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media/image2.svg" ContentType="image/svg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7655" activeTab="1"/>
  </bookViews>
  <sheets>
    <sheet name="Data Fact" sheetId="12" r:id="rId1"/>
    <sheet name="合并2" sheetId="21" r:id="rId2"/>
    <sheet name="全球排名" sheetId="7" r:id="rId3"/>
    <sheet name="亚洲排名" sheetId="4" r:id="rId4"/>
    <sheet name="欧洲排名" sheetId="6" r:id="rId5"/>
    <sheet name="美国国内大学排名" sheetId="11" r:id="rId6"/>
    <sheet name="澳洲排名" sheetId="5" r:id="rId7"/>
    <sheet name="qs美国大学艺术排名" sheetId="10" r:id="rId8"/>
    <sheet name="拉丁美洲排名" sheetId="2" r:id="rId9"/>
    <sheet name="非洲排名" sheetId="3" r:id="rId10"/>
    <sheet name="TIMES排名" sheetId="13" r:id="rId11"/>
    <sheet name="QS" sheetId="8" r:id="rId12"/>
  </sheets>
  <externalReferences>
    <externalReference r:id="rId15"/>
  </externalReferences>
  <definedNames>
    <definedName name="_xlnm._FilterDatabase" localSheetId="3" hidden="1">亚洲排名!$A$1:$F$1111</definedName>
    <definedName name="_xlnm._FilterDatabase" localSheetId="5" hidden="1">美国国内大学排名!$A$1:$K$1828</definedName>
    <definedName name="_xlnm._FilterDatabase" localSheetId="10" hidden="1">TIMES排名!#REF!</definedName>
    <definedName name="_xlnm._FilterDatabase" localSheetId="2" hidden="1">全球排名!$A$1:$J$1941</definedName>
    <definedName name="ExternalData_2" localSheetId="1" hidden="1">合并2!$A$1:$I$1940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查询 - QS" description="与工作簿中“QS”查询的连接。" type="5" background="1" refreshedVersion="2" saveData="1">
    <dbPr connection="Provider=Microsoft.Mashup.OleDb.1;Data Source=$Workbook$;Location=QS;Extended Properties=&quot;&quot;" command="SELECT * FROM [QS]" commandType="2"/>
  </connection>
  <connection id="2" name="查询 - TIMES排名" description="与工作簿中“TIMES排名”查询的连接。" type="5" background="1" refreshedVersion="2" saveData="1">
    <dbPr connection="Provider=Microsoft.Mashup.OleDb.1;Data Source=$Workbook$;Location=TIMES排名;Extended Properties=&quot;&quot;" command="SELECT * FROM [TIMES排名]" commandType="2"/>
  </connection>
  <connection id="3" name="查询 - 全球排名" description="与工作簿中“全球排名”查询的连接。" type="5" background="1" refreshedVersion="2" saveData="1">
    <dbPr connection="Provider=Microsoft.Mashup.OleDb.1;Data Source=$Workbook$;Location=全球排名;Extended Properties=&quot;&quot;" command="SELECT * FROM [全球排名]" commandType="2"/>
  </connection>
  <connection id="4" name="查询 - 合并1(1)" description="与工作簿中“合并1”查询的连接。" type="5" background="1" refreshedVersion="2" saveData="1">
    <dbPr connection="Provider=Microsoft.Mashup.OleDb.1;Data Source=$Workbook$;Location=合并1;Extended Properties=&quot;&quot;" command="SELECT * FROM [合并1]" commandType="2"/>
  </connection>
  <connection id="5" name="查询 - 合并2" description="与工作簿中“合并2”查询的连接。" type="5" refreshedVersion="2" saveData="1">
    <dbPr connection="" command="" commandType="2"/>
  </connection>
  <connection id="6" name="查询 - 合并2(2)" description="与工作簿中“合并2”查询的连接。" type="5" background="1" refreshedVersion="2" saveData="1">
    <dbPr connection="Provider=Microsoft.Mashup.OleDb.1;Data Source=$Workbook$;Location=合并2;Extended Properties=&quot;&quot;" command="SELECT * FROM [合并2]" commandType="2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<sst xmlns="http://schemas.openxmlformats.org/spreadsheetml/2006/main" count="75283" uniqueCount="13011">
  <si>
    <t>排名数据来源</t>
  </si>
  <si>
    <t>排名数据年份</t>
  </si>
  <si>
    <t>录取率数据来源</t>
  </si>
  <si>
    <t>录取率数据年份</t>
  </si>
  <si>
    <t>美国</t>
  </si>
  <si>
    <t>US NEWS</t>
  </si>
  <si>
    <t>Common Data Set</t>
  </si>
  <si>
    <t>美国文理</t>
  </si>
  <si>
    <t>英国</t>
  </si>
  <si>
    <t>UCAS</t>
  </si>
  <si>
    <t>澳洲</t>
  </si>
  <si>
    <t>EDU RANK</t>
  </si>
  <si>
    <t>新加坡</t>
  </si>
  <si>
    <t>香港</t>
  </si>
  <si>
    <t>欧洲</t>
  </si>
  <si>
    <t>亚洲</t>
  </si>
  <si>
    <t>非洲</t>
  </si>
  <si>
    <t>拉丁美洲</t>
  </si>
  <si>
    <t>全球</t>
  </si>
  <si>
    <t>1. 做录取率加分档： 1-5， 6-15， 16-30， 31-50， 51-100， 根据家长和机构认知赋分</t>
  </si>
  <si>
    <t>2. qs+usnews+录取率 分档</t>
  </si>
  <si>
    <t>3. 先根据叶老师推荐做分档，再用qs, usnews，录取率做赋分。 在分档内赋分平滑，分档之间设计有断层 （第一档10000-9000，第二档7000-5000， etc)</t>
  </si>
  <si>
    <t>4. 找个办法把times排名搞下来</t>
  </si>
  <si>
    <t>5. 统一录取率时间</t>
  </si>
  <si>
    <t>城市</t>
  </si>
  <si>
    <t>国家</t>
  </si>
  <si>
    <t>ID</t>
  </si>
  <si>
    <t>学校名称</t>
  </si>
  <si>
    <t>USNEWS排名</t>
  </si>
  <si>
    <t>QS.2024 QS World University Rankings</t>
  </si>
  <si>
    <t>QS.Column3</t>
  </si>
  <si>
    <t>TIMES排名.1.Name</t>
  </si>
  <si>
    <t>TIMES排名.1.Rank</t>
  </si>
  <si>
    <t>录取率</t>
  </si>
  <si>
    <t>国际生录取率</t>
  </si>
  <si>
    <t>Oxford</t>
  </si>
  <si>
    <t>United Kingdom</t>
  </si>
  <si>
    <t>University of Oxford</t>
  </si>
  <si>
    <t>3</t>
  </si>
  <si>
    <t>Cambridge (U.S.)</t>
  </si>
  <si>
    <t>United States</t>
  </si>
  <si>
    <t>Harvard University</t>
  </si>
  <si>
    <t>4</t>
  </si>
  <si>
    <t>Stanford</t>
  </si>
  <si>
    <t>Stanford University</t>
  </si>
  <si>
    <t>5</t>
  </si>
  <si>
    <t>Cambridge (U.K.)</t>
  </si>
  <si>
    <t>University of Cambridge</t>
  </si>
  <si>
    <t>2</t>
  </si>
  <si>
    <t xml:space="preserve">Massachusetts Institute of Technology (MIT) </t>
  </si>
  <si>
    <t>1</t>
  </si>
  <si>
    <t>Princeton</t>
  </si>
  <si>
    <t>Princeton University</t>
  </si>
  <si>
    <t>=17</t>
  </si>
  <si>
    <t>New Haven</t>
  </si>
  <si>
    <t>Yale University</t>
  </si>
  <si>
    <t>16</t>
  </si>
  <si>
    <t>London (U.K.)</t>
  </si>
  <si>
    <t>Imperial College London</t>
  </si>
  <si>
    <t>6</t>
  </si>
  <si>
    <t>New York City</t>
  </si>
  <si>
    <t>Columbia University</t>
  </si>
  <si>
    <t>23</t>
  </si>
  <si>
    <t>Philadelphia</t>
  </si>
  <si>
    <t>University of Pennsylvania</t>
  </si>
  <si>
    <t>12</t>
  </si>
  <si>
    <t>Baltimore</t>
  </si>
  <si>
    <t>Johns Hopkins University</t>
  </si>
  <si>
    <t>Beijing</t>
  </si>
  <si>
    <t>China</t>
  </si>
  <si>
    <t>Tsinghua University</t>
  </si>
  <si>
    <t>25</t>
  </si>
  <si>
    <t>Peking University</t>
  </si>
  <si>
    <t>Toronto</t>
  </si>
  <si>
    <t>Canada</t>
  </si>
  <si>
    <t>University of Toronto</t>
  </si>
  <si>
    <t>21</t>
  </si>
  <si>
    <t>Ithaca</t>
  </si>
  <si>
    <t>Cornell University</t>
  </si>
  <si>
    <t>13</t>
  </si>
  <si>
    <t>Ann Arbor</t>
  </si>
  <si>
    <t>University of Michigan-Ann Arbor</t>
  </si>
  <si>
    <t>33</t>
  </si>
  <si>
    <t>Durham (North Carolina, U.S.)</t>
  </si>
  <si>
    <t>Duke University</t>
  </si>
  <si>
    <t>57</t>
  </si>
  <si>
    <t>Evanston</t>
  </si>
  <si>
    <t>Northwestern University</t>
  </si>
  <si>
    <t>=47</t>
  </si>
  <si>
    <t>Seattle</t>
  </si>
  <si>
    <t>University of Washington</t>
  </si>
  <si>
    <t>63</t>
  </si>
  <si>
    <t>Pittsburgh</t>
  </si>
  <si>
    <t>Carnegie Mellon University</t>
  </si>
  <si>
    <t>52</t>
  </si>
  <si>
    <t>Munich</t>
  </si>
  <si>
    <t>Germany</t>
  </si>
  <si>
    <t>Technical University of Munich</t>
  </si>
  <si>
    <t>37</t>
  </si>
  <si>
    <t>King's College London</t>
  </si>
  <si>
    <t>40</t>
  </si>
  <si>
    <t>King’s College London</t>
  </si>
  <si>
    <t>Atlanta</t>
  </si>
  <si>
    <t>Georgia Institute of Technology</t>
  </si>
  <si>
    <t>97</t>
  </si>
  <si>
    <t>Tokyo</t>
  </si>
  <si>
    <t>Japan</t>
  </si>
  <si>
    <t>The University of Tokyo</t>
  </si>
  <si>
    <t>28</t>
  </si>
  <si>
    <t>Vancouver</t>
  </si>
  <si>
    <t>University of British Columbia</t>
  </si>
  <si>
    <t>=34</t>
  </si>
  <si>
    <t>Lausanne</t>
  </si>
  <si>
    <t>Switzerland</t>
  </si>
  <si>
    <t>Ecole Polytechnique Federale de Lausanne</t>
  </si>
  <si>
    <t>École Polytechnique Fédérale de Lausanne</t>
  </si>
  <si>
    <t>Leuven</t>
  </si>
  <si>
    <t>Belgium</t>
  </si>
  <si>
    <t>KU Leuven</t>
  </si>
  <si>
    <t>61</t>
  </si>
  <si>
    <t>Clayton</t>
  </si>
  <si>
    <t>Australia</t>
  </si>
  <si>
    <t>Monash University</t>
  </si>
  <si>
    <t>42</t>
  </si>
  <si>
    <t>Montreal</t>
  </si>
  <si>
    <t>McGill University</t>
  </si>
  <si>
    <t>30</t>
  </si>
  <si>
    <t>Champaign</t>
  </si>
  <si>
    <t>University of Illinois at Urbana-Champaign</t>
  </si>
  <si>
    <t>64</t>
  </si>
  <si>
    <t>Stockholm</t>
  </si>
  <si>
    <t>Sweden</t>
  </si>
  <si>
    <t>Karolinska Institutet</t>
  </si>
  <si>
    <t>Karolinska Institute</t>
  </si>
  <si>
    <t>Austin</t>
  </si>
  <si>
    <t>University of Texas at Austin</t>
  </si>
  <si>
    <t>58</t>
  </si>
  <si>
    <t>Shanghai</t>
  </si>
  <si>
    <t>Fudan University</t>
  </si>
  <si>
    <t>50</t>
  </si>
  <si>
    <t>Shanghai Jiao Tong University</t>
  </si>
  <si>
    <t>51</t>
  </si>
  <si>
    <t>Brisbane</t>
  </si>
  <si>
    <t>The University of Queensland</t>
  </si>
  <si>
    <t>43</t>
  </si>
  <si>
    <t>Sydney</t>
  </si>
  <si>
    <t>The University of Sydney</t>
  </si>
  <si>
    <t>=19</t>
  </si>
  <si>
    <t>St. Louis</t>
  </si>
  <si>
    <t>Washington University in St. Louis</t>
  </si>
  <si>
    <t>=154</t>
  </si>
  <si>
    <t>Washington University in St Louis</t>
  </si>
  <si>
    <t>Hong Kong</t>
  </si>
  <si>
    <t>The Hong Kong University of Science and Technology</t>
  </si>
  <si>
    <t>60</t>
  </si>
  <si>
    <t>Wageningen</t>
  </si>
  <si>
    <t>Netherlands</t>
  </si>
  <si>
    <t>Wageningen University &amp; Research</t>
  </si>
  <si>
    <t>=151</t>
  </si>
  <si>
    <t>Amsterdam</t>
  </si>
  <si>
    <t>University of Amsterdam</t>
  </si>
  <si>
    <t>53</t>
  </si>
  <si>
    <t>Providence</t>
  </si>
  <si>
    <t>Brown University</t>
  </si>
  <si>
    <t>=73</t>
  </si>
  <si>
    <t>Davis</t>
  </si>
  <si>
    <t>University of California, Davis</t>
  </si>
  <si>
    <t>=132</t>
  </si>
  <si>
    <t>Los Angeles</t>
  </si>
  <si>
    <t>University of Southern California</t>
  </si>
  <si>
    <t>116</t>
  </si>
  <si>
    <t>Utrecht</t>
  </si>
  <si>
    <t>Utrecht University</t>
  </si>
  <si>
    <t>=107</t>
  </si>
  <si>
    <t>Hangzhou</t>
  </si>
  <si>
    <t>Zhejiang University</t>
  </si>
  <si>
    <t>=44</t>
  </si>
  <si>
    <t>Kyoto</t>
  </si>
  <si>
    <t>Kyoto University</t>
  </si>
  <si>
    <t>46</t>
  </si>
  <si>
    <t>Delft</t>
  </si>
  <si>
    <t>Delft University of Technology</t>
  </si>
  <si>
    <t>Boston</t>
  </si>
  <si>
    <t>Boston University</t>
  </si>
  <si>
    <t>=93</t>
  </si>
  <si>
    <t>Groningen</t>
  </si>
  <si>
    <t>University of Groningen</t>
  </si>
  <si>
    <t>139</t>
  </si>
  <si>
    <t>Bristol</t>
  </si>
  <si>
    <t>University of Bristol</t>
  </si>
  <si>
    <t>55</t>
  </si>
  <si>
    <t>Leiden</t>
  </si>
  <si>
    <t>Leiden University</t>
  </si>
  <si>
    <t>=126</t>
  </si>
  <si>
    <t>Kowloon</t>
  </si>
  <si>
    <t>The Hong Kong Polytechnic University</t>
  </si>
  <si>
    <t>=65</t>
  </si>
  <si>
    <t>Rotterdam</t>
  </si>
  <si>
    <t xml:space="preserve">Erasmus University Rotterdam </t>
  </si>
  <si>
    <t>=176</t>
  </si>
  <si>
    <t>Erasmus University Rotterdam</t>
  </si>
  <si>
    <t>Madison</t>
  </si>
  <si>
    <t>University of Wisconsin-Madison</t>
  </si>
  <si>
    <t>102</t>
  </si>
  <si>
    <t>Emory University</t>
  </si>
  <si>
    <t>=199</t>
  </si>
  <si>
    <t>Glasgow</t>
  </si>
  <si>
    <t>University of Glasgow</t>
  </si>
  <si>
    <t>=76</t>
  </si>
  <si>
    <t>Zurich</t>
  </si>
  <si>
    <t>University of Zurich</t>
  </si>
  <si>
    <t>=91</t>
  </si>
  <si>
    <t>Hamilton</t>
  </si>
  <si>
    <t>McMaster University</t>
  </si>
  <si>
    <t>=189</t>
  </si>
  <si>
    <t>Bonn</t>
  </si>
  <si>
    <t>University of Bonn</t>
  </si>
  <si>
    <t>Paris</t>
  </si>
  <si>
    <t>France</t>
  </si>
  <si>
    <t>Sorbonne University</t>
  </si>
  <si>
    <t>59</t>
  </si>
  <si>
    <t>Saint-Aubin</t>
  </si>
  <si>
    <t>Université Paris-Saclay</t>
  </si>
  <si>
    <t>71</t>
  </si>
  <si>
    <t>Bern</t>
  </si>
  <si>
    <t>University of Bern</t>
  </si>
  <si>
    <t>Nanjing</t>
  </si>
  <si>
    <t>Nanjing University</t>
  </si>
  <si>
    <t>=141</t>
  </si>
  <si>
    <t>Irvine</t>
  </si>
  <si>
    <t>University of California, Irvine</t>
  </si>
  <si>
    <t>=268</t>
  </si>
  <si>
    <t>Nashville</t>
  </si>
  <si>
    <t>Vanderbilt University</t>
  </si>
  <si>
    <t>261</t>
  </si>
  <si>
    <t>City University of Hong Kong</t>
  </si>
  <si>
    <t>70</t>
  </si>
  <si>
    <t>Aachen</t>
  </si>
  <si>
    <t>RWTH Aachen University</t>
  </si>
  <si>
    <t>106</t>
  </si>
  <si>
    <t>Basel</t>
  </si>
  <si>
    <t>University of Basel</t>
  </si>
  <si>
    <t>=124</t>
  </si>
  <si>
    <t>College Park</t>
  </si>
  <si>
    <t>University of Maryland, College Park</t>
  </si>
  <si>
    <t>=169</t>
  </si>
  <si>
    <t>Coventry</t>
  </si>
  <si>
    <t>University of Warwick</t>
  </si>
  <si>
    <t>East Lansing</t>
  </si>
  <si>
    <t>Michigan State University</t>
  </si>
  <si>
    <t>136</t>
  </si>
  <si>
    <t>Gent</t>
  </si>
  <si>
    <t>Ghent University</t>
  </si>
  <si>
    <t>=159</t>
  </si>
  <si>
    <t>Birmingham (U.K.)</t>
  </si>
  <si>
    <t>University of Birmingham</t>
  </si>
  <si>
    <t>84</t>
  </si>
  <si>
    <t>Southampton</t>
  </si>
  <si>
    <t>University of Southampton</t>
  </si>
  <si>
    <t>=81</t>
  </si>
  <si>
    <t>Helsinki</t>
  </si>
  <si>
    <t>Finland</t>
  </si>
  <si>
    <t>University of Helsinki</t>
  </si>
  <si>
    <t>115</t>
  </si>
  <si>
    <t>Universite de Montreal</t>
  </si>
  <si>
    <t xml:space="preserve">Université de Montréal </t>
  </si>
  <si>
    <t>Université de Montréal</t>
  </si>
  <si>
    <t>Freiburg</t>
  </si>
  <si>
    <t>University of Freiburg</t>
  </si>
  <si>
    <t>Copenhagen</t>
  </si>
  <si>
    <t>Denmark</t>
  </si>
  <si>
    <t>University of Copenhagen</t>
  </si>
  <si>
    <t>Sheffield</t>
  </si>
  <si>
    <t>University of Sheffield</t>
  </si>
  <si>
    <t>Aarhus</t>
  </si>
  <si>
    <t>Aarhus University</t>
  </si>
  <si>
    <t>=143</t>
  </si>
  <si>
    <t>Edmonton</t>
  </si>
  <si>
    <t>University of Alberta</t>
  </si>
  <si>
    <t>111</t>
  </si>
  <si>
    <t>Lund</t>
  </si>
  <si>
    <t>Lund University</t>
  </si>
  <si>
    <t>=85</t>
  </si>
  <si>
    <t>Gottingen</t>
  </si>
  <si>
    <t>University of Gottingen</t>
  </si>
  <si>
    <t>232</t>
  </si>
  <si>
    <t>University of Göttingen</t>
  </si>
  <si>
    <t>Vrije Universiteit Amsterdam</t>
  </si>
  <si>
    <t>207</t>
  </si>
  <si>
    <t>Lancaster</t>
  </si>
  <si>
    <t>Lancaster University</t>
  </si>
  <si>
    <t>122</t>
  </si>
  <si>
    <t>Hanover</t>
  </si>
  <si>
    <t>Dartmouth College</t>
  </si>
  <si>
    <t>=237</t>
  </si>
  <si>
    <t>Queen Mary University of London</t>
  </si>
  <si>
    <t>=145</t>
  </si>
  <si>
    <t>Vienna</t>
  </si>
  <si>
    <t>Austria</t>
  </si>
  <si>
    <t>University of Vienna</t>
  </si>
  <si>
    <t>=130</t>
  </si>
  <si>
    <t>Oslo</t>
  </si>
  <si>
    <t>Norway</t>
  </si>
  <si>
    <t>University of Oslo</t>
  </si>
  <si>
    <t>117</t>
  </si>
  <si>
    <t>Hamburg</t>
  </si>
  <si>
    <t>University of Hamburg</t>
  </si>
  <si>
    <t>Leeds</t>
  </si>
  <si>
    <t>University of Leeds</t>
  </si>
  <si>
    <t>75</t>
  </si>
  <si>
    <t>Nottingham</t>
  </si>
  <si>
    <t>University of Nottingham</t>
  </si>
  <si>
    <t>=100</t>
  </si>
  <si>
    <t>Crawley</t>
  </si>
  <si>
    <t>The University of Western Australia</t>
  </si>
  <si>
    <t>72</t>
  </si>
  <si>
    <t>Antwerp</t>
  </si>
  <si>
    <t>University of Antwerp</t>
  </si>
  <si>
    <t>=248</t>
  </si>
  <si>
    <t>Ultimo</t>
  </si>
  <si>
    <t>University of Technology Sydney</t>
  </si>
  <si>
    <t>90</t>
  </si>
  <si>
    <t>Cleveland</t>
  </si>
  <si>
    <t>Case Western Reserve University</t>
  </si>
  <si>
    <t>255</t>
  </si>
  <si>
    <t>University of Lausanne</t>
  </si>
  <si>
    <t>=220</t>
  </si>
  <si>
    <t>Washington, D.C.</t>
  </si>
  <si>
    <t>Georgetown University</t>
  </si>
  <si>
    <t>297</t>
  </si>
  <si>
    <t>Ottawa</t>
  </si>
  <si>
    <t>University of Ottawa</t>
  </si>
  <si>
    <t>=203</t>
  </si>
  <si>
    <t>Wurzburg</t>
  </si>
  <si>
    <t>University of Wurzburg</t>
  </si>
  <si>
    <t>University of Würzburg</t>
  </si>
  <si>
    <t>Maastricht</t>
  </si>
  <si>
    <t>Maastricht University</t>
  </si>
  <si>
    <t>=256</t>
  </si>
  <si>
    <t xml:space="preserve">Maastricht University </t>
  </si>
  <si>
    <t>Koln</t>
  </si>
  <si>
    <t>University of Cologne</t>
  </si>
  <si>
    <t>Houston</t>
  </si>
  <si>
    <t>Rice University</t>
  </si>
  <si>
    <t>Ulm</t>
  </si>
  <si>
    <t>Ulm University</t>
  </si>
  <si>
    <t>=542</t>
  </si>
  <si>
    <t>University Ulm</t>
  </si>
  <si>
    <t>Boulder</t>
  </si>
  <si>
    <t>University of Colorado Boulder</t>
  </si>
  <si>
    <t>=264</t>
  </si>
  <si>
    <t>Uppsala</t>
  </si>
  <si>
    <t>Uppsala University</t>
  </si>
  <si>
    <t>105</t>
  </si>
  <si>
    <t>Medford</t>
  </si>
  <si>
    <t>Tufts University</t>
  </si>
  <si>
    <t>379</t>
  </si>
  <si>
    <t>Gainesville</t>
  </si>
  <si>
    <t>University of Florida</t>
  </si>
  <si>
    <t>168</t>
  </si>
  <si>
    <t>Rochester</t>
  </si>
  <si>
    <t>University of Rochester</t>
  </si>
  <si>
    <t>224</t>
  </si>
  <si>
    <t>Berlin</t>
  </si>
  <si>
    <t>Technical University of Berlin</t>
  </si>
  <si>
    <t>Cape Town</t>
  </si>
  <si>
    <t>South Africa</t>
  </si>
  <si>
    <t>University of Cape Town</t>
  </si>
  <si>
    <t>=173</t>
  </si>
  <si>
    <t>Dublin</t>
  </si>
  <si>
    <t>Ireland</t>
  </si>
  <si>
    <t>Trinity College Dublin</t>
  </si>
  <si>
    <t>Moscow (Russia)</t>
  </si>
  <si>
    <t>Russia</t>
  </si>
  <si>
    <t>Lomonosov Moscow State University</t>
  </si>
  <si>
    <t>=87</t>
  </si>
  <si>
    <t>Leicester</t>
  </si>
  <si>
    <t>University of Leicester</t>
  </si>
  <si>
    <t>=272</t>
  </si>
  <si>
    <t>Kongens Lyngby</t>
  </si>
  <si>
    <t>Technical University of Denmark</t>
  </si>
  <si>
    <t>121</t>
  </si>
  <si>
    <t>Graz</t>
  </si>
  <si>
    <t>Medical University of Graz</t>
  </si>
  <si>
    <t>Seoul</t>
  </si>
  <si>
    <t>South Korea</t>
  </si>
  <si>
    <t>Sungkyunkwan University (SKKU)</t>
  </si>
  <si>
    <t>Sungkyunkwan University(SKKU)</t>
  </si>
  <si>
    <t>Wuhan</t>
  </si>
  <si>
    <t>Wuhan University</t>
  </si>
  <si>
    <t>194</t>
  </si>
  <si>
    <t>North Ryde</t>
  </si>
  <si>
    <t>Macquarie University</t>
  </si>
  <si>
    <t>Huazhong University of Science and Technology</t>
  </si>
  <si>
    <t>275</t>
  </si>
  <si>
    <t>Stockholm University</t>
  </si>
  <si>
    <t>118</t>
  </si>
  <si>
    <t>Liverpool</t>
  </si>
  <si>
    <t>University of Liverpool</t>
  </si>
  <si>
    <t>Mannheim</t>
  </si>
  <si>
    <t>University of Mannheim</t>
  </si>
  <si>
    <t>Barcelona</t>
  </si>
  <si>
    <t>Spain</t>
  </si>
  <si>
    <t>Autonomous University of Barcelona</t>
  </si>
  <si>
    <t>Pisa</t>
  </si>
  <si>
    <t>Italy</t>
  </si>
  <si>
    <t>Scuola Normale Superiore di Pisa</t>
  </si>
  <si>
    <t>Munster</t>
  </si>
  <si>
    <t>University of Munster</t>
  </si>
  <si>
    <t>University of Münster</t>
  </si>
  <si>
    <t>Pompeu Fabra University</t>
  </si>
  <si>
    <t>Cardiff</t>
  </si>
  <si>
    <t>Cardiff University</t>
  </si>
  <si>
    <t>Jena</t>
  </si>
  <si>
    <t>Friedrich Schiller University of Jena</t>
  </si>
  <si>
    <t>Friedrich Schiller University Jena</t>
  </si>
  <si>
    <t>Karlsruhe</t>
  </si>
  <si>
    <t>Karlsruhe Institute of Technology</t>
  </si>
  <si>
    <t>Aberdeen</t>
  </si>
  <si>
    <t>University of Aberdeen</t>
  </si>
  <si>
    <t>208</t>
  </si>
  <si>
    <t>Santa Cruz</t>
  </si>
  <si>
    <t>University of California, Santa Cruz</t>
  </si>
  <si>
    <t>=332</t>
  </si>
  <si>
    <t>Medical University of Vienna</t>
  </si>
  <si>
    <t>Coral Gables</t>
  </si>
  <si>
    <t>University of Miami</t>
  </si>
  <si>
    <t>=278</t>
  </si>
  <si>
    <t>Chengdu</t>
  </si>
  <si>
    <t>Sichuan University</t>
  </si>
  <si>
    <t>=355</t>
  </si>
  <si>
    <t>Erlangen</t>
  </si>
  <si>
    <t>University of Erlangen Nuremberg</t>
  </si>
  <si>
    <t>University of Erlangen-Nuremberg</t>
  </si>
  <si>
    <t>Durham (U.K.)</t>
  </si>
  <si>
    <t>Durham University</t>
  </si>
  <si>
    <t>78</t>
  </si>
  <si>
    <t>Belfast</t>
  </si>
  <si>
    <t>Queens University Belfast</t>
  </si>
  <si>
    <t>202</t>
  </si>
  <si>
    <t>Queen's University Belfast</t>
  </si>
  <si>
    <t>Queen’s University Belfast</t>
  </si>
  <si>
    <t>Reading</t>
  </si>
  <si>
    <t>University of Reading</t>
  </si>
  <si>
    <t>Iasi</t>
  </si>
  <si>
    <t>Romania</t>
  </si>
  <si>
    <t>Alexandru Ioan Cuza University</t>
  </si>
  <si>
    <t>1201-1400</t>
  </si>
  <si>
    <t>Annaba</t>
  </si>
  <si>
    <t>Algeria</t>
  </si>
  <si>
    <t>Universite Badji Mokhtar - Annaba</t>
  </si>
  <si>
    <t>Badji Mokhtar University – Annaba</t>
  </si>
  <si>
    <t>Minsk</t>
  </si>
  <si>
    <t>Belarus</t>
  </si>
  <si>
    <t>Belarusian State University</t>
  </si>
  <si>
    <t>=387</t>
  </si>
  <si>
    <t>Puebla</t>
  </si>
  <si>
    <t>Mexico</t>
  </si>
  <si>
    <t>Benemerita Universidad Autonoma de Puebla</t>
  </si>
  <si>
    <t>Benemérita Universidad Autónoma de Puebla</t>
  </si>
  <si>
    <t>Krakow</t>
  </si>
  <si>
    <t>Poland</t>
  </si>
  <si>
    <t>Cracow University of Technology</t>
  </si>
  <si>
    <t>Adana</t>
  </si>
  <si>
    <t>Turkey</t>
  </si>
  <si>
    <t>Cukurova University</t>
  </si>
  <si>
    <t>1401+</t>
  </si>
  <si>
    <t>Meselik Yerleskesi</t>
  </si>
  <si>
    <t>Eskisehir Osmangazi University</t>
  </si>
  <si>
    <t>Eskişehir Osmangazi University</t>
  </si>
  <si>
    <t>Taichung</t>
  </si>
  <si>
    <t>Taiwan</t>
  </si>
  <si>
    <t>Feng Chia University</t>
  </si>
  <si>
    <t>Niteroi</t>
  </si>
  <si>
    <t>Brazil</t>
  </si>
  <si>
    <t>Universidade Federal Fluminense</t>
  </si>
  <si>
    <t xml:space="preserve">Universidade Federal Fluminense </t>
  </si>
  <si>
    <t>Fluminense Federal University</t>
  </si>
  <si>
    <t>Fukuoka</t>
  </si>
  <si>
    <t>Fukuoka University</t>
  </si>
  <si>
    <t>Gaziantep</t>
  </si>
  <si>
    <t>Gaziantep University</t>
  </si>
  <si>
    <t>Hue City</t>
  </si>
  <si>
    <t>Vietnam</t>
  </si>
  <si>
    <t>Hue University</t>
  </si>
  <si>
    <t>Kaohsiung City</t>
  </si>
  <si>
    <t>I-Shou University</t>
  </si>
  <si>
    <t>Tbilisi</t>
  </si>
  <si>
    <t>Georgia</t>
  </si>
  <si>
    <t>Ivane Javakhishvili Tbilisi State University</t>
  </si>
  <si>
    <t>801-850</t>
  </si>
  <si>
    <t>Kagoshima</t>
  </si>
  <si>
    <t>Kagoshima University</t>
  </si>
  <si>
    <t>1001-1200</t>
  </si>
  <si>
    <t>Ortahisar</t>
  </si>
  <si>
    <t>Karadeniz Technical University</t>
  </si>
  <si>
    <t>Bangkok</t>
  </si>
  <si>
    <t>Thailand</t>
  </si>
  <si>
    <t>Kasetsart University</t>
  </si>
  <si>
    <t>751-760</t>
  </si>
  <si>
    <t>Umuttepe Yerleskesi</t>
  </si>
  <si>
    <t>Kocaeli University</t>
  </si>
  <si>
    <t>Kochi</t>
  </si>
  <si>
    <t>Kochi University</t>
  </si>
  <si>
    <t>Hyogo</t>
  </si>
  <si>
    <t>Kwansei Gakuin University</t>
  </si>
  <si>
    <t>Lodz</t>
  </si>
  <si>
    <t>Lodz University of Technology</t>
  </si>
  <si>
    <t>Manisa</t>
  </si>
  <si>
    <t>Manisa Celal Bayar Universitesi</t>
  </si>
  <si>
    <t>Manisa Celal Bayar University</t>
  </si>
  <si>
    <t>Chiyoda</t>
  </si>
  <si>
    <t>Meiji University</t>
  </si>
  <si>
    <t>Nagoya</t>
  </si>
  <si>
    <t>Nagoya Institute of Technology</t>
  </si>
  <si>
    <t>Cordoba (Argentina)</t>
  </si>
  <si>
    <t>Argentina</t>
  </si>
  <si>
    <t>National University of Cordoba</t>
  </si>
  <si>
    <t>National University of Córdoba</t>
  </si>
  <si>
    <t>Samsun</t>
  </si>
  <si>
    <t>Ondokuz Mayis University</t>
  </si>
  <si>
    <t>Tehran</t>
  </si>
  <si>
    <t>Iran</t>
  </si>
  <si>
    <t>Payame Noor University</t>
  </si>
  <si>
    <t>Bucharest</t>
  </si>
  <si>
    <t>Polytechnic University of Bucharest</t>
  </si>
  <si>
    <t>Timisoara</t>
  </si>
  <si>
    <t>Polytechnic University of Timisoara</t>
  </si>
  <si>
    <t>Polytechnic University of Timişoara</t>
  </si>
  <si>
    <t>Rzeszów</t>
  </si>
  <si>
    <t>Rzeszow University of Technology</t>
  </si>
  <si>
    <t>Rzeszów University of Technology</t>
  </si>
  <si>
    <t>Saitama City</t>
  </si>
  <si>
    <t>Saitama University</t>
  </si>
  <si>
    <t>Matsue</t>
  </si>
  <si>
    <t>Shimane University</t>
  </si>
  <si>
    <t>Suruga-ku, Shizuoka City</t>
  </si>
  <si>
    <t>Shizuoka University</t>
  </si>
  <si>
    <t>Isparta</t>
  </si>
  <si>
    <t>Suleyman Demirel University</t>
  </si>
  <si>
    <t>Süleyman Demirel University</t>
  </si>
  <si>
    <t>Cluj-Napoca</t>
  </si>
  <si>
    <t>Technical University of Cluj Napoca</t>
  </si>
  <si>
    <t>Technical University of Cluj-Napoca</t>
  </si>
  <si>
    <t>Liberec 1</t>
  </si>
  <si>
    <t>Czech Republic</t>
  </si>
  <si>
    <t>Technical University Liberec</t>
  </si>
  <si>
    <t>Technical University of Liberec</t>
  </si>
  <si>
    <t>Tottori City</t>
  </si>
  <si>
    <t>Tottori University</t>
  </si>
  <si>
    <t>Morelia</t>
  </si>
  <si>
    <t>Universidad Michoacana de San Nicolas de Hidalgo</t>
  </si>
  <si>
    <t>Universidad Michoacana de San Nicolás de Hidalgo</t>
  </si>
  <si>
    <t>Lima</t>
  </si>
  <si>
    <t>Peru</t>
  </si>
  <si>
    <t>Universidad Nacional Mayor de San Marcos</t>
  </si>
  <si>
    <t>901-950</t>
  </si>
  <si>
    <t>Florianópolis</t>
  </si>
  <si>
    <t>Universidade do Estado de Santa Catarina</t>
  </si>
  <si>
    <t>Maringa</t>
  </si>
  <si>
    <t>Universidade Estadual de Maringa</t>
  </si>
  <si>
    <t>Universidade Estadual de Maringá</t>
  </si>
  <si>
    <t>Juiz de Fora</t>
  </si>
  <si>
    <t>Universidade Federal de Juiz de Fora</t>
  </si>
  <si>
    <t>Abadia</t>
  </si>
  <si>
    <t>Universidade Federal do Triangulo Mineiro</t>
  </si>
  <si>
    <t>Universidade Federal do Triângulo Mineiro</t>
  </si>
  <si>
    <t>Kabupaten Sumedang</t>
  </si>
  <si>
    <t>Indonesia</t>
  </si>
  <si>
    <t>Universitas Padjadjaran</t>
  </si>
  <si>
    <t>661-670</t>
  </si>
  <si>
    <t>Darul Ehsan</t>
  </si>
  <si>
    <t>Malaysia</t>
  </si>
  <si>
    <t>Universiti Teknologi MARA</t>
  </si>
  <si>
    <t>Baghdad</t>
  </si>
  <si>
    <t>Iraq</t>
  </si>
  <si>
    <t>University of Baghdad</t>
  </si>
  <si>
    <t>951-1000</t>
  </si>
  <si>
    <t>University of Lodz</t>
  </si>
  <si>
    <t>Miyazaki City</t>
  </si>
  <si>
    <t>University of Miyazaki</t>
  </si>
  <si>
    <t>Novi Sad</t>
  </si>
  <si>
    <t>Serbia</t>
  </si>
  <si>
    <t>University of Novi Sad</t>
  </si>
  <si>
    <t>University of Oradea</t>
  </si>
  <si>
    <t>Rijeka</t>
  </si>
  <si>
    <t>Croatia</t>
  </si>
  <si>
    <t>University of Rijeka</t>
  </si>
  <si>
    <t>West University of Timisoara</t>
  </si>
  <si>
    <t>West University of Timişoara</t>
  </si>
  <si>
    <t>Yamaguchi City</t>
  </si>
  <si>
    <t>Yamaguchi University</t>
  </si>
  <si>
    <t xml:space="preserve">Yamaguchi University </t>
  </si>
  <si>
    <t>Qinhuangdao</t>
  </si>
  <si>
    <t>Yanshan University</t>
  </si>
  <si>
    <t>Istanbul</t>
  </si>
  <si>
    <t>Yeditepe University</t>
  </si>
  <si>
    <t>Ahvaz</t>
  </si>
  <si>
    <t>Shahid Chamran University of Ahvaz</t>
  </si>
  <si>
    <t>​Shahid Chamran University of Ahvaz</t>
  </si>
  <si>
    <t>Aalborg</t>
  </si>
  <si>
    <t>Aalborg University</t>
  </si>
  <si>
    <t>=336</t>
  </si>
  <si>
    <t>Esbo</t>
  </si>
  <si>
    <t>Aalto University</t>
  </si>
  <si>
    <t>109</t>
  </si>
  <si>
    <t>Aberystwyth</t>
  </si>
  <si>
    <t>Aberystwyth University</t>
  </si>
  <si>
    <t>Turku</t>
  </si>
  <si>
    <t>Abo Akademi University</t>
  </si>
  <si>
    <t>601-610</t>
  </si>
  <si>
    <t>Åbo Akademi University</t>
  </si>
  <si>
    <t>Addis Ababa</t>
  </si>
  <si>
    <t>Ethiopia</t>
  </si>
  <si>
    <t>Addis Ababa University</t>
  </si>
  <si>
    <t>851-900</t>
  </si>
  <si>
    <t>Karachi</t>
  </si>
  <si>
    <t>Pakistan</t>
  </si>
  <si>
    <t>Aga Khan University</t>
  </si>
  <si>
    <t>AGH University of Krakow</t>
  </si>
  <si>
    <t>Shimotsuke</t>
  </si>
  <si>
    <t>Jichi Medical University</t>
  </si>
  <si>
    <t>Aichi Medical University</t>
  </si>
  <si>
    <t>Cairo</t>
  </si>
  <si>
    <t>Egypt</t>
  </si>
  <si>
    <t>Ain Shams University</t>
  </si>
  <si>
    <t>721-730</t>
  </si>
  <si>
    <t xml:space="preserve">Ain Shams University </t>
  </si>
  <si>
    <t>Marseille</t>
  </si>
  <si>
    <t>Aix-Marseille Universite</t>
  </si>
  <si>
    <t>Aix-Marseille University</t>
  </si>
  <si>
    <t>Ajman</t>
  </si>
  <si>
    <t>United Arab Emirates</t>
  </si>
  <si>
    <t>Ajman University</t>
  </si>
  <si>
    <t>=551</t>
  </si>
  <si>
    <t>Suwon</t>
  </si>
  <si>
    <t>Ajou University</t>
  </si>
  <si>
    <t>631-640</t>
  </si>
  <si>
    <t xml:space="preserve">Ajou University </t>
  </si>
  <si>
    <t>Antalya</t>
  </si>
  <si>
    <t>Akdeniz University</t>
  </si>
  <si>
    <t>Karaikudi</t>
  </si>
  <si>
    <t>India</t>
  </si>
  <si>
    <t>Alagappa University</t>
  </si>
  <si>
    <t>Al Azhar University</t>
  </si>
  <si>
    <t>Al-Azhar University</t>
  </si>
  <si>
    <t>Salt</t>
  </si>
  <si>
    <t>Jordan</t>
  </si>
  <si>
    <t>Al-Balqa Applied University</t>
  </si>
  <si>
    <t>Alexandria</t>
  </si>
  <si>
    <t>Alexandria University</t>
  </si>
  <si>
    <t xml:space="preserve">Alexandria University </t>
  </si>
  <si>
    <t>Riyadh</t>
  </si>
  <si>
    <t>Saudi Arabia</t>
  </si>
  <si>
    <t>Alfaisal University</t>
  </si>
  <si>
    <t>731-740</t>
  </si>
  <si>
    <t>Almaty</t>
  </si>
  <si>
    <t>Kazakhstan</t>
  </si>
  <si>
    <t>Al-Farabi Kazakh National University</t>
  </si>
  <si>
    <t>=230</t>
  </si>
  <si>
    <t>Aligarh</t>
  </si>
  <si>
    <t>Aligarh Muslim University</t>
  </si>
  <si>
    <t>Vercelli</t>
  </si>
  <si>
    <t>University of Eastern Piedmont Amedeo Avogadro</t>
  </si>
  <si>
    <t>Amedeo Avogadro University of Eastern Piedmont</t>
  </si>
  <si>
    <t>American University</t>
  </si>
  <si>
    <t>791-800</t>
  </si>
  <si>
    <t>Beirut</t>
  </si>
  <si>
    <t>Lebanon</t>
  </si>
  <si>
    <t>American University of Beirut</t>
  </si>
  <si>
    <t>Sharjah</t>
  </si>
  <si>
    <t>American University of Sharjah</t>
  </si>
  <si>
    <t>=364</t>
  </si>
  <si>
    <t>Amirkabir University of Technology</t>
  </si>
  <si>
    <t>=375</t>
  </si>
  <si>
    <t>Noida</t>
  </si>
  <si>
    <t>Amity University Noida</t>
  </si>
  <si>
    <t>Amity University, Noida</t>
  </si>
  <si>
    <t>Tepebasi</t>
  </si>
  <si>
    <t>Anadolu University</t>
  </si>
  <si>
    <t>Ankara</t>
  </si>
  <si>
    <t>Ankara University</t>
  </si>
  <si>
    <t>Nablus</t>
  </si>
  <si>
    <t>Palestine</t>
  </si>
  <si>
    <t>An Najah National University</t>
  </si>
  <si>
    <t>An-Najah National University</t>
  </si>
  <si>
    <t>Arab Academy for Science, Technology &amp; Maritime Transport</t>
  </si>
  <si>
    <t>Arab Academy for Science, Technology and Maritime Transport</t>
  </si>
  <si>
    <t>Ari'el</t>
  </si>
  <si>
    <t>Israel</t>
  </si>
  <si>
    <t>Ariel University</t>
  </si>
  <si>
    <t>Thessaloniki</t>
  </si>
  <si>
    <t>Greece</t>
  </si>
  <si>
    <t>Aristotle University of Thessaloniki</t>
  </si>
  <si>
    <t>=530</t>
  </si>
  <si>
    <t>Taichung City</t>
  </si>
  <si>
    <t>Asia University Taiwan</t>
  </si>
  <si>
    <t>Asia University, Taiwan</t>
  </si>
  <si>
    <t>Assiut</t>
  </si>
  <si>
    <t>Assiut University</t>
  </si>
  <si>
    <t xml:space="preserve">Assiut University </t>
  </si>
  <si>
    <t>Aston University</t>
  </si>
  <si>
    <t>=446</t>
  </si>
  <si>
    <t>Sahara City</t>
  </si>
  <si>
    <t>Aswan University</t>
  </si>
  <si>
    <t>Erzurum</t>
  </si>
  <si>
    <t>Ataturk University</t>
  </si>
  <si>
    <t>Atatürk University</t>
  </si>
  <si>
    <t>Auburn</t>
  </si>
  <si>
    <t>Auburn University</t>
  </si>
  <si>
    <t>Auckland</t>
  </si>
  <si>
    <t>New Zealand</t>
  </si>
  <si>
    <t>Auckland University of Technology</t>
  </si>
  <si>
    <t>Melbourne (Australia)</t>
  </si>
  <si>
    <t>Australian Catholic University</t>
  </si>
  <si>
    <t>Madrid</t>
  </si>
  <si>
    <t>Autonomous University of Madrid</t>
  </si>
  <si>
    <t>Tabriz</t>
  </si>
  <si>
    <t>Azarbaijan Shahid Madani University</t>
  </si>
  <si>
    <t>Babol</t>
  </si>
  <si>
    <t>Babol Noshirvani University of Technology</t>
  </si>
  <si>
    <t>Babol University of Medical Sciences</t>
  </si>
  <si>
    <t>Multan</t>
  </si>
  <si>
    <t>Bahauddin Zakariya University</t>
  </si>
  <si>
    <t xml:space="preserve">Bahauddin Zakariya University </t>
  </si>
  <si>
    <t>Bahcesehir University</t>
  </si>
  <si>
    <t>Bahçeşehir University</t>
  </si>
  <si>
    <t>Bangor</t>
  </si>
  <si>
    <t>Bangor University</t>
  </si>
  <si>
    <t>=481</t>
  </si>
  <si>
    <t>Ramat Gan</t>
  </si>
  <si>
    <t>Bar Ilan University</t>
  </si>
  <si>
    <t>=545</t>
  </si>
  <si>
    <t>Bar-Ilan University</t>
  </si>
  <si>
    <t>Bauman Moscow State Technical University</t>
  </si>
  <si>
    <t>=319</t>
  </si>
  <si>
    <t>Waco</t>
  </si>
  <si>
    <t>Baylor University</t>
  </si>
  <si>
    <t>Beihang University</t>
  </si>
  <si>
    <t>Beijing Institute of Technology</t>
  </si>
  <si>
    <t>=340</t>
  </si>
  <si>
    <t>Beijing Jiaotong University</t>
  </si>
  <si>
    <t>Beijing Normal University</t>
  </si>
  <si>
    <t xml:space="preserve">Beijing Normal University </t>
  </si>
  <si>
    <t>Benha</t>
  </si>
  <si>
    <t>Benha University</t>
  </si>
  <si>
    <t>Beni Suef</t>
  </si>
  <si>
    <t>Beni Suef University</t>
  </si>
  <si>
    <t>Beni-Suef University</t>
  </si>
  <si>
    <t>Coimbatore</t>
  </si>
  <si>
    <t>Bharathiar University</t>
  </si>
  <si>
    <t>Birkbeck University London</t>
  </si>
  <si>
    <t>374</t>
  </si>
  <si>
    <t>Birkbeck, University of London</t>
  </si>
  <si>
    <t>Birmingham City University</t>
  </si>
  <si>
    <t xml:space="preserve">Birmingham City University </t>
  </si>
  <si>
    <t>Bogazici University</t>
  </si>
  <si>
    <t>=514</t>
  </si>
  <si>
    <t>Boğaziçi University</t>
  </si>
  <si>
    <t>Robina</t>
  </si>
  <si>
    <t>Bond University</t>
  </si>
  <si>
    <t>=567</t>
  </si>
  <si>
    <t>Chestnut Hill</t>
  </si>
  <si>
    <t>Boston College</t>
  </si>
  <si>
    <t>Poole</t>
  </si>
  <si>
    <t>Bournemouth University</t>
  </si>
  <si>
    <t>Yozgat Merkez/Yozgat</t>
  </si>
  <si>
    <t>Bozok University</t>
  </si>
  <si>
    <t>Waltham</t>
  </si>
  <si>
    <t>Brandeis University</t>
  </si>
  <si>
    <t>Brno</t>
  </si>
  <si>
    <t>Brno University of Technology</t>
  </si>
  <si>
    <t>611-620</t>
  </si>
  <si>
    <t>Hamedan</t>
  </si>
  <si>
    <t>Bu Ali Sina University</t>
  </si>
  <si>
    <t>Bu-Ali Sina University</t>
  </si>
  <si>
    <t>București</t>
  </si>
  <si>
    <t>Bucharest University of Economic Studies</t>
  </si>
  <si>
    <t>Giza</t>
  </si>
  <si>
    <t>Cairo University</t>
  </si>
  <si>
    <t>=371</t>
  </si>
  <si>
    <t>Cankaya University</t>
  </si>
  <si>
    <t>Capital Medical University</t>
  </si>
  <si>
    <t>Carleton University</t>
  </si>
  <si>
    <t>671-680</t>
  </si>
  <si>
    <t>Rockhampton North</t>
  </si>
  <si>
    <t>Central Queensland University</t>
  </si>
  <si>
    <t>Changsha</t>
  </si>
  <si>
    <t>Central South University</t>
  </si>
  <si>
    <t>=452</t>
  </si>
  <si>
    <t>Gothenburg</t>
  </si>
  <si>
    <t>Chalmers University of Technology</t>
  </si>
  <si>
    <t>129</t>
  </si>
  <si>
    <t>Taoyuan City</t>
  </si>
  <si>
    <t>Chang Gung University</t>
  </si>
  <si>
    <t>621-630</t>
  </si>
  <si>
    <t>Orange</t>
  </si>
  <si>
    <t>Chapman University</t>
  </si>
  <si>
    <t>Casuarina</t>
  </si>
  <si>
    <t>Charles Darwin University</t>
  </si>
  <si>
    <t xml:space="preserve">Charles Darwin University </t>
  </si>
  <si>
    <t>Wagga Wagga</t>
  </si>
  <si>
    <t>Charles Sturt University</t>
  </si>
  <si>
    <t xml:space="preserve">Charles Sturt University </t>
  </si>
  <si>
    <t>Sichuan, Chengdu</t>
  </si>
  <si>
    <t>Chengdu University</t>
  </si>
  <si>
    <t>Chiang Mai</t>
  </si>
  <si>
    <t>Chiang Mai University</t>
  </si>
  <si>
    <t>=571</t>
  </si>
  <si>
    <t>Chiba-shi</t>
  </si>
  <si>
    <t>Chiba University</t>
  </si>
  <si>
    <t>701-710</t>
  </si>
  <si>
    <t>China Medical University Taiwan</t>
  </si>
  <si>
    <t>China Medical University, Taiwan</t>
  </si>
  <si>
    <t>China Pharmaceutical University</t>
  </si>
  <si>
    <t>Chongqing</t>
  </si>
  <si>
    <t>Chongqing University</t>
  </si>
  <si>
    <t>=561</t>
  </si>
  <si>
    <t>Gwangju</t>
  </si>
  <si>
    <t>Chonnam National University</t>
  </si>
  <si>
    <t>Chulalongkorn University</t>
  </si>
  <si>
    <t>211</t>
  </si>
  <si>
    <t>Chung Yuan Christian University</t>
  </si>
  <si>
    <t>Chung Ang University</t>
  </si>
  <si>
    <t>Chung-Ang University</t>
  </si>
  <si>
    <t>Cheongju</t>
  </si>
  <si>
    <t>Chungbuk National University</t>
  </si>
  <si>
    <t>Daejeon</t>
  </si>
  <si>
    <t>Chungnam National University</t>
  </si>
  <si>
    <t>Potsdam (U.S.)</t>
  </si>
  <si>
    <t>Clarkson University</t>
  </si>
  <si>
    <t>Villeurbanne</t>
  </si>
  <si>
    <t>Universite Claude Bernard Lyon 1</t>
  </si>
  <si>
    <t>Université Claude Bernard Lyon 1</t>
  </si>
  <si>
    <t>Claude Bernard University Lyon 1</t>
  </si>
  <si>
    <t>Clemson</t>
  </si>
  <si>
    <t>Clemson University</t>
  </si>
  <si>
    <t>Golden</t>
  </si>
  <si>
    <t>Colorado School of Mines</t>
  </si>
  <si>
    <t>=465</t>
  </si>
  <si>
    <t>Fort Collins</t>
  </si>
  <si>
    <t>Colorado State University-Fort Collins</t>
  </si>
  <si>
    <t>Colorado State University, Fort Collins</t>
  </si>
  <si>
    <t>Complutense University of Madrid</t>
  </si>
  <si>
    <t>=171</t>
  </si>
  <si>
    <t>Frederiksberg</t>
  </si>
  <si>
    <t>Copenhagen Business School</t>
  </si>
  <si>
    <t>Coventry University</t>
  </si>
  <si>
    <t>Cranfield</t>
  </si>
  <si>
    <t>Cranfield University</t>
  </si>
  <si>
    <t>Omaha</t>
  </si>
  <si>
    <t>Creighton University</t>
  </si>
  <si>
    <t>Bentley</t>
  </si>
  <si>
    <t>Curtin University</t>
  </si>
  <si>
    <t>183</t>
  </si>
  <si>
    <t>Cergy-Pontoise</t>
  </si>
  <si>
    <t>CY Cergy Paris Universite</t>
  </si>
  <si>
    <t>CY Cergy Paris University</t>
  </si>
  <si>
    <t>Limassol</t>
  </si>
  <si>
    <t>Cyprus</t>
  </si>
  <si>
    <t>Cyprus University of Technology</t>
  </si>
  <si>
    <t>Halifax</t>
  </si>
  <si>
    <t>Dalhousie University</t>
  </si>
  <si>
    <t>298</t>
  </si>
  <si>
    <t>Dalian</t>
  </si>
  <si>
    <t>Dalian University of Technology</t>
  </si>
  <si>
    <t>=491</t>
  </si>
  <si>
    <t>Kafr Saad</t>
  </si>
  <si>
    <t>Damietta University</t>
  </si>
  <si>
    <t>De Montfort University</t>
  </si>
  <si>
    <t>Burwood</t>
  </si>
  <si>
    <t>Deakin University</t>
  </si>
  <si>
    <t>=233</t>
  </si>
  <si>
    <t>Bogotá</t>
  </si>
  <si>
    <t>Colombia</t>
  </si>
  <si>
    <t>Universidad del Rosario</t>
  </si>
  <si>
    <t>711-720</t>
  </si>
  <si>
    <t>Del Rosario University</t>
  </si>
  <si>
    <t>Delhi</t>
  </si>
  <si>
    <t>Delhi Technological University</t>
  </si>
  <si>
    <t>Komotini</t>
  </si>
  <si>
    <t>Democritus University of Thrace</t>
  </si>
  <si>
    <t>Santiago</t>
  </si>
  <si>
    <t>Chile</t>
  </si>
  <si>
    <t>University Diego Portales</t>
  </si>
  <si>
    <t>Diego Portales University</t>
  </si>
  <si>
    <t>Izmir</t>
  </si>
  <si>
    <t>Dokuz Eylul University</t>
  </si>
  <si>
    <t>Dokuz Eylül Üniversitesi</t>
  </si>
  <si>
    <t>Dokuz Eylül University</t>
  </si>
  <si>
    <t>Donghua University</t>
  </si>
  <si>
    <t>Drexel University</t>
  </si>
  <si>
    <t>Dublin City University</t>
  </si>
  <si>
    <t>=436</t>
  </si>
  <si>
    <t>Durban</t>
  </si>
  <si>
    <t>Durban University of Technology</t>
  </si>
  <si>
    <t>Danang</t>
  </si>
  <si>
    <t>Duy Tan University</t>
  </si>
  <si>
    <t>Yörük</t>
  </si>
  <si>
    <t>Duzce University</t>
  </si>
  <si>
    <t>East China Normal University</t>
  </si>
  <si>
    <t>=511</t>
  </si>
  <si>
    <t>Famagusta</t>
  </si>
  <si>
    <t>Eastern Mediterranean University</t>
  </si>
  <si>
    <t>Ecully</t>
  </si>
  <si>
    <t>Ecole Centrale de Lyon</t>
  </si>
  <si>
    <t>École Centrale de Lyon</t>
  </si>
  <si>
    <t>Marne-la-Vallee</t>
  </si>
  <si>
    <t>Ecole des Ponts ParisTech</t>
  </si>
  <si>
    <t>=192</t>
  </si>
  <si>
    <t>École des Ponts ParisTech</t>
  </si>
  <si>
    <t>Edinburgh</t>
  </si>
  <si>
    <t>Edinburgh Napier University</t>
  </si>
  <si>
    <t>Joondalup</t>
  </si>
  <si>
    <t>Edith Cowan University</t>
  </si>
  <si>
    <t>529</t>
  </si>
  <si>
    <t xml:space="preserve">Edith Cowan University </t>
  </si>
  <si>
    <t>Ege University</t>
  </si>
  <si>
    <t>EGE UNIVERSITY</t>
  </si>
  <si>
    <t>Matsuyama</t>
  </si>
  <si>
    <t>Ehime University</t>
  </si>
  <si>
    <t>Eindhoven</t>
  </si>
  <si>
    <t>Eindhoven University of Technology</t>
  </si>
  <si>
    <t>Budapest</t>
  </si>
  <si>
    <t>Hungary</t>
  </si>
  <si>
    <t>Eotvos Lorand University</t>
  </si>
  <si>
    <t>Eötvös Loránd University</t>
  </si>
  <si>
    <t>Kayseri</t>
  </si>
  <si>
    <t>Erciyes University</t>
  </si>
  <si>
    <t>European University of Madrid</t>
  </si>
  <si>
    <t>Ewha Womans University</t>
  </si>
  <si>
    <t>=498</t>
  </si>
  <si>
    <t>Vladivostok</t>
  </si>
  <si>
    <t>Far Eastern Federal University</t>
  </si>
  <si>
    <t>641-650</t>
  </si>
  <si>
    <t>Al Fayoum</t>
  </si>
  <si>
    <t>Fayoum University</t>
  </si>
  <si>
    <t>Mt. Helen</t>
  </si>
  <si>
    <t>Federation University Australia</t>
  </si>
  <si>
    <t>Valparaiso</t>
  </si>
  <si>
    <t>Universidad Tecnica Federico Santa Maria</t>
  </si>
  <si>
    <t>Federico Santa María Technical University</t>
  </si>
  <si>
    <t>Mashhad</t>
  </si>
  <si>
    <t>Ferdowsi University Mashhad</t>
  </si>
  <si>
    <t>Ferdowsi University of Mashhad</t>
  </si>
  <si>
    <t>Elazig</t>
  </si>
  <si>
    <t>Firat University</t>
  </si>
  <si>
    <t>Tallahassee</t>
  </si>
  <si>
    <t>Florida Agricultural and Mechanical University</t>
  </si>
  <si>
    <t>Boca Raton</t>
  </si>
  <si>
    <t>Florida Atlantic University</t>
  </si>
  <si>
    <t>Melbourne (U.S.)</t>
  </si>
  <si>
    <t>Florida Institute of Technology</t>
  </si>
  <si>
    <t>Miami</t>
  </si>
  <si>
    <t>Florida International University</t>
  </si>
  <si>
    <t>=556</t>
  </si>
  <si>
    <t>Florida State University</t>
  </si>
  <si>
    <t>=461</t>
  </si>
  <si>
    <t>Bolzano</t>
  </si>
  <si>
    <t>Free University of Bozen-Bolzano</t>
  </si>
  <si>
    <t>Taipei</t>
  </si>
  <si>
    <t>Fu Jen Catholic University</t>
  </si>
  <si>
    <t>Fuzhou</t>
  </si>
  <si>
    <t>Fujian Normal University</t>
  </si>
  <si>
    <t>Toyoake</t>
  </si>
  <si>
    <t>Fujita Health University</t>
  </si>
  <si>
    <t>New Cairo 3</t>
  </si>
  <si>
    <t>Future University in Egypt</t>
  </si>
  <si>
    <t>Fuzhou University</t>
  </si>
  <si>
    <t>Gazi University</t>
  </si>
  <si>
    <t>Gdansk</t>
  </si>
  <si>
    <t>Gdansk University of Technology</t>
  </si>
  <si>
    <t>Gdańsk University of Technology</t>
  </si>
  <si>
    <t>Gebze</t>
  </si>
  <si>
    <t>Gebze Technical University</t>
  </si>
  <si>
    <t>Fairfax</t>
  </si>
  <si>
    <t>George Mason University</t>
  </si>
  <si>
    <t>George Washington University</t>
  </si>
  <si>
    <t>Statesboro</t>
  </si>
  <si>
    <t>Georgia Southern University</t>
  </si>
  <si>
    <t>Georgia State University</t>
  </si>
  <si>
    <t>Gifu</t>
  </si>
  <si>
    <t>Gifu University</t>
  </si>
  <si>
    <t>Mathura</t>
  </si>
  <si>
    <t>GLA University</t>
  </si>
  <si>
    <t>Glasgow Caledonian University</t>
  </si>
  <si>
    <t>Frankfurt am Main</t>
  </si>
  <si>
    <t>Goethe University Frankfurt</t>
  </si>
  <si>
    <t>Goldsmiths University London</t>
  </si>
  <si>
    <t>=593</t>
  </si>
  <si>
    <t>Goldsmiths, University of London</t>
  </si>
  <si>
    <t>Faisalabad</t>
  </si>
  <si>
    <t>Government College University Faisalabad</t>
  </si>
  <si>
    <t>Lahore</t>
  </si>
  <si>
    <t>Government College University Lahore</t>
  </si>
  <si>
    <t>Graz University of Technology</t>
  </si>
  <si>
    <t>=421</t>
  </si>
  <si>
    <t>Nathan</t>
  </si>
  <si>
    <t>Griffith University</t>
  </si>
  <si>
    <t>243</t>
  </si>
  <si>
    <t>Guangzhou</t>
  </si>
  <si>
    <t>Guangdong University of Technology</t>
  </si>
  <si>
    <t>Nanning</t>
  </si>
  <si>
    <t>Guangxi University</t>
  </si>
  <si>
    <t>Guangzhou Medical University</t>
  </si>
  <si>
    <t>Guangzhou University</t>
  </si>
  <si>
    <t>Maebashi</t>
  </si>
  <si>
    <t>Gunma University</t>
  </si>
  <si>
    <t>Jinju City</t>
  </si>
  <si>
    <t>Gyeongsang National University</t>
  </si>
  <si>
    <t>Hacettepe University</t>
  </si>
  <si>
    <t>761-770</t>
  </si>
  <si>
    <t xml:space="preserve">Hacettepe University </t>
  </si>
  <si>
    <t>Chuncheon</t>
  </si>
  <si>
    <t>Hallym University</t>
  </si>
  <si>
    <t xml:space="preserve">Hallym University </t>
  </si>
  <si>
    <t>Hamburg University of Technology</t>
  </si>
  <si>
    <t>Hanyang University</t>
  </si>
  <si>
    <t>=164</t>
  </si>
  <si>
    <t>Harbin</t>
  </si>
  <si>
    <t>Harbin Engineering University</t>
  </si>
  <si>
    <t>Harbin Institute of Technology</t>
  </si>
  <si>
    <t>Hasselt</t>
  </si>
  <si>
    <t>Hasselt University</t>
  </si>
  <si>
    <t xml:space="preserve">Hasselt University </t>
  </si>
  <si>
    <t>Jerusalem</t>
  </si>
  <si>
    <t>Hebrew University of Jerusalem</t>
  </si>
  <si>
    <t>Dusseldorf</t>
  </si>
  <si>
    <t>Heinrich Heine University Dusseldorf</t>
  </si>
  <si>
    <t>Heinrich Heine University Düsseldorf</t>
  </si>
  <si>
    <t>Helwan University</t>
  </si>
  <si>
    <t xml:space="preserve">Helwan University </t>
  </si>
  <si>
    <t>Heriot Watt University</t>
  </si>
  <si>
    <t>235</t>
  </si>
  <si>
    <t>Heriot-Watt University</t>
  </si>
  <si>
    <t>Hiroshima</t>
  </si>
  <si>
    <t>Hiroshima University</t>
  </si>
  <si>
    <t>472</t>
  </si>
  <si>
    <t>Sapporo</t>
  </si>
  <si>
    <t>Hokkaido University</t>
  </si>
  <si>
    <t>196</t>
  </si>
  <si>
    <t>Hong Kong Baptist University</t>
  </si>
  <si>
    <t>=295</t>
  </si>
  <si>
    <t>Howard University</t>
  </si>
  <si>
    <t>Xiamen</t>
  </si>
  <si>
    <t>Huaqiao University</t>
  </si>
  <si>
    <t>Milan</t>
  </si>
  <si>
    <t>Humanitas University</t>
  </si>
  <si>
    <t xml:space="preserve">Hunan University </t>
  </si>
  <si>
    <t>=494</t>
  </si>
  <si>
    <t>Hunan University</t>
  </si>
  <si>
    <t>Ilia State University</t>
  </si>
  <si>
    <t>Chicago</t>
  </si>
  <si>
    <t>Illinois Institute of Technology</t>
  </si>
  <si>
    <t>=469</t>
  </si>
  <si>
    <t>Dammam</t>
  </si>
  <si>
    <t>Imam Abdulrahman Bin Faisal University</t>
  </si>
  <si>
    <t>Toulouse</t>
  </si>
  <si>
    <t>IMT Atlantique</t>
  </si>
  <si>
    <t>Yeonsu-gu</t>
  </si>
  <si>
    <t>Incheon National University</t>
  </si>
  <si>
    <t>Dhanbad</t>
  </si>
  <si>
    <t>Indian Institute of Technology (Indian School of Mines) Dhanbad</t>
  </si>
  <si>
    <t>Incheon</t>
  </si>
  <si>
    <t>Inha University</t>
  </si>
  <si>
    <t>691-700</t>
  </si>
  <si>
    <t>Institut Agro</t>
  </si>
  <si>
    <t>Braganca</t>
  </si>
  <si>
    <t>Portugal</t>
  </si>
  <si>
    <t>Instituto Politecnico de Braganca</t>
  </si>
  <si>
    <t>Instituto Politécnico de Bragança</t>
  </si>
  <si>
    <t>Ames</t>
  </si>
  <si>
    <t>Iowa State University</t>
  </si>
  <si>
    <t>=400</t>
  </si>
  <si>
    <t>Iran University of Medical Sciences</t>
  </si>
  <si>
    <t>Isfahan</t>
  </si>
  <si>
    <t>Isfahan University of Technology</t>
  </si>
  <si>
    <t>Sefakoy-Kucukcekmece</t>
  </si>
  <si>
    <t>Istanbul Aydin University</t>
  </si>
  <si>
    <t xml:space="preserve">Istanbul Aydin University  </t>
  </si>
  <si>
    <t>Istanbul Aydın University</t>
  </si>
  <si>
    <t>İstanbul</t>
  </si>
  <si>
    <t>Istanbul Medeniyet University</t>
  </si>
  <si>
    <t>Beykoz, İstanbul</t>
  </si>
  <si>
    <t>Istanbul Medipol University</t>
  </si>
  <si>
    <t>Istanbul Technical University</t>
  </si>
  <si>
    <t>=404</t>
  </si>
  <si>
    <t>Istanbul University</t>
  </si>
  <si>
    <t>Istanbul University - Cerrahpasa</t>
  </si>
  <si>
    <t>Istanbul University-Cerrahpaşa</t>
  </si>
  <si>
    <t>St. Petersburg</t>
  </si>
  <si>
    <t>ITMO University</t>
  </si>
  <si>
    <t>Kolkata</t>
  </si>
  <si>
    <t>Jadavpur University</t>
  </si>
  <si>
    <t>741-750</t>
  </si>
  <si>
    <t>Jagiellonian University</t>
  </si>
  <si>
    <t>=304</t>
  </si>
  <si>
    <t>Townsville City</t>
  </si>
  <si>
    <t>James Cook University</t>
  </si>
  <si>
    <t>=415</t>
  </si>
  <si>
    <t>New Delhi</t>
  </si>
  <si>
    <t>Jamia Hamdard University</t>
  </si>
  <si>
    <t>Jamia Hamdard</t>
  </si>
  <si>
    <t>Jamia Millia Islamia</t>
  </si>
  <si>
    <t>Castellon</t>
  </si>
  <si>
    <t>Universitat Jaume I</t>
  </si>
  <si>
    <t>Jaume I University</t>
  </si>
  <si>
    <t>Jazan</t>
  </si>
  <si>
    <t>Jazan University</t>
  </si>
  <si>
    <t>Jeju</t>
  </si>
  <si>
    <t>Jeju National University</t>
  </si>
  <si>
    <t xml:space="preserve">Jeju National University </t>
  </si>
  <si>
    <t>Jeonju</t>
  </si>
  <si>
    <t>Jeonbuk National University</t>
  </si>
  <si>
    <t>Wuxi</t>
  </si>
  <si>
    <t>Jiangnan University</t>
  </si>
  <si>
    <t>Xuzhou</t>
  </si>
  <si>
    <t>Jiangsu Normal University</t>
  </si>
  <si>
    <t>Zhenjiang</t>
  </si>
  <si>
    <t>Jiangsu University</t>
  </si>
  <si>
    <t>Jimma</t>
  </si>
  <si>
    <t>Jimma University</t>
  </si>
  <si>
    <t>Jinan University</t>
  </si>
  <si>
    <t>Mainz</t>
  </si>
  <si>
    <t>Johannes Gutenberg University of Mainz</t>
  </si>
  <si>
    <t>464</t>
  </si>
  <si>
    <t>Johannes Gutenberg Universität Mainz</t>
  </si>
  <si>
    <t>Linz</t>
  </si>
  <si>
    <t>Johannes Kepler University Linz</t>
  </si>
  <si>
    <t>Johannes Kepler University of Linz</t>
  </si>
  <si>
    <t>Jonkoping</t>
  </si>
  <si>
    <t>Jonkoping University</t>
  </si>
  <si>
    <t>Jönköping University</t>
  </si>
  <si>
    <t>Juntendo University</t>
  </si>
  <si>
    <t>Giessen</t>
  </si>
  <si>
    <t>Justus Liebig University Giessen</t>
  </si>
  <si>
    <t>=396</t>
  </si>
  <si>
    <t>Justus-Liebig-University Giessen</t>
  </si>
  <si>
    <t>K. N. Toosi University of Technology</t>
  </si>
  <si>
    <t>K.N. Toosi University of Technology</t>
  </si>
  <si>
    <t>Kafr el-sheikh</t>
  </si>
  <si>
    <t>Kafrelsheikh University</t>
  </si>
  <si>
    <t>Takamatsu</t>
  </si>
  <si>
    <t>Kagawa University</t>
  </si>
  <si>
    <t>Kanazawa</t>
  </si>
  <si>
    <t>Kanazawa University</t>
  </si>
  <si>
    <t>Chuncheon-si</t>
  </si>
  <si>
    <t>Kangwon National University</t>
  </si>
  <si>
    <t xml:space="preserve">Kangwon National University </t>
  </si>
  <si>
    <t>Hirakata</t>
  </si>
  <si>
    <t>Kansai Medical University</t>
  </si>
  <si>
    <t>Manhattan</t>
  </si>
  <si>
    <t>Kansas State University</t>
  </si>
  <si>
    <t xml:space="preserve">Kansas State University </t>
  </si>
  <si>
    <t>Kaohsiung Medical University</t>
  </si>
  <si>
    <t>Karlstad</t>
  </si>
  <si>
    <t>Karlstad University</t>
  </si>
  <si>
    <t>Kaunas</t>
  </si>
  <si>
    <t>Lithuania</t>
  </si>
  <si>
    <t>Kaunas University of Technology</t>
  </si>
  <si>
    <t>Kazan</t>
  </si>
  <si>
    <t>Kazan Federal University</t>
  </si>
  <si>
    <t>Staffordshire</t>
  </si>
  <si>
    <t>Keele University</t>
  </si>
  <si>
    <t>781-790</t>
  </si>
  <si>
    <t xml:space="preserve">Keele University </t>
  </si>
  <si>
    <t>Keio University</t>
  </si>
  <si>
    <t>214</t>
  </si>
  <si>
    <t>Kerman</t>
  </si>
  <si>
    <t>Kerman University of Medical Sciences</t>
  </si>
  <si>
    <t>Kermanshah</t>
  </si>
  <si>
    <t>Kermanshah University of Medical Sciences</t>
  </si>
  <si>
    <t>Kharazmi University</t>
  </si>
  <si>
    <t>Khon Kaen</t>
  </si>
  <si>
    <t>Khon Kaen University</t>
  </si>
  <si>
    <t>Al Ahsa</t>
  </si>
  <si>
    <t>King Faisal University</t>
  </si>
  <si>
    <t>Abha</t>
  </si>
  <si>
    <t>King Khalid University</t>
  </si>
  <si>
    <t>King Mongkuts University of Technology Thonburi</t>
  </si>
  <si>
    <t xml:space="preserve">King Mongkut's University of Technology Thonburi </t>
  </si>
  <si>
    <t>King Mongkut’s University of Technology Thonburi</t>
  </si>
  <si>
    <t>King Mongkuts University of Technology North Bangkok</t>
  </si>
  <si>
    <t>King Mongkut's University of Technology North Bangkok</t>
  </si>
  <si>
    <t>King Saud Bin Abdulaziz University for Health Sciences</t>
  </si>
  <si>
    <t>King Saud bin Abdulaziz University for Health Sciences</t>
  </si>
  <si>
    <t>King Saud University</t>
  </si>
  <si>
    <t>Kingston upon Thames</t>
  </si>
  <si>
    <t>Kingston University</t>
  </si>
  <si>
    <t>Kitasato University</t>
  </si>
  <si>
    <t>Kobe</t>
  </si>
  <si>
    <t>Kobe University</t>
  </si>
  <si>
    <t>=476</t>
  </si>
  <si>
    <t>Koc University</t>
  </si>
  <si>
    <t>=431</t>
  </si>
  <si>
    <t>Koç University</t>
  </si>
  <si>
    <t>Konkuk University</t>
  </si>
  <si>
    <t xml:space="preserve">Konkuk University </t>
  </si>
  <si>
    <t>Korea University</t>
  </si>
  <si>
    <t>79</t>
  </si>
  <si>
    <t>Kumamoto</t>
  </si>
  <si>
    <t>Kumamoto University</t>
  </si>
  <si>
    <t>Kurume</t>
  </si>
  <si>
    <t>Kurume University</t>
  </si>
  <si>
    <t>Kuwait City</t>
  </si>
  <si>
    <t>Kuwait</t>
  </si>
  <si>
    <t>Kuwait University</t>
  </si>
  <si>
    <t>Kyoto Prefectural University of Medicine</t>
  </si>
  <si>
    <t>Kyung Hee University</t>
  </si>
  <si>
    <t>Daegu</t>
  </si>
  <si>
    <t>Kyungpook National University</t>
  </si>
  <si>
    <t>=520</t>
  </si>
  <si>
    <t>Kyushu University</t>
  </si>
  <si>
    <t>La Trobe University</t>
  </si>
  <si>
    <t>242</t>
  </si>
  <si>
    <t>Lahore University of Management Sciences</t>
  </si>
  <si>
    <t>Thunder Bay</t>
  </si>
  <si>
    <t>Lakehead University</t>
  </si>
  <si>
    <t>Lappeenranta</t>
  </si>
  <si>
    <t>Lappeenranta-Lahti University of Technology LUT</t>
  </si>
  <si>
    <t>=351</t>
  </si>
  <si>
    <t>Lebanese American University</t>
  </si>
  <si>
    <t>Lebanese University</t>
  </si>
  <si>
    <t>=577</t>
  </si>
  <si>
    <t>Leeds Beckett University</t>
  </si>
  <si>
    <t>Bethlehem</t>
  </si>
  <si>
    <t>Lehigh University</t>
  </si>
  <si>
    <t>=548</t>
  </si>
  <si>
    <t>Hannover</t>
  </si>
  <si>
    <t>Leibniz University Hannover</t>
  </si>
  <si>
    <t>Luneburg</t>
  </si>
  <si>
    <t>Leuphana University Luneburg</t>
  </si>
  <si>
    <t>Leuphana University of Lüneburg</t>
  </si>
  <si>
    <t>Lincoln (New Zealand)</t>
  </si>
  <si>
    <t>Lincoln University - New Zealand</t>
  </si>
  <si>
    <t>Lincoln University (New Zealand)</t>
  </si>
  <si>
    <t>Linkoping</t>
  </si>
  <si>
    <t>Linkoping University</t>
  </si>
  <si>
    <t>Linköping University</t>
  </si>
  <si>
    <t>Liverpool John Moores University</t>
  </si>
  <si>
    <t>Liverpool School of Tropical Medicine</t>
  </si>
  <si>
    <t>London Business School</t>
  </si>
  <si>
    <t>London</t>
  </si>
  <si>
    <t>London South Bank University</t>
  </si>
  <si>
    <t>Khorramabad</t>
  </si>
  <si>
    <t>Lorestan University</t>
  </si>
  <si>
    <t>Loughborough</t>
  </si>
  <si>
    <t>Loughborough University</t>
  </si>
  <si>
    <t>212</t>
  </si>
  <si>
    <t>Phagwara</t>
  </si>
  <si>
    <t>Lovely Professional University</t>
  </si>
  <si>
    <t>Salaya</t>
  </si>
  <si>
    <t>Mahidol University</t>
  </si>
  <si>
    <t>=382</t>
  </si>
  <si>
    <t>Al Majma'ah</t>
  </si>
  <si>
    <t>Majmaah University</t>
  </si>
  <si>
    <t>Kampala</t>
  </si>
  <si>
    <t>Uganda</t>
  </si>
  <si>
    <t>Makerere University</t>
  </si>
  <si>
    <t>Manchester</t>
  </si>
  <si>
    <t>Manchester Metropolitan University</t>
  </si>
  <si>
    <t>Mansoura</t>
  </si>
  <si>
    <t>Mansoura University</t>
  </si>
  <si>
    <t>Ancona</t>
  </si>
  <si>
    <t>Marche Polytechnic University</t>
  </si>
  <si>
    <t>Marmara University</t>
  </si>
  <si>
    <t>Milwaukee</t>
  </si>
  <si>
    <t>Marquette University</t>
  </si>
  <si>
    <t>Palmerston North</t>
  </si>
  <si>
    <t>Massey University</t>
  </si>
  <si>
    <t>=239</t>
  </si>
  <si>
    <t>Maynooth</t>
  </si>
  <si>
    <t>Maynooth University</t>
  </si>
  <si>
    <t>Sari</t>
  </si>
  <si>
    <t>Mazandaran University Medical Sciences</t>
  </si>
  <si>
    <t>Mazandaran University of Medical Sciences</t>
  </si>
  <si>
    <t>Innsbruck</t>
  </si>
  <si>
    <t>Medical University of Innsbruck</t>
  </si>
  <si>
    <t>St. John's</t>
  </si>
  <si>
    <t>Memorial University Newfoundland</t>
  </si>
  <si>
    <t>Memorial University of Newfoundland</t>
  </si>
  <si>
    <t>Mendel University in Brno</t>
  </si>
  <si>
    <t>Middle East Technical University</t>
  </si>
  <si>
    <t>Middlesex University</t>
  </si>
  <si>
    <t>Tsu</t>
  </si>
  <si>
    <t>Mie University</t>
  </si>
  <si>
    <t>Minya</t>
  </si>
  <si>
    <t>Minia University</t>
  </si>
  <si>
    <t>Mississippi State</t>
  </si>
  <si>
    <t>Mississippi State University</t>
  </si>
  <si>
    <t>Rolla</t>
  </si>
  <si>
    <t>Missouri University of Science and Technology</t>
  </si>
  <si>
    <t>480</t>
  </si>
  <si>
    <t>Bozeman</t>
  </si>
  <si>
    <t>Montana State University</t>
  </si>
  <si>
    <t>Murdoch</t>
  </si>
  <si>
    <t>Murdoch University</t>
  </si>
  <si>
    <t>Nagaoka</t>
  </si>
  <si>
    <t>Nagaoka University of Technology</t>
  </si>
  <si>
    <t>Nagasaki</t>
  </si>
  <si>
    <t>Nagasaki University</t>
  </si>
  <si>
    <t>Nagoya University</t>
  </si>
  <si>
    <t>Najran University</t>
  </si>
  <si>
    <t>Nanjing Agricultural University</t>
  </si>
  <si>
    <t>Nanjing Forestry University</t>
  </si>
  <si>
    <t>Gulou</t>
  </si>
  <si>
    <t>Nanjing Medical University</t>
  </si>
  <si>
    <t>Nanjing Normal University</t>
  </si>
  <si>
    <t>Nanjing Tech University</t>
  </si>
  <si>
    <t>Nankai</t>
  </si>
  <si>
    <t>Nankai University</t>
  </si>
  <si>
    <t>=384</t>
  </si>
  <si>
    <t>Nantes</t>
  </si>
  <si>
    <t>Nantes Universite</t>
  </si>
  <si>
    <t>Nantes Université</t>
  </si>
  <si>
    <t>Jhongli City</t>
  </si>
  <si>
    <t>National Central University</t>
  </si>
  <si>
    <t>Taipei City</t>
  </si>
  <si>
    <t>National Chengchi University</t>
  </si>
  <si>
    <t>Min-Hsiung</t>
  </si>
  <si>
    <t>National Chung Cheng University</t>
  </si>
  <si>
    <t>National Chung Hsing University</t>
  </si>
  <si>
    <t>Shoufeng</t>
  </si>
  <si>
    <t>National Dong Hwa University</t>
  </si>
  <si>
    <t>Rourkela</t>
  </si>
  <si>
    <t>National Institute of Technology Rourkela</t>
  </si>
  <si>
    <t>Silchar</t>
  </si>
  <si>
    <t>National Institute of Technology Silchar</t>
  </si>
  <si>
    <t>Tiruchirappalli</t>
  </si>
  <si>
    <t>National Institute of Technology Tiruchirappalli</t>
  </si>
  <si>
    <t>National Institute of Technology, Tiruchirappalli</t>
  </si>
  <si>
    <t>Kaohsiung</t>
  </si>
  <si>
    <t>National Sun Yat Sen University</t>
  </si>
  <si>
    <t>=505</t>
  </si>
  <si>
    <t>National Sun Yat-sen University</t>
  </si>
  <si>
    <t>National Sun Yat-Sen University</t>
  </si>
  <si>
    <t>National Taipei University of Technology</t>
  </si>
  <si>
    <t>National Taiwan Normal University</t>
  </si>
  <si>
    <t>Keelung City</t>
  </si>
  <si>
    <t>National Taiwan Ocean University</t>
  </si>
  <si>
    <t>Athens (Greece)</t>
  </si>
  <si>
    <t>National Technical University of Athens</t>
  </si>
  <si>
    <t>=347</t>
  </si>
  <si>
    <t>Hsinchu</t>
  </si>
  <si>
    <t>National Tsing Hua University</t>
  </si>
  <si>
    <t>National Yang Ming Chiao Tung University</t>
  </si>
  <si>
    <t>217</t>
  </si>
  <si>
    <t>Nicosia</t>
  </si>
  <si>
    <t>Near East University</t>
  </si>
  <si>
    <t>Meram</t>
  </si>
  <si>
    <t>Necmettin Erbakan University</t>
  </si>
  <si>
    <t>Newark</t>
  </si>
  <si>
    <t>New Jersey Institute of Technology</t>
  </si>
  <si>
    <t>Las Cruces</t>
  </si>
  <si>
    <t>New Mexico State University-Main Campus</t>
  </si>
  <si>
    <t>New Mexico State University (Main campus)</t>
  </si>
  <si>
    <t>Niigata</t>
  </si>
  <si>
    <t>Niigata University</t>
  </si>
  <si>
    <t>Nippon Medical School</t>
  </si>
  <si>
    <t>North China Electric Power University</t>
  </si>
  <si>
    <t>Shenyang</t>
  </si>
  <si>
    <t>Northeastern University - China</t>
  </si>
  <si>
    <t>Northeastern University, China</t>
  </si>
  <si>
    <t>DeKalb</t>
  </si>
  <si>
    <t>Northern Illinois University</t>
  </si>
  <si>
    <t>Newcastle upon Tyne</t>
  </si>
  <si>
    <t>Northumbria University</t>
  </si>
  <si>
    <t>Xi'an</t>
  </si>
  <si>
    <t>Northwestern Polytechnical University</t>
  </si>
  <si>
    <t>As</t>
  </si>
  <si>
    <t>Norwegian University of Life Sciences</t>
  </si>
  <si>
    <t>Nottingham Trent University</t>
  </si>
  <si>
    <t>=595</t>
  </si>
  <si>
    <t>Ft. Lauderdale</t>
  </si>
  <si>
    <t>Nova Southeastern University</t>
  </si>
  <si>
    <t>Novosibirsk</t>
  </si>
  <si>
    <t>Novosibirsk State University</t>
  </si>
  <si>
    <t>Oakland University</t>
  </si>
  <si>
    <t>Ile-Ife</t>
  </si>
  <si>
    <t>Nigeria</t>
  </si>
  <si>
    <t>Obafemi Awolowo University</t>
  </si>
  <si>
    <t>Athens (Ohio, U.S.)</t>
  </si>
  <si>
    <t>Ohio University-Main Campus</t>
  </si>
  <si>
    <t>Ohio University (Main campus)</t>
  </si>
  <si>
    <t>Okayama City</t>
  </si>
  <si>
    <t>Okayama University</t>
  </si>
  <si>
    <t>Norfolk</t>
  </si>
  <si>
    <t>Old Dominion University</t>
  </si>
  <si>
    <t>Oshawa</t>
  </si>
  <si>
    <t>Ontario Tech University</t>
  </si>
  <si>
    <t>Opole</t>
  </si>
  <si>
    <t>Opole University of Technology</t>
  </si>
  <si>
    <t>Orebro</t>
  </si>
  <si>
    <t>Orebro University</t>
  </si>
  <si>
    <t>Örebro University</t>
  </si>
  <si>
    <t>Osaka</t>
  </si>
  <si>
    <t>Osaka Metropolitan University</t>
  </si>
  <si>
    <t>Suita</t>
  </si>
  <si>
    <t>Osaka University</t>
  </si>
  <si>
    <t>80</t>
  </si>
  <si>
    <t>Hyderabad</t>
  </si>
  <si>
    <t>Osmania University</t>
  </si>
  <si>
    <t>OSMANIA UNIVERSITY</t>
  </si>
  <si>
    <t>Oxford Brookes University</t>
  </si>
  <si>
    <t>=413</t>
  </si>
  <si>
    <t>Ozyegin University</t>
  </si>
  <si>
    <t>Seville</t>
  </si>
  <si>
    <t>Universidad Pablo de Olavide</t>
  </si>
  <si>
    <t>Pablo de Olavide University</t>
  </si>
  <si>
    <t>Olomouc</t>
  </si>
  <si>
    <t>Palacky University Olomouc</t>
  </si>
  <si>
    <t>Palacký University Olomouc</t>
  </si>
  <si>
    <t>Chandigarh</t>
  </si>
  <si>
    <t>Panjab University</t>
  </si>
  <si>
    <t>Naples</t>
  </si>
  <si>
    <t>Parthenope University Naples</t>
  </si>
  <si>
    <t>University of Naples Parthenope</t>
  </si>
  <si>
    <t>Parthenope University of Naples</t>
  </si>
  <si>
    <t>Peter the Great St. Petersburg Polytechnic University</t>
  </si>
  <si>
    <t>=534</t>
  </si>
  <si>
    <t>Peter the Great St Petersburg Polytechnic University</t>
  </si>
  <si>
    <t>Turin</t>
  </si>
  <si>
    <t>Polytechnic University of Turin</t>
  </si>
  <si>
    <t>Puducherry</t>
  </si>
  <si>
    <t>Pondicherry University</t>
  </si>
  <si>
    <t>Bogota</t>
  </si>
  <si>
    <t>Pontificia Universidad Javeriana</t>
  </si>
  <si>
    <t>Pontifical Javeriana University</t>
  </si>
  <si>
    <t>Pontificia Universidad Catolica de Chile</t>
  </si>
  <si>
    <t>Pontificia Universidad Católica de Chile</t>
  </si>
  <si>
    <t>Curitiba</t>
  </si>
  <si>
    <t>Pontificia Universidade Catolica do Parana</t>
  </si>
  <si>
    <t>Pontifícia Universidade Católica do Paraná</t>
  </si>
  <si>
    <t>Port Said Governorate</t>
  </si>
  <si>
    <t>Port Said University</t>
  </si>
  <si>
    <t>Portland</t>
  </si>
  <si>
    <t>Portland State University</t>
  </si>
  <si>
    <t>Poznan</t>
  </si>
  <si>
    <t>Poznan University of Medical Sciences</t>
  </si>
  <si>
    <t>Poznan University of Technology</t>
  </si>
  <si>
    <t>Poznań University of Technology</t>
  </si>
  <si>
    <t>Songkhla</t>
  </si>
  <si>
    <t>Prince of Songkla University</t>
  </si>
  <si>
    <t>Al Kharj</t>
  </si>
  <si>
    <t>Prince Sattam Bin Abdulaziz University</t>
  </si>
  <si>
    <t>Princess Nourah bint Abdulrahman University</t>
  </si>
  <si>
    <t>Busan</t>
  </si>
  <si>
    <t>Pusan National University</t>
  </si>
  <si>
    <t>Buraydah</t>
  </si>
  <si>
    <t>Qassim University</t>
  </si>
  <si>
    <t>Doha</t>
  </si>
  <si>
    <t>Qatar</t>
  </si>
  <si>
    <t>Qatar University</t>
  </si>
  <si>
    <t>Qingdao</t>
  </si>
  <si>
    <t>Qingdao University</t>
  </si>
  <si>
    <t>Islamabad</t>
  </si>
  <si>
    <t>Quaid I Azam University</t>
  </si>
  <si>
    <t>=315</t>
  </si>
  <si>
    <t>Quaid-i-Azam University</t>
  </si>
  <si>
    <t>Troy</t>
  </si>
  <si>
    <t>Rensselaer Polytechnic Institute</t>
  </si>
  <si>
    <t>Grahamstown</t>
  </si>
  <si>
    <t>Rhodes University</t>
  </si>
  <si>
    <t xml:space="preserve">Rhodes University </t>
  </si>
  <si>
    <t>Riga</t>
  </si>
  <si>
    <t>Latvia</t>
  </si>
  <si>
    <t>Riga Technical University</t>
  </si>
  <si>
    <t>Rikkyo University</t>
  </si>
  <si>
    <t>Ritsumeikan University</t>
  </si>
  <si>
    <t>Rochester Institute of Technology</t>
  </si>
  <si>
    <t>Roskilde</t>
  </si>
  <si>
    <t>Roskilde University</t>
  </si>
  <si>
    <t>Tarragona</t>
  </si>
  <si>
    <t>Universitat Rovira i Virgili</t>
  </si>
  <si>
    <t>Rovira i Virgili University</t>
  </si>
  <si>
    <t>Glassboro</t>
  </si>
  <si>
    <t>Rowan University</t>
  </si>
  <si>
    <t>Egham</t>
  </si>
  <si>
    <t>Royal Holloway, University of London</t>
  </si>
  <si>
    <t>Royal Holloway University of London</t>
  </si>
  <si>
    <t>Bochum</t>
  </si>
  <si>
    <t>Ruhr University Bochum</t>
  </si>
  <si>
    <t>Ruhr-Universität Bochum</t>
  </si>
  <si>
    <t>Rush University</t>
  </si>
  <si>
    <t>Piscataway Township</t>
  </si>
  <si>
    <t>Rutgers University-New Brunswick</t>
  </si>
  <si>
    <t>299</t>
  </si>
  <si>
    <t>Rutgers University–New Brunswick</t>
  </si>
  <si>
    <t>Rutgers University – New Brunswick</t>
  </si>
  <si>
    <t>Saga</t>
  </si>
  <si>
    <t>Saga University</t>
  </si>
  <si>
    <t>Saint Louis University</t>
  </si>
  <si>
    <t>Saint Petersburg State University</t>
  </si>
  <si>
    <t>Serdivan</t>
  </si>
  <si>
    <t>Sakarya University</t>
  </si>
  <si>
    <t>San Diego</t>
  </si>
  <si>
    <t>San Diego State University</t>
  </si>
  <si>
    <t>Rome</t>
  </si>
  <si>
    <t>Sapienza University Rome</t>
  </si>
  <si>
    <t>=134</t>
  </si>
  <si>
    <t>Sapienza University of Rome</t>
  </si>
  <si>
    <t>Pune</t>
  </si>
  <si>
    <t>Savitribai Phule Pune University</t>
  </si>
  <si>
    <t>Sejong University</t>
  </si>
  <si>
    <t xml:space="preserve">Sejong University </t>
  </si>
  <si>
    <t>Selcuklu-Konya</t>
  </si>
  <si>
    <t>Selcuk University</t>
  </si>
  <si>
    <t>Selçuk University</t>
  </si>
  <si>
    <t>Semmelweis University</t>
  </si>
  <si>
    <t>Semnan</t>
  </si>
  <si>
    <t>Semnan University</t>
  </si>
  <si>
    <t>Shahid Beheshti University</t>
  </si>
  <si>
    <t>Shahid Beheshti University Medical Sciences</t>
  </si>
  <si>
    <t>Shahid Beheshti University of Medical Sciences</t>
  </si>
  <si>
    <t>Shahrekord</t>
  </si>
  <si>
    <t>Shahrekord University</t>
  </si>
  <si>
    <t>Shahrood</t>
  </si>
  <si>
    <t>Shahrood University of Technology</t>
  </si>
  <si>
    <t>Shanghai Maritime University</t>
  </si>
  <si>
    <t>Shanghai University</t>
  </si>
  <si>
    <t>Shantou</t>
  </si>
  <si>
    <t>Shantou University</t>
  </si>
  <si>
    <t>Sharif University of Technology</t>
  </si>
  <si>
    <t>334</t>
  </si>
  <si>
    <t>Sheffield Hallam University</t>
  </si>
  <si>
    <t>Shenzhen</t>
  </si>
  <si>
    <t>Shenzhen University</t>
  </si>
  <si>
    <t>Shibaura Institute of Technology</t>
  </si>
  <si>
    <t>Matsumoto</t>
  </si>
  <si>
    <t>Shinshu University</t>
  </si>
  <si>
    <t xml:space="preserve">Shinshu University </t>
  </si>
  <si>
    <t>Shiraz</t>
  </si>
  <si>
    <t>Shiraz University</t>
  </si>
  <si>
    <t>681-690</t>
  </si>
  <si>
    <t>Shiraz University of Medical Science</t>
  </si>
  <si>
    <t>Shiraz University of Medical Sciences</t>
  </si>
  <si>
    <t>Shiraz University of Technology</t>
  </si>
  <si>
    <t>Showa University</t>
  </si>
  <si>
    <t>Krasnoyarsk</t>
  </si>
  <si>
    <t>Siberian Federal University</t>
  </si>
  <si>
    <t>Bhubaneswar</t>
  </si>
  <si>
    <t>Siksha 'O' Anusandhan University</t>
  </si>
  <si>
    <t>Siksha ‘O’ Anusandhan</t>
  </si>
  <si>
    <t>Gliwice</t>
  </si>
  <si>
    <t>Silesian University of Technology</t>
  </si>
  <si>
    <t>Burnaby</t>
  </si>
  <si>
    <t>Simon Fraser University</t>
  </si>
  <si>
    <t>318</t>
  </si>
  <si>
    <t>Sogang University</t>
  </si>
  <si>
    <t>=509</t>
  </si>
  <si>
    <t>Nasir City</t>
  </si>
  <si>
    <t>Sohag University</t>
  </si>
  <si>
    <t>Suzhou</t>
  </si>
  <si>
    <t>Soochow University - China</t>
  </si>
  <si>
    <t>Soochow University, China</t>
  </si>
  <si>
    <t>Soongsil University</t>
  </si>
  <si>
    <t>South China Normal University</t>
  </si>
  <si>
    <t>South China University of Technology</t>
  </si>
  <si>
    <t>=392</t>
  </si>
  <si>
    <t>Chelyabins</t>
  </si>
  <si>
    <t>South Ural State University</t>
  </si>
  <si>
    <t>East Lismore</t>
  </si>
  <si>
    <t>Southern Cross University</t>
  </si>
  <si>
    <t>651-660</t>
  </si>
  <si>
    <t xml:space="preserve">Southern Cross University </t>
  </si>
  <si>
    <t>Rostov-on-Don</t>
  </si>
  <si>
    <t>Southern Federal University</t>
  </si>
  <si>
    <t>Carbondale</t>
  </si>
  <si>
    <t>Southern Illinois University-Carbondale</t>
  </si>
  <si>
    <t>Southern Illinois University Carbondale</t>
  </si>
  <si>
    <t>Southwest Jiaotong University</t>
  </si>
  <si>
    <t>Stellenbosch</t>
  </si>
  <si>
    <t>Stellenbosch University</t>
  </si>
  <si>
    <t>283</t>
  </si>
  <si>
    <t>Hoboken</t>
  </si>
  <si>
    <t>Stevens Institute of Technology</t>
  </si>
  <si>
    <t>Ismailia</t>
  </si>
  <si>
    <t>Suez Canal University</t>
  </si>
  <si>
    <t>El Salam City</t>
  </si>
  <si>
    <t>Suez University</t>
  </si>
  <si>
    <t>Muscat</t>
  </si>
  <si>
    <t>Oman</t>
  </si>
  <si>
    <t>Sultan Qaboos University</t>
  </si>
  <si>
    <t>=454</t>
  </si>
  <si>
    <t>Sun Yat-sen University</t>
  </si>
  <si>
    <t>=323</t>
  </si>
  <si>
    <t>Petaling Jaya</t>
  </si>
  <si>
    <t>Sunway University</t>
  </si>
  <si>
    <t>=586</t>
  </si>
  <si>
    <t>Nakhon Ratchasima</t>
  </si>
  <si>
    <t>Suranaree University of Technology</t>
  </si>
  <si>
    <t xml:space="preserve">Suranaree University of Technology </t>
  </si>
  <si>
    <t>Swansea</t>
  </si>
  <si>
    <t>Swansea University</t>
  </si>
  <si>
    <t>=307</t>
  </si>
  <si>
    <t>Swedish University of Agricultural Sciences</t>
  </si>
  <si>
    <t>Hawthorn</t>
  </si>
  <si>
    <t>Swinburne University of Technology</t>
  </si>
  <si>
    <t>=285</t>
  </si>
  <si>
    <t>Syracuse</t>
  </si>
  <si>
    <t>Syracuse University</t>
  </si>
  <si>
    <t>Tabriz University of Medical Science</t>
  </si>
  <si>
    <t>Tabriz University of Medical Sciences</t>
  </si>
  <si>
    <t>Medina</t>
  </si>
  <si>
    <t>Taibah University</t>
  </si>
  <si>
    <t>Taif</t>
  </si>
  <si>
    <t>Taif University</t>
  </si>
  <si>
    <t>Taipei Medical University</t>
  </si>
  <si>
    <t>Tallinn</t>
  </si>
  <si>
    <t>Estonia</t>
  </si>
  <si>
    <t>Tallinn University of Technology</t>
  </si>
  <si>
    <t>Tamkang University</t>
  </si>
  <si>
    <t>Tampere</t>
  </si>
  <si>
    <t>Tampere University</t>
  </si>
  <si>
    <t>Tanta</t>
  </si>
  <si>
    <t>Tanta University</t>
  </si>
  <si>
    <t xml:space="preserve">Tanta University </t>
  </si>
  <si>
    <t>Kyiv</t>
  </si>
  <si>
    <t>Ukraine</t>
  </si>
  <si>
    <t>National Taras Shevchenko University of Kyiv</t>
  </si>
  <si>
    <t>Taras Shevchenko National University of Kyiv</t>
  </si>
  <si>
    <t>Darmstadt</t>
  </si>
  <si>
    <t>Technical University of Darmstadt</t>
  </si>
  <si>
    <t>=246</t>
  </si>
  <si>
    <t>Haifa</t>
  </si>
  <si>
    <t>Technion Israel Institute of Technology</t>
  </si>
  <si>
    <t>Technion - Israel Institute of Technology</t>
  </si>
  <si>
    <t>Ilmenau</t>
  </si>
  <si>
    <t>Technische Universitat Ilmenau</t>
  </si>
  <si>
    <t>Technische Universität Ilmenau</t>
  </si>
  <si>
    <t>Monterrey</t>
  </si>
  <si>
    <t>Tecnologico de Monterrey</t>
  </si>
  <si>
    <t>=184</t>
  </si>
  <si>
    <t>Tecnológico de Monterrey</t>
  </si>
  <si>
    <t>Tehran University of Medical Sciences</t>
  </si>
  <si>
    <t>Teikyo University</t>
  </si>
  <si>
    <t>Tel Aviv</t>
  </si>
  <si>
    <t>Tel Aviv University</t>
  </si>
  <si>
    <t>215</t>
  </si>
  <si>
    <t>Temple University</t>
  </si>
  <si>
    <t>San Marcos</t>
  </si>
  <si>
    <t>Texas State University</t>
  </si>
  <si>
    <t>Lubbock</t>
  </si>
  <si>
    <t>Texas Tech University</t>
  </si>
  <si>
    <t>Thammasat University</t>
  </si>
  <si>
    <t>=600</t>
  </si>
  <si>
    <t>Tuscaloosa</t>
  </si>
  <si>
    <t>The University of Alabama</t>
  </si>
  <si>
    <t>Knoxville</t>
  </si>
  <si>
    <t>The University of Tennessee-Knoxville</t>
  </si>
  <si>
    <t>The University of Tennessee, Knoxville</t>
  </si>
  <si>
    <t>San Antonio</t>
  </si>
  <si>
    <t>The University of Texas at San Antonio</t>
  </si>
  <si>
    <t>Tianjin</t>
  </si>
  <si>
    <t>Tianjin University</t>
  </si>
  <si>
    <t>Tilburg</t>
  </si>
  <si>
    <t>Tilburg University</t>
  </si>
  <si>
    <t>TOBB University of Economics and Technology</t>
  </si>
  <si>
    <t>Toho University</t>
  </si>
  <si>
    <t>Sendai</t>
  </si>
  <si>
    <t>Tohoku University</t>
  </si>
  <si>
    <t>113</t>
  </si>
  <si>
    <t>Hiratsuka</t>
  </si>
  <si>
    <t>Tokai University</t>
  </si>
  <si>
    <t>Tokushima</t>
  </si>
  <si>
    <t>Tokushima University</t>
  </si>
  <si>
    <t>Tokyo Institute of Technology</t>
  </si>
  <si>
    <t>Tokyo Medical University</t>
  </si>
  <si>
    <t>Tokyo Metropolitan University</t>
  </si>
  <si>
    <t>Tokyo University of Science</t>
  </si>
  <si>
    <t>Tomsk</t>
  </si>
  <si>
    <t>Tomsk Polytechnic University</t>
  </si>
  <si>
    <t>Tomsk State University</t>
  </si>
  <si>
    <t>418</t>
  </si>
  <si>
    <t>Ho Chi Minh City</t>
  </si>
  <si>
    <t>Ton Duc Thang University</t>
  </si>
  <si>
    <t>Tongji University</t>
  </si>
  <si>
    <t>216</t>
  </si>
  <si>
    <t>Toronto Metropolitan University</t>
  </si>
  <si>
    <t>Brasov</t>
  </si>
  <si>
    <t>Transilvania University of Brasov</t>
  </si>
  <si>
    <t>Transilvania University of Brașov</t>
  </si>
  <si>
    <t>Kirtipur</t>
  </si>
  <si>
    <t>Nepal</t>
  </si>
  <si>
    <t>Tribhuvan University</t>
  </si>
  <si>
    <t>Pretoria</t>
  </si>
  <si>
    <t>Tshwane University of Technology</t>
  </si>
  <si>
    <t>Tunghai University</t>
  </si>
  <si>
    <t>Coleraine</t>
  </si>
  <si>
    <t>Ulster University</t>
  </si>
  <si>
    <t>Umea</t>
  </si>
  <si>
    <t>Umea University</t>
  </si>
  <si>
    <t>Umeå University</t>
  </si>
  <si>
    <t>Makkah</t>
  </si>
  <si>
    <t>Umm Al Qura University</t>
  </si>
  <si>
    <t xml:space="preserve">Umm Al-Qura University </t>
  </si>
  <si>
    <t>Umm Al-Qura University</t>
  </si>
  <si>
    <t>Al-Ain</t>
  </si>
  <si>
    <t>United Arab Emirates University</t>
  </si>
  <si>
    <t>290</t>
  </si>
  <si>
    <t>Temuco</t>
  </si>
  <si>
    <t>Universidad Autonoma de Chile</t>
  </si>
  <si>
    <t>Universidad Autónoma de Chile</t>
  </si>
  <si>
    <t>Concepcion</t>
  </si>
  <si>
    <t>Universidad del Desarrollo</t>
  </si>
  <si>
    <t>Las Condes</t>
  </si>
  <si>
    <t>Universidad Mayor</t>
  </si>
  <si>
    <t>Universidad Peruana Cayetano Heredia</t>
  </si>
  <si>
    <t>Quito</t>
  </si>
  <si>
    <t>Ecuador</t>
  </si>
  <si>
    <t>Universidad San Francisco de Quito</t>
  </si>
  <si>
    <t>Cruz Das Almas</t>
  </si>
  <si>
    <t>Universidade Federal da Bahia</t>
  </si>
  <si>
    <t>Sao Paulo</t>
  </si>
  <si>
    <t>Universidade Federal de Sao Paulo (UNIFESP)</t>
  </si>
  <si>
    <t>Universidade Federal de São Paulo (UNIFESP)</t>
  </si>
  <si>
    <t>Sao Cristovao</t>
  </si>
  <si>
    <t>Universidade Federal de Sergipe</t>
  </si>
  <si>
    <t>Santo Andre</t>
  </si>
  <si>
    <t>Universidade Federal do ABC (UFABC)</t>
  </si>
  <si>
    <t>Porto Alegre</t>
  </si>
  <si>
    <t>Universidade Federal do Rio Grande do Sul</t>
  </si>
  <si>
    <t xml:space="preserve">Universidade Federal do Rio Grande Do Sul </t>
  </si>
  <si>
    <t>Lugano</t>
  </si>
  <si>
    <t>Universita della Svizzera Italiana</t>
  </si>
  <si>
    <t>Università della Svizzera italiana</t>
  </si>
  <si>
    <t>Surabaya</t>
  </si>
  <si>
    <t>Airlangga University</t>
  </si>
  <si>
    <t>=345</t>
  </si>
  <si>
    <t>Universitas Airlangga</t>
  </si>
  <si>
    <t>Yogyakarta</t>
  </si>
  <si>
    <t>Gadjah Mada University</t>
  </si>
  <si>
    <t>263</t>
  </si>
  <si>
    <t>Universitas Gadjah Mada</t>
  </si>
  <si>
    <t>Universitat Internacional de Catalunya</t>
  </si>
  <si>
    <t>Universitat Politecnica de Catalunya</t>
  </si>
  <si>
    <t>Universitat Politècnica de Catalunya</t>
  </si>
  <si>
    <t>Universitat Ramon Llull</t>
  </si>
  <si>
    <t>Nice</t>
  </si>
  <si>
    <t>Universite Cote d'Azur</t>
  </si>
  <si>
    <t>Université Côte d\'Azur</t>
  </si>
  <si>
    <t>Université Côte d'Azur</t>
  </si>
  <si>
    <t>Zrig Eddakhlania</t>
  </si>
  <si>
    <t>Tunisia</t>
  </si>
  <si>
    <t>Universite de Gabes</t>
  </si>
  <si>
    <t>Université de Gabès</t>
  </si>
  <si>
    <t>Quebec City</t>
  </si>
  <si>
    <t>Laval University</t>
  </si>
  <si>
    <t>=441</t>
  </si>
  <si>
    <t>Université Laval</t>
  </si>
  <si>
    <t>Brussels</t>
  </si>
  <si>
    <t>Universite Libre de Bruxelles</t>
  </si>
  <si>
    <t>Universite libre de Bruxelles</t>
  </si>
  <si>
    <t>Université Libre de Bruxelles</t>
  </si>
  <si>
    <t>Valenciennes</t>
  </si>
  <si>
    <t>Universite Polytechnique Hauts-de-France</t>
  </si>
  <si>
    <t>Université Polytechnique Hauts-de-France</t>
  </si>
  <si>
    <t>Brunei</t>
  </si>
  <si>
    <t>Brunei Darussalam</t>
  </si>
  <si>
    <t>Universiti Brunei Darussalam</t>
  </si>
  <si>
    <t>Bangi Selangor</t>
  </si>
  <si>
    <t>Universiti Kebangsaan Malaysia</t>
  </si>
  <si>
    <t>Pahang</t>
  </si>
  <si>
    <t>Universiti Malaysia Pahang Al-Sultan Abdullah (UMPSA)</t>
  </si>
  <si>
    <t>Serdang</t>
  </si>
  <si>
    <t>Universiti Putra Malaysia</t>
  </si>
  <si>
    <t>Penang</t>
  </si>
  <si>
    <t>Universiti Sains Malaysia</t>
  </si>
  <si>
    <t>Johor</t>
  </si>
  <si>
    <t>Universiti Teknologi Malaysia</t>
  </si>
  <si>
    <t>188</t>
  </si>
  <si>
    <t xml:space="preserve">Universiti Teknologi Malaysia </t>
  </si>
  <si>
    <t>Darul Ridzuan</t>
  </si>
  <si>
    <t>Universiti Teknologi Petronas</t>
  </si>
  <si>
    <t>Kampar</t>
  </si>
  <si>
    <t>Universiti Tunku Abdul Rahman (UTAR)</t>
  </si>
  <si>
    <t>Cork</t>
  </si>
  <si>
    <t>University College Cork</t>
  </si>
  <si>
    <t>=292</t>
  </si>
  <si>
    <t>University College Dublin</t>
  </si>
  <si>
    <t>Coruna</t>
  </si>
  <si>
    <t>University of A Coruna</t>
  </si>
  <si>
    <t>University of A Coruña</t>
  </si>
  <si>
    <t>University of Agriculture Faisalabad</t>
  </si>
  <si>
    <t xml:space="preserve">University of Agriculture, Faisalabad </t>
  </si>
  <si>
    <t>University of Agriculture, Faisalabad</t>
  </si>
  <si>
    <t>Fairbanks</t>
  </si>
  <si>
    <t>University of Alaska Fairbanks</t>
  </si>
  <si>
    <t>Fayetteville</t>
  </si>
  <si>
    <t>University of Arkansas</t>
  </si>
  <si>
    <t>Bath</t>
  </si>
  <si>
    <t>University of Bath</t>
  </si>
  <si>
    <t>148</t>
  </si>
  <si>
    <t>Bayreuth</t>
  </si>
  <si>
    <t>University of Bayreuth</t>
  </si>
  <si>
    <t>Belgrade</t>
  </si>
  <si>
    <t>University of Belgrade</t>
  </si>
  <si>
    <t>Bergamo</t>
  </si>
  <si>
    <t>University of Bergamo</t>
  </si>
  <si>
    <t>Bergen</t>
  </si>
  <si>
    <t>University of Bergen</t>
  </si>
  <si>
    <t>=281</t>
  </si>
  <si>
    <t>Bradford</t>
  </si>
  <si>
    <t>University of Bradford</t>
  </si>
  <si>
    <t>Bremen</t>
  </si>
  <si>
    <t>University of Bremen</t>
  </si>
  <si>
    <t>Brescia</t>
  </si>
  <si>
    <t>University of Brescia</t>
  </si>
  <si>
    <t>Brighton</t>
  </si>
  <si>
    <t>University of Brighton</t>
  </si>
  <si>
    <t>771-780</t>
  </si>
  <si>
    <t>University of Bucharest</t>
  </si>
  <si>
    <t>Arcavacata di Rende</t>
  </si>
  <si>
    <t>University of Calabria</t>
  </si>
  <si>
    <t>University of Calcutta</t>
  </si>
  <si>
    <t>Calgary</t>
  </si>
  <si>
    <t>University of Calgary</t>
  </si>
  <si>
    <t>182</t>
  </si>
  <si>
    <t>Merced</t>
  </si>
  <si>
    <t>University of California-Merced</t>
  </si>
  <si>
    <t>University of California, Merced</t>
  </si>
  <si>
    <t>Riverside</t>
  </si>
  <si>
    <t>University of California-Riverside</t>
  </si>
  <si>
    <t>University of California, Riverside</t>
  </si>
  <si>
    <t>Canberra</t>
  </si>
  <si>
    <t>University of Canberra</t>
  </si>
  <si>
    <t xml:space="preserve">University of Canberra </t>
  </si>
  <si>
    <t>Christchurch</t>
  </si>
  <si>
    <t>University of Canterbury</t>
  </si>
  <si>
    <t>Cape Coast</t>
  </si>
  <si>
    <t>Ghana</t>
  </si>
  <si>
    <t>University of Cape Coast</t>
  </si>
  <si>
    <t>Catania</t>
  </si>
  <si>
    <t>University of Catania</t>
  </si>
  <si>
    <t>Orlando</t>
  </si>
  <si>
    <t>University of Central Florida</t>
  </si>
  <si>
    <t>Preston</t>
  </si>
  <si>
    <t>University of Central Lancashire</t>
  </si>
  <si>
    <t>Colombo</t>
  </si>
  <si>
    <t>Sri Lanka</t>
  </si>
  <si>
    <t>University of Colombo</t>
  </si>
  <si>
    <t>Aurora</t>
  </si>
  <si>
    <t>University of Colorado Denver/Anschutz Medical Campus</t>
  </si>
  <si>
    <t>Denver</t>
  </si>
  <si>
    <t>Storrs</t>
  </si>
  <si>
    <t>University of Connecticut</t>
  </si>
  <si>
    <t>=444</t>
  </si>
  <si>
    <t>San Pedro Montes de Oca</t>
  </si>
  <si>
    <t>Costa Rica</t>
  </si>
  <si>
    <t>Universidad Costa Rica</t>
  </si>
  <si>
    <t>University of Costa Rica</t>
  </si>
  <si>
    <t>Rethymnon</t>
  </si>
  <si>
    <t>University of Crete</t>
  </si>
  <si>
    <t>University of Cyprus</t>
  </si>
  <si>
    <t>Dayton</t>
  </si>
  <si>
    <t>University of Dayton</t>
  </si>
  <si>
    <t>Debrecen</t>
  </si>
  <si>
    <t>University of Debrecen</t>
  </si>
  <si>
    <t>University of Delaware</t>
  </si>
  <si>
    <t>University of Delhi</t>
  </si>
  <si>
    <t>=407</t>
  </si>
  <si>
    <t>University of Denver</t>
  </si>
  <si>
    <t>Derby</t>
  </si>
  <si>
    <t>University of Derby</t>
  </si>
  <si>
    <t>Bilbo Bizkaia</t>
  </si>
  <si>
    <t>University of Deusto</t>
  </si>
  <si>
    <t>Dhaka</t>
  </si>
  <si>
    <t>Bangladesh</t>
  </si>
  <si>
    <t>University of Dhaka</t>
  </si>
  <si>
    <t>Essen</t>
  </si>
  <si>
    <t>University of Duisburg Essen</t>
  </si>
  <si>
    <t>University of Duisburg-Essen</t>
  </si>
  <si>
    <t>Dundee</t>
  </si>
  <si>
    <t>University of Dundee</t>
  </si>
  <si>
    <t xml:space="preserve"> University of Dundee</t>
  </si>
  <si>
    <t>Norwich</t>
  </si>
  <si>
    <t>University of East Anglia</t>
  </si>
  <si>
    <t>Joensuu</t>
  </si>
  <si>
    <t>University of Eastern Finland</t>
  </si>
  <si>
    <t>Colchester</t>
  </si>
  <si>
    <t>University of Essex</t>
  </si>
  <si>
    <t>459</t>
  </si>
  <si>
    <t>Essex, University of</t>
  </si>
  <si>
    <t>Ferrara</t>
  </si>
  <si>
    <t>University of Ferrara</t>
  </si>
  <si>
    <t>Florence</t>
  </si>
  <si>
    <t>University of Florence</t>
  </si>
  <si>
    <t>=358</t>
  </si>
  <si>
    <t>Foggia</t>
  </si>
  <si>
    <t>University of Foggia</t>
  </si>
  <si>
    <t>Fribourg</t>
  </si>
  <si>
    <t>University of Fribourg</t>
  </si>
  <si>
    <t>University of Gdansk</t>
  </si>
  <si>
    <t>UNIVERSITY OF GDANSK</t>
  </si>
  <si>
    <t>University of Gdańsk</t>
  </si>
  <si>
    <t>Geneva</t>
  </si>
  <si>
    <t>University of Geneva</t>
  </si>
  <si>
    <t>128</t>
  </si>
  <si>
    <t>Genoa</t>
  </si>
  <si>
    <t>University of Genoa</t>
  </si>
  <si>
    <t>Athens (Georgia, U.S.)</t>
  </si>
  <si>
    <t>University of Georgia</t>
  </si>
  <si>
    <t>Legon</t>
  </si>
  <si>
    <t>University of Ghana</t>
  </si>
  <si>
    <t>University of Gothenburg</t>
  </si>
  <si>
    <t>187</t>
  </si>
  <si>
    <t>Granada</t>
  </si>
  <si>
    <t>University of Granada</t>
  </si>
  <si>
    <t>403</t>
  </si>
  <si>
    <t>University of Graz</t>
  </si>
  <si>
    <t>University of Greenwich</t>
  </si>
  <si>
    <t>Guelph</t>
  </si>
  <si>
    <t>University of Guelph</t>
  </si>
  <si>
    <t>=486</t>
  </si>
  <si>
    <t>Punjab</t>
  </si>
  <si>
    <t>University of Gujrat</t>
  </si>
  <si>
    <t>University of Haifa</t>
  </si>
  <si>
    <t>Honolulu</t>
  </si>
  <si>
    <t>University of Hawaii at Manoa</t>
  </si>
  <si>
    <t>University of Hawai’i at Mānoa</t>
  </si>
  <si>
    <t>Hatfield (U.K.)</t>
  </si>
  <si>
    <t>University of Hertfordshire</t>
  </si>
  <si>
    <t>University of Houston</t>
  </si>
  <si>
    <t>Hradec Kralove</t>
  </si>
  <si>
    <t>University of Hradec Kralove</t>
  </si>
  <si>
    <t>University of Hradec Králové</t>
  </si>
  <si>
    <t>Huddersfield</t>
  </si>
  <si>
    <t>University of Huddersfield</t>
  </si>
  <si>
    <t>Hull</t>
  </si>
  <si>
    <t>University of Hull</t>
  </si>
  <si>
    <t>=523</t>
  </si>
  <si>
    <t>Ibadan</t>
  </si>
  <si>
    <t>University of Ibadan</t>
  </si>
  <si>
    <t>Reykjavik</t>
  </si>
  <si>
    <t>Iceland</t>
  </si>
  <si>
    <t>University of Iceland</t>
  </si>
  <si>
    <t>University of Illinois Chicago</t>
  </si>
  <si>
    <t>Ilorin</t>
  </si>
  <si>
    <t>University of Ilorin</t>
  </si>
  <si>
    <t>Depok</t>
  </si>
  <si>
    <t>University of Indonesia</t>
  </si>
  <si>
    <t>University of Innsbruck</t>
  </si>
  <si>
    <t>Varese</t>
  </si>
  <si>
    <t>University of Insubria</t>
  </si>
  <si>
    <t>Ioannina</t>
  </si>
  <si>
    <t>University of Ioannina</t>
  </si>
  <si>
    <t>Iowa City</t>
  </si>
  <si>
    <t>University of Iowa</t>
  </si>
  <si>
    <t>University of Isfahan</t>
  </si>
  <si>
    <t>Al Sharafeyah</t>
  </si>
  <si>
    <t>University of Jeddah</t>
  </si>
  <si>
    <t>Johannesburg</t>
  </si>
  <si>
    <t>University of Johannesburg</t>
  </si>
  <si>
    <t>306</t>
  </si>
  <si>
    <t>Jyvaskyla</t>
  </si>
  <si>
    <t>University of Jyvaskyla</t>
  </si>
  <si>
    <t>University of Jyväskylä</t>
  </si>
  <si>
    <t>Kaiserslautern</t>
  </si>
  <si>
    <t>University of Kaiserslautern</t>
  </si>
  <si>
    <t>Lawrence</t>
  </si>
  <si>
    <t>University of Kansas</t>
  </si>
  <si>
    <t>=410</t>
  </si>
  <si>
    <t>Canterbury</t>
  </si>
  <si>
    <t>University of Kent</t>
  </si>
  <si>
    <t>Lexington</t>
  </si>
  <si>
    <t>University of Kentucky</t>
  </si>
  <si>
    <t>Kiel</t>
  </si>
  <si>
    <t>University of Kiel</t>
  </si>
  <si>
    <t>Konstanz</t>
  </si>
  <si>
    <t>University of Konstanz</t>
  </si>
  <si>
    <t>Kragujevac</t>
  </si>
  <si>
    <t>University of Kragujevac</t>
  </si>
  <si>
    <t>University of Kwazulu Natal</t>
  </si>
  <si>
    <t>University of Kwazulu-Natal</t>
  </si>
  <si>
    <t>University of KwaZulu-Natal</t>
  </si>
  <si>
    <t>L'Aquila</t>
  </si>
  <si>
    <t>University of L'Aquila</t>
  </si>
  <si>
    <t>University of L’Aquila</t>
  </si>
  <si>
    <t>Lagos</t>
  </si>
  <si>
    <t>University of Lagos</t>
  </si>
  <si>
    <t>University of Lahore</t>
  </si>
  <si>
    <t>University of Latvia</t>
  </si>
  <si>
    <t>Lethbridge</t>
  </si>
  <si>
    <t>University of Lethbridge</t>
  </si>
  <si>
    <t>Liege</t>
  </si>
  <si>
    <t>University of Liege</t>
  </si>
  <si>
    <t>University of Liège</t>
  </si>
  <si>
    <t>Limerick</t>
  </si>
  <si>
    <t>University of Limerick</t>
  </si>
  <si>
    <t>426</t>
  </si>
  <si>
    <t>Lincoln (U.K.)</t>
  </si>
  <si>
    <t>University of Lincoln</t>
  </si>
  <si>
    <t>Ljubljana</t>
  </si>
  <si>
    <t>Slovenia</t>
  </si>
  <si>
    <t>University of Ljubljana</t>
  </si>
  <si>
    <t>Esch-sur-Alzette</t>
  </si>
  <si>
    <t>Luxembourg</t>
  </si>
  <si>
    <t>University of Luxembourg</t>
  </si>
  <si>
    <t>381</t>
  </si>
  <si>
    <t>Taipa</t>
  </si>
  <si>
    <t>Macau</t>
  </si>
  <si>
    <t>University of Macau</t>
  </si>
  <si>
    <t>254</t>
  </si>
  <si>
    <t>Msida</t>
  </si>
  <si>
    <t>Malta</t>
  </si>
  <si>
    <t>University of Malta</t>
  </si>
  <si>
    <t>Winnipeg</t>
  </si>
  <si>
    <t>University of Manitoba</t>
  </si>
  <si>
    <t>Maribor</t>
  </si>
  <si>
    <t>University of Maribor</t>
  </si>
  <si>
    <t>Marrakech</t>
  </si>
  <si>
    <t>Morocco</t>
  </si>
  <si>
    <t>Cadi Ayyad University of Marrakech</t>
  </si>
  <si>
    <t>University of Marrakech Cadi Ayyad</t>
  </si>
  <si>
    <t>University of Maryland-Baltimore County</t>
  </si>
  <si>
    <t>University of Maryland, Baltimore County</t>
  </si>
  <si>
    <t>Babolsar</t>
  </si>
  <si>
    <t>University of Mazandaran</t>
  </si>
  <si>
    <t>Memphis</t>
  </si>
  <si>
    <t>University of Memphis</t>
  </si>
  <si>
    <t>Messina</t>
  </si>
  <si>
    <t>University of Messina</t>
  </si>
  <si>
    <t>University of Milan</t>
  </si>
  <si>
    <t>=276</t>
  </si>
  <si>
    <t>o</t>
  </si>
  <si>
    <t>University of Milano-Bicocca</t>
  </si>
  <si>
    <t xml:space="preserve">University of Milano-Bicocca </t>
  </si>
  <si>
    <t>University of Milan-Bicocca</t>
  </si>
  <si>
    <t>University of Missouri-St Louis</t>
  </si>
  <si>
    <t>Ardabil</t>
  </si>
  <si>
    <t>University of Mohaghegh Ardabili</t>
  </si>
  <si>
    <t>Mons</t>
  </si>
  <si>
    <t>University of Mons</t>
  </si>
  <si>
    <t xml:space="preserve">University of Mons </t>
  </si>
  <si>
    <t>Murcia</t>
  </si>
  <si>
    <t>University of Murcia</t>
  </si>
  <si>
    <t>Nairobi</t>
  </si>
  <si>
    <t>Kenya</t>
  </si>
  <si>
    <t>University of Nairobi</t>
  </si>
  <si>
    <t>Namur</t>
  </si>
  <si>
    <t>University of Namur</t>
  </si>
  <si>
    <t>University of Naples Federico II</t>
  </si>
  <si>
    <t>335</t>
  </si>
  <si>
    <t>University of Naples - Federico II</t>
  </si>
  <si>
    <t>Pamplona</t>
  </si>
  <si>
    <t>University of Navarra</t>
  </si>
  <si>
    <t>280</t>
  </si>
  <si>
    <t>Lincoln (U.S.)</t>
  </si>
  <si>
    <t>University of Nebraska-Lincoln</t>
  </si>
  <si>
    <t>University of Nebraska - Lincoln</t>
  </si>
  <si>
    <t>Neuchatel</t>
  </si>
  <si>
    <t>University of Neuchatel</t>
  </si>
  <si>
    <t>University of Neuchâtel</t>
  </si>
  <si>
    <t>Las Vegas</t>
  </si>
  <si>
    <t>University of Nevada-Las Vegas</t>
  </si>
  <si>
    <t>University of Nevada, Las Vegas</t>
  </si>
  <si>
    <t>Albuquerque</t>
  </si>
  <si>
    <t>University of New Mexico-Main Campus</t>
  </si>
  <si>
    <t>University of New Mexico (Main campus)</t>
  </si>
  <si>
    <t>Callaghan</t>
  </si>
  <si>
    <t>University of Newcastle</t>
  </si>
  <si>
    <t>University of Nicosia</t>
  </si>
  <si>
    <t>Charlotte</t>
  </si>
  <si>
    <t>University of North Carolina at Charlotte</t>
  </si>
  <si>
    <t>Greensboro</t>
  </si>
  <si>
    <t>University of North Carolina at Greensboro</t>
  </si>
  <si>
    <t>Notre Dame</t>
  </si>
  <si>
    <t>University of Notre Dame</t>
  </si>
  <si>
    <t>Ostrava</t>
  </si>
  <si>
    <t>University of Ostrava</t>
  </si>
  <si>
    <t>Dunedin</t>
  </si>
  <si>
    <t>University of Otago</t>
  </si>
  <si>
    <t>206</t>
  </si>
  <si>
    <t>Oulu</t>
  </si>
  <si>
    <t>University of Oulu</t>
  </si>
  <si>
    <t>=313</t>
  </si>
  <si>
    <t>Oviedo</t>
  </si>
  <si>
    <t>University of Oviedo</t>
  </si>
  <si>
    <t>Padua</t>
  </si>
  <si>
    <t>University of Padua</t>
  </si>
  <si>
    <t>Palermo</t>
  </si>
  <si>
    <t>University of Palermo</t>
  </si>
  <si>
    <t>Parma</t>
  </si>
  <si>
    <t>University of Parma</t>
  </si>
  <si>
    <t>Rio Achaia</t>
  </si>
  <si>
    <t>University of Patras</t>
  </si>
  <si>
    <t>Pavia</t>
  </si>
  <si>
    <t>University of Pavia</t>
  </si>
  <si>
    <t>Pecs</t>
  </si>
  <si>
    <t>University of Pecs</t>
  </si>
  <si>
    <t>University of Pécs</t>
  </si>
  <si>
    <t>Peradeniya</t>
  </si>
  <si>
    <t>University of Peradeniya</t>
  </si>
  <si>
    <t xml:space="preserve">University of Peradeniya </t>
  </si>
  <si>
    <t>Perugia</t>
  </si>
  <si>
    <t>University of Perugia</t>
  </si>
  <si>
    <t>Peshawar</t>
  </si>
  <si>
    <t>University of Peshawar</t>
  </si>
  <si>
    <t>University of Pisa</t>
  </si>
  <si>
    <t>=349</t>
  </si>
  <si>
    <t>Plymouth</t>
  </si>
  <si>
    <t>University of Plymouth</t>
  </si>
  <si>
    <t>Portsmouth</t>
  </si>
  <si>
    <t>University of Portsmouth</t>
  </si>
  <si>
    <t>=502</t>
  </si>
  <si>
    <t>Potsdam (Germany)</t>
  </si>
  <si>
    <t>University of Potsdam</t>
  </si>
  <si>
    <t>Hatfied (South Africa)</t>
  </si>
  <si>
    <t>University of Pretoria</t>
  </si>
  <si>
    <t>Regina</t>
  </si>
  <si>
    <t>University of Regina</t>
  </si>
  <si>
    <t>Kingston (U.S.)</t>
  </si>
  <si>
    <t>University of Rhode Island</t>
  </si>
  <si>
    <t xml:space="preserve">University of Rhode Island </t>
  </si>
  <si>
    <t>Salamanca</t>
  </si>
  <si>
    <t>University of Salamanca</t>
  </si>
  <si>
    <t>Lecce</t>
  </si>
  <si>
    <t>University of Salento</t>
  </si>
  <si>
    <t>Fisciano</t>
  </si>
  <si>
    <t>University of Salerno</t>
  </si>
  <si>
    <t>Salford</t>
  </si>
  <si>
    <t>University of Salford</t>
  </si>
  <si>
    <t>Benevento</t>
  </si>
  <si>
    <t>University of Sannio</t>
  </si>
  <si>
    <t>University of Sargodha</t>
  </si>
  <si>
    <t>Saskatoon</t>
  </si>
  <si>
    <t>University of Saskatchewan</t>
  </si>
  <si>
    <t>Sassari</t>
  </si>
  <si>
    <t>University of Sassari</t>
  </si>
  <si>
    <t>University of Seoul</t>
  </si>
  <si>
    <t xml:space="preserve">University of Seoul </t>
  </si>
  <si>
    <t>University of Sevilla</t>
  </si>
  <si>
    <t>University of Seville</t>
  </si>
  <si>
    <t>Sharjah University City</t>
  </si>
  <si>
    <t>University of Sharjah</t>
  </si>
  <si>
    <t>Siena</t>
  </si>
  <si>
    <t>University of Siena</t>
  </si>
  <si>
    <t>University of South Africa</t>
  </si>
  <si>
    <t>Adelaide</t>
  </si>
  <si>
    <t>University of South Australia</t>
  </si>
  <si>
    <t>=326</t>
  </si>
  <si>
    <t>Vermillion</t>
  </si>
  <si>
    <t>University of South Dakota</t>
  </si>
  <si>
    <t>Tampa</t>
  </si>
  <si>
    <t>University of South Florida</t>
  </si>
  <si>
    <t>=563</t>
  </si>
  <si>
    <t>Pontypridd</t>
  </si>
  <si>
    <t>University of South Wales</t>
  </si>
  <si>
    <t>Odense</t>
  </si>
  <si>
    <t>University of Southern Denmark</t>
  </si>
  <si>
    <t>Toowoomba</t>
  </si>
  <si>
    <t>University of Southern Queensland</t>
  </si>
  <si>
    <t xml:space="preserve">University of Southern Queensland </t>
  </si>
  <si>
    <t>Split</t>
  </si>
  <si>
    <t>University of Split</t>
  </si>
  <si>
    <t>Fife</t>
  </si>
  <si>
    <t>University of St Andrews</t>
  </si>
  <si>
    <t>=95</t>
  </si>
  <si>
    <t>St. Gallen</t>
  </si>
  <si>
    <t>University of St. Gallen</t>
  </si>
  <si>
    <t>University of St Gallen</t>
  </si>
  <si>
    <t>Stirling</t>
  </si>
  <si>
    <t>University of Stirling</t>
  </si>
  <si>
    <t>University of Strathclyde</t>
  </si>
  <si>
    <t>Stuttgart</t>
  </si>
  <si>
    <t>University of Stuttgart</t>
  </si>
  <si>
    <t>Surrey</t>
  </si>
  <si>
    <t>University of Surrey</t>
  </si>
  <si>
    <t>244</t>
  </si>
  <si>
    <t>University of Sussex</t>
  </si>
  <si>
    <t>218</t>
  </si>
  <si>
    <t>University of Tabriz</t>
  </si>
  <si>
    <t>Tabuk</t>
  </si>
  <si>
    <t>University of Tabuk</t>
  </si>
  <si>
    <t>Tartu</t>
  </si>
  <si>
    <t>University of Tartu</t>
  </si>
  <si>
    <t>Hobart</t>
  </si>
  <si>
    <t>University of Tasmania</t>
  </si>
  <si>
    <t>University of Technology- Iraq</t>
  </si>
  <si>
    <t>University of Technology, Iraq</t>
  </si>
  <si>
    <t>University of Tehran</t>
  </si>
  <si>
    <t>=360</t>
  </si>
  <si>
    <t>Bloemfontein</t>
  </si>
  <si>
    <t>University of the Free State</t>
  </si>
  <si>
    <t>Nishihara</t>
  </si>
  <si>
    <t>University of the Ryukyus</t>
  </si>
  <si>
    <t>Sippy Downs</t>
  </si>
  <si>
    <t>University of the Sunshine Coast</t>
  </si>
  <si>
    <t xml:space="preserve">University of the Sunshine Coast </t>
  </si>
  <si>
    <t>Belville</t>
  </si>
  <si>
    <t>University of the Western Cape</t>
  </si>
  <si>
    <t>Volos</t>
  </si>
  <si>
    <t>University of Thessaly</t>
  </si>
  <si>
    <t>Toledo</t>
  </si>
  <si>
    <t>University of Toledo</t>
  </si>
  <si>
    <t>Toyama</t>
  </si>
  <si>
    <t>University of Toyama</t>
  </si>
  <si>
    <t>Trento</t>
  </si>
  <si>
    <t>University of Trento</t>
  </si>
  <si>
    <t>=429</t>
  </si>
  <si>
    <t>Trieste</t>
  </si>
  <si>
    <t>University of Trieste</t>
  </si>
  <si>
    <t>Tsukuba</t>
  </si>
  <si>
    <t>University of Tsukuba</t>
  </si>
  <si>
    <t>University of Turin</t>
  </si>
  <si>
    <t>University of Turku</t>
  </si>
  <si>
    <t>Enschede</t>
  </si>
  <si>
    <t>University of Twente</t>
  </si>
  <si>
    <t>210</t>
  </si>
  <si>
    <t>Udine</t>
  </si>
  <si>
    <t>University of Udine</t>
  </si>
  <si>
    <t>Ulsan</t>
  </si>
  <si>
    <t>University of Ulsan</t>
  </si>
  <si>
    <t xml:space="preserve">University of Ulsan </t>
  </si>
  <si>
    <t>Salt Lake City</t>
  </si>
  <si>
    <t>University of Utah</t>
  </si>
  <si>
    <t>Valencia</t>
  </si>
  <si>
    <t>University of Valencia</t>
  </si>
  <si>
    <t>Victoria</t>
  </si>
  <si>
    <t>University of Victoria</t>
  </si>
  <si>
    <t>University of Waikato</t>
  </si>
  <si>
    <t>250</t>
  </si>
  <si>
    <t>Warsaw</t>
  </si>
  <si>
    <t>University of Warsaw</t>
  </si>
  <si>
    <t>262</t>
  </si>
  <si>
    <t xml:space="preserve">University of Warsaw </t>
  </si>
  <si>
    <t>Waterloo</t>
  </si>
  <si>
    <t>University of Waterloo</t>
  </si>
  <si>
    <t>112</t>
  </si>
  <si>
    <t>Pilsen</t>
  </si>
  <si>
    <t>University of West Bohemia</t>
  </si>
  <si>
    <t xml:space="preserve">University of West Bohemia </t>
  </si>
  <si>
    <t>University of Westminster</t>
  </si>
  <si>
    <t>Windsor</t>
  </si>
  <si>
    <t>University of Windsor</t>
  </si>
  <si>
    <t>University of Wisconsin-Milwaukee</t>
  </si>
  <si>
    <t xml:space="preserve">University of Wisconsin Milwaukee </t>
  </si>
  <si>
    <t>Wollongong</t>
  </si>
  <si>
    <t>University of Wollongong</t>
  </si>
  <si>
    <t>162</t>
  </si>
  <si>
    <t>Wolverhampton</t>
  </si>
  <si>
    <t>University of Wolverhampton</t>
  </si>
  <si>
    <t>Wroclaw</t>
  </si>
  <si>
    <t>University of Wroclaw</t>
  </si>
  <si>
    <t>University of Wrocław</t>
  </si>
  <si>
    <t>Wuppertal</t>
  </si>
  <si>
    <t>University of Wuppertal</t>
  </si>
  <si>
    <t>Laramie</t>
  </si>
  <si>
    <t>University of Wyoming</t>
  </si>
  <si>
    <t>Kofu</t>
  </si>
  <si>
    <t>University of Yamanashi</t>
  </si>
  <si>
    <t>Zagreb</t>
  </si>
  <si>
    <t>University of Zagreb</t>
  </si>
  <si>
    <t>Lusaka</t>
  </si>
  <si>
    <t>Zambia</t>
  </si>
  <si>
    <t>University of Zambia</t>
  </si>
  <si>
    <t>Zaragoza</t>
  </si>
  <si>
    <t>University of Zaragoza</t>
  </si>
  <si>
    <t>Harare</t>
  </si>
  <si>
    <t>Zimbabwe</t>
  </si>
  <si>
    <t>University of Zimbabwe</t>
  </si>
  <si>
    <t>Universidad Rey Juan Carlos</t>
  </si>
  <si>
    <t>University Rey Juan Carlos</t>
  </si>
  <si>
    <t>Ekaterinburg</t>
  </si>
  <si>
    <t>Ural Federal University</t>
  </si>
  <si>
    <t>Urmia</t>
  </si>
  <si>
    <t>Urmia University</t>
  </si>
  <si>
    <t>Urmia University of Medical Sciences</t>
  </si>
  <si>
    <t>Footscray</t>
  </si>
  <si>
    <t>Victoria University</t>
  </si>
  <si>
    <t xml:space="preserve">Victoria University </t>
  </si>
  <si>
    <t>Wellington</t>
  </si>
  <si>
    <t>Victoria University Wellington</t>
  </si>
  <si>
    <t>241</t>
  </si>
  <si>
    <t>Victoria University of Wellington</t>
  </si>
  <si>
    <t>Hanoi</t>
  </si>
  <si>
    <t>Vietnam National University Hanoi</t>
  </si>
  <si>
    <t xml:space="preserve">Vietnam National University, Hanoi </t>
  </si>
  <si>
    <t>Vietnam National University, Hanoi</t>
  </si>
  <si>
    <t>Vilnius</t>
  </si>
  <si>
    <t>Vilnius University</t>
  </si>
  <si>
    <t>=473</t>
  </si>
  <si>
    <t xml:space="preserve">Vilnius University </t>
  </si>
  <si>
    <t>Richmond</t>
  </si>
  <si>
    <t>Virginia Commonwealth University</t>
  </si>
  <si>
    <t>Blacksburg</t>
  </si>
  <si>
    <t>Virginia Polytechnic Institute and State University</t>
  </si>
  <si>
    <t>=302</t>
  </si>
  <si>
    <t>Vita-Salute San Raffaele University</t>
  </si>
  <si>
    <t>Università Vita-Salute San Raffaele</t>
  </si>
  <si>
    <t>Elsene</t>
  </si>
  <si>
    <t>Vrije Universiteit Brussel</t>
  </si>
  <si>
    <t>Kauno m. sav.</t>
  </si>
  <si>
    <t>Vytautas Magnus University</t>
  </si>
  <si>
    <t>Winston-Salem</t>
  </si>
  <si>
    <t>Wake Forest University</t>
  </si>
  <si>
    <t>Warsaw University of Technology</t>
  </si>
  <si>
    <t>Waseda University</t>
  </si>
  <si>
    <t>Pullman</t>
  </si>
  <si>
    <t>Washington State University</t>
  </si>
  <si>
    <t>=419</t>
  </si>
  <si>
    <t>Detroit</t>
  </si>
  <si>
    <t>Wayne State University</t>
  </si>
  <si>
    <t>Wenzhou</t>
  </si>
  <si>
    <t>Wenzhou Medical University</t>
  </si>
  <si>
    <t>Wenzhou University</t>
  </si>
  <si>
    <t>Morgantown</t>
  </si>
  <si>
    <t>West Virginia University</t>
  </si>
  <si>
    <t>Kalamazoo</t>
  </si>
  <si>
    <t>Western Michigan University</t>
  </si>
  <si>
    <t>Penrith</t>
  </si>
  <si>
    <t>Western Sydney University</t>
  </si>
  <si>
    <t xml:space="preserve"> Western Sydney University</t>
  </si>
  <si>
    <t>Williamsburg</t>
  </si>
  <si>
    <t>William &amp; Mary</t>
  </si>
  <si>
    <t>Worcester</t>
  </si>
  <si>
    <t>Worcester Polytechnic Institute</t>
  </si>
  <si>
    <t>Wroclaw Medical University</t>
  </si>
  <si>
    <t>Wuhan Textile University</t>
  </si>
  <si>
    <t>Wuhan University of Technology</t>
  </si>
  <si>
    <t>Xi'an Jiaotong University</t>
  </si>
  <si>
    <t>291</t>
  </si>
  <si>
    <t>Xi’an Jiaotong University</t>
  </si>
  <si>
    <t>Xi'an Jiaotong-Liverpool University</t>
  </si>
  <si>
    <t>Xi'an Jiaotong Liverpool University</t>
  </si>
  <si>
    <t>Xi’an Jiaotong-Liverpool University</t>
  </si>
  <si>
    <t>Xiamen University</t>
  </si>
  <si>
    <t>Xiangtan</t>
  </si>
  <si>
    <t>Xiangtan University</t>
  </si>
  <si>
    <t>Xidian University</t>
  </si>
  <si>
    <t>Xuzhou Medical University</t>
  </si>
  <si>
    <t>Yamagata</t>
  </si>
  <si>
    <t>Yamagata University</t>
  </si>
  <si>
    <t>Yangzhou</t>
  </si>
  <si>
    <t>Yangzhou University</t>
  </si>
  <si>
    <t>Irbid</t>
  </si>
  <si>
    <t>Yarmouk University</t>
  </si>
  <si>
    <t>Yasuj</t>
  </si>
  <si>
    <t>Yasouj University</t>
  </si>
  <si>
    <t>Gyeongsan</t>
  </si>
  <si>
    <t>Yeungnam University</t>
  </si>
  <si>
    <t xml:space="preserve">Yeungnam University </t>
  </si>
  <si>
    <t>Yokohama</t>
  </si>
  <si>
    <t>Yokohama City University</t>
  </si>
  <si>
    <t>Yokohama National University</t>
  </si>
  <si>
    <t>Zagazig</t>
  </si>
  <si>
    <t>Zagazig University</t>
  </si>
  <si>
    <t>Dubai</t>
  </si>
  <si>
    <t>Zayed University</t>
  </si>
  <si>
    <t>Xiasha University Town</t>
  </si>
  <si>
    <t>Zhejiang Gongshang University</t>
  </si>
  <si>
    <t>Jinhua</t>
  </si>
  <si>
    <t>Zhejiang Normal University</t>
  </si>
  <si>
    <t>Zhejiang University of Technology</t>
  </si>
  <si>
    <t>Zhengzhou</t>
  </si>
  <si>
    <t>Zhengzhou University</t>
  </si>
  <si>
    <t>Berkeley</t>
  </si>
  <si>
    <t>University of California, Berkeley (UCB)</t>
  </si>
  <si>
    <t>10</t>
  </si>
  <si>
    <t>University College London</t>
  </si>
  <si>
    <t>University of California, Los Angeles (UCLA)</t>
  </si>
  <si>
    <t>29</t>
  </si>
  <si>
    <t>San Francisco</t>
  </si>
  <si>
    <t>University of California-San Francisco</t>
  </si>
  <si>
    <t>La Jolla</t>
  </si>
  <si>
    <t>University of California, San Diego (UCSD)</t>
  </si>
  <si>
    <t>62</t>
  </si>
  <si>
    <t>Singapore</t>
  </si>
  <si>
    <t>National University of Singapore (NUS)</t>
  </si>
  <si>
    <t>8</t>
  </si>
  <si>
    <t>Pasadena</t>
  </si>
  <si>
    <t>California Institute of Technology (Caltech)</t>
  </si>
  <si>
    <t>15</t>
  </si>
  <si>
    <t>University of Chicago</t>
  </si>
  <si>
    <t>11</t>
  </si>
  <si>
    <t>Nanyang Technological University, Singapore (NTU)</t>
  </si>
  <si>
    <t>=26</t>
  </si>
  <si>
    <t>Parkville</t>
  </si>
  <si>
    <t>The University of Melbourne</t>
  </si>
  <si>
    <t>14</t>
  </si>
  <si>
    <t>New York University (NYU)</t>
  </si>
  <si>
    <t>=38</t>
  </si>
  <si>
    <t>ETH Zurich - Swiss Federal Institute of Technology</t>
  </si>
  <si>
    <t>7</t>
  </si>
  <si>
    <t>Kensington</t>
  </si>
  <si>
    <t>The University of New South Wales (UNSW Sydney)</t>
  </si>
  <si>
    <t>The University of Edinburgh</t>
  </si>
  <si>
    <t>22</t>
  </si>
  <si>
    <t>Icahn School of Medicine at Mount Sinai</t>
  </si>
  <si>
    <t>Shatin</t>
  </si>
  <si>
    <t>The Chinese University of Hong Kong (CUHK)</t>
  </si>
  <si>
    <t>Université de Paris-Cité</t>
  </si>
  <si>
    <t>236</t>
  </si>
  <si>
    <t>Pok Fu Lam</t>
  </si>
  <si>
    <t>The University of Hong Kong</t>
  </si>
  <si>
    <t>Chapel Hill</t>
  </si>
  <si>
    <t>University of North Carolina, Chapel Hill</t>
  </si>
  <si>
    <t>Humboldt-Universität zu Berlin</t>
  </si>
  <si>
    <t>120</t>
  </si>
  <si>
    <t>University of Pittsburgh</t>
  </si>
  <si>
    <t>=222</t>
  </si>
  <si>
    <t>Heidelberg</t>
  </si>
  <si>
    <t>Ruprecht-Karls-Universität Heidelberg</t>
  </si>
  <si>
    <t>Columbus</t>
  </si>
  <si>
    <t>The Ohio State University</t>
  </si>
  <si>
    <t>Minneapolis</t>
  </si>
  <si>
    <t>University of Minnesota Twin Cities</t>
  </si>
  <si>
    <t>195</t>
  </si>
  <si>
    <t>Freie Universitaet Berlin</t>
  </si>
  <si>
    <t>98</t>
  </si>
  <si>
    <t>The University of Manchester</t>
  </si>
  <si>
    <t>32</t>
  </si>
  <si>
    <t>University of Chinese Academy of Sciences, CAS</t>
  </si>
  <si>
    <t>Jeddah</t>
  </si>
  <si>
    <t>King Abdulaziz University (KAU)</t>
  </si>
  <si>
    <t>Universitat de Barcelona</t>
  </si>
  <si>
    <t>Hefei</t>
  </si>
  <si>
    <t>University of Science &amp; Technology of China, CAS</t>
  </si>
  <si>
    <t>The Australian National University</t>
  </si>
  <si>
    <t>Santa Barbara</t>
  </si>
  <si>
    <t>University of California, Santa Barbara (UCSB)</t>
  </si>
  <si>
    <t>163</t>
  </si>
  <si>
    <t>The University of Adelaide</t>
  </si>
  <si>
    <t>89</t>
  </si>
  <si>
    <t>The Rockefeller University</t>
  </si>
  <si>
    <t>University Park</t>
  </si>
  <si>
    <t>Pennsylvania State University</t>
  </si>
  <si>
    <t>83</t>
  </si>
  <si>
    <t>Thuwal</t>
  </si>
  <si>
    <t>King Abdullah University of Science &amp; Technology</t>
  </si>
  <si>
    <t>Dallas</t>
  </si>
  <si>
    <t>University of Texas Southwestern Medical Center</t>
  </si>
  <si>
    <t>Université PSL</t>
  </si>
  <si>
    <t>24</t>
  </si>
  <si>
    <t>Tucson</t>
  </si>
  <si>
    <t>The University of Arizona</t>
  </si>
  <si>
    <t>Nijmegen</t>
  </si>
  <si>
    <t xml:space="preserve">Radboud University </t>
  </si>
  <si>
    <t>London School of Hygiene &amp; Tropical Medicine</t>
  </si>
  <si>
    <t>Exeter</t>
  </si>
  <si>
    <t>The University of Exeter</t>
  </si>
  <si>
    <t>153</t>
  </si>
  <si>
    <t>Charlottesville</t>
  </si>
  <si>
    <t>University of Virginia</t>
  </si>
  <si>
    <t>260</t>
  </si>
  <si>
    <t>Universidade de São Paulo</t>
  </si>
  <si>
    <t>Bologna</t>
  </si>
  <si>
    <t>Alma Mater Studiorum - University of Bologna</t>
  </si>
  <si>
    <t>The University of Auckland</t>
  </si>
  <si>
    <t>68</t>
  </si>
  <si>
    <t>Seoul National University (SNU)</t>
  </si>
  <si>
    <t>Bloomington</t>
  </si>
  <si>
    <t>Indiana University-Bloomington</t>
  </si>
  <si>
    <t>Indiana University Bloomington</t>
  </si>
  <si>
    <t>Baylor College of Medicine</t>
  </si>
  <si>
    <t>Rehovot</t>
  </si>
  <si>
    <t>Weizmann Institute of Science</t>
  </si>
  <si>
    <t>Oregon Health &amp; Science University</t>
  </si>
  <si>
    <t>University of Electronic Science &amp; Technology of China</t>
  </si>
  <si>
    <t>Southern University of Science &amp; Technology</t>
  </si>
  <si>
    <t>Newcastle University - UK</t>
  </si>
  <si>
    <t>Birmingham (U.S.)</t>
  </si>
  <si>
    <t>University of Alabama at Birmingham</t>
  </si>
  <si>
    <t>West Lafayette</t>
  </si>
  <si>
    <t>Purdue University-Main Campus</t>
  </si>
  <si>
    <t>College Station</t>
  </si>
  <si>
    <t>Texas A&amp;M University-Texarkana</t>
  </si>
  <si>
    <t>Amherst</t>
  </si>
  <si>
    <t>University of Massachusetts-Amherst</t>
  </si>
  <si>
    <t>245</t>
  </si>
  <si>
    <t>University of Massachusetts Amherst</t>
  </si>
  <si>
    <t>Tempe</t>
  </si>
  <si>
    <t>Arizona State University Campus Immersion</t>
  </si>
  <si>
    <t>Southeast University - China</t>
  </si>
  <si>
    <t>Queensland University of Technology (QUT)</t>
  </si>
  <si>
    <t>Royal Melbourne Institute of Technology (RMIT)</t>
  </si>
  <si>
    <t>Tubingen</t>
  </si>
  <si>
    <t>Eberhard Karls University of Tubingen</t>
  </si>
  <si>
    <t>213</t>
  </si>
  <si>
    <t>Eberhard Karls Universität Tübingen</t>
  </si>
  <si>
    <t>Dresden</t>
  </si>
  <si>
    <t>Technische Universitat Dresden</t>
  </si>
  <si>
    <t>Technische Universität Dresden</t>
  </si>
  <si>
    <t>Louvain-la-Neuve</t>
  </si>
  <si>
    <t>Universite Catholique Louvain</t>
  </si>
  <si>
    <t>Yonsei University</t>
  </si>
  <si>
    <t>Cincinnati</t>
  </si>
  <si>
    <t>University of Cincinnati-Main Campus</t>
  </si>
  <si>
    <t>National &amp; Kapodistrian University of Athens</t>
  </si>
  <si>
    <t>Montpellier</t>
  </si>
  <si>
    <t>Universite de Montpellier</t>
  </si>
  <si>
    <t>Université de Montpellier</t>
  </si>
  <si>
    <t>China University of Geosciences</t>
  </si>
  <si>
    <t>Lisbon</t>
  </si>
  <si>
    <t>Universidade de Lisboa</t>
  </si>
  <si>
    <t>Northeastern University</t>
  </si>
  <si>
    <t>Stony Brook</t>
  </si>
  <si>
    <t>State University of New York (SUNY) Stony Brook</t>
  </si>
  <si>
    <t>National Taiwan University</t>
  </si>
  <si>
    <t>China Agricultural University</t>
  </si>
  <si>
    <t xml:space="preserve">China Agricultural University </t>
  </si>
  <si>
    <t>Saint-Martin-d'Heres</t>
  </si>
  <si>
    <t>Universite Grenoble Alpes (UGA)</t>
  </si>
  <si>
    <t>London School Economics &amp; Political Science</t>
  </si>
  <si>
    <t>York</t>
  </si>
  <si>
    <t>University of York - UK</t>
  </si>
  <si>
    <t>Royal Institute of Technology</t>
  </si>
  <si>
    <t>Prague</t>
  </si>
  <si>
    <t>Charles University Prague</t>
  </si>
  <si>
    <t>Raleigh</t>
  </si>
  <si>
    <t>North Carolina State University at Raleigh</t>
  </si>
  <si>
    <t>University of Witwatersrand</t>
  </si>
  <si>
    <t>Trondheim</t>
  </si>
  <si>
    <t>Norwegian University of Science &amp; Technology (NTNU)</t>
  </si>
  <si>
    <t>The University of Texas Health Science Center at San Antonio</t>
  </si>
  <si>
    <t>Porto</t>
  </si>
  <si>
    <t>Universidade do Porto</t>
  </si>
  <si>
    <t>Talence</t>
  </si>
  <si>
    <t>Universite de Bordeaux</t>
  </si>
  <si>
    <t>Kuala Lumpur</t>
  </si>
  <si>
    <t>Universiti Malaya</t>
  </si>
  <si>
    <t>Yeshiva University</t>
  </si>
  <si>
    <t>=369</t>
  </si>
  <si>
    <t>COMSATS University Islamabad (CUI)</t>
  </si>
  <si>
    <t>University of Maryland Baltimore</t>
  </si>
  <si>
    <t>Jinan</t>
  </si>
  <si>
    <t>Shandong University</t>
  </si>
  <si>
    <t>Universite Toulouse III - Paul Sabatier</t>
  </si>
  <si>
    <t>Université Paul Sabatier Toulouse III</t>
  </si>
  <si>
    <t>Korea Advanced Institute of Science &amp; Technology (KAIST)</t>
  </si>
  <si>
    <t>56</t>
  </si>
  <si>
    <t>KAIST - Korea Advanced Institute of Science &amp; Technology</t>
  </si>
  <si>
    <t>The University of Texas Health Science Center at Houston</t>
  </si>
  <si>
    <t>London (Canada)</t>
  </si>
  <si>
    <t>Western University (University of Western Ontario)</t>
  </si>
  <si>
    <t>Polytechnic University of Milan</t>
  </si>
  <si>
    <t>Strasbourg</t>
  </si>
  <si>
    <t>Universite de Strasbourg</t>
  </si>
  <si>
    <t>Université de Strasbourg</t>
  </si>
  <si>
    <t>Dhahran</t>
  </si>
  <si>
    <t>King Fahd University of Petroleum &amp; Minerals</t>
  </si>
  <si>
    <t>=180</t>
  </si>
  <si>
    <t>Leipzig</t>
  </si>
  <si>
    <t>Leipzig University</t>
  </si>
  <si>
    <t>479</t>
  </si>
  <si>
    <t>Universität Leipzig</t>
  </si>
  <si>
    <t>Buffalo</t>
  </si>
  <si>
    <t>State University of New York (SUNY) Buffalo</t>
  </si>
  <si>
    <t>Beijing University of Chemical Technology</t>
  </si>
  <si>
    <t>Campinas</t>
  </si>
  <si>
    <t>Universidade Estadual de Campinas</t>
  </si>
  <si>
    <t>Catholic University of the Sacred Heart</t>
  </si>
  <si>
    <t>Changchun</t>
  </si>
  <si>
    <t>Jilin University</t>
  </si>
  <si>
    <t>St Georges University London</t>
  </si>
  <si>
    <t>Singapore University of Technology &amp; Design</t>
  </si>
  <si>
    <t>Kingston (Canada)</t>
  </si>
  <si>
    <t>Queens University - Canada</t>
  </si>
  <si>
    <t>Corvallis</t>
  </si>
  <si>
    <t>Oregon State University</t>
  </si>
  <si>
    <t>Huazhong Agricultural University</t>
  </si>
  <si>
    <t>Pudong</t>
  </si>
  <si>
    <t>ShanghaiTech University</t>
  </si>
  <si>
    <t>University of Rome Tor Vergata</t>
  </si>
  <si>
    <t>=489</t>
  </si>
  <si>
    <t>University of Rome "Tor Vergata"</t>
  </si>
  <si>
    <t>Islamic Azad University</t>
  </si>
  <si>
    <t>Shaanxi</t>
  </si>
  <si>
    <t>Northwest A&amp;F University - China</t>
  </si>
  <si>
    <t>University of Science &amp; Technology Beijing</t>
  </si>
  <si>
    <t>Pohang</t>
  </si>
  <si>
    <t>Pohang University of Science &amp; Technology (POSTECH)</t>
  </si>
  <si>
    <t>Changsha University of Science &amp; Technology</t>
  </si>
  <si>
    <t>Ulsan National Institute of Science &amp; Technology (UNIST)</t>
  </si>
  <si>
    <t>Eugene</t>
  </si>
  <si>
    <t>University of Oregon</t>
  </si>
  <si>
    <t>Nanjing University of Information Science &amp; Technology</t>
  </si>
  <si>
    <t>Lille</t>
  </si>
  <si>
    <t>Universite de Lille</t>
  </si>
  <si>
    <t>Université de Lille</t>
  </si>
  <si>
    <t>Westlake University</t>
  </si>
  <si>
    <t>New Orleans</t>
  </si>
  <si>
    <t>Tulane University of Louisiana</t>
  </si>
  <si>
    <t>Sechenov First Moscow State Medical University</t>
  </si>
  <si>
    <t>Bari</t>
  </si>
  <si>
    <t>Universita degli Studi di Bari Aldo Moro</t>
  </si>
  <si>
    <t>Central China Normal University</t>
  </si>
  <si>
    <t>Hannover Medical School</t>
  </si>
  <si>
    <t>Bedford Park</t>
  </si>
  <si>
    <t>Flinders University South Australia</t>
  </si>
  <si>
    <t>Baton Rouge</t>
  </si>
  <si>
    <t>Louisiana State University-Alexandria</t>
  </si>
  <si>
    <t>University</t>
  </si>
  <si>
    <t>University of Mississippi</t>
  </si>
  <si>
    <t>Mexico City</t>
  </si>
  <si>
    <t>Universidad Nacional Autonoma de Mexico</t>
  </si>
  <si>
    <t>Columbia</t>
  </si>
  <si>
    <t>Prince Sultan University</t>
  </si>
  <si>
    <t>Universidad de Chile</t>
  </si>
  <si>
    <t>Verona</t>
  </si>
  <si>
    <t>University of Verona</t>
  </si>
  <si>
    <t>Renmin University of China</t>
  </si>
  <si>
    <t>Nancy</t>
  </si>
  <si>
    <t>Universite de Lorraine</t>
  </si>
  <si>
    <t>Université de Lorraine</t>
  </si>
  <si>
    <t>Buenos Aires</t>
  </si>
  <si>
    <t>University of Buenos Aires</t>
  </si>
  <si>
    <t>Charleston</t>
  </si>
  <si>
    <t>Medical University of South Carolina</t>
  </si>
  <si>
    <t>Leioa</t>
  </si>
  <si>
    <t>University of Basque Country</t>
  </si>
  <si>
    <t>Richardson</t>
  </si>
  <si>
    <t>The University of Texas at Dallas</t>
  </si>
  <si>
    <t>York University - Canada</t>
  </si>
  <si>
    <t>University of Massachusetts Chan Medical School</t>
  </si>
  <si>
    <t>University of Missouri-Columbia</t>
  </si>
  <si>
    <t>University of Missouri, Columbia</t>
  </si>
  <si>
    <t>Thomas Jefferson University</t>
  </si>
  <si>
    <t>Southwestern University of Finance &amp; Economics - China</t>
  </si>
  <si>
    <t>Coimbra</t>
  </si>
  <si>
    <t>Universidade de Coimbra</t>
  </si>
  <si>
    <t>Rennes</t>
  </si>
  <si>
    <t>Universite de Rennes</t>
  </si>
  <si>
    <t>Manila</t>
  </si>
  <si>
    <t>Philippines</t>
  </si>
  <si>
    <t>University of the Philippines Manila</t>
  </si>
  <si>
    <t>Lanzhou</t>
  </si>
  <si>
    <t>Lanzhou University</t>
  </si>
  <si>
    <t>Nanjing University of Science &amp; Technology</t>
  </si>
  <si>
    <t>Rio de Janeiro</t>
  </si>
  <si>
    <t>Universidade Federal do Rio de Janeiro</t>
  </si>
  <si>
    <t>Uxbridge</t>
  </si>
  <si>
    <t>Brunel University</t>
  </si>
  <si>
    <t>China University of Petroleum</t>
  </si>
  <si>
    <t>Indianapolis</t>
  </si>
  <si>
    <t>Indiana University-Purdue University-Indianapolis</t>
  </si>
  <si>
    <t>Indiana University–Purdue University Indianapolis</t>
  </si>
  <si>
    <t>Dolgoprudny</t>
  </si>
  <si>
    <t>Moscow Institute of Physics &amp; Technology</t>
  </si>
  <si>
    <t>Hohai University</t>
  </si>
  <si>
    <t>Ocean University of China</t>
  </si>
  <si>
    <t>Norman</t>
  </si>
  <si>
    <t>University of Oklahoma-Norman Campus</t>
  </si>
  <si>
    <t>Caserta</t>
  </si>
  <si>
    <t>Universita della Campania Vanvitelli</t>
  </si>
  <si>
    <t>Flagstaff</t>
  </si>
  <si>
    <t>Northern Arizona University</t>
  </si>
  <si>
    <t>Santiago de Compostela</t>
  </si>
  <si>
    <t>Universidade de Santiago de Compostela</t>
  </si>
  <si>
    <t>Hamad Bin Khalifa University-Qatar</t>
  </si>
  <si>
    <t>Peking Union Medical College</t>
  </si>
  <si>
    <t>International School for Advanced Studies (SISSA)</t>
  </si>
  <si>
    <t>Southwest University - China</t>
  </si>
  <si>
    <t>Northwest University (China)</t>
  </si>
  <si>
    <t>Belo Horizonte</t>
  </si>
  <si>
    <t>Universidade Federal de Minas Gerais</t>
  </si>
  <si>
    <t xml:space="preserve">Universidade Federal de Minas Gerais      </t>
  </si>
  <si>
    <t>Bocconi University</t>
  </si>
  <si>
    <t>Abu Dhabi</t>
  </si>
  <si>
    <t>Khalifa University of Science &amp; Technology</t>
  </si>
  <si>
    <t>Universidade Nova de Lisboa</t>
  </si>
  <si>
    <t>Shandong University of Science &amp; Technology</t>
  </si>
  <si>
    <t>Potchefstroom</t>
  </si>
  <si>
    <t>North West University - South Africa</t>
  </si>
  <si>
    <t>Burlington</t>
  </si>
  <si>
    <t>University of Vermont</t>
  </si>
  <si>
    <t>Beijing University of Technology</t>
  </si>
  <si>
    <t>Beijing University of Posts &amp; Telecommunications</t>
  </si>
  <si>
    <t>Mekelle</t>
  </si>
  <si>
    <t>Mekelle University</t>
  </si>
  <si>
    <t>Technische Universitat Wien</t>
  </si>
  <si>
    <t>Technische Universität Wien</t>
  </si>
  <si>
    <t>Aveiro</t>
  </si>
  <si>
    <t>Universidade de Aveiro</t>
  </si>
  <si>
    <t>Galway</t>
  </si>
  <si>
    <t>Ollscoil na Gaillimhe-University of Galway</t>
  </si>
  <si>
    <t>Taylor's University</t>
  </si>
  <si>
    <t>284</t>
  </si>
  <si>
    <t>Beer-Sheva</t>
  </si>
  <si>
    <t>Ben Gurion University</t>
  </si>
  <si>
    <t>China University of Mining &amp; Technology</t>
  </si>
  <si>
    <t>Halle</t>
  </si>
  <si>
    <t>Martin Luther University Halle Wittenberg</t>
  </si>
  <si>
    <t>Martin-Luther-Universität Halle-Wittenberg</t>
  </si>
  <si>
    <t>Nanjing University of Aeronautics &amp; Astronautics</t>
  </si>
  <si>
    <t>Grenoble</t>
  </si>
  <si>
    <t>Institut National Polytechnique de Grenoble</t>
  </si>
  <si>
    <t>South China Agricultural University</t>
  </si>
  <si>
    <t>Regensburg</t>
  </si>
  <si>
    <t>University of Regensburg</t>
  </si>
  <si>
    <t>Zaria</t>
  </si>
  <si>
    <t>Ahmadu Bello University</t>
  </si>
  <si>
    <t>Singapore Management University</t>
  </si>
  <si>
    <t>East China University of Science &amp; Technology</t>
  </si>
  <si>
    <t>Tromso</t>
  </si>
  <si>
    <t>UiT The Arctic University of Tromso</t>
  </si>
  <si>
    <t>HSE University (National Research University Higher School of Economics)</t>
  </si>
  <si>
    <t>National Research Nuclear University MEPhI (Moscow Engineering Physics Institute)</t>
  </si>
  <si>
    <t>National University of Sciences &amp; Technology - Pakistan</t>
  </si>
  <si>
    <t>Universidade Estadual Paulista</t>
  </si>
  <si>
    <t>Clermont-Ferrand</t>
  </si>
  <si>
    <t>Universite Clermont Auvergne (UCA)</t>
  </si>
  <si>
    <t>Medical College of Wisconsin</t>
  </si>
  <si>
    <t>Marburg</t>
  </si>
  <si>
    <t>Philipps University Marburg</t>
  </si>
  <si>
    <t xml:space="preserve">Philipps-Universität Marburg </t>
  </si>
  <si>
    <t>Modena</t>
  </si>
  <si>
    <t>Universita di Modena e Reggio Emilia</t>
  </si>
  <si>
    <t>Creteil</t>
  </si>
  <si>
    <t>Universite Paris-Est-Creteil-Val-de-Marne (UPEC)</t>
  </si>
  <si>
    <t>Albany</t>
  </si>
  <si>
    <t>State University of New York (SUNY) Albany</t>
  </si>
  <si>
    <t>Braga</t>
  </si>
  <si>
    <t>Universidade do Minho</t>
  </si>
  <si>
    <t>Bangalore</t>
  </si>
  <si>
    <t>Indian Institute of Science (IISC) - Bangalore</t>
  </si>
  <si>
    <t>Masaryk University Brno</t>
  </si>
  <si>
    <t>Nanchang</t>
  </si>
  <si>
    <t>Nanchang University</t>
  </si>
  <si>
    <t>Tainan City</t>
  </si>
  <si>
    <t>National Cheng Kung University</t>
  </si>
  <si>
    <t>University of Natural Resources &amp; Life Sciences, Vienna</t>
  </si>
  <si>
    <t>The University of Tennessee Health Science Center</t>
  </si>
  <si>
    <t>Roma Tre University</t>
  </si>
  <si>
    <t>Rutgers University-Newark</t>
  </si>
  <si>
    <t>Rutgers University–Newark</t>
  </si>
  <si>
    <t>Universidad Politecnica de Madrid</t>
  </si>
  <si>
    <t>Cagliari</t>
  </si>
  <si>
    <t>University of Cagliari</t>
  </si>
  <si>
    <t>Mumbai</t>
  </si>
  <si>
    <t>Indian Institute of Technology (IIT) - Bombay</t>
  </si>
  <si>
    <t>Chennai</t>
  </si>
  <si>
    <t>Indian Institute of Technology (IIT) - Madras</t>
  </si>
  <si>
    <t>Indian Institute of Technology Madras (IITM)</t>
  </si>
  <si>
    <t>Southern Medical University - China</t>
  </si>
  <si>
    <t>Universitat Politecnica de Valencia</t>
  </si>
  <si>
    <t>Universitat Politècnica de València</t>
  </si>
  <si>
    <t>Lubeck</t>
  </si>
  <si>
    <t>University of Luebeck</t>
  </si>
  <si>
    <t>Oklahoma City</t>
  </si>
  <si>
    <t>University of Oklahoma-Health Sciences Center</t>
  </si>
  <si>
    <t>Tata Institute of Fundamental Research (TIFR)</t>
  </si>
  <si>
    <t>Bielefeld</t>
  </si>
  <si>
    <t>University of Bielefeld</t>
  </si>
  <si>
    <t>Tuzla</t>
  </si>
  <si>
    <t>Sabanci University</t>
  </si>
  <si>
    <t>=526</t>
  </si>
  <si>
    <t>Concordia University - Canada</t>
  </si>
  <si>
    <t>Lyon</t>
  </si>
  <si>
    <t>Ecole Normale Superieure de Lyon (ENS de LYON)</t>
  </si>
  <si>
    <t>Tarbiat Modares University</t>
  </si>
  <si>
    <t>Louisville</t>
  </si>
  <si>
    <t>University of Louisville</t>
  </si>
  <si>
    <t>University of Massachusetts-Boston</t>
  </si>
  <si>
    <t>University of Massachusetts Boston</t>
  </si>
  <si>
    <t>Jordan University of Science &amp; Technology</t>
  </si>
  <si>
    <t>Shebin El Koum</t>
  </si>
  <si>
    <t>Menofia University</t>
  </si>
  <si>
    <t>Galveston</t>
  </si>
  <si>
    <t>The University of Texas Medical Branch at Galveston</t>
  </si>
  <si>
    <t>Tamil Nadu</t>
  </si>
  <si>
    <t>Vellore Institute of Technology (VIT)</t>
  </si>
  <si>
    <t>Kansas City (Missouri, U.S.)</t>
  </si>
  <si>
    <t>University of Missouri-Kansas City</t>
  </si>
  <si>
    <t>University of Missouri, Kansas City</t>
  </si>
  <si>
    <t>Indian Institute of Technology (IIT) - Delhi</t>
  </si>
  <si>
    <t>Lulea</t>
  </si>
  <si>
    <t>Lulea University of Technology</t>
  </si>
  <si>
    <t>Stillwater</t>
  </si>
  <si>
    <t>Oklahoma State University-Main Campus</t>
  </si>
  <si>
    <t>Amman</t>
  </si>
  <si>
    <t>University of Jordan</t>
  </si>
  <si>
    <t>Denton</t>
  </si>
  <si>
    <t>University of North Texas</t>
  </si>
  <si>
    <t>Universidad Nacional de Colombia</t>
  </si>
  <si>
    <t>=226</t>
  </si>
  <si>
    <t>Shandong Normal University</t>
  </si>
  <si>
    <t>Dortmund</t>
  </si>
  <si>
    <t>Dortmund University of Technology</t>
  </si>
  <si>
    <t>Tai Po</t>
  </si>
  <si>
    <t>Education University of Hong Kong (EdUHK)</t>
  </si>
  <si>
    <t>Hangzhou Normal University</t>
  </si>
  <si>
    <t>Universidad de los Andes (Colombia)</t>
  </si>
  <si>
    <t>Santander</t>
  </si>
  <si>
    <t>Universidad de Cantabria</t>
  </si>
  <si>
    <t>Sidi Bel Abbes</t>
  </si>
  <si>
    <t>University Djillali Liabes Sidi Bel Abbes</t>
  </si>
  <si>
    <t>Bratislava</t>
  </si>
  <si>
    <t>Slovakia</t>
  </si>
  <si>
    <t>Comenius University Bratislava</t>
  </si>
  <si>
    <t>Varanasi</t>
  </si>
  <si>
    <t>Banaras Hindu University (BHU)</t>
  </si>
  <si>
    <t>Florianopolis</t>
  </si>
  <si>
    <t>Universidade Federal de Santa Catarina (UFSC)</t>
  </si>
  <si>
    <t>University of International Business &amp; Economics</t>
  </si>
  <si>
    <t>Durham (New Hampshire, U.S.)</t>
  </si>
  <si>
    <t>University of New Hampshire-Main Campus</t>
  </si>
  <si>
    <t>Arlington</t>
  </si>
  <si>
    <t>The University of Texas at Arlington</t>
  </si>
  <si>
    <t>Politecnico di Bari</t>
  </si>
  <si>
    <t>Peoples Friendship University of Russia</t>
  </si>
  <si>
    <t>Beijing Forestry University</t>
  </si>
  <si>
    <t>Nguyen Tat Thanh University (NTTU)</t>
  </si>
  <si>
    <t>Northwest University Xi'an</t>
  </si>
  <si>
    <t>Nanjing University of Posts &amp; Telecommunications</t>
  </si>
  <si>
    <t>Stavanger</t>
  </si>
  <si>
    <t>Universitetet i Stavanger</t>
  </si>
  <si>
    <t>Chang'an University</t>
  </si>
  <si>
    <t>Fujian Agriculture &amp; Forestry University</t>
  </si>
  <si>
    <t>Kharagpur</t>
  </si>
  <si>
    <t>Indian Institute of Technology (IIT) - Kharagpur</t>
  </si>
  <si>
    <t>Kumasi</t>
  </si>
  <si>
    <t>Kwame Nkrumah University Science &amp; Technology</t>
  </si>
  <si>
    <t>Logan</t>
  </si>
  <si>
    <t>Utah State University</t>
  </si>
  <si>
    <t xml:space="preserve">Utah State University </t>
  </si>
  <si>
    <t>Babes Bolyai University from Cluj</t>
  </si>
  <si>
    <t>Kunigami</t>
  </si>
  <si>
    <t>Okinawa Institute of Science &amp; Technology Graduate University</t>
  </si>
  <si>
    <t>European University Institute</t>
  </si>
  <si>
    <t>University of Shanghai for Science &amp; Technology</t>
  </si>
  <si>
    <t>AgroParisTech</t>
  </si>
  <si>
    <t>Ihsan Dogramaci Bilkent University</t>
  </si>
  <si>
    <t>Mahshad</t>
  </si>
  <si>
    <t>Mashhad University Medical Science</t>
  </si>
  <si>
    <t>University Hohenheim</t>
  </si>
  <si>
    <t>University of Quebec Montreal</t>
  </si>
  <si>
    <t>CUNY New York City College of Technology</t>
  </si>
  <si>
    <t>Qingdao University of Science &amp; Technology</t>
  </si>
  <si>
    <t>Bajhol</t>
  </si>
  <si>
    <t>Shoolini University</t>
  </si>
  <si>
    <t>Palma de Mallorca</t>
  </si>
  <si>
    <t>Universitat de les Illes Balears</t>
  </si>
  <si>
    <t>Provo</t>
  </si>
  <si>
    <t>Brigham Young University</t>
  </si>
  <si>
    <t>Reno</t>
  </si>
  <si>
    <t>University of Nevada-Reno</t>
  </si>
  <si>
    <t>Shanghai University of Finance &amp; Economics</t>
  </si>
  <si>
    <t>University of Management &amp; Technology (UMT)</t>
  </si>
  <si>
    <t>Czech University of Life Sciences Prague</t>
  </si>
  <si>
    <t>Hefei University of Technology</t>
  </si>
  <si>
    <t>Iran University Science &amp; Technology</t>
  </si>
  <si>
    <t>Istanbul Bilgi University</t>
  </si>
  <si>
    <t>Istanbul Bilgi Üniversitesi</t>
  </si>
  <si>
    <t>Szeged</t>
  </si>
  <si>
    <t>Szeged University</t>
  </si>
  <si>
    <t>Besançon</t>
  </si>
  <si>
    <t>Universite de Franche-Comte</t>
  </si>
  <si>
    <t>Université de Franche-Comté</t>
  </si>
  <si>
    <t>La Laguna</t>
  </si>
  <si>
    <t>Universidad de la Laguna</t>
  </si>
  <si>
    <t>Manipal</t>
  </si>
  <si>
    <t>Manipal Academy of Higher Education (MAHE)</t>
  </si>
  <si>
    <t>Shaanxi Normal University</t>
  </si>
  <si>
    <t>Universidad de Concepcion</t>
  </si>
  <si>
    <t>Universidad de Concepción</t>
  </si>
  <si>
    <t>Brasilia</t>
  </si>
  <si>
    <t>Universidade de Brasilia</t>
  </si>
  <si>
    <t>Universidade de Brasília</t>
  </si>
  <si>
    <t>Anglia Ruskin University</t>
  </si>
  <si>
    <t>Macau University of Science &amp; Technology</t>
  </si>
  <si>
    <t>Vigo</t>
  </si>
  <si>
    <t>Universidade de Vigo</t>
  </si>
  <si>
    <t>Northeast Normal University - China</t>
  </si>
  <si>
    <t>Hayama</t>
  </si>
  <si>
    <t>Graduate University for Advanced Studies - Japan</t>
  </si>
  <si>
    <t>Scuola Superiore Sant'Anna</t>
  </si>
  <si>
    <t>Skolkovo Institute of Science &amp; Technology</t>
  </si>
  <si>
    <t>Kunming</t>
  </si>
  <si>
    <t>Yunnan University</t>
  </si>
  <si>
    <t>Zhongnan University of Economics &amp; Law</t>
  </si>
  <si>
    <t>Brittany</t>
  </si>
  <si>
    <t>Universite de Bretagne Occidentale</t>
  </si>
  <si>
    <t>Dalian Maritime University</t>
  </si>
  <si>
    <t>Kaifeng</t>
  </si>
  <si>
    <t>Henan University</t>
  </si>
  <si>
    <t>Northeast Agricultural University - China</t>
  </si>
  <si>
    <t>Rostock</t>
  </si>
  <si>
    <t>University of Rostock</t>
  </si>
  <si>
    <t>Antioquia</t>
  </si>
  <si>
    <t>Universidad de Antioquia</t>
  </si>
  <si>
    <t>Imam Mohammad Ibn Saud Islamic University (IMSIU)</t>
  </si>
  <si>
    <t>Imam Mohammad Ibn Saud Islamic University – IMSIU</t>
  </si>
  <si>
    <t>Rabat</t>
  </si>
  <si>
    <t>Mohammed V University in Rabat</t>
  </si>
  <si>
    <t>Yunlin</t>
  </si>
  <si>
    <t>National Yunlin University Science &amp; Technology</t>
  </si>
  <si>
    <t>Casablanca</t>
  </si>
  <si>
    <t>Hassan II University of Casablanca</t>
  </si>
  <si>
    <t>Roorkee</t>
  </si>
  <si>
    <t>Indian Institute of Technology (IIT) - Roorkee</t>
  </si>
  <si>
    <t>Indian Institute of Technology Roorkee (IITR)</t>
  </si>
  <si>
    <t>National Taiwan University of Science &amp; Technology</t>
  </si>
  <si>
    <t>Mianyang</t>
  </si>
  <si>
    <t>Southwest University of Science &amp; Technology - China</t>
  </si>
  <si>
    <t>University of Punjab</t>
  </si>
  <si>
    <t>Southern Methodist University</t>
  </si>
  <si>
    <t>Universidad de Alcala</t>
  </si>
  <si>
    <t>=538</t>
  </si>
  <si>
    <t>Universidad de Alcalá</t>
  </si>
  <si>
    <t>Vietnam National University Hochiminh City</t>
  </si>
  <si>
    <t>California State University-Los Angeles</t>
  </si>
  <si>
    <t>California State University - Los Angeles</t>
  </si>
  <si>
    <t>Houghton</t>
  </si>
  <si>
    <t>Michigan Technological University</t>
  </si>
  <si>
    <t>All India Institute of Medical Sciences (AIIMS) New Delhi</t>
  </si>
  <si>
    <t>Girona</t>
  </si>
  <si>
    <t>Universitat de Girona</t>
  </si>
  <si>
    <t>Athens Medical School</t>
  </si>
  <si>
    <t>Fontainebleau</t>
  </si>
  <si>
    <t>INSEAD Business School</t>
  </si>
  <si>
    <t>Qingdao University of Technology</t>
  </si>
  <si>
    <t>Terengganu</t>
  </si>
  <si>
    <t>Universiti Malaysia Terengganu</t>
  </si>
  <si>
    <t>University of West Scotland</t>
  </si>
  <si>
    <t>Czech Technical University Prague</t>
  </si>
  <si>
    <t>Haikou</t>
  </si>
  <si>
    <t>Hainan University</t>
  </si>
  <si>
    <t>Kanpur</t>
  </si>
  <si>
    <t>Indian Institute of Technology (IIT) - Kanpur</t>
  </si>
  <si>
    <t>Indian Institute of Technology Kanpur (IITK)</t>
  </si>
  <si>
    <t>Milton Keynes</t>
  </si>
  <si>
    <t>Open University - UK</t>
  </si>
  <si>
    <t>Kent</t>
  </si>
  <si>
    <t>Kent State University at Kent</t>
  </si>
  <si>
    <t>Villanova</t>
  </si>
  <si>
    <t>Villanova University</t>
  </si>
  <si>
    <t>Dongguk University</t>
  </si>
  <si>
    <t xml:space="preserve">Dongguk University </t>
  </si>
  <si>
    <t>State University of New York (SUNY) Upstate Medical Center</t>
  </si>
  <si>
    <t>Magdeburg</t>
  </si>
  <si>
    <t>Otto von Guericke University</t>
  </si>
  <si>
    <t>Kristiansand S</t>
  </si>
  <si>
    <t>University of Agder</t>
  </si>
  <si>
    <t>Armidale</t>
  </si>
  <si>
    <t>University of New England</t>
  </si>
  <si>
    <t>American University Cairo</t>
  </si>
  <si>
    <t>Carol Davila University of Medicine &amp; Pharmacy</t>
  </si>
  <si>
    <t>Qufu</t>
  </si>
  <si>
    <t>Qufu Normal University</t>
  </si>
  <si>
    <t>Missoula</t>
  </si>
  <si>
    <t>The University of Montana</t>
  </si>
  <si>
    <t>Tokyo Medical &amp; Dental University (TMDU)</t>
  </si>
  <si>
    <t>Wuhan Institute of Technology</t>
  </si>
  <si>
    <t>Fredericton</t>
  </si>
  <si>
    <t>University of New Brunswick</t>
  </si>
  <si>
    <t>Bahawalpur</t>
  </si>
  <si>
    <t>Islamia University of Bahawalpur</t>
  </si>
  <si>
    <t>Yaan</t>
  </si>
  <si>
    <t>Sichuan Agricultural University</t>
  </si>
  <si>
    <t>Dijon</t>
  </si>
  <si>
    <t>Universite de Bourgogne</t>
  </si>
  <si>
    <t>Universidade Federal do Parana</t>
  </si>
  <si>
    <t>Poitiers</t>
  </si>
  <si>
    <t>Universite de Poitiers</t>
  </si>
  <si>
    <t>Université de Poitiers</t>
  </si>
  <si>
    <t>Malaga</t>
  </si>
  <si>
    <t>Universidad de Malaga</t>
  </si>
  <si>
    <t>Adam Mickiewicz University</t>
  </si>
  <si>
    <t>City University London</t>
  </si>
  <si>
    <t>Braunschweig</t>
  </si>
  <si>
    <t>Braunschweig University of Technology</t>
  </si>
  <si>
    <t>Vienna University of Economics &amp; Business</t>
  </si>
  <si>
    <t>Cheras</t>
  </si>
  <si>
    <t>UCSI University</t>
  </si>
  <si>
    <t>300</t>
  </si>
  <si>
    <t>Montevideo</t>
  </si>
  <si>
    <t>Uruguay</t>
  </si>
  <si>
    <t>Universidad de la Republica, Uruguay</t>
  </si>
  <si>
    <t>Augusta</t>
  </si>
  <si>
    <t>Augusta University</t>
  </si>
  <si>
    <t>Loma Linda</t>
  </si>
  <si>
    <t>Loma Linda University</t>
  </si>
  <si>
    <t>Loyola University Chicago</t>
  </si>
  <si>
    <t>Universidad Carlos III de Madrid</t>
  </si>
  <si>
    <t>Natal/RN</t>
  </si>
  <si>
    <t>Universidade Federal do Rio Grande do Norte</t>
  </si>
  <si>
    <t>Universidade Federal do Rio Grande Do Norte</t>
  </si>
  <si>
    <t>Xi'an University of Architecture &amp; Technology</t>
  </si>
  <si>
    <t>Anhui University</t>
  </si>
  <si>
    <t>Hunan Agricultural University</t>
  </si>
  <si>
    <t>Sao Carlos</t>
  </si>
  <si>
    <t>Universidade Federal de Sao Carlos</t>
  </si>
  <si>
    <t>Sfax</t>
  </si>
  <si>
    <t>Universite de Sfax</t>
  </si>
  <si>
    <t>Université de Sfax</t>
  </si>
  <si>
    <t>Valhalla</t>
  </si>
  <si>
    <t>New York Medical College</t>
  </si>
  <si>
    <t>Patiala</t>
  </si>
  <si>
    <t>Thapar Institute of Engineering &amp; Technology</t>
  </si>
  <si>
    <t>Vellore</t>
  </si>
  <si>
    <t>Christian Medical College &amp; Hospital (CMCH) Vellore</t>
  </si>
  <si>
    <t>Jinzhou</t>
  </si>
  <si>
    <t>Bohai University</t>
  </si>
  <si>
    <t>Universite Paul-Valery</t>
  </si>
  <si>
    <t>University of West England</t>
  </si>
  <si>
    <t>Wuhan University of Science &amp; Technology</t>
  </si>
  <si>
    <t>Edinburg</t>
  </si>
  <si>
    <t>The University of Texas Rio Grande Valley</t>
  </si>
  <si>
    <t>National University of La Plata</t>
  </si>
  <si>
    <t>Taiyuan</t>
  </si>
  <si>
    <t>Shanxi University</t>
  </si>
  <si>
    <t>Yerevan</t>
  </si>
  <si>
    <t>Armenia</t>
  </si>
  <si>
    <t>Yerevan Physics Institute</t>
  </si>
  <si>
    <t>Mardan</t>
  </si>
  <si>
    <t>Abdul Wali Khan University</t>
  </si>
  <si>
    <t>Guangdong University of Foreign Studies</t>
  </si>
  <si>
    <t>Angers</t>
  </si>
  <si>
    <t>Universite d'Angers</t>
  </si>
  <si>
    <t>University of Opole</t>
  </si>
  <si>
    <t>Catanzaro</t>
  </si>
  <si>
    <t>Magna Graecia University of Catanzaro</t>
  </si>
  <si>
    <t>Sulaimani</t>
  </si>
  <si>
    <t>University of Sulimanyah</t>
  </si>
  <si>
    <t>Embry-Riddle Aeronautical University-Daytona Beach</t>
  </si>
  <si>
    <t>Cordoba (Spain)</t>
  </si>
  <si>
    <t>Universidad de Cordoba</t>
  </si>
  <si>
    <t>Air University Islamabad</t>
  </si>
  <si>
    <t>Sakaka</t>
  </si>
  <si>
    <t>Al Jouf University</t>
  </si>
  <si>
    <t>Oldenburg</t>
  </si>
  <si>
    <t>Carl von Ossietzky Universitat Oldenburg</t>
  </si>
  <si>
    <t>National University of Science &amp; Technology (MISIS)</t>
  </si>
  <si>
    <t>Salzburg</t>
  </si>
  <si>
    <t>Salzburg University</t>
  </si>
  <si>
    <t>Saveetha Institute of Medical &amp; Technical Science</t>
  </si>
  <si>
    <t>San Luis Obispo</t>
  </si>
  <si>
    <t>California Polytechnic State University-San Luis Obispo</t>
  </si>
  <si>
    <t>Real</t>
  </si>
  <si>
    <t>Universidad de Castilla-La Mancha</t>
  </si>
  <si>
    <t>Chieti</t>
  </si>
  <si>
    <t>G d'Annunzio University of Chieti-Pescara</t>
  </si>
  <si>
    <t>Royal College of Surgeons - Ireland</t>
  </si>
  <si>
    <t>Recife</t>
  </si>
  <si>
    <t>Universidade Federal de Pernambuco</t>
  </si>
  <si>
    <t>Alicante</t>
  </si>
  <si>
    <t>Universitat d'Alacant</t>
  </si>
  <si>
    <t>University Campus Bio-Medico - Rome Italy</t>
  </si>
  <si>
    <t>Ceske Budejovice</t>
  </si>
  <si>
    <t>University of South Bohemia Ceske Budejovice</t>
  </si>
  <si>
    <t>Harbin Medical University</t>
  </si>
  <si>
    <t>Tunis</t>
  </si>
  <si>
    <t>Universite de Tunis-El-Manar</t>
  </si>
  <si>
    <t>Université de Tunis El Manar</t>
  </si>
  <si>
    <t>British University in Egypt</t>
  </si>
  <si>
    <t>Caen</t>
  </si>
  <si>
    <t>Universite de Caen Normandie</t>
  </si>
  <si>
    <t>Université de Caen Normandie</t>
  </si>
  <si>
    <t>Foshan</t>
  </si>
  <si>
    <t>Foshan University</t>
  </si>
  <si>
    <t>International Islamic University, Pakistan</t>
  </si>
  <si>
    <t>Camerino</t>
  </si>
  <si>
    <t>University of Camerino</t>
  </si>
  <si>
    <t>Western Norway University of Applied Sciences</t>
  </si>
  <si>
    <t>IHE Delft Institute for Water Education</t>
  </si>
  <si>
    <t>Qena Governorate</t>
  </si>
  <si>
    <t>South Valley University Egypt</t>
  </si>
  <si>
    <t>Maracana</t>
  </si>
  <si>
    <t>Universidade do Estado do Rio de Janeiro</t>
  </si>
  <si>
    <t>Binghamton</t>
  </si>
  <si>
    <t>State University of New York (SUNY) Binghamton</t>
  </si>
  <si>
    <t>Gwangju Institute of Science &amp; Technology (GIST)</t>
  </si>
  <si>
    <t>Mont-Saint-Aignan</t>
  </si>
  <si>
    <t>Universite de Rouen Normandie</t>
  </si>
  <si>
    <t>Phoenix</t>
  </si>
  <si>
    <t>Arizona State University-Downtown Phoenix</t>
  </si>
  <si>
    <t>The Catholic University of America</t>
  </si>
  <si>
    <t>Gondar</t>
  </si>
  <si>
    <t>University of Gondar</t>
  </si>
  <si>
    <t>University of Jinan</t>
  </si>
  <si>
    <t>Fullerton</t>
  </si>
  <si>
    <t>California State University-Fullerton</t>
  </si>
  <si>
    <t>Venice</t>
  </si>
  <si>
    <t>Universita Ca Foscari Venezia</t>
  </si>
  <si>
    <t>Pilani</t>
  </si>
  <si>
    <t>Birla Institute of Technology &amp; Science Pilani (BITS Pilani)</t>
  </si>
  <si>
    <t>El Paso</t>
  </si>
  <si>
    <t>The University of Texas at El Paso</t>
  </si>
  <si>
    <t>Teangana</t>
  </si>
  <si>
    <t>Indian Institute of Technology (IIT) - Hyderabad</t>
  </si>
  <si>
    <t>Rajshahi</t>
  </si>
  <si>
    <t>University of Rajshahi</t>
  </si>
  <si>
    <t>Shanghai Normal University</t>
  </si>
  <si>
    <t>Jawaharlal Nehru University, New Delhi</t>
  </si>
  <si>
    <t>Sofia</t>
  </si>
  <si>
    <t>Bulgaria</t>
  </si>
  <si>
    <t>Medical University Sofia</t>
  </si>
  <si>
    <t>Merida</t>
  </si>
  <si>
    <t>Universidad de Extremadura</t>
  </si>
  <si>
    <t>Marne-la-Vallée</t>
  </si>
  <si>
    <t>Universite Gustave-Eiffel</t>
  </si>
  <si>
    <t>University of London Royal Veterinary College</t>
  </si>
  <si>
    <t>Jiangsu University of Science &amp; Technology</t>
  </si>
  <si>
    <t>Lucknow</t>
  </si>
  <si>
    <t>Sanjay Gandhi Postgraduate Institute of Medical Sciences</t>
  </si>
  <si>
    <t>Tai'an</t>
  </si>
  <si>
    <t>Shandong Agricultural University</t>
  </si>
  <si>
    <t>Ha'il</t>
  </si>
  <si>
    <t>University Ha'il</t>
  </si>
  <si>
    <t>Yaounde</t>
  </si>
  <si>
    <t>Cameroon</t>
  </si>
  <si>
    <t>University of Yaounde I</t>
  </si>
  <si>
    <t>Chandigarh University</t>
  </si>
  <si>
    <t>Amiens</t>
  </si>
  <si>
    <t>Universite de Picardie Jules Verne (UPJV)</t>
  </si>
  <si>
    <t>Torun</t>
  </si>
  <si>
    <t>Nicolaus Copernicus University</t>
  </si>
  <si>
    <t xml:space="preserve">Nicolaus Copernicus University </t>
  </si>
  <si>
    <t>Shapingba</t>
  </si>
  <si>
    <t>Army Medical University</t>
  </si>
  <si>
    <t>Isfahan University Medical Science</t>
  </si>
  <si>
    <t>Sofia University �St. Kliment Ohridski�</t>
  </si>
  <si>
    <t>Sofia University "St. Kliment Ohridski"</t>
  </si>
  <si>
    <t>Beijing Technology &amp; Business University</t>
  </si>
  <si>
    <t>Chongqing University of Posts &amp; Telecommunications</t>
  </si>
  <si>
    <t>Institut National des Sciences Appliquees de Lyon - INSA Lyon</t>
  </si>
  <si>
    <t>Institut National Polytechnique de Toulouse</t>
  </si>
  <si>
    <t>Olso</t>
  </si>
  <si>
    <t>Oslo Metropolitan University (OsloMet)</t>
  </si>
  <si>
    <t>Chengalpattu</t>
  </si>
  <si>
    <t>SRM Institute of Science &amp; Technology Chennai</t>
  </si>
  <si>
    <t>Orono</t>
  </si>
  <si>
    <t>University of Maine</t>
  </si>
  <si>
    <t>Air Force Military Medical University</t>
  </si>
  <si>
    <t>Jiaozuo</t>
  </si>
  <si>
    <t>Henan Polytechnic University</t>
  </si>
  <si>
    <t>Pontificia Universidade Catolica do Rio Grande do Sul</t>
  </si>
  <si>
    <t>Santa Maria</t>
  </si>
  <si>
    <t>Universidade Federal de Santa Maria (UFSM)</t>
  </si>
  <si>
    <t>Nsukka</t>
  </si>
  <si>
    <t>University of Nigeria</t>
  </si>
  <si>
    <t>China Medical University</t>
  </si>
  <si>
    <t>Kunming University of Science &amp; Technology</t>
  </si>
  <si>
    <t>Northeast Forestry University - China</t>
  </si>
  <si>
    <t>Tianjin University of Technology</t>
  </si>
  <si>
    <t>Kassel</t>
  </si>
  <si>
    <t>Universitat Kassel</t>
  </si>
  <si>
    <t>Fordham University</t>
  </si>
  <si>
    <t xml:space="preserve">Fordham University </t>
  </si>
  <si>
    <t>Pelotas</t>
  </si>
  <si>
    <t>Universidade Federal de Pelotas</t>
  </si>
  <si>
    <t xml:space="preserve">Universidade Federal de Pelotas </t>
  </si>
  <si>
    <t>Bahir Dar</t>
  </si>
  <si>
    <t>Bahir Dar University</t>
  </si>
  <si>
    <t>Guiyang</t>
  </si>
  <si>
    <t>Guizhou University</t>
  </si>
  <si>
    <t>Nanjing University of Finance &amp; Economics</t>
  </si>
  <si>
    <t>Fortaleza</t>
  </si>
  <si>
    <t>Universidade Federal do Ceara</t>
  </si>
  <si>
    <t>Orleans</t>
  </si>
  <si>
    <t>Universite de Orleans</t>
  </si>
  <si>
    <t>Tours</t>
  </si>
  <si>
    <t>Universite de Tours</t>
  </si>
  <si>
    <t>Akron</t>
  </si>
  <si>
    <t>University of Akron Main Campus</t>
  </si>
  <si>
    <t>Instituto Politecnico do Porto</t>
  </si>
  <si>
    <t>Ningbo</t>
  </si>
  <si>
    <t>Ningbo University</t>
  </si>
  <si>
    <t>National University of Defense Technology - China</t>
  </si>
  <si>
    <t>University Institute of Lisbon</t>
  </si>
  <si>
    <t>Zhejiang A&amp;F University</t>
  </si>
  <si>
    <t>Pontificia Universidad Catolica del Peru</t>
  </si>
  <si>
    <t>Pontificia Universidad Católica del Perú</t>
  </si>
  <si>
    <t>Pontificia Universidad Catolica de Valparaiso</t>
  </si>
  <si>
    <t>Pontificia Universidad Católica de Valparaíso</t>
  </si>
  <si>
    <t>University of Engineering &amp; Technology Lahore</t>
  </si>
  <si>
    <t>Medical University of Warsaw</t>
  </si>
  <si>
    <t>Post Graduate Institute of Medical Education &amp; Research (PGIMER), Chandigarh</t>
  </si>
  <si>
    <t>Villetaneuse</t>
  </si>
  <si>
    <t>Universite Paris 13</t>
  </si>
  <si>
    <t>Xi’an</t>
  </si>
  <si>
    <t>Xi'an University of Science &amp; Technology</t>
  </si>
  <si>
    <t>Lowell</t>
  </si>
  <si>
    <t>University of Massachusetts-Lowell</t>
  </si>
  <si>
    <t>Monastir</t>
  </si>
  <si>
    <t>Universite de Monastir</t>
  </si>
  <si>
    <t>Siegen</t>
  </si>
  <si>
    <t>Universitat Siegen</t>
  </si>
  <si>
    <t>Universität Siegen</t>
  </si>
  <si>
    <t>Kashan</t>
  </si>
  <si>
    <t>University Kashan</t>
  </si>
  <si>
    <t>Little Rock</t>
  </si>
  <si>
    <t>University of Arkansas for Medical Sciences</t>
  </si>
  <si>
    <t>Qazvin</t>
  </si>
  <si>
    <t>Imam Khomeini International University</t>
  </si>
  <si>
    <t>Moscow (U.S.)</t>
  </si>
  <si>
    <t>University of Idaho</t>
  </si>
  <si>
    <t>Nur-Sultan</t>
  </si>
  <si>
    <t>Nazarbayev University</t>
  </si>
  <si>
    <t>Universidad Andres Bello</t>
  </si>
  <si>
    <t>Universidad Andrés Bello</t>
  </si>
  <si>
    <t>Mytilene</t>
  </si>
  <si>
    <t>University of Aegean</t>
  </si>
  <si>
    <t>Tiangong University</t>
  </si>
  <si>
    <t>Sacramento</t>
  </si>
  <si>
    <t>California State University-Sacramento</t>
  </si>
  <si>
    <t>Lleida</t>
  </si>
  <si>
    <t>Universitat de Lleida</t>
  </si>
  <si>
    <t>Gdańsk</t>
  </si>
  <si>
    <t>Medical University Gdansk</t>
  </si>
  <si>
    <t>Paracelsus Private Medical University</t>
  </si>
  <si>
    <t>Saarbrucken</t>
  </si>
  <si>
    <t>Saarland University</t>
  </si>
  <si>
    <t>Lisboa</t>
  </si>
  <si>
    <t>Universidade Catolica Portuguesa</t>
  </si>
  <si>
    <t>Taxila</t>
  </si>
  <si>
    <t>University of Engineering &amp; Technology Taxila</t>
  </si>
  <si>
    <t>Pashan</t>
  </si>
  <si>
    <t>Indian Institute of Science Education &amp; Research (IISER) Pune</t>
  </si>
  <si>
    <t>Guwahati</t>
  </si>
  <si>
    <t>Indian Institute of Technology (IIT) - Guwahati</t>
  </si>
  <si>
    <t>Viterbo</t>
  </si>
  <si>
    <t>Tuscia University</t>
  </si>
  <si>
    <t>Potenza</t>
  </si>
  <si>
    <t>University of Basilicata</t>
  </si>
  <si>
    <t>Kingston 7</t>
  </si>
  <si>
    <t>Jamaica</t>
  </si>
  <si>
    <t>University West Indies Mona Jamaica</t>
  </si>
  <si>
    <t>Bethesda</t>
  </si>
  <si>
    <t>Uniformed Services University of the Health Sciences - USA</t>
  </si>
  <si>
    <t>Estonian University of Life Sciences</t>
  </si>
  <si>
    <t>Tianjin Medical University</t>
  </si>
  <si>
    <t>Universite de Carthage</t>
  </si>
  <si>
    <t>Yildiz Technical University</t>
  </si>
  <si>
    <t>Medical University Lodz</t>
  </si>
  <si>
    <t>Cassino</t>
  </si>
  <si>
    <t>University of Cassino</t>
  </si>
  <si>
    <t>Xi'an University of Technology</t>
  </si>
  <si>
    <t>Muncie</t>
  </si>
  <si>
    <t>Ball State University</t>
  </si>
  <si>
    <t>Huntsville</t>
  </si>
  <si>
    <t>University of Alabama in Huntsville</t>
  </si>
  <si>
    <t>International Medical University Malaysia</t>
  </si>
  <si>
    <t>Ecole de Technologie Superieure - Canada</t>
  </si>
  <si>
    <t>Greifswald</t>
  </si>
  <si>
    <t>Universitat Greifswald</t>
  </si>
  <si>
    <t>Zielona Góra</t>
  </si>
  <si>
    <t>University of Zielona Gora</t>
  </si>
  <si>
    <t>Dartmouth</t>
  </si>
  <si>
    <t>University of Massachusetts-Dartmouth</t>
  </si>
  <si>
    <t>Port Elizabeth</t>
  </si>
  <si>
    <t>Nelson Mandela University</t>
  </si>
  <si>
    <t>Shaanxi University of Science &amp; Technology</t>
  </si>
  <si>
    <t>University of Veterinary Medicine Vienna</t>
  </si>
  <si>
    <t>Valdivia</t>
  </si>
  <si>
    <t>Universidad Austral de Chile</t>
  </si>
  <si>
    <t>Central University of Finance &amp; Economics</t>
  </si>
  <si>
    <t>Selangor</t>
  </si>
  <si>
    <t>International Islamic University Malaysia</t>
  </si>
  <si>
    <t>Jiangxi</t>
  </si>
  <si>
    <t>Jiangxi University of Science &amp; Technology</t>
  </si>
  <si>
    <t>Oujda</t>
  </si>
  <si>
    <t>Mohammed First University of Oujda</t>
  </si>
  <si>
    <t>Jaen</t>
  </si>
  <si>
    <t>Universidad de Jaen</t>
  </si>
  <si>
    <t>Universidad de Santiago de Chile</t>
  </si>
  <si>
    <t>Qilu University of Technology</t>
  </si>
  <si>
    <t>Winterthur</t>
  </si>
  <si>
    <t>Zurich University of Applied Sciences</t>
  </si>
  <si>
    <t>Luoyang</t>
  </si>
  <si>
    <t>Henan University of Science &amp; Technology</t>
  </si>
  <si>
    <t>Goiania</t>
  </si>
  <si>
    <t>Universidade Federal de Goias</t>
  </si>
  <si>
    <t>Universidade Federal de Goiás</t>
  </si>
  <si>
    <t>Suzhou University of Science &amp; Technology</t>
  </si>
  <si>
    <t>Valladolid</t>
  </si>
  <si>
    <t>Universidad de Valladolid</t>
  </si>
  <si>
    <t>Bucheon</t>
  </si>
  <si>
    <t>Catholic University of Korea</t>
  </si>
  <si>
    <t>Indore</t>
  </si>
  <si>
    <t>Indian Institute of Technology (IIT) - Indore</t>
  </si>
  <si>
    <t>Shanghai Ocean University</t>
  </si>
  <si>
    <t>Cadiz</t>
  </si>
  <si>
    <t>Universidad de Cadiz</t>
  </si>
  <si>
    <t>Anhui Medical University</t>
  </si>
  <si>
    <t>Wilfrid Laurier University</t>
  </si>
  <si>
    <t>University of Hyderabad</t>
  </si>
  <si>
    <t>Indian Institute of Technology BHU Varanasi (IIT BHU Varanasi)</t>
  </si>
  <si>
    <t>Pontificia Universidade Catolica do Rio de Janeiro</t>
  </si>
  <si>
    <t>Pontifícia Universidade Católica do Rio de Janeiro</t>
  </si>
  <si>
    <t>Warsaw University of Life Sciences</t>
  </si>
  <si>
    <t>Eastern Virginia Medical School</t>
  </si>
  <si>
    <t>Higashiosaka</t>
  </si>
  <si>
    <t>Kindai University (Kinki University)</t>
  </si>
  <si>
    <t>Instituto Politecnico Nacional - Mexico</t>
  </si>
  <si>
    <t>Xinjiang</t>
  </si>
  <si>
    <t>Xinjiang University</t>
  </si>
  <si>
    <t>Budapest University of Technology &amp; Economics</t>
  </si>
  <si>
    <t>Augsburg</t>
  </si>
  <si>
    <t>University of Augsburg</t>
  </si>
  <si>
    <t>Universidad Publica de Navarra</t>
  </si>
  <si>
    <t>University of Science &amp; Technology (UST)</t>
  </si>
  <si>
    <t>Mount Pleasant</t>
  </si>
  <si>
    <t>Central Michigan University</t>
  </si>
  <si>
    <t>Capital Normal University</t>
  </si>
  <si>
    <t>Dongguan</t>
  </si>
  <si>
    <t>Dongguan University of Technology</t>
  </si>
  <si>
    <t>Seongnam</t>
  </si>
  <si>
    <t>Gachon University</t>
  </si>
  <si>
    <t>Vicosa</t>
  </si>
  <si>
    <t>Universidade Federal de Vicosa</t>
  </si>
  <si>
    <t>Limoges</t>
  </si>
  <si>
    <t>Universite de Limoges</t>
  </si>
  <si>
    <t>Université de Limoges</t>
  </si>
  <si>
    <t>Ecole nationale superieure de chimie de Montpellier</t>
  </si>
  <si>
    <t>Homi Bhabha National Institute</t>
  </si>
  <si>
    <t>Hubei University of Technology</t>
  </si>
  <si>
    <t>Lingnan University</t>
  </si>
  <si>
    <t>Nanjing University of Chinese Medicine</t>
  </si>
  <si>
    <t>Las Palmas de Gran Canaria</t>
  </si>
  <si>
    <t>Universidad de Las Palmas de Gran Canaria</t>
  </si>
  <si>
    <t>Greenville</t>
  </si>
  <si>
    <t>East Carolina University</t>
  </si>
  <si>
    <t>Fargo</t>
  </si>
  <si>
    <t>North Dakota State University-Main Campus</t>
  </si>
  <si>
    <t>Agricultural University of Athens</t>
  </si>
  <si>
    <t>Bodø</t>
  </si>
  <si>
    <t>Nord University</t>
  </si>
  <si>
    <t>State University of New York (SUNY) College of Environmental Science &amp; Forestry</t>
  </si>
  <si>
    <t>Anhui Agricultural University</t>
  </si>
  <si>
    <t>Hangzhou Dianzi University</t>
  </si>
  <si>
    <t>Faro</t>
  </si>
  <si>
    <t>Universidade do Algarve</t>
  </si>
  <si>
    <t>Zhejiang Sci-Tech University</t>
  </si>
  <si>
    <t>Greifswald Medical School</t>
  </si>
  <si>
    <t>Xinxiang</t>
  </si>
  <si>
    <t>Henan Normal University</t>
  </si>
  <si>
    <t>Hubei University</t>
  </si>
  <si>
    <t>Cottbus</t>
  </si>
  <si>
    <t>Brandenburg University of Technology Cottbus</t>
  </si>
  <si>
    <t>Chitkara University, Punjab</t>
  </si>
  <si>
    <t>Nantong</t>
  </si>
  <si>
    <t>Nantong University</t>
  </si>
  <si>
    <t>Uberlandia</t>
  </si>
  <si>
    <t>Universidade Federal de Uberlandia</t>
  </si>
  <si>
    <t>Universidade Federal de Uberlândia</t>
  </si>
  <si>
    <t>Tulsa</t>
  </si>
  <si>
    <t>University of Tulsa</t>
  </si>
  <si>
    <t>Grand Forks</t>
  </si>
  <si>
    <t>University of North Dakota</t>
  </si>
  <si>
    <t>Chengdu University of Technology</t>
  </si>
  <si>
    <t>Deagu</t>
  </si>
  <si>
    <t>Daegu Gyeongbuk Institute of Science &amp; Technology (DGIST)</t>
  </si>
  <si>
    <t>University of Koblenz &amp; Landau</t>
  </si>
  <si>
    <t>UOC Universitat Oberta de Catalunya</t>
  </si>
  <si>
    <t>Gandhinagar</t>
  </si>
  <si>
    <t>Indian Institute of Technology (IIT) - Gandhinagar</t>
  </si>
  <si>
    <t>Jaipur</t>
  </si>
  <si>
    <t>Malaviya National Institute of Technology Jaipur</t>
  </si>
  <si>
    <t>Manouba</t>
  </si>
  <si>
    <t>Universite de la Manouba</t>
  </si>
  <si>
    <t>Sousse</t>
  </si>
  <si>
    <t>Universite de Sousse</t>
  </si>
  <si>
    <t>Université de Sousse</t>
  </si>
  <si>
    <t>Urbino</t>
  </si>
  <si>
    <t>University of Urbino</t>
  </si>
  <si>
    <t>Wroclaw University of Science &amp; Technology</t>
  </si>
  <si>
    <t>Heilongjiang University</t>
  </si>
  <si>
    <t>Argul</t>
  </si>
  <si>
    <t>Indian Institute of Technology (IIT) - Bhubaneswar</t>
  </si>
  <si>
    <t>Institute of Tropical Medicine (ITM)</t>
  </si>
  <si>
    <t>Tianjin University Science &amp; Technology</t>
  </si>
  <si>
    <t>Fresno</t>
  </si>
  <si>
    <t>California State University-Fresno</t>
  </si>
  <si>
    <t>Izmir Yuksek Teknoloji Enstitusu</t>
  </si>
  <si>
    <t>Sichuan Normal University</t>
  </si>
  <si>
    <t>Paderborn</t>
  </si>
  <si>
    <t>University of Paderborn</t>
  </si>
  <si>
    <t>Białystok</t>
  </si>
  <si>
    <t>University of Bialystok</t>
  </si>
  <si>
    <t>Bangladesh University of Engineering &amp; Technology (BUET)</t>
  </si>
  <si>
    <t>Damascus Hwy Zarqa</t>
  </si>
  <si>
    <t>Hashemite University</t>
  </si>
  <si>
    <t>Hebei University of Technology</t>
  </si>
  <si>
    <t>Kenitra</t>
  </si>
  <si>
    <t>Ibn Tofail University of Kenitra</t>
  </si>
  <si>
    <t>Skopje</t>
  </si>
  <si>
    <t>North Macedonia</t>
  </si>
  <si>
    <t>Saints Cyril &amp; Methodius University of Skopje</t>
  </si>
  <si>
    <t>Hunan Normal University</t>
  </si>
  <si>
    <t>Naval Medical University</t>
  </si>
  <si>
    <t>Louisiana State University Health Sciences Center-New Orleans</t>
  </si>
  <si>
    <t>Jahangirnagar University</t>
  </si>
  <si>
    <t>Beijing University of Civil Engineering &amp; Architecture</t>
  </si>
  <si>
    <t>Yuzhong</t>
  </si>
  <si>
    <t>Chongqing Medical University</t>
  </si>
  <si>
    <t>Kwangwoon University</t>
  </si>
  <si>
    <t>Antofagasta</t>
  </si>
  <si>
    <t>Universidad Catolica del Norte</t>
  </si>
  <si>
    <t>Universidad Católica del Norte</t>
  </si>
  <si>
    <t>Miami University-Oxford</t>
  </si>
  <si>
    <t>Hunan University of Science &amp; Technology</t>
  </si>
  <si>
    <t>Zibo</t>
  </si>
  <si>
    <t>Shandong University of Technology</t>
  </si>
  <si>
    <t>Zhuzhou</t>
  </si>
  <si>
    <t>Hunan University of Technology</t>
  </si>
  <si>
    <t>Liaocheng</t>
  </si>
  <si>
    <t>Liaocheng University</t>
  </si>
  <si>
    <t>Minjiang University</t>
  </si>
  <si>
    <t>Taiyuan University of Technology</t>
  </si>
  <si>
    <t>Freiberg</t>
  </si>
  <si>
    <t>Technical University Freiberg</t>
  </si>
  <si>
    <t>Bellingham</t>
  </si>
  <si>
    <t>Western Washington University</t>
  </si>
  <si>
    <t>Villeneuve d'Ascq</t>
  </si>
  <si>
    <t>Centrale Lille</t>
  </si>
  <si>
    <t>Nadia</t>
  </si>
  <si>
    <t>Indian Institute of Science Education &amp; Research (IISER) - Kolkata</t>
  </si>
  <si>
    <t>Ikoma</t>
  </si>
  <si>
    <t>Nara Institute of Science &amp; Technology</t>
  </si>
  <si>
    <t>Dakar</t>
  </si>
  <si>
    <t>Sénégal</t>
  </si>
  <si>
    <t>University Cheikh Anta Diop Dakar</t>
  </si>
  <si>
    <t>Brookings</t>
  </si>
  <si>
    <t>South Dakota State University</t>
  </si>
  <si>
    <t>Guangzhou University of Chinese Medicine</t>
  </si>
  <si>
    <t>Indian Statistical Institute Kolkata</t>
  </si>
  <si>
    <t>Almeria</t>
  </si>
  <si>
    <t>Universidad de Almeria</t>
  </si>
  <si>
    <t>Lavras</t>
  </si>
  <si>
    <t>Universidade Federal de Lavras</t>
  </si>
  <si>
    <t>Prem Nagar</t>
  </si>
  <si>
    <t>University of Petroleum &amp; Energy Studies (UPES)</t>
  </si>
  <si>
    <t>Vaxjo</t>
  </si>
  <si>
    <t>Linnaeus University</t>
  </si>
  <si>
    <t>Nilore</t>
  </si>
  <si>
    <t>Pakistan Institute of Engineering &amp; Applied Science</t>
  </si>
  <si>
    <t>Vitoria</t>
  </si>
  <si>
    <t>Universidade Federal do Espirito Santo</t>
  </si>
  <si>
    <t>Zhanjiang</t>
  </si>
  <si>
    <t>Guangdong Ocean University</t>
  </si>
  <si>
    <t>Bandung</t>
  </si>
  <si>
    <t>Institute Technology of Bandung</t>
  </si>
  <si>
    <t>Jiangxi Normal University</t>
  </si>
  <si>
    <t>Tokyo University of Agriculture &amp; Technology</t>
  </si>
  <si>
    <t>Leon</t>
  </si>
  <si>
    <t>Universidad de Leon</t>
  </si>
  <si>
    <t>Universidad de León</t>
  </si>
  <si>
    <t>Qingdao Agricultural University</t>
  </si>
  <si>
    <t>Shahid Bahonar University of Kerman (SBUK)</t>
  </si>
  <si>
    <t>Rasht</t>
  </si>
  <si>
    <t>University of Guilan</t>
  </si>
  <si>
    <t>Linyi</t>
  </si>
  <si>
    <t>Linyi University</t>
  </si>
  <si>
    <t>Trier</t>
  </si>
  <si>
    <t>Universitat Trier</t>
  </si>
  <si>
    <t>Batu Pahat</t>
  </si>
  <si>
    <t>University of Tun Hussein Onn Malaysia</t>
  </si>
  <si>
    <t>Yazd</t>
  </si>
  <si>
    <t>University of Yazd</t>
  </si>
  <si>
    <t>Osnabruck</t>
  </si>
  <si>
    <t>University Osnabruck</t>
  </si>
  <si>
    <t>Montclair</t>
  </si>
  <si>
    <t>Montclair State University</t>
  </si>
  <si>
    <t>Amrita Vishwa Vidyapeetham</t>
  </si>
  <si>
    <t>Shaoxing</t>
  </si>
  <si>
    <t>Shaoxing University</t>
  </si>
  <si>
    <t>Taiyuan University of Science &amp; Technology</t>
  </si>
  <si>
    <t>Universidad Autonoma Metropolitana - Mexico</t>
  </si>
  <si>
    <t>Zhongkai University of Agriculture &amp; Engineering</t>
  </si>
  <si>
    <t>Ma'anshan</t>
  </si>
  <si>
    <t>Anhui University of Technology</t>
  </si>
  <si>
    <t>Shanghai University of Traditional Chinese Medicine</t>
  </si>
  <si>
    <t>Universidad de Valparaiso</t>
  </si>
  <si>
    <t>San Francisco State University</t>
  </si>
  <si>
    <t>Pukyong National University</t>
  </si>
  <si>
    <t xml:space="preserve">Pukyong National University </t>
  </si>
  <si>
    <t>Chongqing Technology &amp; Business University</t>
  </si>
  <si>
    <t>Guadalajara</t>
  </si>
  <si>
    <t>Universidad de Guadalajara</t>
  </si>
  <si>
    <t>University of Chemistry &amp; Technology, Prague</t>
  </si>
  <si>
    <t>University of Madras</t>
  </si>
  <si>
    <t>Beijing University of Chinese Medicine</t>
  </si>
  <si>
    <t>Kyushu Institute of Technology</t>
  </si>
  <si>
    <t xml:space="preserve">Kyushu Institute of Technology </t>
  </si>
  <si>
    <t>Anna University Chennai</t>
  </si>
  <si>
    <t>Baoding</t>
  </si>
  <si>
    <t>Hebei Agricultural University</t>
  </si>
  <si>
    <t>Southwest Petroleum University</t>
  </si>
  <si>
    <t>Belem</t>
  </si>
  <si>
    <t>Universidade Federal do Para</t>
  </si>
  <si>
    <t>Boise</t>
  </si>
  <si>
    <t>Boise State University</t>
  </si>
  <si>
    <t>Rawalpindi</t>
  </si>
  <si>
    <t>Arid Agriculture University</t>
  </si>
  <si>
    <t>Mohali</t>
  </si>
  <si>
    <t>National Institute of Pharmaceutical Education &amp; Research (NIPER)</t>
  </si>
  <si>
    <t>Universidad de La Frontera</t>
  </si>
  <si>
    <t>Chambery</t>
  </si>
  <si>
    <t>Universite Savoie Mont Blanc</t>
  </si>
  <si>
    <t>Henan Agricultural University</t>
  </si>
  <si>
    <t>Malmo</t>
  </si>
  <si>
    <t>Malmo University</t>
  </si>
  <si>
    <t>Szczecin</t>
  </si>
  <si>
    <t>Pomeranian Medical University</t>
  </si>
  <si>
    <t>Kongsberg</t>
  </si>
  <si>
    <t>University College of Southeast Norway</t>
  </si>
  <si>
    <t>Northridge</t>
  </si>
  <si>
    <t>California State University-Northridge</t>
  </si>
  <si>
    <t>Brooklyn</t>
  </si>
  <si>
    <t>State University of New York (SUNY) Downstate Medical Center</t>
  </si>
  <si>
    <t>Talca</t>
  </si>
  <si>
    <t>Universidad de Talca</t>
  </si>
  <si>
    <t>Bingöl</t>
  </si>
  <si>
    <t>Bingol University</t>
  </si>
  <si>
    <t>Damanhour</t>
  </si>
  <si>
    <t>Damanhour University</t>
  </si>
  <si>
    <t>Universidad Autonoma de Nuevo Leon</t>
  </si>
  <si>
    <t>Universidad Autónoma de Nuevo León</t>
  </si>
  <si>
    <t>Quezon City</t>
  </si>
  <si>
    <t>University of the Philippines Diliman</t>
  </si>
  <si>
    <t>Bowling Green</t>
  </si>
  <si>
    <t>Bowling Green State University-Main Campus</t>
  </si>
  <si>
    <t>Central South University of Forestry &amp; Technology</t>
  </si>
  <si>
    <t>Nihon University</t>
  </si>
  <si>
    <t>Shanghai University of Electric Power</t>
  </si>
  <si>
    <t>University of London School Oriental &amp; African Studies (SOAS)</t>
  </si>
  <si>
    <t>Conservatoire National Arts &amp; Metiers (CNAM)</t>
  </si>
  <si>
    <t>Amritsar</t>
  </si>
  <si>
    <t>Guru Nanak Dev University</t>
  </si>
  <si>
    <t>Dhodial</t>
  </si>
  <si>
    <t>Hazara University</t>
  </si>
  <si>
    <t>Mersin</t>
  </si>
  <si>
    <t>Mersin University</t>
  </si>
  <si>
    <t>Shandong University of Finance &amp; Economics</t>
  </si>
  <si>
    <t>Joao Pessoa</t>
  </si>
  <si>
    <t>Universidade Federal da Paraiba</t>
  </si>
  <si>
    <t>Universidade Federal da Paraíba</t>
  </si>
  <si>
    <t>University of Agricultural Sciences and Veterinary Medicine of Cluj-Napoca</t>
  </si>
  <si>
    <t>Zomba</t>
  </si>
  <si>
    <t>Malawi</t>
  </si>
  <si>
    <t>University of Malawi</t>
  </si>
  <si>
    <t>Zhejiang University of Finance &amp; Economics</t>
  </si>
  <si>
    <t>Tarapaca</t>
  </si>
  <si>
    <t>Universidad de Tarapaca</t>
  </si>
  <si>
    <t>Universidad Miguel Hernandez de Elche</t>
  </si>
  <si>
    <t>Setif</t>
  </si>
  <si>
    <t>Universite Ferhat Abbas Setif</t>
  </si>
  <si>
    <t>Mobile</t>
  </si>
  <si>
    <t>University of South Alabama</t>
  </si>
  <si>
    <t>Avignon</t>
  </si>
  <si>
    <t>Avignon Universite</t>
  </si>
  <si>
    <t>Iuliu Hatieganu University of Medicine &amp; Pharmacy</t>
  </si>
  <si>
    <t>Ciaotou</t>
  </si>
  <si>
    <t>National Kaohsiung University of Science &amp; Technology</t>
  </si>
  <si>
    <t>CUNY Hunter College</t>
  </si>
  <si>
    <t>Jiangxi University of Finance &amp; Economics</t>
  </si>
  <si>
    <t>Kalinga Institute of Industrial Technology (KIIT)</t>
  </si>
  <si>
    <t>Shanghai University of Engineering Science</t>
  </si>
  <si>
    <t>Fes-Menkes</t>
  </si>
  <si>
    <t>Sidi Mohamed Ben Abdellah University of Fez</t>
  </si>
  <si>
    <t>Ostrava - Poruba</t>
  </si>
  <si>
    <t>Technical University of Ostrava</t>
  </si>
  <si>
    <t>Reggio Calabria</t>
  </si>
  <si>
    <t>Universita Mediterranea di Reggio Calabria</t>
  </si>
  <si>
    <t>Santiniketan</t>
  </si>
  <si>
    <t>Visva Bharati University</t>
  </si>
  <si>
    <t>Jacobs University</t>
  </si>
  <si>
    <t>Slovak University of Technology Bratislava</t>
  </si>
  <si>
    <t>Reims</t>
  </si>
  <si>
    <t>Universite de Reims Champagne-Ardenne</t>
  </si>
  <si>
    <t>Staten Island</t>
  </si>
  <si>
    <t>Saint John's University - Staten Island Campus</t>
  </si>
  <si>
    <t>Ho Chi Minh City University of Technology (HCMCUT)</t>
  </si>
  <si>
    <t>Olsztyn</t>
  </si>
  <si>
    <t>University of Warmia &amp; Mazury</t>
  </si>
  <si>
    <t>Dalian Polytechnic University</t>
  </si>
  <si>
    <t>Harbin Normal University</t>
  </si>
  <si>
    <t>Cartagena</t>
  </si>
  <si>
    <t>Universidad Politecnica de Cartagena</t>
  </si>
  <si>
    <t>Hattiesburg</t>
  </si>
  <si>
    <t>University of Southern Mississippi</t>
  </si>
  <si>
    <t>Hay Moulay Rachid Ben Guerir</t>
  </si>
  <si>
    <t>Mohammed VI Polytechnic University</t>
  </si>
  <si>
    <t>Bihar</t>
  </si>
  <si>
    <t>National Institute of Technology Patna</t>
  </si>
  <si>
    <t>Universite Toulouse 1 Capitole</t>
  </si>
  <si>
    <t>Université Toulouse 1 Capitole</t>
  </si>
  <si>
    <t>Bharathidasan University</t>
  </si>
  <si>
    <t>Dalian Medical University</t>
  </si>
  <si>
    <t>Liaoning University</t>
  </si>
  <si>
    <t>University of Occupational &amp; Environmental Health - Japan</t>
  </si>
  <si>
    <t>Jikei University</t>
  </si>
  <si>
    <t>Seoul National University of Science &amp; Technology</t>
  </si>
  <si>
    <t>Kosice</t>
  </si>
  <si>
    <t>University of Pavol Jozef Safarik Kosice</t>
  </si>
  <si>
    <t>Bosnia &amp; Herzegovina</t>
  </si>
  <si>
    <t>Bosnia and Herzegovina</t>
  </si>
  <si>
    <t>University of Sarajevo</t>
  </si>
  <si>
    <t xml:space="preserve">University of Sarajevo </t>
  </si>
  <si>
    <t>Harbin University of Science &amp; Technology</t>
  </si>
  <si>
    <t>Västerås</t>
  </si>
  <si>
    <t>Malardalen University</t>
  </si>
  <si>
    <t>San Jose</t>
  </si>
  <si>
    <t>San Jose State University</t>
  </si>
  <si>
    <t>Yichang</t>
  </si>
  <si>
    <t>China Three Gorges University</t>
  </si>
  <si>
    <t>Perpignan</t>
  </si>
  <si>
    <t>Universite Perpignan Via Domitia</t>
  </si>
  <si>
    <t>Changzhi Island</t>
  </si>
  <si>
    <t>Zhejiang Ocean University</t>
  </si>
  <si>
    <t>Santa Clara University</t>
  </si>
  <si>
    <t>Hamadan Province</t>
  </si>
  <si>
    <t>Hamadan University of Medical Sciences</t>
  </si>
  <si>
    <t>Sudbury</t>
  </si>
  <si>
    <t>Laurentian University</t>
  </si>
  <si>
    <t>Universidad Autonoma de San Luis Potosi</t>
  </si>
  <si>
    <t>Universidad Autónoma de San Luis de Potosí</t>
  </si>
  <si>
    <t>North Carolina A &amp; T State University</t>
  </si>
  <si>
    <t>Poznan University of Life Sciences</t>
  </si>
  <si>
    <t>Tianjin Normal University</t>
  </si>
  <si>
    <t>Bucaramanga</t>
  </si>
  <si>
    <t>Universidad Industrial de Santander</t>
  </si>
  <si>
    <t>University of Veterinary Medicine Hannover</t>
  </si>
  <si>
    <t>Wuhu</t>
  </si>
  <si>
    <t>Anhui Normal University</t>
  </si>
  <si>
    <t>Chongqing Normal University</t>
  </si>
  <si>
    <t>Mulhouse</t>
  </si>
  <si>
    <t>Universite de Haute-Alsace (UHA)</t>
  </si>
  <si>
    <t>University of Veterinary &amp; Animal Science - Pakistan</t>
  </si>
  <si>
    <t>Yantai</t>
  </si>
  <si>
    <t>Yantai University</t>
  </si>
  <si>
    <t>Şanlıurfa</t>
  </si>
  <si>
    <t>Harran University</t>
  </si>
  <si>
    <t>Taq-e Bostan</t>
  </si>
  <si>
    <t>Razi University</t>
  </si>
  <si>
    <t>Shenyang Agricultural University</t>
  </si>
  <si>
    <t>Gorukle</t>
  </si>
  <si>
    <t>Uludag University</t>
  </si>
  <si>
    <t>Maisons-Alfort</t>
  </si>
  <si>
    <t>Ecole Nationale Veterinaire d'Alfort (ENVA)</t>
  </si>
  <si>
    <t>Jiangxi Agricultural University</t>
  </si>
  <si>
    <t>Sao Joao del-Rei</t>
  </si>
  <si>
    <t>Universidade Federal de Sao Joao del-Rei</t>
  </si>
  <si>
    <t>Rio Grande</t>
  </si>
  <si>
    <t>Universidade Federal do Rio Grande</t>
  </si>
  <si>
    <t>Fremantle</t>
  </si>
  <si>
    <t>The University of Notre Dame Australia</t>
  </si>
  <si>
    <t>The University of Notre Dame, Australia</t>
  </si>
  <si>
    <t>Universidad de Antofagasta</t>
  </si>
  <si>
    <t>Covilha</t>
  </si>
  <si>
    <t>Universidade da Beira Interior</t>
  </si>
  <si>
    <t>Guilin</t>
  </si>
  <si>
    <t>Guangxi Normal University</t>
  </si>
  <si>
    <t>Agadir</t>
  </si>
  <si>
    <t>Ibn Zohr University of Agadir</t>
  </si>
  <si>
    <t>Fort Worth</t>
  </si>
  <si>
    <t>Texas Christian University</t>
  </si>
  <si>
    <t>Londrina</t>
  </si>
  <si>
    <t>Universidade Estadual de Londrina</t>
  </si>
  <si>
    <t>Neubiberg</t>
  </si>
  <si>
    <t>Bundeswehr University Munich</t>
  </si>
  <si>
    <t>Guangdong</t>
  </si>
  <si>
    <t>Guangdong University of Petrochemical Technology</t>
  </si>
  <si>
    <t>Hebei University</t>
  </si>
  <si>
    <t>Bamberg</t>
  </si>
  <si>
    <t>Otto Friedrich University Bamberg</t>
  </si>
  <si>
    <t>Abomey-Calavi</t>
  </si>
  <si>
    <t>Benin</t>
  </si>
  <si>
    <t>University of Abomey Calavi</t>
  </si>
  <si>
    <t>Osijek</t>
  </si>
  <si>
    <t>University of JJ Strossmayer Osijek</t>
  </si>
  <si>
    <t>DePaul University</t>
  </si>
  <si>
    <t>Kota Kinabalu</t>
  </si>
  <si>
    <t>Universiti Malaysia Sabah</t>
  </si>
  <si>
    <t>Middlesbrough</t>
  </si>
  <si>
    <t>University of Teesside</t>
  </si>
  <si>
    <t>Bogor</t>
  </si>
  <si>
    <t>Bogor Agricultural University</t>
  </si>
  <si>
    <t>Baqiyatallah University of Medical Sciences (BMSU)</t>
  </si>
  <si>
    <t>Henan University of Technology</t>
  </si>
  <si>
    <t>Taizhou</t>
  </si>
  <si>
    <t>Taizhou University</t>
  </si>
  <si>
    <t>Witten</t>
  </si>
  <si>
    <t>Witten Herdecke University</t>
  </si>
  <si>
    <t>Lublin</t>
  </si>
  <si>
    <t>Maria Curie-Sklodowska University</t>
  </si>
  <si>
    <t>Thanjavur</t>
  </si>
  <si>
    <t>Shanmugha Arts, Science, Technology &amp; Research Academy (SASTRA)</t>
  </si>
  <si>
    <t>Hanoi University of Science &amp; Technology (HUST)</t>
  </si>
  <si>
    <t>Lafayette</t>
  </si>
  <si>
    <t>University of Louisiana at Lafayette</t>
  </si>
  <si>
    <t>Logrono</t>
  </si>
  <si>
    <t>Universidad de La Rioja</t>
  </si>
  <si>
    <t>Campo Grande</t>
  </si>
  <si>
    <t>Universidade Federal de Mato Grosso do Sul</t>
  </si>
  <si>
    <t>Universidad Nacional de Educacion a Distancia (UNED)</t>
  </si>
  <si>
    <t>Nis</t>
  </si>
  <si>
    <t>University of Nis</t>
  </si>
  <si>
    <t>University of Niš</t>
  </si>
  <si>
    <t>Khartoum</t>
  </si>
  <si>
    <t>Sudan</t>
  </si>
  <si>
    <t>University of Khartoum</t>
  </si>
  <si>
    <t>Guilin University of Technology</t>
  </si>
  <si>
    <t>Zeytinburnu/İstanbul</t>
  </si>
  <si>
    <t>Istinye University</t>
  </si>
  <si>
    <t>University of Electro-Communications - Japan</t>
  </si>
  <si>
    <t>Wuhan Polytechnic University</t>
  </si>
  <si>
    <t>Huainan</t>
  </si>
  <si>
    <t>Anhui University of Science &amp; Technology</t>
  </si>
  <si>
    <t>Arts et Metiers Institute of Technology</t>
  </si>
  <si>
    <t>Santa Fe</t>
  </si>
  <si>
    <t>National University of Rosario</t>
  </si>
  <si>
    <t>Trois-Rivières</t>
  </si>
  <si>
    <t>University of Quebec Trois Rivieres</t>
  </si>
  <si>
    <t>Marcy-l'Etoile</t>
  </si>
  <si>
    <t>VetAgro Sup</t>
  </si>
  <si>
    <t>Taian</t>
  </si>
  <si>
    <t>Shandong First Medical University &amp; Shandong Academy of Medical Sciences</t>
  </si>
  <si>
    <t>Shenyang Pharmaceutical University</t>
  </si>
  <si>
    <t>Jilin City</t>
  </si>
  <si>
    <t>Northeast Electric Power University</t>
  </si>
  <si>
    <t>Atlantico</t>
  </si>
  <si>
    <t>Universidad del Norte Colombia</t>
  </si>
  <si>
    <t>Kigali</t>
  </si>
  <si>
    <t>Rwanda</t>
  </si>
  <si>
    <t>University of Rwanda</t>
  </si>
  <si>
    <t>BP: 298</t>
  </si>
  <si>
    <t>Moulay Ismail University of Meknes</t>
  </si>
  <si>
    <t>Xi'an Technological University</t>
  </si>
  <si>
    <t>Zhejiang University of Science &amp; Technology</t>
  </si>
  <si>
    <t>Wright State University-Main Campus</t>
  </si>
  <si>
    <t>China Jiliang University</t>
  </si>
  <si>
    <t>Rupnagar</t>
  </si>
  <si>
    <t>Indian Institute of Technology (IIT) - Ropar</t>
  </si>
  <si>
    <t>Karaman</t>
  </si>
  <si>
    <t>Karamanoglu Mehmetbey University</t>
  </si>
  <si>
    <t>Kyorin University</t>
  </si>
  <si>
    <t>Peterborough</t>
  </si>
  <si>
    <t>Trent University</t>
  </si>
  <si>
    <t>Culiacán</t>
  </si>
  <si>
    <t>Universidad Autonoma de Sinaloa</t>
  </si>
  <si>
    <t>Huelva</t>
  </si>
  <si>
    <t>Universidad de Huelva</t>
  </si>
  <si>
    <t>Long Beach</t>
  </si>
  <si>
    <t>California State University-Long Beach</t>
  </si>
  <si>
    <t>California State University Long Beach</t>
  </si>
  <si>
    <t>Johnson City</t>
  </si>
  <si>
    <t>East Tennessee State University</t>
  </si>
  <si>
    <t>Vilnius Gediminas Technical University</t>
  </si>
  <si>
    <t>Huai'an</t>
  </si>
  <si>
    <t>Huaiyin Institute of Technology</t>
  </si>
  <si>
    <t>Leoben</t>
  </si>
  <si>
    <t>University of Leoben</t>
  </si>
  <si>
    <t>Rzeszow</t>
  </si>
  <si>
    <t>University of Rzeszow</t>
  </si>
  <si>
    <t>University of Rzeszów</t>
  </si>
  <si>
    <t>Hengyang</t>
  </si>
  <si>
    <t>University of South China</t>
  </si>
  <si>
    <t>Jiiangmen City</t>
  </si>
  <si>
    <t>Wuyi University</t>
  </si>
  <si>
    <t>Banan</t>
  </si>
  <si>
    <t>Chongqing University of Technology</t>
  </si>
  <si>
    <t>Universidad Catolica de Murcia</t>
  </si>
  <si>
    <t>Mendoza</t>
  </si>
  <si>
    <t>University Nacional Cuyo Mendoza</t>
  </si>
  <si>
    <t>Claremont</t>
  </si>
  <si>
    <t>Claremont Graduate University</t>
  </si>
  <si>
    <t>Normal</t>
  </si>
  <si>
    <t>Illinois State University</t>
  </si>
  <si>
    <t>Campobasso</t>
  </si>
  <si>
    <t>University of Molise</t>
  </si>
  <si>
    <t>Fujian University of Technology</t>
  </si>
  <si>
    <t>Universidade Tecnologica Federal do Parana</t>
  </si>
  <si>
    <t>Zhengzhou University of Light Industry</t>
  </si>
  <si>
    <t>Fujian Medical University</t>
  </si>
  <si>
    <t>Hankuk University Foreign Studies</t>
  </si>
  <si>
    <t>Tianjin University of Commerce</t>
  </si>
  <si>
    <t>Srinagar</t>
  </si>
  <si>
    <t>University of Kashmir</t>
  </si>
  <si>
    <t>Kerala</t>
  </si>
  <si>
    <t>Mahatma Gandhi University, Kerala</t>
  </si>
  <si>
    <t>Zlín</t>
  </si>
  <si>
    <t>Tomas Bata University Zlin</t>
  </si>
  <si>
    <t>Craiova</t>
  </si>
  <si>
    <t>University of Medicine &amp; Pharmacy of Craiova</t>
  </si>
  <si>
    <t>Yongin</t>
  </si>
  <si>
    <t>Dankook University</t>
  </si>
  <si>
    <t xml:space="preserve">Dankook University </t>
  </si>
  <si>
    <t>Chongqing Jiaotong University</t>
  </si>
  <si>
    <t>South Central Minzu University</t>
  </si>
  <si>
    <t>Shreveport</t>
  </si>
  <si>
    <t>Louisiana State University Health Sciences Center-Shreveport</t>
  </si>
  <si>
    <t>East China University of Technology</t>
  </si>
  <si>
    <t>Hohhot</t>
  </si>
  <si>
    <t>Inner Mongolia University</t>
  </si>
  <si>
    <t>Ludhiana</t>
  </si>
  <si>
    <t>Punjab Agricultural University</t>
  </si>
  <si>
    <t>Katowice</t>
  </si>
  <si>
    <t>Medical University Silesia</t>
  </si>
  <si>
    <t>Yinchuan</t>
  </si>
  <si>
    <t>North Minzu University</t>
  </si>
  <si>
    <t>Minato City</t>
  </si>
  <si>
    <t>Tokyo University of Marine Science &amp; Technology</t>
  </si>
  <si>
    <t>Godollo</t>
  </si>
  <si>
    <t>Hungarian University of Agriculture &amp; Life Sciences</t>
  </si>
  <si>
    <t>Belfort</t>
  </si>
  <si>
    <t>Universite de Technologie de Belfort-Montbeliard (UTBM)</t>
  </si>
  <si>
    <t>Cleveland State University</t>
  </si>
  <si>
    <t>Sookmyung Women's University</t>
  </si>
  <si>
    <t xml:space="preserve">Sookmyung Women's University </t>
  </si>
  <si>
    <t>Shenzhen Guangdong</t>
  </si>
  <si>
    <t>Shenzhen Technology University</t>
  </si>
  <si>
    <t>Wroclaw University of Environmental &amp; Life Sciences</t>
  </si>
  <si>
    <t>Giresun</t>
  </si>
  <si>
    <t>Giresun University</t>
  </si>
  <si>
    <t>Nanjing Audit University</t>
  </si>
  <si>
    <t>Samara</t>
  </si>
  <si>
    <t>Samara National Research University</t>
  </si>
  <si>
    <t>Sinop</t>
  </si>
  <si>
    <t>Sinop University</t>
  </si>
  <si>
    <t>Compiegne</t>
  </si>
  <si>
    <t>Universite de Technologie de Compiegne</t>
  </si>
  <si>
    <t>Minzu University of China</t>
  </si>
  <si>
    <t>West Pomeranian University of Technology</t>
  </si>
  <si>
    <t>Shandong</t>
  </si>
  <si>
    <t>Binzhou Medical University</t>
  </si>
  <si>
    <t>Shaqra University</t>
  </si>
  <si>
    <t>Capital University of Economics &amp; Business</t>
  </si>
  <si>
    <t>Gimhae-si</t>
  </si>
  <si>
    <t>Inje University</t>
  </si>
  <si>
    <t>Jimei University</t>
  </si>
  <si>
    <t>Ranchi</t>
  </si>
  <si>
    <t>Birla Institute of Technology Mesra</t>
  </si>
  <si>
    <t>Ecole Nationale Veterinaire de Toulouse</t>
  </si>
  <si>
    <t>Anhui</t>
  </si>
  <si>
    <t>Anhui Polytechnic University</t>
  </si>
  <si>
    <t>Huangshi</t>
  </si>
  <si>
    <t>Hubei Normal University</t>
  </si>
  <si>
    <t>Institute of Chemical Technology - Mumbai</t>
  </si>
  <si>
    <t>Daqing</t>
  </si>
  <si>
    <t>Northeast Petroleum University</t>
  </si>
  <si>
    <t>Neuquen</t>
  </si>
  <si>
    <t>Universidad Nacional del Comahue</t>
  </si>
  <si>
    <t>Chengdu University of Traditional Chinese Medicine</t>
  </si>
  <si>
    <t>SAS Nagar</t>
  </si>
  <si>
    <t>Indian Institute of Science Education &amp; Research (IISER) - Mohali</t>
  </si>
  <si>
    <t>Boone</t>
  </si>
  <si>
    <t>Appalachian State University</t>
  </si>
  <si>
    <t>Guangxi Medical University</t>
  </si>
  <si>
    <t>Teresina</t>
  </si>
  <si>
    <t>Universidade Federal do Piaui</t>
  </si>
  <si>
    <t>Duquesne University</t>
  </si>
  <si>
    <t>Huaibei</t>
  </si>
  <si>
    <t>Huaibei Normal University</t>
  </si>
  <si>
    <t>Lanzhou University of Technology</t>
  </si>
  <si>
    <t>Tangshen</t>
  </si>
  <si>
    <t>North China University of Science &amp; Technology</t>
  </si>
  <si>
    <t>Maceio</t>
  </si>
  <si>
    <t>Universidade Federal de Alagoas</t>
  </si>
  <si>
    <t>Universidade Federal Rural de Pernambuco (UFRPE)</t>
  </si>
  <si>
    <t>East China Jiaotong University</t>
  </si>
  <si>
    <t>GH Asachi Technical University</t>
  </si>
  <si>
    <t>Kunming Medical University</t>
  </si>
  <si>
    <t>Universite de Toulouse - Jean Jaures</t>
  </si>
  <si>
    <t>Changchun University of Science &amp; Technology</t>
  </si>
  <si>
    <t>Ludong University</t>
  </si>
  <si>
    <t>Universidad Catolica de la Santisima Concepcion</t>
  </si>
  <si>
    <t>Quebec</t>
  </si>
  <si>
    <t>University of Quebec Chicoutimi</t>
  </si>
  <si>
    <t>Algiers</t>
  </si>
  <si>
    <t>University Science &amp; Technology Houari Boumediene</t>
  </si>
  <si>
    <t>National University of the Littoral</t>
  </si>
  <si>
    <t>Mato Grosso</t>
  </si>
  <si>
    <t>Universidade Federal de Mato Grosso</t>
  </si>
  <si>
    <t>Prayagraj</t>
  </si>
  <si>
    <t>University of Allahabad</t>
  </si>
  <si>
    <t>Anshan</t>
  </si>
  <si>
    <t>University of Science &amp; Technology Liaoning</t>
  </si>
  <si>
    <t>Xinxiang Medical University</t>
  </si>
  <si>
    <t>Nanchong</t>
  </si>
  <si>
    <t>China West Normal University</t>
  </si>
  <si>
    <t>Mexicali</t>
  </si>
  <si>
    <t>Universidad Autonoma de Baja California</t>
  </si>
  <si>
    <t>Universidad Autónoma de Baja California</t>
  </si>
  <si>
    <t>Bardhaman</t>
  </si>
  <si>
    <t>University of Burdwan</t>
  </si>
  <si>
    <t>Yancheng</t>
  </si>
  <si>
    <t>Yancheng Institute of Technology</t>
  </si>
  <si>
    <t>Jilin Agricultural University</t>
  </si>
  <si>
    <t>Sundsvall</t>
  </si>
  <si>
    <t>Mid-Sweden University</t>
  </si>
  <si>
    <t>Wakayama</t>
  </si>
  <si>
    <t>Wakayama Medical University</t>
  </si>
  <si>
    <t>Northwest Normal University - China</t>
  </si>
  <si>
    <t>Luzhou</t>
  </si>
  <si>
    <t>Southwest Medical University</t>
  </si>
  <si>
    <t>SSN College of Engineering</t>
  </si>
  <si>
    <t>Havana</t>
  </si>
  <si>
    <t>Cuba</t>
  </si>
  <si>
    <t>Universidad de la Habana</t>
  </si>
  <si>
    <t>Universidad de La Sabana</t>
  </si>
  <si>
    <t>Pyrenees-Atlantiques</t>
  </si>
  <si>
    <t>Universite de Pau et des Pays de l'Adour</t>
  </si>
  <si>
    <t>Kamand</t>
  </si>
  <si>
    <t>Indian Institute of Technology (IIT) - Mandi</t>
  </si>
  <si>
    <t>Lublin University of Technology</t>
  </si>
  <si>
    <t>Mangalore</t>
  </si>
  <si>
    <t>National Institute of Technology Karnataka</t>
  </si>
  <si>
    <t>Shenyang University of Technology</t>
  </si>
  <si>
    <t>Xi'an University of Posts &amp; Telecommunications</t>
  </si>
  <si>
    <t>Civil Aviation University of China</t>
  </si>
  <si>
    <t>National University of the South</t>
  </si>
  <si>
    <t>Clausthal-Zellerfeld</t>
  </si>
  <si>
    <t>TU Clausthal</t>
  </si>
  <si>
    <t>Manaus</t>
  </si>
  <si>
    <t>Universidade Federal de Amazonas</t>
  </si>
  <si>
    <t>Aleja Papieża Jana Pawła</t>
  </si>
  <si>
    <t>University of Szczecin</t>
  </si>
  <si>
    <t>Chongqing University of Science &amp; Technology</t>
  </si>
  <si>
    <t>Jain University</t>
  </si>
  <si>
    <t>Mayur Vihar</t>
  </si>
  <si>
    <t>Periyar University</t>
  </si>
  <si>
    <t>Surat</t>
  </si>
  <si>
    <t>Sardar Vallabhbhai National Institute of Technology</t>
  </si>
  <si>
    <t>Guwahai</t>
  </si>
  <si>
    <t>Gauhati University</t>
  </si>
  <si>
    <t>Roehampton University</t>
  </si>
  <si>
    <t>Tokat</t>
  </si>
  <si>
    <t>Gaziosmanpasa University</t>
  </si>
  <si>
    <t>Huaian</t>
  </si>
  <si>
    <t>Huaiyin Normal University</t>
  </si>
  <si>
    <t>Shenzhen Polytechnic University</t>
  </si>
  <si>
    <t>Chung Shan Medical University</t>
  </si>
  <si>
    <t>Ecole Nationale Veterinaire, Agroalimentaire et de l'Alimentation Nantes-Atlantique</t>
  </si>
  <si>
    <t>Graduate University of Advanced Technology</t>
  </si>
  <si>
    <t>Guizhou Medical University</t>
  </si>
  <si>
    <t>Siping</t>
  </si>
  <si>
    <t>Jilin Normal University</t>
  </si>
  <si>
    <t xml:space="preserve">Huntsville </t>
  </si>
  <si>
    <t>Sam Houston State University</t>
  </si>
  <si>
    <t>Yongchuan</t>
  </si>
  <si>
    <t>Chongqing University of Arts &amp; Sciences</t>
  </si>
  <si>
    <t>Pitampura</t>
  </si>
  <si>
    <t>Maharshi Dayanand University</t>
  </si>
  <si>
    <t>Zigong</t>
  </si>
  <si>
    <t>Sichuan University of Science &amp; Engineering</t>
  </si>
  <si>
    <t>Southwest Minzu University</t>
  </si>
  <si>
    <t>Tétouan</t>
  </si>
  <si>
    <t>Abdelmalek Essaadi University of Tetouan</t>
  </si>
  <si>
    <t>Changchun University of Technology</t>
  </si>
  <si>
    <t>Chengdu University of Information Technology</t>
  </si>
  <si>
    <t>Beijing Information Science &amp; Technology University</t>
  </si>
  <si>
    <t>Jiaxing</t>
  </si>
  <si>
    <t>Jiaxing University</t>
  </si>
  <si>
    <t>Saint-Denis</t>
  </si>
  <si>
    <t>University of La Reunion</t>
  </si>
  <si>
    <t>Via Renato Balzarini</t>
  </si>
  <si>
    <t>University of Teramo</t>
  </si>
  <si>
    <t>Ningxia University</t>
  </si>
  <si>
    <t>Xihua University</t>
  </si>
  <si>
    <t>Shijiazhuang</t>
  </si>
  <si>
    <t>Hebei Medical University</t>
  </si>
  <si>
    <t>Nanjing Institute of Technology</t>
  </si>
  <si>
    <t>Xalapa</t>
  </si>
  <si>
    <t>Universidad Veracruzana</t>
  </si>
  <si>
    <t>Otawara</t>
  </si>
  <si>
    <t>International University of Health &amp; Welfare</t>
  </si>
  <si>
    <t>Izmir Katip Celebi University</t>
  </si>
  <si>
    <t>Punjabi University</t>
  </si>
  <si>
    <t>Campina Granda</t>
  </si>
  <si>
    <t>Universidade Federal de Campina Grande</t>
  </si>
  <si>
    <t>Pocheon</t>
  </si>
  <si>
    <t>Pochon Cha University</t>
  </si>
  <si>
    <t>排名</t>
  </si>
  <si>
    <t>QS排名</t>
  </si>
  <si>
    <t>TIMES排名</t>
  </si>
  <si>
    <t>URL</t>
  </si>
  <si>
    <t>https://www.usnews.com/education/best-global-universities/harvard-university-166027</t>
  </si>
  <si>
    <t>https://www.usnews.com/education/best-global-universities/massachusetts-institute-of-technology-mit-166683</t>
  </si>
  <si>
    <t>https://www.usnews.com/education/best-global-universities/stanford-university-243744</t>
  </si>
  <si>
    <t>https://www.usnews.com/education/best-global-universities/university-of-oxford-503637</t>
  </si>
  <si>
    <t>https://www.usnews.com/education/best-global-universities/university-of-california-berkeley-110635</t>
  </si>
  <si>
    <t>https://www.usnews.com/education/best-global-universities/university-of-cambridge-502149</t>
  </si>
  <si>
    <t>https://www.usnews.com/education/best-global-universities/university-college-london-501693</t>
  </si>
  <si>
    <t>https://www.usnews.com/education/best-global-universities/university-of-washington-seattle-236948</t>
  </si>
  <si>
    <t>https://www.usnews.com/education/best-global-universities/columbia-university-190150</t>
  </si>
  <si>
    <t>https://www.usnews.com/education/best-global-universities/yale-university-130794</t>
  </si>
  <si>
    <t>https://www.usnews.com/education/best-global-universities/university-of-california-los-angeles-110662</t>
  </si>
  <si>
    <t>https://www.usnews.com/education/best-global-universities/imperial-college-london-505571</t>
  </si>
  <si>
    <t>https://www.usnews.com/education/best-global-universities/johns-hopkins-university-162928</t>
  </si>
  <si>
    <t>https://www.usnews.com/education/best-global-universities/university-of-pennsylvania-215062</t>
  </si>
  <si>
    <t>https://www.usnews.com/education/best-global-universities/university-of-california-san-francisco-110699</t>
  </si>
  <si>
    <t>https://www.usnews.com/education/best-global-universities/tsinghua-university-503146</t>
  </si>
  <si>
    <t>https://www.usnews.com/education/best-global-universities/university-of-toronto-499968</t>
  </si>
  <si>
    <t>https://www.usnews.com/education/best-global-universities/princeton-university-186131</t>
  </si>
  <si>
    <t>https://www.usnews.com/education/best-global-universities/cornell-university-190415</t>
  </si>
  <si>
    <t>https://www.usnews.com/education/best-global-universities/university-of-michigan-170976</t>
  </si>
  <si>
    <t>https://www.usnews.com/education/best-global-universities/university-of-california-san-diego-110680</t>
  </si>
  <si>
    <t>https://www.usnews.com/education/best-global-universities/national-university-of-singapore-505009</t>
  </si>
  <si>
    <t>https://www.usnews.com/education/best-global-universities/california-institute-of-technology-110404</t>
  </si>
  <si>
    <t>https://www.usnews.com/education/best-global-universities/northwestern-university-147767</t>
  </si>
  <si>
    <t>https://www.usnews.com/education/best-global-universities/university-of-chicago-144050</t>
  </si>
  <si>
    <t>https://www.usnews.com/education/best-global-universities/duke-university-198419</t>
  </si>
  <si>
    <t>https://www.usnews.com/education/best-global-universities/nanyang-technological-university-503366</t>
  </si>
  <si>
    <t>https://www.usnews.com/education/best-global-universities/university-of-melbourne-501796</t>
  </si>
  <si>
    <t>https://www.usnews.com/education/best-global-universities/university-of-sydney-505369</t>
  </si>
  <si>
    <t>https://www.usnews.com/education/best-global-universities/washington-university-wustl-179867</t>
  </si>
  <si>
    <t>https://www.usnews.com/education/best-global-universities/peking-university-501148</t>
  </si>
  <si>
    <t>https://www.usnews.com/education/best-global-universities/new-york-university-193900</t>
  </si>
  <si>
    <t>https://www.usnews.com/education/best-global-universities/university-of-amsterdam-502957</t>
  </si>
  <si>
    <t>https://www.usnews.com/education/best-global-universities/eth-zurich-502241</t>
  </si>
  <si>
    <t>https://www.usnews.com/education/best-global-universities/monash-university-500301</t>
  </si>
  <si>
    <t>https://www.usnews.com/education/best-global-universities/kings-college-london-500330</t>
  </si>
  <si>
    <t>https://www.usnews.com/education/best-global-universities/university-of-new-south-wales-sydney-502434</t>
  </si>
  <si>
    <t>https://www.usnews.com/education/best-global-universities/university-of-edinburgh-505832</t>
  </si>
  <si>
    <t>https://www.usnews.com/education/best-global-universities/university-of-british-columbia-499976</t>
  </si>
  <si>
    <t>https://www.usnews.com/education/best-global-universities/icahn-school-of-medicine-at-mount-sinai-193405</t>
  </si>
  <si>
    <t>https://www.usnews.com/education/best-global-universities/university-of-queensland-500164</t>
  </si>
  <si>
    <t>https://www.usnews.com/education/best-global-universities/chinese-university-of-hong-kong-502973</t>
  </si>
  <si>
    <t>https://www.usnews.com/education/best-global-universities/universite-paris-cite-529677</t>
  </si>
  <si>
    <t>https://www.usnews.com/education/best-global-universities/university-of-copenhagen-503710</t>
  </si>
  <si>
    <t>https://www.usnews.com/education/best-global-universities/university-of-hong-kong-505046</t>
  </si>
  <si>
    <t>https://www.usnews.com/education/best-global-universities/utrecht-university-505962</t>
  </si>
  <si>
    <t>https://www.usnews.com/education/best-global-universities/university-of-north-carolina-chapel-hill-199120</t>
  </si>
  <si>
    <t>https://www.usnews.com/education/best-global-universities/ku-leuven-504785</t>
  </si>
  <si>
    <t>https://www.usnews.com/education/best-global-universities/humboldt-university-of-berlin-506698</t>
  </si>
  <si>
    <t>https://www.usnews.com/education/best-global-universities/university-of-pittsburgh-215293</t>
  </si>
  <si>
    <t>https://www.usnews.com/education/best-global-universities/zhejiang-university-504773</t>
  </si>
  <si>
    <t>https://www.usnews.com/education/best-global-universities/karolinska-institutet-503151</t>
  </si>
  <si>
    <t>https://www.usnews.com/education/best-global-universities/university-of-munich-500951</t>
  </si>
  <si>
    <t>https://www.usnews.com/education/best-global-universities/shanghai-jiao-tong-university-501915</t>
  </si>
  <si>
    <t>https://www.usnews.com/education/best-global-universities/ruprecht-karls-university-heidelberg-506277</t>
  </si>
  <si>
    <t>https://www.usnews.com/education/best-global-universities/mcgill-university-499986</t>
  </si>
  <si>
    <t>https://www.usnews.com/education/best-global-universities/leiden-university-503069</t>
  </si>
  <si>
    <t>https://www.usnews.com/education/best-global-universities/sorbonne-universite-529569</t>
  </si>
  <si>
    <t>https://www.usnews.com/education/best-global-universities/university-of-texas-austin-228778</t>
  </si>
  <si>
    <t>https://www.usnews.com/education/best-global-universities/university-of-zurich-505287</t>
  </si>
  <si>
    <t>https://www.usnews.com/education/best-global-universities/university-of-glasgow-500110</t>
  </si>
  <si>
    <t>https://www.usnews.com/education/best-global-universities/ohio-state-university-204796</t>
  </si>
  <si>
    <t>https://www.usnews.com/education/best-global-universities/emory-university-139658</t>
  </si>
  <si>
    <t>https://www.usnews.com/education/best-global-universities/university-of-minnesota-twin-cities-174066</t>
  </si>
  <si>
    <t>https://www.usnews.com/education/best-global-universities/vanderbilt-university-221999</t>
  </si>
  <si>
    <t>https://www.usnews.com/education/best-global-universities/free-university-of-berlin-502084</t>
  </si>
  <si>
    <t>https://www.usnews.com/education/best-global-universities/hong-kong-polytechnic-university-500421</t>
  </si>
  <si>
    <t>https://www.usnews.com/education/best-global-universities/university-of-manchester-500273</t>
  </si>
  <si>
    <t>https://www.usnews.com/education/best-global-universities/university-of-chinese-academy-of-sciences-cas-529679</t>
  </si>
  <si>
    <t>https://www.usnews.com/education/best-global-universities/erasmus-university-rotterdam-500349</t>
  </si>
  <si>
    <t>https://www.usnews.com/education/best-global-universities/georgia-institute-of-technology-139755</t>
  </si>
  <si>
    <t>https://www.usnews.com/education/best-global-universities/university-of-maryland-college-park-163286</t>
  </si>
  <si>
    <t>https://www.usnews.com/education/best-global-universities/boston-university-164988</t>
  </si>
  <si>
    <t>https://www.usnews.com/education/best-global-universities/king-abdulaziz-university-501597</t>
  </si>
  <si>
    <t>https://www.usnews.com/education/best-global-universities/university-of-wisconsin-madison-240444</t>
  </si>
  <si>
    <t>https://www.usnews.com/education/best-global-universities/university-of-groningen-500967</t>
  </si>
  <si>
    <t>https://www.usnews.com/education/best-global-universities/universite-paris-saclay-529676</t>
  </si>
  <si>
    <t>https://www.usnews.com/education/best-global-universities/vrije-universiteit-amsterdam-500669</t>
  </si>
  <si>
    <t>https://www.usnews.com/education/best-global-universities/city-university-of-hong-kong-502667</t>
  </si>
  <si>
    <t>https://www.usnews.com/education/best-global-universities/university-of-barcelona-500261</t>
  </si>
  <si>
    <t>https://www.usnews.com/education/best-global-universities/university-of-southern-california-123961</t>
  </si>
  <si>
    <t>https://www.usnews.com/education/best-global-universities/technical-university-of-munich-503109</t>
  </si>
  <si>
    <t>https://www.usnews.com/education/best-global-universities/university-of-science-technology-of-china-cas-505547</t>
  </si>
  <si>
    <t>https://www.usnews.com/education/best-global-universities/university-of-tokyo-500248</t>
  </si>
  <si>
    <t>https://www.usnews.com/education/best-global-universities/fudan-university-500824</t>
  </si>
  <si>
    <t>https://www.usnews.com/education/best-global-universities/university-of-technology-sydney-505153</t>
  </si>
  <si>
    <t>https://www.usnews.com/education/best-global-universities/australian-national-university-503825</t>
  </si>
  <si>
    <t>https://www.usnews.com/education/best-global-universities/ecole-polytechnique-federale-de-lausanne-501629</t>
  </si>
  <si>
    <t>https://www.usnews.com/education/best-global-universities/university-of-california-davis-110644</t>
  </si>
  <si>
    <t>https://www.usnews.com/education/best-global-universities/university-of-california-santa-barbara-110705</t>
  </si>
  <si>
    <t>https://www.usnews.com/education/best-global-universities/university-of-western-australia-503979</t>
  </si>
  <si>
    <t>https://www.usnews.com/education/best-global-universities/queen-mary-university-london-503389</t>
  </si>
  <si>
    <t>https://www.usnews.com/education/best-global-universities/university-of-adelaide-504015</t>
  </si>
  <si>
    <t>https://www.usnews.com/education/best-global-universities/university-of-birmingham-501524</t>
  </si>
  <si>
    <t>https://www.usnews.com/education/best-global-universities/rockefeller-university-195049</t>
  </si>
  <si>
    <t>https://www.usnews.com/education/best-global-universities/university-of-bristol-505342</t>
  </si>
  <si>
    <t>https://www.usnews.com/education/best-global-universities/pennsylvania-state-university-214777</t>
  </si>
  <si>
    <t>https://www.usnews.com/education/best-global-universities/nanjing-university-503849</t>
  </si>
  <si>
    <t>https://www.usnews.com/education/best-global-universities/university-of-colorado-boulder-126614</t>
  </si>
  <si>
    <t>https://www.usnews.com/education/best-global-universities/huazhong-university-of-science-technology-505190</t>
  </si>
  <si>
    <t>https://www.usnews.com/education/best-global-universities/king-abdullah-university-of-science-technology-510489</t>
  </si>
  <si>
    <t>https://www.usnews.com/education/best-global-universities/university-of-california-irvine-110653</t>
  </si>
  <si>
    <t>https://www.usnews.com/education/best-global-universities/university-of-illinois-urbana-champaign-145637</t>
  </si>
  <si>
    <t>https://www.usnews.com/education/best-global-universities/university-of-oslo-502680</t>
  </si>
  <si>
    <t>https://www.usnews.com/education/best-global-universities/hong-kong-university-of-science-technology-503260</t>
  </si>
  <si>
    <t>https://www.usnews.com/education/best-global-universities/sun-yat-sen-university-506062</t>
  </si>
  <si>
    <t>https://www.usnews.com/education/best-global-universities/university-of-florida-134130</t>
  </si>
  <si>
    <t>https://www.usnews.com/education/best-global-universities/wuhan-university-503252</t>
  </si>
  <si>
    <t>https://www.usnews.com/education/best-global-universities/ghent-university-506883</t>
  </si>
  <si>
    <t>https://www.usnews.com/education/best-global-universities/university-of-texas-southwestern-medical-center-dallas-228635</t>
  </si>
  <si>
    <t>https://www.usnews.com/education/best-global-universities/university-of-bern-505657</t>
  </si>
  <si>
    <t>https://www.usnews.com/education/best-global-universities/universite-psl-529378</t>
  </si>
  <si>
    <t>https://www.usnews.com/education/best-global-universities/university-of-helsinki-501989</t>
  </si>
  <si>
    <t>https://www.usnews.com/education/best-global-universities/wageningen-university-research-501112</t>
  </si>
  <si>
    <t>https://www.usnews.com/education/best-global-universities/university-of-arizona-104179</t>
  </si>
  <si>
    <t>https://www.usnews.com/education/best-global-universities/university-of-cape-town-504187</t>
  </si>
  <si>
    <t>https://www.usnews.com/education/best-global-universities/aarhus-university-502125</t>
  </si>
  <si>
    <t>https://www.usnews.com/education/best-global-universities/radboud-university-nijmegen-501519</t>
  </si>
  <si>
    <t>https://www.usnews.com/education/best-global-universities/university-of-geneva-504635</t>
  </si>
  <si>
    <t>https://www.usnews.com/education/best-global-universities/hunan-university-505375</t>
  </si>
  <si>
    <t>https://www.usnews.com/education/best-global-universities/london-school-of-hygiene-tropical-medicine-503353</t>
  </si>
  <si>
    <t>https://www.usnews.com/education/best-global-universities/university-of-exeter-502021</t>
  </si>
  <si>
    <t>https://www.usnews.com/education/best-global-universities/university-of-southampton-504892</t>
  </si>
  <si>
    <t>https://www.usnews.com/education/best-global-universities/michigan-state-university-171100</t>
  </si>
  <si>
    <t>https://www.usnews.com/education/best-global-universities/lund-university-500083</t>
  </si>
  <si>
    <t>https://www.usnews.com/education/best-global-universities/university-of-virginia-234076</t>
  </si>
  <si>
    <t>https://www.usnews.com/education/best-global-universities/mcmaster-university-502196</t>
  </si>
  <si>
    <t>https://www.usnews.com/education/best-global-universities/universidade-de-sao-paulo-500437</t>
  </si>
  <si>
    <t>https://www.usnews.com/education/best-global-universities/university-of-california-santa-cruz-110714</t>
  </si>
  <si>
    <t>https://www.usnews.com/education/best-global-universities/university-of-bologna-502210</t>
  </si>
  <si>
    <t>https://www.usnews.com/education/best-global-universities/university-of-padua-502381</t>
  </si>
  <si>
    <t>https://www.usnews.com/education/best-global-universities/university-of-auckland-503786</t>
  </si>
  <si>
    <t>https://www.usnews.com/education/best-global-universities/autonomous-university-of-barcelona-505700</t>
  </si>
  <si>
    <t>https://www.usnews.com/education/best-global-universities/carnegie-mellon-university-211440</t>
  </si>
  <si>
    <t>https://www.usnews.com/education/best-global-universities/seoul-national-university-snu-503456</t>
  </si>
  <si>
    <t>https://www.usnews.com/education/best-global-universities/indiana-university-bloomington-151351</t>
  </si>
  <si>
    <t>https://www.usnews.com/education/best-global-universities/baylor-college-of-medicine-223223</t>
  </si>
  <si>
    <t>https://www.usnews.com/education/best-global-universities/university-of-liverpool-506611</t>
  </si>
  <si>
    <t>https://www.usnews.com/education/best-global-universities/weizmann-institute-of-science-506795</t>
  </si>
  <si>
    <t>https://www.usnews.com/education/best-global-universities/sapienza-university-rome-506550</t>
  </si>
  <si>
    <t>https://www.usnews.com/education/best-global-universities/university-of-leeds-505265</t>
  </si>
  <si>
    <t>https://www.usnews.com/education/best-global-universities/university-of-nottingham-503548</t>
  </si>
  <si>
    <t>https://www.usnews.com/education/best-global-universities/king-saud-university-503764</t>
  </si>
  <si>
    <t>https://www.usnews.com/education/best-global-universities/swinburne-university-of-technology-528823</t>
  </si>
  <si>
    <t>https://www.usnews.com/education/best-global-universities/university-of-colorado-anschutz-medical-campus-529678</t>
  </si>
  <si>
    <t>https://www.usnews.com/education/best-global-universities/university-of-milan-506478</t>
  </si>
  <si>
    <t>https://www.usnews.com/education/best-global-universities/university-of-hamburg-501079</t>
  </si>
  <si>
    <t>https://www.usnews.com/education/best-global-universities/oregon-health-science-university-209490</t>
  </si>
  <si>
    <t>https://www.usnews.com/education/best-global-universities/rutgers-university-new-brunswick-186380</t>
  </si>
  <si>
    <t>https://www.usnews.com/education/best-global-universities/uppsala-university-501990</t>
  </si>
  <si>
    <t>https://www.usnews.com/education/best-global-universities/university-of-alberta-499977</t>
  </si>
  <si>
    <t>https://www.usnews.com/education/best-global-universities/university-of-utah-230764</t>
  </si>
  <si>
    <t>https://www.usnews.com/education/best-global-universities/brown-university-217156</t>
  </si>
  <si>
    <t>https://www.usnews.com/education/best-global-universities/stockholm-university-505458</t>
  </si>
  <si>
    <t>https://www.usnews.com/education/best-global-universities/tongji-university-501326</t>
  </si>
  <si>
    <t>https://www.usnews.com/education/best-global-universities/university-of-electronic-science-technology-of-china-506780</t>
  </si>
  <si>
    <t>https://www.usnews.com/education/best-global-universities/southern-university-of-science-technology-529428</t>
  </si>
  <si>
    <t>https://www.usnews.com/education/best-global-universities/university-of-bonn-504578</t>
  </si>
  <si>
    <t>https://www.usnews.com/education/best-global-universities/newcastle-university-uk-503247</t>
  </si>
  <si>
    <t>https://www.usnews.com/education/best-global-universities/case-western-reserve-university-201645</t>
  </si>
  <si>
    <t>https://www.usnews.com/education/best-global-universities/university-of-gothenburg-501869</t>
  </si>
  <si>
    <t>https://www.usnews.com/education/best-global-universities/harbin-institute-of-technology-505604</t>
  </si>
  <si>
    <t>https://www.usnews.com/education/best-global-universities/university-of-sheffield-503922</t>
  </si>
  <si>
    <t>https://www.usnews.com/education/best-global-universities/curtin-university-503377</t>
  </si>
  <si>
    <t>https://www.usnews.com/education/best-global-universities/cankaya-university-529758</t>
  </si>
  <si>
    <t>https://www.usnews.com/education/best-global-universities/university-of-alabama-birmingham-100663</t>
  </si>
  <si>
    <t>https://www.usnews.com/education/best-global-universities/purdue-university-west-lafayette-campus-243780</t>
  </si>
  <si>
    <t>https://www.usnews.com/education/best-global-universities/kyoto-university-505388</t>
  </si>
  <si>
    <t>https://www.usnews.com/education/best-global-universities/university-of-basel-502059</t>
  </si>
  <si>
    <t>https://www.usnews.com/education/best-global-universities/central-south-university-501467</t>
  </si>
  <si>
    <t>https://www.usnews.com/education/best-global-universities/texas-am-university-college-station-228723</t>
  </si>
  <si>
    <t>https://www.usnews.com/education/best-global-universities/university-of-gottingen-502609</t>
  </si>
  <si>
    <t>https://www.usnews.com/education/best-global-universities/university-of-warwick-503443</t>
  </si>
  <si>
    <t>https://www.usnews.com/education/best-global-universities/universite-de-montreal-506159</t>
  </si>
  <si>
    <t>https://www.usnews.com/education/best-global-universities/university-of-lausanne-505144</t>
  </si>
  <si>
    <t>https://www.usnews.com/education/best-global-universities/university-of-massachusetts-amherst-166629</t>
  </si>
  <si>
    <t>https://www.usnews.com/education/best-global-universities/tel-aviv-university-500052</t>
  </si>
  <si>
    <t>https://www.usnews.com/education/best-global-universities/deakin-university-504884</t>
  </si>
  <si>
    <t>https://www.usnews.com/education/best-global-universities/arizona-state-university-tempe-104151</t>
  </si>
  <si>
    <t>https://www.usnews.com/education/best-global-universities/maastricht-university-505759</t>
  </si>
  <si>
    <t>https://www.usnews.com/education/best-global-universities/beijing-institute-of-technology-504704</t>
  </si>
  <si>
    <t>https://www.usnews.com/education/best-global-universities/xian-jiaotong-university-503987</t>
  </si>
  <si>
    <t>https://www.usnews.com/education/best-global-universities/southeast-university-china-505648</t>
  </si>
  <si>
    <t>https://www.usnews.com/education/best-global-universities/technical-university-of-denmark-503016</t>
  </si>
  <si>
    <t>https://www.usnews.com/education/best-global-universities/cardiff-university-500071</t>
  </si>
  <si>
    <t>https://www.usnews.com/education/best-global-universities/queensland-university-of-technology-qut-504619</t>
  </si>
  <si>
    <t>https://www.usnews.com/education/best-global-universities/delft-university-of-technology-505496</t>
  </si>
  <si>
    <t>https://www.usnews.com/education/best-global-universities/south-china-university-of-technology-505115</t>
  </si>
  <si>
    <t>https://www.usnews.com/education/best-global-universities/shenzhen-university-529041</t>
  </si>
  <si>
    <t>https://www.usnews.com/education/best-global-universities/university-of-naples-federico-ii-505539</t>
  </si>
  <si>
    <t>https://www.usnews.com/education/best-global-universities/nankai-university-505981</t>
  </si>
  <si>
    <t>https://www.usnews.com/education/best-global-universities/university-of-waterloo-499966</t>
  </si>
  <si>
    <t>https://www.usnews.com/education/best-global-universities/macquarie-university-502013</t>
  </si>
  <si>
    <t>https://www.usnews.com/education/best-global-universities/university-of-leicester-501221</t>
  </si>
  <si>
    <t>https://www.usnews.com/education/best-global-universities/tianjin-university-503557</t>
  </si>
  <si>
    <t>https://www.usnews.com/education/best-global-universities/royal-melbourne-institute-of-technology-rmit-503858</t>
  </si>
  <si>
    <t>https://www.usnews.com/education/best-global-universities/eberhard-karls-university-of-tubingen-503424</t>
  </si>
  <si>
    <t>https://www.usnews.com/education/best-global-universities/xiamen-university-506410</t>
  </si>
  <si>
    <t>https://www.usnews.com/education/best-global-universities/aix-marseille-universite-528917</t>
  </si>
  <si>
    <t>https://www.usnews.com/education/best-global-universities/university-of-rochester-195030</t>
  </si>
  <si>
    <t>https://www.usnews.com/education/best-global-universities/technische-universitat-dresden-501011</t>
  </si>
  <si>
    <t>https://www.usnews.com/education/best-global-universities/universite-catholique-louvain-506348</t>
  </si>
  <si>
    <t>https://www.usnews.com/education/best-global-universities/medical-university-of-vienna-504165</t>
  </si>
  <si>
    <t>https://www.usnews.com/education/best-global-universities/university-of-wollongong-503195</t>
  </si>
  <si>
    <t>https://www.usnews.com/education/best-global-universities/yonsei-university-503801</t>
  </si>
  <si>
    <t>https://www.usnews.com/education/best-global-universities/university-of-calgary-499975</t>
  </si>
  <si>
    <t>https://www.usnews.com/education/best-global-universities/beijing-normal-university-506588</t>
  </si>
  <si>
    <t>https://www.usnews.com/education/best-global-universities/trinity-college-dublin-501570</t>
  </si>
  <si>
    <t>https://www.usnews.com/education/best-global-universities/vita-salute-san-raffaele-university-501347</t>
  </si>
  <si>
    <t>https://www.usnews.com/education/best-global-universities/university-of-freiburg-503940</t>
  </si>
  <si>
    <t>https://www.usnews.com/education/best-global-universities/university-of-wurzburg-505067</t>
  </si>
  <si>
    <t>https://www.usnews.com/education/best-global-universities/university-of-cincinnati-201885</t>
  </si>
  <si>
    <t>https://www.usnews.com/education/best-global-universities/university-of-antwerp-505023</t>
  </si>
  <si>
    <t>https://www.usnews.com/education/best-global-universities/zhengzhou-university-502623</t>
  </si>
  <si>
    <t>https://www.usnews.com/education/best-global-universities/university-of-vienna-505908</t>
  </si>
  <si>
    <t>https://www.usnews.com/education/best-global-universities/national-kapodistrian-university-of-athens-504988</t>
  </si>
  <si>
    <t>https://www.usnews.com/education/best-global-universities/sichuan-university-506145</t>
  </si>
  <si>
    <t>https://www.usnews.com/education/best-global-universities/rwth-aachen-university-506441</t>
  </si>
  <si>
    <t>https://www.usnews.com/education/best-global-universities/university-of-ottawa-499972</t>
  </si>
  <si>
    <t>https://www.usnews.com/education/best-global-universities/universite-de-montpellier-528813</t>
  </si>
  <si>
    <t>https://www.usnews.com/education/best-global-universities/university-of-turin-502528</t>
  </si>
  <si>
    <t>https://www.usnews.com/education/best-global-universities/china-university-of-geosciences-506930</t>
  </si>
  <si>
    <t>https://www.usnews.com/education/best-global-universities/rice-university-227757</t>
  </si>
  <si>
    <t>https://www.usnews.com/education/best-global-universities/university-of-california-riverside-110671</t>
  </si>
  <si>
    <t>https://www.usnews.com/education/best-global-universities/universidade-de-lisboa-501120</t>
  </si>
  <si>
    <t>https://www.usnews.com/education/best-global-universities/university-of-iowa-153658</t>
  </si>
  <si>
    <t>https://www.usnews.com/education/best-global-universities/beihang-university-502158</t>
  </si>
  <si>
    <t>https://www.usnews.com/education/best-global-universities/goethe-university-frankfurt-503512</t>
  </si>
  <si>
    <t>https://www.usnews.com/education/best-global-universities/university-of-southern-denmark-500382</t>
  </si>
  <si>
    <t>https://www.usnews.com/education/best-global-universities/northeastern-university-167358</t>
  </si>
  <si>
    <t>https://www.usnews.com/education/best-global-universities/state-university-of-new-york-suny-stony-brook-196097</t>
  </si>
  <si>
    <t>https://www.usnews.com/education/best-global-universities/lancaster-university-504720</t>
  </si>
  <si>
    <t>https://www.usnews.com/education/best-global-universities/johannes-gutenberg-university-of-mainz-500317</t>
  </si>
  <si>
    <t>https://www.usnews.com/education/best-global-universities/national-taiwan-university-504077</t>
  </si>
  <si>
    <t>https://www.usnews.com/education/best-global-universities/university-of-munster-500396</t>
  </si>
  <si>
    <t>https://www.usnews.com/education/best-global-universities/university-of-newcastle-500363</t>
  </si>
  <si>
    <t>https://www.usnews.com/education/best-global-universities/china-agricultural-university-500688</t>
  </si>
  <si>
    <t>https://www.usnews.com/education/best-global-universities/universite-grenoble-alpes-uga-528916</t>
  </si>
  <si>
    <t>https://www.usnews.com/education/best-global-universities/griffith-university-501686</t>
  </si>
  <si>
    <t>https://www.usnews.com/education/best-global-universities/london-school-economics-political-science-502076</t>
  </si>
  <si>
    <t>https://www.usnews.com/education/best-global-universities/university-of-cologne-500060</t>
  </si>
  <si>
    <t>https://www.usnews.com/education/best-global-universities/sejong-university-528964</t>
  </si>
  <si>
    <t>https://www.usnews.com/education/best-global-universities/university-of-miami-135726</t>
  </si>
  <si>
    <t>https://www.usnews.com/education/best-global-universities/university-of-tartu-502553</t>
  </si>
  <si>
    <t>https://www.usnews.com/education/best-global-universities/university-of-sussex-503906</t>
  </si>
  <si>
    <t>https://www.usnews.com/education/best-global-universities/university-of-pisa-501006</t>
  </si>
  <si>
    <t>https://www.usnews.com/education/best-global-universities/university-of-florence-501033</t>
  </si>
  <si>
    <t>https://www.usnews.com/education/best-global-universities/chongqing-university-505768</t>
  </si>
  <si>
    <t>https://www.usnews.com/education/best-global-universities/university-of-york-uk-505776</t>
  </si>
  <si>
    <t>https://www.usnews.com/education/best-global-universities/university-of-tennessee-knoxville-221759</t>
  </si>
  <si>
    <t>https://www.usnews.com/education/best-global-universities/royal-institute-of-technology-505970</t>
  </si>
  <si>
    <t>https://www.usnews.com/education/best-global-universities/university-of-valencia-504510</t>
  </si>
  <si>
    <t>https://www.usnews.com/education/best-global-universities/university-college-dublin-504418</t>
  </si>
  <si>
    <t>https://www.usnews.com/education/best-global-universities/university-of-milano-bicocca-501339</t>
  </si>
  <si>
    <t>https://www.usnews.com/education/best-global-universities/east-china-normal-university-506407</t>
  </si>
  <si>
    <t>https://www.usnews.com/education/best-global-universities/northwestern-polytechnical-university-504154</t>
  </si>
  <si>
    <t>https://www.usnews.com/education/best-global-universities/ton-duc-thang-university-529637</t>
  </si>
  <si>
    <t>https://www.usnews.com/education/best-global-universities/charles-university-prague-502397</t>
  </si>
  <si>
    <t>https://www.usnews.com/education/best-global-universities/university-of-bergen-500374</t>
  </si>
  <si>
    <t>https://www.usnews.com/education/best-global-universities/universite-libre-de-bruxelles-505303</t>
  </si>
  <si>
    <t>https://www.usnews.com/education/best-global-universities/university-of-sharjah-529769</t>
  </si>
  <si>
    <t>https://www.usnews.com/education/best-global-universities/university-of-macau-528951</t>
  </si>
  <si>
    <t>https://www.usnews.com/education/best-global-universities/north-carolina-state-university-199193</t>
  </si>
  <si>
    <t>https://www.usnews.com/education/best-global-universities/university-of-witwatersrand-500909</t>
  </si>
  <si>
    <t>https://www.usnews.com/education/best-global-universities/hebrew-university-of-jerusalem-500554</t>
  </si>
  <si>
    <t>https://www.usnews.com/education/best-global-universities/queens-university-belfast-505350</t>
  </si>
  <si>
    <t>https://www.usnews.com/education/best-global-universities/norwegian-university-of-science-technology-ntnu-503599</t>
  </si>
  <si>
    <t>https://www.usnews.com/education/best-global-universities/university-of-illinois-chicago-145600</t>
  </si>
  <si>
    <t>https://www.usnews.com/education/best-global-universities/pompeu-fabra-university-504748</t>
  </si>
  <si>
    <t>https://www.usnews.com/education/best-global-universities/university-of-texas-health-science-center-at-san-antonio-228644</t>
  </si>
  <si>
    <t>https://www.usnews.com/education/best-global-universities/george-washington-university-131469</t>
  </si>
  <si>
    <t>https://www.usnews.com/education/best-global-universities/cairo-university-501834</t>
  </si>
  <si>
    <t>https://www.usnews.com/education/best-global-universities/universidade-do-porto-505685</t>
  </si>
  <si>
    <t>https://www.usnews.com/education/best-global-universities/tufts-university-168148</t>
  </si>
  <si>
    <t>https://www.usnews.com/education/best-global-universities/university-of-tehran-504903</t>
  </si>
  <si>
    <t>https://www.usnews.com/education/best-global-universities/sungkyunkwan-university-skku-500193</t>
  </si>
  <si>
    <t>https://www.usnews.com/education/best-global-universities/autonomous-university-of-madrid-502502</t>
  </si>
  <si>
    <t>https://www.usnews.com/education/best-global-universities/aalborg-university-501276</t>
  </si>
  <si>
    <t>https://www.usnews.com/education/best-global-universities/western-sydney-university-506826</t>
  </si>
  <si>
    <t>https://www.usnews.com/education/best-global-universities/virginia-polytechnic-institute-state-university-233921</t>
  </si>
  <si>
    <t>https://www.usnews.com/education/best-global-universities/universite-de-bordeaux-528820</t>
  </si>
  <si>
    <t>https://www.usnews.com/education/best-global-universities/universiti-malaya-501730</t>
  </si>
  <si>
    <t>https://www.usnews.com/education/best-global-universities/university-of-erlangen-nuremberg-504002</t>
  </si>
  <si>
    <t>https://www.usnews.com/education/best-global-universities/la-trobe-university-501305</t>
  </si>
  <si>
    <t>https://www.usnews.com/education/best-global-universities/university-of-otago-506723</t>
  </si>
  <si>
    <t>https://www.usnews.com/education/best-global-universities/university-of-tasmania-502985</t>
  </si>
  <si>
    <t>https://www.usnews.com/education/best-global-universities/china-medical-university-taiwan-503180</t>
  </si>
  <si>
    <t>https://www.usnews.com/education/best-global-universities/yeshiva-university-197708</t>
  </si>
  <si>
    <t>https://www.usnews.com/education/best-global-universities/comsats-university-islamabad-cui-529200</t>
  </si>
  <si>
    <t>https://www.usnews.com/education/best-global-universities/karlsruhe-institute-of-technology-502442</t>
  </si>
  <si>
    <t>https://www.usnews.com/education/best-global-universities/university-of-maryland-baltimore-163259</t>
  </si>
  <si>
    <t>https://www.usnews.com/education/best-global-universities/shandong-university-505166</t>
  </si>
  <si>
    <t>https://www.usnews.com/education/best-global-universities/dalian-university-of-technology-500236</t>
  </si>
  <si>
    <t>https://www.usnews.com/education/best-global-universities/technical-university-of-berlin-506357</t>
  </si>
  <si>
    <t>https://www.usnews.com/education/best-global-universities/universite-toulouse-iii-paul-sabatier-503302</t>
  </si>
  <si>
    <t>https://www.usnews.com/education/best-global-universities/aalto-university-503645</t>
  </si>
  <si>
    <t>https://www.usnews.com/education/best-global-universities/duy-tan-university-529795</t>
  </si>
  <si>
    <t>https://www.usnews.com/education/best-global-universities/korea-advanced-institute-of-science-technology-kaist-506336</t>
  </si>
  <si>
    <t>https://www.usnews.com/education/best-global-universities/university-of-colorado-denver-126562</t>
  </si>
  <si>
    <t>https://www.usnews.com/education/best-global-universities/korea-university-505391</t>
  </si>
  <si>
    <t>https://www.usnews.com/education/best-global-universities/wuhan-university-of-technology-506361</t>
  </si>
  <si>
    <t>https://www.usnews.com/education/best-global-universities/linkoping-university-503497</t>
  </si>
  <si>
    <t>https://www.usnews.com/education/best-global-universities/university-of-texas-health-science-center-houston-229300</t>
  </si>
  <si>
    <t>https://www.usnews.com/education/best-global-universities/university-of-southern-queensland-529601</t>
  </si>
  <si>
    <t>https://www.usnews.com/education/best-global-universities/florida-state-university-134097</t>
  </si>
  <si>
    <t>https://www.usnews.com/education/best-global-universities/university-of-duisburg-essen-505327</t>
  </si>
  <si>
    <t>https://www.usnews.com/education/best-global-universities/university-of-pavia-502948</t>
  </si>
  <si>
    <t>https://www.usnews.com/education/best-global-universities/vrije-universiteit-brussel-504942</t>
  </si>
  <si>
    <t>https://www.usnews.com/education/best-global-universities/durham-university-501717</t>
  </si>
  <si>
    <t>https://www.usnews.com/education/best-global-universities/georgetown-university-131496</t>
  </si>
  <si>
    <t>https://www.usnews.com/education/best-global-universities/colorado-state-university-126818</t>
  </si>
  <si>
    <t>https://www.usnews.com/education/best-global-universities/tohoku-university-500862</t>
  </si>
  <si>
    <t>https://www.usnews.com/education/best-global-universities/stellenbosch-university-500980</t>
  </si>
  <si>
    <t>https://www.usnews.com/education/best-global-universities/western-university-university-of-western-ontario-499965</t>
  </si>
  <si>
    <t>https://www.usnews.com/education/best-global-universities/osaka-university-505864</t>
  </si>
  <si>
    <t>https://www.usnews.com/education/best-global-universities/university-of-connecticut-129020</t>
  </si>
  <si>
    <t>https://www.usnews.com/education/best-global-universities/polytechnic-university-of-milan-502229</t>
  </si>
  <si>
    <t>https://www.usnews.com/education/best-global-universities/soochow-university-china-506714</t>
  </si>
  <si>
    <t>https://www.usnews.com/education/best-global-universities/south-ural-state-university-530031</t>
  </si>
  <si>
    <t>https://www.usnews.com/education/best-global-universities/dartmouth-college-182670</t>
  </si>
  <si>
    <t>https://www.usnews.com/education/best-global-universities/university-of-trento-504044</t>
  </si>
  <si>
    <t>https://www.usnews.com/education/best-global-universities/universite-de-strasbourg-501292</t>
  </si>
  <si>
    <t>https://www.usnews.com/education/best-global-universities/complutense-university-of-madrid-506527</t>
  </si>
  <si>
    <t>https://www.usnews.com/education/best-global-universities/king-fahd-university-of-petroleum-minerals-506100</t>
  </si>
  <si>
    <t>https://www.usnews.com/education/best-global-universities/university-of-lagos-529618</t>
  </si>
  <si>
    <t>https://www.usnews.com/education/best-global-universities/university-of-kiel-504681</t>
  </si>
  <si>
    <t>https://www.usnews.com/education/best-global-universities/university-of-surrey-505401</t>
  </si>
  <si>
    <t>https://www.usnews.com/education/best-global-universities/shanghai-university-504274</t>
  </si>
  <si>
    <t>https://www.usnews.com/education/best-global-universities/al-azhar-university-508017</t>
  </si>
  <si>
    <t>https://www.usnews.com/education/best-global-universities/leipzig-university-503504</t>
  </si>
  <si>
    <t>https://www.usnews.com/education/best-global-universities/state-university-of-new-york-suny-buffalo-196088</t>
  </si>
  <si>
    <t>https://www.usnews.com/education/best-global-universities/university-of-genoa-503778</t>
  </si>
  <si>
    <t>https://www.usnews.com/education/best-global-universities/university-of-kansas-155317</t>
  </si>
  <si>
    <t>https://www.usnews.com/education/best-global-universities/university-of-south-florida-137351</t>
  </si>
  <si>
    <t>https://www.usnews.com/education/best-global-universities/mansoura-university-508398</t>
  </si>
  <si>
    <t>https://www.usnews.com/education/best-global-universities/temple-university-216339</t>
  </si>
  <si>
    <t>https://www.usnews.com/education/best-global-universities/qatar-university-529146</t>
  </si>
  <si>
    <t>https://www.usnews.com/education/best-global-universities/beijing-university-of-chemical-technology-501098</t>
  </si>
  <si>
    <t>https://www.usnews.com/education/best-global-universities/nanjing-agricultural-university-506399</t>
  </si>
  <si>
    <t>https://www.usnews.com/education/best-global-universities/universidade-estadual-de-campinas-504975</t>
  </si>
  <si>
    <t>https://www.usnews.com/education/best-global-universities/chalmers-university-of-technology-505279</t>
  </si>
  <si>
    <t>https://www.usnews.com/education/best-global-universities/catholic-university-of-the-sacred-heart-503167</t>
  </si>
  <si>
    <t>https://www.usnews.com/education/best-global-universities/jiangsu-university-501438</t>
  </si>
  <si>
    <t>https://www.usnews.com/education/best-global-universities/iowa-state-university-153603</t>
  </si>
  <si>
    <t>https://www.usnews.com/education/best-global-universities/universiti-teknologi-malaysia-528827</t>
  </si>
  <si>
    <t>https://www.usnews.com/education/best-global-universities/jilin-university-506709</t>
  </si>
  <si>
    <t>https://www.usnews.com/education/best-global-universities/technion-israel-institute-of-technology-505919</t>
  </si>
  <si>
    <t>https://www.usnews.com/education/best-global-universities/universite-claude-bernard-lyon-1-500870</t>
  </si>
  <si>
    <t>https://www.usnews.com/education/best-global-universities/university-of-georgia-139959</t>
  </si>
  <si>
    <t>https://www.usnews.com/education/best-global-universities/university-of-ibadan-529052</t>
  </si>
  <si>
    <t>https://www.usnews.com/education/best-global-universities/st-georges-university-london-502037</t>
  </si>
  <si>
    <t>https://www.usnews.com/education/best-global-universities/dalhousie-university-499990</t>
  </si>
  <si>
    <t>https://www.usnews.com/education/best-global-universities/university-of-granada-505316</t>
  </si>
  <si>
    <t>https://www.usnews.com/education/best-global-universities/ulm-university-502475</t>
  </si>
  <si>
    <t>https://www.usnews.com/education/best-global-universities/university-of-turku-504089</t>
  </si>
  <si>
    <t>https://www.usnews.com/education/best-global-universities/singapore-university-of-technology-design-529432</t>
  </si>
  <si>
    <t>https://www.usnews.com/education/best-global-universities/kyushu-university-505482</t>
  </si>
  <si>
    <t>https://www.usnews.com/education/best-global-universities/university-of-johannesburg-528854</t>
  </si>
  <si>
    <t>https://www.usnews.com/education/best-global-universities/pontificia-universidad-catolica-de-chile-506168</t>
  </si>
  <si>
    <t>https://www.usnews.com/education/best-global-universities/queens-university-canada-500946</t>
  </si>
  <si>
    <t>https://www.usnews.com/education/best-global-universities/taif-university-511965</t>
  </si>
  <si>
    <t>https://www.usnews.com/education/best-global-universities/university-of-dundee-506606</t>
  </si>
  <si>
    <t>https://www.usnews.com/education/best-global-universities/zagazig-university-514033</t>
  </si>
  <si>
    <t>https://www.usnews.com/education/best-global-universities/australian-catholic-university-529148</t>
  </si>
  <si>
    <t>https://www.usnews.com/education/best-global-universities/universite-cote-dazur-529682</t>
  </si>
  <si>
    <t>https://www.usnews.com/education/best-global-universities/oregon-state-university-209542</t>
  </si>
  <si>
    <t>https://www.usnews.com/education/best-global-universities/nagoya-university-501944</t>
  </si>
  <si>
    <t>https://www.usnews.com/education/best-global-universities/university-of-aberdeen-501749</t>
  </si>
  <si>
    <t>https://www.usnews.com/education/best-global-universities/huazhong-agricultural-university-503034</t>
  </si>
  <si>
    <t>https://www.usnews.com/education/best-global-universities/shanghaitech-university-529508</t>
  </si>
  <si>
    <t>https://www.usnews.com/education/best-global-universities/university-of-rome-tor-vergata-500808</t>
  </si>
  <si>
    <t>https://www.usnews.com/education/best-global-universities/university-of-kentucky-157085</t>
  </si>
  <si>
    <t>https://www.usnews.com/education/best-global-universities/medical-university-of-graz-501562</t>
  </si>
  <si>
    <t>https://www.usnews.com/education/best-global-universities/eindhoven-university-of-technology-501655</t>
  </si>
  <si>
    <t>https://www.usnews.com/education/best-global-universities/islamic-azad-university-528829</t>
  </si>
  <si>
    <t>https://www.usnews.com/education/best-global-universities/northwest-af-university-china-503600</t>
  </si>
  <si>
    <t>https://www.usnews.com/education/best-global-universities/university-of-potsdam-505430</t>
  </si>
  <si>
    <t>https://www.usnews.com/education/best-global-universities/university-of-reading-504198</t>
  </si>
  <si>
    <t>https://www.usnews.com/education/best-global-universities/university-of-south-australia-506290</t>
  </si>
  <si>
    <t>https://www.usnews.com/education/best-global-universities/university-of-notre-dame-152080</t>
  </si>
  <si>
    <t>https://www.usnews.com/education/best-global-universities/american-university-of-beirut-499994</t>
  </si>
  <si>
    <t>https://www.usnews.com/education/best-global-universities/quaid-i-azam-university-503114</t>
  </si>
  <si>
    <t>https://www.usnews.com/education/best-global-universities/university-of-liege-506253</t>
  </si>
  <si>
    <t>https://www.usnews.com/education/best-global-universities/university-of-science-technology-beijing-506176</t>
  </si>
  <si>
    <t>https://www.usnews.com/education/best-global-universities/university-of-navarra-500141</t>
  </si>
  <si>
    <t>https://www.usnews.com/education/best-global-universities/friedrich-schiller-university-of-jena-500506</t>
  </si>
  <si>
    <t>https://www.usnews.com/education/best-global-universities/pohang-university-of-science-technology-postech-503003</t>
  </si>
  <si>
    <t>https://www.usnews.com/education/best-global-universities/university-of-victoria-499967</t>
  </si>
  <si>
    <t>https://www.usnews.com/education/best-global-universities/changsha-university-of-science-technology-529522</t>
  </si>
  <si>
    <t>https://www.usnews.com/education/best-global-universities/ruhr-university-bochum-500459</t>
  </si>
  <si>
    <t>https://www.usnews.com/education/best-global-universities/jagiellonian-university-500039</t>
  </si>
  <si>
    <t>https://www.usnews.com/education/best-global-universities/ulsan-national-institute-of-science-technology-unist-528883</t>
  </si>
  <si>
    <t>https://www.usnews.com/education/best-global-universities/university-of-new-mexico-187985</t>
  </si>
  <si>
    <t>https://www.usnews.com/education/best-global-universities/university-of-st-andrews-503328</t>
  </si>
  <si>
    <t>https://www.usnews.com/education/best-global-universities/aristotle-university-of-thessaloniki-506056</t>
  </si>
  <si>
    <t>https://www.usnews.com/education/best-global-universities/university-of-oregon-209551</t>
  </si>
  <si>
    <t>https://www.usnews.com/education/best-global-universities/alexandria-university-509708</t>
  </si>
  <si>
    <t>https://www.usnews.com/education/best-global-universities/nanjing-university-of-information-science-technology-529160</t>
  </si>
  <si>
    <t>https://www.usnews.com/education/best-global-universities/university-of-east-anglia-503561</t>
  </si>
  <si>
    <t>https://www.usnews.com/education/best-global-universities/washington-state-university-236939</t>
  </si>
  <si>
    <t>https://www.usnews.com/education/best-global-universities/united-arab-emirates-university-514827</t>
  </si>
  <si>
    <t>https://www.usnews.com/education/best-global-universities/umea-university-504031</t>
  </si>
  <si>
    <t>https://www.usnews.com/education/best-global-universities/ain-shams-university-500744</t>
  </si>
  <si>
    <t>https://www.usnews.com/education/best-global-universities/universite-de-lille-529680</t>
  </si>
  <si>
    <t>https://www.usnews.com/education/best-global-universities/universiti-sains-malaysia-528826</t>
  </si>
  <si>
    <t>https://www.usnews.com/education/best-global-universities/university-of-kwazulu-natal-504296</t>
  </si>
  <si>
    <t>https://www.usnews.com/education/best-global-universities/virginia-commonwealth-university-234030</t>
  </si>
  <si>
    <t>https://www.usnews.com/education/best-global-universities/simon-fraser-university-499981</t>
  </si>
  <si>
    <t>https://www.usnews.com/education/best-global-universities/jinan-university-505051</t>
  </si>
  <si>
    <t>https://www.usnews.com/education/best-global-universities/westlake-university-530200</t>
  </si>
  <si>
    <t>https://www.usnews.com/education/best-global-universities/tulane-university-160755</t>
  </si>
  <si>
    <t>https://www.usnews.com/education/best-global-universities/university-of-twente-506687</t>
  </si>
  <si>
    <t>https://www.usnews.com/education/best-global-universities/university-college-cork-502427</t>
  </si>
  <si>
    <t>https://www.usnews.com/education/best-global-universities/james-cook-university-506320</t>
  </si>
  <si>
    <t>https://www.usnews.com/education/best-global-universities/sechenov-first-moscow-state-medical-university-529709</t>
  </si>
  <si>
    <t>https://www.usnews.com/education/best-global-universities/universita-degli-studi-di-bari-aldo-moro-505560</t>
  </si>
  <si>
    <t>https://www.usnews.com/education/best-global-universities/university-of-manitoba-503954</t>
  </si>
  <si>
    <t>https://www.usnews.com/education/best-global-universities/central-china-normal-university-501632</t>
  </si>
  <si>
    <t>https://www.usnews.com/education/best-global-universities/hannover-medical-school-503226</t>
  </si>
  <si>
    <t>https://www.usnews.com/education/best-global-universities/qingdao-university-529026</t>
  </si>
  <si>
    <t>https://www.usnews.com/education/best-global-universities/university-of-oulu-502651</t>
  </si>
  <si>
    <t>https://www.usnews.com/education/best-global-universities/flinders-university-south-australia-504837</t>
  </si>
  <si>
    <t>https://www.usnews.com/education/best-global-universities/humanitas-university-529627</t>
  </si>
  <si>
    <t>https://www.usnews.com/education/best-global-universities/university-of-houston-225511</t>
  </si>
  <si>
    <t>https://www.usnews.com/education/best-global-universities/baylor-university-223232</t>
  </si>
  <si>
    <t>https://www.usnews.com/education/best-global-universities/louisiana-state-university-159391</t>
  </si>
  <si>
    <t>https://www.usnews.com/education/best-global-universities/fuzhou-university-528832</t>
  </si>
  <si>
    <t>https://www.usnews.com/education/best-global-universities/drexel-university-212054</t>
  </si>
  <si>
    <t>https://www.usnews.com/education/best-global-universities/heinrich-heine-university-dusseldorf-503659</t>
  </si>
  <si>
    <t>https://www.usnews.com/education/best-global-universities/university-of-delaware-130943</t>
  </si>
  <si>
    <t>https://www.usnews.com/education/best-global-universities/university-of-mississippi-176017</t>
  </si>
  <si>
    <t>https://www.usnews.com/education/best-global-universities/university-of-bath-506373</t>
  </si>
  <si>
    <t>https://www.usnews.com/education/best-global-universities/university-of-strathclyde-504736</t>
  </si>
  <si>
    <t>https://www.usnews.com/education/best-global-universities/universidad-nacional-autonoma-de-mexico-502101</t>
  </si>
  <si>
    <t>https://www.usnews.com/education/best-global-universities/university-of-central-florida-132903</t>
  </si>
  <si>
    <t>https://www.usnews.com/education/best-global-universities/prince-sultan-university-508025</t>
  </si>
  <si>
    <t>https://www.usnews.com/education/best-global-universities/universidade-federal-do-rio-grande-do-sul-500468</t>
  </si>
  <si>
    <t>https://www.usnews.com/education/best-global-universities/nantes-universite-501104</t>
  </si>
  <si>
    <t>https://www.usnews.com/education/best-global-universities/hokkaido-university-501928</t>
  </si>
  <si>
    <t>https://www.usnews.com/education/best-global-universities/swansea-university-505583</t>
  </si>
  <si>
    <t>https://www.usnews.com/education/best-global-universities/university-of-pretoria-501543</t>
  </si>
  <si>
    <t>https://www.usnews.com/education/best-global-universities/university-of-belgrade-500616</t>
  </si>
  <si>
    <t>https://www.usnews.com/education/best-global-universities/laval-university-505699</t>
  </si>
  <si>
    <t>https://www.usnews.com/education/best-global-universities/swedish-university-of-agricultural-sciences-503091</t>
  </si>
  <si>
    <t>https://www.usnews.com/education/best-global-universities/universidad-de-chile-502207</t>
  </si>
  <si>
    <t>https://www.usnews.com/education/best-global-universities/hanyang-university-500484</t>
  </si>
  <si>
    <t>https://www.usnews.com/education/best-global-universities/medical-university-of-innsbruck-505463</t>
  </si>
  <si>
    <t>https://www.usnews.com/education/best-global-universities/tokyo-institute-of-technology-504950</t>
  </si>
  <si>
    <t>https://www.usnews.com/education/best-global-universities/university-of-verona-503896</t>
  </si>
  <si>
    <t>https://www.usnews.com/education/best-global-universities/universitat-politecnica-de-catalunya-501701</t>
  </si>
  <si>
    <t>https://www.usnews.com/education/best-global-universities/lomonosov-moscow-state-university-500445</t>
  </si>
  <si>
    <t>https://www.usnews.com/education/best-global-universities/king-khalid-university-529704</t>
  </si>
  <si>
    <t>https://www.usnews.com/education/best-global-universities/renmin-university-of-china-528921</t>
  </si>
  <si>
    <t>https://www.usnews.com/education/best-global-universities/scuola-normale-superiore-di-pisa-504541</t>
  </si>
  <si>
    <t>https://www.usnews.com/education/best-global-universities/universite-de-lorraine-529568</t>
  </si>
  <si>
    <t>https://www.usnews.com/education/best-global-universities/university-of-buenos-aires-504821</t>
  </si>
  <si>
    <t>https://www.usnews.com/education/best-global-universities/zhejiang-normal-university-529076</t>
  </si>
  <si>
    <t>https://www.usnews.com/education/best-global-universities/edith-cowan-university-528941</t>
  </si>
  <si>
    <t>https://www.usnews.com/education/best-global-universities/university-of-trieste-500914</t>
  </si>
  <si>
    <t>https://www.usnews.com/education/best-global-universities/medical-university-of-south-carolina-218335</t>
  </si>
  <si>
    <t>https://www.usnews.com/education/best-global-universities/university-of-brescia-502286</t>
  </si>
  <si>
    <t>https://www.usnews.com/education/best-global-universities/kafrelsheikh-university-529690</t>
  </si>
  <si>
    <t>https://www.usnews.com/education/best-global-universities/university-of-basque-country-502718</t>
  </si>
  <si>
    <t>https://www.usnews.com/education/best-global-universities/university-of-catania-504106</t>
  </si>
  <si>
    <t>https://www.usnews.com/education/best-global-universities/university-of-texas-dallas-228787</t>
  </si>
  <si>
    <t>https://www.usnews.com/education/best-global-universities/university-of-innsbruck-504813</t>
  </si>
  <si>
    <t>https://www.usnews.com/education/best-global-universities/york-university-canada-499962</t>
  </si>
  <si>
    <t>https://www.usnews.com/education/best-global-universities/university-of-massachusetts-worcester-166708</t>
  </si>
  <si>
    <t>https://www.usnews.com/education/best-global-universities/university-of-missouri-columbia-178396</t>
  </si>
  <si>
    <t>https://www.usnews.com/education/best-global-universities/wayne-state-university-172644</t>
  </si>
  <si>
    <t>https://www.usnews.com/education/best-global-universities/hong-kong-baptist-university-502544</t>
  </si>
  <si>
    <t>https://www.usnews.com/education/best-global-universities/tampere-university-530201</t>
  </si>
  <si>
    <t>https://www.usnews.com/education/best-global-universities/guangzhou-university-529537</t>
  </si>
  <si>
    <t>https://www.usnews.com/education/best-global-universities/jefferson-university-216366</t>
  </si>
  <si>
    <t>https://www.usnews.com/education/best-global-universities/southwestern-university-of-finance-economics---china-529633</t>
  </si>
  <si>
    <t>https://www.usnews.com/education/best-global-universities/universidade-de-coimbra-501040</t>
  </si>
  <si>
    <t>https://www.usnews.com/education/best-global-universities/nanjing-forestry-university-529506</t>
  </si>
  <si>
    <t>https://www.usnews.com/education/best-global-universities/university-of-hawaii-manoa-141574</t>
  </si>
  <si>
    <t>https://www.usnews.com/education/best-global-universities/university-of-warsaw-502726</t>
  </si>
  <si>
    <t>https://www.usnews.com/education/best-global-universities/universite-de-rennes-504447</t>
  </si>
  <si>
    <t>https://www.usnews.com/education/best-global-universities/university-of-the-philippines-manila-529741</t>
  </si>
  <si>
    <t>https://www.usnews.com/education/best-global-universities/rush-university-148511</t>
  </si>
  <si>
    <t>https://www.usnews.com/education/best-global-universities/syracuse-university-196413</t>
  </si>
  <si>
    <t>https://www.usnews.com/education/best-global-universities/wake-forest-university-199847</t>
  </si>
  <si>
    <t>https://www.usnews.com/education/best-global-universities/lanzhou-university-502794</t>
  </si>
  <si>
    <t>https://www.usnews.com/education/best-global-universities/eotvos-lorand-university-505612</t>
  </si>
  <si>
    <t>https://www.usnews.com/education/best-global-universities/xidian-university-506871</t>
  </si>
  <si>
    <t>https://www.usnews.com/education/best-global-universities/university-of-tsukuba-506429</t>
  </si>
  <si>
    <t>https://www.usnews.com/education/best-global-universities/assiut-university-513421</t>
  </si>
  <si>
    <t>https://www.usnews.com/education/best-global-universities/nanjing-university-of-science-technology-502308</t>
  </si>
  <si>
    <t>https://www.usnews.com/education/best-global-universities/florida-international-university-133951</t>
  </si>
  <si>
    <t>https://www.usnews.com/education/best-global-universities/universidade-federal-do-rio-de-janeiro-504608</t>
  </si>
  <si>
    <t>https://www.usnews.com/education/best-global-universities/bogazici-university-504066</t>
  </si>
  <si>
    <t>https://www.usnews.com/education/best-global-universities/brunel-university-502232</t>
  </si>
  <si>
    <t>https://www.usnews.com/education/best-global-universities/northeastern-university-china-514931</t>
  </si>
  <si>
    <t>https://www.usnews.com/education/best-global-universities/prince-sattam-bin-abdulaziz-university-530003</t>
  </si>
  <si>
    <t>https://www.usnews.com/education/best-global-universities/jiangnan-university-504800</t>
  </si>
  <si>
    <t>https://www.usnews.com/education/best-global-universities/university-of-ljubljana-502840</t>
  </si>
  <si>
    <t>https://www.usnews.com/education/best-global-universities/china-university-of-petroleum-500186</t>
  </si>
  <si>
    <t>https://www.usnews.com/education/best-global-universities/university-of-nebraska-lincoln-181464</t>
  </si>
  <si>
    <t>https://www.usnews.com/education/best-global-universities/indiana-university-purdue-university-indianapolis-151111</t>
  </si>
  <si>
    <t>https://www.usnews.com/education/best-global-universities/moscow-institute-of-physics-technology-528929</t>
  </si>
  <si>
    <t>https://www.usnews.com/education/best-global-universities/george-mason-university-232186</t>
  </si>
  <si>
    <t>https://www.usnews.com/education/best-global-universities/hohai-university-528997</t>
  </si>
  <si>
    <t>https://www.usnews.com/education/best-global-universities/ocean-university-of-china-502491</t>
  </si>
  <si>
    <t>https://www.usnews.com/education/best-global-universities/victoria-university-wellington-504111</t>
  </si>
  <si>
    <t>https://www.usnews.com/education/best-global-universities/university-of-oklahoma-norman-207500</t>
  </si>
  <si>
    <t>https://www.usnews.com/education/best-global-universities/national-technical-university-of-athens-505449</t>
  </si>
  <si>
    <t>https://www.usnews.com/education/best-global-universities/national-tsing-hua-university-501245</t>
  </si>
  <si>
    <t>https://www.usnews.com/education/best-global-universities/university-of-luxembourg-528945</t>
  </si>
  <si>
    <t>https://www.usnews.com/education/best-global-universities/university-of-zagreb-502783</t>
  </si>
  <si>
    <t>https://www.usnews.com/education/best-global-universities/donghua-university-500299</t>
  </si>
  <si>
    <t>https://www.usnews.com/education/best-global-universities/justus-liebig-university-giessen-500790</t>
  </si>
  <si>
    <t>https://www.usnews.com/education/best-global-universities/polytechnic-university-of-turin-502577</t>
  </si>
  <si>
    <t>https://www.usnews.com/education/best-global-universities/universita-della-campania-vanvitelli-529545</t>
  </si>
  <si>
    <t>https://www.usnews.com/education/best-global-universities/kyung-hee-university-501161</t>
  </si>
  <si>
    <t>https://www.usnews.com/education/best-global-universities/sharif-university-of-technology-502898</t>
  </si>
  <si>
    <t>https://www.usnews.com/education/best-global-universities/tehran-university-of-medical-sciences-503294</t>
  </si>
  <si>
    <t>https://www.usnews.com/education/best-global-universities/northern-arizona-university-105330</t>
  </si>
  <si>
    <t>https://www.usnews.com/education/best-global-universities/auckland-university-of-technology-528944</t>
  </si>
  <si>
    <t>https://www.usnews.com/education/best-global-universities/university-of-iceland-528847</t>
  </si>
  <si>
    <t>https://www.usnews.com/education/best-global-universities/universidade-de-santiago-de-compostela-506569</t>
  </si>
  <si>
    <t>https://www.usnews.com/education/best-global-universities/hamad-bin-khalifa-university-qatar-510873</t>
  </si>
  <si>
    <t>https://www.usnews.com/education/best-global-universities/peking-union-medical-college-529794</t>
  </si>
  <si>
    <t>https://www.usnews.com/education/best-global-universities/university-of-sevilla-502822</t>
  </si>
  <si>
    <t>https://www.usnews.com/education/best-global-universities/university-of-tabriz-528957</t>
  </si>
  <si>
    <t>https://www.usnews.com/education/best-global-universities/loughborough-university-506503</t>
  </si>
  <si>
    <t>https://www.usnews.com/education/best-global-universities/international-school-for-advanced-studies-sissa-528824</t>
  </si>
  <si>
    <t>https://www.usnews.com/education/best-global-universities/southwest-university-china-506024</t>
  </si>
  <si>
    <t>https://www.usnews.com/education/best-global-universities/university-of-perugia-504697</t>
  </si>
  <si>
    <t>https://www.usnews.com/education/best-global-universities/universidade-federal-de-minas-gerais-506043</t>
  </si>
  <si>
    <t>https://www.usnews.com/education/best-global-universities/bocconi-university-502370</t>
  </si>
  <si>
    <t>https://www.usnews.com/education/best-global-universities/khalifa-university-of-science-technology-529390</t>
  </si>
  <si>
    <t>https://www.usnews.com/education/best-global-universities/boston-college-164924</t>
  </si>
  <si>
    <t>https://www.usnews.com/education/best-global-universities/chulalongkorn-university-505636</t>
  </si>
  <si>
    <t>https://www.usnews.com/education/best-global-universities/keio-university-500715</t>
  </si>
  <si>
    <t>https://www.usnews.com/education/best-global-universities/universidade-nova-de-lisboa-506121</t>
  </si>
  <si>
    <t>https://www.usnews.com/education/best-global-universities/murdoch-university-528818</t>
  </si>
  <si>
    <t>https://www.usnews.com/education/best-global-universities/shandong-university-of-science-technology-529480</t>
  </si>
  <si>
    <t>https://www.usnews.com/education/best-global-universities/mahidol-university-503481</t>
  </si>
  <si>
    <t>https://www.usnews.com/education/best-global-universities/university-of-guelph-499974</t>
  </si>
  <si>
    <t>https://www.usnews.com/education/best-global-universities/north-west-university-south-africa-528970</t>
  </si>
  <si>
    <t>https://www.usnews.com/education/best-global-universities/universiti-kebangsaan-malaysia-506289</t>
  </si>
  <si>
    <t>https://www.usnews.com/education/best-global-universities/university-of-saskatchewan-499969</t>
  </si>
  <si>
    <t>https://www.usnews.com/education/best-global-universities/koc-university-528923</t>
  </si>
  <si>
    <t>https://www.usnews.com/education/best-global-universities/universiti-putra-malaysia-500789</t>
  </si>
  <si>
    <t>https://www.usnews.com/education/best-global-universities/university-of-canterbury-504532</t>
  </si>
  <si>
    <t>https://www.usnews.com/education/best-global-universities/university-of-vermont-231174</t>
  </si>
  <si>
    <t>https://www.usnews.com/education/best-global-universities/university-of-eastern-finland-504471</t>
  </si>
  <si>
    <t>https://www.usnews.com/education/best-global-universities/beijing-university-of-technology-505552</t>
  </si>
  <si>
    <t>https://www.usnews.com/education/best-global-universities/beijing-university-of-posts-telecommunications-502130</t>
  </si>
  <si>
    <t>https://www.usnews.com/education/best-global-universities/mekelle-university-530027</t>
  </si>
  <si>
    <t>https://www.usnews.com/education/best-global-universities/technische-universitat-wien-502163</t>
  </si>
  <si>
    <t>https://www.usnews.com/education/best-global-universities/universidade-de-aveiro-504426</t>
  </si>
  <si>
    <t>https://www.usnews.com/education/best-global-universities/ollscoil-na-gaillimhe-university-of-galway-505038</t>
  </si>
  <si>
    <t>https://www.usnews.com/education/best-global-universities/taylors-university-530202</t>
  </si>
  <si>
    <t>https://www.usnews.com/education/best-global-universities/university-of-ferrara-503123</t>
  </si>
  <si>
    <t>https://www.usnews.com/education/best-global-universities/university-of-salerno-502531</t>
  </si>
  <si>
    <t>https://www.usnews.com/education/best-global-universities/university-of-palermo-501535</t>
  </si>
  <si>
    <t>https://www.usnews.com/education/best-global-universities/georgia-state-university-139940</t>
  </si>
  <si>
    <t>https://www.usnews.com/education/best-global-universities/middle-east-technical-university-503271</t>
  </si>
  <si>
    <t>https://www.usnews.com/education/best-global-universities/university-of-dhaka-529474</t>
  </si>
  <si>
    <t>https://www.usnews.com/education/best-global-universities/ben-gurion-university-501902</t>
  </si>
  <si>
    <t>https://www.usnews.com/education/best-global-universities/china-university-of-mining-technology-529045</t>
  </si>
  <si>
    <t>https://www.usnews.com/education/best-global-universities/martin-luther-university-halle-wittenberg-502747</t>
  </si>
  <si>
    <t>https://www.usnews.com/education/best-global-universities/nanjing-tech-university-501774</t>
  </si>
  <si>
    <t>https://www.usnews.com/education/best-global-universities/nanjing-university-of-aeronautics-astronautics-500835</t>
  </si>
  <si>
    <t>https://www.usnews.com/education/best-global-universities/zhejiang-university-of-technology-529071</t>
  </si>
  <si>
    <t>https://www.usnews.com/education/best-global-universities/nanjing-normal-university-528982</t>
  </si>
  <si>
    <t>https://www.usnews.com/education/best-global-universities/institut-national-polytechnique-de-grenoble-504372</t>
  </si>
  <si>
    <t>https://www.usnews.com/education/best-global-universities/south-china-agricultural-university-529032</t>
  </si>
  <si>
    <t>https://www.usnews.com/education/best-global-universities/university-of-regensburg-500220</t>
  </si>
  <si>
    <t>https://www.usnews.com/education/best-global-universities/liverpool-john-moores-university-504028</t>
  </si>
  <si>
    <t>https://www.usnews.com/education/best-global-universities/ahmadu-bello-university-530203</t>
  </si>
  <si>
    <t>https://www.usnews.com/education/best-global-universities/benha-university-514104</t>
  </si>
  <si>
    <t>https://www.usnews.com/education/best-global-universities/university-of-messina-500522</t>
  </si>
  <si>
    <t>https://www.usnews.com/education/best-global-universities/university-of-kent-500018</t>
  </si>
  <si>
    <t>https://www.usnews.com/education/best-global-universities/university-of-portsmouth-505745</t>
  </si>
  <si>
    <t>https://www.usnews.com/education/best-global-universities/singapore-management-university-502117</t>
  </si>
  <si>
    <t>https://www.usnews.com/education/best-global-universities/east-china-university-of-science-technology-505997</t>
  </si>
  <si>
    <t>https://www.usnews.com/education/best-global-universities/government-college-university-faisalabad-529535</t>
  </si>
  <si>
    <t>https://www.usnews.com/education/best-global-universities/southwest-jiaotong-university-528991</t>
  </si>
  <si>
    <t>https://www.usnews.com/education/best-global-universities/uit-the-arctic-university-of-tromso-500047</t>
  </si>
  <si>
    <t>https://www.usnews.com/education/best-global-universities/leibniz-university-hannover-503676</t>
  </si>
  <si>
    <t>https://www.usnews.com/education/best-global-universities/hse-university-national-research-university-higher-school-of-economics-529129</t>
  </si>
  <si>
    <t>https://www.usnews.com/education/best-global-universities/waseda-university-501931</t>
  </si>
  <si>
    <t>https://www.usnews.com/education/best-global-universities/university-of-siena-504323</t>
  </si>
  <si>
    <t>https://www.usnews.com/education/best-global-universities/guangdong-university-of-technology-529270</t>
  </si>
  <si>
    <t>https://www.usnews.com/education/best-global-universities/universita-della-svizzera-italiana-529681</t>
  </si>
  <si>
    <t>https://www.usnews.com/education/best-global-universities/national-research-nuclear-university-mephi-moscow-engineering-physics-institute-528842</t>
  </si>
  <si>
    <t>https://www.usnews.com/education/best-global-universities/national-university-of-sciences-technology---pakistan-529152</t>
  </si>
  <si>
    <t>https://www.usnews.com/education/best-global-universities/semmelweis-university-502811</t>
  </si>
  <si>
    <t>https://www.usnews.com/education/best-global-universities/universidade-estadual-paulista-503331</t>
  </si>
  <si>
    <t>https://www.usnews.com/education/best-global-universities/universite-clermont-auvergne-uca-529156</t>
  </si>
  <si>
    <t>https://www.usnews.com/education/best-global-universities/university-of-texas-at-san-antonio-utsa-229027</t>
  </si>
  <si>
    <t>https://www.usnews.com/education/best-global-universities/medical-college-of-wisconsin-239169</t>
  </si>
  <si>
    <t>https://www.usnews.com/education/best-global-universities/tanta-university-529188</t>
  </si>
  <si>
    <t>https://www.usnews.com/education/best-global-universities/university-of-parma-501495</t>
  </si>
  <si>
    <t>https://www.usnews.com/education/best-global-universities/beijing-jiaotong-university-501352</t>
  </si>
  <si>
    <t>https://www.usnews.com/education/best-global-universities/philipps-university-marburg-502174</t>
  </si>
  <si>
    <t>https://www.usnews.com/education/best-global-universities/universita-di-modena-e-reggio-emilia-501966</t>
  </si>
  <si>
    <t>https://www.usnews.com/education/best-global-universities/universite-paris-est-creteil-val-de-marne-upec-528863</t>
  </si>
  <si>
    <t>https://www.usnews.com/education/best-global-universities/university-of-jyvaskyla-500627</t>
  </si>
  <si>
    <t>https://www.usnews.com/education/best-global-universities/state-university-of-new-york-suny-albany-196060</t>
  </si>
  <si>
    <t>https://www.usnews.com/education/best-global-universities/texas-tech-university-229115</t>
  </si>
  <si>
    <t>https://www.usnews.com/education/best-global-universities/university-of-bremen-500777</t>
  </si>
  <si>
    <t>https://www.usnews.com/education/best-global-universities/university-of-essex-502672</t>
  </si>
  <si>
    <t>https://www.usnews.com/education/best-global-universities/university-of-konstanz-504712</t>
  </si>
  <si>
    <t>https://www.usnews.com/education/best-global-universities/west-virginia-university-238032</t>
  </si>
  <si>
    <t>https://www.usnews.com/education/best-global-universities/brandeis-university-165015</t>
  </si>
  <si>
    <t>https://www.usnews.com/education/best-global-universities/universidade-do-minho-506228</t>
  </si>
  <si>
    <t>https://www.usnews.com/education/best-global-universities/nottingham-trent-university-529163</t>
  </si>
  <si>
    <t>https://www.usnews.com/education/best-global-universities/indian-institute-of-science-iisc-bangalore-505956</t>
  </si>
  <si>
    <t>https://www.usnews.com/education/best-global-universities/masaryk-university-brno-506917</t>
  </si>
  <si>
    <t>https://www.usnews.com/education/best-global-universities/nanchang-university-529112</t>
  </si>
  <si>
    <t>https://www.usnews.com/education/best-global-universities/kansas-state-university-155399</t>
  </si>
  <si>
    <t>https://www.usnews.com/education/best-global-universities/carleton-university-499991</t>
  </si>
  <si>
    <t>https://www.usnews.com/education/best-global-universities/institut-agro-530029</t>
  </si>
  <si>
    <t>https://www.usnews.com/education/best-global-universities/university-of-agriculture-faisalabad-529094</t>
  </si>
  <si>
    <t>https://www.usnews.com/education/best-global-universities/auburn-university-100858</t>
  </si>
  <si>
    <t>https://www.usnews.com/education/best-global-universities/universidade-federal-de-sao-paulo-unifesp-501953</t>
  </si>
  <si>
    <t>https://www.usnews.com/education/best-global-universities/south-china-normal-university-501607</t>
  </si>
  <si>
    <t>https://www.usnews.com/education/best-global-universities/national-yang-ming-chiao-tung-university-529781</t>
  </si>
  <si>
    <t>https://www.usnews.com/education/best-global-universities/imam-abdulrahman-bin-faisal-university-529721</t>
  </si>
  <si>
    <t>https://www.usnews.com/education/best-global-universities/national-cheng-kung-university-502356</t>
  </si>
  <si>
    <t>https://www.usnews.com/education/best-global-universities/university-of-natural-resources-life-sciences-vienna-501157</t>
  </si>
  <si>
    <t>https://www.usnews.com/education/best-global-universities/university-of-tennessee-health-science-center-499917</t>
  </si>
  <si>
    <t>https://www.usnews.com/education/best-global-universities/minia-university-514678</t>
  </si>
  <si>
    <t>https://www.usnews.com/education/best-global-universities/saint-louis-university-179159</t>
  </si>
  <si>
    <t>https://www.usnews.com/education/best-global-universities/roma-tre-university-504483</t>
  </si>
  <si>
    <t>https://www.usnews.com/education/best-global-universities/rutgers-university-newark-186399</t>
  </si>
  <si>
    <t>https://www.usnews.com/education/best-global-universities/tilburg-university-499980</t>
  </si>
  <si>
    <t>https://www.usnews.com/education/best-global-universities/universidad-politecnica-de-madrid-500155</t>
  </si>
  <si>
    <t>https://www.usnews.com/education/best-global-universities/university-of-cagliari-506894</t>
  </si>
  <si>
    <t>https://www.usnews.com/education/best-global-universities/copenhagen-business-school-502092</t>
  </si>
  <si>
    <t>https://www.usnews.com/education/best-global-universities/indian-institute-of-technology-iit-bombay-501259</t>
  </si>
  <si>
    <t>https://www.usnews.com/education/best-global-universities/indian-institute-of-technology-iit-madras-502278</t>
  </si>
  <si>
    <t>https://www.usnews.com/education/best-global-universities/liverpool-school-of-tropical-medicine-529389</t>
  </si>
  <si>
    <t>https://www.usnews.com/education/best-global-universities/southern-medical-university-china-529257</t>
  </si>
  <si>
    <t>https://www.usnews.com/education/best-global-universities/universitat-politecnica-de-valencia-501850</t>
  </si>
  <si>
    <t>https://www.usnews.com/education/best-global-universities/university-of-alabama-tuscaloosa-100751</t>
  </si>
  <si>
    <t>https://www.usnews.com/education/best-global-universities/sultan-qaboos-university-507300</t>
  </si>
  <si>
    <t>https://www.usnews.com/education/best-global-universities/university-of-luebeck-528857</t>
  </si>
  <si>
    <t>https://www.usnews.com/education/best-global-universities/university-of-oklahoma-health-sciences-center-207342</t>
  </si>
  <si>
    <t>https://www.usnews.com/education/best-global-universities/massey-university-503390</t>
  </si>
  <si>
    <t>https://www.usnews.com/education/best-global-universities/hiroshima-university-502589</t>
  </si>
  <si>
    <t>https://www.usnews.com/education/best-global-universities/alfaisal-university-529740</t>
  </si>
  <si>
    <t>https://www.usnews.com/education/best-global-universities/tata-institute-of-fundamental-research-tifr-529777</t>
  </si>
  <si>
    <t>https://www.usnews.com/education/best-global-universities/amirkabir-university-of-technology-506266</t>
  </si>
  <si>
    <t>https://www.usnews.com/education/best-global-universities/kobe-university-504263</t>
  </si>
  <si>
    <t>https://www.usnews.com/education/best-global-universities/hacettepe-university-505298</t>
  </si>
  <si>
    <t>https://www.usnews.com/education/best-global-universities/umm-al-qura-university-510156</t>
  </si>
  <si>
    <t>https://www.usnews.com/education/best-global-universities/university-of-bielefeld-504564</t>
  </si>
  <si>
    <t>https://www.usnews.com/education/best-global-universities/wenzhou-university-529301</t>
  </si>
  <si>
    <t>https://www.usnews.com/education/best-global-universities/sabanci-university-529533</t>
  </si>
  <si>
    <t>https://www.usnews.com/education/best-global-universities/university-of-plymouth-500972</t>
  </si>
  <si>
    <t>https://www.usnews.com/education/best-global-universities/chiang-mai-university-500257</t>
  </si>
  <si>
    <t>https://www.usnews.com/education/best-global-universities/tecnologico-de-monterrey-529343</t>
  </si>
  <si>
    <t>https://www.usnews.com/education/best-global-universities/aston-university-528938</t>
  </si>
  <si>
    <t>https://www.usnews.com/education/best-global-universities/suez-canal-university-513862</t>
  </si>
  <si>
    <t>https://www.usnews.com/education/best-global-universities/king-faisal-university-514869</t>
  </si>
  <si>
    <t>https://www.usnews.com/education/best-global-universities/university-of-fribourg-528849</t>
  </si>
  <si>
    <t>https://www.usnews.com/education/best-global-universities/lappeenranta-lahti-university-of-technology-lut-528924</t>
  </si>
  <si>
    <t>https://www.usnews.com/education/best-global-universities/addis-ababa-university-529036</t>
  </si>
  <si>
    <t>https://www.usnews.com/education/best-global-universities/aligarh-muslim-university-528840</t>
  </si>
  <si>
    <t>https://www.usnews.com/education/best-global-universities/concordia-university-canada-499961</t>
  </si>
  <si>
    <t>https://www.usnews.com/education/best-global-universities/ecole-normale-superieure-de-lyon-ens-de-lyon-503874</t>
  </si>
  <si>
    <t>https://www.usnews.com/education/best-global-universities/tarbiat-modares-university-528825</t>
  </si>
  <si>
    <t>https://www.usnews.com/education/best-global-universities/university-of-lahore-530000</t>
  </si>
  <si>
    <t>https://www.usnews.com/education/best-global-universities/university-of-north-carolina-charlotte-199139</t>
  </si>
  <si>
    <t>https://www.usnews.com/education/best-global-universities/technical-university-of-darmstadt-506035</t>
  </si>
  <si>
    <t>https://www.usnews.com/education/best-global-universities/zayed-university-511520</t>
  </si>
  <si>
    <t>https://www.usnews.com/education/best-global-universities/palacky-university-olomouc-506534</t>
  </si>
  <si>
    <t>https://www.usnews.com/education/best-global-universities/university-of-louisville-157289</t>
  </si>
  <si>
    <t>https://www.usnews.com/education/best-global-universities/bournemouth-university-529060</t>
  </si>
  <si>
    <t>https://www.usnews.com/education/best-global-universities/manchester-metropolitan-university-528968</t>
  </si>
  <si>
    <t>https://www.usnews.com/education/best-global-universities/university-of-massachusetts-boston-166638</t>
  </si>
  <si>
    <t>https://www.usnews.com/education/best-global-universities/university-of-haifa-501200</t>
  </si>
  <si>
    <t>https://www.usnews.com/education/best-global-universities/jordan-university-of-science-technology-511732</t>
  </si>
  <si>
    <t>Huzhou</t>
  </si>
  <si>
    <t>Huzhou University</t>
  </si>
  <si>
    <t>https://www.usnews.com/education/best-global-universities/huzhou-university-529994</t>
  </si>
  <si>
    <t>https://www.usnews.com/education/best-global-universities/menofia-university-529235</t>
  </si>
  <si>
    <t>https://www.usnews.com/education/best-global-universities/university-of-cyprus-528848</t>
  </si>
  <si>
    <t>https://www.usnews.com/education/best-global-universities/university-of-wuppertal-529387</t>
  </si>
  <si>
    <t>https://www.usnews.com/education/best-global-universities/university-of-texas-medical-branch-galveston-228653</t>
  </si>
  <si>
    <t>https://www.usnews.com/education/best-global-universities/colorado-school-of-mines-126775</t>
  </si>
  <si>
    <t>https://www.usnews.com/education/best-global-universities/universitat-rovira-i-virgili-506486</t>
  </si>
  <si>
    <t>https://www.usnews.com/education/best-global-universities/vellore-institute-of-technology-vit-529209</t>
  </si>
  <si>
    <t>https://www.usnews.com/education/best-global-universities/university-of-missouri-kansas-city-178402</t>
  </si>
  <si>
    <t>https://www.usnews.com/education/best-global-universities/istanbul-technical-university-503684</t>
  </si>
  <si>
    <t>https://www.usnews.com/education/best-global-universities/university-of-crete-501556</t>
  </si>
  <si>
    <t>https://www.usnews.com/education/best-global-universities/indian-institute-of-technology-iit-delhi-500856</t>
  </si>
  <si>
    <t>https://www.usnews.com/education/best-global-universities/lulea-university-of-technology-529025</t>
  </si>
  <si>
    <t>https://www.usnews.com/education/best-global-universities/near-east-university-529702</t>
  </si>
  <si>
    <t>https://www.usnews.com/education/best-global-universities/oklahoma-state-university-stillwater-207388</t>
  </si>
  <si>
    <t>https://www.usnews.com/education/best-global-universities/university-of-canberra-529147</t>
  </si>
  <si>
    <t>https://www.usnews.com/education/best-global-universities/university-of-jordan-512144</t>
  </si>
  <si>
    <t>https://www.usnews.com/education/best-global-universities/eastern-mediterranean-university-529692</t>
  </si>
  <si>
    <t>https://www.usnews.com/education/best-global-universities/kyungpook-national-university-506312</t>
  </si>
  <si>
    <t>https://www.usnews.com/education/best-global-universities/north-china-electric-power-university-528965</t>
  </si>
  <si>
    <t>https://www.usnews.com/education/best-global-universities/university-of-graz-505072</t>
  </si>
  <si>
    <t>https://www.usnews.com/education/best-global-universities/university-of-california-merced-445188</t>
  </si>
  <si>
    <t>https://www.usnews.com/education/best-global-universities/university-of-north-texas-denton-227216</t>
  </si>
  <si>
    <t>https://www.usnews.com/education/best-global-universities/clemson-university-217882</t>
  </si>
  <si>
    <t>https://www.usnews.com/education/best-global-universities/universidad-nacional-de-colombia-505620</t>
  </si>
  <si>
    <t>https://www.usnews.com/education/best-global-universities/aga-khan-university-528969</t>
  </si>
  <si>
    <t>https://www.usnews.com/education/best-global-universities/marche-polytechnic-university-503536</t>
  </si>
  <si>
    <t>https://www.usnews.com/education/best-global-universities/shandong-normal-university-529300</t>
  </si>
  <si>
    <t>https://www.usnews.com/education/best-global-universities/san-diego-state-university-122409</t>
  </si>
  <si>
    <t>https://www.usnews.com/education/best-global-universities/dortmund-university-of-technology-504395</t>
  </si>
  <si>
    <t>https://www.usnews.com/education/best-global-universities/education-university-of-hong-kong-eduhk-529062</t>
  </si>
  <si>
    <t>https://www.usnews.com/education/best-global-universities/hangzhou-normal-university-529205</t>
  </si>
  <si>
    <t>https://www.usnews.com/education/best-global-universities/universidad-de-los-andes-colombia-528846</t>
  </si>
  <si>
    <t>https://www.usnews.com/education/best-global-universities/university-of-waikato-528934</t>
  </si>
  <si>
    <t>https://www.usnews.com/education/best-global-universities/universidad-de-cantabria-501803</t>
  </si>
  <si>
    <t>https://www.usnews.com/education/best-global-universities/university-djillali-liabes-sidi-bel-abbes-513540</t>
  </si>
  <si>
    <t>https://www.usnews.com/education/best-global-universities/university-of-udine-504338</t>
  </si>
  <si>
    <t>https://www.usnews.com/education/best-global-universities/university-of-wisconsin-milwaukee-240453</t>
  </si>
  <si>
    <t>https://www.usnews.com/education/best-global-universities/pusan-national-university-501725</t>
  </si>
  <si>
    <t>https://www.usnews.com/education/best-global-universities/comenius-university-bratislava-500702</t>
  </si>
  <si>
    <t>https://www.usnews.com/education/best-global-universities/jamia-millia-islamia-529538</t>
  </si>
  <si>
    <t>https://www.usnews.com/education/best-global-universities/banaras-hindu-university-bhu-503462</t>
  </si>
  <si>
    <t>https://www.usnews.com/education/best-global-universities/universidade-federal-de-santa-catarina-ufsc-500204</t>
  </si>
  <si>
    <t>https://www.usnews.com/education/best-global-universities/university-of-international-business-economics-530039</t>
  </si>
  <si>
    <t>https://www.usnews.com/education/best-global-universities/university-of-new-hampshire-183044</t>
  </si>
  <si>
    <t>https://www.usnews.com/education/best-global-universities/university-of-texas-arlington-228769</t>
  </si>
  <si>
    <t>https://www.usnews.com/education/best-global-universities/politecnico-di-bari-528918</t>
  </si>
  <si>
    <t>https://www.usnews.com/education/best-global-universities/university-of-the-western-cape-528949</t>
  </si>
  <si>
    <t>https://www.usnews.com/education/best-global-universities/peoples-friendship-university-of-russia-529616</t>
  </si>
  <si>
    <t>https://www.usnews.com/education/best-global-universities/tabriz-university-of-medical-science-529423</t>
  </si>
  <si>
    <t>https://www.usnews.com/education/best-global-universities/university-of-stirling-528876</t>
  </si>
  <si>
    <t>https://www.usnews.com/education/best-global-universities/victoria-university-528927</t>
  </si>
  <si>
    <t>https://www.usnews.com/education/best-global-universities/beijing-forestry-university-528815</t>
  </si>
  <si>
    <t>https://www.usnews.com/education/best-global-universities/fayoum-university-511205</t>
  </si>
  <si>
    <t>https://www.usnews.com/education/best-global-universities/memorial-university-newfoundland-499985</t>
  </si>
  <si>
    <t>https://www.usnews.com/education/best-global-universities/nguyen-tat-thanh-university-nttu-530204</t>
  </si>
  <si>
    <t>https://www.usnews.com/education/best-global-universities/northwest-university-xian-500540</t>
  </si>
  <si>
    <t>https://www.usnews.com/education/best-global-universities/novosibirsk-state-university-503585</t>
  </si>
  <si>
    <t>https://www.usnews.com/education/best-global-universities/panjab-university-528843</t>
  </si>
  <si>
    <t>https://www.usnews.com/education/best-global-universities/nanjing-medical-university-500938</t>
  </si>
  <si>
    <t>https://www.usnews.com/education/best-global-universities/nanjing-university-of-posts-telecommunications-529215</t>
  </si>
  <si>
    <t>https://www.usnews.com/education/best-global-universities/university-of-cape-coast-530205</t>
  </si>
  <si>
    <t>https://www.usnews.com/education/best-global-universities/university-of-stuttgart-506202</t>
  </si>
  <si>
    <t>https://www.usnews.com/education/best-global-universities/saint-petersburg-state-university-502182</t>
  </si>
  <si>
    <t>https://www.usnews.com/education/best-global-universities/university-of-ulsan-500178</t>
  </si>
  <si>
    <t>https://www.usnews.com/education/best-global-universities/yeungnam-university-504367</t>
  </si>
  <si>
    <t>https://www.usnews.com/education/best-global-universities/iran-university-of-medical-sciences-529414</t>
  </si>
  <si>
    <t>https://www.usnews.com/education/best-global-universities/universitetet-i-stavanger-529549</t>
  </si>
  <si>
    <t>https://www.usnews.com/education/best-global-universities/changan-university-529427</t>
  </si>
  <si>
    <t>https://www.usnews.com/education/best-global-universities/taibah-university-512768</t>
  </si>
  <si>
    <t>https://www.usnews.com/education/best-global-universities/fujian-agriculture-forestry-university-529097</t>
  </si>
  <si>
    <t>https://www.usnews.com/education/best-global-universities/indian-institute-of-technology-iit-kharagpur-500533</t>
  </si>
  <si>
    <t>https://www.usnews.com/education/best-global-universities/kwame-nkrumah-university-science-technology-529441</t>
  </si>
  <si>
    <t>https://www.usnews.com/education/best-global-universities/university-of-rhode-island-217484</t>
  </si>
  <si>
    <t>https://www.usnews.com/education/best-global-universities/utah-state-university-230728</t>
  </si>
  <si>
    <t>https://www.usnews.com/education/best-global-universities/asia-university-taiwan-529037</t>
  </si>
  <si>
    <t>https://www.usnews.com/education/best-global-universities/babes-bolyai-university-from-cluj-504529</t>
  </si>
  <si>
    <t>https://www.usnews.com/education/best-global-universities/okinawa-institute-of-science-technology-graduate-university-529703</t>
  </si>
  <si>
    <t>https://www.usnews.com/education/best-global-universities/european-university-institute-529059</t>
  </si>
  <si>
    <t>https://www.usnews.com/education/best-global-universities/shahid-beheshti-university-medical-sciences-501678</t>
  </si>
  <si>
    <t>https://www.usnews.com/education/best-global-universities/university-of-shanghai-for-science-technology-529079</t>
  </si>
  <si>
    <t>https://www.usnews.com/education/best-global-universities/hasselt-university-528960</t>
  </si>
  <si>
    <t>https://www.usnews.com/education/best-global-universities/lebanese-american-university-499894</t>
  </si>
  <si>
    <t>https://www.usnews.com/education/best-global-universities/agroparistech-529092</t>
  </si>
  <si>
    <t>https://www.usnews.com/education/best-global-universities/cranfield-university-500995</t>
  </si>
  <si>
    <t>https://www.usnews.com/education/best-global-universities/ihsan-dogramaci-bilkent-university-506575</t>
  </si>
  <si>
    <t>https://www.usnews.com/education/best-global-universities/mashhad-university-medical-science-529398</t>
  </si>
  <si>
    <t>https://www.usnews.com/education/best-global-universities/university-hohenheim-502293</t>
  </si>
  <si>
    <t>https://www.usnews.com/education/best-global-universities/university-of-quebec-montreal-504868</t>
  </si>
  <si>
    <t>https://www.usnews.com/education/best-global-universities/city-college-of-new-york-cuny-190567</t>
  </si>
  <si>
    <t>https://www.usnews.com/education/best-global-universities/university-of-salamanca-502705</t>
  </si>
  <si>
    <t>https://www.usnews.com/education/best-global-universities/istanbul-university-502403</t>
  </si>
  <si>
    <t>https://www.usnews.com/education/best-global-universities/ankara-university-503075</t>
  </si>
  <si>
    <t>https://www.usnews.com/education/best-global-universities/babol-noshirvani-university-of-technology-529310</t>
  </si>
  <si>
    <t>https://www.usnews.com/education/best-global-universities/chengdu-university-529826</t>
  </si>
  <si>
    <t>https://www.usnews.com/education/best-global-universities/qingdao-university-of-science-technology-529234</t>
  </si>
  <si>
    <t>https://www.usnews.com/education/best-global-universities/shoolini-university-530173</t>
  </si>
  <si>
    <t>https://www.usnews.com/education/best-global-universities/universitat-de-les-illes-balears-528855</t>
  </si>
  <si>
    <t>https://www.usnews.com/education/best-global-universities/ural-federal-university-529237</t>
  </si>
  <si>
    <t>https://www.usnews.com/education/best-global-universities/brigham-young-university-230038</t>
  </si>
  <si>
    <t>https://www.usnews.com/education/best-global-universities/harbin-engineering-university-528986</t>
  </si>
  <si>
    <t>https://www.usnews.com/education/best-global-universities/bar-ilan-university-505206</t>
  </si>
  <si>
    <t>https://www.usnews.com/education/best-global-universities/university-of-mannheim-502865</t>
  </si>
  <si>
    <t>https://www.usnews.com/education/best-global-universities/university-of-nevada-reno-182290</t>
  </si>
  <si>
    <t>https://www.usnews.com/education/best-global-universities/american-university-131159</t>
  </si>
  <si>
    <t>https://www.usnews.com/education/best-global-universities/university-of-arkansas-fayetteville-106397</t>
  </si>
  <si>
    <t>https://www.usnews.com/education/best-global-universities/shanghai-university-of-finance-economics-529139</t>
  </si>
  <si>
    <t>https://www.usnews.com/education/best-global-universities/universiti-teknologi-petronas-529338</t>
  </si>
  <si>
    <t>https://www.usnews.com/education/best-global-universities/university-of-management-technology-umt-530206</t>
  </si>
  <si>
    <t>https://www.usnews.com/education/best-global-universities/rochester-institute-of-technology-195003</t>
  </si>
  <si>
    <t>https://www.usnews.com/education/best-global-universities/tomsk-state-university-529019</t>
  </si>
  <si>
    <t>https://www.usnews.com/education/best-global-universities/university-of-hull-505254</t>
  </si>
  <si>
    <t>https://www.usnews.com/education/best-global-universities/itmo-university-529154</t>
  </si>
  <si>
    <t>https://www.usnews.com/education/best-global-universities/czech-university-of-life-sciences-prague-529098</t>
  </si>
  <si>
    <t>https://www.usnews.com/education/best-global-universities/hefei-university-of-technology-528958</t>
  </si>
  <si>
    <t>https://www.usnews.com/education/best-global-universities/iran-university-science-technology-505518</t>
  </si>
  <si>
    <t>https://www.usnews.com/education/best-global-universities/illinois-institute-of-technology-145725</t>
  </si>
  <si>
    <t>https://www.usnews.com/education/best-global-universities/ohio-university-204857</t>
  </si>
  <si>
    <t>https://www.usnews.com/education/best-global-universities/istanbul-bilgi-university-529650</t>
  </si>
  <si>
    <t>https://www.usnews.com/education/best-global-universities/szeged-university-501065</t>
  </si>
  <si>
    <t>https://www.usnews.com/education/best-global-universities/university-of-zaragoza-502343</t>
  </si>
  <si>
    <t>https://www.usnews.com/education/best-global-universities/universite-de-franche-comte-529386</t>
  </si>
  <si>
    <t>https://www.usnews.com/education/best-global-universities/universidad-de-la-laguna-502362</t>
  </si>
  <si>
    <t>https://www.usnews.com/education/best-global-universities/university-of-nevada-las-vegas-182281</t>
  </si>
  <si>
    <t>https://www.usnews.com/education/best-global-universities/university-of-bayreuth-500728</t>
  </si>
  <si>
    <t>https://www.usnews.com/education/best-global-universities/makerere-university-528833</t>
  </si>
  <si>
    <t>https://www.usnews.com/education/best-global-universities/manipal-academy-of-higher-education-mahe-528886</t>
  </si>
  <si>
    <t>https://www.usnews.com/education/best-global-universities/shaanxi-normal-university-529190</t>
  </si>
  <si>
    <t>https://www.usnews.com/education/best-global-universities/universidad-de-concepcion-506070</t>
  </si>
  <si>
    <t>https://www.usnews.com/education/best-global-universities/peter-the-great-st-petersburg-polytechnic-university-529065</t>
  </si>
  <si>
    <t>https://www.usnews.com/education/best-global-universities/university-of-nairobi-529444</t>
  </si>
  <si>
    <t>https://www.usnews.com/education/best-global-universities/universidade-de-brasilia-504217</t>
  </si>
  <si>
    <t>https://www.usnews.com/education/best-global-universities/universidad-peruana-cayetano-heredia-529357</t>
  </si>
  <si>
    <t>https://www.usnews.com/education/best-global-universities/xian-jiaotong-liverpool-university-529807</t>
  </si>
  <si>
    <t>https://www.usnews.com/education/best-global-universities/edinburgh-napier-university-529991</t>
  </si>
  <si>
    <t>https://www.usnews.com/education/best-global-universities/anglia-ruskin-university-529443</t>
  </si>
  <si>
    <t>https://www.usnews.com/education/best-global-universities/macau-university-of-science-technology-529500</t>
  </si>
  <si>
    <t>https://www.usnews.com/education/best-global-universities/northumbria-university-529055</t>
  </si>
  <si>
    <t>https://www.usnews.com/education/best-global-universities/charles-darwin-university-528963</t>
  </si>
  <si>
    <t>https://www.usnews.com/education/best-global-universities/universidade-de-vigo-505924</t>
  </si>
  <si>
    <t>https://www.usnews.com/education/best-global-universities/isfahan-university-of-technology-502590</t>
  </si>
  <si>
    <t>https://www.usnews.com/education/best-global-universities/northeast-normal-university-china-503882</t>
  </si>
  <si>
    <t>https://www.usnews.com/education/best-global-universities/rensselaer-polytechnic-institute-194824</t>
  </si>
  <si>
    <t>https://www.usnews.com/education/best-global-universities/graduate-university-for-advanced-studies-japan-528948</t>
  </si>
  <si>
    <t>https://www.usnews.com/education/best-global-universities/mazandaran-university-medical-sciences-529621</t>
  </si>
  <si>
    <t>https://www.usnews.com/education/best-global-universities/scuola-superiore-santanna-529393</t>
  </si>
  <si>
    <t>https://www.usnews.com/education/best-global-universities/shiraz-university-of-medical-science-529286</t>
  </si>
  <si>
    <t>https://www.usnews.com/education/best-global-universities/skolkovo-institute-of-science-technology-529683</t>
  </si>
  <si>
    <t>https://www.usnews.com/education/best-global-universities/university-of-salento-528853</t>
  </si>
  <si>
    <t>https://www.usnews.com/education/best-global-universities/yunnan-university-529189</t>
  </si>
  <si>
    <t>https://www.usnews.com/education/best-global-universities/zhongnan-university-of-economics-law-530034</t>
  </si>
  <si>
    <t>https://www.usnews.com/education/best-global-universities/university-of-wyoming-240727</t>
  </si>
  <si>
    <t>https://www.usnews.com/education/best-global-universities/mississippi-state-university-176080</t>
  </si>
  <si>
    <t>https://www.usnews.com/education/best-global-universities/missouri-university-of-science-technology-178411</t>
  </si>
  <si>
    <t>https://www.usnews.com/education/best-global-universities/princess-nourah-bint-abdulrahman-university-530061</t>
  </si>
  <si>
    <t>https://www.usnews.com/education/best-global-universities/university-of-murcia-503573</t>
  </si>
  <si>
    <t>https://www.usnews.com/education/best-global-universities/heriot-watt-university-506192</t>
  </si>
  <si>
    <t>https://www.usnews.com/education/best-global-universities/universite-de-bretagne-occidentale-529145</t>
  </si>
  <si>
    <t>https://www.usnews.com/education/best-global-universities/universiti-brunei-darussalam-530207</t>
  </si>
  <si>
    <t>https://www.usnews.com/education/best-global-universities/university-of-ioannina-501360</t>
  </si>
  <si>
    <t>https://www.usnews.com/education/best-global-universities/university-of-ghana-529375</t>
  </si>
  <si>
    <t>https://www.usnews.com/education/best-global-universities/agh-university-of-krakow-504859</t>
  </si>
  <si>
    <t>https://www.usnews.com/education/best-global-universities/dalian-maritime-university-529341</t>
  </si>
  <si>
    <t>https://www.usnews.com/education/best-global-universities/henan-university-529507</t>
  </si>
  <si>
    <t>https://www.usnews.com/education/best-global-universities/university-of-delhi-504916</t>
  </si>
  <si>
    <t>https://www.usnews.com/education/best-global-universities/university-of-calabria-505594</t>
  </si>
  <si>
    <t>https://www.usnews.com/education/best-global-universities/university-of-peshawar-529479</t>
  </si>
  <si>
    <t>https://www.usnews.com/education/best-global-universities/jimma-university-529904</t>
  </si>
  <si>
    <t>https://www.usnews.com/education/best-global-universities/northeast-agricultural-university-china-529520</t>
  </si>
  <si>
    <t>https://www.usnews.com/education/best-global-universities/university-of-rostock-500634</t>
  </si>
  <si>
    <t>https://www.usnews.com/education/best-global-universities/vietnam-national-university-hanoi-529331</t>
  </si>
  <si>
    <t>https://www.usnews.com/education/best-global-universities/ulster-university-528872</t>
  </si>
  <si>
    <t>https://www.usnews.com/education/best-global-universities/universidad-de-antioquia-528980</t>
  </si>
  <si>
    <t>https://www.usnews.com/education/best-global-universities/imam-mohammad-ibn-saud-islamic-university-imsiu-530033</t>
  </si>
  <si>
    <t>https://www.usnews.com/education/best-global-universities/mohammed-v-university-in-rabat-530208</t>
  </si>
  <si>
    <t>https://www.usnews.com/education/best-global-universities/national-yunlin-university-science-technology-529818</t>
  </si>
  <si>
    <t>https://www.usnews.com/education/best-global-universities/sunway-university-530043</t>
  </si>
  <si>
    <t>https://www.usnews.com/education/best-global-universities/hassan-ii-university-of-casablanca-529470</t>
  </si>
  <si>
    <t>https://www.usnews.com/education/best-global-universities/indian-institute-of-technology-iit-roorkee-528828</t>
  </si>
  <si>
    <t>https://www.usnews.com/education/best-global-universities/national-taiwan-university-of-science-technology-501875</t>
  </si>
  <si>
    <t>https://www.usnews.com/education/best-global-universities/southwest-university-of-science-technology---china-529731</t>
  </si>
  <si>
    <t>https://www.usnews.com/education/best-global-universities/dublin-city-university-528873</t>
  </si>
  <si>
    <t>https://www.usnews.com/education/best-global-universities/university-of-south-africa-529170</t>
  </si>
  <si>
    <t>https://www.usnews.com/education/best-global-universities/royal-holloway-university-of-london-501237</t>
  </si>
  <si>
    <t>https://www.usnews.com/education/best-global-universities/university-of-punjab-529178</t>
  </si>
  <si>
    <t>https://www.usnews.com/education/best-global-universities/southern-methodist-university-228246</t>
  </si>
  <si>
    <t>https://www.usnews.com/education/best-global-universities/university-of-split-528851</t>
  </si>
  <si>
    <t>https://www.usnews.com/education/best-global-universities/fujian-normal-university-529517</t>
  </si>
  <si>
    <t>https://www.usnews.com/education/best-global-universities/orebro-university-528966</t>
  </si>
  <si>
    <t>https://www.usnews.com/education/best-global-universities/universidad-de-alcala-528978</t>
  </si>
  <si>
    <t>https://www.usnews.com/education/best-global-universities/vietnam-national-university-hochiminh-city-529532</t>
  </si>
  <si>
    <t>https://www.usnews.com/education/best-global-universities/capital-medical-university-504555</t>
  </si>
  <si>
    <t>https://www.usnews.com/education/best-global-universities/california-state-university-los-angeles-530209</t>
  </si>
  <si>
    <t>https://www.usnews.com/education/best-global-universities/michigan-technological-university-171128</t>
  </si>
  <si>
    <t>https://www.usnews.com/education/best-global-universities/montana-state-university-180461</t>
  </si>
  <si>
    <t>https://www.usnews.com/education/best-global-universities/new-jersey-institute-of-technology-185828</t>
  </si>
  <si>
    <t>https://www.usnews.com/education/best-global-universities/university-of-alaska-fairbanks-102614</t>
  </si>
  <si>
    <t>https://www.usnews.com/education/best-global-universities/all-india-institute-of-medical-sciences-aiims-new-delhi-500492</t>
  </si>
  <si>
    <t>https://www.usnews.com/education/best-global-universities/beni-suef-university-514394</t>
  </si>
  <si>
    <t>https://www.usnews.com/education/best-global-universities/universitat-de-girona-528856</t>
  </si>
  <si>
    <t>https://www.usnews.com/education/best-global-universities/transilvania-university-of-brasov-529684</t>
  </si>
  <si>
    <t>https://www.usnews.com/education/best-global-universities/athens-medical-school-529124</t>
  </si>
  <si>
    <t>https://www.usnews.com/education/best-global-universities/insead-business-school-501087</t>
  </si>
  <si>
    <t>https://www.usnews.com/education/best-global-universities/norwegian-university-of-life-sciences-528819</t>
  </si>
  <si>
    <t>https://www.usnews.com/education/best-global-universities/qingdao-university-of-technology-529642</t>
  </si>
  <si>
    <t>https://www.usnews.com/education/best-global-universities/universiti-malaysia-terengganu-530038</t>
  </si>
  <si>
    <t>https://www.usnews.com/education/best-global-universities/university-of-west-scotland-530028</t>
  </si>
  <si>
    <t>https://www.usnews.com/education/best-global-universities/yangzhou-university-529253</t>
  </si>
  <si>
    <t>https://www.usnews.com/education/best-global-universities/czech-technical-university-prague-502255</t>
  </si>
  <si>
    <t>https://www.usnews.com/education/best-global-universities/hainan-university-529489</t>
  </si>
  <si>
    <t>https://www.usnews.com/education/best-global-universities/indian-institute-of-technology-iit-kanpur-506622</t>
  </si>
  <si>
    <t>https://www.usnews.com/education/best-global-universities/open-university-uk-506455</t>
  </si>
  <si>
    <t>https://www.usnews.com/education/best-global-universities/university-of-thessaly-529034</t>
  </si>
  <si>
    <t>https://www.usnews.com/education/best-global-universities/university-of-maryland-baltimore-county-163268</t>
  </si>
  <si>
    <t>https://www.usnews.com/education/best-global-universities/kent-state-university-203517</t>
  </si>
  <si>
    <t>https://www.usnews.com/education/best-global-universities/chiba-university-503793</t>
  </si>
  <si>
    <t>https://www.usnews.com/education/best-global-universities/university-of-patras-503205</t>
  </si>
  <si>
    <t>https://www.usnews.com/education/best-global-universities/china-pharmaceutical-university-502614</t>
  </si>
  <si>
    <t>https://www.usnews.com/education/best-global-universities/london-business-school-504845</t>
  </si>
  <si>
    <t>https://www.usnews.com/education/best-global-universities/villanova-university-216597</t>
  </si>
  <si>
    <t>https://www.usnews.com/education/best-global-universities/bangor-university-528852</t>
  </si>
  <si>
    <t>https://www.usnews.com/education/best-global-universities/dongguk-university-529173</t>
  </si>
  <si>
    <t>https://www.usnews.com/education/best-global-universities/state-university-of-new-york-suny-upstate-medical-center-529713</t>
  </si>
  <si>
    <t>https://www.usnews.com/education/best-global-universities/ewha-womans-university-504624</t>
  </si>
  <si>
    <t>https://www.usnews.com/education/best-global-universities/university-of-debrecen-504230</t>
  </si>
  <si>
    <t>https://www.usnews.com/education/best-global-universities/keele-university-504593</t>
  </si>
  <si>
    <t>https://www.usnews.com/education/best-global-universities/otto-von-guericke-university-528861</t>
  </si>
  <si>
    <t>https://www.usnews.com/education/best-global-universities/university-of-agder-529337</t>
  </si>
  <si>
    <t>https://www.usnews.com/education/best-global-universities/university-of-new-england-528095</t>
  </si>
  <si>
    <t>https://www.usnews.com/education/best-global-universities/american-university-cairo-530210</t>
  </si>
  <si>
    <t>https://www.usnews.com/education/best-global-universities/carol-davila-university-of-medicine-pharmacy-529201</t>
  </si>
  <si>
    <t>https://www.usnews.com/education/best-global-universities/parthenope-university-naples-529142</t>
  </si>
  <si>
    <t>https://www.usnews.com/education/best-global-universities/university-of-the-free-state-529166</t>
  </si>
  <si>
    <t>https://www.usnews.com/education/best-global-universities/university-of-seoul-528845</t>
  </si>
  <si>
    <t>https://www.usnews.com/education/best-global-universities/babol-university-of-medical-sciences-530160</t>
  </si>
  <si>
    <t>https://www.usnews.com/education/best-global-universities/qufu-normal-university-529543</t>
  </si>
  <si>
    <t>https://www.usnews.com/education/best-global-universities/university-of-montana-180489</t>
  </si>
  <si>
    <t>https://www.usnews.com/education/best-global-universities/charles-sturt-university-528979</t>
  </si>
  <si>
    <t>https://www.usnews.com/education/best-global-universities/tokyo-medical-dental-university-tmdu-505893</t>
  </si>
  <si>
    <t>https://www.usnews.com/education/best-global-universities/tomsk-polytechnic-university-529158</t>
  </si>
  <si>
    <t>https://www.usnews.com/education/best-global-universities/wuhan-institute-of-technology-529516</t>
  </si>
  <si>
    <t>https://www.usnews.com/education/best-global-universities/vilnius-university-503315</t>
  </si>
  <si>
    <t>https://www.usnews.com/education/best-global-universities/jeonbuk-national-university-503088</t>
  </si>
  <si>
    <t>https://www.usnews.com/education/best-global-universities/shiraz-university-500400</t>
  </si>
  <si>
    <t>https://www.usnews.com/education/best-global-universities/university-of-new-brunswick-499973</t>
  </si>
  <si>
    <t>https://www.usnews.com/education/best-global-universities/birkbeck-university-london-506805</t>
  </si>
  <si>
    <t>https://www.usnews.com/education/best-global-universities/islamia-university-of-bahawalpur-530065</t>
  </si>
  <si>
    <t>https://www.usnews.com/education/best-global-universities/sichuan-agricultural-university-529103</t>
  </si>
  <si>
    <t>https://www.usnews.com/education/best-global-universities/universite-de-bourgogne-505886</t>
  </si>
  <si>
    <t>https://www.usnews.com/education/best-global-universities/university-of-oviedo-503830</t>
  </si>
  <si>
    <t>https://www.usnews.com/education/best-global-universities/guangzhou-medical-university-529307</t>
  </si>
  <si>
    <t>https://www.usnews.com/education/best-global-universities/shanghai-maritime-university-529346</t>
  </si>
  <si>
    <t>https://www.usnews.com/education/best-global-universities/universidade-federal-do-parana-503933</t>
  </si>
  <si>
    <t>https://www.usnews.com/education/best-global-universities/universite-de-poitiers-501414</t>
  </si>
  <si>
    <t>https://www.usnews.com/education/best-global-universities/universidad-de-malaga-503965</t>
  </si>
  <si>
    <t>https://www.usnews.com/education/best-global-universities/university-of-regina-499970</t>
  </si>
  <si>
    <t>https://www.usnews.com/education/best-global-universities/universitat-ramon-llull-529454</t>
  </si>
  <si>
    <t>https://www.usnews.com/education/best-global-universities/free-university-of-bozen-bolzano-529990</t>
  </si>
  <si>
    <t>https://www.usnews.com/education/best-global-universities/university-of-mons-528860</t>
  </si>
  <si>
    <t>https://www.usnews.com/education/best-global-universities/adam-mickiewicz-university-500923</t>
  </si>
  <si>
    <t>https://www.usnews.com/education/best-global-universities/city-university-london-503692</t>
  </si>
  <si>
    <t>https://www.usnews.com/education/best-global-universities/guangxi-university-529243</t>
  </si>
  <si>
    <t>https://www.usnews.com/education/best-global-universities/university-of-limerick-528976</t>
  </si>
  <si>
    <t>https://www.usnews.com/education/best-global-universities/okayama-university-504249</t>
  </si>
  <si>
    <t>https://www.usnews.com/education/best-global-universities/braunschweig-university-of-technology-505131</t>
  </si>
  <si>
    <t>https://www.usnews.com/education/best-global-universities/university-of-indonesia-529367</t>
  </si>
  <si>
    <t>https://www.usnews.com/education/best-global-universities/warsaw-university-of-technology-502920</t>
  </si>
  <si>
    <t>https://www.usnews.com/education/best-global-universities/chonnam-national-university-503755</t>
  </si>
  <si>
    <t>https://www.usnews.com/education/best-global-universities/kuwait-university-512713</t>
  </si>
  <si>
    <t>https://www.usnews.com/education/best-global-universities/taipei-medical-university-501451</t>
  </si>
  <si>
    <t>https://www.usnews.com/education/best-global-universities/vienna-university-of-economics-business-529135</t>
  </si>
  <si>
    <t>https://www.usnews.com/education/best-global-universities/ucsi-university-530211</t>
  </si>
  <si>
    <t>https://www.usnews.com/education/best-global-universities/universidad-de-la-republica-uruguay-530030</t>
  </si>
  <si>
    <t>https://www.usnews.com/education/best-global-universities/augusta-university-482149</t>
  </si>
  <si>
    <t>https://www.usnews.com/education/best-global-universities/loma-linda-university-117636</t>
  </si>
  <si>
    <t>https://www.usnews.com/education/best-global-universities/loyola-university-chicago-146719</t>
  </si>
  <si>
    <t>https://www.usnews.com/education/best-global-universities/rhodes-university-528999</t>
  </si>
  <si>
    <t>https://www.usnews.com/education/best-global-universities/bahcesehir-university-529754</t>
  </si>
  <si>
    <t>https://www.usnews.com/education/best-global-universities/universidad-carlos-iii-de-madrid-500603</t>
  </si>
  <si>
    <t>https://www.usnews.com/education/best-global-universities/universidade-federal-do-rio-grande-do-norte-529407</t>
  </si>
  <si>
    <t>https://www.usnews.com/education/best-global-universities/wroclaw-medical-university-529400</t>
  </si>
  <si>
    <t>https://www.usnews.com/education/best-global-universities/xian-university-of-architecture-technology-529487</t>
  </si>
  <si>
    <t>https://www.usnews.com/education/best-global-universities/lehigh-university-213543</t>
  </si>
  <si>
    <t>https://www.usnews.com/education/best-global-universities/brno-university-of-technology-529040</t>
  </si>
  <si>
    <t>https://www.usnews.com/education/best-global-universities/anhui-university-529110</t>
  </si>
  <si>
    <t>https://www.usnews.com/education/best-global-universities/firat-university-528830</t>
  </si>
  <si>
    <t>https://www.usnews.com/education/best-global-universities/hunan-agricultural-university-529354</t>
  </si>
  <si>
    <t>https://www.usnews.com/education/best-global-universities/tribhuvan-university-530037</t>
  </si>
  <si>
    <t>https://www.usnews.com/education/best-global-universities/universidade-federal-de-sao-carlos-505014</t>
  </si>
  <si>
    <t>https://www.usnews.com/education/best-global-universities/universite-de-sfax-529029</t>
  </si>
  <si>
    <t>https://www.usnews.com/education/best-global-universities/new-york-medical-college-193830</t>
  </si>
  <si>
    <t>https://www.usnews.com/education/best-global-universities/national-taiwan-normal-university-503050</t>
  </si>
  <si>
    <t>https://www.usnews.com/education/best-global-universities/thapar-institute-of-engineering-technology-529291</t>
  </si>
  <si>
    <t>https://www.usnews.com/education/best-global-universities/new-mexico-state-university-188030</t>
  </si>
  <si>
    <t>https://www.usnews.com/education/best-global-universities/old-dominion-university-232982</t>
  </si>
  <si>
    <t>https://www.usnews.com/education/best-global-universities/yokohama-city-university-529035</t>
  </si>
  <si>
    <t>https://www.usnews.com/education/best-global-universities/christian-medical-college-hospital-cmch-vellore-529356</t>
  </si>
  <si>
    <t>https://www.usnews.com/education/best-global-universities/university-of-greenwich-529153</t>
  </si>
  <si>
    <t>https://www.usnews.com/education/best-global-universities/university-of-brighton-528973</t>
  </si>
  <si>
    <t>https://www.usnews.com/education/best-global-universities/university-of-bucharest-501581</t>
  </si>
  <si>
    <t>https://www.usnews.com/education/best-global-universities/bohai-university-529457</t>
  </si>
  <si>
    <t>https://www.usnews.com/education/best-global-universities/universite-paul-valery-506008</t>
  </si>
  <si>
    <t>https://www.usnews.com/education/best-global-universities/university-of-west-england-529164</t>
  </si>
  <si>
    <t>https://www.usnews.com/education/best-global-universities/wuhan-university-of-science-technology-529350</t>
  </si>
  <si>
    <t>https://www.usnews.com/education/best-global-universities/university-of-texas-rio-grande-valley-227368</t>
  </si>
  <si>
    <t>https://www.usnews.com/education/best-global-universities/johannes-kepler-university-linz-528837</t>
  </si>
  <si>
    <t>https://www.usnews.com/education/best-global-universities/bahauddin-zakariya-university-529426</t>
  </si>
  <si>
    <t>https://www.usnews.com/education/best-global-universities/university-of-kragujevac-529278</t>
  </si>
  <si>
    <t>https://www.usnews.com/education/best-global-universities/central-queensland-university-529603</t>
  </si>
  <si>
    <t>https://www.usnews.com/education/best-global-universities/national-university-of-la-plata-502752</t>
  </si>
  <si>
    <t>https://www.usnews.com/education/best-global-universities/shanxi-university-529038</t>
  </si>
  <si>
    <t>https://www.usnews.com/education/best-global-universities/yerevan-physics-institute-529063</t>
  </si>
  <si>
    <t>https://www.usnews.com/education/best-global-universities/abdul-wali-khan-university-530212</t>
  </si>
  <si>
    <t>https://www.usnews.com/education/best-global-universities/king-mongkuts-university-of-technology-thonburi-529070</t>
  </si>
  <si>
    <t>https://www.usnews.com/education/best-global-universities/universidade-federal-do-abc-ufabc-528920</t>
  </si>
  <si>
    <t>https://www.usnews.com/education/best-global-universities/national-central-university-504757</t>
  </si>
  <si>
    <t>https://www.usnews.com/education/best-global-universities/guangdong-university-of-foreign-studies-530213</t>
  </si>
  <si>
    <t>https://www.usnews.com/education/best-global-universities/tallinn-university-of-technology-529002</t>
  </si>
  <si>
    <t>https://www.usnews.com/education/best-global-universities/universite-dangers-528967</t>
  </si>
  <si>
    <t>https://www.usnews.com/education/best-global-universities/university-of-opole-530040</t>
  </si>
  <si>
    <t>https://www.usnews.com/education/best-global-universities/oxford-brookes-university-529009</t>
  </si>
  <si>
    <t>https://www.usnews.com/education/best-global-universities/university-of-lincoln-529675</t>
  </si>
  <si>
    <t>https://www.usnews.com/education/best-global-universities/magna-graecia-university-of-catanzaro-529254</t>
  </si>
  <si>
    <t>https://www.usnews.com/education/best-global-universities/university-of-sulimanyah-530214</t>
  </si>
  <si>
    <t>https://www.usnews.com/education/best-global-universities/embry-riddle-aeronautical-university-133553</t>
  </si>
  <si>
    <t>https://www.usnews.com/education/best-global-universities/howard-university-131520</t>
  </si>
  <si>
    <t>https://www.usnews.com/education/best-global-universities/ecole-des-ponts-paristech-529342</t>
  </si>
  <si>
    <t>https://www.usnews.com/education/best-global-universities/federation-university-australia-529602</t>
  </si>
  <si>
    <t>https://www.usnews.com/education/best-global-universities/ferdowsi-university-mashhad-502854</t>
  </si>
  <si>
    <t>https://www.usnews.com/education/best-global-universities/kazan-federal-university-529155</t>
  </si>
  <si>
    <t>https://www.usnews.com/education/best-global-universities/universidad-costa-rica-529589</t>
  </si>
  <si>
    <t>https://www.usnews.com/education/best-global-universities/universidad-de-cordoba-505807</t>
  </si>
  <si>
    <t>https://www.usnews.com/education/best-global-universities/universidad-pablo-de-olavide-529051</t>
  </si>
  <si>
    <t>https://www.usnews.com/education/best-global-universities/khon-kaen-university-529024</t>
  </si>
  <si>
    <t>https://www.usnews.com/education/best-global-universities/air-university-islamabad-530215</t>
  </si>
  <si>
    <t>https://www.usnews.com/education/best-global-universities/al-jouf-university-510765</t>
  </si>
  <si>
    <t>https://www.usnews.com/education/best-global-universities/carl-von-ossietzky-universitat-oldenburg-528947</t>
  </si>
  <si>
    <t>https://www.usnews.com/education/best-global-universities/national-university-of-science-technology-misis-529075</t>
  </si>
  <si>
    <t>https://www.usnews.com/education/best-global-universities/salzburg-university-528953</t>
  </si>
  <si>
    <t>https://www.usnews.com/education/best-global-universities/saveetha-institute-of-medical-technical-science-530216</t>
  </si>
  <si>
    <t>https://www.usnews.com/education/best-global-universities/california-polytechnic-state-university-san-luis-obispo-110422</t>
  </si>
  <si>
    <t>https://www.usnews.com/education/best-global-universities/universidad-de-castilla-la-mancha-505673</t>
  </si>
  <si>
    <t>https://www.usnews.com/education/best-global-universities/g-dannunzio-university-of-chieti-pescara-529183</t>
  </si>
  <si>
    <t>https://www.usnews.com/education/best-global-universities/royal-college-of-surgeons-ireland-528990</t>
  </si>
  <si>
    <t>https://www.usnews.com/education/best-global-universities/tobb-university-of-economics-and-technology-529325</t>
  </si>
  <si>
    <t>https://www.usnews.com/education/best-global-universities/universidade-federal-de-pernambuco-506633</t>
  </si>
  <si>
    <t>https://www.usnews.com/education/best-global-universities/universitat-dalacant-503239</t>
  </si>
  <si>
    <t>https://www.usnews.com/education/best-global-universities/university-campus-bio-medico-rome-italy-528992</t>
  </si>
  <si>
    <t>https://www.usnews.com/education/best-global-universities/university-of-south-bohemia-ceske-budejovice-528817</t>
  </si>
  <si>
    <t>https://www.usnews.com/education/best-global-universities/bond-university-529370</t>
  </si>
  <si>
    <t>https://www.usnews.com/education/best-global-universities/university-of-the-sunshine-coast-529403</t>
  </si>
  <si>
    <t>https://www.usnews.com/education/best-global-universities/harbin-medical-university-502045</t>
  </si>
  <si>
    <t>https://www.usnews.com/education/best-global-universities/universite-de-tunis-el-manar-529027</t>
  </si>
  <si>
    <t>https://www.usnews.com/education/best-global-universities/belarusian-state-university-529143</t>
  </si>
  <si>
    <t>https://www.usnews.com/education/best-global-universities/graz-university-of-technology-506184</t>
  </si>
  <si>
    <t>https://www.usnews.com/education/best-global-universities/british-university-in-egypt-512943</t>
  </si>
  <si>
    <t>https://www.usnews.com/education/best-global-universities/istanbul-aydin-university-529451</t>
  </si>
  <si>
    <t>https://www.usnews.com/education/best-global-universities/universite-de-caen-normandie-528879</t>
  </si>
  <si>
    <t>https://www.usnews.com/education/best-global-universities/university-of-denver-127060</t>
  </si>
  <si>
    <t>https://www.usnews.com/education/best-global-universities/an-najah-national-university-511302</t>
  </si>
  <si>
    <t>https://www.usnews.com/education/best-global-universities/foshan-university-529885</t>
  </si>
  <si>
    <t>https://www.usnews.com/education/best-global-universities/ilia-state-university-529448</t>
  </si>
  <si>
    <t>https://www.usnews.com/education/best-global-universities/imt-atlantique-529450</t>
  </si>
  <si>
    <t>https://www.usnews.com/education/best-global-universities/international-islamic-university-pakistan-530049</t>
  </si>
  <si>
    <t>https://www.usnews.com/education/best-global-universities/shahid-beheshti-university-502879</t>
  </si>
  <si>
    <t>https://www.usnews.com/education/best-global-universities/sohag-university-529724</t>
  </si>
  <si>
    <t>https://www.usnews.com/education/best-global-universities/university-of-camerino-529174</t>
  </si>
  <si>
    <t>https://www.usnews.com/education/best-global-universities/western-norway-university-of-applied-sciences-529923</t>
  </si>
  <si>
    <t>https://www.usnews.com/education/best-global-universities/university-of-wroclaw-502646</t>
  </si>
  <si>
    <t>https://www.usnews.com/education/best-global-universities/chung-ang-university-500565</t>
  </si>
  <si>
    <t>https://www.usnews.com/education/best-global-universities/ihe-delft-institute-for-water-education-529607</t>
  </si>
  <si>
    <t>https://www.usnews.com/education/best-global-universities/south-valley-university-egypt-530041</t>
  </si>
  <si>
    <t>https://www.usnews.com/education/best-global-universities/universidade-do-estado-do-rio-de-janeiro-502771</t>
  </si>
  <si>
    <t>https://www.usnews.com/education/best-global-universities/william-mary-231624</t>
  </si>
  <si>
    <t>https://www.usnews.com/education/best-global-universities/state-university-of-new-york-suny-binghamton-196079</t>
  </si>
  <si>
    <t>https://www.usnews.com/education/best-global-universities/amity-university-noida-529512</t>
  </si>
  <si>
    <t>https://www.usnews.com/education/best-global-universities/gwangju-institute-of-science-technology-gist-506847</t>
  </si>
  <si>
    <t>https://www.usnews.com/education/best-global-universities/toronto-metropolitan-university-499982</t>
  </si>
  <si>
    <t>https://www.usnews.com/education/best-global-universities/universite-de-rouen-normandie-528984</t>
  </si>
  <si>
    <t>https://www.usnews.com/education/best-global-universities/arizona-state-university-downtown-phoenix-529933</t>
  </si>
  <si>
    <t>https://www.usnews.com/education/best-global-universities/catholic-university-of-america-131283</t>
  </si>
  <si>
    <t>https://www.usnews.com/education/best-global-universities/coventry-university-529401</t>
  </si>
  <si>
    <t>https://www.usnews.com/education/best-global-universities/universidad-san-francisco-de-quito-530217</t>
  </si>
  <si>
    <t>https://www.usnews.com/education/best-global-universities/university-of-gondar-529442</t>
  </si>
  <si>
    <t>https://www.usnews.com/education/best-global-universities/university-of-insubria-528983</t>
  </si>
  <si>
    <t>https://www.usnews.com/education/best-global-universities/university-of-jinan-529252</t>
  </si>
  <si>
    <t>https://www.usnews.com/education/best-global-universities/california-state-university-fullerton-110565</t>
  </si>
  <si>
    <t>https://www.usnews.com/education/best-global-universities/florida-atlantic-university-133669</t>
  </si>
  <si>
    <t>https://www.usnews.com/education/best-global-universities/aberystwyth-university-528922</t>
  </si>
  <si>
    <t>https://www.usnews.com/education/best-global-universities/national-sun-yat-sen-university-505080</t>
  </si>
  <si>
    <t>https://www.usnews.com/education/best-global-universities/universita-ca-foscari-venezia-529000</t>
  </si>
  <si>
    <t>https://www.usnews.com/education/best-global-universities/zhejiang-gongshang-university-529420</t>
  </si>
  <si>
    <t>https://www.usnews.com/education/best-global-universities/birla-institute-of-technology-science-pilani-bits-pilani-528900</t>
  </si>
  <si>
    <t>https://www.usnews.com/education/best-global-universities/k-n-toosi-university-of-technology-529705</t>
  </si>
  <si>
    <t>https://www.usnews.com/education/best-global-universities/university-of-texas-el-paso-228796</t>
  </si>
  <si>
    <t>https://www.usnews.com/education/best-global-universities/indian-institute-of-technology-iit-hyderabad-529636</t>
  </si>
  <si>
    <t>https://www.usnews.com/education/best-global-universities/leuphana-university-luneburg-529466</t>
  </si>
  <si>
    <t>https://www.usnews.com/education/best-global-universities/university-of-rajshahi-530218</t>
  </si>
  <si>
    <t>https://www.usnews.com/education/best-global-universities/ajman-university-530219</t>
  </si>
  <si>
    <t>https://www.usnews.com/education/best-global-universities/shanghai-normal-university-505334</t>
  </si>
  <si>
    <t>https://www.usnews.com/education/best-global-universities/gdansk-university-of-technology-529186</t>
  </si>
  <si>
    <t>https://www.usnews.com/education/best-global-universities/jawaharlal-nehru-university-new-delhi-529031</t>
  </si>
  <si>
    <t>https://www.usnews.com/education/best-global-universities/medical-university-sofia-529176</t>
  </si>
  <si>
    <t>https://www.usnews.com/education/best-global-universities/obafemi-awolowo-university-529694</t>
  </si>
  <si>
    <t>https://www.usnews.com/education/best-global-universities/polytechnic-university-of-bucharest-506097</t>
  </si>
  <si>
    <t>https://www.usnews.com/education/best-global-universities/universidad-de-extremadura-529022</t>
  </si>
  <si>
    <t>https://www.usnews.com/education/best-global-universities/universite-gustave-eiffel-529800</t>
  </si>
  <si>
    <t>https://www.usnews.com/education/best-global-universities/university-of-london-royal-veterinary-college-528814</t>
  </si>
  <si>
    <t>https://www.usnews.com/education/best-global-universities/stevens-institute-of-technology-186867</t>
  </si>
  <si>
    <t>https://www.usnews.com/education/best-global-universities/universidade-federal-da-bahia-528977</t>
  </si>
  <si>
    <t>https://www.usnews.com/education/best-global-universities/university-of-salford-529039</t>
  </si>
  <si>
    <t>https://www.usnews.com/education/best-global-universities/jiangsu-university-of-science-technology-529475</t>
  </si>
  <si>
    <t>https://www.usnews.com/education/best-global-universities/kermanshah-university-of-medical-sciences-529623</t>
  </si>
  <si>
    <t>https://www.usnews.com/education/best-global-universities/national-university-of-cordoba-502638</t>
  </si>
  <si>
    <t>https://www.usnews.com/education/best-global-universities/sanjay-gandhi-postgraduate-institute-of-medical-sciences-529743</t>
  </si>
  <si>
    <t>https://www.usnews.com/education/best-global-universities/shandong-agricultural-university-529093</t>
  </si>
  <si>
    <t>https://www.usnews.com/education/best-global-universities/universiti-malaysia-pahang-al-sultan-abdullah-umpsa-529458</t>
  </si>
  <si>
    <t>https://www.usnews.com/education/best-global-universities/university-hail-508576</t>
  </si>
  <si>
    <t>https://www.usnews.com/education/best-global-universities/university-of-eastern-piedmont-amedeo-avogadro-528952</t>
  </si>
  <si>
    <t>https://www.usnews.com/education/best-global-universities/university-of-yaounde-i-529161</t>
  </si>
  <si>
    <t>https://www.usnews.com/education/best-global-universities/university-of-huddersfield-529422</t>
  </si>
  <si>
    <t>https://www.usnews.com/education/best-global-universities/chandigarh-university-530220</t>
  </si>
  <si>
    <t>https://www.usnews.com/education/best-global-universities/university-of-hertfordshire-505661</t>
  </si>
  <si>
    <t>https://www.usnews.com/education/best-global-universities/universite-de-picardie-jules-verne-upjv-528959</t>
  </si>
  <si>
    <t>https://www.usnews.com/education/best-global-universities/university-of-tabuk-529786</t>
  </si>
  <si>
    <t>https://www.usnews.com/education/best-global-universities/airlangga-university-530221</t>
  </si>
  <si>
    <t>https://www.usnews.com/education/best-global-universities/helwan-university-512792</t>
  </si>
  <si>
    <t>https://www.usnews.com/education/best-global-universities/abo-akademi-university-529149</t>
  </si>
  <si>
    <t>https://www.usnews.com/education/best-global-universities/kumamoto-university-505102</t>
  </si>
  <si>
    <t>https://www.usnews.com/education/best-global-universities/cyprus-university-of-technology-530036</t>
  </si>
  <si>
    <t>https://www.usnews.com/education/best-global-universities/universidad-autonoma-de-chile-529688</t>
  </si>
  <si>
    <t>https://www.usnews.com/education/best-global-universities/university-of-st-gallen-504309</t>
  </si>
  <si>
    <t>https://www.usnews.com/education/best-global-universities/university-of-toledo-206084</t>
  </si>
  <si>
    <t>https://www.usnews.com/education/best-global-universities/de-montfort-university-529563</t>
  </si>
  <si>
    <t>https://www.usnews.com/education/best-global-universities/maynooth-university-528943</t>
  </si>
  <si>
    <t>https://www.usnews.com/education/best-global-universities/nicolaus-copernicus-university-502450</t>
  </si>
  <si>
    <t>https://www.usnews.com/education/best-global-universities/army-medical-university-503729</t>
  </si>
  <si>
    <t>https://www.usnews.com/education/best-global-universities/isfahan-university-medical-science-529419</t>
  </si>
  <si>
    <t>https://www.usnews.com/education/best-global-universities/sofia-university-st-kliment-ohridski-504656</t>
  </si>
  <si>
    <t>https://www.usnews.com/education/best-global-universities/universidad-tecnica-federico-santa-maria-528919</t>
  </si>
  <si>
    <t>https://www.usnews.com/education/best-global-universities/university-of-peradeniya-529988</t>
  </si>
  <si>
    <t>https://www.usnews.com/education/best-global-universities/tokyo-metropolitan-university-505425</t>
  </si>
  <si>
    <t>https://www.usnews.com/education/best-global-universities/universidad-rey-juan-carlos-529015</t>
  </si>
  <si>
    <t>https://www.usnews.com/education/best-global-universities/beijing-technology-business-university-529734</t>
  </si>
  <si>
    <t>https://www.usnews.com/education/best-global-universities/cadi-ayyad-university-of-marrakech-529144</t>
  </si>
  <si>
    <t>https://www.usnews.com/education/best-global-universities/chongqing-university-of-posts-telecommunications-529515</t>
  </si>
  <si>
    <t>https://www.usnews.com/education/best-global-universities/institut-national-des-sciences-appliquees-de-lyon-insa-lyon-505713</t>
  </si>
  <si>
    <t>https://www.usnews.com/education/best-global-universities/university-of-malta-529548</t>
  </si>
  <si>
    <t>https://www.usnews.com/education/best-global-universities/university-of-maribor-528882</t>
  </si>
  <si>
    <t>https://www.usnews.com/education/best-global-universities/jazan-university-514902</t>
  </si>
  <si>
    <t>https://www.usnews.com/education/best-global-universities/king-saud-bin-abdulaziz-university-for-health-sciences-514629</t>
  </si>
  <si>
    <t>https://www.usnews.com/education/best-global-universities/tokai-university-505943</t>
  </si>
  <si>
    <t>https://www.usnews.com/education/best-global-universities/southern-cross-university-528998</t>
  </si>
  <si>
    <t>https://www.usnews.com/education/best-global-universities/institut-national-polytechnique-de-toulouse-505784</t>
  </si>
  <si>
    <t>https://www.usnews.com/education/best-global-universities/jamia-hamdard-university-529132</t>
  </si>
  <si>
    <t>https://www.usnews.com/education/best-global-universities/oslo-metropolitan-university-oslomet-529371</t>
  </si>
  <si>
    <t>https://www.usnews.com/education/best-global-universities/juntendo-university-502999</t>
  </si>
  <si>
    <t>https://www.usnews.com/education/best-global-universities/lincoln-university-new-zealand-529113</t>
  </si>
  <si>
    <t>https://www.usnews.com/education/best-global-universities/srm-institute-of-science-technology-chennai-529816</t>
  </si>
  <si>
    <t>https://www.usnews.com/education/best-global-universities/xiangtan-university-529020</t>
  </si>
  <si>
    <t>https://www.usnews.com/education/best-global-universities/university-of-maine-orono-161253</t>
  </si>
  <si>
    <t>https://www.usnews.com/education/best-global-universities/marmara-university-502695</t>
  </si>
  <si>
    <t>https://www.usnews.com/education/best-global-universities/air-force-military-medical-university-506665</t>
  </si>
  <si>
    <t>https://www.usnews.com/education/best-global-universities/henan-polytechnic-university-529521</t>
  </si>
  <si>
    <t>https://www.usnews.com/education/best-global-universities/pontificia-universidade-catolica-do-rio-grande-do-sul-529583</t>
  </si>
  <si>
    <t>https://www.usnews.com/education/best-global-universities/universidade-federal-de-santa-maria-ufsm-500881</t>
  </si>
  <si>
    <t>https://www.usnews.com/education/best-global-universities/universitat-jaume-i-528868</t>
  </si>
  <si>
    <t>https://www.usnews.com/education/best-global-universities/universiti-teknologi-mara-529194</t>
  </si>
  <si>
    <t>https://www.usnews.com/education/best-global-universities/university-diego-portales-529669</t>
  </si>
  <si>
    <t>https://www.usnews.com/education/best-global-universities/konkuk-university-503911</t>
  </si>
  <si>
    <t>https://www.usnews.com/education/best-global-universities/port-said-university-511764</t>
  </si>
  <si>
    <t>https://www.usnews.com/education/best-global-universities/university-of-nigeria-529471</t>
  </si>
  <si>
    <t>https://www.usnews.com/education/best-global-universities/portland-state-university-209807</t>
  </si>
  <si>
    <t>https://www.usnews.com/education/best-global-universities/universidade-federal-fluminense-506244</t>
  </si>
  <si>
    <t>https://www.usnews.com/education/best-global-universities/chang-gung-university-505417</t>
  </si>
  <si>
    <t>https://www.usnews.com/education/best-global-universities/university-of-windsor-499964</t>
  </si>
  <si>
    <t>https://www.usnews.com/education/best-global-universities/aswan-university-508412</t>
  </si>
  <si>
    <t>https://www.usnews.com/education/best-global-universities/china-medical-university-506215</t>
  </si>
  <si>
    <t>https://www.usnews.com/education/best-global-universities/kunming-university-of-science-technology-529089</t>
  </si>
  <si>
    <t>https://www.usnews.com/education/best-global-universities/northeast-forestry-university-china-529095</t>
  </si>
  <si>
    <t>https://www.usnews.com/education/best-global-universities/tianjin-university-of-technology-529674</t>
  </si>
  <si>
    <t>https://www.usnews.com/education/best-global-universities/universitat-kassel-529151</t>
  </si>
  <si>
    <t>https://www.usnews.com/education/best-global-universities/wenzhou-medical-university-529262</t>
  </si>
  <si>
    <t>https://www.usnews.com/education/best-global-universities/fordham-university-191241</t>
  </si>
  <si>
    <t>https://www.usnews.com/education/best-global-universities/marquette-university-239105</t>
  </si>
  <si>
    <t>https://www.usnews.com/education/best-global-universities/universidade-federal-de-pelotas-528834</t>
  </si>
  <si>
    <t>https://www.usnews.com/education/best-global-universities/ataturk-university-500132</t>
  </si>
  <si>
    <t>https://www.usnews.com/education/best-global-universities/university-of-latvia-529199</t>
  </si>
  <si>
    <t>https://www.usnews.com/education/best-global-universities/bahir-dar-university-530158</t>
  </si>
  <si>
    <t>https://www.usnews.com/education/best-global-universities/guizhou-university-529303</t>
  </si>
  <si>
    <t>https://www.usnews.com/education/best-global-universities/jonkoping-university-529670</t>
  </si>
  <si>
    <t>https://www.usnews.com/education/best-global-universities/nanjing-university-of-finance-economics-530042</t>
  </si>
  <si>
    <t>https://www.usnews.com/education/best-global-universities/universidade-federal-do-ceara-503817</t>
  </si>
  <si>
    <t>https://www.usnews.com/education/best-global-universities/universite-de-orleans-528865</t>
  </si>
  <si>
    <t>https://www.usnews.com/education/best-global-universities/universite-de-tours-505177</t>
  </si>
  <si>
    <t>https://www.usnews.com/education/best-global-universities/university-of-zambia-529619</t>
  </si>
  <si>
    <t>https://www.usnews.com/education/best-global-universities/university-of-akron-200800</t>
  </si>
  <si>
    <t>https://www.usnews.com/education/best-global-universities/niigata-university-504351</t>
  </si>
  <si>
    <t>https://www.usnews.com/education/best-global-universities/instituto-politecnico-do-porto-529555</t>
  </si>
  <si>
    <t>https://www.usnews.com/education/best-global-universities/ningbo-university-529272</t>
  </si>
  <si>
    <t>https://www.usnews.com/education/best-global-universities/northern-illinois-university-147703</t>
  </si>
  <si>
    <t>https://www.usnews.com/education/best-global-universities/university-of-novi-sad-529165</t>
  </si>
  <si>
    <t>https://www.usnews.com/education/best-global-universities/middlesex-university-528885</t>
  </si>
  <si>
    <t>https://www.usnews.com/education/best-global-universities/kanazawa-university-503283</t>
  </si>
  <si>
    <t>https://www.usnews.com/education/best-global-universities/national-university-of-defense-technology-china-505128</t>
  </si>
  <si>
    <t>https://www.usnews.com/education/best-global-universities/tshwane-university-of-technology-529469</t>
  </si>
  <si>
    <t>https://www.usnews.com/education/best-global-universities/university-institute-of-lisbon-529551</t>
  </si>
  <si>
    <t>https://www.usnews.com/education/best-global-universities/zhejiang-af-university-529418</t>
  </si>
  <si>
    <t>https://www.usnews.com/education/best-global-universities/florida-institute-of-technology-133881</t>
  </si>
  <si>
    <t>https://www.usnews.com/education/best-global-universities/inha-university-504761</t>
  </si>
  <si>
    <t>https://www.usnews.com/education/best-global-universities/nagasaki-university-503741</t>
  </si>
  <si>
    <t>https://www.usnews.com/education/best-global-universities/pontificia-universidad-catolica-del-peru-529791</t>
  </si>
  <si>
    <t>https://www.usnews.com/education/best-global-universities/pontificia-universidad-catolica-de-valparaiso-529219</t>
  </si>
  <si>
    <t>https://www.usnews.com/education/best-global-universities/university-of-engineering-technology-lahore-529774</t>
  </si>
  <si>
    <t>https://www.usnews.com/education/best-global-universities/university-of-north-carolina-greensboro-199148</t>
  </si>
  <si>
    <t>https://www.usnews.com/education/best-global-universities/bucharest-university-of-economic-studies-530222</t>
  </si>
  <si>
    <t>https://www.usnews.com/education/best-global-universities/king-mongkuts-university-of-technology-north-bangkok-529830</t>
  </si>
  <si>
    <t>https://www.usnews.com/education/best-global-universities/medical-university-of-warsaw-529008</t>
  </si>
  <si>
    <t>https://www.usnews.com/education/best-global-universities/post-graduate-institute-of-medical-education-research-pgimer-chandigarh-529687</t>
  </si>
  <si>
    <t>https://www.usnews.com/education/best-global-universities/universite-paris-13-528858</t>
  </si>
  <si>
    <t>https://www.usnews.com/education/best-global-universities/university-of-neuchatel-528816</t>
  </si>
  <si>
    <t>https://www.usnews.com/education/best-global-universities/xian-university-of-science-technology-529798</t>
  </si>
  <si>
    <t>https://www.usnews.com/education/best-global-universities/jiangsu-normal-university-529282</t>
  </si>
  <si>
    <t>https://www.usnews.com/education/best-global-universities/osaka-metropolitan-university-530032</t>
  </si>
  <si>
    <t>https://www.usnews.com/education/best-global-universities/university-of-massachusetts-lowell-166513</t>
  </si>
  <si>
    <t>https://www.usnews.com/education/best-global-universities/glasgow-caledonian-university-529566</t>
  </si>
  <si>
    <t>https://www.usnews.com/education/best-global-universities/ajou-university-504876</t>
  </si>
  <si>
    <t>https://www.usnews.com/education/best-global-universities/universite-de-monastir-529198</t>
  </si>
  <si>
    <t>https://www.usnews.com/education/best-global-universities/west-university-of-timisoara-529320</t>
  </si>
  <si>
    <t>https://www.usnews.com/education/best-global-universities/jadavpur-university-505474</t>
  </si>
  <si>
    <t>https://www.usnews.com/education/best-global-universities/universitat-siegen-529388</t>
  </si>
  <si>
    <t>https://www.usnews.com/education/best-global-universities/university-kashan-529415</t>
  </si>
  <si>
    <t>https://www.usnews.com/education/best-global-universities/university-of-foggia-529562</t>
  </si>
  <si>
    <t>https://www.usnews.com/education/best-global-universities/university-of-jeddah-530059</t>
  </si>
  <si>
    <t>https://www.usnews.com/education/best-global-universities/university-of-arkansas-medical-sciences-106263</t>
  </si>
  <si>
    <t>https://www.usnews.com/education/best-global-universities/mendel-university-in-brno-529109</t>
  </si>
  <si>
    <t>https://www.usnews.com/education/best-global-universities/imam-khomeini-international-university-529643</t>
  </si>
  <si>
    <t>https://www.usnews.com/education/best-global-universities/university-of-idaho-142285</t>
  </si>
  <si>
    <t>https://www.usnews.com/education/best-global-universities/chungnam-national-university-502760</t>
  </si>
  <si>
    <t>https://www.usnews.com/education/best-global-universities/nazarbayev-university-529806</t>
  </si>
  <si>
    <t>https://www.usnews.com/education/best-global-universities/universidad-andres-bello-529202</t>
  </si>
  <si>
    <t>https://www.usnews.com/education/best-global-universities/university-of-aegean-529685</t>
  </si>
  <si>
    <t>https://www.usnews.com/education/best-global-universities/national-taipei-university-of-technology-529069</t>
  </si>
  <si>
    <t>https://www.usnews.com/education/best-global-universities/durban-university-of-technology-530223</t>
  </si>
  <si>
    <t>https://www.usnews.com/education/best-global-universities/tiangong-university-529130</t>
  </si>
  <si>
    <t>https://www.usnews.com/education/best-global-universities/university-of-a-coruna-529162</t>
  </si>
  <si>
    <t>https://www.usnews.com/education/best-global-universities/university-of-sassari-528880</t>
  </si>
  <si>
    <t>https://www.usnews.com/education/best-global-universities/california-state-university-sacramento-110617</t>
  </si>
  <si>
    <t>https://www.usnews.com/education/best-global-universities/university-of-memphis-220862</t>
  </si>
  <si>
    <t>https://www.usnews.com/education/best-global-universities/universitat-de-lleida-504927</t>
  </si>
  <si>
    <t>https://www.usnews.com/education/best-global-universities/university-of-bradford-528905</t>
  </si>
  <si>
    <t>https://www.usnews.com/education/best-global-universities/lahore-university-of-management-sciences-530224</t>
  </si>
  <si>
    <t>https://www.usnews.com/education/best-global-universities/medical-university-gdansk-529056</t>
  </si>
  <si>
    <t>https://www.usnews.com/education/best-global-universities/paracelsus-private-medical-university-529224</t>
  </si>
  <si>
    <t>https://www.usnews.com/education/best-global-universities/saarland-university-504282</t>
  </si>
  <si>
    <t>https://www.usnews.com/education/best-global-universities/shantou-university-529179</t>
  </si>
  <si>
    <t>https://www.usnews.com/education/best-global-universities/universidade-catolica-portuguesa-529989</t>
  </si>
  <si>
    <t>https://www.usnews.com/education/best-global-universities/university-of-engineering-technology-taxila-529768</t>
  </si>
  <si>
    <t>https://www.usnews.com/education/best-global-universities/pontificia-universidad-javeriana-529596</t>
  </si>
  <si>
    <t>https://www.usnews.com/education/best-global-universities/university-of-colombo-529748</t>
  </si>
  <si>
    <t>https://www.usnews.com/education/best-global-universities/ege-university-500691</t>
  </si>
  <si>
    <t>https://www.usnews.com/education/best-global-universities/indian-institute-of-science-education-research-iiser-pune-529311</t>
  </si>
  <si>
    <t>https://www.usnews.com/education/best-global-universities/indian-institute-of-technology-iit-guwahati-528994</t>
  </si>
  <si>
    <t>https://www.usnews.com/education/best-global-universities/tuscia-university-529091</t>
  </si>
  <si>
    <t>https://www.usnews.com/education/best-global-universities/university-of-basilicata-528962</t>
  </si>
  <si>
    <t>https://www.usnews.com/education/best-global-universities/university-west-indies-mona-jamaica-529749</t>
  </si>
  <si>
    <t>https://www.usnews.com/education/best-global-universities/shinshu-university-505095</t>
  </si>
  <si>
    <t>https://www.usnews.com/education/best-global-universities/uniformed-services-university-of-the-health-sciences-usa-528993</t>
  </si>
  <si>
    <t>https://www.usnews.com/education/best-global-universities/estonian-university-of-life-sciences-529100</t>
  </si>
  <si>
    <t>https://www.usnews.com/education/best-global-universities/tianjin-medical-university-529011</t>
  </si>
  <si>
    <t>https://www.usnews.com/education/best-global-universities/universite-de-carthage-529240</t>
  </si>
  <si>
    <t>https://www.usnews.com/education/best-global-universities/yildiz-technical-university-528878</t>
  </si>
  <si>
    <t>https://www.usnews.com/education/best-global-universities/istanbul-university-cerrahpasa-529526</t>
  </si>
  <si>
    <t>https://www.usnews.com/education/best-global-universities/kerman-university-of-medical-sciences-529929</t>
  </si>
  <si>
    <t>https://www.usnews.com/education/best-global-universities/medical-university-lodz-529195</t>
  </si>
  <si>
    <t>https://www.usnews.com/education/best-global-universities/university-of-cassino-529646</t>
  </si>
  <si>
    <t>https://www.usnews.com/education/best-global-universities/university-of-laquila-528961</t>
  </si>
  <si>
    <t>https://www.usnews.com/education/best-global-universities/xian-university-of-technology-529477</t>
  </si>
  <si>
    <t>https://www.usnews.com/education/best-global-universities/ball-state-university-150136</t>
  </si>
  <si>
    <t>https://www.usnews.com/education/best-global-universities/university-of-alabama-huntsville-100706</t>
  </si>
  <si>
    <t>https://www.usnews.com/education/best-global-universities/prince-of-songkla-university-529017</t>
  </si>
  <si>
    <t>https://www.usnews.com/education/best-global-universities/international-medical-university-malaysia-529742</t>
  </si>
  <si>
    <t>https://www.usnews.com/education/best-global-universities/urmia-university-529525</t>
  </si>
  <si>
    <t>https://www.usnews.com/education/best-global-universities/ecole-de-technologie-superieure-canada-529339</t>
  </si>
  <si>
    <t>https://www.usnews.com/education/best-global-universities/ontario-tech-university-529067</t>
  </si>
  <si>
    <t>https://www.usnews.com/education/best-global-universities/universitat-greifswald-501842</t>
  </si>
  <si>
    <t>https://www.usnews.com/education/best-global-universities/university-of-zielona-gora-529987</t>
  </si>
  <si>
    <t>https://www.usnews.com/education/best-global-universities/university-massachusetts-dartmouth-167987</t>
  </si>
  <si>
    <t>https://www.usnews.com/education/best-global-universities/nelson-mandela-university-529355</t>
  </si>
  <si>
    <t>https://www.usnews.com/education/best-global-universities/shaanxi-university-of-science-technology-529882</t>
  </si>
  <si>
    <t>https://www.usnews.com/education/best-global-universities/university-of-veterinary-medicine-vienna-528974</t>
  </si>
  <si>
    <t>https://www.usnews.com/education/best-global-universities/universidad-austral-de-chile-529048</t>
  </si>
  <si>
    <t>https://www.usnews.com/education/best-global-universities/riga-technical-university-529755</t>
  </si>
  <si>
    <t>https://www.usnews.com/education/best-global-universities/benemerita-universidad-autonoma-de-puebla-528925</t>
  </si>
  <si>
    <t>https://www.usnews.com/education/best-global-universities/central-university-of-finance-economics-529634</t>
  </si>
  <si>
    <t>https://www.usnews.com/education/best-global-universities/gazi-university-506852</t>
  </si>
  <si>
    <t>https://www.usnews.com/education/best-global-universities/international-islamic-university-malaysia-529529</t>
  </si>
  <si>
    <t>https://www.usnews.com/education/best-global-universities/jiangxi-university-of-science-technology-529889</t>
  </si>
  <si>
    <t>https://www.usnews.com/education/best-global-universities/mohammed-first-university-of-oujda-529326</t>
  </si>
  <si>
    <t>https://www.usnews.com/education/best-global-universities/universidad-de-jaen-529044</t>
  </si>
  <si>
    <t>https://www.usnews.com/education/best-global-universities/yarmouk-university-507918</t>
  </si>
  <si>
    <t>https://www.usnews.com/education/best-global-universities/universiti-tunku-abdul-rahman-utar-529814</t>
  </si>
  <si>
    <t>https://www.usnews.com/education/best-global-universities/universidad-de-santiago-de-chile-529177</t>
  </si>
  <si>
    <t>https://www.usnews.com/education/best-global-universities/qilu-university-of-technology-529482</t>
  </si>
  <si>
    <t>https://www.usnews.com/education/best-global-universities/tokyo-medical-university-529058</t>
  </si>
  <si>
    <t>https://www.usnews.com/education/best-global-universities/zurich-university-of-applied-sciences-530045</t>
  </si>
  <si>
    <t>https://www.usnews.com/education/best-global-universities/al-farabi-kazakh-national-university-530060</t>
  </si>
  <si>
    <t>https://www.usnews.com/education/best-global-universities/sheffield-hallam-university-529220</t>
  </si>
  <si>
    <t>https://www.usnews.com/education/best-global-universities/henan-university-of-science-technology-529653</t>
  </si>
  <si>
    <t>https://www.usnews.com/education/best-global-universities/universidade-federal-de-goias-529175</t>
  </si>
  <si>
    <t>https://www.usnews.com/education/best-global-universities/birmingham-city-university-530225</t>
  </si>
  <si>
    <t>https://www.usnews.com/education/best-global-universities/alexandru-ioan-cuza-university-529053</t>
  </si>
  <si>
    <t>https://www.usnews.com/education/best-global-universities/tokyo-university-of-science-503707</t>
  </si>
  <si>
    <t>https://www.usnews.com/education/best-global-universities/university-of-pecs-529028</t>
  </si>
  <si>
    <t>https://www.usnews.com/education/best-global-universities/shiraz-university-of-technology-529462</t>
  </si>
  <si>
    <t>https://www.usnews.com/education/best-global-universities/suzhou-university-of-science-technology-529823</t>
  </si>
  <si>
    <t>https://www.usnews.com/education/best-global-universities/southern-illinois-university-149222</t>
  </si>
  <si>
    <t>https://www.usnews.com/education/best-global-universities/universidad-de-valladolid-501268</t>
  </si>
  <si>
    <t>https://www.usnews.com/education/best-global-universities/university-of-baghdad-513204</t>
  </si>
  <si>
    <t>https://www.usnews.com/education/best-global-universities/catholic-university-of-korea-504494</t>
  </si>
  <si>
    <t>https://www.usnews.com/education/best-global-universities/gyeongsang-national-university-500897</t>
  </si>
  <si>
    <t>https://www.usnews.com/education/best-global-universities/indian-institute-of-technology-iit-indore-529453</t>
  </si>
  <si>
    <t>https://www.usnews.com/education/best-global-universities/shanghai-ocean-university-529171</t>
  </si>
  <si>
    <t>https://www.usnews.com/education/best-global-universities/london-south-bank-university-530226</t>
  </si>
  <si>
    <t>https://www.usnews.com/education/best-global-universities/kaohsiung-medical-university-505935</t>
  </si>
  <si>
    <t>https://www.usnews.com/education/best-global-universities/universidad-de-cadiz-500766</t>
  </si>
  <si>
    <t>https://www.usnews.com/education/best-global-universities/university-of-mohaghegh-ardabili-529803</t>
  </si>
  <si>
    <t>https://www.usnews.com/education/best-global-universities/qassim-university-510947</t>
  </si>
  <si>
    <t>https://www.usnews.com/education/best-global-universities/anhui-medical-university-529269</t>
  </si>
  <si>
    <t>https://www.usnews.com/education/best-global-universities/wilfrid-laurier-university-529247</t>
  </si>
  <si>
    <t>https://www.usnews.com/education/best-global-universities/university-of-hyderabad-528875</t>
  </si>
  <si>
    <t>https://www.usnews.com/education/best-global-universities/indian-institute-of-technology-bhu-varanasi-iit-bhu-varanasi-529539</t>
  </si>
  <si>
    <t>https://www.usnews.com/education/best-global-universities/lakehead-university-529172</t>
  </si>
  <si>
    <t>https://www.usnews.com/education/best-global-universities/pontificia-universidade-catolica-do-rio-de-janeiro-529811</t>
  </si>
  <si>
    <t>https://www.usnews.com/education/best-global-universities/warsaw-university-of-life-sciences-529101</t>
  </si>
  <si>
    <t>https://www.usnews.com/education/best-global-universities/worcester-polytechnic-institute-168421</t>
  </si>
  <si>
    <t>https://www.usnews.com/education/best-global-universities/eastern-virginia-medical-school-529600</t>
  </si>
  <si>
    <t>https://www.usnews.com/education/best-global-universities/kindai-university-kinki-university-505855</t>
  </si>
  <si>
    <t>https://www.usnews.com/education/best-global-universities/instituto-politecnico-nacional-mexico-506818</t>
  </si>
  <si>
    <t>https://www.usnews.com/education/best-global-universities/xinjiang-university-529284</t>
  </si>
  <si>
    <t>https://www.usnews.com/education/best-global-universities/kasetsart-university-529012</t>
  </si>
  <si>
    <t>https://www.usnews.com/education/best-global-universities/budapest-university-of-technology-economics-502324</t>
  </si>
  <si>
    <t>https://www.usnews.com/education/best-global-universities/dokuz-eylul-university-503998</t>
  </si>
  <si>
    <t>https://www.usnews.com/education/best-global-universities/university-of-augsburg-528954</t>
  </si>
  <si>
    <t>https://www.usnews.com/education/best-global-universities/erciyes-university-503419</t>
  </si>
  <si>
    <t>https://www.usnews.com/education/best-global-universities/universidad-publica-de-navarra-529169</t>
  </si>
  <si>
    <t>https://www.usnews.com/education/best-global-universities/university-of-science-technology-ust-529395</t>
  </si>
  <si>
    <t>https://www.usnews.com/education/best-global-universities/central-michigan-university-169248</t>
  </si>
  <si>
    <t>https://www.usnews.com/education/best-global-universities/capital-normal-university-529223</t>
  </si>
  <si>
    <t>https://www.usnews.com/education/best-global-universities/dongguan-university-of-technology-529804</t>
  </si>
  <si>
    <t>https://www.usnews.com/education/best-global-universities/gachon-university-529167</t>
  </si>
  <si>
    <t>https://www.usnews.com/education/best-global-universities/universidade-federal-de-vicosa-503863</t>
  </si>
  <si>
    <t>https://www.usnews.com/education/best-global-universities/universite-de-limoges-529157</t>
  </si>
  <si>
    <t>https://www.usnews.com/education/best-global-universities/university-of-zimbabwe-529992</t>
  </si>
  <si>
    <t>https://www.usnews.com/education/best-global-universities/ecole-nationale-superieure-de-chimie-de-montpellier-529615</t>
  </si>
  <si>
    <t>https://www.usnews.com/education/best-global-universities/hamburg-university-of-technology-529340</t>
  </si>
  <si>
    <t>https://www.usnews.com/education/best-global-universities/homi-bhabha-national-institute-529784</t>
  </si>
  <si>
    <t>https://www.usnews.com/education/best-global-universities/hubei-university-of-technology-529727</t>
  </si>
  <si>
    <t>https://www.usnews.com/education/best-global-universities/lingnan-university-530227</t>
  </si>
  <si>
    <t>https://www.usnews.com/education/best-global-universities/nanjing-university-of-chinese-medicine-529308</t>
  </si>
  <si>
    <t>https://www.usnews.com/education/best-global-universities/selcuk-university-505792</t>
  </si>
  <si>
    <t>https://www.usnews.com/education/best-global-universities/universidad-de-las-palmas-de-gran-canaria-529049</t>
  </si>
  <si>
    <t>https://www.usnews.com/education/best-global-universities/university-of-ilorin-530228</t>
  </si>
  <si>
    <t>https://www.usnews.com/education/best-global-universities/east-carolina-university-198464</t>
  </si>
  <si>
    <t>https://www.usnews.com/education/best-global-universities/north-dakota-state-university-200332</t>
  </si>
  <si>
    <t>https://www.usnews.com/education/best-global-universities/agricultural-university-of-athens-501891</t>
  </si>
  <si>
    <t>https://www.usnews.com/education/best-global-universities/nord-university-530051</t>
  </si>
  <si>
    <t>https://www.usnews.com/education/best-global-universities/state-university-of-new-york-suny-college-of-environmental-science-forestry-196103</t>
  </si>
  <si>
    <t>https://www.usnews.com/education/best-global-universities/cukurova-university-528939</t>
  </si>
  <si>
    <t>https://www.usnews.com/education/best-global-universities/anhui-agricultural-university-529528</t>
  </si>
  <si>
    <t>https://www.usnews.com/education/best-global-universities/hangzhou-dianzi-university-529256</t>
  </si>
  <si>
    <t>https://www.usnews.com/education/best-global-universities/universidade-do-algarve-528821</t>
  </si>
  <si>
    <t>https://www.usnews.com/education/best-global-universities/universidade-federal-de-juiz-de-fora-529150</t>
  </si>
  <si>
    <t>https://www.usnews.com/education/best-global-universities/zhejiang-sci-tech-university-529088</t>
  </si>
  <si>
    <t>https://www.usnews.com/education/best-global-universities/greifswald-medical-school-529553</t>
  </si>
  <si>
    <t>https://www.usnews.com/education/best-global-universities/henan-normal-university-529271</t>
  </si>
  <si>
    <t>https://www.usnews.com/education/best-global-universities/hubei-university-529080</t>
  </si>
  <si>
    <t>https://www.usnews.com/education/best-global-universities/lovely-professional-university-530057</t>
  </si>
  <si>
    <t>https://www.usnews.com/education/best-global-universities/university-of-gdansk-529023</t>
  </si>
  <si>
    <t>https://www.usnews.com/education/best-global-universities/silesian-university-of-technology-529268</t>
  </si>
  <si>
    <t>https://www.usnews.com/education/best-global-universities/national-chung-hsing-university-506137</t>
  </si>
  <si>
    <t>https://www.usnews.com/education/best-global-universities/brandenburg-university-of-technology-cottbus-529323</t>
  </si>
  <si>
    <t>https://www.usnews.com/education/best-global-universities/chitkara-university-punjab-530229</t>
  </si>
  <si>
    <t>https://www.usnews.com/education/best-global-universities/majmaah-university-513835</t>
  </si>
  <si>
    <t>https://www.usnews.com/education/best-global-universities/nantong-university-529473</t>
  </si>
  <si>
    <t>https://www.usnews.com/education/best-global-universities/national-taras-shevchenko-university-of-kyiv-529168</t>
  </si>
  <si>
    <t>https://www.usnews.com/education/best-global-universities/universidade-federal-de-uberlandia-529244</t>
  </si>
  <si>
    <t>https://www.usnews.com/education/best-global-universities/university-of-tulsa-207971</t>
  </si>
  <si>
    <t>https://www.usnews.com/education/best-global-universities/university-of-north-dakota-grand-forks-200280</t>
  </si>
  <si>
    <t>https://www.usnews.com/education/best-global-universities/chengdu-university-of-technology-530199</t>
  </si>
  <si>
    <t>https://www.usnews.com/education/best-global-universities/daegu-gyeongbuk-institute-of-science-technology-dgist-529431</t>
  </si>
  <si>
    <t>https://www.usnews.com/education/best-global-universities/university-of-isfahan-529204</t>
  </si>
  <si>
    <t>https://www.usnews.com/education/best-global-universities/university-of-koblenz-landau-529467</t>
  </si>
  <si>
    <t>https://www.usnews.com/education/best-global-universities/uoc-universitat-oberta-de-catalunya-529982</t>
  </si>
  <si>
    <t>https://www.usnews.com/education/best-global-universities/university-of-calcutta-529004</t>
  </si>
  <si>
    <t>https://www.usnews.com/education/best-global-universities/indian-institute-of-technology-iit-gandhinagar-529780</t>
  </si>
  <si>
    <t>https://www.usnews.com/education/best-global-universities/malaviya-national-institute-of-technology-jaipur-529640</t>
  </si>
  <si>
    <t>https://www.usnews.com/education/best-global-universities/national-institute-of-technology-rourkela-529700</t>
  </si>
  <si>
    <t>https://www.usnews.com/education/best-global-universities/universite-de-la-manouba-529717</t>
  </si>
  <si>
    <t>https://www.usnews.com/education/best-global-universities/universite-de-sousse-529855</t>
  </si>
  <si>
    <t>https://www.usnews.com/education/best-global-universities/university-of-urbino-529329</t>
  </si>
  <si>
    <t>https://www.usnews.com/education/best-global-universities/wroclaw-university-of-science-technology-502904</t>
  </si>
  <si>
    <t>https://www.usnews.com/education/best-global-universities/university-of-hradec-kralove-530230</t>
  </si>
  <si>
    <t>https://www.usnews.com/education/best-global-universities/heilongjiang-university-529289</t>
  </si>
  <si>
    <t>https://www.usnews.com/education/best-global-universities/universidad-del-desarrollo-529632</t>
  </si>
  <si>
    <t>https://www.usnews.com/education/best-global-universities/gadjah-mada-university-529706</t>
  </si>
  <si>
    <t>https://www.usnews.com/education/best-global-universities/american-university-of-sharjah-510086</t>
  </si>
  <si>
    <t>https://www.usnews.com/education/best-global-universities/indian-institute-of-technology-iit-bhubaneswar-529756</t>
  </si>
  <si>
    <t>https://www.usnews.com/education/best-global-universities/institute-of-tropical-medicine-itm-529905</t>
  </si>
  <si>
    <t>https://www.usnews.com/education/best-global-universities/tianjin-university-science-technology-529285</t>
  </si>
  <si>
    <t>https://www.usnews.com/education/best-global-universities/california-state-university-fresno-110556</t>
  </si>
  <si>
    <t>https://www.usnews.com/education/best-global-universities/tamkang-university-529251</t>
  </si>
  <si>
    <t>https://www.usnews.com/education/best-global-universities/izmir-yuksek-teknoloji-enstitusu-529316</t>
  </si>
  <si>
    <t>https://www.usnews.com/education/best-global-universities/sichuan-normal-university-529719</t>
  </si>
  <si>
    <t>https://www.usnews.com/education/best-global-universities/university-of-paderborn-529396</t>
  </si>
  <si>
    <t>https://www.usnews.com/education/best-global-universities/chungbuk-national-university-503344</t>
  </si>
  <si>
    <t>https://www.usnews.com/education/best-global-universities/university-of-bialystok-530232</t>
  </si>
  <si>
    <t>https://www.usnews.com/education/best-global-universities/sakarya-university-529484</t>
  </si>
  <si>
    <t>https://www.usnews.com/education/best-global-universities/bangladesh-university-of-engineering-technology-buet-530184</t>
  </si>
  <si>
    <t>https://www.usnews.com/education/best-global-universities/ehime-university-505737</t>
  </si>
  <si>
    <t>https://www.usnews.com/education/best-global-universities/goldsmiths-university-london-529433</t>
  </si>
  <si>
    <t>https://www.usnews.com/education/best-global-universities/hashemite-university-507733</t>
  </si>
  <si>
    <t>https://www.usnews.com/education/best-global-universities/hebei-university-of-technology-529604</t>
  </si>
  <si>
    <t>https://www.usnews.com/education/best-global-universities/ibn-tofail-university-of-kenitra-530231</t>
  </si>
  <si>
    <t>https://www.usnews.com/education/best-global-universities/kingston-university-529552</t>
  </si>
  <si>
    <t>https://www.usnews.com/education/best-global-universities/saints-cyril-methodius-university-of-skopje-529546</t>
  </si>
  <si>
    <t>https://www.usnews.com/education/best-global-universities/yanshan-university-529086</t>
  </si>
  <si>
    <t>https://www.usnews.com/education/best-global-universities/kangwon-national-university-500476</t>
  </si>
  <si>
    <t>https://www.usnews.com/education/best-global-universities/akdeniz-university-529050</t>
  </si>
  <si>
    <t>https://www.usnews.com/education/best-global-universities/damietta-university-509246</t>
  </si>
  <si>
    <t>https://www.usnews.com/education/best-global-universities/hunan-normal-university-529497</t>
  </si>
  <si>
    <t>https://www.usnews.com/education/best-global-universities/naval-medical-university-505505</t>
  </si>
  <si>
    <t>https://www.usnews.com/education/best-global-universities/ozyegin-university-529321</t>
  </si>
  <si>
    <t>https://www.usnews.com/education/best-global-universities/louisiana-state-university-health-sciences-center-new-orleans-159373</t>
  </si>
  <si>
    <t>https://www.usnews.com/education/best-global-universities/nova-southeastern-university-136215</t>
  </si>
  <si>
    <t>https://www.usnews.com/education/best-global-universities/university-of-derby-530046</t>
  </si>
  <si>
    <t>https://www.usnews.com/education/best-global-universities/jahangirnagar-university-530233</t>
  </si>
  <si>
    <t>https://www.usnews.com/education/best-global-universities/beijing-university-of-civil-engineering-architecture-529765</t>
  </si>
  <si>
    <t>https://www.usnews.com/education/best-global-universities/chongqing-medical-university-529043</t>
  </si>
  <si>
    <t>https://www.usnews.com/education/best-global-universities/kwangwoon-university-529280</t>
  </si>
  <si>
    <t>https://www.usnews.com/education/best-global-universities/universidad-catolica-del-norte-529588</t>
  </si>
  <si>
    <t>https://www.usnews.com/education/best-global-universities/miami-university-204024</t>
  </si>
  <si>
    <t>https://www.usnews.com/education/best-global-universities/future-university-in-egypt-530234</t>
  </si>
  <si>
    <t>https://www.usnews.com/education/best-global-universities/hunan-university-of-science-technology-529481</t>
  </si>
  <si>
    <t>https://www.usnews.com/education/best-global-universities/pontificia-universidade-catolica-do-parana-529597</t>
  </si>
  <si>
    <t>https://www.usnews.com/education/best-global-universities/shandong-university-of-technology-529853</t>
  </si>
  <si>
    <t>https://www.usnews.com/education/best-global-universities/creighton-university-181002</t>
  </si>
  <si>
    <t>https://www.usnews.com/education/best-global-universities/ivane-javakhishvili-tbilisi-state-university-528844</t>
  </si>
  <si>
    <t>https://www.usnews.com/education/best-global-universities/hunan-university-of-technology-529606</t>
  </si>
  <si>
    <t>https://www.usnews.com/education/best-global-universities/liaocheng-university-529802</t>
  </si>
  <si>
    <t>https://www.usnews.com/education/best-global-universities/minjiang-university-530235</t>
  </si>
  <si>
    <t>https://www.usnews.com/education/best-global-universities/suez-university-529787</t>
  </si>
  <si>
    <t>https://www.usnews.com/education/best-global-universities/taiyuan-university-of-technology-529111</t>
  </si>
  <si>
    <t>https://www.usnews.com/education/best-global-universities/university-of-kaiserslautern-528867</t>
  </si>
  <si>
    <t>https://www.usnews.com/education/best-global-universities/al-balqa-applied-university-530236</t>
  </si>
  <si>
    <t>https://www.usnews.com/education/best-global-universities/democritus-university-of-thrace-529213</t>
  </si>
  <si>
    <t>https://www.usnews.com/education/best-global-universities/technical-university-freiberg-529085</t>
  </si>
  <si>
    <t>https://www.usnews.com/education/best-global-universities/university-of-toyama-501284</t>
  </si>
  <si>
    <t>https://www.usnews.com/education/best-global-universities/western-washington-university-237011</t>
  </si>
  <si>
    <t>https://www.usnews.com/education/best-global-universities/sogang-university-529014</t>
  </si>
  <si>
    <t>https://www.usnews.com/education/best-global-universities/university-of-rijeka-529405</t>
  </si>
  <si>
    <t>https://www.usnews.com/education/best-global-universities/centrale-lille-529696</t>
  </si>
  <si>
    <t>https://www.usnews.com/education/best-global-universities/indian-institute-of-science-education-research-iiser---kolkata-529446</t>
  </si>
  <si>
    <t>https://www.usnews.com/education/best-global-universities/nara-institute-of-science-technology-528981</t>
  </si>
  <si>
    <t>https://www.usnews.com/education/best-global-universities/university-cheikh-anta-diop-dakar-530237</t>
  </si>
  <si>
    <t>https://www.usnews.com/education/best-global-universities/south-dakota-state-university-219356</t>
  </si>
  <si>
    <t>https://www.usnews.com/education/best-global-universities/university-of-central-lancashire-529003</t>
  </si>
  <si>
    <t>https://www.usnews.com/education/best-global-universities/guangzhou-university-of-chinese-medicine-529492</t>
  </si>
  <si>
    <t>https://www.usnews.com/education/best-global-universities/indian-statistical-institute-kolkata-529534</t>
  </si>
  <si>
    <t>https://www.usnews.com/education/best-global-universities/universidad-de-almeria-529210</t>
  </si>
  <si>
    <t>https://www.usnews.com/education/best-global-universities/universidade-federal-de-lavras-529105</t>
  </si>
  <si>
    <t>https://www.usnews.com/education/best-global-universities/universite-polytechnique-hauts-de-france-529196</t>
  </si>
  <si>
    <t>https://www.usnews.com/education/best-global-universities/university-of-petroleum-energy-studies-upes-530238</t>
  </si>
  <si>
    <t>https://www.usnews.com/education/best-global-universities/university-of-technology-iraq-510905</t>
  </si>
  <si>
    <t>https://www.usnews.com/education/best-global-universities/gifu-university-506304</t>
  </si>
  <si>
    <t>https://www.usnews.com/education/best-global-universities/linnaeus-university-529159</t>
  </si>
  <si>
    <t>https://www.usnews.com/education/best-global-universities/pakistan-institute-of-engineering-applied-science-530048</t>
  </si>
  <si>
    <t>https://www.usnews.com/education/best-global-universities/universidade-federal-do-espirito-santo-529299</t>
  </si>
  <si>
    <t>https://www.usnews.com/education/best-global-universities/guangdong-ocean-university-530011</t>
  </si>
  <si>
    <t>https://www.usnews.com/education/best-global-universities/institute-technology-of-bandung-529995</t>
  </si>
  <si>
    <t>https://www.usnews.com/education/best-global-universities/jiangxi-normal-university-529313</t>
  </si>
  <si>
    <t>https://www.usnews.com/education/best-global-universities/tokyo-university-of-agriculture-technology-530497</t>
  </si>
  <si>
    <t>https://www.usnews.com/education/best-global-universities/universidad-de-leon-529228</t>
  </si>
  <si>
    <t>https://www.usnews.com/education/best-global-universities/western-michigan-university-172699</t>
  </si>
  <si>
    <t>https://www.usnews.com/education/best-global-universities/chapman-university-111948</t>
  </si>
  <si>
    <t>https://www.usnews.com/education/best-global-universities/fujita-health-university-529208</t>
  </si>
  <si>
    <t>https://www.usnews.com/education/best-global-universities/huaqiao-university-529488</t>
  </si>
  <si>
    <t>https://www.usnews.com/education/best-global-universities/qingdao-agricultural-university-529491</t>
  </si>
  <si>
    <t>https://www.usnews.com/education/best-global-universities/roskilde-university-529554</t>
  </si>
  <si>
    <t>https://www.usnews.com/education/best-global-universities/shahid-bahonar-university-of-kerman-sbuk-529425</t>
  </si>
  <si>
    <t>https://www.usnews.com/education/best-global-universities/university-of-guilan-529421</t>
  </si>
  <si>
    <t>https://www.usnews.com/education/best-global-universities/linyi-university-529970</t>
  </si>
  <si>
    <t>https://www.usnews.com/education/best-global-universities/universitat-trier-529550</t>
  </si>
  <si>
    <t>https://www.usnews.com/education/best-global-universities/university-of-tun-hussein-onn-malaysia-529797</t>
  </si>
  <si>
    <t>https://www.usnews.com/education/best-global-universities/university-of-yazd-529540</t>
  </si>
  <si>
    <t>https://www.usnews.com/education/best-global-universities/university-osnabruck-529402</t>
  </si>
  <si>
    <t>https://www.usnews.com/education/best-global-universities/university-of-lodz-529007</t>
  </si>
  <si>
    <t>https://www.usnews.com/education/best-global-universities/montclair-state-university-185590</t>
  </si>
  <si>
    <t>https://www.usnews.com/education/best-global-universities/thammasat-university-529510</t>
  </si>
  <si>
    <t>https://www.usnews.com/education/best-global-universities/amrita-vishwa-vidyapeetham-529695</t>
  </si>
  <si>
    <t>https://www.usnews.com/education/best-global-universities/tunghai-university-530063</t>
  </si>
  <si>
    <t>https://www.usnews.com/education/best-global-universities/shaoxing-university-530004</t>
  </si>
  <si>
    <t>https://www.usnews.com/education/best-global-universities/taiyuan-university-of-science-technology-529841</t>
  </si>
  <si>
    <t>https://www.usnews.com/education/best-global-universities/universidad-autonoma-metropolitana-mexico-500675</t>
  </si>
  <si>
    <t>https://www.usnews.com/education/best-global-universities/zhongkai-university-of-agriculture-engineering-530239</t>
  </si>
  <si>
    <t>https://www.usnews.com/education/best-global-universities/anhui-university-of-technology-529084</t>
  </si>
  <si>
    <t>https://www.usnews.com/education/best-global-universities/shanghai-university-of-traditional-chinese-medicine-529292</t>
  </si>
  <si>
    <t>https://www.usnews.com/education/best-global-universities/wuhan-textile-university-529883</t>
  </si>
  <si>
    <t>https://www.usnews.com/education/best-global-universities/lebanese-university-529723</t>
  </si>
  <si>
    <t>https://www.usnews.com/education/best-global-universities/jeju-national-university-529118</t>
  </si>
  <si>
    <t>https://www.usnews.com/education/best-global-universities/universidad-del-rosario-530009</t>
  </si>
  <si>
    <t>https://www.usnews.com/education/best-global-universities/universidad-de-valparaiso-529585</t>
  </si>
  <si>
    <t>https://www.usnews.com/education/best-global-universities/university-of-sargodha-530013</t>
  </si>
  <si>
    <t>https://www.usnews.com/education/best-global-universities/san-francisco-state-university-122597</t>
  </si>
  <si>
    <t>https://www.usnews.com/education/best-global-universities/leeds-beckett-university-529564</t>
  </si>
  <si>
    <t>https://www.usnews.com/education/best-global-universities/pukyong-national-university-506231</t>
  </si>
  <si>
    <t>https://www.usnews.com/education/best-global-universities/chongqing-technology-business-university-529956</t>
  </si>
  <si>
    <t>https://www.usnews.com/education/best-global-universities/karlstad-university-529993</t>
  </si>
  <si>
    <t>https://www.usnews.com/education/best-global-universities/universidad-de-guadalajara-529203</t>
  </si>
  <si>
    <t>https://www.usnews.com/education/best-global-universities/university-of-chemistry-technology-prague-529066</t>
  </si>
  <si>
    <t>https://www.usnews.com/education/best-global-universities/university-of-madras-529221</t>
  </si>
  <si>
    <t>https://www.usnews.com/education/best-global-universities/beijing-university-of-chinese-medicine-529730</t>
  </si>
  <si>
    <t>https://www.usnews.com/education/best-global-universities/kyushu-institute-of-technology-529222</t>
  </si>
  <si>
    <t>https://www.usnews.com/education/best-global-universities/anna-university-chennai-529021</t>
  </si>
  <si>
    <t>https://www.usnews.com/education/best-global-universities/hebei-agricultural-university-529877</t>
  </si>
  <si>
    <t>https://www.usnews.com/education/best-global-universities/najran-university-508814</t>
  </si>
  <si>
    <t>https://www.usnews.com/education/best-global-universities/southwest-petroleum-university-529461</t>
  </si>
  <si>
    <t>https://www.usnews.com/education/best-global-universities/universidade-federal-do-para-529218</t>
  </si>
  <si>
    <t>https://www.usnews.com/education/best-global-universities/university-of-south-wales-530240</t>
  </si>
  <si>
    <t>https://www.usnews.com/education/best-global-universities/boise-state-university-142115</t>
  </si>
  <si>
    <t>https://www.usnews.com/education/best-global-universities/national-institute-of-technology-tiruchirappalli-529710</t>
  </si>
  <si>
    <t>https://www.usnews.com/education/best-global-universities/arid-agriculture-university-529662</t>
  </si>
  <si>
    <t>https://www.usnews.com/education/best-global-universities/national-institute-of-pharmaceutical-education-research-niper-529648</t>
  </si>
  <si>
    <t>https://www.usnews.com/education/best-global-universities/poznan-university-of-technology-529181</t>
  </si>
  <si>
    <t>https://www.usnews.com/education/best-global-universities/universidad-de-la-frontera-529409</t>
  </si>
  <si>
    <t>https://www.usnews.com/education/best-global-universities/universite-savoie-mont-blanc-501758</t>
  </si>
  <si>
    <t>https://www.usnews.com/education/best-global-universities/henan-agricultural-university-529759</t>
  </si>
  <si>
    <t>https://www.usnews.com/education/best-global-universities/malmo-university-529366</t>
  </si>
  <si>
    <t>https://www.usnews.com/education/best-global-universities/pomeranian-medical-university-529424</t>
  </si>
  <si>
    <t>https://www.usnews.com/education/best-global-universities/poznan-university-of-medical-sciences-529261</t>
  </si>
  <si>
    <t>https://www.usnews.com/education/best-global-universities/university-college-of-southeast-norway-529689</t>
  </si>
  <si>
    <t>https://www.usnews.com/education/best-global-universities/california-state-university-northridge-110608</t>
  </si>
  <si>
    <t>https://www.usnews.com/education/best-global-universities/state-university-of-new-york-suny-downstate-medical-center-529728</t>
  </si>
  <si>
    <t>https://www.usnews.com/education/best-global-universities/lodz-university-of-technology-529225</t>
  </si>
  <si>
    <t>https://www.usnews.com/education/best-global-universities/universidad-de-talca-529584</t>
  </si>
  <si>
    <t>https://www.usnews.com/education/best-global-universities/bingol-university-529789</t>
  </si>
  <si>
    <t>https://www.usnews.com/education/best-global-universities/damanhour-university-508118</t>
  </si>
  <si>
    <t>https://www.usnews.com/education/best-global-universities/universidad-autonoma-de-nuevo-leon-529185</t>
  </si>
  <si>
    <t>https://www.usnews.com/education/best-global-universities/university-of-the-philippines-diliman-529699</t>
  </si>
  <si>
    <t>https://www.usnews.com/education/best-global-universities/bowling-green-state-university-201441</t>
  </si>
  <si>
    <t>https://www.usnews.com/education/best-global-universities/central-south-university-of-forestry-technology-529997</t>
  </si>
  <si>
    <t>https://www.usnews.com/education/best-global-universities/nihon-university-504934</t>
  </si>
  <si>
    <t>https://www.usnews.com/education/best-global-universities/shanghai-university-of-electric-power-529644</t>
  </si>
  <si>
    <t>https://www.usnews.com/education/best-global-universities/university-of-london-school-oriental-african-studies-soas-529061</t>
  </si>
  <si>
    <t>https://www.usnews.com/education/best-global-universities/conservatoire-national-arts-metiers-cnam-529693</t>
  </si>
  <si>
    <t>https://www.usnews.com/education/best-global-universities/gebze-technical-university-529430</t>
  </si>
  <si>
    <t>https://www.usnews.com/education/best-global-universities/guru-nanak-dev-university-529309</t>
  </si>
  <si>
    <t>https://www.usnews.com/education/best-global-universities/hazara-university-530241</t>
  </si>
  <si>
    <t>https://www.usnews.com/education/best-global-universities/mersin-university-528942</t>
  </si>
  <si>
    <t>https://www.usnews.com/education/best-global-universities/necmettin-erbakan-university-529726</t>
  </si>
  <si>
    <t>https://www.usnews.com/education/best-global-universities/shandong-university-of-finance-economics-530179</t>
  </si>
  <si>
    <t>https://www.usnews.com/education/best-global-universities/universidade-federal-da-paraiba-529248</t>
  </si>
  <si>
    <t>https://www.usnews.com/education/best-global-universities/university-of-agricultural-sciences-and-veterinary-medicine-of-cluj-napoca-530242</t>
  </si>
  <si>
    <t>https://www.usnews.com/education/best-global-universities/university-of-malawi-529362</t>
  </si>
  <si>
    <t>https://www.usnews.com/education/best-global-universities/zhejiang-university-of-finance-economics-529822</t>
  </si>
  <si>
    <t>https://www.usnews.com/education/best-global-universities/universidad-de-tarapaca-530243</t>
  </si>
  <si>
    <t>https://www.usnews.com/education/best-global-universities/siberian-federal-university-529557</t>
  </si>
  <si>
    <t>https://www.usnews.com/education/best-global-universities/universidad-miguel-hernandez-de-elche-529033</t>
  </si>
  <si>
    <t>https://www.usnews.com/education/best-global-universities/universite-ferhat-abbas-setif-509582</t>
  </si>
  <si>
    <t>https://www.usnews.com/education/best-global-universities/university-of-sannio-529691</t>
  </si>
  <si>
    <t>https://www.usnews.com/education/best-global-universities/georgia-southern-university-139931</t>
  </si>
  <si>
    <t>https://www.usnews.com/education/best-global-universities/university-of-missouri-saint-louis-178420</t>
  </si>
  <si>
    <t>https://www.usnews.com/education/best-global-universities/university-of-south-alabama-102094</t>
  </si>
  <si>
    <t>https://www.usnews.com/education/best-global-universities/universitas-padjadjaran-530244</t>
  </si>
  <si>
    <t>https://www.usnews.com/education/best-global-universities/avignon-universite-529720</t>
  </si>
  <si>
    <t>https://www.usnews.com/education/best-global-universities/shahrekord-university-529831</t>
  </si>
  <si>
    <t>https://www.usnews.com/education/best-global-universities/urmia-university-of-medical-sciences-530162</t>
  </si>
  <si>
    <t>https://www.usnews.com/education/best-global-universities/incheon-national-university-529412</t>
  </si>
  <si>
    <t>https://www.usnews.com/education/best-global-universities/istanbul-medeniyet-university-529954</t>
  </si>
  <si>
    <t>https://www.usnews.com/education/best-global-universities/iuliu-hatieganu-university-of-medicine-pharmacy-529214</t>
  </si>
  <si>
    <t>https://www.usnews.com/education/best-global-universities/national-kaohsiung-university-of-science-technology-529460</t>
  </si>
  <si>
    <t>https://www.usnews.com/education/best-global-universities/hunter-college-cuny-190594</t>
  </si>
  <si>
    <t>https://www.usnews.com/education/best-global-universities/jiangxi-university-of-finance-economics-530180</t>
  </si>
  <si>
    <t>https://www.usnews.com/education/best-global-universities/kalinga-institute-of-industrial-technology-kiit-529846</t>
  </si>
  <si>
    <t>https://www.usnews.com/education/best-global-universities/shanghai-university-of-engineering-science-529812</t>
  </si>
  <si>
    <t>https://www.usnews.com/education/best-global-universities/sidi-mohamed-ben-abdellah-university-of-fez-530071</t>
  </si>
  <si>
    <t>https://www.usnews.com/education/best-global-universities/technical-university-of-ostrava-529411</t>
  </si>
  <si>
    <t>https://www.usnews.com/education/best-global-universities/universidade-federal-de-sergipe-529586</t>
  </si>
  <si>
    <t>https://www.usnews.com/education/best-global-universities/universita-mediterranea-di-reggio-calabria-529840</t>
  </si>
  <si>
    <t>https://www.usnews.com/education/best-global-universities/visva-bharati-university-529447</t>
  </si>
  <si>
    <t>https://www.usnews.com/education/best-global-universities/florida-am-university-133650</t>
  </si>
  <si>
    <t>https://www.usnews.com/education/best-global-universities/anadolu-university-529229</t>
  </si>
  <si>
    <t>https://www.usnews.com/education/best-global-universities/delhi-technological-university-529835</t>
  </si>
  <si>
    <t>https://www.usnews.com/education/best-global-universities/university-of-nicosia-530246</t>
  </si>
  <si>
    <t>https://www.usnews.com/education/best-global-universities/indian-institute-of-technology-indian-school-of-mines-dhanbad-529410</t>
  </si>
  <si>
    <t>https://www.usnews.com/education/best-global-universities/jacobs-university-528936</t>
  </si>
  <si>
    <t>https://www.usnews.com/education/best-global-universities/slovak-university-of-technology-bratislava-529184</t>
  </si>
  <si>
    <t>https://www.usnews.com/education/best-global-universities/technical-university-of-cluj-napoca-529805</t>
  </si>
  <si>
    <t>https://www.usnews.com/education/best-global-universities/universite-de-reims-champagne-ardenne-529182</t>
  </si>
  <si>
    <t>https://www.usnews.com/education/best-global-universities/saint-johns-university-530053</t>
  </si>
  <si>
    <t>https://www.usnews.com/education/best-global-universities/rikkyo-university-529655</t>
  </si>
  <si>
    <t>https://www.usnews.com/education/best-global-universities/gaziantep-university-528972</t>
  </si>
  <si>
    <t>https://www.usnews.com/education/best-global-universities/ho-chi-minh-city-university-of-technology-hcmcut-530247</t>
  </si>
  <si>
    <t>https://www.usnews.com/education/best-global-universities/university-of-warmia-mazury-529107</t>
  </si>
  <si>
    <t>https://www.usnews.com/education/best-global-universities/texas-state-university-san-marcos-228459</t>
  </si>
  <si>
    <t>https://www.usnews.com/education/best-global-universities/bu-ali-sina-university-529463</t>
  </si>
  <si>
    <t>https://www.usnews.com/education/best-global-universities/dalian-polytechnic-university-529903</t>
  </si>
  <si>
    <t>https://www.usnews.com/education/best-global-universities/harbin-normal-university-529965</t>
  </si>
  <si>
    <t>https://www.usnews.com/education/best-global-universities/opole-university-of-technology-530189</t>
  </si>
  <si>
    <t>https://www.usnews.com/education/best-global-universities/universidad-politecnica-de-cartagena-529561</t>
  </si>
  <si>
    <t>https://www.usnews.com/education/best-global-universities/university-of-southern-mississippi-176372</t>
  </si>
  <si>
    <t>https://www.usnews.com/education/best-global-universities/bharathiar-university-529406</t>
  </si>
  <si>
    <t>https://www.usnews.com/education/best-global-universities/kharazmi-university-530055</t>
  </si>
  <si>
    <t>https://www.usnews.com/education/best-global-universities/mohammed-vi-polytechnic-university-530248</t>
  </si>
  <si>
    <t>https://www.usnews.com/education/best-global-universities/national-institute-of-technology-patna-530249</t>
  </si>
  <si>
    <t>https://www.usnews.com/education/best-global-universities/shahid-chamran-university-of-ahvaz-529810</t>
  </si>
  <si>
    <t>https://www.usnews.com/education/best-global-universities/universite-toulouse-1-capitole-529136</t>
  </si>
  <si>
    <t>https://www.usnews.com/education/best-global-universities/university-of-namur-529001</t>
  </si>
  <si>
    <t>https://www.usnews.com/education/best-global-universities/university-of-west-bohemia-529565</t>
  </si>
  <si>
    <t>https://www.usnews.com/education/best-global-universities/bharathidasan-university-529541</t>
  </si>
  <si>
    <t>https://www.usnews.com/education/best-global-universities/dalian-medical-university-529283</t>
  </si>
  <si>
    <t>https://www.usnews.com/education/best-global-universities/liaoning-university-529509</t>
  </si>
  <si>
    <t>https://www.usnews.com/education/best-global-universities/university-of-occupational-environmental-health---japan-529360</t>
  </si>
  <si>
    <t>https://www.usnews.com/education/best-global-universities/jikei-university-529126</t>
  </si>
  <si>
    <t>https://www.usnews.com/education/best-global-universities/seoul-national-university-of-science-technology-529227</t>
  </si>
  <si>
    <t>https://www.usnews.com/education/best-global-universities/shahrood-university-of-technology-529465</t>
  </si>
  <si>
    <t>https://www.usnews.com/education/best-global-universities/university-of-pavol-jozef-safarik-kosice-528995</t>
  </si>
  <si>
    <t>https://www.usnews.com/education/best-global-universities/tokushima-university-503027</t>
  </si>
  <si>
    <t>https://www.usnews.com/education/best-global-universities/university-of-sarajevo-530250</t>
  </si>
  <si>
    <t>https://www.usnews.com/education/best-global-universities/ritsumeikan-university-528871</t>
  </si>
  <si>
    <t>https://www.usnews.com/education/best-global-universities/harbin-university-of-science-technology-529815</t>
  </si>
  <si>
    <t>https://www.usnews.com/education/best-global-universities/malardalen-university-529796</t>
  </si>
  <si>
    <t>https://www.usnews.com/education/best-global-universities/semnan-university-529459</t>
  </si>
  <si>
    <t>https://www.usnews.com/education/best-global-universities/san-jose-state-university-122755</t>
  </si>
  <si>
    <t>https://www.usnews.com/education/best-global-universities/kagoshima-university-500650</t>
  </si>
  <si>
    <t>https://www.usnews.com/education/best-global-universities/suleyman-demirel-university-528971</t>
  </si>
  <si>
    <t>https://www.usnews.com/education/best-global-universities/china-three-gorges-university-529478</t>
  </si>
  <si>
    <t>https://www.usnews.com/education/best-global-universities/karadeniz-technical-university-529187</t>
  </si>
  <si>
    <t>https://www.usnews.com/education/best-global-universities/universite-perpignan-via-domitia-529018</t>
  </si>
  <si>
    <t>https://www.usnews.com/education/best-global-universities/zhejiang-ocean-university-530024</t>
  </si>
  <si>
    <t>https://www.usnews.com/education/best-global-universities/santa-clara-university-122931</t>
  </si>
  <si>
    <t>https://www.usnews.com/education/best-global-universities/far-eastern-federal-university-529574</t>
  </si>
  <si>
    <t>https://www.usnews.com/education/best-global-universities/hamadan-university-of-medical-sciences-530251</t>
  </si>
  <si>
    <t>https://www.usnews.com/education/best-global-universities/laurentian-university-529599</t>
  </si>
  <si>
    <t>https://www.usnews.com/education/best-global-universities/oakland-university-171571</t>
  </si>
  <si>
    <t>https://www.usnews.com/education/best-global-universities/suranaree-university-of-technology-529335</t>
  </si>
  <si>
    <t>https://www.usnews.com/education/best-global-universities/savitribai-phule-pune-university-529514</t>
  </si>
  <si>
    <t>https://www.usnews.com/education/best-global-universities/university-of-westminster-529456</t>
  </si>
  <si>
    <t>https://www.usnews.com/education/best-global-universities/european-university-of-madrid-529746</t>
  </si>
  <si>
    <t>https://www.usnews.com/education/best-global-universities/government-college-university-lahore-530022</t>
  </si>
  <si>
    <t>https://www.usnews.com/education/best-global-universities/universidad-autonoma-de-san-luis-potosi-528932</t>
  </si>
  <si>
    <t>https://www.usnews.com/education/best-global-universities/north-carolina-at-state-university-199102</t>
  </si>
  <si>
    <t>https://www.usnews.com/education/best-global-universities/poznan-university-of-life-sciences-529439</t>
  </si>
  <si>
    <t>https://www.usnews.com/education/best-global-universities/tianjin-normal-university-529963</t>
  </si>
  <si>
    <t>https://www.usnews.com/education/best-global-universities/universidad-industrial-de-santander-530035</t>
  </si>
  <si>
    <t>https://www.usnews.com/education/best-global-universities/university-of-veterinary-medicine-hannover-529714</t>
  </si>
  <si>
    <t>https://www.usnews.com/education/best-global-universities/anhui-normal-university-529314</t>
  </si>
  <si>
    <t>https://www.usnews.com/education/best-global-universities/chongqing-normal-university-530005</t>
  </si>
  <si>
    <t>https://www.usnews.com/education/best-global-universities/showa-university-529125</t>
  </si>
  <si>
    <t>https://www.usnews.com/education/best-global-universities/universite-de-haute-alsace-uha-528946</t>
  </si>
  <si>
    <t>https://www.usnews.com/education/best-global-universities/university-of-veterinary-animal-science---pakistan-530076</t>
  </si>
  <si>
    <t>https://www.usnews.com/education/best-global-universities/yantai-university-529490</t>
  </si>
  <si>
    <t>https://www.usnews.com/education/best-global-universities/university-of-wolverhampton-529572</t>
  </si>
  <si>
    <t>https://www.usnews.com/education/best-global-universities/kaunas-university-of-technology-529304</t>
  </si>
  <si>
    <t>https://www.usnews.com/education/best-global-universities/harran-university-530058</t>
  </si>
  <si>
    <t>https://www.usnews.com/education/best-global-universities/razi-university-529417</t>
  </si>
  <si>
    <t>https://www.usnews.com/education/best-global-universities/shenyang-agricultural-university-529736</t>
  </si>
  <si>
    <t>https://www.usnews.com/education/best-global-universities/uludag-university-529206</t>
  </si>
  <si>
    <t>https://www.usnews.com/education/best-global-universities/alagappa-university-529893</t>
  </si>
  <si>
    <t>https://www.usnews.com/education/best-global-universities/ecole-nationale-veterinaire-dalfort-enva-529353</t>
  </si>
  <si>
    <t>https://www.usnews.com/education/best-global-universities/jiangxi-agricultural-university-530062</t>
  </si>
  <si>
    <t>https://www.usnews.com/education/best-global-universities/universidade-federal-de-sao-joao-del-rei-529322</t>
  </si>
  <si>
    <t>https://www.usnews.com/education/best-global-universities/universidade-federal-do-rio-grande-529672</t>
  </si>
  <si>
    <t>https://www.usnews.com/education/best-global-universities/national-taiwan-ocean-university-529013</t>
  </si>
  <si>
    <t>https://www.usnews.com/education/best-global-universities/the-university-of-notre-dame-australia-529708</t>
  </si>
  <si>
    <t>https://www.usnews.com/education/best-global-universities/universidad-de-antofagasta-529879</t>
  </si>
  <si>
    <t>https://www.usnews.com/education/best-global-universities/universidade-da-beira-interior-529266</t>
  </si>
  <si>
    <t>https://www.usnews.com/education/best-global-universities/guangxi-normal-university-529504</t>
  </si>
  <si>
    <t>https://www.usnews.com/education/best-global-universities/ibn-zohr-university-of-agadir-530253</t>
  </si>
  <si>
    <t>https://www.usnews.com/education/best-global-universities/texas-christian-university-228875</t>
  </si>
  <si>
    <t>https://www.usnews.com/education/best-global-universities/university-of-south-dakota-219471</t>
  </si>
  <si>
    <t>https://www.usnews.com/education/best-global-universities/universidade-estadual-de-londrina-529115</t>
  </si>
  <si>
    <t>https://www.usnews.com/education/best-global-universities/kyoto-prefectural-university-of-medicine-529120</t>
  </si>
  <si>
    <t>https://www.usnews.com/education/best-global-universities/xuzhou-medical-university-529926</t>
  </si>
  <si>
    <t>https://www.usnews.com/education/best-global-universities/yamagata-university-529042</t>
  </si>
  <si>
    <t>https://www.usnews.com/education/best-global-universities/bundeswehr-university-munich-529851</t>
  </si>
  <si>
    <t>https://www.usnews.com/education/best-global-universities/guangdong-university-of-petrochemical-technology-530254</t>
  </si>
  <si>
    <t>https://www.usnews.com/education/best-global-universities/hebei-university-529732</t>
  </si>
  <si>
    <t>https://www.usnews.com/education/best-global-universities/kagawa-university-529279</t>
  </si>
  <si>
    <t>https://www.usnews.com/education/best-global-universities/otto-friedrich-university-bamberg-530255</t>
  </si>
  <si>
    <t>https://www.usnews.com/education/best-global-universities/university-of-abomey-calavi-530256</t>
  </si>
  <si>
    <t>https://www.usnews.com/education/best-global-universities/university-of-jj-strossmayer-osijek-529579</t>
  </si>
  <si>
    <t>https://www.usnews.com/education/best-global-universities/depaul-university-144740</t>
  </si>
  <si>
    <t>https://www.usnews.com/education/best-global-universities/universiti-malaysia-sabah-530050</t>
  </si>
  <si>
    <t>https://www.usnews.com/education/best-global-universities/university-of-teesside-530257</t>
  </si>
  <si>
    <t>https://www.usnews.com/education/best-global-universities/clarkson-university-190044</t>
  </si>
  <si>
    <t>https://www.usnews.com/education/best-global-universities/university-of-deusto-530258</t>
  </si>
  <si>
    <t>https://www.usnews.com/education/best-global-universities/bogor-agricultural-university-529875</t>
  </si>
  <si>
    <t>https://www.usnews.com/education/best-global-universities/baqiyatallah-university-of-medical-sciences-bmsu-529531</t>
  </si>
  <si>
    <t>https://www.usnews.com/education/best-global-universities/henan-university-of-technology-529673</t>
  </si>
  <si>
    <t>https://www.usnews.com/education/best-global-universities/taizhou-university-529962</t>
  </si>
  <si>
    <t>https://www.usnews.com/education/best-global-universities/witten-herdecke-university-529274</t>
  </si>
  <si>
    <t>https://www.usnews.com/education/best-global-universities/southern-federal-university-529281</t>
  </si>
  <si>
    <t>https://www.usnews.com/education/best-global-universities/maria-curie-sklodowska-university-529239</t>
  </si>
  <si>
    <t>https://www.usnews.com/education/best-global-universities/university-of-gujrat-530259</t>
  </si>
  <si>
    <t>https://www.usnews.com/education/best-global-universities/chung-yuan-christian-university-529072</t>
  </si>
  <si>
    <t>https://www.usnews.com/education/best-global-universities/shanmugha-arts-science-technology-research-academy-sastra-529523</t>
  </si>
  <si>
    <t>https://www.usnews.com/education/best-global-universities/toho-university-529265</t>
  </si>
  <si>
    <t>https://www.usnews.com/education/best-global-universities/yasouj-university-529429</t>
  </si>
  <si>
    <t>https://www.usnews.com/education/best-global-universities/azarbaijan-shahid-madani-university-530260</t>
  </si>
  <si>
    <t>https://www.usnews.com/education/best-global-universities/hanoi-university-of-science-technology-hust-529712</t>
  </si>
  <si>
    <t>https://www.usnews.com/education/best-global-universities/university-of-louisiana-lafayette-160658</t>
  </si>
  <si>
    <t>https://www.usnews.com/education/best-global-universities/yokohama-national-university-529211</t>
  </si>
  <si>
    <t>https://www.usnews.com/education/best-global-universities/universidad-de-la-rioja-529556</t>
  </si>
  <si>
    <t>https://www.usnews.com/education/best-global-universities/universidade-federal-de-mato-grosso-do-sul-530198</t>
  </si>
  <si>
    <t>https://www.usnews.com/education/best-global-universities/universidad-nacional-de-educacion-a-distancia-uned-529230</t>
  </si>
  <si>
    <t>https://www.usnews.com/education/best-global-universities/university-of-mazandaran-529472</t>
  </si>
  <si>
    <t>https://www.usnews.com/education/best-global-universities/university-of-nis-529197</t>
  </si>
  <si>
    <t>https://www.usnews.com/education/best-global-universities/university-of-khartoum-512401</t>
  </si>
  <si>
    <t>https://www.usnews.com/education/best-global-universities/universite-de-gabes-530056</t>
  </si>
  <si>
    <t>https://www.usnews.com/education/best-global-universities/university-of-the-ryukyus-529099</t>
  </si>
  <si>
    <t>https://www.usnews.com/education/best-global-universities/fukuoka-university-529259</t>
  </si>
  <si>
    <t>https://www.usnews.com/education/best-global-universities/guilin-university-of-technology-529886</t>
  </si>
  <si>
    <t>https://www.usnews.com/education/best-global-universities/istinye-university-530263</t>
  </si>
  <si>
    <t>https://www.usnews.com/education/best-global-universities/university-of-electro-communications-japan-529005</t>
  </si>
  <si>
    <t>https://www.usnews.com/education/best-global-universities/wuhan-polytechnic-university-530264</t>
  </si>
  <si>
    <t>https://www.usnews.com/education/best-global-universities/yamaguchi-university-505526</t>
  </si>
  <si>
    <t>https://www.usnews.com/education/best-global-universities/university-of-oradea-530265</t>
  </si>
  <si>
    <t>https://www.usnews.com/education/best-global-universities/anhui-university-of-science-technology-529833</t>
  </si>
  <si>
    <t>https://www.usnews.com/education/best-global-universities/arts-et-metiers-institute-of-technology-529697</t>
  </si>
  <si>
    <t>https://www.usnews.com/education/best-global-universities/national-university-of-rosario-529046</t>
  </si>
  <si>
    <t>https://www.usnews.com/education/best-global-universities/university-of-quebec-trois-rivieres-529999</t>
  </si>
  <si>
    <t>https://www.usnews.com/education/best-global-universities/vetagro-sup-529725</t>
  </si>
  <si>
    <t>https://www.usnews.com/education/best-global-universities/hallym-university-529236</t>
  </si>
  <si>
    <t>https://www.usnews.com/education/best-global-universities/shandong-first-medical-university-shandong-academy-of-medical-sciences-529729</t>
  </si>
  <si>
    <t>https://www.usnews.com/education/best-global-universities/shenyang-pharmaceutical-university-501409</t>
  </si>
  <si>
    <t>https://www.usnews.com/education/best-global-universities/northeast-electric-power-university-529809</t>
  </si>
  <si>
    <t>https://www.usnews.com/education/best-global-universities/polytechnic-university-of-timisoara-529464</t>
  </si>
  <si>
    <t>https://www.usnews.com/education/best-global-universities/technische-universitat-ilmenau-529347</t>
  </si>
  <si>
    <t>https://www.usnews.com/education/best-global-universities/universidad-del-norte-colombia-530266</t>
  </si>
  <si>
    <t>https://www.usnews.com/education/best-global-universities/university-of-rwanda-530267</t>
  </si>
  <si>
    <t>https://www.usnews.com/education/best-global-universities/duzce-university-530069</t>
  </si>
  <si>
    <t>https://www.usnews.com/education/best-global-universities/moulay-ismail-university-of-meknes-530268</t>
  </si>
  <si>
    <t>https://www.usnews.com/education/best-global-universities/ondokuz-mayis-university-504179</t>
  </si>
  <si>
    <t>https://www.usnews.com/education/best-global-universities/universidade-estadual-de-maringa-529117</t>
  </si>
  <si>
    <t>https://www.usnews.com/education/best-global-universities/xian-technological-university-529890</t>
  </si>
  <si>
    <t>https://www.usnews.com/education/best-global-universities/zhejiang-university-of-science-technology-530269</t>
  </si>
  <si>
    <t>https://www.usnews.com/education/best-global-universities/wright-state-university-dayton-206604</t>
  </si>
  <si>
    <t>https://www.usnews.com/education/best-global-universities/china-jiliang-university-529306</t>
  </si>
  <si>
    <t>https://www.usnews.com/education/best-global-universities/indian-institute-of-technology-iit-ropar-529980</t>
  </si>
  <si>
    <t>https://www.usnews.com/education/best-global-universities/karamanoglu-mehmetbey-university-530174</t>
  </si>
  <si>
    <t>https://www.usnews.com/education/best-global-universities/universidad-nacional-mayor-de-san-marcos-530272</t>
  </si>
  <si>
    <t>https://www.usnews.com/education/best-global-universities/saga-university-529232</t>
  </si>
  <si>
    <t>https://www.usnews.com/education/best-global-universities/university-of-dayton-202480</t>
  </si>
  <si>
    <t>https://www.usnews.com/education/best-global-universities/pondicherry-university-529502</t>
  </si>
  <si>
    <t>https://www.usnews.com/education/best-global-universities/kyorin-university-529361</t>
  </si>
  <si>
    <t>https://www.usnews.com/education/best-global-universities/trent-university-499979</t>
  </si>
  <si>
    <t>https://www.usnews.com/education/best-global-universities/universidad-autonoma-de-sinaloa-530176</t>
  </si>
  <si>
    <t>https://www.usnews.com/education/best-global-universities/universidad-de-huelva-529193</t>
  </si>
  <si>
    <t>https://www.usnews.com/education/best-global-universities/california-state-university-long-beach-110583</t>
  </si>
  <si>
    <t>https://www.usnews.com/education/best-global-universities/east-tennessee-state-university-220075</t>
  </si>
  <si>
    <t>https://www.usnews.com/education/best-global-universities/vilnius-gediminas-technical-university-529345</t>
  </si>
  <si>
    <t>https://www.usnews.com/education/best-global-universities/cracow-university-of-technology-529570</t>
  </si>
  <si>
    <t>https://www.usnews.com/education/best-global-universities/huaiyin-institute-of-technology-529857</t>
  </si>
  <si>
    <t>https://www.usnews.com/education/best-global-universities/kitasato-university-505240</t>
  </si>
  <si>
    <t>https://www.usnews.com/education/best-global-universities/national-institute-of-technology-silchar-529775</t>
  </si>
  <si>
    <t>https://www.usnews.com/education/best-global-universities/university-of-leoben-529074</t>
  </si>
  <si>
    <t>https://www.usnews.com/education/best-global-universities/university-of-rzeszow-529560</t>
  </si>
  <si>
    <t>https://www.usnews.com/education/best-global-universities/university-of-south-china-529496</t>
  </si>
  <si>
    <t>https://www.usnews.com/education/best-global-universities/wuyi-university-530153</t>
  </si>
  <si>
    <t>https://www.usnews.com/education/best-global-universities/chongqing-university-of-technology-529845</t>
  </si>
  <si>
    <t>https://www.usnews.com/education/best-global-universities/universidad-catolica-de-murcia-529906</t>
  </si>
  <si>
    <t>https://www.usnews.com/education/best-global-universities/universitat-internacional-de-catalunya-529916</t>
  </si>
  <si>
    <t>https://www.usnews.com/education/best-global-universities/university-nacional-cuyo-mendoza-529408</t>
  </si>
  <si>
    <t>https://www.usnews.com/education/best-global-universities/claremont-graduate-school-530002</t>
  </si>
  <si>
    <t>https://www.usnews.com/education/best-global-universities/gunma-university-504586</t>
  </si>
  <si>
    <t>https://www.usnews.com/education/best-global-universities/illinois-state-university-145813</t>
  </si>
  <si>
    <t>https://www.usnews.com/education/best-global-universities/rowan-university-184782</t>
  </si>
  <si>
    <t>https://www.usnews.com/education/best-global-universities/university-of-molise-529577</t>
  </si>
  <si>
    <t>https://www.usnews.com/education/best-global-universities/istanbul-medipol-university-529950</t>
  </si>
  <si>
    <t>https://www.usnews.com/education/best-global-universities/kocaeli-university-529277</t>
  </si>
  <si>
    <t>https://www.usnews.com/education/best-global-universities/teikyo-university-529123</t>
  </si>
  <si>
    <t>https://www.usnews.com/education/best-global-universities/ariel-university-530014</t>
  </si>
  <si>
    <t>https://www.usnews.com/education/best-global-universities/fujian-university-of-technology-530178</t>
  </si>
  <si>
    <t>https://www.usnews.com/education/best-global-universities/nagoya-institute-of-technology-529083</t>
  </si>
  <si>
    <t>https://www.usnews.com/education/best-global-universities/universidade-tecnologica-federal-do-parana-529590</t>
  </si>
  <si>
    <t>https://www.usnews.com/education/best-global-universities/zhengzhou-university-of-light-industry-529838</t>
  </si>
  <si>
    <t>https://www.usnews.com/education/best-global-universities/vytautas-magnus-university-530274</t>
  </si>
  <si>
    <t>https://www.usnews.com/education/best-global-universities/fujian-medical-university-529622</t>
  </si>
  <si>
    <t>https://www.usnews.com/education/best-global-universities/hankuk-university-foreign-studies-529503</t>
  </si>
  <si>
    <t>https://www.usnews.com/education/best-global-universities/kurume-university-529122</t>
  </si>
  <si>
    <t>https://www.usnews.com/education/best-global-universities/tianjin-university-of-commerce-530273</t>
  </si>
  <si>
    <t>https://www.usnews.com/education/best-global-universities/university-of-kashmir-530084</t>
  </si>
  <si>
    <t>https://www.usnews.com/education/best-global-universities/cy-cergy-paris-universite-529718</t>
  </si>
  <si>
    <t>https://www.usnews.com/education/best-global-universities/ecole-centrale-de-lyon-529054</t>
  </si>
  <si>
    <t>https://www.usnews.com/education/best-global-universities/mahatma-gandhi-university-kerala-529968</t>
  </si>
  <si>
    <t>https://www.usnews.com/education/best-global-universities/tomas-bata-university-zlin-530194</t>
  </si>
  <si>
    <t>https://www.usnews.com/education/best-global-universities/university-of-medicine-pharmacy-of-craiova-530161</t>
  </si>
  <si>
    <t>https://www.usnews.com/education/best-global-universities/dankook-university-529081</t>
  </si>
  <si>
    <t>https://www.usnews.com/education/best-global-universities/chongqing-jiaotong-university-529852</t>
  </si>
  <si>
    <t>https://www.usnews.com/education/best-global-universities/south-central-minzu-university-529493</t>
  </si>
  <si>
    <t>https://www.usnews.com/education/best-global-universities/louisiana-state-university-health-sciences-center-at-shreveport-529937</t>
  </si>
  <si>
    <t>https://www.usnews.com/education/best-global-universities/arab-academy-for-science-technology-maritime-transport-512745</t>
  </si>
  <si>
    <t>https://www.usnews.com/education/best-global-universities/east-china-university-of-technology-529973</t>
  </si>
  <si>
    <t>https://www.usnews.com/education/best-global-universities/inner-mongolia-university-529483</t>
  </si>
  <si>
    <t>https://www.usnews.com/education/best-global-universities/punjab-agricultural-university-529438</t>
  </si>
  <si>
    <t>https://www.usnews.com/education/best-global-universities/fu-jen-catholic-university-529258</t>
  </si>
  <si>
    <t>https://www.usnews.com/education/best-global-universities/gla-university-530275</t>
  </si>
  <si>
    <t>https://www.usnews.com/education/best-global-universities/medical-university-silesia-529276</t>
  </si>
  <si>
    <t>https://www.usnews.com/education/best-global-universities/north-minzu-university-530276</t>
  </si>
  <si>
    <t>https://www.usnews.com/education/best-global-universities/tokyo-university-of-marine-science-technology-530054</t>
  </si>
  <si>
    <t>https://www.usnews.com/education/best-global-universities/hungarian-university-of-agriculture-life-sciences-529455</t>
  </si>
  <si>
    <t>https://www.usnews.com/education/best-global-universities/mie-university-529216</t>
  </si>
  <si>
    <t>https://www.usnews.com/education/best-global-universities/universite-de-technologie-de-belfort-montbeliard-utbm-529767</t>
  </si>
  <si>
    <t>https://www.usnews.com/education/best-global-universities/cleveland-state-university-202134</t>
  </si>
  <si>
    <t>https://www.usnews.com/education/best-global-universities/sookmyung-womens-university-530006</t>
  </si>
  <si>
    <t>https://www.usnews.com/education/best-global-universities/shenzhen-technology-university-530277</t>
  </si>
  <si>
    <t>https://www.usnews.com/education/best-global-universities/universite-badji-mokhtar-annaba-529722</t>
  </si>
  <si>
    <t>https://www.usnews.com/education/best-global-universities/wroclaw-university-of-environmental-life-sciences-529558</t>
  </si>
  <si>
    <t>https://www.usnews.com/education/best-global-universities/giresun-university-529785</t>
  </si>
  <si>
    <t>https://www.usnews.com/education/best-global-universities/nanjing-audit-university-530278</t>
  </si>
  <si>
    <t>https://www.usnews.com/education/best-global-universities/nagaoka-university-of-technology-529077</t>
  </si>
  <si>
    <t>https://www.usnews.com/education/best-global-universities/samara-national-research-university-529902</t>
  </si>
  <si>
    <t>https://www.usnews.com/education/best-global-universities/sinop-university-529790</t>
  </si>
  <si>
    <t>https://www.usnews.com/education/best-global-universities/universite-de-technologie-de-compiegne-529344</t>
  </si>
  <si>
    <t>https://www.usnews.com/education/best-global-universities/minzu-university-of-china-530279</t>
  </si>
  <si>
    <t>https://www.usnews.com/education/best-global-universities/west-pomeranian-university-of-technology-529891</t>
  </si>
  <si>
    <t>https://www.usnews.com/education/best-global-universities/binzhou-medical-university-530074</t>
  </si>
  <si>
    <t>https://www.usnews.com/education/best-global-universities/shaqra-university-514022</t>
  </si>
  <si>
    <t>https://www.usnews.com/education/best-global-universities/shizuoka-university-503668</t>
  </si>
  <si>
    <t>https://www.usnews.com/education/best-global-universities/tottori-university-529530</t>
  </si>
  <si>
    <t>https://www.usnews.com/education/best-global-universities/capital-university-of-economics-business-530280</t>
  </si>
  <si>
    <t>https://www.usnews.com/education/best-global-universities/inje-university-500285</t>
  </si>
  <si>
    <t>https://www.usnews.com/education/best-global-universities/jimei-university-530020</t>
  </si>
  <si>
    <t>https://www.usnews.com/education/best-global-universities/university-of-ostrava-529711</t>
  </si>
  <si>
    <t>https://www.usnews.com/education/best-global-universities/birla-institute-of-technology-mesra-529871</t>
  </si>
  <si>
    <t>https://www.usnews.com/education/best-global-universities/bozok-university-530281</t>
  </si>
  <si>
    <t>https://www.usnews.com/education/best-global-universities/ecole-nationale-veterinaire-de-toulouse-529876</t>
  </si>
  <si>
    <t>https://www.usnews.com/education/best-global-universities/kochi-university-528839</t>
  </si>
  <si>
    <t>https://www.usnews.com/education/best-global-universities/university-of-bergamo-530067</t>
  </si>
  <si>
    <t>https://www.usnews.com/education/best-global-universities/yeditepe-university-529952</t>
  </si>
  <si>
    <t>https://www.usnews.com/education/best-global-universities/anhui-polytechnic-university-530282</t>
  </si>
  <si>
    <t>https://www.usnews.com/education/best-global-universities/hubei-normal-university-530283</t>
  </si>
  <si>
    <t>https://www.usnews.com/education/best-global-universities/institute-of-chemical-technology-mumbai-529413</t>
  </si>
  <si>
    <t>https://www.usnews.com/education/best-global-universities/northeast-petroleum-university-529819</t>
  </si>
  <si>
    <t>https://www.usnews.com/education/best-global-universities/university-of-yamanashi-529231</t>
  </si>
  <si>
    <t>https://www.usnews.com/education/best-global-universities/soongsil-university-529260</t>
  </si>
  <si>
    <t>https://www.usnews.com/education/best-global-universities/universidad-nacional-del-comahue-529608</t>
  </si>
  <si>
    <t>https://www.usnews.com/education/best-global-universities/chengdu-university-of-traditional-chinese-medicine-530083</t>
  </si>
  <si>
    <t>https://www.usnews.com/education/best-global-universities/indian-institute-of-science-education-research-iiser---mohali-529967</t>
  </si>
  <si>
    <t>https://www.usnews.com/education/best-global-universities/appalachian-state-university-197869</t>
  </si>
  <si>
    <t>https://www.usnews.com/education/best-global-universities/eskisehir-osmangazi-university-529293</t>
  </si>
  <si>
    <t>https://www.usnews.com/education/best-global-universities/guangxi-medical-university-529620</t>
  </si>
  <si>
    <t>https://www.usnews.com/education/best-global-universities/universidade-federal-do-piaui-530023</t>
  </si>
  <si>
    <t>https://www.usnews.com/education/best-global-universities/duquesne-university-212106</t>
  </si>
  <si>
    <t>https://www.usnews.com/education/best-global-universities/national-chung-cheng-university-529192</t>
  </si>
  <si>
    <t>https://www.usnews.com/education/best-global-universities/huaibei-normal-university-529612</t>
  </si>
  <si>
    <t>https://www.usnews.com/education/best-global-universities/instituto-politecnico-de-braganca-529114</t>
  </si>
  <si>
    <t>https://www.usnews.com/education/best-global-universities/lanzhou-university-of-technology-529641</t>
  </si>
  <si>
    <t>https://www.usnews.com/education/best-global-universities/north-china-university-of-science-technology-529518</t>
  </si>
  <si>
    <t>https://www.usnews.com/education/best-global-universities/universidade-federal-de-alagoas-529580</t>
  </si>
  <si>
    <t>https://www.usnews.com/education/best-global-universities/universidade-federal-rural-de-pernambuco-ufrpe-529592</t>
  </si>
  <si>
    <t>https://www.usnews.com/education/best-global-universities/national-chengchi-university-529138</t>
  </si>
  <si>
    <t>https://www.usnews.com/education/best-global-universities/east-china-jiaotong-university-529827</t>
  </si>
  <si>
    <t>https://www.usnews.com/education/best-global-universities/gh-asachi-technical-university-529082</t>
  </si>
  <si>
    <t>https://www.usnews.com/education/best-global-universities/kansai-medical-university-529913</t>
  </si>
  <si>
    <t>https://www.usnews.com/education/best-global-universities/kunming-medical-university-529921</t>
  </si>
  <si>
    <t>https://www.usnews.com/education/best-global-universities/nippon-medical-school-529119</t>
  </si>
  <si>
    <t>https://www.usnews.com/education/best-global-universities/universite-de-toulouse-jean-jaures-529701</t>
  </si>
  <si>
    <t>https://www.usnews.com/education/best-global-universities/changchun-university-of-science-technology-529860</t>
  </si>
  <si>
    <t>https://www.usnews.com/education/best-global-universities/bauman-moscow-state-technical-university-529661</t>
  </si>
  <si>
    <t>https://www.usnews.com/education/best-global-universities/ludong-university-530021</t>
  </si>
  <si>
    <t>https://www.usnews.com/education/best-global-universities/universidad-catolica-de-la-santisima-concepcion-530285</t>
  </si>
  <si>
    <t>https://www.usnews.com/education/best-global-universities/university-of-quebec-chicoutimi-530286</t>
  </si>
  <si>
    <t>https://www.usnews.com/education/best-global-universities/university-science-technology-houari-boumediene-529820</t>
  </si>
  <si>
    <t>https://www.usnews.com/education/best-global-universities/national-university-of-the-littoral-529233</t>
  </si>
  <si>
    <t>https://www.usnews.com/education/best-global-universities/universidade-federal-de-mato-grosso-529468</t>
  </si>
  <si>
    <t>https://www.usnews.com/education/best-global-universities/university-of-allahabad-530287</t>
  </si>
  <si>
    <t>https://www.usnews.com/education/best-global-universities/university-of-science-technology-liaoning-529900</t>
  </si>
  <si>
    <t>https://www.usnews.com/education/best-global-universities/xinxiang-medical-university-529948</t>
  </si>
  <si>
    <t>https://www.usnews.com/education/best-global-universities/feng-chia-university-529287</t>
  </si>
  <si>
    <t>https://www.usnews.com/education/best-global-universities/china-west-normal-university-529957</t>
  </si>
  <si>
    <t>https://www.usnews.com/education/best-global-universities/universidad-autonoma-de-baja-california-529594</t>
  </si>
  <si>
    <t>https://www.usnews.com/education/best-global-universities/university-of-burdwan-530288</t>
  </si>
  <si>
    <t>https://www.usnews.com/education/best-global-universities/yancheng-institute-of-technology-529888</t>
  </si>
  <si>
    <t>https://www.usnews.com/education/best-global-universities/jilin-agricultural-university-530080</t>
  </si>
  <si>
    <t>https://www.usnews.com/education/best-global-universities/mid-sweden-university-529628</t>
  </si>
  <si>
    <t>https://www.usnews.com/education/best-global-universities/shimane-university-529295</t>
  </si>
  <si>
    <t>https://www.usnews.com/education/best-global-universities/wakayama-medical-university-529624</t>
  </si>
  <si>
    <t>https://www.usnews.com/education/best-global-universities/kwansei-gakuin-university-530072</t>
  </si>
  <si>
    <t>https://www.usnews.com/education/best-global-universities/jichi-medical-university-529127</t>
  </si>
  <si>
    <t>https://www.usnews.com/education/best-global-universities/northwest-normal-university-china-529605</t>
  </si>
  <si>
    <t>https://www.usnews.com/education/best-global-universities/southwest-medical-university-529931</t>
  </si>
  <si>
    <t>https://www.usnews.com/education/best-global-universities/ssn-college-of-engineering-530289</t>
  </si>
  <si>
    <t>https://www.usnews.com/education/best-global-universities/technical-university-liberec-529899</t>
  </si>
  <si>
    <t>https://www.usnews.com/education/best-global-universities/universidad-de-la-habana-530290</t>
  </si>
  <si>
    <t>https://www.usnews.com/education/best-global-universities/universite-de-pau-et-des-pays-de-ladour-529180</t>
  </si>
  <si>
    <t>https://www.usnews.com/education/best-global-universities/meiji-university-530012</t>
  </si>
  <si>
    <t>https://www.usnews.com/education/best-global-universities/universidade-do-estado-de-santa-catarina-530008</t>
  </si>
  <si>
    <t>https://www.usnews.com/education/best-global-universities/indian-institute-of-technology-iit-mandi-530093</t>
  </si>
  <si>
    <t>https://www.usnews.com/education/best-global-universities/lorestan-university-529981</t>
  </si>
  <si>
    <t>https://www.usnews.com/education/best-global-universities/lublin-university-of-technology-529771</t>
  </si>
  <si>
    <t>https://www.usnews.com/education/best-global-universities/national-institute-of-technology-karnataka-529773</t>
  </si>
  <si>
    <t>https://www.usnews.com/education/best-global-universities/shenyang-university-of-technology-529847</t>
  </si>
  <si>
    <t>https://www.usnews.com/education/best-global-universities/siksha-o-anusandhan-university-530099</t>
  </si>
  <si>
    <t>https://www.usnews.com/education/best-global-universities/xian-university-of-posts-telecommunications-529862</t>
  </si>
  <si>
    <t>https://www.usnews.com/education/best-global-universities/national-dong-hwa-university-529226</t>
  </si>
  <si>
    <t>https://www.usnews.com/education/best-global-universities/civil-aviation-university-of-china-529856</t>
  </si>
  <si>
    <t>https://www.usnews.com/education/best-global-universities/national-university-of-the-south-529267</t>
  </si>
  <si>
    <t>https://www.usnews.com/education/best-global-universities/tu-clausthal-529078</t>
  </si>
  <si>
    <t>https://www.usnews.com/education/best-global-universities/universidade-federal-de-amazonas-530010</t>
  </si>
  <si>
    <t>https://www.usnews.com/education/best-global-universities/university-of-szczecin-530291</t>
  </si>
  <si>
    <t>https://www.usnews.com/education/best-global-universities/chongqing-university-of-science-technology-530292</t>
  </si>
  <si>
    <t>https://www.usnews.com/education/best-global-universities/jain-university-529958</t>
  </si>
  <si>
    <t>https://www.usnews.com/education/best-global-universities/periyar-university-530293</t>
  </si>
  <si>
    <t>https://www.usnews.com/education/best-global-universities/sardar-vallabhbhai-national-institute-of-technology-529639</t>
  </si>
  <si>
    <t>https://www.usnews.com/education/best-global-universities/universidad-mayor-530294</t>
  </si>
  <si>
    <t>https://www.usnews.com/education/best-global-universities/gauhati-university-529649</t>
  </si>
  <si>
    <t>https://www.usnews.com/education/best-global-universities/roehampton-university-530001</t>
  </si>
  <si>
    <t>https://www.usnews.com/education/best-global-universities/saitama-university-529191</t>
  </si>
  <si>
    <t>https://www.usnews.com/education/best-global-universities/gaziosmanpasa-university-528975</t>
  </si>
  <si>
    <t>https://www.usnews.com/education/best-global-universities/huaiyin-normal-university-530064</t>
  </si>
  <si>
    <t>https://www.usnews.com/education/best-global-universities/shenzhen-polytechnic-university-530295</t>
  </si>
  <si>
    <t>https://www.usnews.com/education/best-global-universities/university-of-miyazaki-529246</t>
  </si>
  <si>
    <t>https://www.usnews.com/education/best-global-universities/chung-shan-medical-university-529116</t>
  </si>
  <si>
    <t>https://www.usnews.com/education/best-global-universities/ecole-nationale-veterinaire-agroalimentaire-et-de-lalimentation-nantes-atlantique-530296</t>
  </si>
  <si>
    <t>https://www.usnews.com/education/best-global-universities/graduate-university-of-advanced-technology-529843</t>
  </si>
  <si>
    <t>https://www.usnews.com/education/best-global-universities/guizhou-medical-university-529927</t>
  </si>
  <si>
    <t>https://www.usnews.com/education/best-global-universities/i-shou-university-529910</t>
  </si>
  <si>
    <t>https://www.usnews.com/education/best-global-universities/jilin-normal-university-529884</t>
  </si>
  <si>
    <t>https://www.usnews.com/education/best-global-universities/universidade-federal-do-triangulo-mineiro-529757</t>
  </si>
  <si>
    <t>https://www.usnews.com/education/best-global-universities/sam-houston-state-university-227881</t>
  </si>
  <si>
    <t>https://www.usnews.com/education/best-global-universities/chongqing-university-of-arts-sciences-529897</t>
  </si>
  <si>
    <t>https://www.usnews.com/education/best-global-universities/maharshi-dayanand-university-530297</t>
  </si>
  <si>
    <t>https://www.usnews.com/education/best-global-universities/payame-noor-university-529865</t>
  </si>
  <si>
    <t>https://www.usnews.com/education/best-global-universities/sichuan-university-of-science-engineering-529979</t>
  </si>
  <si>
    <t>https://www.usnews.com/education/best-global-universities/southwest-minzu-university-529977</t>
  </si>
  <si>
    <t>https://www.usnews.com/education/best-global-universities/university-of-lethbridge-529030</t>
  </si>
  <si>
    <t>https://www.usnews.com/education/best-global-universities/abdelmalek-essaadi-university-of-tetouan-530298</t>
  </si>
  <si>
    <t>https://www.usnews.com/education/best-global-universities/changchun-university-of-technology-529892</t>
  </si>
  <si>
    <t>https://www.usnews.com/education/best-global-universities/chengdu-university-of-information-technology-530085</t>
  </si>
  <si>
    <t>https://www.usnews.com/education/best-global-universities/manisa-celal-bayar-universitesi-530090</t>
  </si>
  <si>
    <t>https://www.usnews.com/education/best-global-universities/beijing-information-science-technology-university-529868</t>
  </si>
  <si>
    <t>https://www.usnews.com/education/best-global-universities/jiaxing-university-529959</t>
  </si>
  <si>
    <t>https://www.usnews.com/education/best-global-universities/university-of-la-reunion-530068</t>
  </si>
  <si>
    <t>https://www.usnews.com/education/best-global-universities/university-of-teramo-530299</t>
  </si>
  <si>
    <t>https://www.usnews.com/education/best-global-universities/shibaura-institute-of-technology-530300</t>
  </si>
  <si>
    <t>https://www.usnews.com/education/best-global-universities/ningxia-university-529972</t>
  </si>
  <si>
    <t>https://www.usnews.com/education/best-global-universities/xihua-university-529829</t>
  </si>
  <si>
    <t>https://www.usnews.com/education/best-global-universities/hebei-medical-university-529919</t>
  </si>
  <si>
    <t>https://www.usnews.com/education/best-global-universities/nanjing-institute-of-technology-529873</t>
  </si>
  <si>
    <t>https://www.usnews.com/education/best-global-universities/universidad-veracruzana-529598</t>
  </si>
  <si>
    <t>https://www.usnews.com/education/best-global-universities/international-university-of-health-welfare-529920</t>
  </si>
  <si>
    <t>https://www.usnews.com/education/best-global-universities/osmania-university-529495</t>
  </si>
  <si>
    <t>https://www.usnews.com/education/best-global-universities/izmir-katip-celebi-university-530088</t>
  </si>
  <si>
    <t>https://www.usnews.com/education/best-global-universities/punjabi-university-530135</t>
  </si>
  <si>
    <t>https://www.usnews.com/education/best-global-universities/rzeszow-university-of-technology-529834</t>
  </si>
  <si>
    <t>https://www.usnews.com/education/best-global-universities/universidade-federal-de-campina-grande-529591</t>
  </si>
  <si>
    <t>https://www.usnews.com/education/best-global-universities/universidad-michoacana-de-san-nicolas-de-hidalgo-529330</t>
  </si>
  <si>
    <t>https://www.usnews.com/education/best-global-universities/hue-university-530303</t>
  </si>
  <si>
    <t>https://www.usnews.com/education/best-global-universities/pochon-cha-university-529476</t>
  </si>
  <si>
    <t>National University of Singapore</t>
  </si>
  <si>
    <t>Nanyang Technological University</t>
  </si>
  <si>
    <t>Chinese University of Hong Kong</t>
  </si>
  <si>
    <t>University of Hong Kong</t>
  </si>
  <si>
    <t>Hong Kong Polytechnic University</t>
  </si>
  <si>
    <t>King Abdulaziz University</t>
  </si>
  <si>
    <t>University of Tokyo</t>
  </si>
  <si>
    <t>Huazhong University of Science &amp; Technology</t>
  </si>
  <si>
    <t>Hong Kong University of Science &amp; Technology</t>
  </si>
  <si>
    <t>Sun Yat Sen University</t>
  </si>
  <si>
    <t>Guangxi Minzu University</t>
  </si>
  <si>
    <t>https://www.usnews.com/education/best-global-universities/guangxi-minzu-university-530245</t>
  </si>
  <si>
    <t>Guilin University of Electronic Technology</t>
  </si>
  <si>
    <t>https://www.usnews.com/education/best-global-universities/guilin-university-of-electronic-technology-529505</t>
  </si>
  <si>
    <t>Kurukshetra</t>
  </si>
  <si>
    <t>National Institute of Technology Kurukshetra</t>
  </si>
  <si>
    <t>https://www.usnews.com/education/best-global-universities/national-institute-of-technology-kurukshetra-529844</t>
  </si>
  <si>
    <t>Sanandaj</t>
  </si>
  <si>
    <t>University of Kurdistan</t>
  </si>
  <si>
    <t>https://www.usnews.com/education/best-global-universities/university-of-kurdistan-529983</t>
  </si>
  <si>
    <t>Changzhou</t>
  </si>
  <si>
    <t>Changzhou University</t>
  </si>
  <si>
    <t>https://www.usnews.com/education/best-global-universities/changzhou-university-529351</t>
  </si>
  <si>
    <t>Jinzhong</t>
  </si>
  <si>
    <t>Shanxi Agricultural University</t>
  </si>
  <si>
    <t>https://www.usnews.com/education/best-global-universities/shanxi-agricultural-university-529878</t>
  </si>
  <si>
    <t>University of Karachi</t>
  </si>
  <si>
    <t>https://www.usnews.com/education/best-global-universities/university-of-karachi-529273</t>
  </si>
  <si>
    <t>Zanjan</t>
  </si>
  <si>
    <t>University Zanjan</t>
  </si>
  <si>
    <t>https://www.usnews.com/education/best-global-universities/university-zanjan-530052</t>
  </si>
  <si>
    <t>Nomi</t>
  </si>
  <si>
    <t>Japan Advanced Institute of Science &amp; Technology (JAIST)</t>
  </si>
  <si>
    <t>https://www.usnews.com/education/best-global-universities/japan-advanced-institute-of-science-technology-jaist-529613</t>
  </si>
  <si>
    <t>Tokyo Women's Medical University</t>
  </si>
  <si>
    <t>https://www.usnews.com/education/best-global-universities/tokyo-womens-medical-university-529047</t>
  </si>
  <si>
    <t>Karwar Jheepasani</t>
  </si>
  <si>
    <t>Indian Institute of Technology (IIT) - Jodhpur</t>
  </si>
  <si>
    <t>https://www.usnews.com/education/best-global-universities/indian-institute-of-technology-iit-jodhpur-530261</t>
  </si>
  <si>
    <t>Warangal</t>
  </si>
  <si>
    <t>National Institute of Technology Warangal</t>
  </si>
  <si>
    <t>https://www.usnews.com/education/best-global-universities/national-institute-of-technology-warangal-529770</t>
  </si>
  <si>
    <t>Chaoyang University of Technology</t>
  </si>
  <si>
    <t>https://www.usnews.com/education/best-global-universities/chaoyang-university-of-technology-530191</t>
  </si>
  <si>
    <t>Nanchang Hangkong University</t>
  </si>
  <si>
    <t>https://www.usnews.com/education/best-global-universities/nanchang-hangkong-university-529611</t>
  </si>
  <si>
    <t>Hirosaki</t>
  </si>
  <si>
    <t>Hirosaki University</t>
  </si>
  <si>
    <t>https://www.usnews.com/education/best-global-universities/hirosaki-university-529263</t>
  </si>
  <si>
    <t>Patna</t>
  </si>
  <si>
    <t>Indian Institute of Technology (IIT) - Patna</t>
  </si>
  <si>
    <t>https://www.usnews.com/education/best-global-universities/indian-institute-of-technology-iit-patna-529821</t>
  </si>
  <si>
    <t>Xinyang</t>
  </si>
  <si>
    <t>Xinyang Normal University</t>
  </si>
  <si>
    <t>https://www.usnews.com/education/best-global-universities/xinyang-normal-university-529975</t>
  </si>
  <si>
    <t>Ahvaz Jundishapur University of Medical Sciences (AJUMS)</t>
  </si>
  <si>
    <t>https://www.usnews.com/education/best-global-universities/ahvaz-jundishapur-university-of-medical-sciences-ajums-529917</t>
  </si>
  <si>
    <t>Annamalai nagar</t>
  </si>
  <si>
    <t>Annamalai University</t>
  </si>
  <si>
    <t>https://www.usnews.com/education/best-global-universities/annamalai-university-529255</t>
  </si>
  <si>
    <t>Sahand University of Technology</t>
  </si>
  <si>
    <t>https://www.usnews.com/education/best-global-universities/sahand-university-of-technology-529513</t>
  </si>
  <si>
    <t>Jingzhou</t>
  </si>
  <si>
    <t>Yangtze University</t>
  </si>
  <si>
    <t>https://www.usnews.com/education/best-global-universities/yangtze-university-529494</t>
  </si>
  <si>
    <t>Mymensingh</t>
  </si>
  <si>
    <t>Bangladesh Agricultural University (BAU)</t>
  </si>
  <si>
    <t>https://www.usnews.com/education/best-global-universities/bangladesh-agricultural-university-bau-530271</t>
  </si>
  <si>
    <t>Guangdong Province</t>
  </si>
  <si>
    <t>Guangdong Pharmaceutical University</t>
  </si>
  <si>
    <t>https://www.usnews.com/education/best-global-universities/guangdong-pharmaceutical-university-530070</t>
  </si>
  <si>
    <t>Nagoya City University</t>
  </si>
  <si>
    <t>https://www.usnews.com/education/best-global-universities/nagoya-city-university-529121</t>
  </si>
  <si>
    <t>North University of China</t>
  </si>
  <si>
    <t>https://www.usnews.com/education/best-global-universities/north-university-of-china-529839</t>
  </si>
  <si>
    <t>Guangdong Medical University</t>
  </si>
  <si>
    <t>https://www.usnews.com/education/best-global-universities/guangdong-medical-university-529485</t>
  </si>
  <si>
    <t>Hamamatsu</t>
  </si>
  <si>
    <t>Hamamatsu University School of Medicine</t>
  </si>
  <si>
    <t>https://www.usnews.com/education/best-global-universities/hamamatsu-university-school-of-medicine-529625</t>
  </si>
  <si>
    <t>Hebei Normal University</t>
  </si>
  <si>
    <t>https://www.usnews.com/education/best-global-universities/hebei-normal-university-530092</t>
  </si>
  <si>
    <t>Lanzhou Jiaotong University</t>
  </si>
  <si>
    <t>https://www.usnews.com/education/best-global-universities/lanzhou-jiaotong-university-529614</t>
  </si>
  <si>
    <t>Türkiye</t>
  </si>
  <si>
    <t>Bartin University</t>
  </si>
  <si>
    <t>https://www.usnews.com/education/best-global-universities/bartin-university-530284</t>
  </si>
  <si>
    <t>Merkez</t>
  </si>
  <si>
    <t>Cumhuriyet University</t>
  </si>
  <si>
    <t>https://www.usnews.com/education/best-global-universities/cumhuriyet-university-530091</t>
  </si>
  <si>
    <t>Qinghai</t>
  </si>
  <si>
    <t>Qinghai University</t>
  </si>
  <si>
    <t>https://www.usnews.com/education/best-global-universities/qinghai-university-530077</t>
  </si>
  <si>
    <t>Yunnan Normal University</t>
  </si>
  <si>
    <t>https://www.usnews.com/education/best-global-universities/yunnan-normal-university-530007</t>
  </si>
  <si>
    <t>Keimyung University</t>
  </si>
  <si>
    <t>https://www.usnews.com/education/best-global-universities/keimyung-university-529536</t>
  </si>
  <si>
    <t>Nanyang</t>
  </si>
  <si>
    <t>Nanyang Normal College</t>
  </si>
  <si>
    <t>https://www.usnews.com/education/best-global-universities/nanyang-normal-college-529739</t>
  </si>
  <si>
    <t>Shanxi Medical University</t>
  </si>
  <si>
    <t>https://www.usnews.com/education/best-global-universities/shanxi-medical-university-529915</t>
  </si>
  <si>
    <t>Adiyaman merkez</t>
  </si>
  <si>
    <t>Adiyaman University</t>
  </si>
  <si>
    <t>https://www.usnews.com/education/best-global-universities/adiyaman-university-529319</t>
  </si>
  <si>
    <t>Shihezi</t>
  </si>
  <si>
    <t>Shihezi University</t>
  </si>
  <si>
    <t>https://www.usnews.com/education/best-global-universities/shihezi-university-529961</t>
  </si>
  <si>
    <t>Erzincan merkez</t>
  </si>
  <si>
    <t>Erzincan Binali Yildirim University</t>
  </si>
  <si>
    <t>https://www.usnews.com/education/best-global-universities/erzincan-binali-yildirim-university-529318</t>
  </si>
  <si>
    <t>Kawasaki City</t>
  </si>
  <si>
    <t>Saint Marianna University</t>
  </si>
  <si>
    <t>https://www.usnews.com/education/best-global-universities/saint-marianna-university-529908</t>
  </si>
  <si>
    <t>Krishnankoil Srivilliputhur</t>
  </si>
  <si>
    <t>Kalasalingam Academy of Research &amp; Education</t>
  </si>
  <si>
    <t>https://www.usnews.com/education/best-global-universities/kalasalingam-academy-of-research-education-530304</t>
  </si>
  <si>
    <t>Yildirim Beyazit University</t>
  </si>
  <si>
    <t>https://www.usnews.com/education/best-global-universities/yildirim-beyazit-university-530103</t>
  </si>
  <si>
    <t>Luoyang Normal University</t>
  </si>
  <si>
    <t>https://www.usnews.com/education/best-global-universities/luoyang-normal-university-529964</t>
  </si>
  <si>
    <t>West Bengal</t>
  </si>
  <si>
    <t>National Institute of Technology Durgapur</t>
  </si>
  <si>
    <t>https://www.usnews.com/education/best-global-universities/national-institute-of-technology-durgapur-529772</t>
  </si>
  <si>
    <t>Shenyang Aerospace University</t>
  </si>
  <si>
    <t>https://www.usnews.com/education/best-global-universities/shenyang-aerospace-university-529849</t>
  </si>
  <si>
    <t>Yan'An</t>
  </si>
  <si>
    <t>Yanan University</t>
  </si>
  <si>
    <t>https://www.usnews.com/education/best-global-universities/yanan-university-530130</t>
  </si>
  <si>
    <t>merkez/Çanakkale</t>
  </si>
  <si>
    <t>Canakkale Onsekiz Mart University</t>
  </si>
  <si>
    <t>https://www.usnews.com/education/best-global-universities/canakkale-onsekiz-mart-university-530086</t>
  </si>
  <si>
    <t>Hubei</t>
  </si>
  <si>
    <t>Hubei University of Medicine</t>
  </si>
  <si>
    <t>https://www.usnews.com/education/best-global-universities/hubei-university-of-medicine-530078</t>
  </si>
  <si>
    <t>Bhopal</t>
  </si>
  <si>
    <t>Indian Institute of Science Education &amp; Research (IISER) - Bhopal</t>
  </si>
  <si>
    <t>https://www.usnews.com/education/best-global-universities/indian-institute-of-science-education-research-iiser---bhopal-529738</t>
  </si>
  <si>
    <t>Kashihara</t>
  </si>
  <si>
    <t>Nara Medical University</t>
  </si>
  <si>
    <t>https://www.usnews.com/education/best-global-universities/nara-medical-university-529626</t>
  </si>
  <si>
    <t>Ningxia Medical University</t>
  </si>
  <si>
    <t>https://www.usnews.com/education/best-global-universities/ningxia-medical-university-529941</t>
  </si>
  <si>
    <t>Acibadem University</t>
  </si>
  <si>
    <t>https://www.usnews.com/education/best-global-universities/acibadem-university-529928</t>
  </si>
  <si>
    <t>Jalandhar</t>
  </si>
  <si>
    <t>Dr B R Ambedkar National Institute of Technology Jalandhar</t>
  </si>
  <si>
    <t>https://www.usnews.com/education/best-global-universities/dr-b-r-ambedkar-national-institute-of-technology-jalandhar-530305</t>
  </si>
  <si>
    <t>Kafkas University</t>
  </si>
  <si>
    <t>https://www.usnews.com/education/best-global-universities/kafkas-university-529317</t>
  </si>
  <si>
    <t>Liaoning Normal University</t>
  </si>
  <si>
    <t>https://www.usnews.com/education/best-global-universities/liaoning-normal-university-530118</t>
  </si>
  <si>
    <t>Tokyo University of Agriculture</t>
  </si>
  <si>
    <t>https://www.usnews.com/education/best-global-universities/tokyo-university-of-agriculture-504314</t>
  </si>
  <si>
    <t>Aydin</t>
  </si>
  <si>
    <t>Adnan Menderes University</t>
  </si>
  <si>
    <t>https://www.usnews.com/education/best-global-universities/adnan-menderes-university-529108</t>
  </si>
  <si>
    <t>Chuo University</t>
  </si>
  <si>
    <t>https://www.usnews.com/education/best-global-universities/chuo-university-530015</t>
  </si>
  <si>
    <t>Xinxiang,</t>
  </si>
  <si>
    <t>Henan Institute of Science &amp; Technology</t>
  </si>
  <si>
    <t>https://www.usnews.com/education/best-global-universities/henan-institute-of-science-technology-530107</t>
  </si>
  <si>
    <t>North China University of Technology</t>
  </si>
  <si>
    <t>https://www.usnews.com/education/best-global-universities/north-china-university-of-technology-529799</t>
  </si>
  <si>
    <t>Can Tho city</t>
  </si>
  <si>
    <t>Can Tho University</t>
  </si>
  <si>
    <t>https://www.usnews.com/education/best-global-universities/can-tho-university-530307</t>
  </si>
  <si>
    <t>Shandong Jianzhu University</t>
  </si>
  <si>
    <t>https://www.usnews.com/education/best-global-universities/shandong-jianzhu-university-529832</t>
  </si>
  <si>
    <t>Chosun University</t>
  </si>
  <si>
    <t>https://www.usnews.com/education/best-global-universities/chosun-university-529249</t>
  </si>
  <si>
    <t>Gansu Agricultural University</t>
  </si>
  <si>
    <t>https://www.usnews.com/education/best-global-universities/gansu-agricultural-university-530100</t>
  </si>
  <si>
    <t>North China University of Water Resources &amp; Electric Power</t>
  </si>
  <si>
    <t>https://www.usnews.com/education/best-global-universities/north-china-university-of-water-resources-electric-power-529824</t>
  </si>
  <si>
    <t>Toyohashi</t>
  </si>
  <si>
    <t>Toyohashi University of Technology</t>
  </si>
  <si>
    <t>https://www.usnews.com/education/best-global-universities/toyohashi-university-of-technology-530193</t>
  </si>
  <si>
    <t>Jianghan University</t>
  </si>
  <si>
    <t>https://www.usnews.com/education/best-global-universities/jianghan-university-530073</t>
  </si>
  <si>
    <t>Kyoto Institute of Technology</t>
  </si>
  <si>
    <t>https://www.usnews.com/education/best-global-universities/kyoto-institute-of-technology-529087</t>
  </si>
  <si>
    <t>Xiamen University of Technology</t>
  </si>
  <si>
    <t>https://www.usnews.com/education/best-global-universities/xiamen-university-of-technology-529817</t>
  </si>
  <si>
    <t>Bolu</t>
  </si>
  <si>
    <t>Abant Izzet Baysal University</t>
  </si>
  <si>
    <t>https://www.usnews.com/education/best-global-universities/abant-izzet-baysal-university-530087</t>
  </si>
  <si>
    <t>Shanghai Institute of Technology</t>
  </si>
  <si>
    <t>https://www.usnews.com/education/best-global-universities/shanghai-institute-of-technology-529887</t>
  </si>
  <si>
    <t>Malatya</t>
  </si>
  <si>
    <t>Inonu University</t>
  </si>
  <si>
    <t>https://www.usnews.com/education/best-global-universities/inonu-university-529951</t>
  </si>
  <si>
    <t>Gangneung</t>
  </si>
  <si>
    <t>Kangnung Wonju National University</t>
  </si>
  <si>
    <t>https://www.usnews.com/education/best-global-universities/kangnung-wonju-national-university-529998</t>
  </si>
  <si>
    <t>Hangzhou Medical College</t>
  </si>
  <si>
    <t>https://www.usnews.com/education/best-global-universities/hangzhou-medical-college-530123</t>
  </si>
  <si>
    <t>King Mongkut's Institute of Technology Ladkrabang</t>
  </si>
  <si>
    <t>https://www.usnews.com/education/best-global-universities/king-mongkuts-institute-of-technology-ladkrabang-529645</t>
  </si>
  <si>
    <t>Vadodara</t>
  </si>
  <si>
    <t>Maharaja Sayajirao University Baroda</t>
  </si>
  <si>
    <t>https://www.usnews.com/education/best-global-universities/maharaja-sayajirao-university-baroda-530309</t>
  </si>
  <si>
    <t>Yuan Ze University</t>
  </si>
  <si>
    <t>https://www.usnews.com/education/best-global-universities/yuan-ze-university-529068</t>
  </si>
  <si>
    <t>Sathyabama Institute of Science &amp; Technology</t>
  </si>
  <si>
    <t>https://www.usnews.com/education/best-global-universities/sathyabama-institute-of-science-technology-530127</t>
  </si>
  <si>
    <t>Perlis</t>
  </si>
  <si>
    <t>Universiti Malaysia Perlis</t>
  </si>
  <si>
    <t>https://www.usnews.com/education/best-global-universities/universiti-malaysia-perlis-529544</t>
  </si>
  <si>
    <t>New Taipei City</t>
  </si>
  <si>
    <t>Ming Chi University of Technology</t>
  </si>
  <si>
    <t>https://www.usnews.com/education/best-global-universities/ming-chi-university-of-technology-529894</t>
  </si>
  <si>
    <t>Hongik University</t>
  </si>
  <si>
    <t>https://www.usnews.com/education/best-global-universities/hongik-university-529861</t>
  </si>
  <si>
    <t>Akita City</t>
  </si>
  <si>
    <t>Akita University</t>
  </si>
  <si>
    <t>https://www.usnews.com/education/best-global-universities/akita-university-529499</t>
  </si>
  <si>
    <t>Doshisha University</t>
  </si>
  <si>
    <t>https://www.usnews.com/education/best-global-universities/doshisha-university-529524</t>
  </si>
  <si>
    <t>Southwest Forestry University - China</t>
  </si>
  <si>
    <t>https://www.usnews.com/education/best-global-universities/southwest-forestry-university-china-530311</t>
  </si>
  <si>
    <t>Tianjin Chengjian University</t>
  </si>
  <si>
    <t>https://www.usnews.com/education/best-global-universities/tianjin-chengjian-university-529858</t>
  </si>
  <si>
    <t>Kookmin University</t>
  </si>
  <si>
    <t>https://www.usnews.com/education/best-global-universities/kookmin-university-529264</t>
  </si>
  <si>
    <t>Kurashiki</t>
  </si>
  <si>
    <t>Kawasaki Medical School</t>
  </si>
  <si>
    <t>https://www.usnews.com/education/best-global-universities/kawasaki-medical-school-529359</t>
  </si>
  <si>
    <t>Jiangsu</t>
  </si>
  <si>
    <t>Changshu Institute of Technology</t>
  </si>
  <si>
    <t>https://www.usnews.com/education/best-global-universities/changshu-institute-of-technology-530312</t>
  </si>
  <si>
    <t>Xiangyang</t>
  </si>
  <si>
    <t>Hubei University of Arts &amp; Science</t>
  </si>
  <si>
    <t>https://www.usnews.com/education/best-global-universities/hubei-university-of-arts-science-530313</t>
  </si>
  <si>
    <t>Asan</t>
  </si>
  <si>
    <t>Soonchunhyang University</t>
  </si>
  <si>
    <t>https://www.usnews.com/education/best-global-universities/soonchunhyang-university-529275</t>
  </si>
  <si>
    <t>Iruma</t>
  </si>
  <si>
    <t>Saitama Medical University</t>
  </si>
  <si>
    <t>https://www.usnews.com/education/best-global-universities/saitama-medical-university-529373</t>
  </si>
  <si>
    <t>Zhejiang Chinese Medical University</t>
  </si>
  <si>
    <t>https://www.usnews.com/education/best-global-universities/zhejiang-chinese-medical-university-529949</t>
  </si>
  <si>
    <t>Yunnan Agricultural University</t>
  </si>
  <si>
    <t>https://www.usnews.com/education/best-global-universities/yunnan-agricultural-university-529760</t>
  </si>
  <si>
    <t>Visakhapatnam</t>
  </si>
  <si>
    <t>Gandhi Institute of Technology &amp; Management (GITAM)</t>
  </si>
  <si>
    <t>https://www.usnews.com/education/best-global-universities/gandhi-institute-of-technology-management-gitam-530314</t>
  </si>
  <si>
    <t>Uskudar</t>
  </si>
  <si>
    <t>University of Health Sciences Turkey</t>
  </si>
  <si>
    <t>https://www.usnews.com/education/best-global-universities/university-of-health-sciences-turkey-530315</t>
  </si>
  <si>
    <t>Karunya Institute of Technology &amp; Sciences</t>
  </si>
  <si>
    <t>https://www.usnews.com/education/best-global-universities/karunya-institute-of-technology-sciences-530316</t>
  </si>
  <si>
    <t>Zhongyuan University of Technology</t>
  </si>
  <si>
    <t>https://www.usnews.com/education/best-global-universities/zhongyuan-university-of-technology-530155</t>
  </si>
  <si>
    <t>Oita City</t>
  </si>
  <si>
    <t>Oita University</t>
  </si>
  <si>
    <t>https://www.usnews.com/education/best-global-universities/oita-university-529501</t>
  </si>
  <si>
    <t>Shahid Rajaee Teacher Training University (SRTTU)</t>
  </si>
  <si>
    <t>https://www.usnews.com/education/best-global-universities/shahid-rajaee-teacher-training-university-srttu-530318</t>
  </si>
  <si>
    <t>Changsha City</t>
  </si>
  <si>
    <t>Hunan University of Chinese Medicine</t>
  </si>
  <si>
    <t>https://www.usnews.com/education/best-global-universities/hunan-university-of-chinese-medicine-530079</t>
  </si>
  <si>
    <t>Kılavuzlar/Karabük Merkez</t>
  </si>
  <si>
    <t>Karabuk University</t>
  </si>
  <si>
    <t>https://www.usnews.com/education/best-global-universities/karabuk-university-530124</t>
  </si>
  <si>
    <t>Changwon</t>
  </si>
  <si>
    <t>Changwon National University</t>
  </si>
  <si>
    <t>https://www.usnews.com/education/best-global-universities/changwon-national-university-529896</t>
  </si>
  <si>
    <t>Howrah</t>
  </si>
  <si>
    <t>Indian Institute of Engineering Science Technology Shibpur (IIEST)</t>
  </si>
  <si>
    <t>https://www.usnews.com/education/best-global-universities/indian-institute-of-engineering-science-technology-shibpur-iiest-529842</t>
  </si>
  <si>
    <t>Tianjin University of Traditional Chinese Medicine</t>
  </si>
  <si>
    <t>https://www.usnews.com/education/best-global-universities/tianjin-university-of-traditional-chinese-medicine-530110</t>
  </si>
  <si>
    <t>Hainan Medical University</t>
  </si>
  <si>
    <t>https://www.usnews.com/education/best-global-universities/hainan-medical-university-530089</t>
  </si>
  <si>
    <t>Jiangxi University of Traditional Chinese Medicine</t>
  </si>
  <si>
    <t>https://www.usnews.com/education/best-global-universities/jiangxi-university-of-traditional-chinese-medicine-530117</t>
  </si>
  <si>
    <t>Pingtung</t>
  </si>
  <si>
    <t>National Pingtung University Science &amp; Technology</t>
  </si>
  <si>
    <t>https://www.usnews.com/education/best-global-universities/national-pingtung-university-science-technology-530320</t>
  </si>
  <si>
    <t>Fukushima City</t>
  </si>
  <si>
    <t>Fukushima Medical University</t>
  </si>
  <si>
    <t>https://www.usnews.com/education/best-global-universities/fukushima-medical-university-529542</t>
  </si>
  <si>
    <t>Lianyungang</t>
  </si>
  <si>
    <t>Jiangsu Ocean University</t>
  </si>
  <si>
    <t>https://www.usnews.com/education/best-global-universities/jiangsu-ocean-university-530321</t>
  </si>
  <si>
    <t>Kastamonu</t>
  </si>
  <si>
    <t>Kastamonu University</t>
  </si>
  <si>
    <t>https://www.usnews.com/education/best-global-universities/kastamonu-university-530322</t>
  </si>
  <si>
    <t>Vaddeswaram</t>
  </si>
  <si>
    <t>Koneru Lakshmaiah Education Foundation (K L Deemed to be University)</t>
  </si>
  <si>
    <t>https://www.usnews.com/education/best-global-universities/koneru-lakshmaiah-education-foundation-k-l-deemed-to-be-university-530323</t>
  </si>
  <si>
    <t>Baskent University</t>
  </si>
  <si>
    <t>https://www.usnews.com/education/best-global-universities/baskent-university-529924</t>
  </si>
  <si>
    <t>Dong A University</t>
  </si>
  <si>
    <t>https://www.usnews.com/education/best-global-universities/dong-a-university-529242</t>
  </si>
  <si>
    <t>Kalyani University</t>
  </si>
  <si>
    <t>https://www.usnews.com/education/best-global-universities/kalyani-university-530324</t>
  </si>
  <si>
    <t>Pamukkale</t>
  </si>
  <si>
    <t>Pamukkale University</t>
  </si>
  <si>
    <t>https://www.usnews.com/education/best-global-universities/pamukkale-university-529294</t>
  </si>
  <si>
    <t>Yanji</t>
  </si>
  <si>
    <t>Yanbian University</t>
  </si>
  <si>
    <t>https://www.usnews.com/education/best-global-universities/yanbian-university-529511</t>
  </si>
  <si>
    <t>Phitsanulok</t>
  </si>
  <si>
    <t>Naresuan University</t>
  </si>
  <si>
    <t>https://www.usnews.com/education/best-global-universities/naresuan-university-530075</t>
  </si>
  <si>
    <t>Xi'an Polytechnic University</t>
  </si>
  <si>
    <t>https://www.usnews.com/education/best-global-universities/xian-polytechnic-university-530156</t>
  </si>
  <si>
    <t>Shandong University of Traditional Chinese Medicine</t>
  </si>
  <si>
    <t>https://www.usnews.com/education/best-global-universities/shandong-university-of-traditional-chinese-medicine-530106</t>
  </si>
  <si>
    <t>Morioka</t>
  </si>
  <si>
    <t>Iwate Medical University</t>
  </si>
  <si>
    <t>https://www.usnews.com/education/best-global-universities/iwate-medical-university-529372</t>
  </si>
  <si>
    <t>Shanxi Normal University</t>
  </si>
  <si>
    <t>https://www.usnews.com/education/best-global-universities/shanxi-normal-university-530121</t>
  </si>
  <si>
    <t>Shenyang University of Chemical Technology</t>
  </si>
  <si>
    <t>https://www.usnews.com/education/best-global-universities/shenyang-university-of-chemical-technology-530327</t>
  </si>
  <si>
    <t>Tuşba/Van</t>
  </si>
  <si>
    <t>Yuzuncu Yil University</t>
  </si>
  <si>
    <t>https://www.usnews.com/education/best-global-universities/yuzuncu-yil-university-530122</t>
  </si>
  <si>
    <t>Anhui Jianzhu University</t>
  </si>
  <si>
    <t>https://www.usnews.com/education/best-global-universities/anhui-jianzhu-university-530328</t>
  </si>
  <si>
    <t>Hebei University of Science &amp; Technology</t>
  </si>
  <si>
    <t>https://www.usnews.com/education/best-global-universities/hebei-university-of-science-technology-530112</t>
  </si>
  <si>
    <t>Gyeongbuk</t>
  </si>
  <si>
    <t>Kumoh National University Technology</t>
  </si>
  <si>
    <t>https://www.usnews.com/education/best-global-universities/kumoh-national-university-technology-530329</t>
  </si>
  <si>
    <t>Nagpur</t>
  </si>
  <si>
    <t>Visvesvaraya National Institute of Technology, Nagpur</t>
  </si>
  <si>
    <t>https://www.usnews.com/education/best-global-universities/visvesvaraya-national-institute-of-technology-nagpur-529828</t>
  </si>
  <si>
    <t>Zunyi, Guizhou</t>
  </si>
  <si>
    <t>Zunyi Medical University</t>
  </si>
  <si>
    <t>https://www.usnews.com/education/best-global-universities/zunyi-medical-university-530104</t>
  </si>
  <si>
    <t>Mito</t>
  </si>
  <si>
    <t>Ibaraki University</t>
  </si>
  <si>
    <t>https://www.usnews.com/education/best-global-universities/ibaraki-university-529238</t>
  </si>
  <si>
    <t>Jinzhou District</t>
  </si>
  <si>
    <t>Dalian University</t>
  </si>
  <si>
    <t>https://www.usnews.com/education/best-global-universities/dalian-university-530095</t>
  </si>
  <si>
    <t>Korea Maritime &amp; Ocean University</t>
  </si>
  <si>
    <t>https://www.usnews.com/education/best-global-universities/korea-maritime-ocean-university-530331</t>
  </si>
  <si>
    <t>Dali</t>
  </si>
  <si>
    <t>Dali University</t>
  </si>
  <si>
    <t>https://www.usnews.com/education/best-global-universities/dali-university-530332</t>
  </si>
  <si>
    <t>Inner Mongolia Agricultural University</t>
  </si>
  <si>
    <t>https://www.usnews.com/education/best-global-universities/inner-mongolia-agricultural-university-530105</t>
  </si>
  <si>
    <t>Shanghai University of Medicine &amp; Health Sciences</t>
  </si>
  <si>
    <t>https://www.usnews.com/education/best-global-universities/shanghai-university-of-medicine-health-sciences-530333</t>
  </si>
  <si>
    <t>Otsu</t>
  </si>
  <si>
    <t>Shiga University of Medical Science</t>
  </si>
  <si>
    <t>https://www.usnews.com/education/best-global-universities/shiga-university-of-medical-science-529486</t>
  </si>
  <si>
    <t>Recep Tayyip Erdogan University</t>
  </si>
  <si>
    <t>https://www.usnews.com/education/best-global-universities/recep-tayyip-erdogan-university-530141</t>
  </si>
  <si>
    <t>Aksaray</t>
  </si>
  <si>
    <t>Aksaray University</t>
  </si>
  <si>
    <t>https://www.usnews.com/education/best-global-universities/aksaray-university-530334</t>
  </si>
  <si>
    <t>Hangzhou City University</t>
  </si>
  <si>
    <t>https://www.usnews.com/education/best-global-universities/hangzhou-city-university-530335</t>
  </si>
  <si>
    <t>Nishinomiya</t>
  </si>
  <si>
    <t>Hyogo College of Medicine</t>
  </si>
  <si>
    <t>https://www.usnews.com/education/best-global-universities/hyogo-college-of-medicine-529298</t>
  </si>
  <si>
    <t>Dalian Minzu University</t>
  </si>
  <si>
    <t>https://www.usnews.com/education/best-global-universities/dalian-minzu-university-530336</t>
  </si>
  <si>
    <t>Weifang</t>
  </si>
  <si>
    <t>Shandong Second Medical University</t>
  </si>
  <si>
    <t>https://www.usnews.com/education/best-global-universities/shandong-second-medical-university-530111</t>
  </si>
  <si>
    <t>Afyonkarahisar</t>
  </si>
  <si>
    <t>Afyon Kocatepe University</t>
  </si>
  <si>
    <t>https://www.usnews.com/education/best-global-universities/afyon-kocatepe-university-530139</t>
  </si>
  <si>
    <t>Handan</t>
  </si>
  <si>
    <t>Hebei University of Engineering</t>
  </si>
  <si>
    <t>https://www.usnews.com/education/best-global-universities/hebei-university-of-engineering-530108</t>
  </si>
  <si>
    <t>Gyeonggi-do</t>
  </si>
  <si>
    <t>Kyonggi University</t>
  </si>
  <si>
    <t>https://www.usnews.com/education/best-global-universities/kyonggi-university-530109</t>
  </si>
  <si>
    <t>Alzahra University</t>
  </si>
  <si>
    <t>https://www.usnews.com/education/best-global-universities/alzahra-university-530097</t>
  </si>
  <si>
    <t>Shenghua</t>
  </si>
  <si>
    <t>Jining Medical University</t>
  </si>
  <si>
    <t>https://www.usnews.com/education/best-global-universities/jining-medical-university-530102</t>
  </si>
  <si>
    <t>Fukui</t>
  </si>
  <si>
    <t>University of Fukui</t>
  </si>
  <si>
    <t>https://www.usnews.com/education/best-global-universities/university-of-fukui-529297</t>
  </si>
  <si>
    <t>Yangtze Normal University</t>
  </si>
  <si>
    <t>https://www.usnews.com/education/best-global-universities/yangtze-normal-university-529978</t>
  </si>
  <si>
    <t>National Taipei University of Nursing &amp; Health Science (NTUNHS)</t>
  </si>
  <si>
    <t>https://www.usnews.com/education/best-global-universities/national-taipei-university-of-nursing-health-science-ntunhs-529945</t>
  </si>
  <si>
    <t>Raipur</t>
  </si>
  <si>
    <t>National Institute of Technology Raipur</t>
  </si>
  <si>
    <t>https://www.usnews.com/education/best-global-universities/national-institute-of-technology-raipur-529869</t>
  </si>
  <si>
    <t>Bor Yolu Uzeri 51240 Nigde Center/Nigde</t>
  </si>
  <si>
    <t>Nigde Omer Halisdemir University</t>
  </si>
  <si>
    <t>https://www.usnews.com/education/best-global-universities/nigde-omer-halisdemir-university-530337</t>
  </si>
  <si>
    <t>Shanghai University of Sport</t>
  </si>
  <si>
    <t>https://www.usnews.com/education/best-global-universities/shanghai-university-of-sport-530338</t>
  </si>
  <si>
    <t>Jiangsu University of Technology</t>
  </si>
  <si>
    <t>https://www.usnews.com/education/best-global-universities/jiangsu-university-of-technology-530339</t>
  </si>
  <si>
    <t>National Chin-Yi University of Technology</t>
  </si>
  <si>
    <t>https://www.usnews.com/education/best-global-universities/national-chin-yi-university-of-technology-530340</t>
  </si>
  <si>
    <t>University of Hyogo</t>
  </si>
  <si>
    <t>https://www.usnews.com/education/best-global-universities/university-of-hyogo-529288</t>
  </si>
  <si>
    <t>Liuzhou</t>
  </si>
  <si>
    <t>Guangxi University of Science &amp; Technology</t>
  </si>
  <si>
    <t>https://www.usnews.com/education/best-global-universities/guangxi-university-of-science-technology-530341</t>
  </si>
  <si>
    <t>Chungcheongnam-d</t>
  </si>
  <si>
    <t>Kongju National University</t>
  </si>
  <si>
    <t>https://www.usnews.com/education/best-global-universities/kongju-national-university-530098</t>
  </si>
  <si>
    <t>Shahed University</t>
  </si>
  <si>
    <t>https://www.usnews.com/education/best-global-universities/shahed-university-530129</t>
  </si>
  <si>
    <t>Xi'an Medical University</t>
  </si>
  <si>
    <t>https://www.usnews.com/education/best-global-universities/xian-medical-university-529947</t>
  </si>
  <si>
    <t>Xi'An City</t>
  </si>
  <si>
    <t>Xi'an Shiyou University</t>
  </si>
  <si>
    <t>https://www.usnews.com/education/best-global-universities/xian-shiyou-university-530128</t>
  </si>
  <si>
    <t>Nagakute</t>
  </si>
  <si>
    <t>https://www.usnews.com/education/best-global-universities/aichi-medical-university-529374</t>
  </si>
  <si>
    <t>South Kalamassery</t>
  </si>
  <si>
    <t>Cochin University Science &amp; Technology</t>
  </si>
  <si>
    <t>https://www.usnews.com/education/best-global-universities/cochin-university-science-technology-530113</t>
  </si>
  <si>
    <t>Gunsan</t>
  </si>
  <si>
    <t>Kunsan National University</t>
  </si>
  <si>
    <t>https://www.usnews.com/education/best-global-universities/kunsan-national-university-529872</t>
  </si>
  <si>
    <t>Wanghua</t>
  </si>
  <si>
    <t>Liaoning Petrochemical University</t>
  </si>
  <si>
    <t>https://www.usnews.com/education/best-global-universities/liaoning-petrochemical-university-530140</t>
  </si>
  <si>
    <t>National Defense Medical Center</t>
  </si>
  <si>
    <t>https://www.usnews.com/education/best-global-universities/national-defense-medical-center-529936</t>
  </si>
  <si>
    <t>Thiruvananthapuram</t>
  </si>
  <si>
    <t>University of Kerala</t>
  </si>
  <si>
    <t>https://www.usnews.com/education/best-global-universities/university-of-kerala-530342</t>
  </si>
  <si>
    <t>Eskisehir</t>
  </si>
  <si>
    <t>Eskisehir Technical University</t>
  </si>
  <si>
    <t>https://www.usnews.com/education/best-global-universities/eskisehir-technical-university-530343</t>
  </si>
  <si>
    <t>Iwate University</t>
  </si>
  <si>
    <t>https://www.usnews.com/education/best-global-universities/iwate-university-529352</t>
  </si>
  <si>
    <t>Iksan</t>
  </si>
  <si>
    <t>Wonkwang University</t>
  </si>
  <si>
    <t>https://www.usnews.com/education/best-global-universities/wonkwang-university-529302</t>
  </si>
  <si>
    <t>Hainan</t>
  </si>
  <si>
    <t>Hainan Normal University</t>
  </si>
  <si>
    <t>https://www.usnews.com/education/best-global-universities/hainan-normal-university-530344</t>
  </si>
  <si>
    <t>Chang Gung University of Science &amp; Technology</t>
  </si>
  <si>
    <t>https://www.usnews.com/education/best-global-universities/chang-gung-university-of-science-technology-529942</t>
  </si>
  <si>
    <t>Guilin Medical University</t>
  </si>
  <si>
    <t>https://www.usnews.com/education/best-global-universities/guilin-medical-university-530119</t>
  </si>
  <si>
    <t>Arak</t>
  </si>
  <si>
    <t>Arak University</t>
  </si>
  <si>
    <t>https://www.usnews.com/education/best-global-universities/arak-university-530131</t>
  </si>
  <si>
    <t>Kasugai-shi</t>
  </si>
  <si>
    <t>Chubu University</t>
  </si>
  <si>
    <t>https://www.usnews.com/education/best-global-universities/chubu-university-530346</t>
  </si>
  <si>
    <t>Dalian Ocean University</t>
  </si>
  <si>
    <t>https://www.usnews.com/education/best-global-universities/dalian-ocean-university-530347</t>
  </si>
  <si>
    <t>Sur/Diyarbakır</t>
  </si>
  <si>
    <t>Dicle University</t>
  </si>
  <si>
    <t>https://www.usnews.com/education/best-global-universities/dicle-university-530134</t>
  </si>
  <si>
    <t>Zonguldak Bulent Ecevit Universitesi</t>
  </si>
  <si>
    <t>https://www.usnews.com/education/best-global-universities/zonguldak-bulent-ecevit-universitesi-530136</t>
  </si>
  <si>
    <t>Jeollanam-do, Suncheon-si</t>
  </si>
  <si>
    <t>Sunchon National University</t>
  </si>
  <si>
    <t>https://www.usnews.com/education/best-global-universities/sunchon-national-university-530126</t>
  </si>
  <si>
    <t>Edirne</t>
  </si>
  <si>
    <t>Trakya University</t>
  </si>
  <si>
    <t>https://www.usnews.com/education/best-global-universities/trakya-university-530146</t>
  </si>
  <si>
    <t>South Khorasan Province</t>
  </si>
  <si>
    <t>University of Birjand</t>
  </si>
  <si>
    <t>https://www.usnews.com/education/best-global-universities/university-of-birjand-530348</t>
  </si>
  <si>
    <t>Netaji Subhas University of Technology</t>
  </si>
  <si>
    <t>https://www.usnews.com/education/best-global-universities/netaji-subhas-university-of-technology-530181</t>
  </si>
  <si>
    <t>Ürümqi</t>
  </si>
  <si>
    <t>Xinjiang Medical University</t>
  </si>
  <si>
    <t>https://www.usnews.com/education/best-global-universities/xinjiang-medical-university-529930</t>
  </si>
  <si>
    <t>Air Force Engineering University</t>
  </si>
  <si>
    <t>https://www.usnews.com/education/best-global-universities/air-force-engineering-university-529837</t>
  </si>
  <si>
    <t>Motilal Nehru National Institute of Technology</t>
  </si>
  <si>
    <t>https://www.usnews.com/education/best-global-universities/motilal-nehru-national-institute-of-technology-529854</t>
  </si>
  <si>
    <t>Shizuoka</t>
  </si>
  <si>
    <t>University of Shizuoka</t>
  </si>
  <si>
    <t>https://www.usnews.com/education/best-global-universities/university-of-shizuoka-530115</t>
  </si>
  <si>
    <t>Chiayi City,</t>
  </si>
  <si>
    <t>National Chiayi University</t>
  </si>
  <si>
    <t>https://www.usnews.com/education/best-global-universities/national-chiayi-university-530125</t>
  </si>
  <si>
    <t>Zahedan</t>
  </si>
  <si>
    <t>University of Sistan &amp; Baluchestan</t>
  </si>
  <si>
    <t>https://www.usnews.com/education/best-global-universities/university-of-sistan-baluchestan-530144</t>
  </si>
  <si>
    <t>15030 Yakakoy/Burdur Merkez/Burdur</t>
  </si>
  <si>
    <t>Mehmet Akif Ersoy University</t>
  </si>
  <si>
    <t>https://www.usnews.com/education/best-global-universities/mehmet-akif-ersoy-university-530350</t>
  </si>
  <si>
    <t>Meijo University</t>
  </si>
  <si>
    <t>https://www.usnews.com/education/best-global-universities/meijo-university-530101</t>
  </si>
  <si>
    <t>Shimotsugagun</t>
  </si>
  <si>
    <t>Dokkyo Medical University</t>
  </si>
  <si>
    <t>https://www.usnews.com/education/best-global-universities/dokkyo-medical-university-529918</t>
  </si>
  <si>
    <t>Sapporo Medical University</t>
  </si>
  <si>
    <t>https://www.usnews.com/education/best-global-universities/sapporo-medical-university-529250</t>
  </si>
  <si>
    <t>Wannan Medical College</t>
  </si>
  <si>
    <t>https://www.usnews.com/education/best-global-universities/wannan-medical-college-530145</t>
  </si>
  <si>
    <t>Guizhou Normal University</t>
  </si>
  <si>
    <t>https://www.usnews.com/education/best-global-universities/guizhou-normal-university-530138</t>
  </si>
  <si>
    <t>Qiqihar</t>
  </si>
  <si>
    <t>Qiqihar University</t>
  </si>
  <si>
    <t>https://www.usnews.com/education/best-global-universities/qiqihar-university-530353</t>
  </si>
  <si>
    <t>Sahir Kurutluoğlu</t>
  </si>
  <si>
    <t>Ahi Evran University</t>
  </si>
  <si>
    <t>https://www.usnews.com/education/best-global-universities/ahi-evran-university-530355</t>
  </si>
  <si>
    <t>Chengdu Medical College</t>
  </si>
  <si>
    <t>https://www.usnews.com/education/best-global-universities/chengdu-medical-college-530356</t>
  </si>
  <si>
    <t>Korea National University of Transportation</t>
  </si>
  <si>
    <t>https://www.usnews.com/education/best-global-universities/korea-national-university-of-transportation-530357</t>
  </si>
  <si>
    <t>Xijing University</t>
  </si>
  <si>
    <t>https://www.usnews.com/education/best-global-universities/xijing-university-530358</t>
  </si>
  <si>
    <t>Changhua City</t>
  </si>
  <si>
    <t>National Changhua University of Education</t>
  </si>
  <si>
    <t>https://www.usnews.com/education/best-global-universities/national-changhua-university-of-education-530359</t>
  </si>
  <si>
    <t>Myongji University</t>
  </si>
  <si>
    <t>https://www.usnews.com/education/best-global-universities/myongji-university-529527</t>
  </si>
  <si>
    <t>Menteşe/Muğla</t>
  </si>
  <si>
    <t>Mugla Sitki Kocman University</t>
  </si>
  <si>
    <t>https://www.usnews.com/education/best-global-universities/mugla-sitki-kocman-university-530142</t>
  </si>
  <si>
    <t>Antakya/Hatay</t>
  </si>
  <si>
    <t>Mustafa Kemal University</t>
  </si>
  <si>
    <t>https://www.usnews.com/education/best-global-universities/mustafa-kemal-university-530360</t>
  </si>
  <si>
    <t>Shijiazhuang Tiedao University</t>
  </si>
  <si>
    <t>https://www.usnews.com/education/best-global-universities/shijiazhuang-tiedao-university-530361</t>
  </si>
  <si>
    <t>Army Engineering University of PLA</t>
  </si>
  <si>
    <t>https://www.usnews.com/education/best-global-universities/army-engineering-university-of-pla-529776</t>
  </si>
  <si>
    <t>Bengbu, Anhui</t>
  </si>
  <si>
    <t>Bengbu Medical College</t>
  </si>
  <si>
    <t>https://www.usnews.com/education/best-global-universities/bengbu-medical-college-530133</t>
  </si>
  <si>
    <t>Kansai University</t>
  </si>
  <si>
    <t>https://www.usnews.com/education/best-global-universities/kansai-university-530362</t>
  </si>
  <si>
    <t>Yahşihan/Kırıkkale,</t>
  </si>
  <si>
    <t>Kirikkale University</t>
  </si>
  <si>
    <t>https://www.usnews.com/education/best-global-universities/kirikkale-university-530116</t>
  </si>
  <si>
    <t>Jiangxi Science &amp; Technology Normal University</t>
  </si>
  <si>
    <t>https://www.usnews.com/education/best-global-universities/jiangxi-science-technology-normal-university-530363</t>
  </si>
  <si>
    <t>Kozhikode</t>
  </si>
  <si>
    <t>National Institute of Technology Calicut</t>
  </si>
  <si>
    <t>https://www.usnews.com/education/best-global-universities/national-institute-of-technology-calicut-529867</t>
  </si>
  <si>
    <t>Anhui University of Chinese Medicine</t>
  </si>
  <si>
    <t>https://www.usnews.com/education/best-global-universities/anhui-university-of-chinese-medicine-530364</t>
  </si>
  <si>
    <t>Heilongjiang Bayi Agricultural University</t>
  </si>
  <si>
    <t>https://www.usnews.com/education/best-global-universities/heilongjiang-bayi-agricultural-university-530365</t>
  </si>
  <si>
    <t>Liaoning</t>
  </si>
  <si>
    <t>Liaoning Technical University</t>
  </si>
  <si>
    <t>https://www.usnews.com/education/best-global-universities/liaoning-technical-university-530366</t>
  </si>
  <si>
    <t>Balıkesir</t>
  </si>
  <si>
    <t>Balikesir University</t>
  </si>
  <si>
    <t>https://www.usnews.com/education/best-global-universities/balikesir-university-530137</t>
  </si>
  <si>
    <t>Hanbat National University</t>
  </si>
  <si>
    <t>https://www.usnews.com/education/best-global-universities/hanbat-national-university-530368</t>
  </si>
  <si>
    <t>Xinjiang Agricultural University</t>
  </si>
  <si>
    <t>https://www.usnews.com/education/best-global-universities/xinjiang-agricultural-university-530369</t>
  </si>
  <si>
    <t>Zhengzhou City</t>
  </si>
  <si>
    <t>PLA Information Engineering University</t>
  </si>
  <si>
    <t>https://www.usnews.com/education/best-global-universities/pla-information-engineering-university-530148</t>
  </si>
  <si>
    <t>Tezpur Sonitpu</t>
  </si>
  <si>
    <t>Tezpur University</t>
  </si>
  <si>
    <t>https://www.usnews.com/education/best-global-universities/tezpur-university-530132</t>
  </si>
  <si>
    <t>Dalian Jiaotong University</t>
  </si>
  <si>
    <t>https://www.usnews.com/education/best-global-universities/dalian-jiaotong-university-530371</t>
  </si>
  <si>
    <t>Kahramanmaras Sutcu Imam University</t>
  </si>
  <si>
    <t>https://www.usnews.com/education/best-global-universities/kahramanmaras-sutcu-imam-university-530372</t>
  </si>
  <si>
    <t>Rocket Force University of Engineering</t>
  </si>
  <si>
    <t>https://www.usnews.com/education/best-global-universities/rocket-force-university-of-engineering-530373</t>
  </si>
  <si>
    <t>Hualien</t>
  </si>
  <si>
    <t>Tzu Chi University</t>
  </si>
  <si>
    <t>https://www.usnews.com/education/best-global-universities/tzu-chi-university-529922</t>
  </si>
  <si>
    <t>Fujian</t>
  </si>
  <si>
    <t>Fujian University of Traditional Chinese Medicine</t>
  </si>
  <si>
    <t>https://www.usnews.com/education/best-global-universities/fujian-university-of-traditional-chinese-medicine-530374</t>
  </si>
  <si>
    <t>Ganzhou</t>
  </si>
  <si>
    <t>Gannan Medical University</t>
  </si>
  <si>
    <t>https://www.usnews.com/education/best-global-universities/gannan-medical-university-530375</t>
  </si>
  <si>
    <t>Henan</t>
  </si>
  <si>
    <t>Henan University of Traditional Chinese Medicine</t>
  </si>
  <si>
    <t>https://www.usnews.com/education/best-global-universities/henan-university-of-traditional-chinese-medicine-530377</t>
  </si>
  <si>
    <t>Eulji University</t>
  </si>
  <si>
    <t>https://www.usnews.com/education/best-global-universities/eulji-university-529943</t>
  </si>
  <si>
    <t>Tokorozawa</t>
  </si>
  <si>
    <t>National Defense Medical College - Japan</t>
  </si>
  <si>
    <t>https://www.usnews.com/education/best-global-universities/national-defense-medical-college-japan-529925</t>
  </si>
  <si>
    <t>Jodhpur</t>
  </si>
  <si>
    <t>All India Institute of Medical Sciences (AIIMS) Jodhpur</t>
  </si>
  <si>
    <t>Unranked</t>
  </si>
  <si>
    <t>https://www.usnews.com/education/best-global-universities/all-india-institute-of-medical-sciences-aiims-jodhpur-530408</t>
  </si>
  <si>
    <t>Anyang</t>
  </si>
  <si>
    <t>Anyang Normal University</t>
  </si>
  <si>
    <t>https://www.usnews.com/education/best-global-universities/anyang-normal-university-529976</t>
  </si>
  <si>
    <t>Klong Luang</t>
  </si>
  <si>
    <t>Asian Institute of Technology</t>
  </si>
  <si>
    <t>https://www.usnews.com/education/best-global-universities/asian-institute-of-technology-530462</t>
  </si>
  <si>
    <t>Beijing Institute of Petrochemical Technology</t>
  </si>
  <si>
    <t>https://www.usnews.com/education/best-global-universities/beijing-institute-of-petrochemical-technology-530419</t>
  </si>
  <si>
    <t>Beijing University of Agriculture</t>
  </si>
  <si>
    <t>https://www.usnews.com/education/best-global-universities/beijing-university-of-agriculture-530460</t>
  </si>
  <si>
    <t>Esenyurt / İstanbul</t>
  </si>
  <si>
    <t>Beykent University</t>
  </si>
  <si>
    <t>https://www.usnews.com/education/best-global-universities/beykent-university-529788</t>
  </si>
  <si>
    <t>Capital University of Science &amp; Technology</t>
  </si>
  <si>
    <t>https://www.usnews.com/education/best-global-universities/capital-university-of-science-technology-530499</t>
  </si>
  <si>
    <t>Changchun University of Chinese Medicine</t>
  </si>
  <si>
    <t>https://www.usnews.com/education/best-global-universities/changchun-university-of-chinese-medicine-530417</t>
  </si>
  <si>
    <t>Dongbei University of Finance &amp; Economics</t>
  </si>
  <si>
    <t>https://www.usnews.com/education/best-global-universities/dongbei-university-of-finance-economics-530185</t>
  </si>
  <si>
    <t>Dow University of Health Sciences</t>
  </si>
  <si>
    <t>https://www.usnews.com/education/best-global-universities/dow-university-of-health-sciences-529934</t>
  </si>
  <si>
    <t>Aurangabad</t>
  </si>
  <si>
    <t>Dr. Babasaheb Ambedkar Marathwada University (BAMU)</t>
  </si>
  <si>
    <t>https://www.usnews.com/education/best-global-universities/dr-babasaheb-ambedkar-marathwada-university-bamu-530445</t>
  </si>
  <si>
    <t>European University Cyprus</t>
  </si>
  <si>
    <t>https://www.usnews.com/education/best-global-universities/european-university-cyprus-530411</t>
  </si>
  <si>
    <t>Gannan Normal University</t>
  </si>
  <si>
    <t>https://www.usnews.com/education/best-global-universities/gannan-normal-university-530425</t>
  </si>
  <si>
    <t>Georgian Technical University</t>
  </si>
  <si>
    <t>https://www.usnews.com/education/best-global-universities/georgian-technical-university-529654</t>
  </si>
  <si>
    <t>Gorgan</t>
  </si>
  <si>
    <t>Golestan University of Medical Sciences</t>
  </si>
  <si>
    <t>https://www.usnews.com/education/best-global-universities/golestan-university-of-medical-sciences-530401</t>
  </si>
  <si>
    <t>Guangxi University of Chinese Medicine</t>
  </si>
  <si>
    <t>https://www.usnews.com/education/best-global-universities/guangxi-university-of-chinese-medicine-530415</t>
  </si>
  <si>
    <t>Hanoi Medical University</t>
  </si>
  <si>
    <t>https://www.usnews.com/education/best-global-universities/hanoi-medical-university-530157</t>
  </si>
  <si>
    <t>Hiroshima Institute of Technology</t>
  </si>
  <si>
    <t>https://www.usnews.com/education/best-global-universities/hiroshima-institute-of-technology-529435</t>
  </si>
  <si>
    <t>Hitotsubashi University</t>
  </si>
  <si>
    <t>https://www.usnews.com/education/best-global-universities/hitotsubashi-university-530490</t>
  </si>
  <si>
    <t>Ho Chi Minh City University Economics</t>
  </si>
  <si>
    <t>https://www.usnews.com/education/best-global-universities/ho-chi-minh-city-university-economics-530479</t>
  </si>
  <si>
    <t>Ho Chi Minh City University of Technology (HUTECH)</t>
  </si>
  <si>
    <t>https://www.usnews.com/education/best-global-universities/ho-chi-minh-city-university-of-technology-hutech-530498</t>
  </si>
  <si>
    <t>Hubei University of Chinese Medicine</t>
  </si>
  <si>
    <t>https://www.usnews.com/education/best-global-universities/hubei-university-of-chinese-medicine-530413</t>
  </si>
  <si>
    <t>Yueyang</t>
  </si>
  <si>
    <t>Hunan Institute of Science &amp; Technology</t>
  </si>
  <si>
    <t>https://www.usnews.com/education/best-global-universities/hunan-institute-of-science-technology-530444</t>
  </si>
  <si>
    <t>Kapurthala</t>
  </si>
  <si>
    <t>I. K. Gujral Punjab Technical University</t>
  </si>
  <si>
    <t>https://www.usnews.com/education/best-global-universities/i-k-gujral-punjab-technical-university-530506</t>
  </si>
  <si>
    <t>Ilam</t>
  </si>
  <si>
    <t>Ilam University</t>
  </si>
  <si>
    <t>https://www.usnews.com/education/best-global-universities/ilam-university-530427</t>
  </si>
  <si>
    <t>Vithura</t>
  </si>
  <si>
    <t>Indian Institute of Science Education &amp; Research (IISER) - Thiruvananthapuram</t>
  </si>
  <si>
    <t>https://www.usnews.com/education/best-global-universities/indian-institute-of-science-education-research-iiser---thiruvananthapuram-530435</t>
  </si>
  <si>
    <t>Indraprastha Institute of Information Technology Delhi</t>
  </si>
  <si>
    <t>https://www.usnews.com/education/best-global-universities/indraprastha-institute-of-information-technology-delhi-530478</t>
  </si>
  <si>
    <t>Baotou</t>
  </si>
  <si>
    <t>Inner Mongolia University of Science &amp; Technology</t>
  </si>
  <si>
    <t>https://www.usnews.com/education/best-global-universities/inner-mongolia-university-of-science-technology-530457</t>
  </si>
  <si>
    <t>Inner Mongolia University of Technology</t>
  </si>
  <si>
    <t>https://www.usnews.com/education/best-global-universities/inner-mongolia-university-of-technology-530454</t>
  </si>
  <si>
    <t>Institute of Post Graduate Medical Education &amp; Research (IPGMER), Kolkata</t>
  </si>
  <si>
    <t>https://www.usnews.com/education/best-global-universities/institute-of-post-graduate-medical-education-research-ipgmer-kolkata-529911</t>
  </si>
  <si>
    <t>Institut Teknologi Sepuluh Nopember</t>
  </si>
  <si>
    <t>https://www.usnews.com/education/best-global-universities/institut-teknologi-sepuluh-nopember-530504</t>
  </si>
  <si>
    <t>Bengaluru</t>
  </si>
  <si>
    <t>International Centre for Theoretical Sciences, Bengaluru</t>
  </si>
  <si>
    <t>https://www.usnews.com/education/best-global-universities/international-centre-for-theoretical-sciences-bengaluru-529778</t>
  </si>
  <si>
    <t>International Institute of Information Technology Hyderabad</t>
  </si>
  <si>
    <t>https://www.usnews.com/education/best-global-universities/international-institute-of-information-technology-hyderabad-530475</t>
  </si>
  <si>
    <t>Inter-University Accelerator Centre</t>
  </si>
  <si>
    <t>https://www.usnews.com/education/best-global-universities/inter-university-accelerator-centre-530423</t>
  </si>
  <si>
    <t>Inter-University Centre for Astronomy &amp; Astrophysics</t>
  </si>
  <si>
    <t>https://www.usnews.com/education/best-global-universities/inter-university-centre-for-astronomy-astrophysics-529779</t>
  </si>
  <si>
    <t>Jawaharlal Institute of Postgraduate Medical Education &amp; Research</t>
  </si>
  <si>
    <t>https://www.usnews.com/education/best-global-universities/jawaharlal-institute-of-postgraduate-medical-education-research-530405</t>
  </si>
  <si>
    <t>Kukatpally</t>
  </si>
  <si>
    <t>Jawaharlal Nehru Technological University - Hyderabad</t>
  </si>
  <si>
    <t>https://www.usnews.com/education/best-global-universities/jawaharlal-nehru-technological-university-hyderabad-530452</t>
  </si>
  <si>
    <t>Jilin</t>
  </si>
  <si>
    <t>Jilin Institute of Chemical Technology</t>
  </si>
  <si>
    <t>https://www.usnews.com/education/best-global-universities/jilin-institute-of-chemical-technology-530434</t>
  </si>
  <si>
    <t>Jilin Jianzhu University</t>
  </si>
  <si>
    <t>https://www.usnews.com/education/best-global-universities/jilin-jianzhu-university-530466</t>
  </si>
  <si>
    <t>Jingdezhen</t>
  </si>
  <si>
    <t>Jingdezhen Ceramic Institute</t>
  </si>
  <si>
    <t>https://www.usnews.com/education/best-global-universities/jingdezhen-ceramic-institute-529898</t>
  </si>
  <si>
    <t>Jining University</t>
  </si>
  <si>
    <t>https://www.usnews.com/education/best-global-universities/jining-university-530455</t>
  </si>
  <si>
    <t>Hunan</t>
  </si>
  <si>
    <t>Jishou University</t>
  </si>
  <si>
    <t>https://www.usnews.com/education/best-global-universities/jishou-university-530424</t>
  </si>
  <si>
    <t>Sri Shivarathreeshwara Nagara Bannimantap</t>
  </si>
  <si>
    <t>JSS Academy of Higher Education &amp; Research</t>
  </si>
  <si>
    <t>https://www.usnews.com/education/best-global-universities/jss-academy-of-higher-education-research-530412</t>
  </si>
  <si>
    <t>Kanagawa University</t>
  </si>
  <si>
    <t>https://www.usnews.com/education/best-global-universities/kanagawa-university-530453</t>
  </si>
  <si>
    <t>Kahoku</t>
  </si>
  <si>
    <t>Kanazawa Medical University</t>
  </si>
  <si>
    <t>https://www.usnews.com/education/best-global-universities/kanazawa-medical-university-529368</t>
  </si>
  <si>
    <t>Dharwad</t>
  </si>
  <si>
    <t>Karnatak University</t>
  </si>
  <si>
    <t>https://www.usnews.com/education/best-global-universities/karnatak-university-530432</t>
  </si>
  <si>
    <t>Kermanshah University of Technology</t>
  </si>
  <si>
    <t>https://www.usnews.com/education/best-global-universities/kermanshah-university-of-technology-530186</t>
  </si>
  <si>
    <t>King George's Medical University</t>
  </si>
  <si>
    <t>https://www.usnews.com/education/best-global-universities/king-georges-medical-university-529744</t>
  </si>
  <si>
    <t>Kurdistan University of Medical Sciences</t>
  </si>
  <si>
    <t>https://www.usnews.com/education/best-global-universities/kurdistan-university-of-medical-sciences-530400</t>
  </si>
  <si>
    <t>Haryana</t>
  </si>
  <si>
    <t>Kurukshetra University</t>
  </si>
  <si>
    <t>https://www.usnews.com/education/best-global-universities/kurukshetra-university-530441</t>
  </si>
  <si>
    <t>Kyoto University of Education</t>
  </si>
  <si>
    <t>https://www.usnews.com/education/best-global-universities/kyoto-university-of-education-529651</t>
  </si>
  <si>
    <t>Liaoning University of Technology</t>
  </si>
  <si>
    <t>https://www.usnews.com/education/best-global-universities/liaoning-university-of-technology-529801</t>
  </si>
  <si>
    <t>Lorestan Province</t>
  </si>
  <si>
    <t>Lorestan University of Medical Sciences</t>
  </si>
  <si>
    <t>https://www.usnews.com/education/best-global-universities/lorestan-university-of-medical-sciences-530402</t>
  </si>
  <si>
    <t>Lucknow University</t>
  </si>
  <si>
    <t>https://www.usnews.com/education/best-global-universities/lucknow-university-530429</t>
  </si>
  <si>
    <t>Madurai</t>
  </si>
  <si>
    <t>Madurai Kamaraj University</t>
  </si>
  <si>
    <t>https://www.usnews.com/education/best-global-universities/madurai-kamaraj-university-528889</t>
  </si>
  <si>
    <t>Chiang Rai</t>
  </si>
  <si>
    <t>Mae Fah Luang University</t>
  </si>
  <si>
    <t>https://www.usnews.com/education/best-global-universities/mae-fah-luang-university-529090</t>
  </si>
  <si>
    <t>Mangaluru</t>
  </si>
  <si>
    <t>Mangalore University</t>
  </si>
  <si>
    <t>https://www.usnews.com/education/best-global-universities/mangalore-university-530443</t>
  </si>
  <si>
    <t>Finkikli</t>
  </si>
  <si>
    <t>Mimar Sinan Guzel Sanatlar University</t>
  </si>
  <si>
    <t>https://www.usnews.com/education/best-global-universities/mimar-sinan-guzel-sanatlar-university-529436</t>
  </si>
  <si>
    <t>Cyberjaya</t>
  </si>
  <si>
    <t>Multimedia University</t>
  </si>
  <si>
    <t>https://www.usnews.com/education/best-global-universities/multimedia-university-530500</t>
  </si>
  <si>
    <t>Nagasaki Institute of Applied Science</t>
  </si>
  <si>
    <t>https://www.usnews.com/education/best-global-universities/nagasaki-institute-of-applied-science-529751</t>
  </si>
  <si>
    <t>Nanning Normal University</t>
  </si>
  <si>
    <t>https://www.usnews.com/education/best-global-universities/nanning-normal-university-530447</t>
  </si>
  <si>
    <t>Nara</t>
  </si>
  <si>
    <t>Nara Womens University</t>
  </si>
  <si>
    <t>https://www.usnews.com/education/best-global-universities/nara-womens-university-529792</t>
  </si>
  <si>
    <t>Hamirpur</t>
  </si>
  <si>
    <t>National Institute of Technology Hamirpur</t>
  </si>
  <si>
    <t>https://www.usnews.com/education/best-global-universities/national-institute-of-technology-hamirpur-529836</t>
  </si>
  <si>
    <t>Sindh</t>
  </si>
  <si>
    <t>Ned University of Engineering &amp; Technology</t>
  </si>
  <si>
    <t>https://www.usnews.com/education/best-global-universities/ned-university-of-engineering-technology-530505</t>
  </si>
  <si>
    <t>Ningbo University of Technology</t>
  </si>
  <si>
    <t>https://www.usnews.com/education/best-global-universities/ningbo-university-of-technology-530433</t>
  </si>
  <si>
    <t>Meghalaya</t>
  </si>
  <si>
    <t>North Eastern Hill University</t>
  </si>
  <si>
    <t>https://www.usnews.com/education/best-global-universities/north-eastern-hill-university-530446</t>
  </si>
  <si>
    <t>North Sichuan Medical University</t>
  </si>
  <si>
    <t>https://www.usnews.com/education/best-global-universities/north-sichuan-medical-university-530474</t>
  </si>
  <si>
    <t>Ochanomizu University</t>
  </si>
  <si>
    <t>https://www.usnews.com/education/best-global-universities/ochanomizu-university-529332</t>
  </si>
  <si>
    <t>Osaka Medical &amp; Pharmaceutical University</t>
  </si>
  <si>
    <t>https://www.usnews.com/education/best-global-universities/osaka-medical-pharmaceutical-university-529369</t>
  </si>
  <si>
    <t>Piri Reis University</t>
  </si>
  <si>
    <t>https://www.usnews.com/education/best-global-universities/piri-reis-university-529753</t>
  </si>
  <si>
    <t>Prince Mohammad Bin Fahd University</t>
  </si>
  <si>
    <t>https://www.usnews.com/education/best-global-universities/prince-mohammad-bin-fahd-university-530183</t>
  </si>
  <si>
    <t>Providence University - Taiwan</t>
  </si>
  <si>
    <t>https://www.usnews.com/education/best-global-universities/providence-university-taiwan-530476</t>
  </si>
  <si>
    <t>Public Authority for Applied Education &amp; Training (PAAET) - Kuwait</t>
  </si>
  <si>
    <t>https://www.usnews.com/education/best-global-universities/public-authority-for-applied-education-training-paaet---kuwait-530501</t>
  </si>
  <si>
    <t>Qazvin University of Medical Sciences (QUMS)</t>
  </si>
  <si>
    <t>https://www.usnews.com/education/best-global-universities/qazvin-university-of-medical-sciences-qums-530159</t>
  </si>
  <si>
    <t>Herzliya</t>
  </si>
  <si>
    <t>Reichman University</t>
  </si>
  <si>
    <t>https://www.usnews.com/education/best-global-universities/reichman-university-530026</t>
  </si>
  <si>
    <t>Semnan University of Medical Sciences</t>
  </si>
  <si>
    <t>https://www.usnews.com/education/best-global-universities/semnan-university-of-medical-sciences-530409</t>
  </si>
  <si>
    <t>Seth Gordhandas Sunderdas Medical College &amp; King Edward Memorial Hospital</t>
  </si>
  <si>
    <t>https://www.usnews.com/education/best-global-universities/seth-gordhandas-sunderdas-medical-college-king-edward-memorial-hospital-529944</t>
  </si>
  <si>
    <t>Hantai District</t>
  </si>
  <si>
    <t>Shaanxi University of Technology</t>
  </si>
  <si>
    <t>https://www.usnews.com/education/best-global-universities/shaanxi-university-of-technology-530439</t>
  </si>
  <si>
    <t>Shahrekord University Medical Sciences</t>
  </si>
  <si>
    <t>https://www.usnews.com/education/best-global-universities/shahrekord-university-medical-sciences-530404</t>
  </si>
  <si>
    <t>Shangqiu Normal University</t>
  </si>
  <si>
    <t>https://www.usnews.com/education/best-global-universities/shangqiu-normal-university-530442</t>
  </si>
  <si>
    <t>Shenyang Jianzhu University</t>
  </si>
  <si>
    <t>https://www.usnews.com/education/best-global-universities/shenyang-jianzhu-university-529870</t>
  </si>
  <si>
    <t>Shenyang Normal University</t>
  </si>
  <si>
    <t>https://www.usnews.com/education/best-global-universities/shenyang-normal-university-530428</t>
  </si>
  <si>
    <t>Kolhapur</t>
  </si>
  <si>
    <t>Shivaji University</t>
  </si>
  <si>
    <t>https://www.usnews.com/education/best-global-universities/shivaji-university-529073</t>
  </si>
  <si>
    <t>Sree Chitra Tirunal Institute for Medical Sciences Technology (SCTIMST)</t>
  </si>
  <si>
    <t>https://www.usnews.com/education/best-global-universities/sree-chitra-tirunal-institute-for-medical-sciences-technology-sctimst-530398</t>
  </si>
  <si>
    <t>Sukkur IBA University</t>
  </si>
  <si>
    <t>https://www.usnews.com/education/best-global-universities/sukkur-iba-university-530502</t>
  </si>
  <si>
    <t>SVKM's NMIMS (Deemed to be University)</t>
  </si>
  <si>
    <t>https://www.usnews.com/education/best-global-universities/svkms-nmims-deemed-to-be-university-530414</t>
  </si>
  <si>
    <t>Tokyo Dental College</t>
  </si>
  <si>
    <t>https://www.usnews.com/education/best-global-universities/tokyo-dental-college-530166</t>
  </si>
  <si>
    <t>Tokyo University of Pharmacy &amp; Life Sciences</t>
  </si>
  <si>
    <t>https://www.usnews.com/education/best-global-universities/tokyo-university-of-pharmacy-life-sciences-530416</t>
  </si>
  <si>
    <t>Universiti Tenaga Nasional</t>
  </si>
  <si>
    <t>https://www.usnews.com/education/best-global-universities/universiti-tenaga-nasional-529638</t>
  </si>
  <si>
    <t>Aizuwakamatsu</t>
  </si>
  <si>
    <t>University of Aizu</t>
  </si>
  <si>
    <t>https://www.usnews.com/education/best-global-universities/university-of-aizu-530177</t>
  </si>
  <si>
    <t>University of Engineering &amp; Technology Peshawar</t>
  </si>
  <si>
    <t>https://www.usnews.com/education/best-global-universities/university-of-engineering-technology-peshawar-530503</t>
  </si>
  <si>
    <t>Jammu Tawi</t>
  </si>
  <si>
    <t>University of Jammu</t>
  </si>
  <si>
    <t>https://www.usnews.com/education/best-global-universities/university-of-jammu-529652</t>
  </si>
  <si>
    <t>Maragheh</t>
  </si>
  <si>
    <t>University of Maragheh</t>
  </si>
  <si>
    <t>https://www.usnews.com/education/best-global-universities/university-of-maragheh-530197</t>
  </si>
  <si>
    <t>University of Mumbai</t>
  </si>
  <si>
    <t>https://www.usnews.com/education/best-global-universities/university-of-mumbai-529966</t>
  </si>
  <si>
    <t>ETH Zurich</t>
  </si>
  <si>
    <t>University of Edinburgh</t>
  </si>
  <si>
    <t>Universite Paris Cite</t>
  </si>
  <si>
    <t>Humboldt University of Berlin</t>
  </si>
  <si>
    <t>University of Munich</t>
  </si>
  <si>
    <t>Ruprecht Karls University Heidelberg</t>
  </si>
  <si>
    <t>Sorbonne Universite</t>
  </si>
  <si>
    <t>Free University of Berlin</t>
  </si>
  <si>
    <t>University of Manchester</t>
  </si>
  <si>
    <t>Universite Paris Saclay</t>
  </si>
  <si>
    <t>University of Barcelona</t>
  </si>
  <si>
    <t>Queen Mary University London</t>
  </si>
  <si>
    <t>Universite PSL</t>
  </si>
  <si>
    <t>Radboud University Nijmegen</t>
  </si>
  <si>
    <t>University of Exeter</t>
  </si>
  <si>
    <t>University of Bologna</t>
  </si>
  <si>
    <t>Chemnitz</t>
  </si>
  <si>
    <t>Technische Universitat Chemnitz</t>
  </si>
  <si>
    <t>https://www.usnews.com/education/best-global-universities/technische-universitat-chemnitz-528989</t>
  </si>
  <si>
    <t>Pirogov Russian National Research Medical University</t>
  </si>
  <si>
    <t>https://www.usnews.com/education/best-global-universities/pirogov-russian-national-research-medical-university-529909</t>
  </si>
  <si>
    <t>Vila Real</t>
  </si>
  <si>
    <t>University of Tras-os-Montes &amp; Alto Douro</t>
  </si>
  <si>
    <t>https://www.usnews.com/education/best-global-universities/university-of-tras-os-montes-alto-douro-529241</t>
  </si>
  <si>
    <t>University of Silesia in Katowice</t>
  </si>
  <si>
    <t>https://www.usnews.com/education/best-global-universities/university-of-silesia-in-katowice-529010</t>
  </si>
  <si>
    <t>Nizhny Novgorod</t>
  </si>
  <si>
    <t>Lobachevsky University</t>
  </si>
  <si>
    <t>https://www.usnews.com/education/best-global-universities/lobachevsky-university-529207</t>
  </si>
  <si>
    <t>Medical University of Lublin</t>
  </si>
  <si>
    <t>https://www.usnews.com/education/best-global-universities/medical-university-of-lublin-529305</t>
  </si>
  <si>
    <t>Lithuanian University of Health Sciences</t>
  </si>
  <si>
    <t>https://www.usnews.com/education/best-global-universities/lithuanian-university-of-health-sciences-529363</t>
  </si>
  <si>
    <t>Bialystok</t>
  </si>
  <si>
    <t>Medical University of Bialystok</t>
  </si>
  <si>
    <t>https://www.usnews.com/education/best-global-universities/medical-university-of-bialystok-529631</t>
  </si>
  <si>
    <t>Technical University Kosice</t>
  </si>
  <si>
    <t>https://www.usnews.com/education/best-global-universities/technical-university-kosice-529578</t>
  </si>
  <si>
    <t>Saratov</t>
  </si>
  <si>
    <t>Saratov State University</t>
  </si>
  <si>
    <t>https://www.usnews.com/education/best-global-universities/saratov-state-university-529657</t>
  </si>
  <si>
    <t>Evora</t>
  </si>
  <si>
    <t>University of Evora</t>
  </si>
  <si>
    <t>https://www.usnews.com/education/best-global-universities/university-of-evora-529404</t>
  </si>
  <si>
    <t>Agricultural University Krakow</t>
  </si>
  <si>
    <t>https://www.usnews.com/education/best-global-universities/agricultural-university-krakow-529737</t>
  </si>
  <si>
    <t>Universite Centrale de Catalonia</t>
  </si>
  <si>
    <t>https://www.usnews.com/education/best-global-universities/universite-centrale-de-catalonia-530270</t>
  </si>
  <si>
    <t>Institut National des Sciences Appliquees de Toulouse</t>
  </si>
  <si>
    <t>https://www.usnews.com/education/best-global-universities/institut-national-des-sciences-appliquees-de-toulouse-529716</t>
  </si>
  <si>
    <t>Saint-Etienne</t>
  </si>
  <si>
    <t>Universite Jean Monnet</t>
  </si>
  <si>
    <t>https://www.usnews.com/education/best-global-universities/universite-jean-monnet-501383</t>
  </si>
  <si>
    <t>Toulon</t>
  </si>
  <si>
    <t>Universite de Toulon</t>
  </si>
  <si>
    <t>https://www.usnews.com/education/best-global-universities/universite-de-toulon-529996</t>
  </si>
  <si>
    <t>Cologne</t>
  </si>
  <si>
    <t>German Sport University Cologne</t>
  </si>
  <si>
    <t>https://www.usnews.com/education/best-global-universities/german-sport-university-cologne-529747</t>
  </si>
  <si>
    <t>6000 Koper</t>
  </si>
  <si>
    <t>University of Primorska</t>
  </si>
  <si>
    <t>https://www.usnews.com/education/best-global-universities/university-of-primorska-530301</t>
  </si>
  <si>
    <t>Kharkiv</t>
  </si>
  <si>
    <t>V.N. Karazin Kharkiv National University</t>
  </si>
  <si>
    <t>https://www.usnews.com/education/best-global-universities/vn-karazin-kharkiv-national-university-529573</t>
  </si>
  <si>
    <t>Burgos</t>
  </si>
  <si>
    <t>Universidad de Burgos</t>
  </si>
  <si>
    <t>https://www.usnews.com/education/best-global-universities/universidad-de-burgos-530018</t>
  </si>
  <si>
    <t>Podgorica</t>
  </si>
  <si>
    <t>Montenegro</t>
  </si>
  <si>
    <t>University of Montenegro</t>
  </si>
  <si>
    <t>https://www.usnews.com/education/best-global-universities/university-of-montenegro-530066</t>
  </si>
  <si>
    <t>San Pablo CEU University</t>
  </si>
  <si>
    <t>https://www.usnews.com/education/best-global-universities/san-pablo-ceu-university-530306</t>
  </si>
  <si>
    <t>University of Life Sciences in Lublin</t>
  </si>
  <si>
    <t>https://www.usnews.com/education/best-global-universities/university-of-life-sciences-in-lublin-529610</t>
  </si>
  <si>
    <t>Galați</t>
  </si>
  <si>
    <t>Dunarea De Jos University Galati</t>
  </si>
  <si>
    <t>https://www.usnews.com/education/best-global-universities/dunarea-de-jos-university-galati-530308</t>
  </si>
  <si>
    <t>Victor Babes University of Medicine &amp; Pharmacy, Timisoara</t>
  </si>
  <si>
    <t>https://www.usnews.com/education/best-global-universities/victor-babes-university-of-medicine-pharmacy-timisoara-529547</t>
  </si>
  <si>
    <t>Czestochowa</t>
  </si>
  <si>
    <t>Technical University Czestochowa</t>
  </si>
  <si>
    <t>https://www.usnews.com/education/best-global-universities/technical-university-czestochowa-529571</t>
  </si>
  <si>
    <t>Ormskirk</t>
  </si>
  <si>
    <t>Edge Hill University</t>
  </si>
  <si>
    <t>https://www.usnews.com/education/best-global-universities/edge-hill-university-530096</t>
  </si>
  <si>
    <t>Egaleo</t>
  </si>
  <si>
    <t>University of West Attica</t>
  </si>
  <si>
    <t>https://www.usnews.com/education/best-global-universities/university-of-west-attica-530310</t>
  </si>
  <si>
    <t>Centre of Postgraduate Medical Education - Poland</t>
  </si>
  <si>
    <t>https://www.usnews.com/education/best-global-universities/centre-of-postgraduate-medical-education-poland-529907</t>
  </si>
  <si>
    <t>Kielce</t>
  </si>
  <si>
    <t>Jan Kochanowski University</t>
  </si>
  <si>
    <t>https://www.usnews.com/education/best-global-universities/jan-kochanowski-university-530017</t>
  </si>
  <si>
    <t>Târgu Mureș</t>
  </si>
  <si>
    <t>George Emil Palade University of Medicine, Pharmacy, Science, &amp; Technology of Targu Mures</t>
  </si>
  <si>
    <t>https://www.usnews.com/education/best-global-universities/george-emil-palade-university-of-medicine-pharmacy-science-technology-of-targu-mures-530167</t>
  </si>
  <si>
    <t>Calais</t>
  </si>
  <si>
    <t>Universite du Littoral-Cote-d'Opale</t>
  </si>
  <si>
    <t>https://www.usnews.com/education/best-global-universities/universite-du-littoral-cote-dopale-530326</t>
  </si>
  <si>
    <t>Military University of Technology in Warsaw</t>
  </si>
  <si>
    <t>https://www.usnews.com/education/best-global-universities/military-university-of-technology-in-warsaw-529895</t>
  </si>
  <si>
    <t>Bialystok University of Technology</t>
  </si>
  <si>
    <t>https://www.usnews.com/education/best-global-universities/bialystok-university-of-technology-529874</t>
  </si>
  <si>
    <t>University of Pannonia</t>
  </si>
  <si>
    <t>https://www.usnews.com/education/best-global-universities/university-of-pannonia-530330</t>
  </si>
  <si>
    <t>University of Medicine and Pharmacy Grigore T Popa Iasi</t>
  </si>
  <si>
    <t>https://www.usnews.com/education/best-global-universities/university-of-medicine-and-pharmacy-grigore-t-popa-iasi-529245</t>
  </si>
  <si>
    <t>Pardubice</t>
  </si>
  <si>
    <t>University of Pardubice</t>
  </si>
  <si>
    <t>https://www.usnews.com/education/best-global-universities/university-of-pardubice-529312</t>
  </si>
  <si>
    <t>Arras</t>
  </si>
  <si>
    <t>Universite d'Artois</t>
  </si>
  <si>
    <t>https://www.usnews.com/education/best-global-universities/universite-dartois-529974</t>
  </si>
  <si>
    <t>Logroño</t>
  </si>
  <si>
    <t>Universidad Internacional de La Rioja (UNIR)</t>
  </si>
  <si>
    <t>https://www.usnews.com/education/best-global-universities/universidad-internacional-de-la-rioja-unir-530352</t>
  </si>
  <si>
    <t>Mendeleev University of Chemical Technology of Russia</t>
  </si>
  <si>
    <t>https://www.usnews.com/education/best-global-universities/mendeleev-university-of-chemical-technology-of-russia-529960</t>
  </si>
  <si>
    <t>Bydgoszcz</t>
  </si>
  <si>
    <t>Bydgoszcz University of Science &amp; Technology</t>
  </si>
  <si>
    <t>https://www.usnews.com/education/best-global-universities/bydgoszcz-university-of-science-technology-530147</t>
  </si>
  <si>
    <t>Moscow</t>
  </si>
  <si>
    <t>MIREA - Russian Technological University</t>
  </si>
  <si>
    <t>https://www.usnews.com/education/best-global-universities/mirea-russian-technological-university-530120</t>
  </si>
  <si>
    <t>Athens University of Economics &amp; Business</t>
  </si>
  <si>
    <t>https://www.usnews.com/education/best-global-universities/athens-university-of-economics-business-529140</t>
  </si>
  <si>
    <t>Barcelona School of Economics</t>
  </si>
  <si>
    <t>https://www.usnews.com/education/best-global-universities/barcelona-school-of-economics-530485</t>
  </si>
  <si>
    <t>Weimar</t>
  </si>
  <si>
    <t>Bauhaus-Universitat Weimar</t>
  </si>
  <si>
    <t>https://www.usnews.com/education/best-global-universities/bauhaus-universitat-weimar-530187</t>
  </si>
  <si>
    <t>Belgorod</t>
  </si>
  <si>
    <t>Belgorod State University</t>
  </si>
  <si>
    <t>https://www.usnews.com/education/best-global-universities/belgorod-state-university-530154</t>
  </si>
  <si>
    <t>BI Norwegian Business School</t>
  </si>
  <si>
    <t>https://www.usnews.com/education/best-global-universities/bi-norwegian-business-school-499993</t>
  </si>
  <si>
    <t>Central European University</t>
  </si>
  <si>
    <t>https://www.usnews.com/education/best-global-universities/central-european-university-529671</t>
  </si>
  <si>
    <t>Falun</t>
  </si>
  <si>
    <t>Dalarna University</t>
  </si>
  <si>
    <t>https://www.usnews.com/education/best-global-universities/dalarna-university-529630</t>
  </si>
  <si>
    <t>Dubna State University</t>
  </si>
  <si>
    <t>https://www.usnews.com/education/best-global-universities/dubna-state-university-530421</t>
  </si>
  <si>
    <t>Ecole Nationale Superieure de Chimie de Rennes (ENSCR)</t>
  </si>
  <si>
    <t>https://www.usnews.com/education/best-global-universities/ecole-nationale-superieure-de-chimie-de-rennes-enscr-529969</t>
  </si>
  <si>
    <t>Chasseneuil-du-Poitou</t>
  </si>
  <si>
    <t>Ecole Nationale Superieure de Mecanique et d'Aerotechnique (ISAE-ENSMA)</t>
  </si>
  <si>
    <t>https://www.usnews.com/education/best-global-universities/ecole-nationale-superieure-de-mecanique-et-daerotechnique-isae-ensma-529848</t>
  </si>
  <si>
    <t>Guy de Collongue</t>
  </si>
  <si>
    <t>emlyon business school</t>
  </si>
  <si>
    <t>https://www.usnews.com/education/best-global-universities/emlyon-business-school-530483</t>
  </si>
  <si>
    <t>ESCP Business School</t>
  </si>
  <si>
    <t>https://www.usnews.com/education/best-global-universities/escp-business-school-530170</t>
  </si>
  <si>
    <t>Cergy</t>
  </si>
  <si>
    <t>ESSEC Business School</t>
  </si>
  <si>
    <t>https://www.usnews.com/education/best-global-universities/essec-business-school-530482</t>
  </si>
  <si>
    <t>Foro Italico University of Rome</t>
  </si>
  <si>
    <t>https://www.usnews.com/education/best-global-universities/foro-italico-university-of-rome-529955</t>
  </si>
  <si>
    <t>Grenoble Ecole Management</t>
  </si>
  <si>
    <t>https://www.usnews.com/education/best-global-universities/grenoble-ecole-management-530489</t>
  </si>
  <si>
    <t>Gubkin Russian State University of Oil &amp; Gas</t>
  </si>
  <si>
    <t>https://www.usnews.com/education/best-global-universities/gubkin-russian-state-university-of-oil-gas-530436</t>
  </si>
  <si>
    <t>Guglielmo Marconi University</t>
  </si>
  <si>
    <t>https://www.usnews.com/education/best-global-universities/guglielmo-marconi-university-529752</t>
  </si>
  <si>
    <t>Hanken School of Economics</t>
  </si>
  <si>
    <t>https://www.usnews.com/education/best-global-universities/hanken-school-of-economics-529985</t>
  </si>
  <si>
    <t>Kallithea</t>
  </si>
  <si>
    <t>Harokopio University Athens</t>
  </si>
  <si>
    <t>https://www.usnews.com/education/best-global-universities/harokopio-university-athens-529364</t>
  </si>
  <si>
    <t>Jouy-en-Josas</t>
  </si>
  <si>
    <t>Hautes Etudes Commerciales (HEC) Paris</t>
  </si>
  <si>
    <t>https://www.usnews.com/education/best-global-universities/hautes-etudes-commerciales-hec-paris-502887</t>
  </si>
  <si>
    <t>Patra</t>
  </si>
  <si>
    <t>Hellenic Open University</t>
  </si>
  <si>
    <t>https://www.usnews.com/education/best-global-universities/hellenic-open-university-529783</t>
  </si>
  <si>
    <t>Hertie School</t>
  </si>
  <si>
    <t>https://www.usnews.com/education/best-global-universities/hertie-school-530473</t>
  </si>
  <si>
    <t>Puteaux</t>
  </si>
  <si>
    <t>IESEG School of Management</t>
  </si>
  <si>
    <t>https://www.usnews.com/education/best-global-universities/ieseg-school-of-management-530481</t>
  </si>
  <si>
    <t>Rueil-Malmaison</t>
  </si>
  <si>
    <t>IFP Energies Nouvelles</t>
  </si>
  <si>
    <t>https://www.usnews.com/education/best-global-universities/ifp-energies-nouvelles-529863</t>
  </si>
  <si>
    <t>Inland Norway University of Applied Sciences</t>
  </si>
  <si>
    <t>https://www.usnews.com/education/best-global-universities/inland-norway-university-of-applied-sciences-530471</t>
  </si>
  <si>
    <t>Institut d'Etudes Politiques Paris (Sciences Po)</t>
  </si>
  <si>
    <t>https://www.usnews.com/education/best-global-universities/institut-detudes-politiques-paris-sciences-po-530182</t>
  </si>
  <si>
    <t>IPAG Business School</t>
  </si>
  <si>
    <t>https://www.usnews.com/education/best-global-universities/ipag-business-school-529750</t>
  </si>
  <si>
    <t>L'vivs'ka oblast</t>
  </si>
  <si>
    <t>Ivan Franko National University Lviv</t>
  </si>
  <si>
    <t>https://www.usnews.com/education/best-global-universities/ivan-franko-national-university-lviv-530422</t>
  </si>
  <si>
    <t>Ivanovo</t>
  </si>
  <si>
    <t>Ivanovo State University of Chemistry &amp; Technology</t>
  </si>
  <si>
    <t>https://www.usnews.com/education/best-global-universities/ivanovo-state-university-of-chemistry-technology-530430</t>
  </si>
  <si>
    <t>Tatarstan</t>
  </si>
  <si>
    <t>Kazan National Research Technological University</t>
  </si>
  <si>
    <t>https://www.usnews.com/education/best-global-universities/kazan-national-research-technological-university-530451</t>
  </si>
  <si>
    <t>Kedge Business School</t>
  </si>
  <si>
    <t>https://www.usnews.com/education/best-global-universities/kedge-business-school-529986</t>
  </si>
  <si>
    <t>Krasnodar Krai</t>
  </si>
  <si>
    <t>Kuban State University</t>
  </si>
  <si>
    <t>https://www.usnews.com/education/best-global-universities/kuban-state-university-530440</t>
  </si>
  <si>
    <t>La Rochelle</t>
  </si>
  <si>
    <t>La Rochelle Universite</t>
  </si>
  <si>
    <t>https://www.usnews.com/education/best-global-universities/la-rochelle-universite-530047</t>
  </si>
  <si>
    <t>Le Mans</t>
  </si>
  <si>
    <t>Le Mans Universite</t>
  </si>
  <si>
    <t>https://www.usnews.com/education/best-global-universities/le-mans-universite-529656</t>
  </si>
  <si>
    <t>Luiss Guido Carli University</t>
  </si>
  <si>
    <t>https://www.usnews.com/education/best-global-universities/luiss-guido-carli-university-530171</t>
  </si>
  <si>
    <t>Lviv Oblast</t>
  </si>
  <si>
    <t>Lviv Polytechnic National University</t>
  </si>
  <si>
    <t>https://www.usnews.com/education/best-global-universities/lviv-polytechnic-national-university-530420</t>
  </si>
  <si>
    <t>Montpellier Business School</t>
  </si>
  <si>
    <t>https://www.usnews.com/education/best-global-universities/montpellier-business-school-529984</t>
  </si>
  <si>
    <t>Norwegian School of Economics (NHH)</t>
  </si>
  <si>
    <t>https://www.usnews.com/education/best-global-universities/norwegian-school-of-economics-nhh-529635</t>
  </si>
  <si>
    <t>Norwegian School of Sport Sciences</t>
  </si>
  <si>
    <t>https://www.usnews.com/education/best-global-universities/norwegian-school-of-sport-sciences-529358</t>
  </si>
  <si>
    <t>Novosibirsk State Technical University</t>
  </si>
  <si>
    <t>https://www.usnews.com/education/best-global-universities/novosibirsk-state-technical-university-529658</t>
  </si>
  <si>
    <t>Obuda University</t>
  </si>
  <si>
    <t>https://www.usnews.com/education/best-global-universities/obuda-university-530190</t>
  </si>
  <si>
    <t>Heerlen</t>
  </si>
  <si>
    <t>Open University Netherlands</t>
  </si>
  <si>
    <t>https://www.usnews.com/education/best-global-universities/open-university-netherlands-529763</t>
  </si>
  <si>
    <t>Paris School of Economics</t>
  </si>
  <si>
    <t>https://www.usnews.com/education/best-global-universities/paris-school-of-economics-501610</t>
  </si>
  <si>
    <t>Pavlov First Saint Petersburg State Medical University</t>
  </si>
  <si>
    <t>https://www.usnews.com/education/best-global-universities/pavlov-first-saint-petersburg-state-medical-university-530406</t>
  </si>
  <si>
    <t>Plekhanov Russian University of Economics</t>
  </si>
  <si>
    <t>https://www.usnews.com/education/best-global-universities/plekhanov-russian-university-of-economics-530456</t>
  </si>
  <si>
    <t>Czechia</t>
  </si>
  <si>
    <t>Prague University of Economics &amp; Business</t>
  </si>
  <si>
    <t>https://www.usnews.com/education/best-global-universities/prague-university-of-economics-business-530488</t>
  </si>
  <si>
    <t>Riga Stradins University</t>
  </si>
  <si>
    <t>https://www.usnews.com/education/best-global-universities/riga-stradins-university-530163</t>
  </si>
  <si>
    <t>Saint Petersburg State Electrotechnical University</t>
  </si>
  <si>
    <t>https://www.usnews.com/education/best-global-universities/saint-petersburg-state-electrotechnical-university-529660</t>
  </si>
  <si>
    <t>Saint Petersburg State Institute of Technology</t>
  </si>
  <si>
    <t>https://www.usnews.com/education/best-global-universities/saint-petersburg-state-institute-of-technology-530450</t>
  </si>
  <si>
    <t>Samara Oblast</t>
  </si>
  <si>
    <t>Samara State Technical University</t>
  </si>
  <si>
    <t>https://www.usnews.com/education/best-global-universities/samara-state-technical-university-530431</t>
  </si>
  <si>
    <t>SKEMA Business School</t>
  </si>
  <si>
    <t>https://www.usnews.com/education/best-global-universities/skema-business-school-530487</t>
  </si>
  <si>
    <t>Slovak Medical University Bratislava</t>
  </si>
  <si>
    <t>https://www.usnews.com/education/best-global-universities/slovak-medical-university-bratislava-529912</t>
  </si>
  <si>
    <t>76 Nitra-Chrenová</t>
  </si>
  <si>
    <t>Slovak University of Agriculture Nitra</t>
  </si>
  <si>
    <t>https://www.usnews.com/education/best-global-universities/slovak-university-of-agriculture-nitra-530458</t>
  </si>
  <si>
    <t>Huddinge</t>
  </si>
  <si>
    <t>Sodertorn University</t>
  </si>
  <si>
    <t>https://www.usnews.com/education/best-global-universities/sodertorn-university-530472</t>
  </si>
  <si>
    <t>Solent University</t>
  </si>
  <si>
    <t>https://www.usnews.com/education/best-global-universities/solent-university-530480</t>
  </si>
  <si>
    <t>Stockholm School of Economics</t>
  </si>
  <si>
    <t>https://www.usnews.com/education/best-global-universities/stockholm-school-of-economics-500587</t>
  </si>
  <si>
    <t>SWPS University of Social Sciences &amp; Humanities</t>
  </si>
  <si>
    <t>https://www.usnews.com/education/best-global-universities/swps-university-of-social-sciences-humanities-530025</t>
  </si>
  <si>
    <t>Akrotiri</t>
  </si>
  <si>
    <t>Technical University of Crete</t>
  </si>
  <si>
    <t>https://www.usnews.com/education/best-global-universities/technical-university-of-crete-529336</t>
  </si>
  <si>
    <t>Zvolen</t>
  </si>
  <si>
    <t>Technical University Zvolen</t>
  </si>
  <si>
    <t>https://www.usnews.com/education/best-global-universities/technical-university-zvolen-530459</t>
  </si>
  <si>
    <t>Tomsk State Pedagogical University</t>
  </si>
  <si>
    <t>https://www.usnews.com/education/best-global-universities/tomsk-state-pedagogical-university-529659</t>
  </si>
  <si>
    <t>Tomsk State University of Control Systems &amp; Radioelectronics</t>
  </si>
  <si>
    <t>https://www.usnews.com/education/best-global-universities/tomsk-state-university-of-control-systems-radioelectronics-529793</t>
  </si>
  <si>
    <t>Republic of Bashkortostan</t>
  </si>
  <si>
    <t>Ufa University of Science &amp; Technology</t>
  </si>
  <si>
    <t>https://www.usnews.com/education/best-global-universities/ufa-university-of-science-technology-530469</t>
  </si>
  <si>
    <t>Inverness IV2 3JH</t>
  </si>
  <si>
    <t>UHI Millennium Institute</t>
  </si>
  <si>
    <t>https://www.usnews.com/education/best-global-universities/uhi-millennium-institute-530461</t>
  </si>
  <si>
    <t>UNINETTUNO</t>
  </si>
  <si>
    <t>https://www.usnews.com/education/best-global-universities/uninettuno-530491</t>
  </si>
  <si>
    <t>Ponta Delgada</t>
  </si>
  <si>
    <t>Universidade dos Acores</t>
  </si>
  <si>
    <t>https://www.usnews.com/education/best-global-universities/universidade-dos-acores-529663</t>
  </si>
  <si>
    <t>Universitats Herzzentrum Freiburg</t>
  </si>
  <si>
    <t>https://www.usnews.com/education/best-global-universities/universitats-herzzentrum-freiburg-529629</t>
  </si>
  <si>
    <t>学校类型</t>
  </si>
  <si>
    <t>学校名缩写</t>
  </si>
  <si>
    <t>学校所在州</t>
  </si>
  <si>
    <t>学校所在城市</t>
  </si>
  <si>
    <t>学校邮编</t>
  </si>
  <si>
    <t>学校所在地区</t>
  </si>
  <si>
    <t>institution.institutionalControl</t>
  </si>
  <si>
    <t>ranking.sortRank</t>
  </si>
  <si>
    <t>ranking.isTied</t>
  </si>
  <si>
    <t>Bentley University</t>
  </si>
  <si>
    <t>regional-universities-north</t>
  </si>
  <si>
    <t>MA</t>
  </si>
  <si>
    <t>north</t>
  </si>
  <si>
    <t>private</t>
  </si>
  <si>
    <t>Butler University</t>
  </si>
  <si>
    <t>regional-universities-midwest</t>
  </si>
  <si>
    <t>IN</t>
  </si>
  <si>
    <t>midwest</t>
  </si>
  <si>
    <t>California Polytechnic State University--San Luis Obispo</t>
  </si>
  <si>
    <t>regional-universities-west</t>
  </si>
  <si>
    <t>Cal Poly California Polytechnic State University San Luis Obispo</t>
  </si>
  <si>
    <t>CA</t>
  </si>
  <si>
    <t>west</t>
  </si>
  <si>
    <t>public</t>
  </si>
  <si>
    <t>Embry-Riddle Aeronautical University--Prescott</t>
  </si>
  <si>
    <t>regional-colleges-west</t>
  </si>
  <si>
    <t>Embry-Riddle Aeronautical University Prescott</t>
  </si>
  <si>
    <t>AZ</t>
  </si>
  <si>
    <t>Prescott</t>
  </si>
  <si>
    <t>High Point University</t>
  </si>
  <si>
    <t>regional-colleges-south</t>
  </si>
  <si>
    <t>NC</t>
  </si>
  <si>
    <t>High Point</t>
  </si>
  <si>
    <t>south</t>
  </si>
  <si>
    <t>Illinois Wesleyan University</t>
  </si>
  <si>
    <t>regional-colleges-midwest</t>
  </si>
  <si>
    <t>IL</t>
  </si>
  <si>
    <t>national-universities</t>
  </si>
  <si>
    <t>NJ</t>
  </si>
  <si>
    <t>Providence College</t>
  </si>
  <si>
    <t>RI</t>
  </si>
  <si>
    <t>Rollins College</t>
  </si>
  <si>
    <t>regional-universities-south</t>
  </si>
  <si>
    <t>FL</t>
  </si>
  <si>
    <t>Winter Park</t>
  </si>
  <si>
    <t>United States Coast Guard Academy</t>
  </si>
  <si>
    <t>regional-colleges-north</t>
  </si>
  <si>
    <t>CT</t>
  </si>
  <si>
    <t>New London</t>
  </si>
  <si>
    <t>Williams College</t>
  </si>
  <si>
    <t>national-liberal-arts-colleges</t>
  </si>
  <si>
    <t>Williamstown</t>
  </si>
  <si>
    <t>Massachusetts Institute of Technology</t>
  </si>
  <si>
    <t>MIT</t>
  </si>
  <si>
    <t>Cambridge</t>
  </si>
  <si>
    <t>Amherst College</t>
  </si>
  <si>
    <t>California State University--Maritime Academy</t>
  </si>
  <si>
    <t>Vallejo</t>
  </si>
  <si>
    <t>The Citadel, The Military College of South Carolina</t>
  </si>
  <si>
    <t>SC</t>
  </si>
  <si>
    <t>Cooper Union for the Advancement of Science and Art</t>
  </si>
  <si>
    <t>NY</t>
  </si>
  <si>
    <t>New York</t>
  </si>
  <si>
    <t>Florida Polytechnic University</t>
  </si>
  <si>
    <t>Lakeland</t>
  </si>
  <si>
    <t>Milwaukee School of Engineering</t>
  </si>
  <si>
    <t>MSOE</t>
  </si>
  <si>
    <t>WI</t>
  </si>
  <si>
    <t>Ohio Northern University</t>
  </si>
  <si>
    <t>ONU</t>
  </si>
  <si>
    <t>OH</t>
  </si>
  <si>
    <t>Ada</t>
  </si>
  <si>
    <t>University of Portland</t>
  </si>
  <si>
    <t>UP</t>
  </si>
  <si>
    <t>OR</t>
  </si>
  <si>
    <t>Beacon College</t>
  </si>
  <si>
    <t>Leesburg</t>
  </si>
  <si>
    <t>California State Polytechnic University--Pomona</t>
  </si>
  <si>
    <t>Cal Poly  California State Polytechnic University Pomona</t>
  </si>
  <si>
    <t>Pomona</t>
  </si>
  <si>
    <t>Carroll College</t>
  </si>
  <si>
    <t>MT</t>
  </si>
  <si>
    <t>Helena</t>
  </si>
  <si>
    <t>College of the Ozarks</t>
  </si>
  <si>
    <t>MO</t>
  </si>
  <si>
    <t>Point Lookout</t>
  </si>
  <si>
    <t>Flagler College</t>
  </si>
  <si>
    <t>St. Augustine</t>
  </si>
  <si>
    <t>John Carroll University</t>
  </si>
  <si>
    <t>JCU</t>
  </si>
  <si>
    <t>University Heights</t>
  </si>
  <si>
    <t>Taylor University</t>
  </si>
  <si>
    <t>Upland</t>
  </si>
  <si>
    <t>United States Merchant Marine Academy</t>
  </si>
  <si>
    <t>USMMA</t>
  </si>
  <si>
    <t>Kings Point</t>
  </si>
  <si>
    <t>United States Naval Academy</t>
  </si>
  <si>
    <t>USNA</t>
  </si>
  <si>
    <t>MD</t>
  </si>
  <si>
    <t>Annapolis</t>
  </si>
  <si>
    <t>Calvin University</t>
  </si>
  <si>
    <t>MI</t>
  </si>
  <si>
    <t>Grand Rapids</t>
  </si>
  <si>
    <t>The College of New Jersey</t>
  </si>
  <si>
    <t>Ewing</t>
  </si>
  <si>
    <t>Criswell College</t>
  </si>
  <si>
    <t>TX</t>
  </si>
  <si>
    <t>Grove City College</t>
  </si>
  <si>
    <t>PA</t>
  </si>
  <si>
    <t>Grove City</t>
  </si>
  <si>
    <t>Pomona College</t>
  </si>
  <si>
    <t>Rhode Island School of Design</t>
  </si>
  <si>
    <t>RISD</t>
  </si>
  <si>
    <t>Saint Mary's College of California</t>
  </si>
  <si>
    <t>St Mary's College of California Saint Mary's College of California St Marys College of California Saint Marys College of California St. Marys College of California</t>
  </si>
  <si>
    <t>Moraga</t>
  </si>
  <si>
    <t>Stetson University</t>
  </si>
  <si>
    <t>DeLand</t>
  </si>
  <si>
    <t>Swarthmore College</t>
  </si>
  <si>
    <t>Swarthmore</t>
  </si>
  <si>
    <t>Wellesley College</t>
  </si>
  <si>
    <t>Wellesley</t>
  </si>
  <si>
    <t>Berry College</t>
  </si>
  <si>
    <t>GA</t>
  </si>
  <si>
    <t>Mount Berry</t>
  </si>
  <si>
    <t>Maine Maritime Academy</t>
  </si>
  <si>
    <t>ME</t>
  </si>
  <si>
    <t>Castine</t>
  </si>
  <si>
    <t>Oregon Institute of Technology</t>
  </si>
  <si>
    <t>OIT</t>
  </si>
  <si>
    <t>Klamath Falls</t>
  </si>
  <si>
    <t>Simpson College</t>
  </si>
  <si>
    <t>IA</t>
  </si>
  <si>
    <t>Indianola</t>
  </si>
  <si>
    <t>Truman State University</t>
  </si>
  <si>
    <t>Kirksville</t>
  </si>
  <si>
    <t>University of Scranton</t>
  </si>
  <si>
    <t>Scranton</t>
  </si>
  <si>
    <t>UPenn</t>
  </si>
  <si>
    <t>Baldwin Wallace University</t>
  </si>
  <si>
    <t>Baldwin Wallace College</t>
  </si>
  <si>
    <t>Berea</t>
  </si>
  <si>
    <t>Bryant University</t>
  </si>
  <si>
    <t>Smithfield</t>
  </si>
  <si>
    <t>Catawba College</t>
  </si>
  <si>
    <t>Salisbury</t>
  </si>
  <si>
    <t>Cottey College</t>
  </si>
  <si>
    <t>Nevada</t>
  </si>
  <si>
    <t>Elmhurst University</t>
  </si>
  <si>
    <t>Elmhurst</t>
  </si>
  <si>
    <t>Embry-Riddle Aeronautical University -- Daytona Beach</t>
  </si>
  <si>
    <t>Embry Riddle Aeronautical University</t>
  </si>
  <si>
    <t>Daytona Beach</t>
  </si>
  <si>
    <t>Fashion Institute of Design &amp; Merchandising</t>
  </si>
  <si>
    <t>proprietary</t>
  </si>
  <si>
    <t>Pennsylvania College of Technology</t>
  </si>
  <si>
    <t>Penn College</t>
  </si>
  <si>
    <t>Williamsport</t>
  </si>
  <si>
    <t>St. Edward's University</t>
  </si>
  <si>
    <t>St Edward's University Saint Edward's University St Edwards University Saint Edwards University St. Edwards University</t>
  </si>
  <si>
    <t>Wesleyan College</t>
  </si>
  <si>
    <t>Macon</t>
  </si>
  <si>
    <t>California Institute of Technology</t>
  </si>
  <si>
    <t>CalTech Cal Tech</t>
  </si>
  <si>
    <t>Durham</t>
  </si>
  <si>
    <t>Alma College</t>
  </si>
  <si>
    <t>Alma</t>
  </si>
  <si>
    <t>Christopher Newport University</t>
  </si>
  <si>
    <t>CNU</t>
  </si>
  <si>
    <t>VA</t>
  </si>
  <si>
    <t>Newport News</t>
  </si>
  <si>
    <t>College of Idaho</t>
  </si>
  <si>
    <t>Caldwell</t>
  </si>
  <si>
    <t>Elmira College</t>
  </si>
  <si>
    <t>Elmira</t>
  </si>
  <si>
    <t>Loyola University Maryland</t>
  </si>
  <si>
    <t>United States Air Force Academy</t>
  </si>
  <si>
    <t>USAFA</t>
  </si>
  <si>
    <t>CO</t>
  </si>
  <si>
    <t>USAF Academy</t>
  </si>
  <si>
    <t>University of Redlands</t>
  </si>
  <si>
    <t>Redlands</t>
  </si>
  <si>
    <t>University of the Ozarks</t>
  </si>
  <si>
    <t>AR</t>
  </si>
  <si>
    <t>Clarksville</t>
  </si>
  <si>
    <t>Whitworth University</t>
  </si>
  <si>
    <t>WA</t>
  </si>
  <si>
    <t>Spokane</t>
  </si>
  <si>
    <t>Alfred State College--SUNY</t>
  </si>
  <si>
    <t>SUNY Alfred SUNY College of Technology Alfred</t>
  </si>
  <si>
    <t>Alfred</t>
  </si>
  <si>
    <t>Benedictine College</t>
  </si>
  <si>
    <t>KS</t>
  </si>
  <si>
    <t>Atchison</t>
  </si>
  <si>
    <t>Brigham Young University--Idaho</t>
  </si>
  <si>
    <t>BYU Idaho Brigham Young University Idaho</t>
  </si>
  <si>
    <t>Rexburg</t>
  </si>
  <si>
    <t>Dordt University</t>
  </si>
  <si>
    <t>Sioux Center</t>
  </si>
  <si>
    <t>Saint Joseph's University</t>
  </si>
  <si>
    <t>St Joseph's University Saint Joseph's University St Josephs University Saint Josephs University St. Josephs University</t>
  </si>
  <si>
    <t>Spring Hill College</t>
  </si>
  <si>
    <t>AL</t>
  </si>
  <si>
    <t>Tuskegee University</t>
  </si>
  <si>
    <t>Tuskegee</t>
  </si>
  <si>
    <t>United States Military Academy at West Point</t>
  </si>
  <si>
    <t>USMA West Point</t>
  </si>
  <si>
    <t>West Point</t>
  </si>
  <si>
    <t>William Jewell College</t>
  </si>
  <si>
    <t>Liberty</t>
  </si>
  <si>
    <t>JHU</t>
  </si>
  <si>
    <t>Bowdoin College</t>
  </si>
  <si>
    <t>Brunswick</t>
  </si>
  <si>
    <t>Brigham Young University--Hawaii</t>
  </si>
  <si>
    <t>BYU Hawaii Brigham Young University Hawaii</t>
  </si>
  <si>
    <t>HI</t>
  </si>
  <si>
    <t>Laie Oahu</t>
  </si>
  <si>
    <t>Carleton College</t>
  </si>
  <si>
    <t>MN</t>
  </si>
  <si>
    <t>Northfield</t>
  </si>
  <si>
    <t>College of Charleston</t>
  </si>
  <si>
    <t>College of Mount St. Vincent</t>
  </si>
  <si>
    <t>College of Mount St Vincent College of Mount Saint Vincent</t>
  </si>
  <si>
    <t>Bronx</t>
  </si>
  <si>
    <t>CUNY--Baruch College</t>
  </si>
  <si>
    <t>CUNY Baruch College CUNY Baruch College</t>
  </si>
  <si>
    <t>Huntingdon College</t>
  </si>
  <si>
    <t>Montgomery</t>
  </si>
  <si>
    <t>Kettering University</t>
  </si>
  <si>
    <t>Flint</t>
  </si>
  <si>
    <t>Point Loma Nazarene University</t>
  </si>
  <si>
    <t>Savannah College of Art and Design</t>
  </si>
  <si>
    <t>SCAD</t>
  </si>
  <si>
    <t>Savannah</t>
  </si>
  <si>
    <t>SUNY College of Technology at Canton</t>
  </si>
  <si>
    <t>SUNY Canton SUNY College of Technology Canton</t>
  </si>
  <si>
    <t>Canton</t>
  </si>
  <si>
    <t>Barton College</t>
  </si>
  <si>
    <t>Wilson</t>
  </si>
  <si>
    <t>California State University--Stanislaus</t>
  </si>
  <si>
    <t>Cal State University Stanislaus California State University Stanislaus</t>
  </si>
  <si>
    <t>Turlock</t>
  </si>
  <si>
    <t>Hamline University</t>
  </si>
  <si>
    <t>St. Paul</t>
  </si>
  <si>
    <t>Hiram College</t>
  </si>
  <si>
    <t>Hiram</t>
  </si>
  <si>
    <t>Lake Superior State University</t>
  </si>
  <si>
    <t>Sault Ste. Marie</t>
  </si>
  <si>
    <t>Marist College</t>
  </si>
  <si>
    <t>Poughkeepsie</t>
  </si>
  <si>
    <t>Newberry College</t>
  </si>
  <si>
    <t>Newberry</t>
  </si>
  <si>
    <t>Barnard College</t>
  </si>
  <si>
    <t>California Lutheran University</t>
  </si>
  <si>
    <t>CLU</t>
  </si>
  <si>
    <t>Thousand Oaks</t>
  </si>
  <si>
    <t>Claremont McKenna College</t>
  </si>
  <si>
    <t>Dominican University</t>
  </si>
  <si>
    <t>River Forest</t>
  </si>
  <si>
    <t>Florida Southern College</t>
  </si>
  <si>
    <t>Grinnell College</t>
  </si>
  <si>
    <t>Grinnell</t>
  </si>
  <si>
    <t>Massachusetts Maritime Academy</t>
  </si>
  <si>
    <t>Buzzards Bay</t>
  </si>
  <si>
    <t>Middlebury College</t>
  </si>
  <si>
    <t>VT</t>
  </si>
  <si>
    <t>Middlebury</t>
  </si>
  <si>
    <t>Mount Saint Mary's University</t>
  </si>
  <si>
    <t>Mount St Mary's College Mount St Marys College Mount Saint Mary's College Mount Saint Marys College Mount St. Marys College</t>
  </si>
  <si>
    <t>Texas Lutheran University</t>
  </si>
  <si>
    <t>Seguin</t>
  </si>
  <si>
    <t>University of Maine at Farmington</t>
  </si>
  <si>
    <t>UMaine--Farmington University of Maine Farmington</t>
  </si>
  <si>
    <t>Farmington</t>
  </si>
  <si>
    <t>University of Northern Iowa</t>
  </si>
  <si>
    <t>Cedar Falls</t>
  </si>
  <si>
    <t>Warner Pacific University</t>
  </si>
  <si>
    <t>Wesleyan University</t>
  </si>
  <si>
    <t>Middletown</t>
  </si>
  <si>
    <t>Winthrop University</t>
  </si>
  <si>
    <t>Rock Hill</t>
  </si>
  <si>
    <t>UChicago</t>
  </si>
  <si>
    <t>Colby-Sawyer College</t>
  </si>
  <si>
    <t>Colby Sawyer College</t>
  </si>
  <si>
    <t>NH</t>
  </si>
  <si>
    <t>Goshen College</t>
  </si>
  <si>
    <t>Goshen</t>
  </si>
  <si>
    <t>Keene State College</t>
  </si>
  <si>
    <t>Keene</t>
  </si>
  <si>
    <t>LaGrange College</t>
  </si>
  <si>
    <t>LaGrange</t>
  </si>
  <si>
    <t>Loras College</t>
  </si>
  <si>
    <t>Dubuque</t>
  </si>
  <si>
    <t>SUNY Cobleskill</t>
  </si>
  <si>
    <t>SUNY Cobleskill SUNY College of Agriculture and Technology Cobleskill</t>
  </si>
  <si>
    <t>Cobleskill</t>
  </si>
  <si>
    <t>SUNY--Geneseo</t>
  </si>
  <si>
    <t>SUNY Geneseo SUNY Geneseo</t>
  </si>
  <si>
    <t>Geneseo</t>
  </si>
  <si>
    <t>University of Antelope Valley</t>
  </si>
  <si>
    <t>University of Pittsburgh at Johnstown</t>
  </si>
  <si>
    <t>Johnstown</t>
  </si>
  <si>
    <t>Christian Brothers University</t>
  </si>
  <si>
    <t>TN</t>
  </si>
  <si>
    <t>Emerson College</t>
  </si>
  <si>
    <t>Indiana Wesleyan University</t>
  </si>
  <si>
    <t>Marion</t>
  </si>
  <si>
    <t>Ithaca College</t>
  </si>
  <si>
    <t>John Brown University</t>
  </si>
  <si>
    <t>Siloam Springs</t>
  </si>
  <si>
    <t>Lewis University</t>
  </si>
  <si>
    <t>Romeoville</t>
  </si>
  <si>
    <t>Manhattan College</t>
  </si>
  <si>
    <t>Riverdale</t>
  </si>
  <si>
    <t>North Florida College</t>
  </si>
  <si>
    <t>Pacific Union College</t>
  </si>
  <si>
    <t>Angwin</t>
  </si>
  <si>
    <t>Rockhurst University</t>
  </si>
  <si>
    <t>Kansas City</t>
  </si>
  <si>
    <t>Siena College</t>
  </si>
  <si>
    <t>Loudonville</t>
  </si>
  <si>
    <t>University of Evansville</t>
  </si>
  <si>
    <t>Evansville</t>
  </si>
  <si>
    <t>University of Washington Tacoma</t>
  </si>
  <si>
    <t>Tacoma</t>
  </si>
  <si>
    <t>Baptist College of Florida</t>
  </si>
  <si>
    <t>Graceville</t>
  </si>
  <si>
    <t>California State University--Monterey Bay</t>
  </si>
  <si>
    <t>Cal State University Monterey Bay California State University Monterey Bay</t>
  </si>
  <si>
    <t>Seaside</t>
  </si>
  <si>
    <t>St. Mary's University of San Antonio</t>
  </si>
  <si>
    <t>St Mary's University of San Antonio Saint Mary's University of San Antonio St Marys University of San Antonio Saint Marys University of San Antonio St. Marys University of San Antonio</t>
  </si>
  <si>
    <t>Trine University</t>
  </si>
  <si>
    <t>Angola</t>
  </si>
  <si>
    <t>University of Silicon Valley</t>
  </si>
  <si>
    <t>University of California, Berkeley</t>
  </si>
  <si>
    <t>UC Berkeley Cal Berkeley University of California Berkeley</t>
  </si>
  <si>
    <t>University of California, Los Angeles</t>
  </si>
  <si>
    <t>UCLA University of California Los Angeles</t>
  </si>
  <si>
    <t>Averett University</t>
  </si>
  <si>
    <t>Danville</t>
  </si>
  <si>
    <t>John Paul the Great Catholic University</t>
  </si>
  <si>
    <t>Escondido</t>
  </si>
  <si>
    <t>Milligan University</t>
  </si>
  <si>
    <t>Milligan</t>
  </si>
  <si>
    <t>Millikin University</t>
  </si>
  <si>
    <t>Decatur</t>
  </si>
  <si>
    <t>Southwestern Adventist University</t>
  </si>
  <si>
    <t>Tennessee Wesleyan University</t>
  </si>
  <si>
    <t>Athens</t>
  </si>
  <si>
    <t>Trinity Christian College</t>
  </si>
  <si>
    <t>Palos Heights</t>
  </si>
  <si>
    <t>Union Adventist University</t>
  </si>
  <si>
    <t>NE</t>
  </si>
  <si>
    <t>Lincoln</t>
  </si>
  <si>
    <t>University of Hawaii--West Oahu</t>
  </si>
  <si>
    <t>UH West Oahu University of Hawaii West Oahu</t>
  </si>
  <si>
    <t>Kapolei</t>
  </si>
  <si>
    <t>California State University--Chico</t>
  </si>
  <si>
    <t>Cal State University Chico California State University Chico</t>
  </si>
  <si>
    <t>Chico</t>
  </si>
  <si>
    <t>Davidson College</t>
  </si>
  <si>
    <t>Davidson</t>
  </si>
  <si>
    <t>Farmingdale State College--SUNY</t>
  </si>
  <si>
    <t>Farmingdale State College SUNY Farmingdale Farmingdale State College SUNY</t>
  </si>
  <si>
    <t>Farmingdale</t>
  </si>
  <si>
    <t>Georgia College &amp; State University</t>
  </si>
  <si>
    <t>Milledgeville</t>
  </si>
  <si>
    <t>Hamilton College</t>
  </si>
  <si>
    <t>Clinton</t>
  </si>
  <si>
    <t>Harvey Mudd College</t>
  </si>
  <si>
    <t>Queens University of Charlotte</t>
  </si>
  <si>
    <t>Smith College</t>
  </si>
  <si>
    <t>Northampton</t>
  </si>
  <si>
    <t>University of Tampa</t>
  </si>
  <si>
    <t>Vassar College</t>
  </si>
  <si>
    <t>Vaughn College of Aeronautics and Technology</t>
  </si>
  <si>
    <t>Flushing</t>
  </si>
  <si>
    <t>Xavier University of Louisiana</t>
  </si>
  <si>
    <t>LA</t>
  </si>
  <si>
    <t>Augsburg University</t>
  </si>
  <si>
    <t>Augustana University</t>
  </si>
  <si>
    <t>SD</t>
  </si>
  <si>
    <t>Sioux Falls</t>
  </si>
  <si>
    <t>Blue Mountain Christian University</t>
  </si>
  <si>
    <t>MS</t>
  </si>
  <si>
    <t>Blue Mountain</t>
  </si>
  <si>
    <t>CUNY--John Jay College of Criminal Justice</t>
  </si>
  <si>
    <t>CUNY John Jay College of Criminal Justice CUNY John Jay College of Criminal Justice</t>
  </si>
  <si>
    <t>Le Moyne College</t>
  </si>
  <si>
    <t>LeMoyne College</t>
  </si>
  <si>
    <t>Monmouth University</t>
  </si>
  <si>
    <t>West Long Branch</t>
  </si>
  <si>
    <t>St. Bonaventure University</t>
  </si>
  <si>
    <t>St Bonaventure University Saint Bonaventure University</t>
  </si>
  <si>
    <t>St. Bonaventure</t>
  </si>
  <si>
    <t>University of Michigan--Dearborn</t>
  </si>
  <si>
    <t>UM University of Michigan Dearborn</t>
  </si>
  <si>
    <t>Dearborn</t>
  </si>
  <si>
    <t>Welch College</t>
  </si>
  <si>
    <t>Gallatin</t>
  </si>
  <si>
    <t>Arizona Christian University</t>
  </si>
  <si>
    <t>Glendale</t>
  </si>
  <si>
    <t>California State University, Sacramento</t>
  </si>
  <si>
    <t>Cal State University Sacramento Sac State California State University Sacramento Sacramento State</t>
  </si>
  <si>
    <t>Dominican University of California</t>
  </si>
  <si>
    <t>San Rafael</t>
  </si>
  <si>
    <t>Marietta College</t>
  </si>
  <si>
    <t>Marietta</t>
  </si>
  <si>
    <t>Montana State University--Northern</t>
  </si>
  <si>
    <t>MSU Northern Montana State University Northern</t>
  </si>
  <si>
    <t>Havre</t>
  </si>
  <si>
    <t>St. Francis College</t>
  </si>
  <si>
    <t>St Francis College Saint Francis College</t>
  </si>
  <si>
    <t>University of Dallas</t>
  </si>
  <si>
    <t>Irving</t>
  </si>
  <si>
    <t>Snow College</t>
  </si>
  <si>
    <t>UT</t>
  </si>
  <si>
    <t>Ephraim</t>
  </si>
  <si>
    <t>Colorado Mesa University</t>
  </si>
  <si>
    <t>Grand Junction</t>
  </si>
  <si>
    <t>Hastings College</t>
  </si>
  <si>
    <t>Hastings</t>
  </si>
  <si>
    <t>Lander University</t>
  </si>
  <si>
    <t>Greenwood</t>
  </si>
  <si>
    <t>Life Pacific University</t>
  </si>
  <si>
    <t>San Dimas</t>
  </si>
  <si>
    <t>Mars Hill University</t>
  </si>
  <si>
    <t>Mars Hill</t>
  </si>
  <si>
    <t>Otterbein University</t>
  </si>
  <si>
    <t>Westerville</t>
  </si>
  <si>
    <t>SUNY College of Technology--Delhi</t>
  </si>
  <si>
    <t>SUNY Delhi SUNY College of Technology Delhi</t>
  </si>
  <si>
    <t>University of Montevallo</t>
  </si>
  <si>
    <t>Montevallo</t>
  </si>
  <si>
    <t>University of Pittsburgh at Bradford</t>
  </si>
  <si>
    <t>University of Michigan--Ann Arbor</t>
  </si>
  <si>
    <t>UM University of Michigan Ann Arbor</t>
  </si>
  <si>
    <t>California State University--Los Angeles</t>
  </si>
  <si>
    <t>Cal State University Los Angeles California State University Los Angeles Cal State LA CSULA</t>
  </si>
  <si>
    <t>Cedarville University</t>
  </si>
  <si>
    <t>Cedarville</t>
  </si>
  <si>
    <t>Colgate University</t>
  </si>
  <si>
    <t>CUNY--Hunter College</t>
  </si>
  <si>
    <t>CUNY Hunter College CUNY Hunter College</t>
  </si>
  <si>
    <t>Emory &amp; Henry College</t>
  </si>
  <si>
    <t>Emory</t>
  </si>
  <si>
    <t>Haverford College</t>
  </si>
  <si>
    <t>Haverford</t>
  </si>
  <si>
    <t>Longwood University</t>
  </si>
  <si>
    <t>Farmville</t>
  </si>
  <si>
    <t>Montserrat College of Art</t>
  </si>
  <si>
    <t>Beverly</t>
  </si>
  <si>
    <t>New York Institute of Technology</t>
  </si>
  <si>
    <t>NYIT</t>
  </si>
  <si>
    <t>Old Westbury</t>
  </si>
  <si>
    <t>Towson University</t>
  </si>
  <si>
    <t>Towson</t>
  </si>
  <si>
    <t>University of Minnesota Duluth</t>
  </si>
  <si>
    <t>Duluth</t>
  </si>
  <si>
    <t>University of Wisconsin--Eau Claire</t>
  </si>
  <si>
    <t>University of Wisconsin Eau Claire</t>
  </si>
  <si>
    <t>Eau Claire</t>
  </si>
  <si>
    <t>Washington and Lee University</t>
  </si>
  <si>
    <t>W&amp;L</t>
  </si>
  <si>
    <t>Westminster University (UT)</t>
  </si>
  <si>
    <t>DC</t>
  </si>
  <si>
    <t>Washington</t>
  </si>
  <si>
    <t>University of North Carolina at Chapel Hill</t>
  </si>
  <si>
    <t>UNC University of North Carolina Chapel Hill</t>
  </si>
  <si>
    <t>Bluffton University</t>
  </si>
  <si>
    <t>Bluffton</t>
  </si>
  <si>
    <t>CUNY--New York City College of Technology</t>
  </si>
  <si>
    <t>CUNY New York City College of Technology CUNY New York City College of Technology</t>
  </si>
  <si>
    <t>Kentucky Wesleyan College</t>
  </si>
  <si>
    <t>KY</t>
  </si>
  <si>
    <t>Owensboro</t>
  </si>
  <si>
    <t>St. Augustine College</t>
  </si>
  <si>
    <t>St Augustine College Saint Augustine College</t>
  </si>
  <si>
    <t>University of South Carolina Upstate</t>
  </si>
  <si>
    <t>Spartanburg</t>
  </si>
  <si>
    <t>Bethel College</t>
  </si>
  <si>
    <t>North Newton</t>
  </si>
  <si>
    <t>Boricua College</t>
  </si>
  <si>
    <t>Converse University</t>
  </si>
  <si>
    <t>Dakota Wesleyan University</t>
  </si>
  <si>
    <t>Mitchell</t>
  </si>
  <si>
    <t>Davis and Elkins College</t>
  </si>
  <si>
    <t>Davis &amp; Elkins</t>
  </si>
  <si>
    <t>WV</t>
  </si>
  <si>
    <t>Elkins</t>
  </si>
  <si>
    <t>Fort Lewis College</t>
  </si>
  <si>
    <t>Durango</t>
  </si>
  <si>
    <t>McMurry University</t>
  </si>
  <si>
    <t>Abilene</t>
  </si>
  <si>
    <t>North Central University</t>
  </si>
  <si>
    <t>Thiel College</t>
  </si>
  <si>
    <t>University of Montana Western</t>
  </si>
  <si>
    <t>Dillon</t>
  </si>
  <si>
    <t>CMU</t>
  </si>
  <si>
    <t>UVA</t>
  </si>
  <si>
    <t>WashU Washington University in St Louis Washington University in Saint Louis</t>
  </si>
  <si>
    <t>Asbury University</t>
  </si>
  <si>
    <t>Wilmore</t>
  </si>
  <si>
    <t>Bates College</t>
  </si>
  <si>
    <t>Lewiston</t>
  </si>
  <si>
    <t>Bob Jones University</t>
  </si>
  <si>
    <t>Johnson &amp; Wales University--Charlotte</t>
  </si>
  <si>
    <t>North Central College</t>
  </si>
  <si>
    <t>Naperville</t>
  </si>
  <si>
    <t>SUNY--New Paltz</t>
  </si>
  <si>
    <t>SUNY New Paltz SUNY New Paltz</t>
  </si>
  <si>
    <t>New Paltz</t>
  </si>
  <si>
    <t>University of Illinois--Springfield</t>
  </si>
  <si>
    <t>UIS University of Illinois Springfield</t>
  </si>
  <si>
    <t>Springfield</t>
  </si>
  <si>
    <t>West Virginia Wesleyan College</t>
  </si>
  <si>
    <t>Buckhannon</t>
  </si>
  <si>
    <t>William Peace University</t>
  </si>
  <si>
    <t>California State University--Northridge</t>
  </si>
  <si>
    <t>Cal State University Northridge CSUN California State University Northridge</t>
  </si>
  <si>
    <t>Colby College</t>
  </si>
  <si>
    <t>Waterville</t>
  </si>
  <si>
    <t>Pacific Lutheran University</t>
  </si>
  <si>
    <t>Paul Smith's College</t>
  </si>
  <si>
    <t>Paul Smiths College</t>
  </si>
  <si>
    <t>Paul Smiths</t>
  </si>
  <si>
    <t>SUNY Maritime College</t>
  </si>
  <si>
    <t>Throggs Neck</t>
  </si>
  <si>
    <t>SUNY Polytechnic Institute</t>
  </si>
  <si>
    <t>SUNY Institute of Technology--Utica/Rome SUNY Institute of Technology Utica Rome</t>
  </si>
  <si>
    <t>Utica</t>
  </si>
  <si>
    <t>University of Richmond</t>
  </si>
  <si>
    <t>Univ. of Richmond</t>
  </si>
  <si>
    <t>ArtCenter College of Design</t>
  </si>
  <si>
    <t>Drury University</t>
  </si>
  <si>
    <t>Franciscan University of Steubenville</t>
  </si>
  <si>
    <t>Steubenville</t>
  </si>
  <si>
    <t>Lewis-Clark State College</t>
  </si>
  <si>
    <t>Lewis Clark State College</t>
  </si>
  <si>
    <t>North Carolina Central University</t>
  </si>
  <si>
    <t>NCCU</t>
  </si>
  <si>
    <t>South Dakota School of Mines and Technology</t>
  </si>
  <si>
    <t>Rapid City</t>
  </si>
  <si>
    <t>SUNY Morrisville</t>
  </si>
  <si>
    <t>Morrisville</t>
  </si>
  <si>
    <t>Central Methodist University -- College of Liberal Arts and Sciences</t>
  </si>
  <si>
    <t>Fayette</t>
  </si>
  <si>
    <t>College of the Holy Cross</t>
  </si>
  <si>
    <t>CUNY--Lehman College</t>
  </si>
  <si>
    <t>CUNY Lehman College CUNY Lehman College</t>
  </si>
  <si>
    <t>Macalester College</t>
  </si>
  <si>
    <t>McPherson College</t>
  </si>
  <si>
    <t>McPherson</t>
  </si>
  <si>
    <t>Mississippi University for Women</t>
  </si>
  <si>
    <t>Mount Aloysius College</t>
  </si>
  <si>
    <t>Cresson</t>
  </si>
  <si>
    <t>Ramapo College of New Jersey</t>
  </si>
  <si>
    <t>Mahwah</t>
  </si>
  <si>
    <t>Salve Regina University</t>
  </si>
  <si>
    <t>Newport</t>
  </si>
  <si>
    <t>Sonoma State University</t>
  </si>
  <si>
    <t>Rohnert Park</t>
  </si>
  <si>
    <t>University of Advancing Technology</t>
  </si>
  <si>
    <t>University of Tennessee at Martin</t>
  </si>
  <si>
    <t>University of Tennessee Martin</t>
  </si>
  <si>
    <t>Martin</t>
  </si>
  <si>
    <t>University of West Florida</t>
  </si>
  <si>
    <t>Pensacola</t>
  </si>
  <si>
    <t>UC Davis University of California Davis</t>
  </si>
  <si>
    <t>University of California, San Diego</t>
  </si>
  <si>
    <t>UCSD University of California San Diego</t>
  </si>
  <si>
    <t>USC Southern Cal</t>
  </si>
  <si>
    <t>Alaska Pacific University</t>
  </si>
  <si>
    <t>AK</t>
  </si>
  <si>
    <t>Anchorage</t>
  </si>
  <si>
    <t>California Institute of the Arts</t>
  </si>
  <si>
    <t>California State University--Channel Islands</t>
  </si>
  <si>
    <t>California State University Channel Islands</t>
  </si>
  <si>
    <t>Camarillo</t>
  </si>
  <si>
    <t>California State University, San Marcos</t>
  </si>
  <si>
    <t>Cal State University San Marcos California State University San Marcos</t>
  </si>
  <si>
    <t>Elizabeth City State University</t>
  </si>
  <si>
    <t>Elizabeth City</t>
  </si>
  <si>
    <t>Hilbert College</t>
  </si>
  <si>
    <t>Lees-McRae College</t>
  </si>
  <si>
    <t>Lees McRae College</t>
  </si>
  <si>
    <t>Banner Elk</t>
  </si>
  <si>
    <t>Adrian College</t>
  </si>
  <si>
    <t>Adrian</t>
  </si>
  <si>
    <t>Dean College</t>
  </si>
  <si>
    <t>Franklin</t>
  </si>
  <si>
    <t>EDP University of Puerto Rico Inc--San Juan</t>
  </si>
  <si>
    <t>PR</t>
  </si>
  <si>
    <t>San Juan</t>
  </si>
  <si>
    <t>Keystone College</t>
  </si>
  <si>
    <t>La Plume</t>
  </si>
  <si>
    <t>Rocky Mountain College of Art and Design</t>
  </si>
  <si>
    <t>Lakewood</t>
  </si>
  <si>
    <t>University of Nebraska at Kearney</t>
  </si>
  <si>
    <t>University of Nebraska Kearney</t>
  </si>
  <si>
    <t>Kearney</t>
  </si>
  <si>
    <t>Valley City State University</t>
  </si>
  <si>
    <t>ND</t>
  </si>
  <si>
    <t>Valley City</t>
  </si>
  <si>
    <t>Wilmington College</t>
  </si>
  <si>
    <t>Wilmington</t>
  </si>
  <si>
    <t>Belmont Abbey College</t>
  </si>
  <si>
    <t>Belmont</t>
  </si>
  <si>
    <t>Berea College</t>
  </si>
  <si>
    <t>Bryn Mawr College</t>
  </si>
  <si>
    <t>Bryn Mawr</t>
  </si>
  <si>
    <t>Bucknell University</t>
  </si>
  <si>
    <t>Lewisburg</t>
  </si>
  <si>
    <t>California Baptist University</t>
  </si>
  <si>
    <t>CBU</t>
  </si>
  <si>
    <t>Chaminade University of Honolulu</t>
  </si>
  <si>
    <t>Howard Payne University</t>
  </si>
  <si>
    <t>Brownwood</t>
  </si>
  <si>
    <t>Lafayette College</t>
  </si>
  <si>
    <t>Easton</t>
  </si>
  <si>
    <t>Niagara University</t>
  </si>
  <si>
    <t>North Park University</t>
  </si>
  <si>
    <t>St. Francis University</t>
  </si>
  <si>
    <t>St Francis University Saint Francis University</t>
  </si>
  <si>
    <t>Loretto</t>
  </si>
  <si>
    <t>SUNY--Oneonta</t>
  </si>
  <si>
    <t>SUNY Oneonta SUNY College Oneonta</t>
  </si>
  <si>
    <t>Oneonta</t>
  </si>
  <si>
    <t>Toccoa Falls College</t>
  </si>
  <si>
    <t>Toccoa Falls</t>
  </si>
  <si>
    <t>Lee University</t>
  </si>
  <si>
    <t>Murray State University</t>
  </si>
  <si>
    <t>Murray</t>
  </si>
  <si>
    <t>Rogers State University</t>
  </si>
  <si>
    <t>OK</t>
  </si>
  <si>
    <t>Claremore</t>
  </si>
  <si>
    <t>Bard College at Simon's Rock</t>
  </si>
  <si>
    <t>Bard College at Simons Rock</t>
  </si>
  <si>
    <t>Great Barrington</t>
  </si>
  <si>
    <t>UT Austin University of Texas Austin</t>
  </si>
  <si>
    <t>Abilene Christian University</t>
  </si>
  <si>
    <t>ACU</t>
  </si>
  <si>
    <t>California Polytechnic State University -- Humboldt</t>
  </si>
  <si>
    <t>Arcata</t>
  </si>
  <si>
    <t>Carthage College</t>
  </si>
  <si>
    <t>Kenosha</t>
  </si>
  <si>
    <t>Northern New Mexico College</t>
  </si>
  <si>
    <t>NM</t>
  </si>
  <si>
    <t>Espanola</t>
  </si>
  <si>
    <t>Ottawa University</t>
  </si>
  <si>
    <t>Sterling College (VT)</t>
  </si>
  <si>
    <t>Craftsbury Common</t>
  </si>
  <si>
    <t>University of Minnesota Crookston</t>
  </si>
  <si>
    <t>Crookston</t>
  </si>
  <si>
    <t>University of Mount Union</t>
  </si>
  <si>
    <t>Alliance</t>
  </si>
  <si>
    <t>Utah Tech University</t>
  </si>
  <si>
    <t>Saint George</t>
  </si>
  <si>
    <t>Webster University</t>
  </si>
  <si>
    <t>Georgia Tech</t>
  </si>
  <si>
    <t>UC Irvine UCI University of California Irvine</t>
  </si>
  <si>
    <t>Brevard College</t>
  </si>
  <si>
    <t>Brevard</t>
  </si>
  <si>
    <t>Canisius University</t>
  </si>
  <si>
    <t>The College of Westchester</t>
  </si>
  <si>
    <t>White Plains</t>
  </si>
  <si>
    <t>Colorado College</t>
  </si>
  <si>
    <t>Colorado Springs</t>
  </si>
  <si>
    <t>Columbia College (SC)</t>
  </si>
  <si>
    <t>Merrimack College</t>
  </si>
  <si>
    <t>North Andover</t>
  </si>
  <si>
    <t>Messiah University</t>
  </si>
  <si>
    <t>Mechanicsburg</t>
  </si>
  <si>
    <t>Northland College</t>
  </si>
  <si>
    <t>Ashland</t>
  </si>
  <si>
    <t>Rider University</t>
  </si>
  <si>
    <t>Lawrenceville</t>
  </si>
  <si>
    <t>Saint Martin's University</t>
  </si>
  <si>
    <t>St Martin's University Saint Martin's University St Martins University Saint Martins University St. Martins University</t>
  </si>
  <si>
    <t>Lacey</t>
  </si>
  <si>
    <t>University of North Alabama</t>
  </si>
  <si>
    <t>University of Puerto Rico--Humacao</t>
  </si>
  <si>
    <t>University of Puerto Rico Humacao</t>
  </si>
  <si>
    <t>Humacao</t>
  </si>
  <si>
    <t>Wentworth Institute of Technology</t>
  </si>
  <si>
    <t>Alice Lloyd College</t>
  </si>
  <si>
    <t>Pippa Passes</t>
  </si>
  <si>
    <t>California State University--Bakersfield</t>
  </si>
  <si>
    <t>Cal State Bakersfield California State University Bakersfield</t>
  </si>
  <si>
    <t>Bakersfield</t>
  </si>
  <si>
    <t>Jarvis Christian University</t>
  </si>
  <si>
    <t>Hawkins</t>
  </si>
  <si>
    <t>Kentucky State University</t>
  </si>
  <si>
    <t>Frankfort</t>
  </si>
  <si>
    <t>LeTourneau University</t>
  </si>
  <si>
    <t>Longview</t>
  </si>
  <si>
    <t>Mount Holyoke College</t>
  </si>
  <si>
    <t>South Hadley</t>
  </si>
  <si>
    <t>New Mexico Tech</t>
  </si>
  <si>
    <t>New Mexico Tech NMT</t>
  </si>
  <si>
    <t>Socorro</t>
  </si>
  <si>
    <t>Reinhardt University</t>
  </si>
  <si>
    <t>Waleska</t>
  </si>
  <si>
    <t>University of Arkansas -- Fort Smith</t>
  </si>
  <si>
    <t>University of Arkansas Fort Smith</t>
  </si>
  <si>
    <t>Fort Smith</t>
  </si>
  <si>
    <t>University of Puerto Rico--Arecibo</t>
  </si>
  <si>
    <t>University of Puerto Rico Arecibo</t>
  </si>
  <si>
    <t>Arecibo</t>
  </si>
  <si>
    <t>Wiley College</t>
  </si>
  <si>
    <t>Marshall</t>
  </si>
  <si>
    <t>New York University</t>
  </si>
  <si>
    <t>NYU</t>
  </si>
  <si>
    <t>University of California, Santa Barbara</t>
  </si>
  <si>
    <t>UCSB UC Santa Barbara University of California Santa Barbara</t>
  </si>
  <si>
    <t>University of Illinois Urbana-Champaign</t>
  </si>
  <si>
    <t>University of Illinois Urbana Champaign</t>
  </si>
  <si>
    <t>University of Wisconsin--Madison</t>
  </si>
  <si>
    <t>University of Wisconsin Madison</t>
  </si>
  <si>
    <t>Ashland University</t>
  </si>
  <si>
    <t>Blackburn College</t>
  </si>
  <si>
    <t>Carlinville</t>
  </si>
  <si>
    <t>Central Penn College</t>
  </si>
  <si>
    <t>Summerdale</t>
  </si>
  <si>
    <t>Franklin &amp; Marshall College</t>
  </si>
  <si>
    <t>F&amp;M Franklin &amp; Marshall</t>
  </si>
  <si>
    <t>Huston-Tillotson University</t>
  </si>
  <si>
    <t>Huston Tillotson University</t>
  </si>
  <si>
    <t>Mitchell College</t>
  </si>
  <si>
    <t>Nevada State University</t>
  </si>
  <si>
    <t>NV</t>
  </si>
  <si>
    <t>Henderson</t>
  </si>
  <si>
    <t>Occidental College</t>
  </si>
  <si>
    <t>Saint Mary-of-the-Woods College</t>
  </si>
  <si>
    <t>St Mary-of-the-Woods College Saint Mary-of-the-Woods College St Mary of the Woods College Saint Mary of the Woods College St. Mary of the Woods College St. Mary of the Woods College</t>
  </si>
  <si>
    <t>St. Mary-of-the-Woods</t>
  </si>
  <si>
    <t>Scripps College</t>
  </si>
  <si>
    <t>University of Maine--Fort Kent</t>
  </si>
  <si>
    <t>UMaine--Fort Kent University of Maine Fort Kent</t>
  </si>
  <si>
    <t>Fort Kent</t>
  </si>
  <si>
    <t>Winona State University</t>
  </si>
  <si>
    <t>Winona</t>
  </si>
  <si>
    <t>Berkeley College (NY)</t>
  </si>
  <si>
    <t>Coastal Carolina University</t>
  </si>
  <si>
    <t>Conway</t>
  </si>
  <si>
    <t>Culver-Stockton College</t>
  </si>
  <si>
    <t>Culver Stockton College</t>
  </si>
  <si>
    <t>Freed-Hardeman University</t>
  </si>
  <si>
    <t>Freed Hardeman University</t>
  </si>
  <si>
    <t>Jacksonville University</t>
  </si>
  <si>
    <t>Jacksonville</t>
  </si>
  <si>
    <t>North Greenville University</t>
  </si>
  <si>
    <t>Tigerville</t>
  </si>
  <si>
    <t>Quincy University</t>
  </si>
  <si>
    <t>Quincy</t>
  </si>
  <si>
    <t>Tabor College</t>
  </si>
  <si>
    <t>Hillsboro</t>
  </si>
  <si>
    <t>University of Maine--Presque Isle</t>
  </si>
  <si>
    <t>UMaine--Presque Isle University of Maine Presque Isle</t>
  </si>
  <si>
    <t>Presque Isle</t>
  </si>
  <si>
    <t>University of Valley Forge</t>
  </si>
  <si>
    <t>Phoenixville</t>
  </si>
  <si>
    <t>Central Washington University</t>
  </si>
  <si>
    <t>Ellensburg</t>
  </si>
  <si>
    <t>Huntington University</t>
  </si>
  <si>
    <t>Huntington</t>
  </si>
  <si>
    <t>Oklahoma Panhandle State University</t>
  </si>
  <si>
    <t>Goodwell</t>
  </si>
  <si>
    <t>California State University--Dominguez Hills</t>
  </si>
  <si>
    <t>Cal State University Dominguez Hills California State University Dominguez Hills</t>
  </si>
  <si>
    <t>Carson</t>
  </si>
  <si>
    <t>Carroll University</t>
  </si>
  <si>
    <t>Waukesha</t>
  </si>
  <si>
    <t>CUNY--Brooklyn College</t>
  </si>
  <si>
    <t>CUNY Brooklyn College CUNY Brooklyn College</t>
  </si>
  <si>
    <t>Nebraska Wesleyan University</t>
  </si>
  <si>
    <t>Paul Quinn College</t>
  </si>
  <si>
    <t>Saint Xavier University</t>
  </si>
  <si>
    <t>St Xavier University Saint Xavier University</t>
  </si>
  <si>
    <t>Skidmore College</t>
  </si>
  <si>
    <t>Saratoga Springs</t>
  </si>
  <si>
    <t>The University of Olivet</t>
  </si>
  <si>
    <t>Olivet</t>
  </si>
  <si>
    <t>Western Illinois University</t>
  </si>
  <si>
    <t>Macomb</t>
  </si>
  <si>
    <t>BC</t>
  </si>
  <si>
    <t>Berklee College of Music</t>
  </si>
  <si>
    <t>Bismarck State College</t>
  </si>
  <si>
    <t>Bismarck</t>
  </si>
  <si>
    <t>Denison University</t>
  </si>
  <si>
    <t>Granville</t>
  </si>
  <si>
    <t>Elizabethtown College</t>
  </si>
  <si>
    <t>Elizabethtown</t>
  </si>
  <si>
    <t>Endicott College</t>
  </si>
  <si>
    <t>Hillsdale College</t>
  </si>
  <si>
    <t>Hillsdale</t>
  </si>
  <si>
    <t>Kenyon College</t>
  </si>
  <si>
    <t>Gambier</t>
  </si>
  <si>
    <t>Moravian University</t>
  </si>
  <si>
    <t>Pitzer College</t>
  </si>
  <si>
    <t>Seton Hill University</t>
  </si>
  <si>
    <t>Greensburg</t>
  </si>
  <si>
    <t>Spelman College</t>
  </si>
  <si>
    <t>Stephen F. Austin State University</t>
  </si>
  <si>
    <t>Nacogdoches</t>
  </si>
  <si>
    <t>SUNY Oswego</t>
  </si>
  <si>
    <t>SUNY Oswego SUNY Oswego</t>
  </si>
  <si>
    <t>Oswego</t>
  </si>
  <si>
    <t>Trinity College</t>
  </si>
  <si>
    <t>Hartford</t>
  </si>
  <si>
    <t>Rutgers University--New Brunswick</t>
  </si>
  <si>
    <t>Rutgers University Rutgers, the State University of New Jersey New Brunswick</t>
  </si>
  <si>
    <t>Piscataway</t>
  </si>
  <si>
    <t>Fisher College</t>
  </si>
  <si>
    <t>Lenoir-Rhyne University</t>
  </si>
  <si>
    <t>Lenoir Rhyne University</t>
  </si>
  <si>
    <t>Hickory</t>
  </si>
  <si>
    <t>Northern Marianas College</t>
  </si>
  <si>
    <t>MP</t>
  </si>
  <si>
    <t>Saipan</t>
  </si>
  <si>
    <t>Williams Baptist University</t>
  </si>
  <si>
    <t>Walnut Ridge</t>
  </si>
  <si>
    <t>Woodbury University</t>
  </si>
  <si>
    <t>Burbank</t>
  </si>
  <si>
    <t>Anderson University</t>
  </si>
  <si>
    <t>Anderson</t>
  </si>
  <si>
    <t>Art Institute of Houston</t>
  </si>
  <si>
    <t>Dalton State College</t>
  </si>
  <si>
    <t>Dalton</t>
  </si>
  <si>
    <t>Donnelly College</t>
  </si>
  <si>
    <t>Emmaus Bible College</t>
  </si>
  <si>
    <t>Eureka College</t>
  </si>
  <si>
    <t>Eureka</t>
  </si>
  <si>
    <t>Fresno Pacific University</t>
  </si>
  <si>
    <t>Kansas Wesleyan University</t>
  </si>
  <si>
    <t>Salina</t>
  </si>
  <si>
    <t>La Sierra University</t>
  </si>
  <si>
    <t>LaSierra University</t>
  </si>
  <si>
    <t>Montana Technological University</t>
  </si>
  <si>
    <t>Butte</t>
  </si>
  <si>
    <t>Southern Adventist University</t>
  </si>
  <si>
    <t>Collegedale</t>
  </si>
  <si>
    <t>University of Arkansas--Pine Bluff</t>
  </si>
  <si>
    <t>University of Arkansas Pine Bluff</t>
  </si>
  <si>
    <t>Pine Bluff</t>
  </si>
  <si>
    <t>University of North Georgia</t>
  </si>
  <si>
    <t>Dahlonega</t>
  </si>
  <si>
    <t>Virginia State University</t>
  </si>
  <si>
    <t>Petersburg</t>
  </si>
  <si>
    <t>South Texas College</t>
  </si>
  <si>
    <t>McAllen</t>
  </si>
  <si>
    <t>BU</t>
  </si>
  <si>
    <t>OSU  Ohio State University Columbus</t>
  </si>
  <si>
    <t>Purdue University--Main Campus</t>
  </si>
  <si>
    <t>Purdue University West Lafayette Purdue University West Lafayette</t>
  </si>
  <si>
    <t>Colorado Mountain College</t>
  </si>
  <si>
    <t>Glenwood Springs</t>
  </si>
  <si>
    <t>Erskine College</t>
  </si>
  <si>
    <t>Due West</t>
  </si>
  <si>
    <t>Florida Memorial University</t>
  </si>
  <si>
    <t>Inter American University of Puerto Rico--Barranquitas</t>
  </si>
  <si>
    <t>Inter American University of Puerto Rico Barranquitas Inter American University of Puerto Rico Barranquitas</t>
  </si>
  <si>
    <t>Barranquitas</t>
  </si>
  <si>
    <t>Northwestern College</t>
  </si>
  <si>
    <t>Orange City</t>
  </si>
  <si>
    <t>Southwestern Christian University</t>
  </si>
  <si>
    <t>Bethany</t>
  </si>
  <si>
    <t>University of Wisconsin--Whitewater</t>
  </si>
  <si>
    <t>University of Wisconsin Whitewater</t>
  </si>
  <si>
    <t>Whitewater</t>
  </si>
  <si>
    <t>Brescia University</t>
  </si>
  <si>
    <t>Faith Baptist Bible College and Theological Seminary</t>
  </si>
  <si>
    <t>Ankeny</t>
  </si>
  <si>
    <t>Northwest University</t>
  </si>
  <si>
    <t>Kirkland</t>
  </si>
  <si>
    <t>Oklahoma Baptist University</t>
  </si>
  <si>
    <t>Shawnee</t>
  </si>
  <si>
    <t>Texas A&amp;M International University</t>
  </si>
  <si>
    <t>Texas A &amp; M International University Texas A and M International University</t>
  </si>
  <si>
    <t>Laredo</t>
  </si>
  <si>
    <t>University of North Texas at Dallas</t>
  </si>
  <si>
    <t>University of South Carolina Beaufort</t>
  </si>
  <si>
    <t>Vanguard University of Southern California</t>
  </si>
  <si>
    <t>Costa Mesa</t>
  </si>
  <si>
    <t>Columbia International University</t>
  </si>
  <si>
    <t>CUNY--Queens College</t>
  </si>
  <si>
    <t>CUNY Queens College CUNY Queens College</t>
  </si>
  <si>
    <t>Queens</t>
  </si>
  <si>
    <t>Fairleigh Dickinson University</t>
  </si>
  <si>
    <t>FDU</t>
  </si>
  <si>
    <t>Teaneck</t>
  </si>
  <si>
    <t>Morehead State University</t>
  </si>
  <si>
    <t>Morehead</t>
  </si>
  <si>
    <t>Regis College</t>
  </si>
  <si>
    <t>Weston</t>
  </si>
  <si>
    <t>Saint Peter's University</t>
  </si>
  <si>
    <t>St Peter's College Saint Peter's College St Peters College Saint Peters College St. Peters College</t>
  </si>
  <si>
    <t>Jersey City</t>
  </si>
  <si>
    <t>Sterling College (KS)</t>
  </si>
  <si>
    <t>Sterling</t>
  </si>
  <si>
    <t>St. Joseph's University, New York</t>
  </si>
  <si>
    <t>St Joseph's College New York Saint Joseph's College New York St Josephs College New York Saint Josephs College New York St. Josephs College New York</t>
  </si>
  <si>
    <t>Union College (NY)</t>
  </si>
  <si>
    <t>Schenectady</t>
  </si>
  <si>
    <t>University of North Carolina--Pembroke</t>
  </si>
  <si>
    <t>UNC University of North Carolina Pembroke</t>
  </si>
  <si>
    <t>Pembroke</t>
  </si>
  <si>
    <t>University of Northwestern--St. Paul</t>
  </si>
  <si>
    <t>York University</t>
  </si>
  <si>
    <t>UMD UMCP University of Maryland College Park</t>
  </si>
  <si>
    <t>Connecticut College</t>
  </si>
  <si>
    <t>DePauw University</t>
  </si>
  <si>
    <t>Greencastle</t>
  </si>
  <si>
    <t>Dickinson College</t>
  </si>
  <si>
    <t>Carlisle</t>
  </si>
  <si>
    <t>Furman University</t>
  </si>
  <si>
    <t>Muskingum University</t>
  </si>
  <si>
    <t>New Concord</t>
  </si>
  <si>
    <t>Whitman College</t>
  </si>
  <si>
    <t>Walla Walla</t>
  </si>
  <si>
    <t>Texas A&amp;M University</t>
  </si>
  <si>
    <t>Texas A &amp; M University--College Station Texas A and M University--College Station Texas A&amp;M University College Station</t>
  </si>
  <si>
    <t>UGA</t>
  </si>
  <si>
    <t>Virginia Tech</t>
  </si>
  <si>
    <t>Bethel University (IN)</t>
  </si>
  <si>
    <t>Mishawaka</t>
  </si>
  <si>
    <t>Broward College</t>
  </si>
  <si>
    <t>Fort Lauderdale</t>
  </si>
  <si>
    <t>Buena Vista University</t>
  </si>
  <si>
    <t>Storm Lake</t>
  </si>
  <si>
    <t>Capital University</t>
  </si>
  <si>
    <t>Crowley's Ridge College</t>
  </si>
  <si>
    <t>Paragould</t>
  </si>
  <si>
    <t>Eastern Mennonite University</t>
  </si>
  <si>
    <t>Harrisonburg</t>
  </si>
  <si>
    <t>Georgia Gwinnett College</t>
  </si>
  <si>
    <t>Mount Mary University</t>
  </si>
  <si>
    <t>North Carolina Wesleyan University</t>
  </si>
  <si>
    <t>Rocky Mount</t>
  </si>
  <si>
    <t>Olivet Nazarene University</t>
  </si>
  <si>
    <t>Bourbonnais</t>
  </si>
  <si>
    <t>Southwestern College</t>
  </si>
  <si>
    <t>Winfield</t>
  </si>
  <si>
    <t>University of Puerto Rico--Mayaguez</t>
  </si>
  <si>
    <t>University of Puerto Rico Mayaguez</t>
  </si>
  <si>
    <t>Mayaguez</t>
  </si>
  <si>
    <t>University of Tennessee Southern</t>
  </si>
  <si>
    <t>Pulaski</t>
  </si>
  <si>
    <t>University of Wisconsin--Stevens Point</t>
  </si>
  <si>
    <t>University of Wisconsin Stevens Point</t>
  </si>
  <si>
    <t>Stevens Point</t>
  </si>
  <si>
    <t>Barclay College</t>
  </si>
  <si>
    <t>Haviland</t>
  </si>
  <si>
    <t>Dickinson State University</t>
  </si>
  <si>
    <t>Dickinson</t>
  </si>
  <si>
    <t>Eastern Washington University</t>
  </si>
  <si>
    <t>Cheney</t>
  </si>
  <si>
    <t>Lynn University</t>
  </si>
  <si>
    <t>Wheeling University</t>
  </si>
  <si>
    <t>Wheeling</t>
  </si>
  <si>
    <t>Defiance College</t>
  </si>
  <si>
    <t>Defiance</t>
  </si>
  <si>
    <t>Heritage University</t>
  </si>
  <si>
    <t>Toppenish</t>
  </si>
  <si>
    <t>Marywood University</t>
  </si>
  <si>
    <t>Molloy University</t>
  </si>
  <si>
    <t>Rockville Centre</t>
  </si>
  <si>
    <t>Northwest Nazarene University</t>
  </si>
  <si>
    <t>Nampa</t>
  </si>
  <si>
    <t>Roger Williams University</t>
  </si>
  <si>
    <t>Slippery Rock University of Pennsylvania</t>
  </si>
  <si>
    <t>Slippery Rock</t>
  </si>
  <si>
    <t>Centre College</t>
  </si>
  <si>
    <t>Colorado Christian University</t>
  </si>
  <si>
    <t>Oberlin College and Conservatory</t>
  </si>
  <si>
    <t>Oberlin</t>
  </si>
  <si>
    <t>Principia College</t>
  </si>
  <si>
    <t>Elsah</t>
  </si>
  <si>
    <t>Rochester University</t>
  </si>
  <si>
    <t>Rochester Hills</t>
  </si>
  <si>
    <t>St. Olaf College</t>
  </si>
  <si>
    <t>St Olaf College Saint Olaf College</t>
  </si>
  <si>
    <t>The University of the South</t>
  </si>
  <si>
    <t>Sewanee University of the South Sewanee University of the South</t>
  </si>
  <si>
    <t>Sewanee</t>
  </si>
  <si>
    <t>Alcorn State University</t>
  </si>
  <si>
    <t>Lorman</t>
  </si>
  <si>
    <t>Emmanuel University</t>
  </si>
  <si>
    <t>Franklin Springs</t>
  </si>
  <si>
    <t>Ferrum College</t>
  </si>
  <si>
    <t>Ferrum</t>
  </si>
  <si>
    <t>Glenville State University</t>
  </si>
  <si>
    <t>Glenville</t>
  </si>
  <si>
    <t>Midwestern State University</t>
  </si>
  <si>
    <t>Wichita Falls</t>
  </si>
  <si>
    <t>Minnesota State University--Moorhead</t>
  </si>
  <si>
    <t>Minnesota State University Moorhead Minnesota State University Moorhead</t>
  </si>
  <si>
    <t>Moorhead</t>
  </si>
  <si>
    <t>Piedmont University</t>
  </si>
  <si>
    <t>Demorest</t>
  </si>
  <si>
    <t>Southern Wesleyan University</t>
  </si>
  <si>
    <t>Central</t>
  </si>
  <si>
    <t>University of Puerto Rico--Aguadilla</t>
  </si>
  <si>
    <t>University of Puerto Rico Aguadilla</t>
  </si>
  <si>
    <t>Aguadilla</t>
  </si>
  <si>
    <t>University of Puerto Rico--Ponce</t>
  </si>
  <si>
    <t>University of Puerto Rico Ponce</t>
  </si>
  <si>
    <t>Ponce</t>
  </si>
  <si>
    <t>University of Texas Permian Basin</t>
  </si>
  <si>
    <t>Odessa</t>
  </si>
  <si>
    <t>Voorhees University</t>
  </si>
  <si>
    <t>FSU</t>
  </si>
  <si>
    <t>University of Minnesota, Twin Cities</t>
  </si>
  <si>
    <t>Dunwoody College of Technology</t>
  </si>
  <si>
    <t>Hannibal-LaGrange University</t>
  </si>
  <si>
    <t>Hannibal LaGrange University</t>
  </si>
  <si>
    <t>Hannibal</t>
  </si>
  <si>
    <t>Heidelberg University</t>
  </si>
  <si>
    <t>Tiffin</t>
  </si>
  <si>
    <t>Lawrence Technological University</t>
  </si>
  <si>
    <t>Lawrence Tech</t>
  </si>
  <si>
    <t>Southfield</t>
  </si>
  <si>
    <t>Notre Dame College of Ohio</t>
  </si>
  <si>
    <t>Assumption University</t>
  </si>
  <si>
    <t>Mercyhurst University</t>
  </si>
  <si>
    <t>Erie</t>
  </si>
  <si>
    <t>Nazareth University</t>
  </si>
  <si>
    <t>Notre Dame of Maryland University</t>
  </si>
  <si>
    <t>Salisbury University</t>
  </si>
  <si>
    <t>SUNY Plattsburgh</t>
  </si>
  <si>
    <t>SUNY Plattsburgh SUNY Plattsburgh</t>
  </si>
  <si>
    <t>Plattsburgh</t>
  </si>
  <si>
    <t>Walla Walla University</t>
  </si>
  <si>
    <t>College Place</t>
  </si>
  <si>
    <t>Delta State University</t>
  </si>
  <si>
    <t>Francis Marion University</t>
  </si>
  <si>
    <t>Grace Christian University</t>
  </si>
  <si>
    <t>Grace College and Seminary</t>
  </si>
  <si>
    <t>Winona Lake</t>
  </si>
  <si>
    <t>Norfolk State University</t>
  </si>
  <si>
    <t>Siena Heights University</t>
  </si>
  <si>
    <t>Troy University</t>
  </si>
  <si>
    <t>Alverno College</t>
  </si>
  <si>
    <t>Benedictine University</t>
  </si>
  <si>
    <t>Lisle</t>
  </si>
  <si>
    <t>Jessup University</t>
  </si>
  <si>
    <t>Rocklin</t>
  </si>
  <si>
    <t>Kuyper College</t>
  </si>
  <si>
    <t>Mount Mercy University</t>
  </si>
  <si>
    <t>Cedar Rapids</t>
  </si>
  <si>
    <t>Oklahoma Christian University</t>
  </si>
  <si>
    <t>Rhodes College</t>
  </si>
  <si>
    <t>Soka University of America</t>
  </si>
  <si>
    <t>Aliso Viejo</t>
  </si>
  <si>
    <t>West Texas A&amp;M University</t>
  </si>
  <si>
    <t>West Texas A &amp; M University West Texas A and M University</t>
  </si>
  <si>
    <t>Canyon</t>
  </si>
  <si>
    <t>Wheaton College (IL)</t>
  </si>
  <si>
    <t>Wheaton</t>
  </si>
  <si>
    <t>Abraham Baldwin Agricultural College</t>
  </si>
  <si>
    <t>Tifton</t>
  </si>
  <si>
    <t>Bluefield State University</t>
  </si>
  <si>
    <t>Bluefield</t>
  </si>
  <si>
    <t>God's Bible School and College</t>
  </si>
  <si>
    <t>Gods Bible School and College</t>
  </si>
  <si>
    <t>William Penn University</t>
  </si>
  <si>
    <t>Oskaloosa</t>
  </si>
  <si>
    <t>Stony Brook University--SUNY</t>
  </si>
  <si>
    <t>Stony Brook SUNY Stony Brook Stony Brook University SUNY</t>
  </si>
  <si>
    <t>UConn</t>
  </si>
  <si>
    <t>Miami University--Hamilton</t>
  </si>
  <si>
    <t>Miami University--Middletown</t>
  </si>
  <si>
    <t>Charleston Southern University</t>
  </si>
  <si>
    <t>King University</t>
  </si>
  <si>
    <t>St. Lawrence University</t>
  </si>
  <si>
    <t>St Lawrence University Saint Lawrence University</t>
  </si>
  <si>
    <t>Trinity University</t>
  </si>
  <si>
    <t>University of South Carolina Aiken</t>
  </si>
  <si>
    <t>Aiken</t>
  </si>
  <si>
    <t>Wabash College</t>
  </si>
  <si>
    <t>Crawfordsville</t>
  </si>
  <si>
    <t>Weber State University</t>
  </si>
  <si>
    <t>Ogden</t>
  </si>
  <si>
    <t>Wofford College</t>
  </si>
  <si>
    <t>MSU</t>
  </si>
  <si>
    <t>North Carolina State University</t>
  </si>
  <si>
    <t>NC State North Carolina State University Raleigh</t>
  </si>
  <si>
    <t>The Pennsylvania State University--University Park</t>
  </si>
  <si>
    <t>Penn State Pennsylvania State University University Park</t>
  </si>
  <si>
    <t>RPI</t>
  </si>
  <si>
    <t>Santa Clara</t>
  </si>
  <si>
    <t>Cornerstone University</t>
  </si>
  <si>
    <t>Eastern Illinois University</t>
  </si>
  <si>
    <t>Elms College</t>
  </si>
  <si>
    <t>Chicopee</t>
  </si>
  <si>
    <t>Hood College</t>
  </si>
  <si>
    <t>Frederick</t>
  </si>
  <si>
    <t>Iona University</t>
  </si>
  <si>
    <t>New Rochelle</t>
  </si>
  <si>
    <t>Manchester University</t>
  </si>
  <si>
    <t>North Manchester</t>
  </si>
  <si>
    <t>Mayville State University</t>
  </si>
  <si>
    <t>Mayville</t>
  </si>
  <si>
    <t>Northern Michigan University</t>
  </si>
  <si>
    <t>Marquette</t>
  </si>
  <si>
    <t>Philander Smith College</t>
  </si>
  <si>
    <t>Southern Utah University</t>
  </si>
  <si>
    <t>Cedar City</t>
  </si>
  <si>
    <t>SUNY College--Cortland</t>
  </si>
  <si>
    <t>SUNY Cortland SUNY College Cortland</t>
  </si>
  <si>
    <t>Cortland</t>
  </si>
  <si>
    <t>University of Wisconsin--Platteville</t>
  </si>
  <si>
    <t>University of Wisconsin Platteville</t>
  </si>
  <si>
    <t>Platteville</t>
  </si>
  <si>
    <t>University of Wisconsin--River Falls</t>
  </si>
  <si>
    <t>University of Wisconsin River Falls</t>
  </si>
  <si>
    <t>River Falls</t>
  </si>
  <si>
    <t>Western Oregon University</t>
  </si>
  <si>
    <t>Monmouth</t>
  </si>
  <si>
    <t>Florida College</t>
  </si>
  <si>
    <t>Temple Terrace</t>
  </si>
  <si>
    <t>Louisiana State University--Alexandria</t>
  </si>
  <si>
    <t>LSU Alexandria Louisiana State University Alexandria Louisiana State University Alexandria</t>
  </si>
  <si>
    <t>Talladega College</t>
  </si>
  <si>
    <t>Talladega</t>
  </si>
  <si>
    <t>Northeastern State University</t>
  </si>
  <si>
    <t>Tahlequah</t>
  </si>
  <si>
    <t>University of Houston--Downtown</t>
  </si>
  <si>
    <t>University of Houston Downtown</t>
  </si>
  <si>
    <t>University of Rio Grande</t>
  </si>
  <si>
    <t>West Liberty University</t>
  </si>
  <si>
    <t>West Liberty</t>
  </si>
  <si>
    <t>Wilberforce University</t>
  </si>
  <si>
    <t>Wilberforce</t>
  </si>
  <si>
    <t>Agnes Scott College</t>
  </si>
  <si>
    <t>Auburn University at Montgomery</t>
  </si>
  <si>
    <t>Auburn University Montgomery Auburn University Montgomery</t>
  </si>
  <si>
    <t>Bethany College (KS)</t>
  </si>
  <si>
    <t>Lindsborg</t>
  </si>
  <si>
    <t>Bryan College</t>
  </si>
  <si>
    <t>Gettysburg College</t>
  </si>
  <si>
    <t>Gettysburg</t>
  </si>
  <si>
    <t>Jacksonville State University</t>
  </si>
  <si>
    <t>Limestone University</t>
  </si>
  <si>
    <t>Gaffney</t>
  </si>
  <si>
    <t>Truett McConnell University</t>
  </si>
  <si>
    <t>Virginia Military Institute</t>
  </si>
  <si>
    <t>Calvary University</t>
  </si>
  <si>
    <t>Columbus State University</t>
  </si>
  <si>
    <t>Kentucky Christian University</t>
  </si>
  <si>
    <t>Grayson</t>
  </si>
  <si>
    <t>Lebanon Valley College</t>
  </si>
  <si>
    <t>Annville</t>
  </si>
  <si>
    <t>Lincoln University (MO)</t>
  </si>
  <si>
    <t>Jefferson City</t>
  </si>
  <si>
    <t>Monroe College</t>
  </si>
  <si>
    <t>Southern Connecticut State University</t>
  </si>
  <si>
    <t>Southwestern Oklahoma State University</t>
  </si>
  <si>
    <t>Weatherford</t>
  </si>
  <si>
    <t>Spalding University</t>
  </si>
  <si>
    <t>SUNY Brockport</t>
  </si>
  <si>
    <t>SUNY Brockport College at Brockport SUNY</t>
  </si>
  <si>
    <t>Brockport</t>
  </si>
  <si>
    <t>University of Guam</t>
  </si>
  <si>
    <t>GU</t>
  </si>
  <si>
    <t>Mangilao</t>
  </si>
  <si>
    <t>University of Northwestern Ohio</t>
  </si>
  <si>
    <t>Utica University</t>
  </si>
  <si>
    <t>Edward Waters University</t>
  </si>
  <si>
    <t>Houston Christian University</t>
  </si>
  <si>
    <t>University of Wisconsin--Green Bay</t>
  </si>
  <si>
    <t>University of Wisconsin Green Bay</t>
  </si>
  <si>
    <t>Green Bay</t>
  </si>
  <si>
    <t>GW GWU</t>
  </si>
  <si>
    <t>University of Massachusetts--Amherst</t>
  </si>
  <si>
    <t>UMass Amherst University of Massachusetts Amherst</t>
  </si>
  <si>
    <t>Pitt</t>
  </si>
  <si>
    <t>Anderson University (IN)</t>
  </si>
  <si>
    <t>Coker University</t>
  </si>
  <si>
    <t>Hartsville</t>
  </si>
  <si>
    <t>Gustavus Adolphus College</t>
  </si>
  <si>
    <t>St. Peter</t>
  </si>
  <si>
    <t>Minnesota State University--Mankato</t>
  </si>
  <si>
    <t>Minnesota State University Mankato Minnesota State University Mankato</t>
  </si>
  <si>
    <t>Mankato</t>
  </si>
  <si>
    <t>Mount Vernon Nazarene University</t>
  </si>
  <si>
    <t>Mount Vernon</t>
  </si>
  <si>
    <t>Reed College</t>
  </si>
  <si>
    <t>Schreiner University</t>
  </si>
  <si>
    <t>Kerrville</t>
  </si>
  <si>
    <t>Spring Arbor University</t>
  </si>
  <si>
    <t>Spring Arbor</t>
  </si>
  <si>
    <t>Thomas Aquinas College</t>
  </si>
  <si>
    <t>Santa Paula</t>
  </si>
  <si>
    <t>University of Central Missouri</t>
  </si>
  <si>
    <t>Warrensburg</t>
  </si>
  <si>
    <t>University of Central Oklahoma</t>
  </si>
  <si>
    <t>Edmond</t>
  </si>
  <si>
    <t>University of Wisconsin--Stout</t>
  </si>
  <si>
    <t>University of Wisconsin Stout</t>
  </si>
  <si>
    <t>Menomonie</t>
  </si>
  <si>
    <t>Alderson Broaddus University</t>
  </si>
  <si>
    <t>Alderson Broaddus Alderson Broaddus College</t>
  </si>
  <si>
    <t>Philippi</t>
  </si>
  <si>
    <t>Central Baptist College</t>
  </si>
  <si>
    <t>Chowan University</t>
  </si>
  <si>
    <t>Murfreesboro</t>
  </si>
  <si>
    <t>College of Coastal Georgia</t>
  </si>
  <si>
    <t>Alfred University</t>
  </si>
  <si>
    <t>Arcadia University</t>
  </si>
  <si>
    <t>Glenside</t>
  </si>
  <si>
    <t>Central Connecticut State University</t>
  </si>
  <si>
    <t>New Britain</t>
  </si>
  <si>
    <t>Eastern Connecticut State University</t>
  </si>
  <si>
    <t>Willimantic</t>
  </si>
  <si>
    <t>The Evergreen State College</t>
  </si>
  <si>
    <t>Olympia</t>
  </si>
  <si>
    <t>Fayetteville State University</t>
  </si>
  <si>
    <t>Fitchburg State University</t>
  </si>
  <si>
    <t>Fitchburg</t>
  </si>
  <si>
    <t>Florida National University</t>
  </si>
  <si>
    <t>Hialeah</t>
  </si>
  <si>
    <t>Fort Valley State University</t>
  </si>
  <si>
    <t>Fort Valley</t>
  </si>
  <si>
    <t>Johnson &amp; Wales University--Providence</t>
  </si>
  <si>
    <t>Mount St. Mary's University</t>
  </si>
  <si>
    <t>Mount St Mary's University Mount Saint Mary's University Mount St Marys University Mount Saint Marys University Mount St. Marys University</t>
  </si>
  <si>
    <t>Emmitsburg</t>
  </si>
  <si>
    <t>Nicholls State University</t>
  </si>
  <si>
    <t>Thibodaux</t>
  </si>
  <si>
    <t>Southern Oregon University</t>
  </si>
  <si>
    <t>SUNY--Fredonia</t>
  </si>
  <si>
    <t>SUNY Fredonia SUNY Fredonia</t>
  </si>
  <si>
    <t>Fredonia</t>
  </si>
  <si>
    <t>Wagner College</t>
  </si>
  <si>
    <t>William Paterson University of New Jersey</t>
  </si>
  <si>
    <t>Wayne</t>
  </si>
  <si>
    <t>Hobart and William Smith Colleges</t>
  </si>
  <si>
    <t>HWS</t>
  </si>
  <si>
    <t>Kalamazoo College</t>
  </si>
  <si>
    <t>Muhlenberg College</t>
  </si>
  <si>
    <t>Allentown</t>
  </si>
  <si>
    <t>Corban University</t>
  </si>
  <si>
    <t>Salem</t>
  </si>
  <si>
    <t>Pfeiffer University</t>
  </si>
  <si>
    <t>Misenheimer</t>
  </si>
  <si>
    <t>Angelo State University</t>
  </si>
  <si>
    <t>San Angelo</t>
  </si>
  <si>
    <t>Bard College</t>
  </si>
  <si>
    <t>Annandale on Hudson</t>
  </si>
  <si>
    <t>Montreat College</t>
  </si>
  <si>
    <t>Montreat</t>
  </si>
  <si>
    <t>Binghamton University--SUNY</t>
  </si>
  <si>
    <t>Binghamton University SUNY Binghamton Binghamton University SUNY</t>
  </si>
  <si>
    <t>Indiana University--Bloomington</t>
  </si>
  <si>
    <t>IU Bloomington Indiana University Bloomington</t>
  </si>
  <si>
    <t>Tulane University</t>
  </si>
  <si>
    <t>Arkansas Tech University</t>
  </si>
  <si>
    <t>Russellville</t>
  </si>
  <si>
    <t>Bushnell University</t>
  </si>
  <si>
    <t>College of St. Benedict</t>
  </si>
  <si>
    <t>College of St Benedict College of Saint Benedict</t>
  </si>
  <si>
    <t>St. Joseph</t>
  </si>
  <si>
    <t>Hawaii Pacific University</t>
  </si>
  <si>
    <t>HPU</t>
  </si>
  <si>
    <t>Lake Forest College</t>
  </si>
  <si>
    <t>Lake Forest</t>
  </si>
  <si>
    <t>Northwestern State University of Louisiana</t>
  </si>
  <si>
    <t>Natchitoches</t>
  </si>
  <si>
    <t>University of the Virgin Islands</t>
  </si>
  <si>
    <t>VI</t>
  </si>
  <si>
    <t>St. Thomas</t>
  </si>
  <si>
    <t>Fontbonne University</t>
  </si>
  <si>
    <t>Inter American University of Puerto Rico--Guayama</t>
  </si>
  <si>
    <t>Inter American University of Puerto Rico Guayama Inter American University of Puerto Rico Guayama</t>
  </si>
  <si>
    <t>Guayama</t>
  </si>
  <si>
    <t>Oral Roberts University</t>
  </si>
  <si>
    <t>Point University</t>
  </si>
  <si>
    <t>Atlanta Christian College</t>
  </si>
  <si>
    <t>Stillman College</t>
  </si>
  <si>
    <t>Viterbo University</t>
  </si>
  <si>
    <t>La Crosse</t>
  </si>
  <si>
    <t>Western Colorado University</t>
  </si>
  <si>
    <t>Gunnison</t>
  </si>
  <si>
    <t>Allegheny College</t>
  </si>
  <si>
    <t>Meadville</t>
  </si>
  <si>
    <t>The College of Wooster</t>
  </si>
  <si>
    <t>Wooster</t>
  </si>
  <si>
    <t>Knox College</t>
  </si>
  <si>
    <t>Galesburg</t>
  </si>
  <si>
    <t>Lawrence University</t>
  </si>
  <si>
    <t>Appleton</t>
  </si>
  <si>
    <t>Southern Nazarene University</t>
  </si>
  <si>
    <t>St. John's College (MD)</t>
  </si>
  <si>
    <t>St John's College Saint John's College St Johns College Saint Johns College St. Johns College</t>
  </si>
  <si>
    <t>Texas A&amp;M University--Texarkana</t>
  </si>
  <si>
    <t>Texas A &amp; M University--Texarkana Texas A and M University--Texarkana Texas A&amp;M University Texarkana</t>
  </si>
  <si>
    <t>Texarkana</t>
  </si>
  <si>
    <t>Wheaton College (MA)</t>
  </si>
  <si>
    <t>Norton</t>
  </si>
  <si>
    <t>Pepperdine University</t>
  </si>
  <si>
    <t>Malibu</t>
  </si>
  <si>
    <t>University at Buffalo--SUNY</t>
  </si>
  <si>
    <t>SUNY Buffalo University at Buffalo SUNY</t>
  </si>
  <si>
    <t>UC Riverside University of California Riverside</t>
  </si>
  <si>
    <t>DE</t>
  </si>
  <si>
    <t>Willamette University</t>
  </si>
  <si>
    <t>College of Saint Mary</t>
  </si>
  <si>
    <t>College of St Mary College of Saint Mary</t>
  </si>
  <si>
    <t>Concordia University (NE)</t>
  </si>
  <si>
    <t>Seward</t>
  </si>
  <si>
    <t>Inter American University of Puerto Rico--Ponce</t>
  </si>
  <si>
    <t>Inter American University of Puerto Rico Ponce Inter American University of Puerto Rico Ponce</t>
  </si>
  <si>
    <t>Mercedita</t>
  </si>
  <si>
    <t>Mid-Atlantic Christian University</t>
  </si>
  <si>
    <t>Mid Atlantic Christian University</t>
  </si>
  <si>
    <t>Midway University</t>
  </si>
  <si>
    <t>Midway</t>
  </si>
  <si>
    <t>Northwest Missouri State University</t>
  </si>
  <si>
    <t>Maryville</t>
  </si>
  <si>
    <t>St. Cloud State University</t>
  </si>
  <si>
    <t>St Cloud State University Saint Cloud State University</t>
  </si>
  <si>
    <t>St. Cloud</t>
  </si>
  <si>
    <t>University of Mobile</t>
  </si>
  <si>
    <t>University of Saint Francis</t>
  </si>
  <si>
    <t>University of St Francis University of Saint Francis</t>
  </si>
  <si>
    <t>Fort Wayne</t>
  </si>
  <si>
    <t>University of Sioux Falls</t>
  </si>
  <si>
    <t>University of Southern Indiana</t>
  </si>
  <si>
    <t>Livingstone College</t>
  </si>
  <si>
    <t>University of Mount Olive</t>
  </si>
  <si>
    <t>Mount Olive</t>
  </si>
  <si>
    <t>Concordia University Texas</t>
  </si>
  <si>
    <t>Morris College</t>
  </si>
  <si>
    <t>Sumter</t>
  </si>
  <si>
    <t>Oklahoma Wesleyan University</t>
  </si>
  <si>
    <t>Bartlesville</t>
  </si>
  <si>
    <t>Shepherd University</t>
  </si>
  <si>
    <t>Shepherdstown</t>
  </si>
  <si>
    <t>South Carolina State University</t>
  </si>
  <si>
    <t>Orangeburg</t>
  </si>
  <si>
    <t>Thomas More University</t>
  </si>
  <si>
    <t>Crestview Hills</t>
  </si>
  <si>
    <t>University of West Alabama</t>
  </si>
  <si>
    <t>Livingston</t>
  </si>
  <si>
    <t>Caldwell University</t>
  </si>
  <si>
    <t>Framingham State University</t>
  </si>
  <si>
    <t>Framingham</t>
  </si>
  <si>
    <t>Manhattanville College</t>
  </si>
  <si>
    <t>Purchase</t>
  </si>
  <si>
    <t>McDaniel College</t>
  </si>
  <si>
    <t>Westminster</t>
  </si>
  <si>
    <t>SUNY Potsdam</t>
  </si>
  <si>
    <t>SUNY Potsdam SUNY College Potsdam</t>
  </si>
  <si>
    <t>Potsdam</t>
  </si>
  <si>
    <t>University of Saint Joseph</t>
  </si>
  <si>
    <t>St Joseph College Saint Joseph College</t>
  </si>
  <si>
    <t>West Hartford</t>
  </si>
  <si>
    <t>Webber International University</t>
  </si>
  <si>
    <t>Babson Park</t>
  </si>
  <si>
    <t>York College of Pennsylvania</t>
  </si>
  <si>
    <t>American University of Puerto Rico--Bayamon</t>
  </si>
  <si>
    <t>Bayamon</t>
  </si>
  <si>
    <t>Hope International University</t>
  </si>
  <si>
    <t>Inter American University of Puerto Rico--Fajardo</t>
  </si>
  <si>
    <t>Inter American University of Puerto Rico Fajardo Inter American University of Puerto Rico Fajardo</t>
  </si>
  <si>
    <t>Fajardo</t>
  </si>
  <si>
    <t>Miami International University of Art &amp; Design</t>
  </si>
  <si>
    <t>University of Puerto Rico--Bayamon</t>
  </si>
  <si>
    <t>University of Puerto Rico Bayamon University College</t>
  </si>
  <si>
    <t>Rutgers University--Newark</t>
  </si>
  <si>
    <t>Rutgers University Rutgers, the State University of New Jersey Newark</t>
  </si>
  <si>
    <t>UC Santa Cruz University of California Santa Cruz</t>
  </si>
  <si>
    <t>University of Illinois--Chicago</t>
  </si>
  <si>
    <t>UIC University of Illinois Chicago</t>
  </si>
  <si>
    <t>WPI</t>
  </si>
  <si>
    <t>Colorado State University--Pueblo</t>
  </si>
  <si>
    <t>Colorado State University Pueblo Colorado State University Pueblo</t>
  </si>
  <si>
    <t>Pueblo</t>
  </si>
  <si>
    <t>Juniata College</t>
  </si>
  <si>
    <t>Huntingdon</t>
  </si>
  <si>
    <t>Lubbock Christian University</t>
  </si>
  <si>
    <t>Multnomah University</t>
  </si>
  <si>
    <t>Saint Mary's College</t>
  </si>
  <si>
    <t>St Mary's College Saint Mary's College St Marys College Saint Marys College St. Marys College</t>
  </si>
  <si>
    <t>Southwestern Assemblies of God University</t>
  </si>
  <si>
    <t>Waxahachie</t>
  </si>
  <si>
    <t>St. John's University (MN)</t>
  </si>
  <si>
    <t>St John's University Saint John's University St Johns University Saint Johns University St. Johns University</t>
  </si>
  <si>
    <t>Collegeville</t>
  </si>
  <si>
    <t>St. Mary's College of Maryland</t>
  </si>
  <si>
    <t>St Mary's College of Maryland Saint Mary's College of Maryland St Marys College of Maryland Saint Marys College of Maryland St. Marys College of Maryland</t>
  </si>
  <si>
    <t>St. Marys City</t>
  </si>
  <si>
    <t>Bemidji State University</t>
  </si>
  <si>
    <t>Bemidji</t>
  </si>
  <si>
    <t>Emporia State University</t>
  </si>
  <si>
    <t>Emporia</t>
  </si>
  <si>
    <t>Geneva College</t>
  </si>
  <si>
    <t>Beaver Falls</t>
  </si>
  <si>
    <t>Stephens College</t>
  </si>
  <si>
    <t>Doane University</t>
  </si>
  <si>
    <t>Crete</t>
  </si>
  <si>
    <t>Eastern Oregon University</t>
  </si>
  <si>
    <t>La Grande</t>
  </si>
  <si>
    <t>East Texas Baptist University</t>
  </si>
  <si>
    <t>Madonna University</t>
  </si>
  <si>
    <t>Livonia</t>
  </si>
  <si>
    <t>McKendree University</t>
  </si>
  <si>
    <t>Southeastern Louisiana University</t>
  </si>
  <si>
    <t>Hammond</t>
  </si>
  <si>
    <t>University of Dubuque</t>
  </si>
  <si>
    <t>Cumberland University</t>
  </si>
  <si>
    <t>South Georgia State College</t>
  </si>
  <si>
    <t>Douglas</t>
  </si>
  <si>
    <t>NJIT</t>
  </si>
  <si>
    <t>Beloit College</t>
  </si>
  <si>
    <t>Beloit</t>
  </si>
  <si>
    <t>Benedict College</t>
  </si>
  <si>
    <t>Concord University</t>
  </si>
  <si>
    <t>McNeese State University</t>
  </si>
  <si>
    <t>Lake Charles</t>
  </si>
  <si>
    <t>Miles College</t>
  </si>
  <si>
    <t>Birmingham</t>
  </si>
  <si>
    <t>Northwestern Oklahoma State University</t>
  </si>
  <si>
    <t>Alva</t>
  </si>
  <si>
    <t>Saint Augustine's University</t>
  </si>
  <si>
    <t>St Augustine's College Saint Augustine's College St Augustines College Saint Augustines College St. Augustines College</t>
  </si>
  <si>
    <t>Southern Arkansas University</t>
  </si>
  <si>
    <t>Magnolia</t>
  </si>
  <si>
    <t>Stonehill College</t>
  </si>
  <si>
    <t>Tusculum University</t>
  </si>
  <si>
    <t>Greeneville</t>
  </si>
  <si>
    <t>University of Alaska--Anchorage</t>
  </si>
  <si>
    <t>University of Alaska Anchorage</t>
  </si>
  <si>
    <t>University of Holy Cross</t>
  </si>
  <si>
    <t>Ursinus College</t>
  </si>
  <si>
    <t>Carlow University</t>
  </si>
  <si>
    <t>Cedar Crest College</t>
  </si>
  <si>
    <t>University of New Haven</t>
  </si>
  <si>
    <t>West Haven</t>
  </si>
  <si>
    <t>Northern State University</t>
  </si>
  <si>
    <t>Southeast Missouri State University</t>
  </si>
  <si>
    <t>Cape Girardeau</t>
  </si>
  <si>
    <t>Ursuline College</t>
  </si>
  <si>
    <t>Pepper Pike</t>
  </si>
  <si>
    <t>SMU</t>
  </si>
  <si>
    <t>Inter American University of Puerto Rico--Bayamon</t>
  </si>
  <si>
    <t>Inter American University of Puerto Rico Bayamon Inter American University of Puerto Rico Bayamon</t>
  </si>
  <si>
    <t>Saint Anselm College</t>
  </si>
  <si>
    <t>St Anselm College Saint Anselm College</t>
  </si>
  <si>
    <t>Southwestern University</t>
  </si>
  <si>
    <t>Georgetown</t>
  </si>
  <si>
    <t>St. Andrews University</t>
  </si>
  <si>
    <t>Laurinburg</t>
  </si>
  <si>
    <t>University of Puget Sound</t>
  </si>
  <si>
    <t>Washington &amp; Jefferson College</t>
  </si>
  <si>
    <t>Norwich University</t>
  </si>
  <si>
    <t>Prescott College</t>
  </si>
  <si>
    <t>Bridgewater State University</t>
  </si>
  <si>
    <t>Bridgewater</t>
  </si>
  <si>
    <t>Champlain College</t>
  </si>
  <si>
    <t>Clayton State University</t>
  </si>
  <si>
    <t>Morrow</t>
  </si>
  <si>
    <t>Eastern New Mexico University</t>
  </si>
  <si>
    <t>Portales</t>
  </si>
  <si>
    <t>King's College</t>
  </si>
  <si>
    <t>Kings College</t>
  </si>
  <si>
    <t>Wilkes-Barre</t>
  </si>
  <si>
    <t>Methodist University</t>
  </si>
  <si>
    <t>NewSchool of Architecture and Design</t>
  </si>
  <si>
    <t>Roberts Wesleyan College</t>
  </si>
  <si>
    <t>Rocky Mountain College</t>
  </si>
  <si>
    <t>Billings</t>
  </si>
  <si>
    <t>Stevenson University</t>
  </si>
  <si>
    <t>Owings Mills</t>
  </si>
  <si>
    <t>St. Joseph's College (ME)</t>
  </si>
  <si>
    <t>St Joseph's College Saint Joseph's College St Josephs College Saint Josephs College St. Josephs College</t>
  </si>
  <si>
    <t>Standish</t>
  </si>
  <si>
    <t>Concordia University, St. Paul</t>
  </si>
  <si>
    <t>Concordia University St Paul Concordia University Saint Paul Concordia University St. Paul</t>
  </si>
  <si>
    <t>Grand View University</t>
  </si>
  <si>
    <t>Des Moines</t>
  </si>
  <si>
    <t>Morningside University</t>
  </si>
  <si>
    <t>Sioux City</t>
  </si>
  <si>
    <t>Wayne State College</t>
  </si>
  <si>
    <t>AU</t>
  </si>
  <si>
    <t>Gonzaga University</t>
  </si>
  <si>
    <t>Loyola Marymount University</t>
  </si>
  <si>
    <t>LMU</t>
  </si>
  <si>
    <t>Austin College</t>
  </si>
  <si>
    <t>Sherman</t>
  </si>
  <si>
    <t>Drew University</t>
  </si>
  <si>
    <t>Inter American University of Puerto Rico--San German</t>
  </si>
  <si>
    <t>Inter American University of Puerto Rico San German Inter American University of Puerto Rico San German</t>
  </si>
  <si>
    <t>San German</t>
  </si>
  <si>
    <t>Lewis &amp; Clark College</t>
  </si>
  <si>
    <t>Lewis and Clark College</t>
  </si>
  <si>
    <t>Lindsey Wilson College</t>
  </si>
  <si>
    <t>Louisiana State University--Shreveport</t>
  </si>
  <si>
    <t>LSU Shreveport Louisiana State University Shreveport Louisiana State University Shreveport</t>
  </si>
  <si>
    <t>St. John's College (NM)</t>
  </si>
  <si>
    <t>St. Norbert College</t>
  </si>
  <si>
    <t>St Norbert College Saint Norbert College</t>
  </si>
  <si>
    <t>De Pere</t>
  </si>
  <si>
    <t>Washington College</t>
  </si>
  <si>
    <t>Chestertown</t>
  </si>
  <si>
    <t>Whittier College</t>
  </si>
  <si>
    <t>Whittier</t>
  </si>
  <si>
    <t>Metropolitan State University of Denver</t>
  </si>
  <si>
    <t>SUNY College--Old Westbury</t>
  </si>
  <si>
    <t>SUNY Old Westbury SUNY College Old Westbury</t>
  </si>
  <si>
    <t>Westfield State University</t>
  </si>
  <si>
    <t>Westfield</t>
  </si>
  <si>
    <t>Dakota State University</t>
  </si>
  <si>
    <t>East Central University</t>
  </si>
  <si>
    <t>Ohio Dominican University</t>
  </si>
  <si>
    <t>Sul Ross State University</t>
  </si>
  <si>
    <t>Alpine</t>
  </si>
  <si>
    <t>University of Houston--Victoria</t>
  </si>
  <si>
    <t>University of Houston Victoria</t>
  </si>
  <si>
    <t>University of Saint Mary</t>
  </si>
  <si>
    <t>University of St Mary University of Saint Mary</t>
  </si>
  <si>
    <t>Leavenworth</t>
  </si>
  <si>
    <t>Metropolitan State University</t>
  </si>
  <si>
    <t>Mount St. Mary College</t>
  </si>
  <si>
    <t>Mount St Mary College Mount Saint Mary College</t>
  </si>
  <si>
    <t>Newburgh</t>
  </si>
  <si>
    <t>Pittsburg State University</t>
  </si>
  <si>
    <t>Pittsburg</t>
  </si>
  <si>
    <t>Rhode Island College</t>
  </si>
  <si>
    <t>Saint Elizabeth University</t>
  </si>
  <si>
    <t>College of St Elizabeth College of Saint Elizabeth</t>
  </si>
  <si>
    <t>Morristown</t>
  </si>
  <si>
    <t>Salem State University</t>
  </si>
  <si>
    <t>Universidad Adventista de las Antillas</t>
  </si>
  <si>
    <t>Worcester State University</t>
  </si>
  <si>
    <t>Cameron University</t>
  </si>
  <si>
    <t>Lawton</t>
  </si>
  <si>
    <t>Everglades University</t>
  </si>
  <si>
    <t>Illinois Tech IIT</t>
  </si>
  <si>
    <t>RIT</t>
  </si>
  <si>
    <t>Rutgers University--Camden</t>
  </si>
  <si>
    <t>Rutgers University Rutgers, the State University of New Jersey Camden</t>
  </si>
  <si>
    <t>Camden</t>
  </si>
  <si>
    <t>TCU</t>
  </si>
  <si>
    <t>University of San Diego</t>
  </si>
  <si>
    <t>Alabama A&amp;M University</t>
  </si>
  <si>
    <t>Alabama A&amp;M Alabama A &amp; M</t>
  </si>
  <si>
    <t>Fairmont State University</t>
  </si>
  <si>
    <t>Fairmont</t>
  </si>
  <si>
    <t>New Mexico Highlands University</t>
  </si>
  <si>
    <t>San Diego Christian College</t>
  </si>
  <si>
    <t>Santee</t>
  </si>
  <si>
    <t>Southeastern Oklahoma State University</t>
  </si>
  <si>
    <t>Durant</t>
  </si>
  <si>
    <t>University of Providence</t>
  </si>
  <si>
    <t>Great Falls</t>
  </si>
  <si>
    <t>Adams State University</t>
  </si>
  <si>
    <t>Alamosa</t>
  </si>
  <si>
    <t>Albany State University</t>
  </si>
  <si>
    <t>Antioch College</t>
  </si>
  <si>
    <t>Yellow Springs</t>
  </si>
  <si>
    <t>Augustana College</t>
  </si>
  <si>
    <t>Rock Island</t>
  </si>
  <si>
    <t>Campbellsville University</t>
  </si>
  <si>
    <t>Campbellsville</t>
  </si>
  <si>
    <t>Earlham College</t>
  </si>
  <si>
    <t>Grambling State University</t>
  </si>
  <si>
    <t>Grambling</t>
  </si>
  <si>
    <t>Hope College</t>
  </si>
  <si>
    <t>Holland</t>
  </si>
  <si>
    <t>Morehouse College</t>
  </si>
  <si>
    <t>New College of Florida</t>
  </si>
  <si>
    <t>Sarasota</t>
  </si>
  <si>
    <t>Sarah Lawrence College</t>
  </si>
  <si>
    <t>Bronxville</t>
  </si>
  <si>
    <t>Concordia University Chicago</t>
  </si>
  <si>
    <t>Malone University</t>
  </si>
  <si>
    <t>Western Connecticut State University</t>
  </si>
  <si>
    <t>Danbury</t>
  </si>
  <si>
    <t>Youngstown State University</t>
  </si>
  <si>
    <t>YSU</t>
  </si>
  <si>
    <t>Youngstown</t>
  </si>
  <si>
    <t>Montana State University--Billings</t>
  </si>
  <si>
    <t>MSU Billings Montana State University Billings</t>
  </si>
  <si>
    <t>Georgia Southwestern State University</t>
  </si>
  <si>
    <t>Americus</t>
  </si>
  <si>
    <t>Greensboro College</t>
  </si>
  <si>
    <t>Indiana University East</t>
  </si>
  <si>
    <t>Purdue University--Northwest</t>
  </si>
  <si>
    <t>Southwest Minnesota State University</t>
  </si>
  <si>
    <t>University of Wisconsin--Parkside</t>
  </si>
  <si>
    <t>University of Wisconsin Parkside</t>
  </si>
  <si>
    <t>Washburn University</t>
  </si>
  <si>
    <t>Topeka</t>
  </si>
  <si>
    <t>West Virginia State University</t>
  </si>
  <si>
    <t>Institute</t>
  </si>
  <si>
    <t>Bluefield University</t>
  </si>
  <si>
    <t>CUNY--College of Staten Island</t>
  </si>
  <si>
    <t>CUNY College of Staten Island CUNY College of Staten Island</t>
  </si>
  <si>
    <t>Lasell University</t>
  </si>
  <si>
    <t>Newton</t>
  </si>
  <si>
    <t>School of Visual Arts</t>
  </si>
  <si>
    <t>Shippensburg University of Pennsylvania</t>
  </si>
  <si>
    <t>Shippensburg</t>
  </si>
  <si>
    <t>University of Baltimore</t>
  </si>
  <si>
    <t>Utah Valley University</t>
  </si>
  <si>
    <t>Orem</t>
  </si>
  <si>
    <t>Warner University</t>
  </si>
  <si>
    <t>Lake Wales</t>
  </si>
  <si>
    <t>Louisiana Christian University</t>
  </si>
  <si>
    <t>Pineville</t>
  </si>
  <si>
    <t>Middle Georgia State University</t>
  </si>
  <si>
    <t>Shorter University</t>
  </si>
  <si>
    <t>Arizona State University</t>
  </si>
  <si>
    <t>ASU</t>
  </si>
  <si>
    <t>California State University--Long Beach</t>
  </si>
  <si>
    <t>Cal State University Long Beach California State University Long Beach</t>
  </si>
  <si>
    <t>CUNY--City College</t>
  </si>
  <si>
    <t>CUNY City College CUNY City College</t>
  </si>
  <si>
    <t>GMU</t>
  </si>
  <si>
    <t>St Louis University Saint Louis University</t>
  </si>
  <si>
    <t>SDSU</t>
  </si>
  <si>
    <t>CU Boulder University of Colorado Boulder</t>
  </si>
  <si>
    <t>University of Tennessee, Knoxville</t>
  </si>
  <si>
    <t>Centenary University</t>
  </si>
  <si>
    <t>Hackettstown</t>
  </si>
  <si>
    <t>Linfield University</t>
  </si>
  <si>
    <t>McMinnville</t>
  </si>
  <si>
    <t>Lycoming College</t>
  </si>
  <si>
    <t>Randolph-Macon College</t>
  </si>
  <si>
    <t>R-MC Randolph Macon College Randolph Macon</t>
  </si>
  <si>
    <t>Susquehanna University</t>
  </si>
  <si>
    <t>Selinsgrove</t>
  </si>
  <si>
    <t>Westmont College</t>
  </si>
  <si>
    <t>Evangel University</t>
  </si>
  <si>
    <t>Henderson State University</t>
  </si>
  <si>
    <t>Arkadelphia</t>
  </si>
  <si>
    <t>Judson University</t>
  </si>
  <si>
    <t>Elgin</t>
  </si>
  <si>
    <t>Avila University</t>
  </si>
  <si>
    <t>Fort Hays State University</t>
  </si>
  <si>
    <t>Hays</t>
  </si>
  <si>
    <t>Bethel University (TN)</t>
  </si>
  <si>
    <t>McKenzie</t>
  </si>
  <si>
    <t>ECPI University</t>
  </si>
  <si>
    <t>Virginia Beach</t>
  </si>
  <si>
    <t>Life University</t>
  </si>
  <si>
    <t>Savannah State University</t>
  </si>
  <si>
    <t>Albertus Magnus College</t>
  </si>
  <si>
    <t>Delaware State University</t>
  </si>
  <si>
    <t>Dover</t>
  </si>
  <si>
    <t>Frostburg State University</t>
  </si>
  <si>
    <t>Frostburg</t>
  </si>
  <si>
    <t>Georgian Court University</t>
  </si>
  <si>
    <t>Waynesburg University</t>
  </si>
  <si>
    <t>Waynesburg</t>
  </si>
  <si>
    <t>Bennington College</t>
  </si>
  <si>
    <t>Bennington</t>
  </si>
  <si>
    <t>Greenville University</t>
  </si>
  <si>
    <t>Hanover College</t>
  </si>
  <si>
    <t>Hendrix College</t>
  </si>
  <si>
    <t>Indiana University--South Bend</t>
  </si>
  <si>
    <t>IU South Bend Indiana University South Bend Indiana University South Bend</t>
  </si>
  <si>
    <t>South Bend</t>
  </si>
  <si>
    <t>MidAmerica Nazarene University</t>
  </si>
  <si>
    <t>Mid-America Nazarene University</t>
  </si>
  <si>
    <t>Olathe</t>
  </si>
  <si>
    <t>University of Jamestown</t>
  </si>
  <si>
    <t>Jamestown</t>
  </si>
  <si>
    <t>Westminster College (PA)</t>
  </si>
  <si>
    <t>New Wilmington</t>
  </si>
  <si>
    <t>Union College (KY)</t>
  </si>
  <si>
    <t>Barbourville</t>
  </si>
  <si>
    <t>BYU Provo Brigham Young University Provo</t>
  </si>
  <si>
    <t>HU</t>
  </si>
  <si>
    <t>Iowa State University of Science and Technology</t>
  </si>
  <si>
    <t>SUNY College of Environmental Science and Forestry</t>
  </si>
  <si>
    <t>SUNY ESF</t>
  </si>
  <si>
    <t>University of Arizona</t>
  </si>
  <si>
    <t>University of New Hampshire</t>
  </si>
  <si>
    <t>UNH</t>
  </si>
  <si>
    <t>University of San Francisco</t>
  </si>
  <si>
    <t>USF</t>
  </si>
  <si>
    <t>University of Texas Dallas</t>
  </si>
  <si>
    <t>Cornell College</t>
  </si>
  <si>
    <t>Hampden-Sydney College</t>
  </si>
  <si>
    <t>Hampden Sydney College</t>
  </si>
  <si>
    <t>Hampden-Sydney</t>
  </si>
  <si>
    <t>Holy Family University</t>
  </si>
  <si>
    <t>Kutztown University of Pennsylvania</t>
  </si>
  <si>
    <t>Kutztown</t>
  </si>
  <si>
    <t>Luther College</t>
  </si>
  <si>
    <t>Decorah</t>
  </si>
  <si>
    <t>Millersville University of Pennsylvania</t>
  </si>
  <si>
    <t>Millersville</t>
  </si>
  <si>
    <t>Ohio Wesleyan University</t>
  </si>
  <si>
    <t>OWU</t>
  </si>
  <si>
    <t>Delaware</t>
  </si>
  <si>
    <t>Saint Michael's College</t>
  </si>
  <si>
    <t>St Michael's College Saint Michael's College St Michaels College Saint Michaels College St. Michaels College</t>
  </si>
  <si>
    <t>Indiana University--Kokomo</t>
  </si>
  <si>
    <t>IU Indiana University Kokomo Indiana University Kokomo</t>
  </si>
  <si>
    <t>Kokomo</t>
  </si>
  <si>
    <t>Mount Marty University</t>
  </si>
  <si>
    <t>Yankton</t>
  </si>
  <si>
    <t>Purdue University--Fort Wayne</t>
  </si>
  <si>
    <t>Indiana University-Purdue University Fort Wayne Indiana University Purdue University Fort Wayne IU IPFW</t>
  </si>
  <si>
    <t>Inter American University of Puerto Rico--Aguadilla</t>
  </si>
  <si>
    <t>Inter American University of Puerto Rico Aguadilla Inter American University of Puerto Rico Aguadilla</t>
  </si>
  <si>
    <t>Inter American University of Puerto Rico--Arecibo</t>
  </si>
  <si>
    <t>Inter American University of Puerto Rico Arecibo Inter American University of Puerto Rico Arecibo</t>
  </si>
  <si>
    <t>Nichols College</t>
  </si>
  <si>
    <t>Dudley</t>
  </si>
  <si>
    <t>The College of Saint Rose</t>
  </si>
  <si>
    <t>College of St Rose College of Saint Rose</t>
  </si>
  <si>
    <t>St. Thomas Aquinas College</t>
  </si>
  <si>
    <t>St Thomas Aquinas College Saint Thomas Aquinas College</t>
  </si>
  <si>
    <t>Sparkill</t>
  </si>
  <si>
    <t>SUNY Buffalo State University</t>
  </si>
  <si>
    <t>Buffalo State College SUNY Buffalo Buffalo State College SUNY</t>
  </si>
  <si>
    <t>Inter American University of Puerto Rico--Metropolitan Campus</t>
  </si>
  <si>
    <t>Inter American University of Puerto Rico Metropolitan Campus Inter American University of Puerto Rico Metropolitan Campus</t>
  </si>
  <si>
    <t>Lourdes University</t>
  </si>
  <si>
    <t>Sylvania</t>
  </si>
  <si>
    <t>Minot State University</t>
  </si>
  <si>
    <t>Minot</t>
  </si>
  <si>
    <t>Mississippi Valley State University</t>
  </si>
  <si>
    <t>Itta Bena</t>
  </si>
  <si>
    <t>Saginaw Valley State University</t>
  </si>
  <si>
    <t>University Center</t>
  </si>
  <si>
    <t>Universidad del Sagrado Corazon</t>
  </si>
  <si>
    <t>Santurce</t>
  </si>
  <si>
    <t>Chestnut Hill College</t>
  </si>
  <si>
    <t>Graceland University</t>
  </si>
  <si>
    <t>Lamoni</t>
  </si>
  <si>
    <t>Hartwick College</t>
  </si>
  <si>
    <t>Lindenwood University</t>
  </si>
  <si>
    <t>St. Charles</t>
  </si>
  <si>
    <t>Massachusetts College of Liberal Arts</t>
  </si>
  <si>
    <t>North Adams</t>
  </si>
  <si>
    <t>Transylvania University</t>
  </si>
  <si>
    <t>Trinity Washington University</t>
  </si>
  <si>
    <t>Thomas University</t>
  </si>
  <si>
    <t>Thomasville</t>
  </si>
  <si>
    <t>Bay Path University</t>
  </si>
  <si>
    <t>Longmeadow</t>
  </si>
  <si>
    <t>Felician University</t>
  </si>
  <si>
    <t>Lodi</t>
  </si>
  <si>
    <t>Goldey-Beacom College</t>
  </si>
  <si>
    <t>Lincoln University (PA)</t>
  </si>
  <si>
    <t>Lincoln University</t>
  </si>
  <si>
    <t>Mercy University</t>
  </si>
  <si>
    <t>Dobbs Ferry</t>
  </si>
  <si>
    <t>Neumann University</t>
  </si>
  <si>
    <t>Aston</t>
  </si>
  <si>
    <t>Albion College</t>
  </si>
  <si>
    <t>Albion</t>
  </si>
  <si>
    <t>Columbia College Chicago</t>
  </si>
  <si>
    <t>Friends University</t>
  </si>
  <si>
    <t>Wichita</t>
  </si>
  <si>
    <t>Goucher College</t>
  </si>
  <si>
    <t>Hollins University</t>
  </si>
  <si>
    <t>Roanoke</t>
  </si>
  <si>
    <t>Illinois College</t>
  </si>
  <si>
    <t>Indiana Tech</t>
  </si>
  <si>
    <t>Marian University (WI)</t>
  </si>
  <si>
    <t>Fond du Lac</t>
  </si>
  <si>
    <t>Millsaps College</t>
  </si>
  <si>
    <t>Jackson</t>
  </si>
  <si>
    <t>Newman University</t>
  </si>
  <si>
    <t>Saint Vincent College</t>
  </si>
  <si>
    <t>St Vincent College Saint Vincent College</t>
  </si>
  <si>
    <t>Latrobe</t>
  </si>
  <si>
    <t>University of Wisconsin--Superior</t>
  </si>
  <si>
    <t>University of Wisconsin Superior</t>
  </si>
  <si>
    <t>Superior</t>
  </si>
  <si>
    <t>Fairfield University</t>
  </si>
  <si>
    <t>Fairfield</t>
  </si>
  <si>
    <t>FIU</t>
  </si>
  <si>
    <t>James Madison University</t>
  </si>
  <si>
    <t>JMU</t>
  </si>
  <si>
    <t>UCF</t>
  </si>
  <si>
    <t>DU</t>
  </si>
  <si>
    <t>University of Missouri</t>
  </si>
  <si>
    <t>Mizzou</t>
  </si>
  <si>
    <t>University of Oklahoma</t>
  </si>
  <si>
    <t>University of South Carolina</t>
  </si>
  <si>
    <t>USC</t>
  </si>
  <si>
    <t>Monmouth College</t>
  </si>
  <si>
    <t>Bowie State University</t>
  </si>
  <si>
    <t>Bowie</t>
  </si>
  <si>
    <t>Coe College</t>
  </si>
  <si>
    <t>Eckerd College</t>
  </si>
  <si>
    <t>Meredith College</t>
  </si>
  <si>
    <t>Plymouth State University</t>
  </si>
  <si>
    <t>Roanoke College</t>
  </si>
  <si>
    <t>University of Minnesota Morris</t>
  </si>
  <si>
    <t>Morris</t>
  </si>
  <si>
    <t>York College--CUNY</t>
  </si>
  <si>
    <t>CUNY York College CUNY York College</t>
  </si>
  <si>
    <t>Southwest Baptist University</t>
  </si>
  <si>
    <t>Bolivar</t>
  </si>
  <si>
    <t>Chadron State College</t>
  </si>
  <si>
    <t>Chadron</t>
  </si>
  <si>
    <t>Davenport University</t>
  </si>
  <si>
    <t>Indiana University Southeast</t>
  </si>
  <si>
    <t>New Albany</t>
  </si>
  <si>
    <t>Maranatha Baptist University</t>
  </si>
  <si>
    <t>Watertown</t>
  </si>
  <si>
    <t>Shawnee State University</t>
  </si>
  <si>
    <t>California State University--Fullerton</t>
  </si>
  <si>
    <t>Cal State University Fullerton California State University Fullerton</t>
  </si>
  <si>
    <t>Elon University</t>
  </si>
  <si>
    <t>Elon</t>
  </si>
  <si>
    <t>Miami University--Oxford</t>
  </si>
  <si>
    <t>Miami University Oxford Miami University Oxford</t>
  </si>
  <si>
    <t>University at Albany--SUNY</t>
  </si>
  <si>
    <t>SUNY Albany University at Albany SUNY</t>
  </si>
  <si>
    <t>UMBC University of Maryland Baltimore County</t>
  </si>
  <si>
    <t>UVM</t>
  </si>
  <si>
    <t>Birmingham-Southern College</t>
  </si>
  <si>
    <t>Birmingham Southern College</t>
  </si>
  <si>
    <t>Central College</t>
  </si>
  <si>
    <t>Pella</t>
  </si>
  <si>
    <t>Covenant College</t>
  </si>
  <si>
    <t>Lookout Mountain</t>
  </si>
  <si>
    <t>East Stroudsburg University</t>
  </si>
  <si>
    <t>East Stroudsburg</t>
  </si>
  <si>
    <t>Pennsylvania Western University</t>
  </si>
  <si>
    <t>California</t>
  </si>
  <si>
    <t>Castleton University</t>
  </si>
  <si>
    <t>Castleton</t>
  </si>
  <si>
    <t>Crown College</t>
  </si>
  <si>
    <t>St. Bonifacius</t>
  </si>
  <si>
    <t>Curry College</t>
  </si>
  <si>
    <t>Milton</t>
  </si>
  <si>
    <t>Keuka College</t>
  </si>
  <si>
    <t>Keuka Park</t>
  </si>
  <si>
    <t>La Roche University</t>
  </si>
  <si>
    <t>Rockford University</t>
  </si>
  <si>
    <t>Rockford</t>
  </si>
  <si>
    <t>Centenary College</t>
  </si>
  <si>
    <t>Franklin College</t>
  </si>
  <si>
    <t>Hampshire College</t>
  </si>
  <si>
    <t>Northeastern Illinois University</t>
  </si>
  <si>
    <t>Presbyterian College</t>
  </si>
  <si>
    <t>Purchase College--SUNY</t>
  </si>
  <si>
    <t>Purchase College SUNY Purchase College SUNY</t>
  </si>
  <si>
    <t>Salem College</t>
  </si>
  <si>
    <t>University of North Carolina Asheville</t>
  </si>
  <si>
    <t>UNC University of North Carolina Asheville</t>
  </si>
  <si>
    <t>Asheville</t>
  </si>
  <si>
    <t>Lakeland University</t>
  </si>
  <si>
    <t>Missouri Western State University</t>
  </si>
  <si>
    <t>Eastern University</t>
  </si>
  <si>
    <t>St. Davids</t>
  </si>
  <si>
    <t>Franklin Pierce University</t>
  </si>
  <si>
    <t>Rindge</t>
  </si>
  <si>
    <t>Indiana University Northwest</t>
  </si>
  <si>
    <t>Gary</t>
  </si>
  <si>
    <t>Lancaster Bible College</t>
  </si>
  <si>
    <t>Missouri Southern State University</t>
  </si>
  <si>
    <t>Joplin</t>
  </si>
  <si>
    <t>Lake Erie College</t>
  </si>
  <si>
    <t>Painesville</t>
  </si>
  <si>
    <t>Clark University</t>
  </si>
  <si>
    <t>UAB University of Alabama Birmingham</t>
  </si>
  <si>
    <t>University of Cincinnati</t>
  </si>
  <si>
    <t>University of the Pacific</t>
  </si>
  <si>
    <t>Stockton</t>
  </si>
  <si>
    <t>VCU</t>
  </si>
  <si>
    <t>Delaware Valley University</t>
  </si>
  <si>
    <t>Doylestown</t>
  </si>
  <si>
    <t>New Jersey City University</t>
  </si>
  <si>
    <t>Cairn University</t>
  </si>
  <si>
    <t>Langhorne</t>
  </si>
  <si>
    <t>University of Southern Maine</t>
  </si>
  <si>
    <t>USM</t>
  </si>
  <si>
    <t>Black Hills State University</t>
  </si>
  <si>
    <t>Spearfish</t>
  </si>
  <si>
    <t>Tiffin University</t>
  </si>
  <si>
    <t>Albright College</t>
  </si>
  <si>
    <t>Concordia College--Moorhead</t>
  </si>
  <si>
    <t>Concordia College Moorhead Concordia College Moorhead</t>
  </si>
  <si>
    <t>Fisk University</t>
  </si>
  <si>
    <t>Houghton University</t>
  </si>
  <si>
    <t>Ripon College</t>
  </si>
  <si>
    <t>Ripon</t>
  </si>
  <si>
    <t>Thomas College</t>
  </si>
  <si>
    <t>University of New Hampshire at Manchester</t>
  </si>
  <si>
    <t>Midland University</t>
  </si>
  <si>
    <t>Fremont</t>
  </si>
  <si>
    <t>Ohio Christian University</t>
  </si>
  <si>
    <t>Circleville</t>
  </si>
  <si>
    <t>Peru State College</t>
  </si>
  <si>
    <t>Rosemont College</t>
  </si>
  <si>
    <t>Rosemont</t>
  </si>
  <si>
    <t>University of the District of Columbia</t>
  </si>
  <si>
    <t>UDC</t>
  </si>
  <si>
    <t>Wilson College</t>
  </si>
  <si>
    <t>Chambersburg</t>
  </si>
  <si>
    <t>Colorado State University</t>
  </si>
  <si>
    <t>Seton Hall University</t>
  </si>
  <si>
    <t>South Orange</t>
  </si>
  <si>
    <t>Simmons University</t>
  </si>
  <si>
    <t>KU</t>
  </si>
  <si>
    <t>URI</t>
  </si>
  <si>
    <t>Kingston</t>
  </si>
  <si>
    <t>Emmanuel College</t>
  </si>
  <si>
    <t>Wells College</t>
  </si>
  <si>
    <t>Wittenberg University</t>
  </si>
  <si>
    <t>University of Mary Washington</t>
  </si>
  <si>
    <t>Fredericksburg</t>
  </si>
  <si>
    <t>Aquinas College</t>
  </si>
  <si>
    <t>College of the Atlantic</t>
  </si>
  <si>
    <t>Bar Harbor</t>
  </si>
  <si>
    <t>Wartburg College</t>
  </si>
  <si>
    <t>Waverly</t>
  </si>
  <si>
    <t>Bethany Lutheran College</t>
  </si>
  <si>
    <t>Claflin University</t>
  </si>
  <si>
    <t>Dillard University</t>
  </si>
  <si>
    <t>Stockton University</t>
  </si>
  <si>
    <t>Galloway</t>
  </si>
  <si>
    <t>University of Massachusetts--Lowell</t>
  </si>
  <si>
    <t>UMass University of Massachusetts Lowell</t>
  </si>
  <si>
    <t>University of Nebraska -- Lincoln</t>
  </si>
  <si>
    <t>University of Nebraska Lincoln</t>
  </si>
  <si>
    <t>Gordon College</t>
  </si>
  <si>
    <t>Wenham</t>
  </si>
  <si>
    <t>Oglethorpe University</t>
  </si>
  <si>
    <t>Adelphi University</t>
  </si>
  <si>
    <t>Garden City</t>
  </si>
  <si>
    <t>Seattle University</t>
  </si>
  <si>
    <t>SU</t>
  </si>
  <si>
    <t>St. John's University (NY)</t>
  </si>
  <si>
    <t>Ole Miss</t>
  </si>
  <si>
    <t>University of St. Thomas (MN)</t>
  </si>
  <si>
    <t>University of St Thomas University of Saint Thomas</t>
  </si>
  <si>
    <t>Westminster College (MO)</t>
  </si>
  <si>
    <t>Fulton</t>
  </si>
  <si>
    <t>Randolph College</t>
  </si>
  <si>
    <t>Lynchburg</t>
  </si>
  <si>
    <t>University of Virginia--Wise</t>
  </si>
  <si>
    <t>University of Virginia Wise</t>
  </si>
  <si>
    <t>Wise</t>
  </si>
  <si>
    <t>Bridgewater College</t>
  </si>
  <si>
    <t>Guilford College</t>
  </si>
  <si>
    <t>The King's College</t>
  </si>
  <si>
    <t>Lyon College</t>
  </si>
  <si>
    <t>Batesville</t>
  </si>
  <si>
    <t>University of Puerto Rico--Cayey</t>
  </si>
  <si>
    <t>University of Puerto Rico Cayey University College</t>
  </si>
  <si>
    <t>Cayey</t>
  </si>
  <si>
    <t>California State University--San Bernardino</t>
  </si>
  <si>
    <t>Cal State University San Bernardino California State University San Bernardino</t>
  </si>
  <si>
    <t>San Bernardino</t>
  </si>
  <si>
    <t>Florida A&amp;M University</t>
  </si>
  <si>
    <t>Florida A &amp; M Florida A and M FAM</t>
  </si>
  <si>
    <t>Mercer University</t>
  </si>
  <si>
    <t>Quinnipiac University</t>
  </si>
  <si>
    <t>Hamden</t>
  </si>
  <si>
    <t>UH Manoa University of Hawaii Manoa</t>
  </si>
  <si>
    <t>University of La Verne</t>
  </si>
  <si>
    <t>La Verne</t>
  </si>
  <si>
    <t>Johnson C. Smith University</t>
  </si>
  <si>
    <t>Johnson C Smith University</t>
  </si>
  <si>
    <t>Maryville College</t>
  </si>
  <si>
    <t>Bryn Athyn College of the New Church</t>
  </si>
  <si>
    <t>Bryn Athyn</t>
  </si>
  <si>
    <t>Marymount Manhattan College</t>
  </si>
  <si>
    <t>Simpson University</t>
  </si>
  <si>
    <t>Redding</t>
  </si>
  <si>
    <t>Virginia Wesleyan University</t>
  </si>
  <si>
    <t>Oakwood University</t>
  </si>
  <si>
    <t>Ouachita Baptist University</t>
  </si>
  <si>
    <t>CUA</t>
  </si>
  <si>
    <t>Drake University</t>
  </si>
  <si>
    <t>Ohio University</t>
  </si>
  <si>
    <t>OU</t>
  </si>
  <si>
    <t>SFSU</t>
  </si>
  <si>
    <t>University of North Carolina--Charlotte</t>
  </si>
  <si>
    <t>UNC University of North Carolina Charlotte</t>
  </si>
  <si>
    <t>Bennett College</t>
  </si>
  <si>
    <t>Sweet Briar College</t>
  </si>
  <si>
    <t>Sweet Briar</t>
  </si>
  <si>
    <t>Tougaloo College</t>
  </si>
  <si>
    <t>Tougaloo</t>
  </si>
  <si>
    <t>Ave Maria University</t>
  </si>
  <si>
    <t>Ave Maria</t>
  </si>
  <si>
    <t>Cheyney University of Pennsylvania</t>
  </si>
  <si>
    <t>Cheyney</t>
  </si>
  <si>
    <t>Medgar Evers College--CUNY</t>
  </si>
  <si>
    <t>CUNY Medgar Evers College CUNY Medgar Evers College</t>
  </si>
  <si>
    <t>Bradley University</t>
  </si>
  <si>
    <t>Peoria</t>
  </si>
  <si>
    <t>California State University, Fresno</t>
  </si>
  <si>
    <t>Cal State University Fresno California State University Fresno</t>
  </si>
  <si>
    <t>Hofstra University</t>
  </si>
  <si>
    <t>Hempstead</t>
  </si>
  <si>
    <t>Louisiana State University--Baton Rouge</t>
  </si>
  <si>
    <t>LSU Baton Rouge Louisiana State University Baton Rouge Louisiana State University Baton Rouge</t>
  </si>
  <si>
    <t>Oklahoma State University</t>
  </si>
  <si>
    <t>OSU</t>
  </si>
  <si>
    <t>Samford University</t>
  </si>
  <si>
    <t>St. John Fisher University</t>
  </si>
  <si>
    <t>St John Fisher College Saint John Fisher College</t>
  </si>
  <si>
    <t>University of Detroit Mercy</t>
  </si>
  <si>
    <t>Wisconsin Lutheran College</t>
  </si>
  <si>
    <t>ECU</t>
  </si>
  <si>
    <t>Russell Sage College</t>
  </si>
  <si>
    <t>Touro University</t>
  </si>
  <si>
    <t>University of Nevada, Reno</t>
  </si>
  <si>
    <t>University of Nevada Reno</t>
  </si>
  <si>
    <t>Indiana University-Purdue University--Indianapolis</t>
  </si>
  <si>
    <t>IUPUI Indiana University-Purdue University Indianapolis Indiana University Purdue University Indianapolis</t>
  </si>
  <si>
    <t>La Salle University</t>
  </si>
  <si>
    <t>LaSalle University</t>
  </si>
  <si>
    <t>The New School</t>
  </si>
  <si>
    <t>Robert Morris University</t>
  </si>
  <si>
    <t>Moon Township</t>
  </si>
  <si>
    <t>University of North Carolina--Wilmington</t>
  </si>
  <si>
    <t>UNC University of North Carolina Wilmington</t>
  </si>
  <si>
    <t>Valparaiso University</t>
  </si>
  <si>
    <t>Valpo</t>
  </si>
  <si>
    <t>Xavier University</t>
  </si>
  <si>
    <t>Chatham University</t>
  </si>
  <si>
    <t>Pacific University</t>
  </si>
  <si>
    <t>Forest Grove</t>
  </si>
  <si>
    <t>Sacred Heart University</t>
  </si>
  <si>
    <t>University of Massachusetts--Dartmouth</t>
  </si>
  <si>
    <t>UMass University of Massachusetts Dartmouth</t>
  </si>
  <si>
    <t>North Dartmouth</t>
  </si>
  <si>
    <t>West Chester University of Pennsylvania</t>
  </si>
  <si>
    <t>West Chester</t>
  </si>
  <si>
    <t>The College of St. Scholastica</t>
  </si>
  <si>
    <t>College of St Scholastica College of Saint Scholastica</t>
  </si>
  <si>
    <t>Springfield College</t>
  </si>
  <si>
    <t>St. Catherine University</t>
  </si>
  <si>
    <t>St Catherine University Saint Catherine University</t>
  </si>
  <si>
    <t>University of Massachusetts--Boston</t>
  </si>
  <si>
    <t>UMass University of Massachusetts Boston</t>
  </si>
  <si>
    <t>UNC University of North Carolina Greensboro</t>
  </si>
  <si>
    <t>University of St. Thomas (TX)</t>
  </si>
  <si>
    <t>WY</t>
  </si>
  <si>
    <t>WVU</t>
  </si>
  <si>
    <t>Kent State University</t>
  </si>
  <si>
    <t>Misericordia University</t>
  </si>
  <si>
    <t>University of Alabama at Huntsville</t>
  </si>
  <si>
    <t>University of Alabama Huntsville</t>
  </si>
  <si>
    <t>University of Texas Rio Grande Valley</t>
  </si>
  <si>
    <t>Western Carolina University</t>
  </si>
  <si>
    <t>Cullowhee</t>
  </si>
  <si>
    <t>Widener University</t>
  </si>
  <si>
    <t>Chester</t>
  </si>
  <si>
    <t>Grand Valley State University</t>
  </si>
  <si>
    <t>Allendale</t>
  </si>
  <si>
    <t>Azusa Pacific University</t>
  </si>
  <si>
    <t>Azusa</t>
  </si>
  <si>
    <t>Belmont University</t>
  </si>
  <si>
    <t>Bethel University (MN)</t>
  </si>
  <si>
    <t>Biola University</t>
  </si>
  <si>
    <t>La Mirada</t>
  </si>
  <si>
    <t>Gallaudet University</t>
  </si>
  <si>
    <t>Lipscomb University</t>
  </si>
  <si>
    <t>University of Colorado Denver</t>
  </si>
  <si>
    <t>UC Denver University of Colorado Denver</t>
  </si>
  <si>
    <t>University of New Mexico</t>
  </si>
  <si>
    <t>University of North Florida</t>
  </si>
  <si>
    <t>UT Arlington University of Texas Arlington</t>
  </si>
  <si>
    <t>Western New England University</t>
  </si>
  <si>
    <t>Keiser University</t>
  </si>
  <si>
    <t>Maryville University of St. Louis</t>
  </si>
  <si>
    <t>Maryville University of St Louis Maryville University of Saint Louis</t>
  </si>
  <si>
    <t>St Louis</t>
  </si>
  <si>
    <t>North Dakota State University</t>
  </si>
  <si>
    <t>NAU</t>
  </si>
  <si>
    <t>Pace University</t>
  </si>
  <si>
    <t>Suffolk University</t>
  </si>
  <si>
    <t>Tennessee Tech University</t>
  </si>
  <si>
    <t>Cookeville</t>
  </si>
  <si>
    <t>Union University</t>
  </si>
  <si>
    <t>UMaine</t>
  </si>
  <si>
    <t>University of Wisconsin--La Crosse</t>
  </si>
  <si>
    <t>University of Wisconsin La Crosse</t>
  </si>
  <si>
    <t>Gannon University</t>
  </si>
  <si>
    <t>Gwynedd Mercy University</t>
  </si>
  <si>
    <t>Gwynedd Mercy College</t>
  </si>
  <si>
    <t>Gwynedd Valley</t>
  </si>
  <si>
    <t>Loyola University New Orleans</t>
  </si>
  <si>
    <t>Regis University</t>
  </si>
  <si>
    <t>University of Missouri--St. Louis</t>
  </si>
  <si>
    <t>University of Missouri St. Louis</t>
  </si>
  <si>
    <t>UNE</t>
  </si>
  <si>
    <t>Biddeford</t>
  </si>
  <si>
    <t>Winston-Salem State University</t>
  </si>
  <si>
    <t>Winston Salem State University</t>
  </si>
  <si>
    <t>Florida Tech</t>
  </si>
  <si>
    <t>Melbourne</t>
  </si>
  <si>
    <t>George Fox University</t>
  </si>
  <si>
    <t>Newberg</t>
  </si>
  <si>
    <t>Lincoln Memorial University</t>
  </si>
  <si>
    <t>Harrogate</t>
  </si>
  <si>
    <t>Seattle Pacific University</t>
  </si>
  <si>
    <t>University of Missouri--Kansas City</t>
  </si>
  <si>
    <t>UMKC University of Missouri Kansas City</t>
  </si>
  <si>
    <t>UNLV University of Nevada Las Vegas</t>
  </si>
  <si>
    <t>Wilkes University</t>
  </si>
  <si>
    <t>Bellarmine University</t>
  </si>
  <si>
    <t>Bowling Green State University</t>
  </si>
  <si>
    <t>BGSU</t>
  </si>
  <si>
    <t>California State University--East Bay</t>
  </si>
  <si>
    <t>Cal State University East Bay California State University East Bay</t>
  </si>
  <si>
    <t>Hayward</t>
  </si>
  <si>
    <t>Clarke University</t>
  </si>
  <si>
    <t>DeSales University</t>
  </si>
  <si>
    <t>Center Valley</t>
  </si>
  <si>
    <t>Hampton University</t>
  </si>
  <si>
    <t>Hampton</t>
  </si>
  <si>
    <t>Immaculata University</t>
  </si>
  <si>
    <t>Immaculata</t>
  </si>
  <si>
    <t>Marian University (IN)</t>
  </si>
  <si>
    <t>North Carolina Agricultural and Technical State University</t>
  </si>
  <si>
    <t>North Carolina A &amp; T State University North Carolina A and T State University</t>
  </si>
  <si>
    <t>Oklahoma City University</t>
  </si>
  <si>
    <t>ODU</t>
  </si>
  <si>
    <t>PSU</t>
  </si>
  <si>
    <t>Southern Illinois University--Carbondale</t>
  </si>
  <si>
    <t>Southern Illinois University Carbondale Southern Illinois University Carbondale</t>
  </si>
  <si>
    <t>Texas State University San Marcos</t>
  </si>
  <si>
    <t>University of St. Francis</t>
  </si>
  <si>
    <t>Joliet</t>
  </si>
  <si>
    <t>University of Texas at San Antonio</t>
  </si>
  <si>
    <t>University of Texas San Antonio</t>
  </si>
  <si>
    <t>Alvernia University</t>
  </si>
  <si>
    <t>Edgewood College</t>
  </si>
  <si>
    <t>New Mexico State University</t>
  </si>
  <si>
    <t>NMSU</t>
  </si>
  <si>
    <t>Saint Mary's University of Minnesota</t>
  </si>
  <si>
    <t>St Mary's University of Minnesota Saint Mary's University of Minnesota St Marys University of Minnesota Saint Marys University of Minnesota St. Marys University of Minnesota</t>
  </si>
  <si>
    <t>Southeastern Baptist Theological Seminary</t>
  </si>
  <si>
    <t>Wake Forest</t>
  </si>
  <si>
    <t>University of the Incarnate Word</t>
  </si>
  <si>
    <t>Aurora University</t>
  </si>
  <si>
    <t>Johnson University (TN)</t>
  </si>
  <si>
    <t>Concordia University Wisconsin</t>
  </si>
  <si>
    <t>Mequon</t>
  </si>
  <si>
    <t>Ferris State University</t>
  </si>
  <si>
    <t>Big Rapids</t>
  </si>
  <si>
    <t>Florida Gulf Coast University</t>
  </si>
  <si>
    <t>Fort Myers</t>
  </si>
  <si>
    <t>Harding University</t>
  </si>
  <si>
    <t>Searcy</t>
  </si>
  <si>
    <t>Louisiana Tech University</t>
  </si>
  <si>
    <t>Ruston</t>
  </si>
  <si>
    <t>Middle Tennessee State University</t>
  </si>
  <si>
    <t>Oakland City University</t>
  </si>
  <si>
    <t>Oakland City</t>
  </si>
  <si>
    <t>Radford University</t>
  </si>
  <si>
    <t>Radford</t>
  </si>
  <si>
    <t>Shenandoah University</t>
  </si>
  <si>
    <t>Winchester</t>
  </si>
  <si>
    <t>University of Hartford</t>
  </si>
  <si>
    <t>University of Houston--Clear Lake</t>
  </si>
  <si>
    <t>University of Houston Clear Lake</t>
  </si>
  <si>
    <t>University of Indianapolis</t>
  </si>
  <si>
    <t>University of Nebraska Omaha</t>
  </si>
  <si>
    <t>UTEP University of Texas El Paso</t>
  </si>
  <si>
    <t>Austin Peay State University</t>
  </si>
  <si>
    <t>Andrews University</t>
  </si>
  <si>
    <t>Berrien Springs</t>
  </si>
  <si>
    <t>Campbell University</t>
  </si>
  <si>
    <t>Buies Creek</t>
  </si>
  <si>
    <t>CSU</t>
  </si>
  <si>
    <t>D'Youville University</t>
  </si>
  <si>
    <t>DYouville College</t>
  </si>
  <si>
    <t>ETSU</t>
  </si>
  <si>
    <t>Indiana University of Pennsylvania</t>
  </si>
  <si>
    <t>Indiana</t>
  </si>
  <si>
    <t>Kean University</t>
  </si>
  <si>
    <t>Union</t>
  </si>
  <si>
    <t>Marymount University</t>
  </si>
  <si>
    <t>St. Ambrose University</t>
  </si>
  <si>
    <t>St Ambrose University Saint Ambrose University</t>
  </si>
  <si>
    <t>Davenport</t>
  </si>
  <si>
    <t>University of Puerto Rico--Rio Piedras</t>
  </si>
  <si>
    <t>University of Puerto Rico Rio Piedras</t>
  </si>
  <si>
    <t>Rio Piedras</t>
  </si>
  <si>
    <t>Marshall University</t>
  </si>
  <si>
    <t>The Master's University and Seminary</t>
  </si>
  <si>
    <t>Masters College and Seminary</t>
  </si>
  <si>
    <t>Santa Clarita</t>
  </si>
  <si>
    <t>Morgan State University</t>
  </si>
  <si>
    <t>Southern Illinois University Edwardsville</t>
  </si>
  <si>
    <t>Southern Illinois University Edwardsville Southern Illinois University Edwardsville</t>
  </si>
  <si>
    <t>Edwardsville</t>
  </si>
  <si>
    <t>Texas Woman's University</t>
  </si>
  <si>
    <t>Texas Womans University</t>
  </si>
  <si>
    <t>University of Findlay</t>
  </si>
  <si>
    <t>Findlay</t>
  </si>
  <si>
    <t>University of Wisconsin--Milwaukee</t>
  </si>
  <si>
    <t>University of Wisconsin Milwaukee</t>
  </si>
  <si>
    <t>University of Wisconsin--Oshkosh</t>
  </si>
  <si>
    <t>University of Wisconsin Oshkosh</t>
  </si>
  <si>
    <t>Oshkosh</t>
  </si>
  <si>
    <t>Wichita State University</t>
  </si>
  <si>
    <t>Lesley University</t>
  </si>
  <si>
    <t>Missouri State University</t>
  </si>
  <si>
    <t>Baker University</t>
  </si>
  <si>
    <t>Baldwin City</t>
  </si>
  <si>
    <t>Concordia University -- Irvine</t>
  </si>
  <si>
    <t>Daemen University</t>
  </si>
  <si>
    <t>University of Louisiana Lafayette</t>
  </si>
  <si>
    <t>University of Lynchburg</t>
  </si>
  <si>
    <t>University of Tennessee at Chattanooga</t>
  </si>
  <si>
    <t>University of Tennessee Chattanooga</t>
  </si>
  <si>
    <t>Chattanooga</t>
  </si>
  <si>
    <t>Eastern Kentucky University</t>
  </si>
  <si>
    <t>Point Park University</t>
  </si>
  <si>
    <t>Texas A&amp;M University--Kingsville</t>
  </si>
  <si>
    <t>Texas A &amp; M University--Kingsville Texas A and M University--Kingsville Texas A&amp;M University Kingsville</t>
  </si>
  <si>
    <t>Kingsville</t>
  </si>
  <si>
    <t>University of Hawaii at Hilo</t>
  </si>
  <si>
    <t>UH Hilo University of Hawaii Hilo</t>
  </si>
  <si>
    <t>Hilo</t>
  </si>
  <si>
    <t>University of Northern Colorado</t>
  </si>
  <si>
    <t>Greeley</t>
  </si>
  <si>
    <t>Walsh University</t>
  </si>
  <si>
    <t>North Canton</t>
  </si>
  <si>
    <t>Gardner-Webb University</t>
  </si>
  <si>
    <t>Gardner Webb Gardner Webb University</t>
  </si>
  <si>
    <t>Boiling Springs</t>
  </si>
  <si>
    <t>William Carey University</t>
  </si>
  <si>
    <t>Arkansas State University</t>
  </si>
  <si>
    <t>Arkansas State University Jonesboro Arkansas State University Jonesboro</t>
  </si>
  <si>
    <t>State University</t>
  </si>
  <si>
    <t>Carson-Newman University</t>
  </si>
  <si>
    <t>Carson Newman College</t>
  </si>
  <si>
    <t>Clark Atlanta University</t>
  </si>
  <si>
    <t>Husson University</t>
  </si>
  <si>
    <t>The University of Akron</t>
  </si>
  <si>
    <t>University of Montana</t>
  </si>
  <si>
    <t>UMT</t>
  </si>
  <si>
    <t>The University of Texas at Tyler</t>
  </si>
  <si>
    <t>University of Texas Tyler</t>
  </si>
  <si>
    <t>Tyler</t>
  </si>
  <si>
    <t>Western Kentucky University</t>
  </si>
  <si>
    <t>Dominican University New York</t>
  </si>
  <si>
    <t>Long Island University</t>
  </si>
  <si>
    <t>Brookville</t>
  </si>
  <si>
    <t>Mississippi College</t>
  </si>
  <si>
    <t>Regent University</t>
  </si>
  <si>
    <t>Texas A&amp;M University--Commerce</t>
  </si>
  <si>
    <t>Texas A &amp; M University--Commerce Texas A and M University--Commerce Texas A&amp;M University Commerce</t>
  </si>
  <si>
    <t>Commerce</t>
  </si>
  <si>
    <t>University of Louisiana at Monroe</t>
  </si>
  <si>
    <t>University of Louisiana Monroe</t>
  </si>
  <si>
    <t>Monroe</t>
  </si>
  <si>
    <t>University of Maryland, Eastern Shore</t>
  </si>
  <si>
    <t>University of Maryland Eastern Shore</t>
  </si>
  <si>
    <t>Princess Anne</t>
  </si>
  <si>
    <t>Dallas Baptist University</t>
  </si>
  <si>
    <t>Eastern Michigan University</t>
  </si>
  <si>
    <t>EMU</t>
  </si>
  <si>
    <t>Ypsilanti</t>
  </si>
  <si>
    <t>Mount St. Joseph University</t>
  </si>
  <si>
    <t>College of Mount St Joseph College of Mount Saint Joseph</t>
  </si>
  <si>
    <t>Tarleton State University</t>
  </si>
  <si>
    <t>Stephenville</t>
  </si>
  <si>
    <t>University of Mary</t>
  </si>
  <si>
    <t>Wingate University</t>
  </si>
  <si>
    <t>Wingate</t>
  </si>
  <si>
    <t>Pontifical Catholic University of Puerto Rico--Ponce</t>
  </si>
  <si>
    <t>Indiana State University</t>
  </si>
  <si>
    <t>Terre Haute</t>
  </si>
  <si>
    <t>Northern Kentucky University</t>
  </si>
  <si>
    <t>Highland Heights</t>
  </si>
  <si>
    <t>Palm Beach Atlantic University</t>
  </si>
  <si>
    <t>West Palm Beach</t>
  </si>
  <si>
    <t>Trevecca Nazarene University</t>
  </si>
  <si>
    <t>University of West Georgia</t>
  </si>
  <si>
    <t>Carrollton</t>
  </si>
  <si>
    <t>University of Alaska--Fairbanks</t>
  </si>
  <si>
    <t>University of Bridgeport</t>
  </si>
  <si>
    <t>Bridgeport</t>
  </si>
  <si>
    <t>Roosevelt University</t>
  </si>
  <si>
    <t>Saint Leo University</t>
  </si>
  <si>
    <t>St Leo University Saint Leo University</t>
  </si>
  <si>
    <t>Saint Leo</t>
  </si>
  <si>
    <t>University of Arkansas at Little Rock</t>
  </si>
  <si>
    <t>University of Arkansas Little Rock</t>
  </si>
  <si>
    <t>University of Michigan--Flint</t>
  </si>
  <si>
    <t>UM University of Michigan Flint</t>
  </si>
  <si>
    <t>Academy of Art University</t>
  </si>
  <si>
    <t>105-115</t>
  </si>
  <si>
    <t>Langston University</t>
  </si>
  <si>
    <t>Langston</t>
  </si>
  <si>
    <t>Mid-America Christian University</t>
  </si>
  <si>
    <t>Mid America Christian University</t>
  </si>
  <si>
    <t>Naropa University</t>
  </si>
  <si>
    <t>National University</t>
  </si>
  <si>
    <t>Sierra Nevada University</t>
  </si>
  <si>
    <t>Incline Village</t>
  </si>
  <si>
    <t>University of Alaska--Southeast</t>
  </si>
  <si>
    <t>University of Alaska Southeast</t>
  </si>
  <si>
    <t>Juneau</t>
  </si>
  <si>
    <t>University of the Southwest</t>
  </si>
  <si>
    <t>Hobbs</t>
  </si>
  <si>
    <t>Wayland Baptist University</t>
  </si>
  <si>
    <t>Plainview</t>
  </si>
  <si>
    <t>Western New Mexico University</t>
  </si>
  <si>
    <t>Silver City</t>
  </si>
  <si>
    <t>Bayamon Central University</t>
  </si>
  <si>
    <t>123-135</t>
  </si>
  <si>
    <t>Caribbean University</t>
  </si>
  <si>
    <t>Embry-Riddle Aeronautical University--Worldwide</t>
  </si>
  <si>
    <t>Faulkner University</t>
  </si>
  <si>
    <t>Hodges University</t>
  </si>
  <si>
    <t>National University College</t>
  </si>
  <si>
    <t>Salem University</t>
  </si>
  <si>
    <t>Southern University at New Orleans</t>
  </si>
  <si>
    <t>Southern University New Orleans Southern University New Orleans</t>
  </si>
  <si>
    <t>South University</t>
  </si>
  <si>
    <t>Universidad Ana G. Mendez--Carolina Campus</t>
  </si>
  <si>
    <t>Carolina</t>
  </si>
  <si>
    <t>Universidad Ana G. Mendez--Cupey Campus</t>
  </si>
  <si>
    <t>Universidad Politecnica de Puerto Rico</t>
  </si>
  <si>
    <t>Hato Rey</t>
  </si>
  <si>
    <t>University of Arkansas--Monticello</t>
  </si>
  <si>
    <t>University of Arkansas Monticello</t>
  </si>
  <si>
    <t>Monticello</t>
  </si>
  <si>
    <t>Baker College</t>
  </si>
  <si>
    <t>Owosso</t>
  </si>
  <si>
    <t>149-164</t>
  </si>
  <si>
    <t>Bellevue University</t>
  </si>
  <si>
    <t>Bellevue</t>
  </si>
  <si>
    <t>Calumet College of St. Joseph</t>
  </si>
  <si>
    <t>Calumet College of St Joseph Calumet College of Saint Joseph</t>
  </si>
  <si>
    <t>Whiting</t>
  </si>
  <si>
    <t>Chicago State University</t>
  </si>
  <si>
    <t>Columbia College (MO)</t>
  </si>
  <si>
    <t>DeVry University</t>
  </si>
  <si>
    <t>DeVry University Chicago</t>
  </si>
  <si>
    <t>Franklin University</t>
  </si>
  <si>
    <t>Governors State University</t>
  </si>
  <si>
    <t>Herzing University</t>
  </si>
  <si>
    <t>Lincoln Christian University</t>
  </si>
  <si>
    <t>Maharishi International University</t>
  </si>
  <si>
    <t>Missouri Baptist University</t>
  </si>
  <si>
    <t>Park University</t>
  </si>
  <si>
    <t>Upper Iowa University</t>
  </si>
  <si>
    <t>Waldorf University</t>
  </si>
  <si>
    <t>Forest City</t>
  </si>
  <si>
    <t>Alliance University</t>
  </si>
  <si>
    <t>151-167</t>
  </si>
  <si>
    <t>Anna Maria College</t>
  </si>
  <si>
    <t>Paxton</t>
  </si>
  <si>
    <t>Berkeley College (NJ)</t>
  </si>
  <si>
    <t>Woodland Park</t>
  </si>
  <si>
    <t>Clarks Summit University</t>
  </si>
  <si>
    <t>Clarks Summit</t>
  </si>
  <si>
    <t>Coppin State University</t>
  </si>
  <si>
    <t>Eastern Nazarene College</t>
  </si>
  <si>
    <t>Harrisburg University of Science and Technology</t>
  </si>
  <si>
    <t>Harrisburg</t>
  </si>
  <si>
    <t>Metropolitan College of New York</t>
  </si>
  <si>
    <t>New England College</t>
  </si>
  <si>
    <t>Henniker</t>
  </si>
  <si>
    <t>Post University</t>
  </si>
  <si>
    <t>Waterbury</t>
  </si>
  <si>
    <t>Rivier University</t>
  </si>
  <si>
    <t>Nashua</t>
  </si>
  <si>
    <t>Southern New Hampshire University</t>
  </si>
  <si>
    <t>SUNY Empire State College</t>
  </si>
  <si>
    <t>Unity Environmental University</t>
  </si>
  <si>
    <t>Unity</t>
  </si>
  <si>
    <t>University of Maryland Global Campus</t>
  </si>
  <si>
    <t>UMUC University of Maryland University College</t>
  </si>
  <si>
    <t>Adelphi</t>
  </si>
  <si>
    <t>Vermont State University</t>
  </si>
  <si>
    <t>Johnson</t>
  </si>
  <si>
    <t>Washington Adventist University</t>
  </si>
  <si>
    <t>Takoma Park</t>
  </si>
  <si>
    <t>Allen University</t>
  </si>
  <si>
    <t>186-204</t>
  </si>
  <si>
    <t>Bethany College (WV)</t>
  </si>
  <si>
    <t>Bethune-Cookman University</t>
  </si>
  <si>
    <t>Bethune Cookman University</t>
  </si>
  <si>
    <t>East-West University</t>
  </si>
  <si>
    <t>East West University</t>
  </si>
  <si>
    <t>Georgetown College</t>
  </si>
  <si>
    <t>Hebrew Theological College</t>
  </si>
  <si>
    <t>Skokie</t>
  </si>
  <si>
    <t>Holy Cross College at Notre Dame, Indiana</t>
  </si>
  <si>
    <t>Lane College</t>
  </si>
  <si>
    <t>Martin University</t>
  </si>
  <si>
    <t>Paine College</t>
  </si>
  <si>
    <t>Pillar College</t>
  </si>
  <si>
    <t>Providence Christian College</t>
  </si>
  <si>
    <t>Rust College</t>
  </si>
  <si>
    <t>Holly Springs</t>
  </si>
  <si>
    <t>Southern Virginia University</t>
  </si>
  <si>
    <t>Buena Vista</t>
  </si>
  <si>
    <t>University of Pittsburgh at Greensburg</t>
  </si>
  <si>
    <t>University of Science and Arts of Oklahoma</t>
  </si>
  <si>
    <t>Chickasha</t>
  </si>
  <si>
    <t>Virginia Union University</t>
  </si>
  <si>
    <t>Warren Wilson College</t>
  </si>
  <si>
    <t>Young Harris College</t>
  </si>
  <si>
    <t>Young Harris</t>
  </si>
  <si>
    <t>Brenau University</t>
  </si>
  <si>
    <t>394-435</t>
  </si>
  <si>
    <t>Briar Cliff University</t>
  </si>
  <si>
    <t>Kennesaw State University</t>
  </si>
  <si>
    <t>Kennesaw</t>
  </si>
  <si>
    <t>University of Central Arkansas</t>
  </si>
  <si>
    <t>University of Mary Hardin-Baylor</t>
  </si>
  <si>
    <t>University of Mary Hardin Baylor</t>
  </si>
  <si>
    <t>Belton</t>
  </si>
  <si>
    <t>University of New Orleans</t>
  </si>
  <si>
    <t>Wright State University</t>
  </si>
  <si>
    <t>Alabama State University</t>
  </si>
  <si>
    <t>395-435</t>
  </si>
  <si>
    <t>American International College</t>
  </si>
  <si>
    <t>Barry University</t>
  </si>
  <si>
    <t>Miami Shores</t>
  </si>
  <si>
    <t>Belhaven University</t>
  </si>
  <si>
    <t>Capitol Technology University</t>
  </si>
  <si>
    <t>Laurel</t>
  </si>
  <si>
    <t>Colorado Technical University</t>
  </si>
  <si>
    <t>Grand Canyon University</t>
  </si>
  <si>
    <t>Hardin-Simmons University</t>
  </si>
  <si>
    <t>Hardin Simmons University</t>
  </si>
  <si>
    <t>Idaho State University</t>
  </si>
  <si>
    <t>Pocatello</t>
  </si>
  <si>
    <t>Jackson State University</t>
  </si>
  <si>
    <t>Lamar University</t>
  </si>
  <si>
    <t>Beaumont</t>
  </si>
  <si>
    <t>Liberty University</t>
  </si>
  <si>
    <t>Mary Baldwin University</t>
  </si>
  <si>
    <t>Staunton</t>
  </si>
  <si>
    <t>National Louis University</t>
  </si>
  <si>
    <t>Our Lady of the Lake University</t>
  </si>
  <si>
    <t>Prairie View A&amp;M University</t>
  </si>
  <si>
    <t>Prairie View A &amp; M University Prairie View A and M University</t>
  </si>
  <si>
    <t>Prairie View</t>
  </si>
  <si>
    <t>Purdue University Global</t>
  </si>
  <si>
    <t>South College</t>
  </si>
  <si>
    <t>Southeastern University</t>
  </si>
  <si>
    <t>Southern University and A&amp;M College</t>
  </si>
  <si>
    <t>St. Thomas University</t>
  </si>
  <si>
    <t>St Thomas University Saint Thomas University</t>
  </si>
  <si>
    <t>Miami Gardens</t>
  </si>
  <si>
    <t>Tennessee State University</t>
  </si>
  <si>
    <t>Texas A&amp;M University--Corpus Christi</t>
  </si>
  <si>
    <t>Texas A &amp; M University--Corpus Christi Texas A and M University--Corpus Christi Texas A&amp;M University Corpus Christi</t>
  </si>
  <si>
    <t>Corpus Christi</t>
  </si>
  <si>
    <t>Texas Southern University</t>
  </si>
  <si>
    <t>Texas Wesleyan University</t>
  </si>
  <si>
    <t>Trinity International University</t>
  </si>
  <si>
    <t>Deerfield</t>
  </si>
  <si>
    <t>Universidad Ana G. Mendez--Gurabo Campus</t>
  </si>
  <si>
    <t>Gurabo</t>
  </si>
  <si>
    <t>University of Charleston</t>
  </si>
  <si>
    <t>University of Colorado Colorado Springs</t>
  </si>
  <si>
    <t>UCCS University of Colorado Colorado Springs</t>
  </si>
  <si>
    <t>University of Pikeville</t>
  </si>
  <si>
    <t>Pikeville College</t>
  </si>
  <si>
    <t>Pikeville</t>
  </si>
  <si>
    <t>University of the Cumberlands</t>
  </si>
  <si>
    <t>Valdosta State University</t>
  </si>
  <si>
    <t>Valdosta</t>
  </si>
  <si>
    <t>William Woods University</t>
  </si>
  <si>
    <t>Wilmington University</t>
  </si>
  <si>
    <t>New Castle</t>
  </si>
  <si>
    <t>Bay State College</t>
  </si>
  <si>
    <t>41-44</t>
  </si>
  <si>
    <t>Goodwin University</t>
  </si>
  <si>
    <t>East Hartford</t>
  </si>
  <si>
    <t>University of Maine--Augusta</t>
  </si>
  <si>
    <t>UMaine--Augusta University of Maine Augusta</t>
  </si>
  <si>
    <t>Villa Maria College</t>
  </si>
  <si>
    <t>Bacone College</t>
  </si>
  <si>
    <t>Muskogee</t>
  </si>
  <si>
    <t>45-48</t>
  </si>
  <si>
    <t>Great Basin College</t>
  </si>
  <si>
    <t>Elko</t>
  </si>
  <si>
    <t>Texas College</t>
  </si>
  <si>
    <t>University of Saint Katherine</t>
  </si>
  <si>
    <t>Central Christian College of Kansas</t>
  </si>
  <si>
    <t>68-74</t>
  </si>
  <si>
    <t>Central State University</t>
  </si>
  <si>
    <t>Great Lakes Christian College</t>
  </si>
  <si>
    <t>Lansing</t>
  </si>
  <si>
    <t>Harris-Stowe State University</t>
  </si>
  <si>
    <t>Harris Stowe State University</t>
  </si>
  <si>
    <t>Kent State University at East Liverpool</t>
  </si>
  <si>
    <t>East Liverpool</t>
  </si>
  <si>
    <t>Missouri Valley College</t>
  </si>
  <si>
    <t>Vincennes University</t>
  </si>
  <si>
    <t>Vincennes</t>
  </si>
  <si>
    <t>Arkansas Baptist College</t>
  </si>
  <si>
    <t>91-99</t>
  </si>
  <si>
    <t>Art Institute of Atlanta</t>
  </si>
  <si>
    <t>Brewton-Parker College</t>
  </si>
  <si>
    <t>Brewton Parker College</t>
  </si>
  <si>
    <t>Colegio Universitario de San Juan</t>
  </si>
  <si>
    <t>Gordon State College</t>
  </si>
  <si>
    <t>Barnesville</t>
  </si>
  <si>
    <t>Herzing University-Atlanta</t>
  </si>
  <si>
    <t>LeMoyne-Owen College</t>
  </si>
  <si>
    <t>LeMoyne Owen College</t>
  </si>
  <si>
    <t>Shaw University</t>
  </si>
  <si>
    <t>University of Puerto Rico--Utuado</t>
  </si>
  <si>
    <t>Utuado</t>
  </si>
  <si>
    <t>AdventHealth University</t>
  </si>
  <si>
    <t>health</t>
  </si>
  <si>
    <t>Albany College of Pharmacy and Health Sciences</t>
  </si>
  <si>
    <t>Albizu University</t>
  </si>
  <si>
    <t>Albizu University--Miami</t>
  </si>
  <si>
    <t>Allen College</t>
  </si>
  <si>
    <t>Alliant International University</t>
  </si>
  <si>
    <t>Alpena Community College</t>
  </si>
  <si>
    <t>Alpena</t>
  </si>
  <si>
    <t>American Academy of Art</t>
  </si>
  <si>
    <t>specialty-arts</t>
  </si>
  <si>
    <t>American College of Thessaloniki</t>
  </si>
  <si>
    <t>unranked</t>
  </si>
  <si>
    <t>Thessaloniki, Greece</t>
  </si>
  <si>
    <t>American Samoa Community College</t>
  </si>
  <si>
    <t>AS</t>
  </si>
  <si>
    <t>Pago Pago</t>
  </si>
  <si>
    <t>American University in Bulgaria</t>
  </si>
  <si>
    <t>The American University Bulgaria</t>
  </si>
  <si>
    <t>Blagoevgrad 2700</t>
  </si>
  <si>
    <t>American University in Cairo</t>
  </si>
  <si>
    <t>The American University Cairo</t>
  </si>
  <si>
    <t>New Cairo 11835</t>
  </si>
  <si>
    <t>Riad El Solh, Beirut</t>
  </si>
  <si>
    <t>American University of Health Sciences</t>
  </si>
  <si>
    <t>Signal Hill</t>
  </si>
  <si>
    <t>American University of Paris</t>
  </si>
  <si>
    <t>American University Paris American University Paris</t>
  </si>
  <si>
    <t>American University of Puerto Rico--Manati</t>
  </si>
  <si>
    <t>American University Puerto Rico American University Puerto Rico</t>
  </si>
  <si>
    <t>AmeriTech College-Draper</t>
  </si>
  <si>
    <t>Draper</t>
  </si>
  <si>
    <t>Andrew College</t>
  </si>
  <si>
    <t>Cuthbert</t>
  </si>
  <si>
    <t>Antelope Valley College</t>
  </si>
  <si>
    <t>Appalachian Bible College</t>
  </si>
  <si>
    <t>faith</t>
  </si>
  <si>
    <t>Bradley</t>
  </si>
  <si>
    <t>Arizona College of Nursing--Las Vegas</t>
  </si>
  <si>
    <t>Arizona College of Nursing--Tempe</t>
  </si>
  <si>
    <t>Art Academy of Cincinnati</t>
  </si>
  <si>
    <t>Aspen University</t>
  </si>
  <si>
    <t>Atenas College</t>
  </si>
  <si>
    <t>Manati</t>
  </si>
  <si>
    <t>Atlanta Metropolitan State College</t>
  </si>
  <si>
    <t>Aultman College of Nursing and Health Sciences</t>
  </si>
  <si>
    <t>Austin Community College District</t>
  </si>
  <si>
    <t>Babson College</t>
  </si>
  <si>
    <t>specialty-business</t>
  </si>
  <si>
    <t>Bakersfield College</t>
  </si>
  <si>
    <t>Baptist Bible College</t>
  </si>
  <si>
    <t>Baptist Health Sciences University</t>
  </si>
  <si>
    <t>Baptist Missionary Association Theological Seminary</t>
  </si>
  <si>
    <t>Bellevue College</t>
  </si>
  <si>
    <t>Bellin College</t>
  </si>
  <si>
    <t>Bellingham Technical College</t>
  </si>
  <si>
    <t>Benjamin Franklin Institute of Technology</t>
  </si>
  <si>
    <t>Blessing-Rieman College of Nursing and Health Sciences</t>
  </si>
  <si>
    <t>Blessing Rieman College of Nursing</t>
  </si>
  <si>
    <t>Bon Secours Memorial College of Nursing</t>
  </si>
  <si>
    <t>Boston Architectural College</t>
  </si>
  <si>
    <t>Brazosport College</t>
  </si>
  <si>
    <t>Lake Jackson</t>
  </si>
  <si>
    <t>Brookline College--Albuquerque</t>
  </si>
  <si>
    <t>Brookline College-Phoenix</t>
  </si>
  <si>
    <t>Bryan College of Health Sciences</t>
  </si>
  <si>
    <t>Bryant &amp; Stratton College--Wauwatosa</t>
  </si>
  <si>
    <t>Cabarrus College of Health Sciences</t>
  </si>
  <si>
    <t>Concord</t>
  </si>
  <si>
    <t>California College of the Arts</t>
  </si>
  <si>
    <t>CCA</t>
  </si>
  <si>
    <t>Cambridge College</t>
  </si>
  <si>
    <t>Carolinas College of Health Sciences</t>
  </si>
  <si>
    <t>Cascadia College</t>
  </si>
  <si>
    <t>Bothell</t>
  </si>
  <si>
    <t>CEM College--San Juan</t>
  </si>
  <si>
    <t>Centralia College</t>
  </si>
  <si>
    <t>Centralia</t>
  </si>
  <si>
    <t>Chamberlain University</t>
  </si>
  <si>
    <t>Downers Grove</t>
  </si>
  <si>
    <t>Charles R. Drew University of Medicine and Science</t>
  </si>
  <si>
    <t>Chicago School of Professional Psychology at Los Angeles</t>
  </si>
  <si>
    <t>Chipola College</t>
  </si>
  <si>
    <t>Marianna</t>
  </si>
  <si>
    <t>Christ College of Nursing and Health Sciences</t>
  </si>
  <si>
    <t>Clark College</t>
  </si>
  <si>
    <t>Clarkson College</t>
  </si>
  <si>
    <t>Clear Creek Baptist Bible College</t>
  </si>
  <si>
    <t>Cleary University</t>
  </si>
  <si>
    <t>Howell</t>
  </si>
  <si>
    <t>Cleveland Institute of Art</t>
  </si>
  <si>
    <t>Cleveland Institute of Music</t>
  </si>
  <si>
    <t>Cleveland University--Kansas City</t>
  </si>
  <si>
    <t>Overland Park</t>
  </si>
  <si>
    <t>Clover Park Technical College</t>
  </si>
  <si>
    <t>College for Creative Studies</t>
  </si>
  <si>
    <t>College of Biblical Studies--Houston</t>
  </si>
  <si>
    <t>College of Central Florida</t>
  </si>
  <si>
    <t>Ocala</t>
  </si>
  <si>
    <t>College of Menominee Nation</t>
  </si>
  <si>
    <t>tribal</t>
  </si>
  <si>
    <t>Keshena</t>
  </si>
  <si>
    <t>College of Southern Nevada</t>
  </si>
  <si>
    <t>Columbia Basin College</t>
  </si>
  <si>
    <t>Pasco</t>
  </si>
  <si>
    <t>Columbia Central University--Caguas</t>
  </si>
  <si>
    <t>Caguas</t>
  </si>
  <si>
    <t>Columbia College Hollywood</t>
  </si>
  <si>
    <t>Tarzana</t>
  </si>
  <si>
    <t>Columbus College of Art and Design</t>
  </si>
  <si>
    <t>Commonwealth University of Pennsylvania</t>
  </si>
  <si>
    <t>Community College of Denver</t>
  </si>
  <si>
    <t>Conception Seminary College</t>
  </si>
  <si>
    <t>Conception</t>
  </si>
  <si>
    <t>Concordia University Ann Arbor</t>
  </si>
  <si>
    <t>Cornish College of the Arts</t>
  </si>
  <si>
    <t>Cox College</t>
  </si>
  <si>
    <t>Culinary Institute of America</t>
  </si>
  <si>
    <t>CIA</t>
  </si>
  <si>
    <t>Hyde Park</t>
  </si>
  <si>
    <t>Curtis Institute of Music</t>
  </si>
  <si>
    <t>Cypress College</t>
  </si>
  <si>
    <t>Cypress</t>
  </si>
  <si>
    <t>Davis College</t>
  </si>
  <si>
    <t>Bible School Park</t>
  </si>
  <si>
    <t>Daytona State College</t>
  </si>
  <si>
    <t>Delaware Technical Community College--Terry</t>
  </si>
  <si>
    <t>Denver College of Nursing</t>
  </si>
  <si>
    <t>DEREE--The American College of Greece</t>
  </si>
  <si>
    <t>DEREE The American College of Greece</t>
  </si>
  <si>
    <t>Design Institute of San Diego</t>
  </si>
  <si>
    <t>Dharma Realm Buddhist University</t>
  </si>
  <si>
    <t>Ukiah</t>
  </si>
  <si>
    <t>DigiPen Institute of Technology</t>
  </si>
  <si>
    <t>Redmond</t>
  </si>
  <si>
    <t>Dine College</t>
  </si>
  <si>
    <t>Tsaile</t>
  </si>
  <si>
    <t>Divine Word College</t>
  </si>
  <si>
    <t>Epworth</t>
  </si>
  <si>
    <t>Eagle Gate College--Murray</t>
  </si>
  <si>
    <t>Eastern Florida State College</t>
  </si>
  <si>
    <t>Cocoa</t>
  </si>
  <si>
    <t>Eastern International College--Jersey City</t>
  </si>
  <si>
    <t>East Georgia State College</t>
  </si>
  <si>
    <t>Swainsboro</t>
  </si>
  <si>
    <t>Edmonds Community College</t>
  </si>
  <si>
    <t>Lynnwood</t>
  </si>
  <si>
    <t>Escuela de Artes Plasticas de Puerto Rico</t>
  </si>
  <si>
    <t>Fashion Institute of Technology</t>
  </si>
  <si>
    <t>FIT</t>
  </si>
  <si>
    <t>Feather River Community College District</t>
  </si>
  <si>
    <t>Five Towns College</t>
  </si>
  <si>
    <t>Dix Hills</t>
  </si>
  <si>
    <t>Florida A&amp;M University -- Florida State University College of Engineering</t>
  </si>
  <si>
    <t>Florida Gateway College</t>
  </si>
  <si>
    <t>Lake City</t>
  </si>
  <si>
    <t>Florida Keys Community College</t>
  </si>
  <si>
    <t>Key West</t>
  </si>
  <si>
    <t>Florida SouthWestern State College</t>
  </si>
  <si>
    <t>Florida State College--Jacksonville</t>
  </si>
  <si>
    <t>Florida State College Jacksonville</t>
  </si>
  <si>
    <t>Foothill College</t>
  </si>
  <si>
    <t>Los Altos Hills</t>
  </si>
  <si>
    <t>Franciscan Missionaries of Our Lady University</t>
  </si>
  <si>
    <t>Franklin University Switzerland</t>
  </si>
  <si>
    <t>6924 Sorengo (Lugano</t>
  </si>
  <si>
    <t>Franklin W. Olin College of Engineering</t>
  </si>
  <si>
    <t>specialty-engineering</t>
  </si>
  <si>
    <t>Needham</t>
  </si>
  <si>
    <t>Galen College of Nursing--Louisville</t>
  </si>
  <si>
    <t>Georgia Highlands College</t>
  </si>
  <si>
    <t>Georgia Military College</t>
  </si>
  <si>
    <t>Goddard College</t>
  </si>
  <si>
    <t>Plainfield</t>
  </si>
  <si>
    <t>Goldfarb School of Nursing at Barnes-Jewish College</t>
  </si>
  <si>
    <t>Goldfarb School of Nursing at Barnes Jewish College</t>
  </si>
  <si>
    <t>Saint Louis</t>
  </si>
  <si>
    <t>Good Samaritan College of Nursing and Health Science</t>
  </si>
  <si>
    <t>Grays Harbor College</t>
  </si>
  <si>
    <t>Grayson College</t>
  </si>
  <si>
    <t>Green River College</t>
  </si>
  <si>
    <t>Gulf Coast State College</t>
  </si>
  <si>
    <t>Panama City</t>
  </si>
  <si>
    <t>Haskell Indian Nations University</t>
  </si>
  <si>
    <t>Hellenic College</t>
  </si>
  <si>
    <t>Brookline</t>
  </si>
  <si>
    <t>Henry Ford College</t>
  </si>
  <si>
    <t>Herzing University-Brookfield</t>
  </si>
  <si>
    <t>Brookfield</t>
  </si>
  <si>
    <t>Herzing University-Kenosha</t>
  </si>
  <si>
    <t>Herzing University--Minneapolis</t>
  </si>
  <si>
    <t>Herzing University--Orlando</t>
  </si>
  <si>
    <t>Hesston College</t>
  </si>
  <si>
    <t>Hesston</t>
  </si>
  <si>
    <t>Highline College</t>
  </si>
  <si>
    <t>Holy Apostles College and Seminary</t>
  </si>
  <si>
    <t>Cromwell</t>
  </si>
  <si>
    <t>Huertas College</t>
  </si>
  <si>
    <t>Hult International Business School</t>
  </si>
  <si>
    <t>Humphreys University</t>
  </si>
  <si>
    <t>Ilisagvik College</t>
  </si>
  <si>
    <t>Barrow</t>
  </si>
  <si>
    <t>Indian River State College</t>
  </si>
  <si>
    <t>Fort Pierce</t>
  </si>
  <si>
    <t>Institute of American Indian Arts</t>
  </si>
  <si>
    <t>International College of the Cayman Islands</t>
  </si>
  <si>
    <t>Grand Cayman KY1-1501</t>
  </si>
  <si>
    <t>Jackson College</t>
  </si>
  <si>
    <t>Jamestown Business College</t>
  </si>
  <si>
    <t>Jewish Theological Seminary of America</t>
  </si>
  <si>
    <t>Juilliard School</t>
  </si>
  <si>
    <t>Kansas City Art Institute</t>
  </si>
  <si>
    <t>Kettering College</t>
  </si>
  <si>
    <t>Kettering</t>
  </si>
  <si>
    <t>Laboure College</t>
  </si>
  <si>
    <t>Lackawanna College</t>
  </si>
  <si>
    <t>Laguna College of Art and Design</t>
  </si>
  <si>
    <t>Laguna College of Art &amp; Design</t>
  </si>
  <si>
    <t>Laguna Beach</t>
  </si>
  <si>
    <t>Lake Michigan College</t>
  </si>
  <si>
    <t>Benton Harbor</t>
  </si>
  <si>
    <t>Lake-Sumter State College</t>
  </si>
  <si>
    <t>Lakeview College of Nursing</t>
  </si>
  <si>
    <t>Lake Washington Institute of Technology</t>
  </si>
  <si>
    <t>Landmark College</t>
  </si>
  <si>
    <t>Putney</t>
  </si>
  <si>
    <t>Chouran</t>
  </si>
  <si>
    <t>LIM College</t>
  </si>
  <si>
    <t>Lincoln University (CA)</t>
  </si>
  <si>
    <t>Oakland</t>
  </si>
  <si>
    <t>Logan University</t>
  </si>
  <si>
    <t>Chesterfield</t>
  </si>
  <si>
    <t>Louisiana State University Health Sciences Center</t>
  </si>
  <si>
    <t>medical</t>
  </si>
  <si>
    <t>LSU</t>
  </si>
  <si>
    <t>Maine College of Art</t>
  </si>
  <si>
    <t>Manhattan Christian College</t>
  </si>
  <si>
    <t>Manhattan School of Music</t>
  </si>
  <si>
    <t>Manor College</t>
  </si>
  <si>
    <t>Maria College of Albany</t>
  </si>
  <si>
    <t>Martin Luther College</t>
  </si>
  <si>
    <t>special-focus</t>
  </si>
  <si>
    <t>New Ulm</t>
  </si>
  <si>
    <t>Maryland Institute College of Art</t>
  </si>
  <si>
    <t>Massachusetts College of Art and Design</t>
  </si>
  <si>
    <t>Mass Art</t>
  </si>
  <si>
    <t>MCPHS University</t>
  </si>
  <si>
    <t>MCPHS</t>
  </si>
  <si>
    <t>special-focus-research</t>
  </si>
  <si>
    <t>Menlo College</t>
  </si>
  <si>
    <t>Atherton</t>
  </si>
  <si>
    <t>Mercy College of Health Sciences</t>
  </si>
  <si>
    <t>Mercy College of Ohio</t>
  </si>
  <si>
    <t>Methodist College</t>
  </si>
  <si>
    <t>MGH Institute of Health Professions</t>
  </si>
  <si>
    <t>Miami Dade College</t>
  </si>
  <si>
    <t>Miami Regional University</t>
  </si>
  <si>
    <t>Midland College</t>
  </si>
  <si>
    <t>Midland</t>
  </si>
  <si>
    <t>Midwestern Baptist Theological Seminary</t>
  </si>
  <si>
    <t>Milwaukee Institute of Art and Design</t>
  </si>
  <si>
    <t>MIAD</t>
  </si>
  <si>
    <t>Minneapolis College of Art and Design</t>
  </si>
  <si>
    <t>MiraCosta College</t>
  </si>
  <si>
    <t>Oceanside</t>
  </si>
  <si>
    <t>Modesto Junior College</t>
  </si>
  <si>
    <t>Modesto</t>
  </si>
  <si>
    <t>Moody Bible Institute</t>
  </si>
  <si>
    <t>Moore College of Art &amp; Design</t>
  </si>
  <si>
    <t>Mount Angel Seminary</t>
  </si>
  <si>
    <t>St. Benedict</t>
  </si>
  <si>
    <t>Mount Carmel College of Nursing</t>
  </si>
  <si>
    <t>Navajo Technical University</t>
  </si>
  <si>
    <t>Crownpoint</t>
  </si>
  <si>
    <t>Nebraska Methodist College</t>
  </si>
  <si>
    <t>Neumont College of Computer Science</t>
  </si>
  <si>
    <t>New England Conservatory of Music</t>
  </si>
  <si>
    <t>New England Institute of Technology</t>
  </si>
  <si>
    <t>New England Tech</t>
  </si>
  <si>
    <t>East Greenwich</t>
  </si>
  <si>
    <t>New Orleans Baptist Theological Seminary</t>
  </si>
  <si>
    <t>New York School of Interior Design</t>
  </si>
  <si>
    <t>Nightingale College</t>
  </si>
  <si>
    <t>North Seattle College</t>
  </si>
  <si>
    <t>Northwestern Health Sciences University</t>
  </si>
  <si>
    <t>Northwestern Michigan College</t>
  </si>
  <si>
    <t>Traverse City</t>
  </si>
  <si>
    <t>Northwest Florida State College</t>
  </si>
  <si>
    <t>Niceville</t>
  </si>
  <si>
    <t>Northwest Indian College</t>
  </si>
  <si>
    <t>Northwood University</t>
  </si>
  <si>
    <t>Nueta Hidatsa Sahnish College</t>
  </si>
  <si>
    <t>New Town</t>
  </si>
  <si>
    <t>Oak Point University</t>
  </si>
  <si>
    <t>Oak Brook</t>
  </si>
  <si>
    <t>Oglala Lakota College</t>
  </si>
  <si>
    <t>Kyle</t>
  </si>
  <si>
    <t>Oklahoma State University Institute of Technology--Okmulgee</t>
  </si>
  <si>
    <t>OSU Oklahoma State University Institute of Technology Okmulgee</t>
  </si>
  <si>
    <t>Okmulgee</t>
  </si>
  <si>
    <t>Oklahoma State University--Oklahoma City</t>
  </si>
  <si>
    <t>Oklahoma State University Oklahoma City</t>
  </si>
  <si>
    <t>Olympic College</t>
  </si>
  <si>
    <t>Bremerton</t>
  </si>
  <si>
    <t>Oregon Health and Science University</t>
  </si>
  <si>
    <t>OHSU</t>
  </si>
  <si>
    <t>Otis College of Art and Design</t>
  </si>
  <si>
    <t>Ozark Christian College</t>
  </si>
  <si>
    <t>Pacific College</t>
  </si>
  <si>
    <t>Pacific Northwest College of Art</t>
  </si>
  <si>
    <t>Pacific Oaks College</t>
  </si>
  <si>
    <t>Palm Beach State College</t>
  </si>
  <si>
    <t>Lake Worth</t>
  </si>
  <si>
    <t>Parker University</t>
  </si>
  <si>
    <t>Pasco-Hernando State College</t>
  </si>
  <si>
    <t>New Port Richey</t>
  </si>
  <si>
    <t>Patrick Henry College</t>
  </si>
  <si>
    <t>Purcellville</t>
  </si>
  <si>
    <t>Peirce College</t>
  </si>
  <si>
    <t>Peninsula College</t>
  </si>
  <si>
    <t>Port Angeles</t>
  </si>
  <si>
    <t>Pennsylvania Academy of the Fine Arts</t>
  </si>
  <si>
    <t>Pennsylvania College of Art &amp; Design</t>
  </si>
  <si>
    <t>Pennsylvania State University -- Behrend</t>
  </si>
  <si>
    <t>Penn State</t>
  </si>
  <si>
    <t>Pennsylvania State University--Berks</t>
  </si>
  <si>
    <t>Pennsylvania State University--Harrisburg</t>
  </si>
  <si>
    <t>Pensacola State College</t>
  </si>
  <si>
    <t>Phillips School of Nursing at Mount Sinai Beth Israel</t>
  </si>
  <si>
    <t>Pittsburgh Technical College</t>
  </si>
  <si>
    <t>Oakdale</t>
  </si>
  <si>
    <t>Platt College</t>
  </si>
  <si>
    <t>Plaza College</t>
  </si>
  <si>
    <t>Forest Hills</t>
  </si>
  <si>
    <t>Polk State College</t>
  </si>
  <si>
    <t>Winter Haven</t>
  </si>
  <si>
    <t>Pontifical Catholic University of Puerto Rico--Arecibo</t>
  </si>
  <si>
    <t>Pontifical College Josephinum</t>
  </si>
  <si>
    <t>Pratt Institute</t>
  </si>
  <si>
    <t>Provo College</t>
  </si>
  <si>
    <t>Pueblo Community College</t>
  </si>
  <si>
    <t>Puerto Rico Conservatory of Music</t>
  </si>
  <si>
    <t>Ranken Technical College</t>
  </si>
  <si>
    <t>Rasmussen University</t>
  </si>
  <si>
    <t>Red Rocks Community College</t>
  </si>
  <si>
    <t>Regent's American College London</t>
  </si>
  <si>
    <t>Regents American College London</t>
  </si>
  <si>
    <t>London NW1 4NS</t>
  </si>
  <si>
    <t>Renton Technical College</t>
  </si>
  <si>
    <t>Renton</t>
  </si>
  <si>
    <t>Research College of Nursing</t>
  </si>
  <si>
    <t>Richmond American University London</t>
  </si>
  <si>
    <t>Richmond The American International University in London</t>
  </si>
  <si>
    <t>Chiswick, London W4 5AN</t>
  </si>
  <si>
    <t>Ringling College of Art and Design</t>
  </si>
  <si>
    <t>Rio Hondo College</t>
  </si>
  <si>
    <t>Rose-Hulman Institute of Technology</t>
  </si>
  <si>
    <t>Rose Hulman Institute of Technology</t>
  </si>
  <si>
    <t>Roseman University of Health Sciences</t>
  </si>
  <si>
    <t>Sacred Heart Major Seminary</t>
  </si>
  <si>
    <t>Saint Anthony College of Nursing</t>
  </si>
  <si>
    <t>St Anthony College of Nursing Saint Anthony College of Nursing</t>
  </si>
  <si>
    <t>Saint Johns River State College</t>
  </si>
  <si>
    <t>Palatka</t>
  </si>
  <si>
    <t>Salish Kootenai College</t>
  </si>
  <si>
    <t>Pablo</t>
  </si>
  <si>
    <t>Samuel Merritt University</t>
  </si>
  <si>
    <t>San Diego Mesa College</t>
  </si>
  <si>
    <t>San Francisco Conservatory of Music</t>
  </si>
  <si>
    <t>San Joaquin Valley College--Visalia</t>
  </si>
  <si>
    <t>Visalia</t>
  </si>
  <si>
    <t>San Juan Bautista School of Medicine</t>
  </si>
  <si>
    <t>Santa Ana College</t>
  </si>
  <si>
    <t>Santa Ana</t>
  </si>
  <si>
    <t>Santa Fe College</t>
  </si>
  <si>
    <t>Santa Monica College</t>
  </si>
  <si>
    <t>Santa Monica</t>
  </si>
  <si>
    <t>Schoolcraft College</t>
  </si>
  <si>
    <t>School of the Art Institute of Chicago</t>
  </si>
  <si>
    <t>SAIC</t>
  </si>
  <si>
    <t>Seattle Central College</t>
  </si>
  <si>
    <t>Seminole State College of Florida</t>
  </si>
  <si>
    <t>Sanford</t>
  </si>
  <si>
    <t>Sentara College of Health Sciences</t>
  </si>
  <si>
    <t>Chesapeake</t>
  </si>
  <si>
    <t>Shasta College</t>
  </si>
  <si>
    <t>Sinte Gleska University</t>
  </si>
  <si>
    <t>Rosebud</t>
  </si>
  <si>
    <t>Sitting Bull College</t>
  </si>
  <si>
    <t>Fort Yates</t>
  </si>
  <si>
    <t>Skagit Valley College</t>
  </si>
  <si>
    <t>Skyline College</t>
  </si>
  <si>
    <t>San Bruno</t>
  </si>
  <si>
    <t>Solano Community College</t>
  </si>
  <si>
    <t>Southeast Missouri Hospital College of Nursing and Health Sciences</t>
  </si>
  <si>
    <t>Southern Baptist Theological Seminary</t>
  </si>
  <si>
    <t>Southern California Institute of Architecture</t>
  </si>
  <si>
    <t>Southern California University of Health Sciences</t>
  </si>
  <si>
    <t>South Florida State College</t>
  </si>
  <si>
    <t>Avon Park</t>
  </si>
  <si>
    <t>South Seattle College</t>
  </si>
  <si>
    <t>Seattle Community College South Campus</t>
  </si>
  <si>
    <t>South University-Tampa</t>
  </si>
  <si>
    <t>Southwestern Christian College</t>
  </si>
  <si>
    <t>Terrell</t>
  </si>
  <si>
    <t>Spokane Community College</t>
  </si>
  <si>
    <t>Spokane Falls Community College</t>
  </si>
  <si>
    <t>State College of Florida--Manatee-Sarasota</t>
  </si>
  <si>
    <t>Bradenton</t>
  </si>
  <si>
    <t>St. Charles Borromeo Seminary</t>
  </si>
  <si>
    <t>St Charles Borromeo Seminary Saint Charles Borromeo Seminary</t>
  </si>
  <si>
    <t>Wynnewood</t>
  </si>
  <si>
    <t>St. Francis Medical Center College of Nursing</t>
  </si>
  <si>
    <t>St Francis Medical Center College of Nursing Saint Francis Medical Center College of Nursing</t>
  </si>
  <si>
    <t>St. John's College (IL)</t>
  </si>
  <si>
    <t>St. John Vianney College Seminary</t>
  </si>
  <si>
    <t>St John Vianney College Seminary Saint John Vianney College Seminary</t>
  </si>
  <si>
    <t>St. Joseph Seminary College</t>
  </si>
  <si>
    <t>St Joseph Seminary College Saint Joseph Seminary College</t>
  </si>
  <si>
    <t>St Luke's College</t>
  </si>
  <si>
    <t>Stone Child College</t>
  </si>
  <si>
    <t>Boneau</t>
  </si>
  <si>
    <t>St. Petersburg College</t>
  </si>
  <si>
    <t>St Petersburg College Saint Petersburg College</t>
  </si>
  <si>
    <t>Stratford University</t>
  </si>
  <si>
    <t>Strayer University</t>
  </si>
  <si>
    <t>Sullivan University</t>
  </si>
  <si>
    <t>SUM Bible College and Theological Seminary</t>
  </si>
  <si>
    <t>El Dorado Hills</t>
  </si>
  <si>
    <t>SUNY Downstate Health Sciences University</t>
  </si>
  <si>
    <t>SUNY Downstate Medical Center</t>
  </si>
  <si>
    <t>Tacoma Community College</t>
  </si>
  <si>
    <t>Tallahassee Community College</t>
  </si>
  <si>
    <t>Texas A&amp;M University--San Antonio</t>
  </si>
  <si>
    <t>Texas Tech University Health Sciences Center-El Paso</t>
  </si>
  <si>
    <t>Texas Tech University Health Sciences Center-Lubbock</t>
  </si>
  <si>
    <t>Thomas Edison State University</t>
  </si>
  <si>
    <t>Trenton</t>
  </si>
  <si>
    <t>Thomas More College of Liberal Arts</t>
  </si>
  <si>
    <t>Merrimack</t>
  </si>
  <si>
    <t>Touro University Nevada</t>
  </si>
  <si>
    <t>Trinity Bible College and Graduate School</t>
  </si>
  <si>
    <t>Ellendale</t>
  </si>
  <si>
    <t>Trinity College of Nursing &amp; Health Sciences</t>
  </si>
  <si>
    <t>Trocair College</t>
  </si>
  <si>
    <t>BUffalo</t>
  </si>
  <si>
    <t>Truckee Meadows Community College</t>
  </si>
  <si>
    <t>Turtle Mountain Community College</t>
  </si>
  <si>
    <t>Belcourt</t>
  </si>
  <si>
    <t>Tyler Junior College</t>
  </si>
  <si>
    <t>Union Institute and University</t>
  </si>
  <si>
    <t>United States International University--Kenya</t>
  </si>
  <si>
    <t>United States International University Africa</t>
  </si>
  <si>
    <t>United States University</t>
  </si>
  <si>
    <t>Chula Vista</t>
  </si>
  <si>
    <t>United Tribes Technical College</t>
  </si>
  <si>
    <t>Unitek College</t>
  </si>
  <si>
    <t>Universidad Central Del Caribe</t>
  </si>
  <si>
    <t>University of Cincinnati--UC Blue Ash College</t>
  </si>
  <si>
    <t>University of Cincinnati Raymond Walters College</t>
  </si>
  <si>
    <t>University of Hawaii--Maui College</t>
  </si>
  <si>
    <t>University of Hawaii Maui</t>
  </si>
  <si>
    <t>Kahului</t>
  </si>
  <si>
    <t>University of Health Sciences &amp; Pharmacy in St. Louis</t>
  </si>
  <si>
    <t>St Louis College of Pharmacy Saint Louis College of Pharmacy</t>
  </si>
  <si>
    <t>University of Maryland, Baltimore</t>
  </si>
  <si>
    <t>University of Nebraska Medical Center</t>
  </si>
  <si>
    <t>University of North Carolina School of the Arts</t>
  </si>
  <si>
    <t>University of Oklahoma Health Sciences Center</t>
  </si>
  <si>
    <t>University of Tennessee Health Sciences Center</t>
  </si>
  <si>
    <t>University of Texas Health Science Center--Houston</t>
  </si>
  <si>
    <t>University of Texas Health Science Center Houston</t>
  </si>
  <si>
    <t>University of Texas Health Science Center--San Antonio</t>
  </si>
  <si>
    <t>University of Texas Health Science Center San Antonio</t>
  </si>
  <si>
    <t>University of Texas Medical Branch--Galveston</t>
  </si>
  <si>
    <t>University of Texas Medical Branch Galveston</t>
  </si>
  <si>
    <t>University of the Arts</t>
  </si>
  <si>
    <t>UArts</t>
  </si>
  <si>
    <t>University of the Potomac</t>
  </si>
  <si>
    <t>University of the West</t>
  </si>
  <si>
    <t>Rosemead</t>
  </si>
  <si>
    <t>University of Washington Bothell</t>
  </si>
  <si>
    <t>Valencia College</t>
  </si>
  <si>
    <t>VanderCook College of Music</t>
  </si>
  <si>
    <t>Wade College</t>
  </si>
  <si>
    <t>Walsh College</t>
  </si>
  <si>
    <t>Webb Institute</t>
  </si>
  <si>
    <t>Glen Cove</t>
  </si>
  <si>
    <t>Wenatchee Valley College</t>
  </si>
  <si>
    <t>Wenatchee</t>
  </si>
  <si>
    <t>Westcliff University</t>
  </si>
  <si>
    <t>West Coast University</t>
  </si>
  <si>
    <t>Anaheim</t>
  </si>
  <si>
    <t>Western Nevada College</t>
  </si>
  <si>
    <t>Carson City</t>
  </si>
  <si>
    <t>West Los Angeles College</t>
  </si>
  <si>
    <t>Culver City</t>
  </si>
  <si>
    <t>West Virginia University Institute of Technology</t>
  </si>
  <si>
    <t>Beckley</t>
  </si>
  <si>
    <t>West Virginia University--Parkersburg</t>
  </si>
  <si>
    <t>West Virginia University Parkersburg</t>
  </si>
  <si>
    <t>Parkersburg</t>
  </si>
  <si>
    <t>Whatcom Community College</t>
  </si>
  <si>
    <t>Yakima Valley College</t>
  </si>
  <si>
    <t>Yakima</t>
  </si>
  <si>
    <t>University of Melbourne</t>
  </si>
  <si>
    <t>University of Sydney</t>
  </si>
  <si>
    <t>University of New South Wales Sydney</t>
  </si>
  <si>
    <t>University of Queensland</t>
  </si>
  <si>
    <t>Australian National University</t>
  </si>
  <si>
    <t>University of Western Australia</t>
  </si>
  <si>
    <t>University of Adelaide</t>
  </si>
  <si>
    <t>University of Auckland</t>
  </si>
  <si>
    <t>QS World University Rankings by Faculty Area</t>
  </si>
  <si>
    <t>Arts &amp; Humanities</t>
  </si>
  <si>
    <t>Institutions Considered</t>
  </si>
  <si>
    <t>Weightings</t>
  </si>
  <si>
    <t>Academic</t>
  </si>
  <si>
    <t>Employer</t>
  </si>
  <si>
    <t>Citations</t>
  </si>
  <si>
    <t>H</t>
  </si>
  <si>
    <t>IRN</t>
  </si>
  <si>
    <t>Top 500 Universities - Arts &amp; Humanities</t>
  </si>
  <si>
    <t>2024</t>
  </si>
  <si>
    <t>2023</t>
  </si>
  <si>
    <t>2024年美国国内排名</t>
  </si>
  <si>
    <t>Institution</t>
  </si>
  <si>
    <t>Location</t>
  </si>
  <si>
    <t>International</t>
  </si>
  <si>
    <t>Score</t>
  </si>
  <si>
    <t xml:space="preserve">1  </t>
  </si>
  <si>
    <t xml:space="preserve">4  </t>
  </si>
  <si>
    <t xml:space="preserve">5  </t>
  </si>
  <si>
    <t xml:space="preserve">6  </t>
  </si>
  <si>
    <t xml:space="preserve">12  </t>
  </si>
  <si>
    <t>=8</t>
  </si>
  <si>
    <t>7=</t>
  </si>
  <si>
    <t xml:space="preserve">9  </t>
  </si>
  <si>
    <t xml:space="preserve">13  </t>
  </si>
  <si>
    <t xml:space="preserve">14  </t>
  </si>
  <si>
    <t>17</t>
  </si>
  <si>
    <t xml:space="preserve">22  </t>
  </si>
  <si>
    <t>=27</t>
  </si>
  <si>
    <t>24=</t>
  </si>
  <si>
    <t>=29</t>
  </si>
  <si>
    <t>29=</t>
  </si>
  <si>
    <t>39=</t>
  </si>
  <si>
    <t xml:space="preserve">57  </t>
  </si>
  <si>
    <t>=54</t>
  </si>
  <si>
    <t>74=</t>
  </si>
  <si>
    <t>44=</t>
  </si>
  <si>
    <t>69</t>
  </si>
  <si>
    <t>76=</t>
  </si>
  <si>
    <t>=79</t>
  </si>
  <si>
    <t>105=</t>
  </si>
  <si>
    <t>81=</t>
  </si>
  <si>
    <t>85</t>
  </si>
  <si>
    <t>100=</t>
  </si>
  <si>
    <t>=86</t>
  </si>
  <si>
    <t>93=</t>
  </si>
  <si>
    <t>125=</t>
  </si>
  <si>
    <t>=88</t>
  </si>
  <si>
    <t>88=</t>
  </si>
  <si>
    <t xml:space="preserve">71  </t>
  </si>
  <si>
    <t>City University of New York</t>
  </si>
  <si>
    <t xml:space="preserve">114  </t>
  </si>
  <si>
    <t>=104</t>
  </si>
  <si>
    <t>102=</t>
  </si>
  <si>
    <t>=106</t>
  </si>
  <si>
    <t xml:space="preserve">99  </t>
  </si>
  <si>
    <t>=109</t>
  </si>
  <si>
    <t>69=</t>
  </si>
  <si>
    <t>=115</t>
  </si>
  <si>
    <t>129=</t>
  </si>
  <si>
    <t>=117</t>
  </si>
  <si>
    <t xml:space="preserve">83  </t>
  </si>
  <si>
    <t>140=</t>
  </si>
  <si>
    <t>133=</t>
  </si>
  <si>
    <t>116=</t>
  </si>
  <si>
    <t>=139</t>
  </si>
  <si>
    <t>120=</t>
  </si>
  <si>
    <t xml:space="preserve">132  </t>
  </si>
  <si>
    <t>=148</t>
  </si>
  <si>
    <t>148=</t>
  </si>
  <si>
    <t xml:space="preserve">174  </t>
  </si>
  <si>
    <t>165=</t>
  </si>
  <si>
    <t>143=</t>
  </si>
  <si>
    <t>208=</t>
  </si>
  <si>
    <t>=183</t>
  </si>
  <si>
    <t xml:space="preserve">207  </t>
  </si>
  <si>
    <t>=207</t>
  </si>
  <si>
    <t>243=</t>
  </si>
  <si>
    <t>Purdue University</t>
  </si>
  <si>
    <t>=210</t>
  </si>
  <si>
    <t>201=</t>
  </si>
  <si>
    <t>University of Hawaiʻi at Mānoa</t>
  </si>
  <si>
    <t>=223</t>
  </si>
  <si>
    <t>236=</t>
  </si>
  <si>
    <t>University of Illinois at Chicago (UIC)</t>
  </si>
  <si>
    <t>=240</t>
  </si>
  <si>
    <t>183=</t>
  </si>
  <si>
    <t>=244</t>
  </si>
  <si>
    <t>302=</t>
  </si>
  <si>
    <t>=251</t>
  </si>
  <si>
    <t>251=</t>
  </si>
  <si>
    <t>=261</t>
  </si>
  <si>
    <t>320=</t>
  </si>
  <si>
    <t>274=</t>
  </si>
  <si>
    <t>=282</t>
  </si>
  <si>
    <t>297=</t>
  </si>
  <si>
    <t>262=</t>
  </si>
  <si>
    <t>=288</t>
  </si>
  <si>
    <t xml:space="preserve">336  </t>
  </si>
  <si>
    <t>=294</t>
  </si>
  <si>
    <t>187=</t>
  </si>
  <si>
    <t>Rhode Island School of Design (RISD)</t>
  </si>
  <si>
    <t/>
  </si>
  <si>
    <t>=298</t>
  </si>
  <si>
    <t>227=</t>
  </si>
  <si>
    <t>=325</t>
  </si>
  <si>
    <t>=342</t>
  </si>
  <si>
    <t>=359</t>
  </si>
  <si>
    <t>352=</t>
  </si>
  <si>
    <t>=367</t>
  </si>
  <si>
    <t>350=</t>
  </si>
  <si>
    <t>=370</t>
  </si>
  <si>
    <t>293=</t>
  </si>
  <si>
    <t>=383</t>
  </si>
  <si>
    <t>359=</t>
  </si>
  <si>
    <t>401-450</t>
  </si>
  <si>
    <t>390=</t>
  </si>
  <si>
    <t>308=</t>
  </si>
  <si>
    <t>The University of Georgia</t>
  </si>
  <si>
    <t>380=</t>
  </si>
  <si>
    <t>University at Buffalo SUNY</t>
  </si>
  <si>
    <t>451-500</t>
  </si>
  <si>
    <t xml:space="preserve">332  </t>
  </si>
  <si>
    <t>289=</t>
  </si>
  <si>
    <t>501-520</t>
  </si>
  <si>
    <t>Stony Brook University, State University of New York</t>
  </si>
  <si>
    <t>364=</t>
  </si>
  <si>
    <t>501-550</t>
  </si>
  <si>
    <t>Universidade de Sao Paulo</t>
  </si>
  <si>
    <t>Peñalolén</t>
  </si>
  <si>
    <t>Universidad Adolfo Ibanez</t>
  </si>
  <si>
    <t>https://www.usnews.com/education/best-global-universities/universidad-adolfo-ibanez-530252</t>
  </si>
  <si>
    <t>Valle del Cauca</t>
  </si>
  <si>
    <t>Universidad del Valle</t>
  </si>
  <si>
    <t>https://www.usnews.com/education/best-global-universities/universidad-del-valle-529595</t>
  </si>
  <si>
    <t>National University of Mar del Plata</t>
  </si>
  <si>
    <t>https://www.usnews.com/education/best-global-universities/national-university-of-mar-del-plata-529217</t>
  </si>
  <si>
    <t>Guanajuato</t>
  </si>
  <si>
    <t>Universidad de Guanajuato</t>
  </si>
  <si>
    <t>https://www.usnews.com/education/best-global-universities/universidad-de-guanajuato-529416</t>
  </si>
  <si>
    <t>Bio Bio</t>
  </si>
  <si>
    <t>Universidad del Bio-Bio</t>
  </si>
  <si>
    <t>https://www.usnews.com/education/best-global-universities/universidad-del-bio-bio-530302</t>
  </si>
  <si>
    <t>Ouro Preto</t>
  </si>
  <si>
    <t>Universidade Federal de Ouro Preto</t>
  </si>
  <si>
    <t>https://www.usnews.com/education/best-global-universities/universidade-federal-de-ouro-preto-529582</t>
  </si>
  <si>
    <t>Hermosillo</t>
  </si>
  <si>
    <t>Universidad de Sonora</t>
  </si>
  <si>
    <t>https://www.usnews.com/education/best-global-universities/universidad-de-sonora-530019</t>
  </si>
  <si>
    <t>Mérida</t>
  </si>
  <si>
    <t>Universidad Autonoma de Yucatan</t>
  </si>
  <si>
    <t>https://www.usnews.com/education/best-global-universities/universidad-autonoma-de-yucatan-529761</t>
  </si>
  <si>
    <t>Ponta Grossa</t>
  </si>
  <si>
    <t>Universidade Estadual de Ponta Grossa</t>
  </si>
  <si>
    <t>https://www.usnews.com/education/best-global-universities/universidade-estadual-de-ponta-grossa-529733</t>
  </si>
  <si>
    <t>São Luís</t>
  </si>
  <si>
    <t>Universidade Federal do Maranhao</t>
  </si>
  <si>
    <t>https://www.usnews.com/education/best-global-universities/universidade-federal-do-maranhao-530082</t>
  </si>
  <si>
    <t>Seropedica</t>
  </si>
  <si>
    <t>Universidade Federal Rural do Rio de Janeiro (UFRRJ)</t>
  </si>
  <si>
    <t>https://www.usnews.com/education/best-global-universities/universidade-federal-rural-do-rio-de-janeiro-ufrrj-529587</t>
  </si>
  <si>
    <t>San Miguel de Tucuman</t>
  </si>
  <si>
    <t>Universidad Nacional de Tucuman</t>
  </si>
  <si>
    <t>https://www.usnews.com/education/best-global-universities/universidad-nacional-de-tucuman-530016</t>
  </si>
  <si>
    <t>Universidade Federal de Ciencias da Saude de Porto Alegre</t>
  </si>
  <si>
    <t>https://www.usnews.com/education/best-global-universities/universidade-federal-de-ciencias-da-saude-de-porto-alegre-530319</t>
  </si>
  <si>
    <t>Universidade de Pernambuco (UPE)</t>
  </si>
  <si>
    <t>https://www.usnews.com/education/best-global-universities/universidade-de-pernambuco-upe-530325</t>
  </si>
  <si>
    <t>Santiago de Querétaro</t>
  </si>
  <si>
    <t>Universidad Autonoma de Queretaro</t>
  </si>
  <si>
    <t>https://www.usnews.com/education/best-global-universities/universidad-autonoma-de-queretaro-530081</t>
  </si>
  <si>
    <t>Chamilpa</t>
  </si>
  <si>
    <t>Universidad Autonoma del Estado de Morelos</t>
  </si>
  <si>
    <t>https://www.usnews.com/education/best-global-universities/universidad-autonoma-del-estado-de-morelos-530094</t>
  </si>
  <si>
    <t>Pachuca</t>
  </si>
  <si>
    <t>Universidad Autonoma del Estado de Hidalgo</t>
  </si>
  <si>
    <t>https://www.usnews.com/education/best-global-universities/universidad-autonoma-del-estado-de-hidalgo-530114</t>
  </si>
  <si>
    <t>Maule</t>
  </si>
  <si>
    <t>Universidad Catolica del Maule</t>
  </si>
  <si>
    <t>https://www.usnews.com/education/best-global-universities/universidad-catolica-del-maule-530349</t>
  </si>
  <si>
    <t>Montecillo</t>
  </si>
  <si>
    <t>Colegio de Postgraduados - Mexico</t>
  </si>
  <si>
    <t>https://www.usnews.com/education/best-global-universities/colegio-de-postgraduados-mexico-529667</t>
  </si>
  <si>
    <t>Alfenas</t>
  </si>
  <si>
    <t>Universidade Federal de Alfenas</t>
  </si>
  <si>
    <t>https://www.usnews.com/education/best-global-universities/universidade-federal-de-alfenas-530354</t>
  </si>
  <si>
    <t>Universidade Estadual do Ceara</t>
  </si>
  <si>
    <t>https://www.usnews.com/education/best-global-universities/universidade-estadual-do-ceara-530370</t>
  </si>
  <si>
    <t>Universidade Federal Rural do Semi-Arido (UFERSA)</t>
  </si>
  <si>
    <t>https://www.usnews.com/education/best-global-universities/universidade-federal-rural-do-semi-arido-ufersa-530376</t>
  </si>
  <si>
    <t>Salobrinho, Ilhéus</t>
  </si>
  <si>
    <t>Universidade Estadual de Santa Cruz</t>
  </si>
  <si>
    <t>https://www.usnews.com/education/best-global-universities/universidade-estadual-de-santa-cruz-530143</t>
  </si>
  <si>
    <t>Austral University</t>
  </si>
  <si>
    <t>https://www.usnews.com/education/best-global-universities/austral-university-530407</t>
  </si>
  <si>
    <t>San Cristobal de Las Casas</t>
  </si>
  <si>
    <t>El Colegio de la Frontera Sur (ECOSUR)</t>
  </si>
  <si>
    <t>https://www.usnews.com/education/best-global-universities/el-colegio-de-la-frontera-sur-ecosur-529668</t>
  </si>
  <si>
    <t>Escuela Politecnica Nacional Ecuador</t>
  </si>
  <si>
    <t>https://www.usnews.com/education/best-global-universities/escuela-politecnica-nacional-ecuador-530418</t>
  </si>
  <si>
    <t>Getulio Vargas Foundation</t>
  </si>
  <si>
    <t>https://www.usnews.com/education/best-global-universities/getulio-vargas-foundation-530470</t>
  </si>
  <si>
    <t>Universidad Antonio Narino</t>
  </si>
  <si>
    <t>https://www.usnews.com/education/best-global-universities/universidad-antonio-narino-529437</t>
  </si>
  <si>
    <t>Barranquilla</t>
  </si>
  <si>
    <t>Universidad de la Costa</t>
  </si>
  <si>
    <t>https://www.usnews.com/education/best-global-universities/universidad-de-la-costa-530465</t>
  </si>
  <si>
    <t>La Serena</t>
  </si>
  <si>
    <t>Universidad de La Serena</t>
  </si>
  <si>
    <t>https://www.usnews.com/education/best-global-universities/universidad-de-la-serena-529880</t>
  </si>
  <si>
    <t>Universidad de los Andes - Chile</t>
  </si>
  <si>
    <t>https://www.usnews.com/education/best-global-universities/universidad-de-los-andes-chile-529953</t>
  </si>
  <si>
    <t>Hawassa</t>
  </si>
  <si>
    <t>Hawassa University</t>
  </si>
  <si>
    <t>https://www.usnews.com/education/best-global-universities/hawassa-university-530262</t>
  </si>
  <si>
    <t>Polokwane</t>
  </si>
  <si>
    <t>University of Limpopo</t>
  </si>
  <si>
    <t>https://www.usnews.com/education/best-global-universities/university-of-limpopo-530345</t>
  </si>
  <si>
    <t>Sultan Moulay Slimane University of Beni Mellal</t>
  </si>
  <si>
    <t>https://www.usnews.com/education/best-global-universities/sultan-moulay-slimane-university-of-beni-mellal-530367</t>
  </si>
  <si>
    <t>Egypt-Japan University of Science &amp; Technology</t>
  </si>
  <si>
    <t>https://www.usnews.com/education/best-global-universities/egypt-japan-university-of-science-technology-530188</t>
  </si>
  <si>
    <t>Name</t>
  </si>
  <si>
    <t>Rank</t>
  </si>
  <si>
    <t>Overall</t>
  </si>
  <si>
    <t>Teaching</t>
  </si>
  <si>
    <t>Research</t>
  </si>
  <si>
    <t>Industry Income</t>
  </si>
  <si>
    <t>International Outlook</t>
  </si>
  <si>
    <t>The University of Chicago</t>
  </si>
  <si>
    <t>UCL</t>
  </si>
  <si>
    <t>LMU Munich</t>
  </si>
  <si>
    <t>Nanyang Technological University, Singapore</t>
  </si>
  <si>
    <t>London School of Economics and Political Science</t>
  </si>
  <si>
    <t>Universität Heidelberg</t>
  </si>
  <si>
    <t>The Chinese University of Hong Kong</t>
  </si>
  <si>
    <t>Paris Sciences et Lettres – PSL Research University Paris</t>
  </si>
  <si>
    <t>Seoul National University</t>
  </si>
  <si>
    <t>UNSW Sydney</t>
  </si>
  <si>
    <t>Charité - Universitätsmedizin Berlin</t>
  </si>
  <si>
    <t>University of Science and Technology of China</t>
  </si>
  <si>
    <t>Yonsei University (Seoul campus)</t>
  </si>
  <si>
    <t>University of Tübingen</t>
  </si>
  <si>
    <t>Korea Advanced Institute of Science and Technology (KAIST)</t>
  </si>
  <si>
    <t>Institut Polytechnique de Paris</t>
  </si>
  <si>
    <t>University of Minnesota</t>
  </si>
  <si>
    <t>Ohio State University (Main campus)</t>
  </si>
  <si>
    <t>Université Paris Cité</t>
  </si>
  <si>
    <t>Purdue University West Lafayette</t>
  </si>
  <si>
    <t>Newcastle University</t>
  </si>
  <si>
    <t>University of York</t>
  </si>
  <si>
    <t>University of Pittsburgh-Pittsburgh campus</t>
  </si>
  <si>
    <t>Penn State (Main campus)</t>
  </si>
  <si>
    <t>KTH Royal Institute of Technology</t>
  </si>
  <si>
    <t>Arizona State University (Tempe)</t>
  </si>
  <si>
    <t>TU Dresden</t>
  </si>
  <si>
    <t>University of Virginia (Main campus)</t>
  </si>
  <si>
    <t>Pohang University of Science and Technology (POSTECH)</t>
  </si>
  <si>
    <t>Southern University of Science and Technology (SUSTech)</t>
  </si>
  <si>
    <t>Northeastern University, US</t>
  </si>
  <si>
    <t>Indiana University</t>
  </si>
  <si>
    <t>Université Catholique de Louvain</t>
  </si>
  <si>
    <t>Ulsan National Institute of Science and Technology (UNIST)</t>
  </si>
  <si>
    <t>National Taiwan University (NTU)</t>
  </si>
  <si>
    <t>University of Massachusetts</t>
  </si>
  <si>
    <t>201–250</t>
  </si>
  <si>
    <t>51.2–54.3</t>
  </si>
  <si>
    <t>Bielefeld University</t>
  </si>
  <si>
    <t>University of Hohenheim</t>
  </si>
  <si>
    <t>King Fahd University of Petroleum and Minerals</t>
  </si>
  <si>
    <t>Macau University of Science and Technology</t>
  </si>
  <si>
    <t>Moscow Institute of Physics and Technology (MIPT)</t>
  </si>
  <si>
    <t>Queensland University of Technology</t>
  </si>
  <si>
    <t>RCSI University of Medicine and Health Sciences</t>
  </si>
  <si>
    <t>St George’s, University of London</t>
  </si>
  <si>
    <t>Sant’Anna School of Advanced Studies – Pisa</t>
  </si>
  <si>
    <t>University of São Paulo</t>
  </si>
  <si>
    <t>Western University</t>
  </si>
  <si>
    <t>251–300</t>
  </si>
  <si>
    <t>48.9–51.1</t>
  </si>
  <si>
    <t>Brighton and Sussex Medical School</t>
  </si>
  <si>
    <t>Indian Institute of Science</t>
  </si>
  <si>
    <t>Queen’s University</t>
  </si>
  <si>
    <t>University of the Witwatersrand</t>
  </si>
  <si>
    <t>Abu Dhabi University</t>
  </si>
  <si>
    <t>301–350</t>
  </si>
  <si>
    <t>47.0–48.7</t>
  </si>
  <si>
    <t>Anglia Ruskin University (ARU)</t>
  </si>
  <si>
    <t>University of Bordeaux</t>
  </si>
  <si>
    <t>University at Buffalo</t>
  </si>
  <si>
    <t>École Normale Supérieure de Lyon</t>
  </si>
  <si>
    <t>Flinders University</t>
  </si>
  <si>
    <t>University of Galway</t>
  </si>
  <si>
    <t>Montpellier University</t>
  </si>
  <si>
    <t>Politecnico di Milano</t>
  </si>
  <si>
    <t>Reykjavík University</t>
  </si>
  <si>
    <t>RMIT University</t>
  </si>
  <si>
    <t>Stony Brook University</t>
  </si>
  <si>
    <t>351–400</t>
  </si>
  <si>
    <t>45.0–46.9</t>
  </si>
  <si>
    <t>Ateneo de Manila University</t>
  </si>
  <si>
    <t>Catholic University of Portugal</t>
  </si>
  <si>
    <t>City, University of London</t>
  </si>
  <si>
    <t>University of Greifswald</t>
  </si>
  <si>
    <t>University of Hai'l</t>
  </si>
  <si>
    <t>Imam Mohammad Ibn Saud Islamic University</t>
  </si>
  <si>
    <t>JSS Academy of Higher Education and Research</t>
  </si>
  <si>
    <t>Khalifa University</t>
  </si>
  <si>
    <t>University of Malaya</t>
  </si>
  <si>
    <t>University of Rome II – Tor Vergata</t>
  </si>
  <si>
    <t>Royal Veterinary College</t>
  </si>
  <si>
    <t>Shoolini University of Biotechnology and Management Sciences</t>
  </si>
  <si>
    <t>University of Texas at Dallas</t>
  </si>
  <si>
    <t>University of Vaasa</t>
  </si>
  <si>
    <t>Verona University</t>
  </si>
  <si>
    <t>401–500</t>
  </si>
  <si>
    <t>42.1–44.9</t>
  </si>
  <si>
    <t>Arak University of Medical Sciences</t>
  </si>
  <si>
    <t>Brunel University London</t>
  </si>
  <si>
    <t>University of Campinas</t>
  </si>
  <si>
    <t>University of Electronic Science and Technology of China</t>
  </si>
  <si>
    <t>Ferhat Abbas Sétif University 1</t>
  </si>
  <si>
    <t>Université Grenoble Alpes</t>
  </si>
  <si>
    <t>HSE University</t>
  </si>
  <si>
    <t>University of International Business and Economics</t>
  </si>
  <si>
    <t>University of Klagenfurt</t>
  </si>
  <si>
    <t>Mahatma Gandhi University</t>
  </si>
  <si>
    <t>University of Marburg</t>
  </si>
  <si>
    <t>University of Modena and Reggio Emilia</t>
  </si>
  <si>
    <t>Muhimbili University of Health and Allied Sciences</t>
  </si>
  <si>
    <t>National and Kapodistrian University of Athens</t>
  </si>
  <si>
    <t>National Research Nuclear University MEPhI</t>
  </si>
  <si>
    <t>Norwegian University of Science and Technology</t>
  </si>
  <si>
    <t>University of Passau</t>
  </si>
  <si>
    <t>University of Porto</t>
  </si>
  <si>
    <t>Qazvin University of Medical Sciences</t>
  </si>
  <si>
    <t>Qom University of Medical Sciences</t>
  </si>
  <si>
    <t>Sabancı University</t>
  </si>
  <si>
    <t>Southeast University</t>
  </si>
  <si>
    <t>Southern Medical University</t>
  </si>
  <si>
    <t>SRUC (Scotland’s Rural College)</t>
  </si>
  <si>
    <t>Sumy State University</t>
  </si>
  <si>
    <t>The University of Tulsa</t>
  </si>
  <si>
    <t>TU Wien</t>
  </si>
  <si>
    <t>Universiti Utara Malaysia</t>
  </si>
  <si>
    <t>University of the West of England</t>
  </si>
  <si>
    <t>501–600</t>
  </si>
  <si>
    <t>39.3–42.0</t>
  </si>
  <si>
    <t>Centrale Nantes</t>
  </si>
  <si>
    <t>Changsha University of Science and Technology</t>
  </si>
  <si>
    <t>Charles University</t>
  </si>
  <si>
    <t>École des Mines de Saint-Étienne</t>
  </si>
  <si>
    <t>University of Toulouse</t>
  </si>
  <si>
    <t>Gwangju Institute of Science and Technology (GIST)</t>
  </si>
  <si>
    <t>Harokopio University of Athens</t>
  </si>
  <si>
    <t>Indian Institute of Technology Ropar</t>
  </si>
  <si>
    <t>International Institute of Information Technology, Hyderabad</t>
  </si>
  <si>
    <t>Iran University of Science and Technology</t>
  </si>
  <si>
    <t>Islamic Azad University, Najafabad Branch (IAUN)</t>
  </si>
  <si>
    <t>Constructor University</t>
  </si>
  <si>
    <t>Jordan University of Science and Technology</t>
  </si>
  <si>
    <t>Kashan University of Medical Sciences and Health Services</t>
  </si>
  <si>
    <t>University of Lille</t>
  </si>
  <si>
    <t>University of Lisbon</t>
  </si>
  <si>
    <t>University of Management and Technology</t>
  </si>
  <si>
    <t>Open University of Catalonia</t>
  </si>
  <si>
    <t>Empress Catherine II Saint Petersburg Mining University</t>
  </si>
  <si>
    <t>Saveetha Institute of Medical and Technical Sciences</t>
  </si>
  <si>
    <t>Sciences Po</t>
  </si>
  <si>
    <t>SOAS University of London</t>
  </si>
  <si>
    <t>University of South Carolina-Columbia</t>
  </si>
  <si>
    <t>Southwestern University of Finance and Economics</t>
  </si>
  <si>
    <t>University of Stavanger</t>
  </si>
  <si>
    <t>SUNY University at Albany</t>
  </si>
  <si>
    <t>Tokyo Medical and Dental University (TMDU)</t>
  </si>
  <si>
    <t>TU Dortmund University</t>
  </si>
  <si>
    <t>University of Tuscia</t>
  </si>
  <si>
    <t>UiT The Arctic University of Norway</t>
  </si>
  <si>
    <t>University of Vic – Central University of Catalonia</t>
  </si>
  <si>
    <t>The University of the West Indies</t>
  </si>
  <si>
    <t>Abdul Wali Khan University Mardan</t>
  </si>
  <si>
    <t>601–800</t>
  </si>
  <si>
    <t>34.0–39.2</t>
  </si>
  <si>
    <t>University of Antofagasta</t>
  </si>
  <si>
    <t>University of Babylon</t>
  </si>
  <si>
    <t>Bahria University</t>
  </si>
  <si>
    <t>Banaras Hindu University</t>
  </si>
  <si>
    <t>University of Bari Aldo Moro</t>
  </si>
  <si>
    <t>Beirut Arab University</t>
  </si>
  <si>
    <t>Ben-Gurion University of the Negev</t>
  </si>
  <si>
    <t>Université Bourgogne Franche-Comté (UBFC)</t>
  </si>
  <si>
    <t>Ca’ Foscari University of Venice</t>
  </si>
  <si>
    <t>University of Camerino (Unicam)</t>
  </si>
  <si>
    <t>University of Coimbra</t>
  </si>
  <si>
    <t>COMSATS University Islamabad</t>
  </si>
  <si>
    <t>Concordia University</t>
  </si>
  <si>
    <t>University of Córdoba</t>
  </si>
  <si>
    <t>Covenant University</t>
  </si>
  <si>
    <t>Universidade Eduardo Mondlane</t>
  </si>
  <si>
    <t>University of Engineering and Technology, Taxila</t>
  </si>
  <si>
    <t>ENSTA Bretagne</t>
  </si>
  <si>
    <t>Financial University under the Government of the Russian Federation</t>
  </si>
  <si>
    <t>Gabriele d‘Annunzio University</t>
  </si>
  <si>
    <t>Graphic Era University</t>
  </si>
  <si>
    <t>Hazara University Mansehra</t>
  </si>
  <si>
    <t>Icesi University</t>
  </si>
  <si>
    <t>Ilam University of Medical Sciences</t>
  </si>
  <si>
    <t>Indian Institute of Technology Indore</t>
  </si>
  <si>
    <t>International Islamic University, Islamabad</t>
  </si>
  <si>
    <t>Jawaharlal Nehru University</t>
  </si>
  <si>
    <t>The University of Jordan</t>
  </si>
  <si>
    <t>Jouf University</t>
  </si>
  <si>
    <t>Kalasalingam Academy of Research and Education</t>
  </si>
  <si>
    <t>University of Kashan</t>
  </si>
  <si>
    <t>KIIT University</t>
  </si>
  <si>
    <t>Kore University of Enna</t>
  </si>
  <si>
    <t>University of Lorraine</t>
  </si>
  <si>
    <t>Louisiana State University</t>
  </si>
  <si>
    <t>Maharishi Markandeshwar University (MMU)</t>
  </si>
  <si>
    <t>University of Malakand</t>
  </si>
  <si>
    <t>Mashhad University of Medical Sciences</t>
  </si>
  <si>
    <t>Medical University of Lodz</t>
  </si>
  <si>
    <t>Mizzou - University of Missouri</t>
  </si>
  <si>
    <t>University of Namibia</t>
  </si>
  <si>
    <t>National Cheng Kung University (NCKU)</t>
  </si>
  <si>
    <t>National University of Science and Technology (MISiS)</t>
  </si>
  <si>
    <t>National Taiwan University of Science and Technology (Taiwan Tech)</t>
  </si>
  <si>
    <t>National Yunlin University of Science and Technology</t>
  </si>
  <si>
    <t>University of New Brunswick UNB</t>
  </si>
  <si>
    <t>North South University</t>
  </si>
  <si>
    <t>North-West University</t>
  </si>
  <si>
    <t>NOVA University of Lisbon</t>
  </si>
  <si>
    <t>University of Occupational and Environmental Health, Japan</t>
  </si>
  <si>
    <t>The Open University</t>
  </si>
  <si>
    <t>Polytechnic University of Bari</t>
  </si>
  <si>
    <t>Université du Québec</t>
  </si>
  <si>
    <t>Riga Stradiņš University</t>
  </si>
  <si>
    <t>Riphah International University</t>
  </si>
  <si>
    <t>RUDN University</t>
  </si>
  <si>
    <t>University of Santiago de Compostela</t>
  </si>
  <si>
    <t>University of Campania Luigi Vanvitelli</t>
  </si>
  <si>
    <t>University of Strasbourg</t>
  </si>
  <si>
    <t>SUNY Binghamton University</t>
  </si>
  <si>
    <t>University of Texas at Arlington</t>
  </si>
  <si>
    <t>Thapar Institute of Engineering and Technology</t>
  </si>
  <si>
    <t>TU Braunschweig</t>
  </si>
  <si>
    <t>Paris Lodron Universität Salzburg</t>
  </si>
  <si>
    <t>University of the West of Scotland</t>
  </si>
  <si>
    <t>University of the Aegean</t>
  </si>
  <si>
    <t>801–1000</t>
  </si>
  <si>
    <t>29.8–33.9</t>
  </si>
  <si>
    <t>The University of Aizu</t>
  </si>
  <si>
    <t>University of Alcalá</t>
  </si>
  <si>
    <t>Anna University</t>
  </si>
  <si>
    <t>University of Applied Sciences and Arts of Western Switzerland</t>
  </si>
  <si>
    <t>Athens University of Economics and Business</t>
  </si>
  <si>
    <t>University of Aveiro</t>
  </si>
  <si>
    <t>University of the Balearic Islands</t>
  </si>
  <si>
    <t>University of the Basque Country</t>
  </si>
  <si>
    <t>University of Bedfordshire</t>
  </si>
  <si>
    <t>University of Beira Interior</t>
  </si>
  <si>
    <t>Bilkent University</t>
  </si>
  <si>
    <t>Birla Institute of Technology and Science, Pilani</t>
  </si>
  <si>
    <t>Institute of Chemical Technology</t>
  </si>
  <si>
    <t>China University of Petroleum, Beijing</t>
  </si>
  <si>
    <t>University of Clermont Auvergne</t>
  </si>
  <si>
    <t>University of Engineering and Technology, Peshawar</t>
  </si>
  <si>
    <t>Federal University of Minas Gerais</t>
  </si>
  <si>
    <t>University of Girona</t>
  </si>
  <si>
    <t>Indian Institute of Technology Patna</t>
  </si>
  <si>
    <t>Indian Institute of Technology Gandhinagar</t>
  </si>
  <si>
    <t>ISCTE-University Institute of Lisbon</t>
  </si>
  <si>
    <t>The Islamia University of Bahawalpur</t>
  </si>
  <si>
    <t>Iuliu Haţieganu University of Medicine and Pharmacy Cluj-Napoca</t>
  </si>
  <si>
    <t>University of Jaén</t>
  </si>
  <si>
    <t>Kindai University</t>
  </si>
  <si>
    <t>KL University</t>
  </si>
  <si>
    <t>University of La Laguna</t>
  </si>
  <si>
    <t>University of Lleida</t>
  </si>
  <si>
    <t>Manipal Academy of Higher Education</t>
  </si>
  <si>
    <t>Masaryk University</t>
  </si>
  <si>
    <t>Medical University of Gdańsk</t>
  </si>
  <si>
    <t>University of Minho</t>
  </si>
  <si>
    <t>Nanjing University of Information Science and Technology</t>
  </si>
  <si>
    <t>National Institute of Applied Sciences of Lyon (INSA Lyon)</t>
  </si>
  <si>
    <t>École Nationale des Travaux Publics de l'État (ENTPE)</t>
  </si>
  <si>
    <t>National University of Sciences and Technology</t>
  </si>
  <si>
    <t>Northeast Normal University</t>
  </si>
  <si>
    <t>University of Northern British Columbia (UNBC)</t>
  </si>
  <si>
    <t>Panthéon-Sorbonne University – Paris 1</t>
  </si>
  <si>
    <t>Universiti Pendidikan Sultan Idris</t>
  </si>
  <si>
    <t>University of the Philippines</t>
  </si>
  <si>
    <t>Polytechnic University of Valencia</t>
  </si>
  <si>
    <t>Pontifical Catholic University of Rio de Janeiro (PUC-Rio)</t>
  </si>
  <si>
    <t>Pontifical Catholic University of Rio Grande do Sul (PUCRS)</t>
  </si>
  <si>
    <t>University of the Punjab</t>
  </si>
  <si>
    <t>University of Rennes 1</t>
  </si>
  <si>
    <t>University of Roehampton</t>
  </si>
  <si>
    <t>University of Rome III</t>
  </si>
  <si>
    <t>University of Science and Technology Beijing</t>
  </si>
  <si>
    <t>Sechenov University</t>
  </si>
  <si>
    <t>University of La Serena</t>
  </si>
  <si>
    <t>University of Siegen</t>
  </si>
  <si>
    <t>University of South Bohemia in České Budějovice</t>
  </si>
  <si>
    <t>Symbiosis International University</t>
  </si>
  <si>
    <t>Universiti Tenaga Nasional (UNITEN)</t>
  </si>
  <si>
    <t>University of Texas at El Paso</t>
  </si>
  <si>
    <t>University of Urbino Carlo Bo</t>
  </si>
  <si>
    <t>VIT University</t>
  </si>
  <si>
    <t>University of Winchester</t>
  </si>
  <si>
    <t>Zewail City of Science and Technology</t>
  </si>
  <si>
    <t>Zhejiang University of Finance and Economics</t>
  </si>
  <si>
    <t>1001–1200</t>
  </si>
  <si>
    <t>24.4–29.7</t>
  </si>
  <si>
    <t>Adam Mickiewicz University, Poznań</t>
  </si>
  <si>
    <t>University of Algarve</t>
  </si>
  <si>
    <t>University of Almería</t>
  </si>
  <si>
    <t>University of Anbar</t>
  </si>
  <si>
    <t>University of the Andes, Colombia</t>
  </si>
  <si>
    <t>Arts et Métiers</t>
  </si>
  <si>
    <t>Atılım University</t>
  </si>
  <si>
    <t>Autonomous University of Sinaloa</t>
  </si>
  <si>
    <t>Babeş-Bolyai University</t>
  </si>
  <si>
    <t>Bayero University</t>
  </si>
  <si>
    <t>University of Botswana</t>
  </si>
  <si>
    <t>University of Burgos</t>
  </si>
  <si>
    <t>Cardiff Metropolitan University</t>
  </si>
  <si>
    <t>Carlos III University of Madrid</t>
  </si>
  <si>
    <t>Technical University of Cartagena</t>
  </si>
  <si>
    <t>University of Castilla-La Mancha</t>
  </si>
  <si>
    <t>Universidad Católica San Antonio de Murcia (UCAM)</t>
  </si>
  <si>
    <t>University of Chile</t>
  </si>
  <si>
    <t>China University of Geosciences, Beijing</t>
  </si>
  <si>
    <t>Comenius University in Bratislava</t>
  </si>
  <si>
    <t>Czech University of Life Sciences Prague (CZU)</t>
  </si>
  <si>
    <t>Don State Technical University</t>
  </si>
  <si>
    <t>Dr B.R. Ambedkar National Institute of Technology Jalandhar</t>
  </si>
  <si>
    <t>East China University of Science and Technology</t>
  </si>
  <si>
    <t>University of East London</t>
  </si>
  <si>
    <t>University of Engineering &amp; Technology (UET) Lahore</t>
  </si>
  <si>
    <t>Universidade Estadual Paulista (Unesp)</t>
  </si>
  <si>
    <t>University of Extremadura</t>
  </si>
  <si>
    <t>Federal University of Rio de Janeiro</t>
  </si>
  <si>
    <t>Universidade Federal de Santa Catarina</t>
  </si>
  <si>
    <t>Federal University of Technology Akure</t>
  </si>
  <si>
    <t>University of Fortaleza (UNIFOR)</t>
  </si>
  <si>
    <t>Fujian Agriculture and Forestry University</t>
  </si>
  <si>
    <t>Guru Jambheshwar University of Science and Technology</t>
  </si>
  <si>
    <t>Hakim Sabzevari University</t>
  </si>
  <si>
    <t>Ibn Tofaïl University</t>
  </si>
  <si>
    <t>IMT Nord Europe</t>
  </si>
  <si>
    <t>Indian Institute of Science Education and Research, Pune</t>
  </si>
  <si>
    <t>Indian Institute of Science Education and Research Kolkata</t>
  </si>
  <si>
    <t>Indian Institute of Technology Bhubaneswar</t>
  </si>
  <si>
    <t>Indian Institute of Technology Guwahati</t>
  </si>
  <si>
    <t>Indian Institute of Technology Mandi</t>
  </si>
  <si>
    <t>Isfahan University of Medical Sciences</t>
  </si>
  <si>
    <t>Jiangxi University of Finance and Economics</t>
  </si>
  <si>
    <t>The Jikei University School of Medicine</t>
  </si>
  <si>
    <t>Kharkiv National University of Radio Electronics</t>
  </si>
  <si>
    <t>Kwame Nkrumah University of Science and Technology</t>
  </si>
  <si>
    <t>University of Las Palmas de Gran Canaria</t>
  </si>
  <si>
    <t>Montanuniversität Leoben</t>
  </si>
  <si>
    <t>University of León</t>
  </si>
  <si>
    <t>Lusophone University of Humanities and Technologies</t>
  </si>
  <si>
    <t>University of Manouba</t>
  </si>
  <si>
    <t>University of Mauritius</t>
  </si>
  <si>
    <t>Menoufia University</t>
  </si>
  <si>
    <t>Miguel Hernández University of Elche</t>
  </si>
  <si>
    <t>Nanjing University of Aeronautics and Astronautics</t>
  </si>
  <si>
    <t>National Autonomous University of Mexico</t>
  </si>
  <si>
    <t>National University of Colombia</t>
  </si>
  <si>
    <t>Óbuda University</t>
  </si>
  <si>
    <t>Pavol Jozef Šafárik University in Košice</t>
  </si>
  <si>
    <t>PMAS Arid Agriculture University Rawalpindi</t>
  </si>
  <si>
    <t>Polytechnic Institute of Porto</t>
  </si>
  <si>
    <t>Public University of Navarre</t>
  </si>
  <si>
    <t>University of Puerto Rico</t>
  </si>
  <si>
    <t>Robert Gordon University</t>
  </si>
  <si>
    <t>Semnan University of Medical Sciences and Health Services</t>
  </si>
  <si>
    <t>Sidi Mohamed Ben Abdellah University</t>
  </si>
  <si>
    <t>University of Social Welfare and Rehabilitation Sciences</t>
  </si>
  <si>
    <t>University of the South Pacific</t>
  </si>
  <si>
    <t>South Valley University</t>
  </si>
  <si>
    <t>Ştefan cel Mare University of Suceava</t>
  </si>
  <si>
    <t>St Marianna University School of Medicine</t>
  </si>
  <si>
    <t>University of Sunderland</t>
  </si>
  <si>
    <t>SWPS University</t>
  </si>
  <si>
    <t>University of Szeged</t>
  </si>
  <si>
    <t>Tallinn University</t>
  </si>
  <si>
    <t>Technical University of Madrid</t>
  </si>
  <si>
    <t>Technological University Dublin</t>
  </si>
  <si>
    <t>Teesside University</t>
  </si>
  <si>
    <t>Toyota Technological Institute</t>
  </si>
  <si>
    <t>University of Trás-os-Montes and Alto Douro</t>
  </si>
  <si>
    <t>Ufa State Petroleum Technological University</t>
  </si>
  <si>
    <t>University of Veterinary and Animal Sciences, Lahore</t>
  </si>
  <si>
    <t>University of Vigo</t>
  </si>
  <si>
    <t>Yıldız Technical University</t>
  </si>
  <si>
    <t>University of Žilina</t>
  </si>
  <si>
    <t>Université 8 Mai 1945 Guelma</t>
  </si>
  <si>
    <t>1201–1500</t>
  </si>
  <si>
    <t>18.4–24.3</t>
  </si>
  <si>
    <t>Abdelmalek Essaâdi University</t>
  </si>
  <si>
    <t>Acharya Nagarjuna University</t>
  </si>
  <si>
    <t>Acıbadem University</t>
  </si>
  <si>
    <t>Adolfo Ibáñez University</t>
  </si>
  <si>
    <t>University of Alicante</t>
  </si>
  <si>
    <t>Altai State University</t>
  </si>
  <si>
    <t>University of the Andes, Chile</t>
  </si>
  <si>
    <t>Andhra University</t>
  </si>
  <si>
    <t>Universidad Andrés Bello (UNAB)</t>
  </si>
  <si>
    <t>University of Antioquia</t>
  </si>
  <si>
    <t>Austral University of Chile</t>
  </si>
  <si>
    <t>Banasthali University</t>
  </si>
  <si>
    <t>Bandung Institute of Technology (ITB)</t>
  </si>
  <si>
    <t>Bangladesh University of Engineering and Technology</t>
  </si>
  <si>
    <t>University of Benin</t>
  </si>
  <si>
    <t>Bezmiâlem Vakif University</t>
  </si>
  <si>
    <t>BINUS University</t>
  </si>
  <si>
    <t>University of Brasília</t>
  </si>
  <si>
    <t>The British University in Egypt</t>
  </si>
  <si>
    <t>Budapest University of Technology and Economics</t>
  </si>
  <si>
    <t>University of Cadiz</t>
  </si>
  <si>
    <t>Canterbury Christ Church University</t>
  </si>
  <si>
    <t>University of Carthage</t>
  </si>
  <si>
    <t>The Catholic University of Korea</t>
  </si>
  <si>
    <t>Catholic University of the North</t>
  </si>
  <si>
    <t>Chang Gung University of Science and Technology</t>
  </si>
  <si>
    <t>University of Chemistry and Technology, Prague</t>
  </si>
  <si>
    <t>University of Chester</t>
  </si>
  <si>
    <t>Cochin University of Science and Technology</t>
  </si>
  <si>
    <t>University of Concepción</t>
  </si>
  <si>
    <t>Corvinus University of Budapest</t>
  </si>
  <si>
    <t>Czech Technical University in Prague</t>
  </si>
  <si>
    <t>Damghan University</t>
  </si>
  <si>
    <t>De La Salle University</t>
  </si>
  <si>
    <t>El Bosque University</t>
  </si>
  <si>
    <t>The University of Electro-Communications</t>
  </si>
  <si>
    <t>Escuela Superior Politécnica del Litoral</t>
  </si>
  <si>
    <t>Universidade do Estado do Rio de Janeiro (UERJ)</t>
  </si>
  <si>
    <t>Federal University of Espírito Santo</t>
  </si>
  <si>
    <t>Federal University of Goiás</t>
  </si>
  <si>
    <t>Federal University of Lavras</t>
  </si>
  <si>
    <t>Universidade Federal do Paraná (UFPR)</t>
  </si>
  <si>
    <t>Federal University of Rio Grande do Norte (UFRN)</t>
  </si>
  <si>
    <t>Federal University of Santa Maria</t>
  </si>
  <si>
    <t>Federal University of São Carlos</t>
  </si>
  <si>
    <t>Federal University of Uberlândia</t>
  </si>
  <si>
    <t>Federal University of Viçosa</t>
  </si>
  <si>
    <t>University of Fort Hare</t>
  </si>
  <si>
    <t>University of La Frontera</t>
  </si>
  <si>
    <t>German University in Cairo</t>
  </si>
  <si>
    <t>Hasanuddin University</t>
  </si>
  <si>
    <t>The Hashemite University</t>
  </si>
  <si>
    <t>Université Hassan II de Casablanca</t>
  </si>
  <si>
    <t>Hosei University</t>
  </si>
  <si>
    <t>Hungarian University of Agriculture and Life Sciences</t>
  </si>
  <si>
    <t>Immanuel Kant Baltic Federal University</t>
  </si>
  <si>
    <t>Indian Institute of Science Education and Research Bhopal</t>
  </si>
  <si>
    <t>International Hellenic University</t>
  </si>
  <si>
    <t>IPB University</t>
  </si>
  <si>
    <t>Irkutsk National Research Technical University</t>
  </si>
  <si>
    <t>Ivan Franko National University of Lviv</t>
  </si>
  <si>
    <t>Jawaharlal Nehru Technological University Anantapur (JNTUA)</t>
  </si>
  <si>
    <t>Karabük University</t>
  </si>
  <si>
    <t>Kazan National Research Technical University</t>
  </si>
  <si>
    <t>Kazan State Medical University</t>
  </si>
  <si>
    <t>Khulna University of Engineering and Technology (KUET)</t>
  </si>
  <si>
    <t>Kochi University of Technology</t>
  </si>
  <si>
    <t>Universiti Kuala Lumpur</t>
  </si>
  <si>
    <t>Kyushu Institute of Technology (Kyutech)</t>
  </si>
  <si>
    <t>Lahore College for Women University (LCWU)</t>
  </si>
  <si>
    <t>L.N. Gumilyov Eurasian National University</t>
  </si>
  <si>
    <t>Lobachevsky State University of Nizhni Novgorod</t>
  </si>
  <si>
    <t>Londrina State University</t>
  </si>
  <si>
    <t>University of Lucknow</t>
  </si>
  <si>
    <t>Lumière University, Lyon 2</t>
  </si>
  <si>
    <t>University of Malaga</t>
  </si>
  <si>
    <t>Universiti Malaysia Kelantan</t>
  </si>
  <si>
    <t>Universiti Malaysia Sarawak (UNIMAS)</t>
  </si>
  <si>
    <t>Metropolitan Autonomous University</t>
  </si>
  <si>
    <t>Mohammed V University of Rabat</t>
  </si>
  <si>
    <t>University of Monastir</t>
  </si>
  <si>
    <t>Moscow Aviation Institute</t>
  </si>
  <si>
    <t>Moscow State University of Civil Engineering</t>
  </si>
  <si>
    <t>University of Mysore</t>
  </si>
  <si>
    <t>National University of Distance Education (UNED)</t>
  </si>
  <si>
    <t>National Research University of Electronic Technology (MIET)</t>
  </si>
  <si>
    <t>National Research Saratov State University</t>
  </si>
  <si>
    <t>National University of San Martín</t>
  </si>
  <si>
    <t>National Technical University Kharkiv Polytechnic Institute</t>
  </si>
  <si>
    <t>National Technical University of Ukraine – Igor Sikorsky Kyiv Polytechnic Institute</t>
  </si>
  <si>
    <t>Nicolaus Copernicus University in Toruń</t>
  </si>
  <si>
    <t>University of Nigeria Nsukka</t>
  </si>
  <si>
    <t>Slovak University of Agriculture in Nitra</t>
  </si>
  <si>
    <t>University of North Carolina Wilmington</t>
  </si>
  <si>
    <t>University of the North, Colombia</t>
  </si>
  <si>
    <t>Oles Honchar Dnipro National University</t>
  </si>
  <si>
    <t>Oran 1 University</t>
  </si>
  <si>
    <t>Paris Nanterre University</t>
  </si>
  <si>
    <t>University of Pau and Pays de l’Adour</t>
  </si>
  <si>
    <t>Universitas Pendidikan Indonesia</t>
  </si>
  <si>
    <t>Persian Gulf University</t>
  </si>
  <si>
    <t>Pontifical Catholic University of Peru</t>
  </si>
  <si>
    <t>Pontifical Catholic University of Valparaíso</t>
  </si>
  <si>
    <t>Université Saint-Joseph de Beyrouth</t>
  </si>
  <si>
    <t>Samara National Research University (Samara University)</t>
  </si>
  <si>
    <t>University of Santiago, Chile (USACH)</t>
  </si>
  <si>
    <t>SASTRA University</t>
  </si>
  <si>
    <t>Sathyabama Institute of Science and Technology</t>
  </si>
  <si>
    <t>Universitas Sebelas Maret</t>
  </si>
  <si>
    <t>Seoul National University of Science and Technology (SeoulTech)</t>
  </si>
  <si>
    <t>University of Sfax</t>
  </si>
  <si>
    <t>Shahid Bahonar University of Kerman</t>
  </si>
  <si>
    <t>Shahid Rajaee Teacher Training University</t>
  </si>
  <si>
    <t>University of Shanghai for Science and Technology</t>
  </si>
  <si>
    <t>Sofia University</t>
  </si>
  <si>
    <t>Université Sorbonne Nouvelle</t>
  </si>
  <si>
    <t>University of Sousse</t>
  </si>
  <si>
    <t>Sri Venkateswara University</t>
  </si>
  <si>
    <t>SRM Institute of Science and Technology</t>
  </si>
  <si>
    <t>Staffordshire University</t>
  </si>
  <si>
    <t>State University of Malang</t>
  </si>
  <si>
    <t>St Petersburg Electrotechnical University (LETI)</t>
  </si>
  <si>
    <t>University of Talca</t>
  </si>
  <si>
    <t>University of Tarapacá</t>
  </si>
  <si>
    <t>Technical University of Košice</t>
  </si>
  <si>
    <t>Technological University of Pereira</t>
  </si>
  <si>
    <t>University of Technology of Compiègne</t>
  </si>
  <si>
    <t>University of Technology of Troyes</t>
  </si>
  <si>
    <t>Universiti Teknikal Malaysia Melaka</t>
  </si>
  <si>
    <t>The John Paul II Catholic University of Lublin</t>
  </si>
  <si>
    <t>Tokat Gaziosmanpaşa University</t>
  </si>
  <si>
    <t>Tokyo University of Agriculture and Technology</t>
  </si>
  <si>
    <t>Tokyo University of Marine Science and Technology</t>
  </si>
  <si>
    <t>Tomas Bata University in Zlín</t>
  </si>
  <si>
    <t>Toyohashi University of Technology (TUT)</t>
  </si>
  <si>
    <t>University of Tunis El Manar</t>
  </si>
  <si>
    <t>UNIR – International University of La Rioja</t>
  </si>
  <si>
    <t>Unisinos University</t>
  </si>
  <si>
    <t>Université Chouaïb Doukkali</t>
  </si>
  <si>
    <t>Universiti Malaysia Terengganu (UMT)</t>
  </si>
  <si>
    <t>Universiti Tun Hussein Onn Malaysia (UTHM)</t>
  </si>
  <si>
    <t>USAMV Cluj-Napoca</t>
  </si>
  <si>
    <t>University of Valladolid</t>
  </si>
  <si>
    <t>Veltech University</t>
  </si>
  <si>
    <t>University of Venda</t>
  </si>
  <si>
    <t>Vignan’s Foundation for Science, Technology and Research</t>
  </si>
  <si>
    <t>Vilnius Gediminas Technical University (Vilnius Tech)</t>
  </si>
  <si>
    <t>Volgograd State Technical University</t>
  </si>
  <si>
    <t>Voronezh State Technical University</t>
  </si>
  <si>
    <t>Warsaw University of Life Sciences – SGGW</t>
  </si>
  <si>
    <t>University of Western Macedonia</t>
  </si>
  <si>
    <t>Wrocław University of Environmental and Life Sciences</t>
  </si>
  <si>
    <t>Yazd University</t>
  </si>
  <si>
    <t>Yuriy Fedkovych Chernivtsi National University</t>
  </si>
  <si>
    <t>University of Zanjan</t>
  </si>
  <si>
    <t>Zanjan University of Medical Sciences</t>
  </si>
  <si>
    <t>University of Abou Bekr Belkaïd Tlemcen</t>
  </si>
  <si>
    <t>1501+</t>
  </si>
  <si>
    <t>10.4–18.3</t>
  </si>
  <si>
    <t>University of the Andes, Venezuela</t>
  </si>
  <si>
    <t>Aoyama Gakuin University</t>
  </si>
  <si>
    <t>Universidad Autónoma Chapingo</t>
  </si>
  <si>
    <t>Universidad Autónoma de Ciudad Juárez</t>
  </si>
  <si>
    <t>Universidad Autónoma de Coahuila</t>
  </si>
  <si>
    <t>Universidad Autónoma del Estado de Hidalgo</t>
  </si>
  <si>
    <t>Universidad Autónoma del Estado de Mexico (UAEMex)</t>
  </si>
  <si>
    <t>Universidad Autónoma del Estado de Morelos</t>
  </si>
  <si>
    <t>Universidad Autónoma de Nuevo León (UANL)</t>
  </si>
  <si>
    <t>Universidad Autónoma de Querétaro</t>
  </si>
  <si>
    <t>Universidad Autónoma de Yucatán</t>
  </si>
  <si>
    <t>Autonomous University of Baja California</t>
  </si>
  <si>
    <t>Baku State University</t>
  </si>
  <si>
    <t>Bashkir State University</t>
  </si>
  <si>
    <t>Başkent University</t>
  </si>
  <si>
    <t>University of Basrah</t>
  </si>
  <si>
    <t>University of Béjaïa</t>
  </si>
  <si>
    <t>Belgorod State National Research University</t>
  </si>
  <si>
    <t>University of Bío-Bío</t>
  </si>
  <si>
    <t>University of Biskra</t>
  </si>
  <si>
    <t>Blida 1 University</t>
  </si>
  <si>
    <t>Bolu Abant Izzet Baysal University</t>
  </si>
  <si>
    <t>University of Brawijaya</t>
  </si>
  <si>
    <t>Burapha University</t>
  </si>
  <si>
    <t>Bursa Uludağ University</t>
  </si>
  <si>
    <t>Catholic University of Brasília</t>
  </si>
  <si>
    <t>University of Caxias do Sul</t>
  </si>
  <si>
    <t>Ceará State University</t>
  </si>
  <si>
    <t>Chiba Institute of Technology</t>
  </si>
  <si>
    <t>Chinese Culture University</t>
  </si>
  <si>
    <t>University of Colima</t>
  </si>
  <si>
    <t>Comillas Pontifical University</t>
  </si>
  <si>
    <t>Communication University of China</t>
  </si>
  <si>
    <t>University of Craiova</t>
  </si>
  <si>
    <t>University of Dar es Salaam</t>
  </si>
  <si>
    <t>Diponegoro University</t>
  </si>
  <si>
    <t>Dumlupinar University</t>
  </si>
  <si>
    <t>Dunarea de Jos University of Galati</t>
  </si>
  <si>
    <t>EAFIT University</t>
  </si>
  <si>
    <t>Erzincan Binali Yıldırım University</t>
  </si>
  <si>
    <t>Escuela Politécnica Nacional</t>
  </si>
  <si>
    <t>Universidade Estadual do Norte Fluminense Darcy Ribeiro</t>
  </si>
  <si>
    <t>Universidade Estadual do Oeste do Paraná (Unioeste)</t>
  </si>
  <si>
    <t>Federal University of Agriculture, Abeokuta</t>
  </si>
  <si>
    <t>Universidade Federal do Ceará (UFC)</t>
  </si>
  <si>
    <t>Universidade Federal de Ciências da Saúde de Porto Alegre (UFCSPA)</t>
  </si>
  <si>
    <t>Universidade Federal do Vale do São Francisco</t>
  </si>
  <si>
    <t>Federal University of Itajubá</t>
  </si>
  <si>
    <t>Universidade Federal do Maranhão (UFMA)</t>
  </si>
  <si>
    <t>Federal University of Mato Grosso do Sul</t>
  </si>
  <si>
    <t>Universidade Federal de Ouro Preto (UFOP)</t>
  </si>
  <si>
    <t>Federal University of Pará</t>
  </si>
  <si>
    <t>Federal University of Paraí­ba (UFPB)</t>
  </si>
  <si>
    <t>Federal University of Pelotas</t>
  </si>
  <si>
    <t>Federal University of Pernambuco</t>
  </si>
  <si>
    <t>Federal University of Piauí</t>
  </si>
  <si>
    <t>Federal Rural University of Pernambuco</t>
  </si>
  <si>
    <t>Universidade Federal Rural do Semi-Arido</t>
  </si>
  <si>
    <t>Federal University of the State of Rio de Janeiro (UNIRIO)</t>
  </si>
  <si>
    <t>Federal University of Vales do Jequitinhonha e Mucuri</t>
  </si>
  <si>
    <t>Université Frères Mentouri Constantine 1</t>
  </si>
  <si>
    <t>Universidad de las Fuerzas Armadas – ESPE</t>
  </si>
  <si>
    <t>George Emil Palade University of Medicine, Pharmacy, Science, and Technology of Targu Mures</t>
  </si>
  <si>
    <t>Gheorghe Asachi Technical University of Iaşi</t>
  </si>
  <si>
    <t>GITAM University</t>
  </si>
  <si>
    <t>Grigore T. Popa University of Medicine and Pharmacy</t>
  </si>
  <si>
    <t>University of Guadalajara</t>
  </si>
  <si>
    <t>University of Guanajuato</t>
  </si>
  <si>
    <t>Gubkin Russian State University of Oil and Gas</t>
  </si>
  <si>
    <t>Hanoi University of Science and Technology</t>
  </si>
  <si>
    <t>Université Hassan 1er</t>
  </si>
  <si>
    <t>University of Havana</t>
  </si>
  <si>
    <t>Universidad Industrial de Santander (UIS)</t>
  </si>
  <si>
    <t>Industrial University of Tyumen</t>
  </si>
  <si>
    <t>Inönü University</t>
  </si>
  <si>
    <t>Instituto Politécnico Nacional (IPN)</t>
  </si>
  <si>
    <t>Irkutsk State University</t>
  </si>
  <si>
    <t>Islamic University of Indonesia</t>
  </si>
  <si>
    <t>Ivanovo State University of Chemistry and Technology</t>
  </si>
  <si>
    <t>Izmir Institute of Technology</t>
  </si>
  <si>
    <t>Jan Evangelista Purkyně University</t>
  </si>
  <si>
    <t>Jean Moulin University – Lyon 3</t>
  </si>
  <si>
    <t>Kemerovo State University</t>
  </si>
  <si>
    <t>King Mongkut’s Institute of Technology Ladkrabang</t>
  </si>
  <si>
    <t>Kogakuin University</t>
  </si>
  <si>
    <t>University of Kufa</t>
  </si>
  <si>
    <t>Kyoto Sangyo University</t>
  </si>
  <si>
    <t>Ladoke Akintola University of Technology</t>
  </si>
  <si>
    <t>Latvia University of Life Sciences and Technologies</t>
  </si>
  <si>
    <t>Lucian Blaga University of Sibiu</t>
  </si>
  <si>
    <t>University of Macerata (UNIMC)</t>
  </si>
  <si>
    <t>Mackenzie Presbyterian University</t>
  </si>
  <si>
    <t>Mahasarakham University</t>
  </si>
  <si>
    <t>Mapúa University</t>
  </si>
  <si>
    <t>Maria Curie-Skłodowska University (UMCS)</t>
  </si>
  <si>
    <t>Matej Bel University</t>
  </si>
  <si>
    <t>Medical University of Silesia in Katowice</t>
  </si>
  <si>
    <t>Mendeleev University of Chemical Technology</t>
  </si>
  <si>
    <t>M’Hamed Bougara University of Boumerdès</t>
  </si>
  <si>
    <t>Ming Chuan University</t>
  </si>
  <si>
    <t>University of Miskolc</t>
  </si>
  <si>
    <t>University Mohamed Boudiaf of M’Sila</t>
  </si>
  <si>
    <t>Moscow Polytechnic University</t>
  </si>
  <si>
    <t>Moscow Power Engineering Institute</t>
  </si>
  <si>
    <t>University of Mosul</t>
  </si>
  <si>
    <t>Université Mouloud Mammeri de Tizi-Ouzou</t>
  </si>
  <si>
    <t>Muroran Institute of Technology</t>
  </si>
  <si>
    <t>Mustansiriyah University</t>
  </si>
  <si>
    <t>Universidad Nacional del Litoral</t>
  </si>
  <si>
    <t>National Chi Nan University</t>
  </si>
  <si>
    <t>National Formosa University</t>
  </si>
  <si>
    <t>National Ilan University</t>
  </si>
  <si>
    <t>National University of Kaohsiung</t>
  </si>
  <si>
    <t>National Kaohsiung University of Science and Technology</t>
  </si>
  <si>
    <t>National Taipei University</t>
  </si>
  <si>
    <t>National United University</t>
  </si>
  <si>
    <t>Nizhny Novgorod State Technical University n.a. R.E. Alekseev</t>
  </si>
  <si>
    <t>Nnamdi Azikiwe University</t>
  </si>
  <si>
    <t>North-Caucasus Federal University</t>
  </si>
  <si>
    <t>North-Eastern Federal University</t>
  </si>
  <si>
    <t>Northern (Arctic) Federal University named after M.V. Lomonosov</t>
  </si>
  <si>
    <t>North-Western State Medical University named after I.I. Mechnikov</t>
  </si>
  <si>
    <t>Nosov Magnitogorsk State Technical University</t>
  </si>
  <si>
    <t>Universidade Nove de Julho (Uninove)</t>
  </si>
  <si>
    <t>Nueva Granada Military University</t>
  </si>
  <si>
    <t>Ogarev Mordovia State University</t>
  </si>
  <si>
    <t>Omsk State Technical University</t>
  </si>
  <si>
    <t>Osaka Institute of Technology</t>
  </si>
  <si>
    <t>Osaka Medical and Pharmaceutical University</t>
  </si>
  <si>
    <t>Ovidius University of Constanța</t>
  </si>
  <si>
    <t>Universidad Panamericana (UP)</t>
  </si>
  <si>
    <t>University of Passo Fundo (UPF)</t>
  </si>
  <si>
    <t>Universidad Pedagogica y Tecnologica de Colombia - UPTC</t>
  </si>
  <si>
    <t>Penza State University</t>
  </si>
  <si>
    <t>Perm National Research Polytechnic University</t>
  </si>
  <si>
    <t>Perm State University</t>
  </si>
  <si>
    <t>University of Pernambuco</t>
  </si>
  <si>
    <t>Platov South-Russian State Polytechnic University (NPI)</t>
  </si>
  <si>
    <t>Universidad Politécnica Salesiana</t>
  </si>
  <si>
    <t>Pontifical Catholic University of Minas Gerais</t>
  </si>
  <si>
    <t>Universidad Pontificia Bolivariana (UPB)</t>
  </si>
  <si>
    <t>Pontificia Universidad Católica del Ecuador</t>
  </si>
  <si>
    <t>Prague University of Economics and Business</t>
  </si>
  <si>
    <t>Privolzhsky Research Medical University</t>
  </si>
  <si>
    <t>PSG College of Technology</t>
  </si>
  <si>
    <t>Recep Tayyip Erdoğan University</t>
  </si>
  <si>
    <t>Russian Presidential Academy of National Economy and Public Administration</t>
  </si>
  <si>
    <t>R V College of Engineering</t>
  </si>
  <si>
    <t>Ryukoku University</t>
  </si>
  <si>
    <t>University of La Sabana</t>
  </si>
  <si>
    <t>San Sebastián University</t>
  </si>
  <si>
    <t>Satbayev University</t>
  </si>
  <si>
    <t>University of Science and Technology of Oran Mohamed-Boudiaf</t>
  </si>
  <si>
    <t>SGH Warsaw School of Economics</t>
  </si>
  <si>
    <t>Siberian State Medical University</t>
  </si>
  <si>
    <t>Sichuan University of Science and Engineering</t>
  </si>
  <si>
    <t>Silpakorn University</t>
  </si>
  <si>
    <t>University of Sistan and Baluchestan</t>
  </si>
  <si>
    <t>Sivas Cumhuriyet University</t>
  </si>
  <si>
    <t>Slovak University of Technology in Bratislava</t>
  </si>
  <si>
    <t>University of Sonora</t>
  </si>
  <si>
    <t>Sophia University</t>
  </si>
  <si>
    <t>Southwest State University</t>
  </si>
  <si>
    <t>Srinakharinwirot University</t>
  </si>
  <si>
    <t>State University of Ponta Grossa</t>
  </si>
  <si>
    <t>State University of Santa Cruz</t>
  </si>
  <si>
    <t>Universitas Sumatera Utara</t>
  </si>
  <si>
    <t>Tamil Nadu Agricultural University</t>
  </si>
  <si>
    <t>Universidad Técnica Particular de Loja</t>
  </si>
  <si>
    <t>Technical University of Sofia</t>
  </si>
  <si>
    <t>Universidade Tecnológica Federal do Paraná (UTFPR)</t>
  </si>
  <si>
    <t>Telkom University</t>
  </si>
  <si>
    <t>Temuco Catholic University</t>
  </si>
  <si>
    <t>Tokyo City University</t>
  </si>
  <si>
    <t>Tokyo Denki University</t>
  </si>
  <si>
    <t>Tokyo University of Pharmacy and Life Sciences</t>
  </si>
  <si>
    <t>Tomsk State University of Control Systems and Radioelectronics</t>
  </si>
  <si>
    <t>Toyo University</t>
  </si>
  <si>
    <t>University of Tunis</t>
  </si>
  <si>
    <t>University of Tyumen</t>
  </si>
  <si>
    <t>Ufa State Aviation Technical University</t>
  </si>
  <si>
    <t>Universitas Andalas</t>
  </si>
  <si>
    <t>Universiti Malaysia Sabah (UMS)</t>
  </si>
  <si>
    <t>Uşak University</t>
  </si>
  <si>
    <t>Utsunomiya University</t>
  </si>
  <si>
    <t>University of Valparaíso</t>
  </si>
  <si>
    <t>Van Yüzüncü Yil University</t>
  </si>
  <si>
    <t>Vietnam National University (Ho Chi Minh City)</t>
  </si>
  <si>
    <t>V.I. Vernadsky Crimean Federal University (Vernadsky CFU)</t>
  </si>
  <si>
    <t>Voronezh State University</t>
  </si>
  <si>
    <t>VSB - Technical University of Ostrava</t>
  </si>
  <si>
    <t>Walailak University</t>
  </si>
  <si>
    <t>University of Warmia and Mazury in Olsztyn</t>
  </si>
  <si>
    <t>Wrocław University of Science and Technology</t>
  </si>
  <si>
    <t>Yuri Gagarin State Technical University of Saratov (SSTU)</t>
  </si>
  <si>
    <t>Zonguldak Bülent Ecevit University</t>
  </si>
  <si>
    <t>University Abdelhamid Ibn Badis Mostaganem</t>
  </si>
  <si>
    <t>Reporter</t>
  </si>
  <si>
    <t>n/a</t>
  </si>
  <si>
    <t>Abdullah Gül University</t>
  </si>
  <si>
    <t>Abertay University</t>
  </si>
  <si>
    <t>Adamawa State University, Mubi</t>
  </si>
  <si>
    <t>AECC University College</t>
  </si>
  <si>
    <t>Afe Babalola University</t>
  </si>
  <si>
    <t>Ahl Al Bayt University</t>
  </si>
  <si>
    <t>Aichi Prefectural University</t>
  </si>
  <si>
    <t>Air University</t>
  </si>
  <si>
    <t>Ajeenkya DY Patil University</t>
  </si>
  <si>
    <t>Tashkent Metropolitan University</t>
  </si>
  <si>
    <t>Akita Prefectural University</t>
  </si>
  <si>
    <t>Akwa Ibom State University</t>
  </si>
  <si>
    <t>Al-Ayen University</t>
  </si>
  <si>
    <t>Alex Ekwueme Federal University Ndufu-Alike</t>
  </si>
  <si>
    <t>Al-Ahliyya Amman University</t>
  </si>
  <si>
    <t>Al-Farabi University College</t>
  </si>
  <si>
    <t>Al-Farahidi University</t>
  </si>
  <si>
    <t>Al-Esraa University College</t>
  </si>
  <si>
    <t>University of Al-Hamdaniya</t>
  </si>
  <si>
    <t>Alisher Navo’i Tashkent State University of Uzbek Language and Literature</t>
  </si>
  <si>
    <t>Al-Kitab University</t>
  </si>
  <si>
    <t>Al-Maarif University College</t>
  </si>
  <si>
    <t>Al-Manara College for Medical Sciences</t>
  </si>
  <si>
    <t>Almazov National Medical Research Centre</t>
  </si>
  <si>
    <t>Al-Mustaqbal University</t>
  </si>
  <si>
    <t>Al-Muthanna University</t>
  </si>
  <si>
    <t>Al-Nahrain University</t>
  </si>
  <si>
    <t>Al-Noor University College</t>
  </si>
  <si>
    <t>Al-Quds University</t>
  </si>
  <si>
    <t>Altınbaş University</t>
  </si>
  <si>
    <t>American International University – Bangladesh</t>
  </si>
  <si>
    <t>American University of Madaba</t>
  </si>
  <si>
    <t>American University of Nigeria</t>
  </si>
  <si>
    <t>American University of Ras Al Khaimah</t>
  </si>
  <si>
    <t>Amity University, Gurugram</t>
  </si>
  <si>
    <t>Amity University, Gwalior</t>
  </si>
  <si>
    <t>Amity University Rajasthan, Jaipur</t>
  </si>
  <si>
    <t>Amity University, Mumbai</t>
  </si>
  <si>
    <t>Andijan State Medical Institute</t>
  </si>
  <si>
    <t>Andrés Bello Catholic University (UCAB)</t>
  </si>
  <si>
    <t>Anglo-American University</t>
  </si>
  <si>
    <t>Ankara Science University</t>
  </si>
  <si>
    <t>Arab American University</t>
  </si>
  <si>
    <t>Arab Open University – Kuwait</t>
  </si>
  <si>
    <t>Arab Open University Lebanon</t>
  </si>
  <si>
    <t>Arts University Bournemouth</t>
  </si>
  <si>
    <t>Antonio Nariño University</t>
  </si>
  <si>
    <t>University of the Arts London</t>
  </si>
  <si>
    <t>Arts University Plymouth</t>
  </si>
  <si>
    <t>Asahi University</t>
  </si>
  <si>
    <t>Ashikaga University</t>
  </si>
  <si>
    <t>Ashur University</t>
  </si>
  <si>
    <t>Audencia</t>
  </si>
  <si>
    <t>Augustine University</t>
  </si>
  <si>
    <t>Azerbaijan University of Architecture and Construction</t>
  </si>
  <si>
    <t>Azerbaijan State University of Economics</t>
  </si>
  <si>
    <t>Babcock University</t>
  </si>
  <si>
    <t>Badr University in Cairo (BUC)</t>
  </si>
  <si>
    <t>Bakrie University</t>
  </si>
  <si>
    <t>Balochistan University of Engineering and Technology, Khuzdar</t>
  </si>
  <si>
    <t>Bamidele Olumilua University of Education, Science and Technology, Ikere-Ikiti</t>
  </si>
  <si>
    <t>Bandirma Onyedi Eylül University</t>
  </si>
  <si>
    <t>Bangabandhu Sheikh Mujibur Rahman Agricultural University</t>
  </si>
  <si>
    <t>Barawa International University</t>
  </si>
  <si>
    <t>Bashkir State Medical University</t>
  </si>
  <si>
    <t>Basrah University College of Science and Technology</t>
  </si>
  <si>
    <t>Bath Spa University</t>
  </si>
  <si>
    <t>University of Batna 1</t>
  </si>
  <si>
    <t>Baze University</t>
  </si>
  <si>
    <t>Belarusian State University of Informatics and Radioelectronics</t>
  </si>
  <si>
    <t>Bells University of Technology</t>
  </si>
  <si>
    <t>University of Benghazi</t>
  </si>
  <si>
    <t>Benson Idahosa University</t>
  </si>
  <si>
    <t>Bernardo O’Higgins University</t>
  </si>
  <si>
    <t>Bilecik Şeyh Edebali University</t>
  </si>
  <si>
    <t>Biruni University</t>
  </si>
  <si>
    <t>Birzeit University</t>
  </si>
  <si>
    <t>University of Bisha</t>
  </si>
  <si>
    <t>Bishop Grosseteste University</t>
  </si>
  <si>
    <t>University of Bogotá Jorge Tadeo Lozano</t>
  </si>
  <si>
    <t>University of Bolton</t>
  </si>
  <si>
    <t>Botswana International University of Science and Technology (BIUST)</t>
  </si>
  <si>
    <t>Bowen University</t>
  </si>
  <si>
    <t>Buckinghamshire New University</t>
  </si>
  <si>
    <t>Buriram Rajabhat University</t>
  </si>
  <si>
    <t>Canadian International College (CIC) – Cairo</t>
  </si>
  <si>
    <t>Catholic University in Erbil</t>
  </si>
  <si>
    <t>Universidad Católica de Colombia</t>
  </si>
  <si>
    <t>B. S. Abdur Rahman Crescent Institute of Science and Technology</t>
  </si>
  <si>
    <t>Universidad Católica de Cuenca</t>
  </si>
  <si>
    <t>Universidad Católica San Pablo</t>
  </si>
  <si>
    <t>Cebu Technological University</t>
  </si>
  <si>
    <t>CECOS University of IT and Emerging Sciences</t>
  </si>
  <si>
    <t>University of Celaya</t>
  </si>
  <si>
    <t>University of Central Punjab</t>
  </si>
  <si>
    <t>Centro Universitário de Jaguariúna</t>
  </si>
  <si>
    <t>Centro Universitário Max Planck</t>
  </si>
  <si>
    <t>CES University</t>
  </si>
  <si>
    <t>César Ritz Colleges Switzerland</t>
  </si>
  <si>
    <t>CETYS Universidad</t>
  </si>
  <si>
    <t>Chernihiv Polytechnic National University</t>
  </si>
  <si>
    <t>University of Chichester</t>
  </si>
  <si>
    <t>Chitkara University</t>
  </si>
  <si>
    <t>Christ University</t>
  </si>
  <si>
    <t>University of Civil Protection</t>
  </si>
  <si>
    <t>Coal City University</t>
  </si>
  <si>
    <t>Conservatoire for Dance and Drama</t>
  </si>
  <si>
    <t>University of Constantine 3</t>
  </si>
  <si>
    <t>Courtauld Institute of Art</t>
  </si>
  <si>
    <t>Cihan University – Erbil</t>
  </si>
  <si>
    <t>University for the Creative Arts</t>
  </si>
  <si>
    <t>City University of Science and Information Technology, Peshawar</t>
  </si>
  <si>
    <t>University of Cross River State</t>
  </si>
  <si>
    <t>University of Cumbria</t>
  </si>
  <si>
    <t>C.V. Raman Global University</t>
  </si>
  <si>
    <t>Cyprus Health and Social Sciences University</t>
  </si>
  <si>
    <t>Daffodil International University (DIU)</t>
  </si>
  <si>
    <t>Debre Tabor University</t>
  </si>
  <si>
    <t>Universidad del Sinú</t>
  </si>
  <si>
    <t>Delta University for Science and Technology</t>
  </si>
  <si>
    <t>Deraya University</t>
  </si>
  <si>
    <t>Derzhavin Tambov State University</t>
  </si>
  <si>
    <t>University for Development Studies</t>
  </si>
  <si>
    <t>Dhaka International University</t>
  </si>
  <si>
    <t>Dhofar University</t>
  </si>
  <si>
    <t>Dhonburi Rajabhat University</t>
  </si>
  <si>
    <t>Dijlah University</t>
  </si>
  <si>
    <t>University of Diyala</t>
  </si>
  <si>
    <t>Denau Institute of Entrepreneurship and Pedagogy</t>
  </si>
  <si>
    <t>Doğuş University</t>
  </si>
  <si>
    <t>Donetsk National University of Economics and Trade named after Mykhailo Tuhan-Baranovsky (DonNUET)</t>
  </si>
  <si>
    <t>Dostoevsky Omsk State University</t>
  </si>
  <si>
    <t>Dr. M.G.R. Educational and Research Institute</t>
  </si>
  <si>
    <t>University of Dubai</t>
  </si>
  <si>
    <t>DHA Suffa University</t>
  </si>
  <si>
    <t>University of Duhok</t>
  </si>
  <si>
    <t>EAN University</t>
  </si>
  <si>
    <t>Ebonyi State University</t>
  </si>
  <si>
    <t>University of El Oued</t>
  </si>
  <si>
    <t>École Nationale Polytechnique</t>
  </si>
  <si>
    <t>École Polytechnique d’Architecture et d’Urbanisme</t>
  </si>
  <si>
    <t>Academy of Economic Studies of Moldova</t>
  </si>
  <si>
    <t>Edo State University Uzairue</t>
  </si>
  <si>
    <t>University of Education, Lahore</t>
  </si>
  <si>
    <t>Effat University</t>
  </si>
  <si>
    <t>Egerton University</t>
  </si>
  <si>
    <t>Egyptian Russian University</t>
  </si>
  <si>
    <t>Egypt-Japan University of Science and Technology (E-JUST)</t>
  </si>
  <si>
    <t>University of Engineering and Technology, Mardan</t>
  </si>
  <si>
    <t>ESIC University</t>
  </si>
  <si>
    <t>Universidade Estadual de Goiás</t>
  </si>
  <si>
    <t>European University of Valencia</t>
  </si>
  <si>
    <t>Evangel University, Akaeze</t>
  </si>
  <si>
    <t>Externado University of Colombia</t>
  </si>
  <si>
    <t>Falmouth University</t>
  </si>
  <si>
    <t>Federal University Gashua</t>
  </si>
  <si>
    <t>Federal University of Kashere</t>
  </si>
  <si>
    <t>Federal University of Lafia</t>
  </si>
  <si>
    <t>Federal University of Latin American Integration (UNILA)</t>
  </si>
  <si>
    <t>Federal University of Petroleum Resources, Effurun</t>
  </si>
  <si>
    <t>Federal University of Technology, Minna</t>
  </si>
  <si>
    <t>Federal University of Technology, Owerri</t>
  </si>
  <si>
    <t>First Technical University</t>
  </si>
  <si>
    <t>Fountain University</t>
  </si>
  <si>
    <t>University of Franca</t>
  </si>
  <si>
    <t>Fukui Prefectural University</t>
  </si>
  <si>
    <t>Fundação Oswaldo Cruz</t>
  </si>
  <si>
    <t>Fundación Universitaria del Área Andina</t>
  </si>
  <si>
    <t>General Sir John Kotelawala Defence University</t>
  </si>
  <si>
    <t>Ghulam Ishaq Khan Institute of Engineering Sciences and Technology</t>
  </si>
  <si>
    <t>Fergana Polytechnic Institute</t>
  </si>
  <si>
    <t>Glasgow School of Art</t>
  </si>
  <si>
    <t>University of Gloucestershire</t>
  </si>
  <si>
    <t>Gomel State Medical University</t>
  </si>
  <si>
    <t>Government College Women University Faisalabad</t>
  </si>
  <si>
    <t>Government College Women University, Sialkot</t>
  </si>
  <si>
    <t>The Graduate University for Advanced Studies, SOKENDAI</t>
  </si>
  <si>
    <t>Greenwich University</t>
  </si>
  <si>
    <t>Gregory University Uturu</t>
  </si>
  <si>
    <t>Grodno State Medical University</t>
  </si>
  <si>
    <t>Guildhall School of Music and Drama</t>
  </si>
  <si>
    <t>Gulf College</t>
  </si>
  <si>
    <t>Harper Adams University</t>
  </si>
  <si>
    <t>Hartpury University</t>
  </si>
  <si>
    <t>Hassiba Benbouali University of Chlef</t>
  </si>
  <si>
    <t>Hawler Medical University</t>
  </si>
  <si>
    <t>University of Health and Allied Sciences</t>
  </si>
  <si>
    <t>University of Health Sciences, Turkey</t>
  </si>
  <si>
    <t>University of the Highlands and Islands</t>
  </si>
  <si>
    <t>Hindustan Institute of Technology and Science</t>
  </si>
  <si>
    <t>Hiroshima Shudo University</t>
  </si>
  <si>
    <t>Huachiew Chalermprakiet University</t>
  </si>
  <si>
    <t>University of Human Development</t>
  </si>
  <si>
    <t>Hyogo University of Teacher Education</t>
  </si>
  <si>
    <t>IFHE Hyderabad</t>
  </si>
  <si>
    <t>Ignatius Ajuru University of Education</t>
  </si>
  <si>
    <t>Ilma University</t>
  </si>
  <si>
    <t>IMT Mines Alès</t>
  </si>
  <si>
    <t>Indira Gandhi Delhi Technical University for Women</t>
  </si>
  <si>
    <t>Innopolis University</t>
  </si>
  <si>
    <t>Institute of Cancer Research</t>
  </si>
  <si>
    <t>International Christian University</t>
  </si>
  <si>
    <t>International University of Rabat</t>
  </si>
  <si>
    <t>Ionian University</t>
  </si>
  <si>
    <t>Ion Mincu University of Architecture and Urbanism</t>
  </si>
  <si>
    <t>Islamia College Peshawar</t>
  </si>
  <si>
    <t>The Islamic University</t>
  </si>
  <si>
    <t>Islamic University of Gaza</t>
  </si>
  <si>
    <t>Islamic University of Madinah</t>
  </si>
  <si>
    <t>Isra University</t>
  </si>
  <si>
    <t>Israel Technological University</t>
  </si>
  <si>
    <t>Istanbul Gelişim University</t>
  </si>
  <si>
    <t>IUBAT – International University of Business Agriculture and Technology</t>
  </si>
  <si>
    <t>Universita IULM</t>
  </si>
  <si>
    <t>Ivanovo State University</t>
  </si>
  <si>
    <t>Jabir ibn Hayyan University for Medical and Pharmaceutical Sciences</t>
  </si>
  <si>
    <t>Japan Advanced Institute of Science and Technology (JAIST)</t>
  </si>
  <si>
    <t>Jashore University of Science and Technology</t>
  </si>
  <si>
    <t>Jerash Private University</t>
  </si>
  <si>
    <t>University of Jijel</t>
  </si>
  <si>
    <t>University of Jos</t>
  </si>
  <si>
    <t>Kabardino-Balkarian State University</t>
  </si>
  <si>
    <t>Kamianets-Podіlskyi Ivan Ohiienko National University</t>
  </si>
  <si>
    <t>Kampala International University</t>
  </si>
  <si>
    <t>Karaganda University of Kazpotrebsoyuz</t>
  </si>
  <si>
    <t>Karshi State University</t>
  </si>
  <si>
    <t>Abai Kazakh National Pedagogical University</t>
  </si>
  <si>
    <t>Kazan State Power Engineering University</t>
  </si>
  <si>
    <t>University of Kelaniya</t>
  </si>
  <si>
    <t>University of Kerbala</t>
  </si>
  <si>
    <t>Kharkiv University of Humanities “People’s Ukrainian Academy”</t>
  </si>
  <si>
    <t>Kadir Has University</t>
  </si>
  <si>
    <t>Khazar University</t>
  </si>
  <si>
    <t>Khomein University of Medical Sciences</t>
  </si>
  <si>
    <t>Khulna University</t>
  </si>
  <si>
    <t>Khwaja Fareed University of Engineering and Information Technology</t>
  </si>
  <si>
    <t>Khyber Medical University</t>
  </si>
  <si>
    <t>Kings University</t>
  </si>
  <si>
    <t>University of Kirkuk</t>
  </si>
  <si>
    <t>Kitami Institute of Technology</t>
  </si>
  <si>
    <t>Kobe City University of Foreign Studies</t>
  </si>
  <si>
    <t>Kobe Gakuin University</t>
  </si>
  <si>
    <t>Kocaeli Health and Technology University</t>
  </si>
  <si>
    <t>Kokshetau State University</t>
  </si>
  <si>
    <t>Konan Women’s University</t>
  </si>
  <si>
    <t>Konya Technical University</t>
  </si>
  <si>
    <t>KTO Karatay University</t>
  </si>
  <si>
    <t>Kyiv National Economic University</t>
  </si>
  <si>
    <t>Kyoai Gakuen University</t>
  </si>
  <si>
    <t>Kyrgyz-Turkish Manas University</t>
  </si>
  <si>
    <t>University of Laghouat</t>
  </si>
  <si>
    <t>Lagos State University</t>
  </si>
  <si>
    <t>Knowledge University</t>
  </si>
  <si>
    <t>University of Lampung</t>
  </si>
  <si>
    <t>Landmark University</t>
  </si>
  <si>
    <t>University of Las Américas (UDLA)</t>
  </si>
  <si>
    <t>Leeds Arts University</t>
  </si>
  <si>
    <t>Leeds Conservatoire</t>
  </si>
  <si>
    <t>Leeds Trinity University</t>
  </si>
  <si>
    <t>Koya University</t>
  </si>
  <si>
    <t>Lesya Ukrainka Volyn National University</t>
  </si>
  <si>
    <t>University of Liberal Arts Bangladesh</t>
  </si>
  <si>
    <t>Liverpool Hope University</t>
  </si>
  <si>
    <t>Liverpool Institute for Performing Arts</t>
  </si>
  <si>
    <t>The LNM Institute of Information Technology</t>
  </si>
  <si>
    <t>Loei Rajabhat University</t>
  </si>
  <si>
    <t>London School of Hygiene and Tropical Medicine</t>
  </si>
  <si>
    <t>London Metropolitan University</t>
  </si>
  <si>
    <t>University of Los Lagos</t>
  </si>
  <si>
    <t>Universidad Loyola</t>
  </si>
  <si>
    <t>Malawi University of Science and Technology (MUST)</t>
  </si>
  <si>
    <t>Management Development Institute (MDI)</t>
  </si>
  <si>
    <t>Marian College Kuttikkanam (Autonomous)</t>
  </si>
  <si>
    <t>Maritime University of Szczecin</t>
  </si>
  <si>
    <t>University of Mascara</t>
  </si>
  <si>
    <t>University of Medellín</t>
  </si>
  <si>
    <t>Meikai University</t>
  </si>
  <si>
    <t>Michael and Cecilia Ibru University</t>
  </si>
  <si>
    <t>Michael Okpara University of Agriculture, Umudike</t>
  </si>
  <si>
    <t>Middle Technical University</t>
  </si>
  <si>
    <t>Mindanao State University – Iligan Institute of Technology</t>
  </si>
  <si>
    <t>MIOTI Tech and Business School</t>
  </si>
  <si>
    <t>Mirpur University of Science and Technology</t>
  </si>
  <si>
    <t>University of Misan</t>
  </si>
  <si>
    <t>Misr University for Science and Technology</t>
  </si>
  <si>
    <t>Mahatma Jyotiba Phule Rohilkhand University</t>
  </si>
  <si>
    <t>M. Kumarasamy College of Engineering</t>
  </si>
  <si>
    <t>MNS University of Agriculture, Multan</t>
  </si>
  <si>
    <t>Modern University for Business and Science</t>
  </si>
  <si>
    <t>Université Mohamed El Bachir El Ibrahimi de Bordj Bou Arréridj</t>
  </si>
  <si>
    <t>Universidad Monteávila</t>
  </si>
  <si>
    <t>University of Monterrey</t>
  </si>
  <si>
    <t>Moscow Pedagogical State University</t>
  </si>
  <si>
    <t>Russian Biotechnological University (BIOTECH)</t>
  </si>
  <si>
    <t>Moscow State Linguistic University</t>
  </si>
  <si>
    <t>October University for Modern Sciences and Arts (MSA)</t>
  </si>
  <si>
    <t>Muban Chombueng Rajabhat University</t>
  </si>
  <si>
    <t>Mukogawa Women’s University</t>
  </si>
  <si>
    <t>Mulungushi University</t>
  </si>
  <si>
    <t>Mutah University</t>
  </si>
  <si>
    <t>Universidad Nacional de Chimborazo</t>
  </si>
  <si>
    <t>Universidad Nacional de Itapúa</t>
  </si>
  <si>
    <t>Nagoya University of Commerce &amp; Business</t>
  </si>
  <si>
    <t>Nakhchivan State University</t>
  </si>
  <si>
    <t>Namangan Engineering Construction Institute</t>
  </si>
  <si>
    <t>Namangan Institute of Engineering and Technology</t>
  </si>
  <si>
    <t>Namangan State University</t>
  </si>
  <si>
    <t>Nara Institute of Science and Technology</t>
  </si>
  <si>
    <t>Nara Women’s University</t>
  </si>
  <si>
    <t>National Aviation University</t>
  </si>
  <si>
    <t>National University of Computer and Emerging Sciences</t>
  </si>
  <si>
    <t>National Film and Television School</t>
  </si>
  <si>
    <t>National University of Medical Sciences (NUMS)</t>
  </si>
  <si>
    <t>National University of Mongolia</t>
  </si>
  <si>
    <t>National University Odessa Law Academy</t>
  </si>
  <si>
    <t>The National University of Ostroh Academy</t>
  </si>
  <si>
    <t>National Polytechnic University of Armenia</t>
  </si>
  <si>
    <t>National University of Quilmes</t>
  </si>
  <si>
    <t>National University of Science and Technology, Oman</t>
  </si>
  <si>
    <t>National University, Sudan</t>
  </si>
  <si>
    <t>National Taichung University of Science and Technology</t>
  </si>
  <si>
    <t>National Transport University</t>
  </si>
  <si>
    <t>National University of Water and Environmental Engineering</t>
  </si>
  <si>
    <t>National University “Yuri Kondratyuk Poltava Polytechnic”</t>
  </si>
  <si>
    <t>Navoi State Pedagogical Institute</t>
  </si>
  <si>
    <t>Universitas Negeri Surabaya</t>
  </si>
  <si>
    <t>Birmingham Newman University</t>
  </si>
  <si>
    <t>Niger Delta University</t>
  </si>
  <si>
    <t>Nigerian Police Academy, Wudil</t>
  </si>
  <si>
    <t>Nihon Pharmaceutical University</t>
  </si>
  <si>
    <t>Niigata University of Health and Welfare</t>
  </si>
  <si>
    <t>University of Niigata Prefecture</t>
  </si>
  <si>
    <t>Nile University</t>
  </si>
  <si>
    <t>Ninevah University</t>
  </si>
  <si>
    <t>Nitte (Deemed to be University)</t>
  </si>
  <si>
    <t>University of Northampton</t>
  </si>
  <si>
    <t>Northeast Ohio Medical University</t>
  </si>
  <si>
    <t>Northern Technical University</t>
  </si>
  <si>
    <t>Norwich University of the Arts</t>
  </si>
  <si>
    <t>University of Nova Gorica</t>
  </si>
  <si>
    <t>Novena University</t>
  </si>
  <si>
    <t>Novosibirsk State University of Economics and Management</t>
  </si>
  <si>
    <t>Nursing School of Coimbra</t>
  </si>
  <si>
    <t>October 6 University</t>
  </si>
  <si>
    <t>Oguz Han Engineering and Technology University of Turkmenistan</t>
  </si>
  <si>
    <t>Olusegun Agagu University of Science and Technology</t>
  </si>
  <si>
    <t>Omsk State Agrarian University</t>
  </si>
  <si>
    <t>Orel State Agrarian University named after N.V. Parahin</t>
  </si>
  <si>
    <t>Orel State University named after I.S. Turgenev</t>
  </si>
  <si>
    <t>ORT Uruguay University</t>
  </si>
  <si>
    <t>Ostrogradsky National University of Kremenchuk</t>
  </si>
  <si>
    <t>Palestine Polytechnic University</t>
  </si>
  <si>
    <t>Palestine Technical University – Kadoorie</t>
  </si>
  <si>
    <t>Panteion University of Social and Political Sciences</t>
  </si>
  <si>
    <t>Paris University of International Education</t>
  </si>
  <si>
    <t>Pavlo Tychyna Uman State Pedagogical University</t>
  </si>
  <si>
    <t>University of Petra</t>
  </si>
  <si>
    <t>Pharos University</t>
  </si>
  <si>
    <t>University of Phayao</t>
  </si>
  <si>
    <t>Philadelphia University (Jordan)</t>
  </si>
  <si>
    <t>Plymouth Marjon University</t>
  </si>
  <si>
    <t>Polytechnic University of Tirana</t>
  </si>
  <si>
    <t>Poltava V.G. Korolenko National Pedagogical University (PNPU)</t>
  </si>
  <si>
    <t>Polytechnic Institute of Setúbal</t>
  </si>
  <si>
    <t>Universidad Popular Autónoma del Estado de Puebla</t>
  </si>
  <si>
    <t>Prefectural University of Hiroshima</t>
  </si>
  <si>
    <t>Prince Sultan University (PSU)</t>
  </si>
  <si>
    <t>University of Professional Studies, Accra</t>
  </si>
  <si>
    <t>University of Puthisastra</t>
  </si>
  <si>
    <t>Queen Margaret University</t>
  </si>
  <si>
    <t>Rajamangala University of Technology Isan</t>
  </si>
  <si>
    <t>Ravensbourne</t>
  </si>
  <si>
    <t>Rawalpindi Medical University</t>
  </si>
  <si>
    <t>Rennes School of Business</t>
  </si>
  <si>
    <t>REVA University</t>
  </si>
  <si>
    <t>Rose Bruford College</t>
  </si>
  <si>
    <t>Rostov State University of Economics</t>
  </si>
  <si>
    <t>Royal Agricultural University</t>
  </si>
  <si>
    <t>Royal Central School of Speech and Drama, University of London</t>
  </si>
  <si>
    <t>Royal College of Art</t>
  </si>
  <si>
    <t>Royal Conservatoire of Scotland</t>
  </si>
  <si>
    <t>Royal Academy of Music</t>
  </si>
  <si>
    <t>Royal College of Music</t>
  </si>
  <si>
    <t>Royal Northern College of Music</t>
  </si>
  <si>
    <t>Russian State Agrarian University – Moscow Timiryazev Agricultural Academy</t>
  </si>
  <si>
    <t>Russian State University for the Humanities</t>
  </si>
  <si>
    <t>Russian University of State for Social (RUSS)</t>
  </si>
  <si>
    <t>Ryazan State Medical University</t>
  </si>
  <si>
    <t>University of Sadat City</t>
  </si>
  <si>
    <t>Saint Petersburg State Pediatric Medical University</t>
  </si>
  <si>
    <t>Sakon Nakhon Rajabhat University</t>
  </si>
  <si>
    <t>Salahaddin University–Erbil</t>
  </si>
  <si>
    <t>Samara State University of Economics</t>
  </si>
  <si>
    <t>Samara State Medical University</t>
  </si>
  <si>
    <t>Samarkand State University</t>
  </si>
  <si>
    <t>Samarkand State Institute of Foreign Languages</t>
  </si>
  <si>
    <t>Glorious Vision University</t>
  </si>
  <si>
    <t>Universidad San Ignacio de Loyola</t>
  </si>
  <si>
    <t>University of San Martín de Porres</t>
  </si>
  <si>
    <t>University of Santo Tomas</t>
  </si>
  <si>
    <t>Satya Wacana Christian University</t>
  </si>
  <si>
    <t>Saudi Electronic University</t>
  </si>
  <si>
    <t>SBS Swiss Business School</t>
  </si>
  <si>
    <t>University of Science and Technology of Southern Philippines (USTP)</t>
  </si>
  <si>
    <t>Sefako Makgatho Health Sciences University</t>
  </si>
  <si>
    <t>Senshu University</t>
  </si>
  <si>
    <t>Shaheed Benazir Bhutto Women University Peshawar</t>
  </si>
  <si>
    <t>Shaheed Zulfiqar Ali Bhutto Medical University</t>
  </si>
  <si>
    <t>The University of Shiga Prefecture</t>
  </si>
  <si>
    <t>Shonan Institute of Technology</t>
  </si>
  <si>
    <t>Samarkand State Medical University</t>
  </si>
  <si>
    <t>Shri Mata Vaishno Devi University</t>
  </si>
  <si>
    <t>Sikkim Manipal University</t>
  </si>
  <si>
    <t>Silesian University in Opava</t>
  </si>
  <si>
    <t>Simón Bolívar University</t>
  </si>
  <si>
    <t>Simón Bolívar University (Colombia)</t>
  </si>
  <si>
    <t>Sir Syed University of Engineering and Technology</t>
  </si>
  <si>
    <t>Sokoto State University</t>
  </si>
  <si>
    <t>Solent University, Southampton</t>
  </si>
  <si>
    <t>University of Sopron</t>
  </si>
  <si>
    <t>Soran University</t>
  </si>
  <si>
    <t>University of South Santa Catarina (Unisul)</t>
  </si>
  <si>
    <t>SR University</t>
  </si>
  <si>
    <t>Sri Balaji Vidyapeeth</t>
  </si>
  <si>
    <t>University of Sri Jayewardenepura</t>
  </si>
  <si>
    <t>Sri Lanka Institute of Information Technology</t>
  </si>
  <si>
    <t>Sri Padmavati Mahila Visvavidyalayam (Women's University)</t>
  </si>
  <si>
    <t>State University of Bahia</t>
  </si>
  <si>
    <t>State Energy Institute of Turkmenistan</t>
  </si>
  <si>
    <t>State University of Land Use Planning</t>
  </si>
  <si>
    <t>St Mary’s University College, Belfast</t>
  </si>
  <si>
    <t>St Mary’s University, Twickenham</t>
  </si>
  <si>
    <t>Stranmillis University College</t>
  </si>
  <si>
    <t>University of Suffolk</t>
  </si>
  <si>
    <t>Sugiyama Jogakuen University</t>
  </si>
  <si>
    <t>Sulaimani Polytechnic University</t>
  </si>
  <si>
    <t>Suratthani Rajabhat University</t>
  </si>
  <si>
    <t>Széchenyi István University</t>
  </si>
  <si>
    <t>Tafila Technical University</t>
  </si>
  <si>
    <t>University of Taipei</t>
  </si>
  <si>
    <t>Tama Art University</t>
  </si>
  <si>
    <t>Tarlac Agricultural University</t>
  </si>
  <si>
    <t>Tarsus University</t>
  </si>
  <si>
    <t>Tashkent Institute of Finance</t>
  </si>
  <si>
    <t>Tashkent University of Information Technologies</t>
  </si>
  <si>
    <t>Tashkent Institute of Irrigation and Agricultural Mechanisation</t>
  </si>
  <si>
    <t>Tashkent Medical Academy</t>
  </si>
  <si>
    <t>Tashkent Pediatric Medical Institute</t>
  </si>
  <si>
    <t>Tashkent Pharmaceutical Institute</t>
  </si>
  <si>
    <t>Tashkent State Agrarian University</t>
  </si>
  <si>
    <t>Tashkent State Dental Institute</t>
  </si>
  <si>
    <t>Tashkent State University of Law</t>
  </si>
  <si>
    <t>Université Sultan Moulay Slimane</t>
  </si>
  <si>
    <t>Tashkent State University of Oriental Studies</t>
  </si>
  <si>
    <t>Tashkent State Technical University</t>
  </si>
  <si>
    <t>Tashkent State Transport University</t>
  </si>
  <si>
    <t>Tashkent Institute of Textile and Light Industry</t>
  </si>
  <si>
    <t>Tatung University</t>
  </si>
  <si>
    <t>Tecmilenio University</t>
  </si>
  <si>
    <t>Tecnológico de Costa Rica</t>
  </si>
  <si>
    <t>Instituto Tecnológico Metropolitano</t>
  </si>
  <si>
    <t>Institut Teknologi Nasional Bandung (ITENAS Bandung)</t>
  </si>
  <si>
    <t>University of Telafer</t>
  </si>
  <si>
    <t>Tenri University</t>
  </si>
  <si>
    <t>Termez State University</t>
  </si>
  <si>
    <t>Termez Institute of Engineering and Technology</t>
  </si>
  <si>
    <t>Tikrit University</t>
  </si>
  <si>
    <t>Tokyo University of Foreign Studies</t>
  </si>
  <si>
    <t>Tashkent State University of Economics</t>
  </si>
  <si>
    <t>Toyama Prefectural University</t>
  </si>
  <si>
    <t>Trinity Laban Conservatoire of Music and Dance</t>
  </si>
  <si>
    <t>Turin Polytechnic University in Tashkent</t>
  </si>
  <si>
    <t>Ubon Ratchathani University</t>
  </si>
  <si>
    <t>UBT</t>
  </si>
  <si>
    <t>UIN Sulthan Thaha Saifuddin Jambi</t>
  </si>
  <si>
    <t>Umaru Musa Yar’adua University</t>
  </si>
  <si>
    <t>Unichristus</t>
  </si>
  <si>
    <t>United International University</t>
  </si>
  <si>
    <t>Universidad del Pacífico Ecuador</t>
  </si>
  <si>
    <t>University College of Osteopathy</t>
  </si>
  <si>
    <t>Institute of Telecommunications and Informatics of Turkmenistan</t>
  </si>
  <si>
    <t>UNNOBA</t>
  </si>
  <si>
    <t>Ural State Medical University</t>
  </si>
  <si>
    <t>Urgench State University</t>
  </si>
  <si>
    <t>Üsküdar University</t>
  </si>
  <si>
    <t>Usmanu Danfodiyo University, Sokoto</t>
  </si>
  <si>
    <t>Universidad UTE</t>
  </si>
  <si>
    <t>University of Uyo</t>
  </si>
  <si>
    <t>National University of Uzbekistan named after Mirzo Ulugbek</t>
  </si>
  <si>
    <t>Valahia University of Targoviste</t>
  </si>
  <si>
    <t>University of Vale do Itajaí</t>
  </si>
  <si>
    <t>Varendra University</t>
  </si>
  <si>
    <t>Varna University of Management</t>
  </si>
  <si>
    <t>Veritas University, Abuja</t>
  </si>
  <si>
    <t>University of Veterinary Medicine and Pharmacy in Košice</t>
  </si>
  <si>
    <t>Vila Velha University</t>
  </si>
  <si>
    <t>Virtual University of Tunis</t>
  </si>
  <si>
    <t>Visayas State University</t>
  </si>
  <si>
    <t>Vitebsk State Medical University</t>
  </si>
  <si>
    <t>Volgograd State University</t>
  </si>
  <si>
    <t>University of Wales Trinity Saint David</t>
  </si>
  <si>
    <t>Wellspring University</t>
  </si>
  <si>
    <t>Western Caspian University</t>
  </si>
  <si>
    <t>University of West London</t>
  </si>
  <si>
    <t>West Ukrainian National University</t>
  </si>
  <si>
    <t>WHU: Beisheim</t>
  </si>
  <si>
    <t>University of Worcester</t>
  </si>
  <si>
    <t>Uzhhorod National University</t>
  </si>
  <si>
    <t>The World Islamic Sciences and Education University (WISE)</t>
  </si>
  <si>
    <t>Wrexham Glyndwr University</t>
  </si>
  <si>
    <t>Writtle University College</t>
  </si>
  <si>
    <t>WSB Academy</t>
  </si>
  <si>
    <t>Yagshigeldi Kakayev International University of Oil and Gas</t>
  </si>
  <si>
    <t>Yamaguchi Prefectural University</t>
  </si>
  <si>
    <t>Yanka Kupala State University of Grodno</t>
  </si>
  <si>
    <t>Universitas Negeri Yogyakarta</t>
  </si>
  <si>
    <t>York St John University</t>
  </si>
  <si>
    <t>Yusuf Maitama Sule University, Kano</t>
  </si>
  <si>
    <t>Zhytomyr Polytechnic State University</t>
  </si>
  <si>
    <t>Ziauddin University</t>
  </si>
  <si>
    <t>Zarqa University</t>
  </si>
  <si>
    <t>2024 QS World University Rankings</t>
  </si>
  <si>
    <t>Institution Name</t>
  </si>
  <si>
    <t>Classification</t>
  </si>
  <si>
    <t>Academic Reputation</t>
  </si>
  <si>
    <t>Employer Reputation</t>
  </si>
  <si>
    <t>Faculty Student</t>
  </si>
  <si>
    <t>Citations per Faculty</t>
  </si>
  <si>
    <t>International Faculty</t>
  </si>
  <si>
    <t>International Students</t>
  </si>
  <si>
    <t>International Research Network</t>
  </si>
  <si>
    <t>Employment Outcomes</t>
  </si>
  <si>
    <t>Sustainability</t>
  </si>
  <si>
    <t>RANK</t>
  </si>
  <si>
    <t>SIZE</t>
  </si>
  <si>
    <t>FOCUS</t>
  </si>
  <si>
    <t>RES.</t>
  </si>
  <si>
    <t>AGE</t>
  </si>
  <si>
    <t>STATUS</t>
  </si>
  <si>
    <t>SCORE</t>
  </si>
  <si>
    <t>rank display2</t>
  </si>
  <si>
    <t>rank display</t>
  </si>
  <si>
    <t>institution</t>
  </si>
  <si>
    <t>列1</t>
  </si>
  <si>
    <t>location code</t>
  </si>
  <si>
    <t>location</t>
  </si>
  <si>
    <t>size</t>
  </si>
  <si>
    <t>focus</t>
  </si>
  <si>
    <t>research</t>
  </si>
  <si>
    <t>age band</t>
  </si>
  <si>
    <t>status</t>
  </si>
  <si>
    <t>ar score</t>
  </si>
  <si>
    <t>ar rank</t>
  </si>
  <si>
    <t>er score</t>
  </si>
  <si>
    <t>er rank</t>
  </si>
  <si>
    <t>fsr score</t>
  </si>
  <si>
    <t>fsr rank</t>
  </si>
  <si>
    <t>cpf score</t>
  </si>
  <si>
    <t>cpf rank</t>
  </si>
  <si>
    <t>ifr score</t>
  </si>
  <si>
    <t>ifr rank</t>
  </si>
  <si>
    <t>isr score</t>
  </si>
  <si>
    <t>isr rank</t>
  </si>
  <si>
    <t>irn score</t>
  </si>
  <si>
    <t>irn rank</t>
  </si>
  <si>
    <t>ger score</t>
  </si>
  <si>
    <t>ger rank</t>
  </si>
  <si>
    <t>SUS SCORE</t>
  </si>
  <si>
    <t>SUS RANK</t>
  </si>
  <si>
    <t>Overall Score</t>
  </si>
  <si>
    <t>US</t>
  </si>
  <si>
    <t>M</t>
  </si>
  <si>
    <t>VH</t>
  </si>
  <si>
    <t>B</t>
  </si>
  <si>
    <t>UK</t>
  </si>
  <si>
    <t>L</t>
  </si>
  <si>
    <t>FC</t>
  </si>
  <si>
    <t>A</t>
  </si>
  <si>
    <t>33=</t>
  </si>
  <si>
    <t>73</t>
  </si>
  <si>
    <t>110</t>
  </si>
  <si>
    <t>26=</t>
  </si>
  <si>
    <t>44</t>
  </si>
  <si>
    <t>223</t>
  </si>
  <si>
    <t>39</t>
  </si>
  <si>
    <t>6=</t>
  </si>
  <si>
    <t>35</t>
  </si>
  <si>
    <t>45</t>
  </si>
  <si>
    <t>61=</t>
  </si>
  <si>
    <t>9</t>
  </si>
  <si>
    <t>CH</t>
  </si>
  <si>
    <t>FO</t>
  </si>
  <si>
    <t>19</t>
  </si>
  <si>
    <t>177</t>
  </si>
  <si>
    <t>103=</t>
  </si>
  <si>
    <t>SG</t>
  </si>
  <si>
    <t>XL</t>
  </si>
  <si>
    <t>54</t>
  </si>
  <si>
    <t>157</t>
  </si>
  <si>
    <t>154</t>
  </si>
  <si>
    <t>165</t>
  </si>
  <si>
    <t>106=</t>
  </si>
  <si>
    <t>131</t>
  </si>
  <si>
    <t>96</t>
  </si>
  <si>
    <t>126</t>
  </si>
  <si>
    <t>74</t>
  </si>
  <si>
    <t>27</t>
  </si>
  <si>
    <t>656</t>
  </si>
  <si>
    <t>172</t>
  </si>
  <si>
    <t>66</t>
  </si>
  <si>
    <t>38</t>
  </si>
  <si>
    <t>225</t>
  </si>
  <si>
    <t>145</t>
  </si>
  <si>
    <t>137=</t>
  </si>
  <si>
    <t>140</t>
  </si>
  <si>
    <t>3=</t>
  </si>
  <si>
    <t>20</t>
  </si>
  <si>
    <t>26</t>
  </si>
  <si>
    <t>47</t>
  </si>
  <si>
    <t>18</t>
  </si>
  <si>
    <t>234</t>
  </si>
  <si>
    <t>144</t>
  </si>
  <si>
    <t>58=</t>
  </si>
  <si>
    <t>701+</t>
  </si>
  <si>
    <t>166</t>
  </si>
  <si>
    <t>36</t>
  </si>
  <si>
    <t>31</t>
  </si>
  <si>
    <t>92=</t>
  </si>
  <si>
    <t>S</t>
  </si>
  <si>
    <t>41</t>
  </si>
  <si>
    <t>159</t>
  </si>
  <si>
    <t>521</t>
  </si>
  <si>
    <t>357</t>
  </si>
  <si>
    <t>293</t>
  </si>
  <si>
    <t>184</t>
  </si>
  <si>
    <t>169</t>
  </si>
  <si>
    <t>CN</t>
  </si>
  <si>
    <t>China (Mainland)</t>
  </si>
  <si>
    <t>354</t>
  </si>
  <si>
    <t>492</t>
  </si>
  <si>
    <t>353</t>
  </si>
  <si>
    <t>16=</t>
  </si>
  <si>
    <t>640</t>
  </si>
  <si>
    <t>155</t>
  </si>
  <si>
    <t>34=</t>
  </si>
  <si>
    <t>226</t>
  </si>
  <si>
    <t>176</t>
  </si>
  <si>
    <t>100</t>
  </si>
  <si>
    <t>141</t>
  </si>
  <si>
    <t>339</t>
  </si>
  <si>
    <t>332</t>
  </si>
  <si>
    <t>76</t>
  </si>
  <si>
    <t>64=</t>
  </si>
  <si>
    <t>FR</t>
  </si>
  <si>
    <t>82</t>
  </si>
  <si>
    <t>49</t>
  </si>
  <si>
    <t>146=</t>
  </si>
  <si>
    <t>67</t>
  </si>
  <si>
    <t>603</t>
  </si>
  <si>
    <t>328</t>
  </si>
  <si>
    <t>271=</t>
  </si>
  <si>
    <t>149</t>
  </si>
  <si>
    <t>161</t>
  </si>
  <si>
    <t>160=</t>
  </si>
  <si>
    <t>HK</t>
  </si>
  <si>
    <t>Hong Kong SAR</t>
  </si>
  <si>
    <t>355</t>
  </si>
  <si>
    <t>JP</t>
  </si>
  <si>
    <t>427</t>
  </si>
  <si>
    <t>435</t>
  </si>
  <si>
    <t>386</t>
  </si>
  <si>
    <t>477</t>
  </si>
  <si>
    <t>86</t>
  </si>
  <si>
    <t>34</t>
  </si>
  <si>
    <t>219</t>
  </si>
  <si>
    <t>107</t>
  </si>
  <si>
    <t>288</t>
  </si>
  <si>
    <t>274</t>
  </si>
  <si>
    <t>160</t>
  </si>
  <si>
    <t>75=</t>
  </si>
  <si>
    <t>48</t>
  </si>
  <si>
    <t>127</t>
  </si>
  <si>
    <t>231</t>
  </si>
  <si>
    <t>292</t>
  </si>
  <si>
    <t>445</t>
  </si>
  <si>
    <t>126=</t>
  </si>
  <si>
    <t>455</t>
  </si>
  <si>
    <t>65</t>
  </si>
  <si>
    <t>156</t>
  </si>
  <si>
    <t>164</t>
  </si>
  <si>
    <t>108=</t>
  </si>
  <si>
    <t>227</t>
  </si>
  <si>
    <t>134</t>
  </si>
  <si>
    <t>189</t>
  </si>
  <si>
    <t>99</t>
  </si>
  <si>
    <t>EPFL</t>
  </si>
  <si>
    <t>133</t>
  </si>
  <si>
    <t>431</t>
  </si>
  <si>
    <t>351=</t>
  </si>
  <si>
    <t>103</t>
  </si>
  <si>
    <t>330</t>
  </si>
  <si>
    <t>185</t>
  </si>
  <si>
    <t>189=</t>
  </si>
  <si>
    <t>465</t>
  </si>
  <si>
    <t>518</t>
  </si>
  <si>
    <t>87</t>
  </si>
  <si>
    <t>114</t>
  </si>
  <si>
    <t>201</t>
  </si>
  <si>
    <t>142=</t>
  </si>
  <si>
    <t>KR</t>
  </si>
  <si>
    <t>175</t>
  </si>
  <si>
    <t>631</t>
  </si>
  <si>
    <t>401</t>
  </si>
  <si>
    <t>181</t>
  </si>
  <si>
    <t>81</t>
  </si>
  <si>
    <t>95</t>
  </si>
  <si>
    <t>194=</t>
  </si>
  <si>
    <t>50=</t>
  </si>
  <si>
    <t>635</t>
  </si>
  <si>
    <t>42=</t>
  </si>
  <si>
    <t>198</t>
  </si>
  <si>
    <t>456</t>
  </si>
  <si>
    <t>174</t>
  </si>
  <si>
    <t>The London School of Economics and Political Science (LSE)</t>
  </si>
  <si>
    <t>SP</t>
  </si>
  <si>
    <t>270</t>
  </si>
  <si>
    <t>670</t>
  </si>
  <si>
    <t>538</t>
  </si>
  <si>
    <t>266</t>
  </si>
  <si>
    <t>NL</t>
  </si>
  <si>
    <t>428</t>
  </si>
  <si>
    <t>170</t>
  </si>
  <si>
    <t>18=</t>
  </si>
  <si>
    <t>132</t>
  </si>
  <si>
    <t>147</t>
  </si>
  <si>
    <t>364</t>
  </si>
  <si>
    <t>327</t>
  </si>
  <si>
    <t>152</t>
  </si>
  <si>
    <t>190</t>
  </si>
  <si>
    <t>438</t>
  </si>
  <si>
    <t>246=</t>
  </si>
  <si>
    <t>108</t>
  </si>
  <si>
    <t>193</t>
  </si>
  <si>
    <t>393</t>
  </si>
  <si>
    <t>522</t>
  </si>
  <si>
    <t>341</t>
  </si>
  <si>
    <t>279</t>
  </si>
  <si>
    <t>415</t>
  </si>
  <si>
    <t>377</t>
  </si>
  <si>
    <t>390</t>
  </si>
  <si>
    <t>339=</t>
  </si>
  <si>
    <t>319</t>
  </si>
  <si>
    <t>371</t>
  </si>
  <si>
    <t>264</t>
  </si>
  <si>
    <t>323=</t>
  </si>
  <si>
    <t>203</t>
  </si>
  <si>
    <t>641</t>
  </si>
  <si>
    <t>226=</t>
  </si>
  <si>
    <t>Ludwig-Maximilians-Universität München</t>
  </si>
  <si>
    <t>362</t>
  </si>
  <si>
    <t>167=</t>
  </si>
  <si>
    <t>331</t>
  </si>
  <si>
    <t>179</t>
  </si>
  <si>
    <t>205</t>
  </si>
  <si>
    <t>570</t>
  </si>
  <si>
    <t>682</t>
  </si>
  <si>
    <t>662</t>
  </si>
  <si>
    <t>621=</t>
  </si>
  <si>
    <t>344</t>
  </si>
  <si>
    <t>634</t>
  </si>
  <si>
    <t>278</t>
  </si>
  <si>
    <t>53=</t>
  </si>
  <si>
    <t>691</t>
  </si>
  <si>
    <t>163=</t>
  </si>
  <si>
    <t>151</t>
  </si>
  <si>
    <t>361</t>
  </si>
  <si>
    <t>93</t>
  </si>
  <si>
    <t>451</t>
  </si>
  <si>
    <t>171=</t>
  </si>
  <si>
    <t>289</t>
  </si>
  <si>
    <t>432=</t>
  </si>
  <si>
    <t>BE</t>
  </si>
  <si>
    <t>220</t>
  </si>
  <si>
    <t>173=</t>
  </si>
  <si>
    <t>167</t>
  </si>
  <si>
    <t>313</t>
  </si>
  <si>
    <t>130</t>
  </si>
  <si>
    <t>285</t>
  </si>
  <si>
    <t>282</t>
  </si>
  <si>
    <t>471</t>
  </si>
  <si>
    <t>692</t>
  </si>
  <si>
    <t>600</t>
  </si>
  <si>
    <t>392</t>
  </si>
  <si>
    <t>303</t>
  </si>
  <si>
    <t>128=</t>
  </si>
  <si>
    <t>65=</t>
  </si>
  <si>
    <t>323</t>
  </si>
  <si>
    <t>192</t>
  </si>
  <si>
    <t>77</t>
  </si>
  <si>
    <t>138</t>
  </si>
  <si>
    <t>Universiti Malaya (UM)</t>
  </si>
  <si>
    <t>MY</t>
  </si>
  <si>
    <t>178</t>
  </si>
  <si>
    <t>416</t>
  </si>
  <si>
    <t>346</t>
  </si>
  <si>
    <t>286</t>
  </si>
  <si>
    <t>The University of Warwick</t>
  </si>
  <si>
    <t>420</t>
  </si>
  <si>
    <t>239=</t>
  </si>
  <si>
    <t>NZ</t>
  </si>
  <si>
    <t>687</t>
  </si>
  <si>
    <t>TW</t>
  </si>
  <si>
    <t>508</t>
  </si>
  <si>
    <t>619</t>
  </si>
  <si>
    <t>547</t>
  </si>
  <si>
    <t>356</t>
  </si>
  <si>
    <t>269</t>
  </si>
  <si>
    <t>294</t>
  </si>
  <si>
    <t>182=</t>
  </si>
  <si>
    <t>200</t>
  </si>
  <si>
    <t>204=</t>
  </si>
  <si>
    <t>221</t>
  </si>
  <si>
    <t>258</t>
  </si>
  <si>
    <t xml:space="preserve">KTH Royal Institute of Technology </t>
  </si>
  <si>
    <t>SE</t>
  </si>
  <si>
    <t>142</t>
  </si>
  <si>
    <t>421</t>
  </si>
  <si>
    <t>320</t>
  </si>
  <si>
    <t>88</t>
  </si>
  <si>
    <t>101</t>
  </si>
  <si>
    <t>423</t>
  </si>
  <si>
    <t>143</t>
  </si>
  <si>
    <t>385</t>
  </si>
  <si>
    <t>594</t>
  </si>
  <si>
    <t>498</t>
  </si>
  <si>
    <t>377=</t>
  </si>
  <si>
    <t>92</t>
  </si>
  <si>
    <t>124</t>
  </si>
  <si>
    <t>548</t>
  </si>
  <si>
    <t>125</t>
  </si>
  <si>
    <t>135</t>
  </si>
  <si>
    <t>30=</t>
  </si>
  <si>
    <t>137</t>
  </si>
  <si>
    <t>382</t>
  </si>
  <si>
    <t>694</t>
  </si>
  <si>
    <t>370</t>
  </si>
  <si>
    <t>546</t>
  </si>
  <si>
    <t>255=</t>
  </si>
  <si>
    <t>272</t>
  </si>
  <si>
    <t>191</t>
  </si>
  <si>
    <t>658</t>
  </si>
  <si>
    <t>486</t>
  </si>
  <si>
    <t>Trinity College Dublin, The University of Dublin</t>
  </si>
  <si>
    <t>IE</t>
  </si>
  <si>
    <t>238</t>
  </si>
  <si>
    <t>601</t>
  </si>
  <si>
    <t>104</t>
  </si>
  <si>
    <t>540</t>
  </si>
  <si>
    <t>560</t>
  </si>
  <si>
    <t>449</t>
  </si>
  <si>
    <t>91</t>
  </si>
  <si>
    <t>310</t>
  </si>
  <si>
    <t>373</t>
  </si>
  <si>
    <t>173</t>
  </si>
  <si>
    <t>BR</t>
  </si>
  <si>
    <t>688</t>
  </si>
  <si>
    <t>434</t>
  </si>
  <si>
    <t>RU</t>
  </si>
  <si>
    <t>587</t>
  </si>
  <si>
    <t>631=</t>
  </si>
  <si>
    <t>365</t>
  </si>
  <si>
    <t>349</t>
  </si>
  <si>
    <t>345=</t>
  </si>
  <si>
    <t>267</t>
  </si>
  <si>
    <t>146</t>
  </si>
  <si>
    <t>Tokyo Institute of Technology (Tokyo Tech)</t>
  </si>
  <si>
    <t>475</t>
  </si>
  <si>
    <t>404</t>
  </si>
  <si>
    <t>425</t>
  </si>
  <si>
    <t>567=</t>
  </si>
  <si>
    <t>83=</t>
  </si>
  <si>
    <t>352</t>
  </si>
  <si>
    <t>248</t>
  </si>
  <si>
    <t>485</t>
  </si>
  <si>
    <t>204</t>
  </si>
  <si>
    <t>576</t>
  </si>
  <si>
    <t>113=</t>
  </si>
  <si>
    <t>104=</t>
  </si>
  <si>
    <t>Universidad Nacional Autónoma de México (UNAM)</t>
  </si>
  <si>
    <t>MX</t>
  </si>
  <si>
    <t>397</t>
  </si>
  <si>
    <t>101=</t>
  </si>
  <si>
    <t>Universidad de Buenos Aires (UBA)</t>
  </si>
  <si>
    <t>309</t>
  </si>
  <si>
    <t>470</t>
  </si>
  <si>
    <t>311</t>
  </si>
  <si>
    <t>555=</t>
  </si>
  <si>
    <t>96=</t>
  </si>
  <si>
    <t>77=</t>
  </si>
  <si>
    <t>417</t>
  </si>
  <si>
    <t>230</t>
  </si>
  <si>
    <t>432</t>
  </si>
  <si>
    <t>118=</t>
  </si>
  <si>
    <t>308</t>
  </si>
  <si>
    <t>378</t>
  </si>
  <si>
    <t>251</t>
  </si>
  <si>
    <t>398</t>
  </si>
  <si>
    <t>317</t>
  </si>
  <si>
    <t>215=</t>
  </si>
  <si>
    <t>Pohang University of Science And Technology (POSTECH)</t>
  </si>
  <si>
    <t>637</t>
  </si>
  <si>
    <t>581=</t>
  </si>
  <si>
    <t>342</t>
  </si>
  <si>
    <t>150=</t>
  </si>
  <si>
    <t>229</t>
  </si>
  <si>
    <t>376</t>
  </si>
  <si>
    <t>483</t>
  </si>
  <si>
    <t>501</t>
  </si>
  <si>
    <t>Pontificia Universidad Católica de Chile (UC)</t>
  </si>
  <si>
    <t>CL</t>
  </si>
  <si>
    <t>654</t>
  </si>
  <si>
    <t>645</t>
  </si>
  <si>
    <t>84=</t>
  </si>
  <si>
    <t>The University of Sheffield</t>
  </si>
  <si>
    <t>296</t>
  </si>
  <si>
    <t>147=</t>
  </si>
  <si>
    <t>288=</t>
  </si>
  <si>
    <t>DK</t>
  </si>
  <si>
    <t>543</t>
  </si>
  <si>
    <t>506</t>
  </si>
  <si>
    <t>112=</t>
  </si>
  <si>
    <t>487</t>
  </si>
  <si>
    <t>531</t>
  </si>
  <si>
    <t>FI</t>
  </si>
  <si>
    <t>391</t>
  </si>
  <si>
    <t>363</t>
  </si>
  <si>
    <t>277</t>
  </si>
  <si>
    <t>281</t>
  </si>
  <si>
    <t>36=</t>
  </si>
  <si>
    <t>436</t>
  </si>
  <si>
    <t>683</t>
  </si>
  <si>
    <t>647</t>
  </si>
  <si>
    <t>474</t>
  </si>
  <si>
    <t>177=</t>
  </si>
  <si>
    <t>172=</t>
  </si>
  <si>
    <t>273</t>
  </si>
  <si>
    <t>186</t>
  </si>
  <si>
    <t>268</t>
  </si>
  <si>
    <t>304</t>
  </si>
  <si>
    <t>265</t>
  </si>
  <si>
    <t>150</t>
  </si>
  <si>
    <t>228</t>
  </si>
  <si>
    <t>NO</t>
  </si>
  <si>
    <t>601+</t>
  </si>
  <si>
    <t>80=</t>
  </si>
  <si>
    <t>175=</t>
  </si>
  <si>
    <t>141=</t>
  </si>
  <si>
    <t>119</t>
  </si>
  <si>
    <t>KIT, Karlsruhe Institute of Technology</t>
  </si>
  <si>
    <t>443</t>
  </si>
  <si>
    <t>312</t>
  </si>
  <si>
    <t>504=</t>
  </si>
  <si>
    <t>131=</t>
  </si>
  <si>
    <t>406</t>
  </si>
  <si>
    <t>586</t>
  </si>
  <si>
    <t>382=</t>
  </si>
  <si>
    <t>525</t>
  </si>
  <si>
    <t>277=</t>
  </si>
  <si>
    <t>581</t>
  </si>
  <si>
    <t>171</t>
  </si>
  <si>
    <t>400</t>
  </si>
  <si>
    <t>123</t>
  </si>
  <si>
    <t>IT</t>
  </si>
  <si>
    <t>94</t>
  </si>
  <si>
    <t>302</t>
  </si>
  <si>
    <t>453=</t>
  </si>
  <si>
    <t>295</t>
  </si>
  <si>
    <t>314</t>
  </si>
  <si>
    <t>494</t>
  </si>
  <si>
    <t>253</t>
  </si>
  <si>
    <t>659</t>
  </si>
  <si>
    <t>331=</t>
  </si>
  <si>
    <t>396</t>
  </si>
  <si>
    <t>369</t>
  </si>
  <si>
    <t>579</t>
  </si>
  <si>
    <t>246</t>
  </si>
  <si>
    <t>232=</t>
  </si>
  <si>
    <t>326</t>
  </si>
  <si>
    <t>158</t>
  </si>
  <si>
    <t>195=</t>
  </si>
  <si>
    <t>276</t>
  </si>
  <si>
    <t>AT</t>
  </si>
  <si>
    <t>629</t>
  </si>
  <si>
    <t>646</t>
  </si>
  <si>
    <t>180</t>
  </si>
  <si>
    <t>199</t>
  </si>
  <si>
    <t>338</t>
  </si>
  <si>
    <t>301</t>
  </si>
  <si>
    <t>439</t>
  </si>
  <si>
    <t>316</t>
  </si>
  <si>
    <t>541</t>
  </si>
  <si>
    <t>697</t>
  </si>
  <si>
    <t>164=</t>
  </si>
  <si>
    <t>564</t>
  </si>
  <si>
    <t>259</t>
  </si>
  <si>
    <t>665</t>
  </si>
  <si>
    <t>=137</t>
  </si>
  <si>
    <t>Universiti Sains Malaysia (USM)</t>
  </si>
  <si>
    <t>613</t>
  </si>
  <si>
    <t>462</t>
  </si>
  <si>
    <t>500</t>
  </si>
  <si>
    <t>639</t>
  </si>
  <si>
    <t>444</t>
  </si>
  <si>
    <t>528=</t>
  </si>
  <si>
    <t>372</t>
  </si>
  <si>
    <t>190=</t>
  </si>
  <si>
    <t>504</t>
  </si>
  <si>
    <t>488</t>
  </si>
  <si>
    <t>367=</t>
  </si>
  <si>
    <t>491</t>
  </si>
  <si>
    <t>387</t>
  </si>
  <si>
    <t>490</t>
  </si>
  <si>
    <t>661</t>
  </si>
  <si>
    <t>SA</t>
  </si>
  <si>
    <t>342=</t>
  </si>
  <si>
    <t>409</t>
  </si>
  <si>
    <t>207=</t>
  </si>
  <si>
    <t>222</t>
  </si>
  <si>
    <t>671</t>
  </si>
  <si>
    <t>618</t>
  </si>
  <si>
    <t>672</t>
  </si>
  <si>
    <t>471=</t>
  </si>
  <si>
    <t>179=</t>
  </si>
  <si>
    <t>316=</t>
  </si>
  <si>
    <t>=149</t>
  </si>
  <si>
    <t>Indian Institute of Technology Bombay (IITB)</t>
  </si>
  <si>
    <t>Universitat Autònoma de Barcelona</t>
  </si>
  <si>
    <t>ES</t>
  </si>
  <si>
    <t>615</t>
  </si>
  <si>
    <t>582</t>
  </si>
  <si>
    <t>623</t>
  </si>
  <si>
    <t>287</t>
  </si>
  <si>
    <t>429</t>
  </si>
  <si>
    <t>359</t>
  </si>
  <si>
    <t>590</t>
  </si>
  <si>
    <t>158=</t>
  </si>
  <si>
    <t>336</t>
  </si>
  <si>
    <t>196=</t>
  </si>
  <si>
    <t>555</t>
  </si>
  <si>
    <t>424</t>
  </si>
  <si>
    <t>237</t>
  </si>
  <si>
    <t>695</t>
  </si>
  <si>
    <t>268=</t>
  </si>
  <si>
    <t>347</t>
  </si>
  <si>
    <t>442</t>
  </si>
  <si>
    <t>Technische Universität Berlin (TU Berlin)</t>
  </si>
  <si>
    <t>351</t>
  </si>
  <si>
    <t>Universiti Putra Malaysia (UPM)</t>
  </si>
  <si>
    <t>519</t>
  </si>
  <si>
    <t>511=</t>
  </si>
  <si>
    <t>528</t>
  </si>
  <si>
    <t>322</t>
  </si>
  <si>
    <t>389=</t>
  </si>
  <si>
    <t>Universiti Kebangsaan Malaysia (UKM)</t>
  </si>
  <si>
    <t>497=</t>
  </si>
  <si>
    <t>185=</t>
  </si>
  <si>
    <t>510</t>
  </si>
  <si>
    <t>632</t>
  </si>
  <si>
    <t>503</t>
  </si>
  <si>
    <t>467</t>
  </si>
  <si>
    <t>412</t>
  </si>
  <si>
    <t>325</t>
  </si>
  <si>
    <t>574</t>
  </si>
  <si>
    <t>437</t>
  </si>
  <si>
    <t>604</t>
  </si>
  <si>
    <t>699</t>
  </si>
  <si>
    <t>573</t>
  </si>
  <si>
    <t>469</t>
  </si>
  <si>
    <t>181=</t>
  </si>
  <si>
    <t>652</t>
  </si>
  <si>
    <t>QA</t>
  </si>
  <si>
    <t>397=</t>
  </si>
  <si>
    <t>The University of Newcastle, Australia (UON)</t>
  </si>
  <si>
    <t>73=</t>
  </si>
  <si>
    <t>584</t>
  </si>
  <si>
    <t>696</t>
  </si>
  <si>
    <t>70=</t>
  </si>
  <si>
    <t>237=</t>
  </si>
  <si>
    <t>ZA</t>
  </si>
  <si>
    <t>527</t>
  </si>
  <si>
    <t>624</t>
  </si>
  <si>
    <t>240</t>
  </si>
  <si>
    <t>247</t>
  </si>
  <si>
    <t>312=</t>
  </si>
  <si>
    <t>558</t>
  </si>
  <si>
    <t>565</t>
  </si>
  <si>
    <t>509</t>
  </si>
  <si>
    <t>502=</t>
  </si>
  <si>
    <t>324</t>
  </si>
  <si>
    <t>422</t>
  </si>
  <si>
    <t>307</t>
  </si>
  <si>
    <t>402</t>
  </si>
  <si>
    <t>536=</t>
  </si>
  <si>
    <t>Université catholique de Louvain (UCLouvain)</t>
  </si>
  <si>
    <t>279=</t>
  </si>
  <si>
    <t>668</t>
  </si>
  <si>
    <t>271</t>
  </si>
  <si>
    <t>305=</t>
  </si>
  <si>
    <t>628</t>
  </si>
  <si>
    <t>649</t>
  </si>
  <si>
    <t>552=</t>
  </si>
  <si>
    <t>681</t>
  </si>
  <si>
    <t>223=</t>
  </si>
  <si>
    <t>239</t>
  </si>
  <si>
    <t>511</t>
  </si>
  <si>
    <t>203=</t>
  </si>
  <si>
    <t>651</t>
  </si>
  <si>
    <t>257</t>
  </si>
  <si>
    <t>217=</t>
  </si>
  <si>
    <t>197</t>
  </si>
  <si>
    <t>222=</t>
  </si>
  <si>
    <t>458</t>
  </si>
  <si>
    <t>502</t>
  </si>
  <si>
    <t>89=</t>
  </si>
  <si>
    <t>210=</t>
  </si>
  <si>
    <t>249</t>
  </si>
  <si>
    <t>249=</t>
  </si>
  <si>
    <t>Albert-Ludwigs-Universitaet Freiburg</t>
  </si>
  <si>
    <t>460</t>
  </si>
  <si>
    <t>174=</t>
  </si>
  <si>
    <t>549=</t>
  </si>
  <si>
    <t>405</t>
  </si>
  <si>
    <t>336=</t>
  </si>
  <si>
    <t>621</t>
  </si>
  <si>
    <t>633</t>
  </si>
  <si>
    <t>438=</t>
  </si>
  <si>
    <t>Indian Institute of Technology Delhi (IITD)</t>
  </si>
  <si>
    <t>630</t>
  </si>
  <si>
    <t>220=</t>
  </si>
  <si>
    <t>Universidad de los Andes</t>
  </si>
  <si>
    <t>517</t>
  </si>
  <si>
    <t>362=</t>
  </si>
  <si>
    <t>155=</t>
  </si>
  <si>
    <t>Universidad Autónoma de Madrid</t>
  </si>
  <si>
    <t>678</t>
  </si>
  <si>
    <t>97=</t>
  </si>
  <si>
    <t>205=</t>
  </si>
  <si>
    <t>602</t>
  </si>
  <si>
    <t>569</t>
  </si>
  <si>
    <t>233=</t>
  </si>
  <si>
    <t>321</t>
  </si>
  <si>
    <t>554</t>
  </si>
  <si>
    <t>589</t>
  </si>
  <si>
    <t>419</t>
  </si>
  <si>
    <t>329</t>
  </si>
  <si>
    <t>Universität Hamburg</t>
  </si>
  <si>
    <t>340</t>
  </si>
  <si>
    <t>395</t>
  </si>
  <si>
    <t>512</t>
  </si>
  <si>
    <t>305</t>
  </si>
  <si>
    <t>292=</t>
  </si>
  <si>
    <t>256</t>
  </si>
  <si>
    <t>607</t>
  </si>
  <si>
    <t>414</t>
  </si>
  <si>
    <t>95=</t>
  </si>
  <si>
    <t>408</t>
  </si>
  <si>
    <t>209</t>
  </si>
  <si>
    <t>Queen's University at Kingston</t>
  </si>
  <si>
    <t>523</t>
  </si>
  <si>
    <t>212=</t>
  </si>
  <si>
    <t>416=</t>
  </si>
  <si>
    <t>224=</t>
  </si>
  <si>
    <t>TH</t>
  </si>
  <si>
    <t>256=</t>
  </si>
  <si>
    <t>446</t>
  </si>
  <si>
    <t>454</t>
  </si>
  <si>
    <t>197=</t>
  </si>
  <si>
    <t>689</t>
  </si>
  <si>
    <t>366</t>
  </si>
  <si>
    <t>260=</t>
  </si>
  <si>
    <t>407</t>
  </si>
  <si>
    <t>410</t>
  </si>
  <si>
    <t>373=</t>
  </si>
  <si>
    <t>534</t>
  </si>
  <si>
    <t>566</t>
  </si>
  <si>
    <t>283=</t>
  </si>
  <si>
    <t>240=</t>
  </si>
  <si>
    <t>380</t>
  </si>
  <si>
    <t>Università di Padova</t>
  </si>
  <si>
    <t>620</t>
  </si>
  <si>
    <t>Universidade Estadual de Campinas (Unicamp)</t>
  </si>
  <si>
    <t>489</t>
  </si>
  <si>
    <t>545</t>
  </si>
  <si>
    <t>585</t>
  </si>
  <si>
    <t>551</t>
  </si>
  <si>
    <t>544</t>
  </si>
  <si>
    <t>533</t>
  </si>
  <si>
    <t>252</t>
  </si>
  <si>
    <t>660</t>
  </si>
  <si>
    <t>American University of Beirut (AUB)</t>
  </si>
  <si>
    <t>LB</t>
  </si>
  <si>
    <t>499</t>
  </si>
  <si>
    <t>309=</t>
  </si>
  <si>
    <t>482</t>
  </si>
  <si>
    <t>557</t>
  </si>
  <si>
    <t>605</t>
  </si>
  <si>
    <t>653</t>
  </si>
  <si>
    <t>340=</t>
  </si>
  <si>
    <t>Friedrich-Alexander-Universität Erlangen-Nürnberg</t>
  </si>
  <si>
    <t>KZ</t>
  </si>
  <si>
    <t>497</t>
  </si>
  <si>
    <t>Khalifa University of Science and Technology</t>
  </si>
  <si>
    <t>AE</t>
  </si>
  <si>
    <t>448</t>
  </si>
  <si>
    <t>505</t>
  </si>
  <si>
    <t>542</t>
  </si>
  <si>
    <t>444=</t>
  </si>
  <si>
    <t>281=</t>
  </si>
  <si>
    <t>537</t>
  </si>
  <si>
    <t>375</t>
  </si>
  <si>
    <t>248=</t>
  </si>
  <si>
    <t>598</t>
  </si>
  <si>
    <t>388</t>
  </si>
  <si>
    <t>Universitas Indonesia</t>
  </si>
  <si>
    <t>520</t>
  </si>
  <si>
    <t>Rheinische Friedrich-Wilhelms-Universität Bonn</t>
  </si>
  <si>
    <t>526</t>
  </si>
  <si>
    <t>399</t>
  </si>
  <si>
    <t>275=</t>
  </si>
  <si>
    <t>453</t>
  </si>
  <si>
    <t>337</t>
  </si>
  <si>
    <t>591</t>
  </si>
  <si>
    <t>460=</t>
  </si>
  <si>
    <t>300=</t>
  </si>
  <si>
    <t>539</t>
  </si>
  <si>
    <t>259=</t>
  </si>
  <si>
    <t>253=</t>
  </si>
  <si>
    <t>545=</t>
  </si>
  <si>
    <t>CZ</t>
  </si>
  <si>
    <t>484</t>
  </si>
  <si>
    <t>568</t>
  </si>
  <si>
    <t>152=</t>
  </si>
  <si>
    <t>The Hebrew University of Jerusalem</t>
  </si>
  <si>
    <t>301=</t>
  </si>
  <si>
    <t>325=</t>
  </si>
  <si>
    <t>Politecnico di Torino</t>
  </si>
  <si>
    <t>263=</t>
  </si>
  <si>
    <t>PT</t>
  </si>
  <si>
    <t>473</t>
  </si>
  <si>
    <t>Macau SAR</t>
  </si>
  <si>
    <t>575</t>
  </si>
  <si>
    <t>507</t>
  </si>
  <si>
    <t>403=</t>
  </si>
  <si>
    <t>552</t>
  </si>
  <si>
    <t>603=</t>
  </si>
  <si>
    <t>333</t>
  </si>
  <si>
    <t>627=</t>
  </si>
  <si>
    <t>University of Canterbury | Te Whare Wānanga o Waitaha</t>
  </si>
  <si>
    <t>Vrije Universiteit Brussel (VUB)</t>
  </si>
  <si>
    <t>700</t>
  </si>
  <si>
    <t>348</t>
  </si>
  <si>
    <t>383</t>
  </si>
  <si>
    <t>299=</t>
  </si>
  <si>
    <t>284=</t>
  </si>
  <si>
    <t>PL</t>
  </si>
  <si>
    <t>233</t>
  </si>
  <si>
    <t>317=</t>
  </si>
  <si>
    <t>596</t>
  </si>
  <si>
    <t>428=</t>
  </si>
  <si>
    <t>=266</t>
  </si>
  <si>
    <t>335=</t>
  </si>
  <si>
    <t xml:space="preserve">University of Lisbon </t>
  </si>
  <si>
    <t>457</t>
  </si>
  <si>
    <t>235=</t>
  </si>
  <si>
    <t>686</t>
  </si>
  <si>
    <t>413</t>
  </si>
  <si>
    <t>270=</t>
  </si>
  <si>
    <t>Indian Institute of Technology Kharagpur (IIT-KGP)</t>
  </si>
  <si>
    <t>496</t>
  </si>
  <si>
    <t>441</t>
  </si>
  <si>
    <t>468</t>
  </si>
  <si>
    <t>315</t>
  </si>
  <si>
    <t>384</t>
  </si>
  <si>
    <t>228=</t>
  </si>
  <si>
    <t>345</t>
  </si>
  <si>
    <t>252=</t>
  </si>
  <si>
    <t>264=</t>
  </si>
  <si>
    <t>524=</t>
  </si>
  <si>
    <t>296=</t>
  </si>
  <si>
    <t>533=</t>
  </si>
  <si>
    <t>358</t>
  </si>
  <si>
    <t>454=</t>
  </si>
  <si>
    <t>C</t>
  </si>
  <si>
    <t>563</t>
  </si>
  <si>
    <t>476</t>
  </si>
  <si>
    <t>562</t>
  </si>
  <si>
    <t>461</t>
  </si>
  <si>
    <t>666</t>
  </si>
  <si>
    <t>588=</t>
  </si>
  <si>
    <t>Norwegian University of Science And Technology</t>
  </si>
  <si>
    <t>609</t>
  </si>
  <si>
    <t>360</t>
  </si>
  <si>
    <t>611</t>
  </si>
  <si>
    <t>360=</t>
  </si>
  <si>
    <t>574=</t>
  </si>
  <si>
    <t>University of East Anglia (UEA)</t>
  </si>
  <si>
    <t>466</t>
  </si>
  <si>
    <t>123=</t>
  </si>
  <si>
    <t>606</t>
  </si>
  <si>
    <t>267=</t>
  </si>
  <si>
    <t>583</t>
  </si>
  <si>
    <t>495=</t>
  </si>
  <si>
    <t>Southern University of Science and Technology</t>
  </si>
  <si>
    <t>328=</t>
  </si>
  <si>
    <t>Goethe-University Frankfurt am Main</t>
  </si>
  <si>
    <t>638</t>
  </si>
  <si>
    <t>327=</t>
  </si>
  <si>
    <t>363=</t>
  </si>
  <si>
    <t>389</t>
  </si>
  <si>
    <t>577</t>
  </si>
  <si>
    <t>655</t>
  </si>
  <si>
    <t>350</t>
  </si>
  <si>
    <t>561</t>
  </si>
  <si>
    <t>578</t>
  </si>
  <si>
    <t>412=</t>
  </si>
  <si>
    <t>430</t>
  </si>
  <si>
    <t>549</t>
  </si>
  <si>
    <t>Daegu Gyeongbuk Institute of Science and Technology (DGIST)</t>
  </si>
  <si>
    <t>425=</t>
  </si>
  <si>
    <t>608</t>
  </si>
  <si>
    <t>Universiti Teknologi PETRONAS (UTP)</t>
  </si>
  <si>
    <t>463</t>
  </si>
  <si>
    <t>567</t>
  </si>
  <si>
    <t>=310</t>
  </si>
  <si>
    <t>Hamad Bin Khalifa University</t>
  </si>
  <si>
    <t>Universitat Pompeu Fabra (Barcelona)</t>
  </si>
  <si>
    <t>355=</t>
  </si>
  <si>
    <t>Universität Stuttgart</t>
  </si>
  <si>
    <t>411=</t>
  </si>
  <si>
    <t>514</t>
  </si>
  <si>
    <t>667</t>
  </si>
  <si>
    <t>392=</t>
  </si>
  <si>
    <t>553</t>
  </si>
  <si>
    <t>PK</t>
  </si>
  <si>
    <t>514=</t>
  </si>
  <si>
    <t>391=</t>
  </si>
  <si>
    <t>440</t>
  </si>
  <si>
    <t>343</t>
  </si>
  <si>
    <t>663=</t>
  </si>
  <si>
    <t xml:space="preserve">Sciences Po </t>
  </si>
  <si>
    <t>Universidad Carlos III de Madrid (UC3M)</t>
  </si>
  <si>
    <t>556</t>
  </si>
  <si>
    <t>University of Victoria (UVic)</t>
  </si>
  <si>
    <t>591-600</t>
  </si>
  <si>
    <t>550</t>
  </si>
  <si>
    <t>535</t>
  </si>
  <si>
    <t>580</t>
  </si>
  <si>
    <t>625</t>
  </si>
  <si>
    <t>347=</t>
  </si>
  <si>
    <t>University of Southern Denmark (SDU)</t>
  </si>
  <si>
    <t>=328</t>
  </si>
  <si>
    <t>513</t>
  </si>
  <si>
    <t>411</t>
  </si>
  <si>
    <t xml:space="preserve">Université Paris 1 Panthéon-Sorbonne </t>
  </si>
  <si>
    <t>USI - Università della Svizzera italiana</t>
  </si>
  <si>
    <t>657</t>
  </si>
  <si>
    <t>684</t>
  </si>
  <si>
    <t>413=</t>
  </si>
  <si>
    <t>375=</t>
  </si>
  <si>
    <t>IR</t>
  </si>
  <si>
    <t>Iran, Islamic Republic of</t>
  </si>
  <si>
    <t>675</t>
  </si>
  <si>
    <t>393=</t>
  </si>
  <si>
    <t>501-510</t>
  </si>
  <si>
    <t>TR</t>
  </si>
  <si>
    <t>PE</t>
  </si>
  <si>
    <t>572</t>
  </si>
  <si>
    <t>599</t>
  </si>
  <si>
    <t>506=</t>
  </si>
  <si>
    <t>478</t>
  </si>
  <si>
    <t>450</t>
  </si>
  <si>
    <t>369=</t>
  </si>
  <si>
    <t>473=</t>
  </si>
  <si>
    <t>422=</t>
  </si>
  <si>
    <t>GR</t>
  </si>
  <si>
    <t>447</t>
  </si>
  <si>
    <t>456=</t>
  </si>
  <si>
    <t>488=</t>
  </si>
  <si>
    <t>Universidad Politécnica de Madrid (UPM)</t>
  </si>
  <si>
    <t>642</t>
  </si>
  <si>
    <t>388=</t>
  </si>
  <si>
    <t>343=</t>
  </si>
  <si>
    <t>Universitat Politècnica de Catalunya · BarcelonaTech (UPC)</t>
  </si>
  <si>
    <t>524</t>
  </si>
  <si>
    <t>532</t>
  </si>
  <si>
    <t>L.N. Gumilyov Eurasian National University (ENU)</t>
  </si>
  <si>
    <t>678=</t>
  </si>
  <si>
    <t>406=</t>
  </si>
  <si>
    <t>EE</t>
  </si>
  <si>
    <t>396=</t>
  </si>
  <si>
    <t>463=</t>
  </si>
  <si>
    <t>560=</t>
  </si>
  <si>
    <t>368</t>
  </si>
  <si>
    <t>=362</t>
  </si>
  <si>
    <t xml:space="preserve">Lincoln University </t>
  </si>
  <si>
    <t>379=</t>
  </si>
  <si>
    <t>Universität Innsbruck</t>
  </si>
  <si>
    <t>433</t>
  </si>
  <si>
    <t>586=</t>
  </si>
  <si>
    <t>559</t>
  </si>
  <si>
    <t>384=</t>
  </si>
  <si>
    <t>Indian Institute of Technology Guwahati (IITG)</t>
  </si>
  <si>
    <t>475=</t>
  </si>
  <si>
    <t>367</t>
  </si>
  <si>
    <t>National University of Sciences And Technology (NUST) Islamabad</t>
  </si>
  <si>
    <t>University of Cyprus (UCY)</t>
  </si>
  <si>
    <t>CY</t>
  </si>
  <si>
    <t>551-560</t>
  </si>
  <si>
    <t>EG</t>
  </si>
  <si>
    <t>398=</t>
  </si>
  <si>
    <t>642=</t>
  </si>
  <si>
    <t>443=</t>
  </si>
  <si>
    <t>LU</t>
  </si>
  <si>
    <t>370=</t>
  </si>
  <si>
    <t>378=</t>
  </si>
  <si>
    <t>521=</t>
  </si>
  <si>
    <t xml:space="preserve">Westfälische Wilhelms-Universität Münster </t>
  </si>
  <si>
    <t>664</t>
  </si>
  <si>
    <t>490=</t>
  </si>
  <si>
    <t>BY</t>
  </si>
  <si>
    <t>622</t>
  </si>
  <si>
    <t>481=</t>
  </si>
  <si>
    <t>Universiti Brunei Darussalam (UBD)</t>
  </si>
  <si>
    <t>BN</t>
  </si>
  <si>
    <t>457=</t>
  </si>
  <si>
    <t>Institut National des Sciences Appliquées de Lyon (INSA)</t>
  </si>
  <si>
    <t>674</t>
  </si>
  <si>
    <t>540=</t>
  </si>
  <si>
    <t>667=</t>
  </si>
  <si>
    <t>408=</t>
  </si>
  <si>
    <t>485=</t>
  </si>
  <si>
    <t>579=</t>
  </si>
  <si>
    <t>Kazan (Volga region) Federal University</t>
  </si>
  <si>
    <t>597</t>
  </si>
  <si>
    <t>690</t>
  </si>
  <si>
    <t>295=</t>
  </si>
  <si>
    <t>481</t>
  </si>
  <si>
    <t>452</t>
  </si>
  <si>
    <t>679</t>
  </si>
  <si>
    <t>494=</t>
  </si>
  <si>
    <t>601-650</t>
  </si>
  <si>
    <t>PH</t>
  </si>
  <si>
    <t>685</t>
  </si>
  <si>
    <t>486=</t>
  </si>
  <si>
    <t>Auckland University of Technology (AUT)</t>
  </si>
  <si>
    <t>521-530</t>
  </si>
  <si>
    <t>465=</t>
  </si>
  <si>
    <t>Universidad de Santiago de Chile (USACH)</t>
  </si>
  <si>
    <t>651-700</t>
  </si>
  <si>
    <t>409=</t>
  </si>
  <si>
    <t>402=</t>
  </si>
  <si>
    <t>461=</t>
  </si>
  <si>
    <t>650</t>
  </si>
  <si>
    <t>Moscow Institute of Physics and Technology (MIPT / Moscow Phystech)</t>
  </si>
  <si>
    <t>The American University in Cairo</t>
  </si>
  <si>
    <t>477=</t>
  </si>
  <si>
    <t>UNESP</t>
  </si>
  <si>
    <t>614</t>
  </si>
  <si>
    <t>595</t>
  </si>
  <si>
    <t>Université de Liège</t>
  </si>
  <si>
    <t>495</t>
  </si>
  <si>
    <t>516</t>
  </si>
  <si>
    <t>318=</t>
  </si>
  <si>
    <t>434=</t>
  </si>
  <si>
    <t>614=</t>
  </si>
  <si>
    <t>511-520</t>
  </si>
  <si>
    <t>531-540</t>
  </si>
  <si>
    <t>IE University</t>
  </si>
  <si>
    <t>Singapore University of Technology and Design</t>
  </si>
  <si>
    <t>400=</t>
  </si>
  <si>
    <t>449=</t>
  </si>
  <si>
    <t>561-570</t>
  </si>
  <si>
    <t>593</t>
  </si>
  <si>
    <t>436=</t>
  </si>
  <si>
    <t>571</t>
  </si>
  <si>
    <t>691=</t>
  </si>
  <si>
    <t>University of St.Gallen (HSG)</t>
  </si>
  <si>
    <t>515</t>
  </si>
  <si>
    <t>410=</t>
  </si>
  <si>
    <t>Julius-Maximilians-Universität Würzburg</t>
  </si>
  <si>
    <t>647=</t>
  </si>
  <si>
    <t>530</t>
  </si>
  <si>
    <t>592=</t>
  </si>
  <si>
    <t>640=</t>
  </si>
  <si>
    <t>617</t>
  </si>
  <si>
    <t>Toyota Technological Institute in Japan</t>
  </si>
  <si>
    <t>626</t>
  </si>
  <si>
    <t>447=</t>
  </si>
  <si>
    <t>499=</t>
  </si>
  <si>
    <t>616</t>
  </si>
  <si>
    <t>689=</t>
  </si>
  <si>
    <t>592</t>
  </si>
  <si>
    <t>Indian Institute of Technology Indore (IIT Indore)</t>
  </si>
  <si>
    <t>536</t>
  </si>
  <si>
    <t>OM</t>
  </si>
  <si>
    <t>541-550</t>
  </si>
  <si>
    <t>Universität Mannheim</t>
  </si>
  <si>
    <t>Universität Potsdam</t>
  </si>
  <si>
    <t>Universität Jena</t>
  </si>
  <si>
    <t>420=</t>
  </si>
  <si>
    <t>Ben-Gurion University of The Negev</t>
  </si>
  <si>
    <t>564=</t>
  </si>
  <si>
    <t>Università degli Studi di Pavia</t>
  </si>
  <si>
    <t>663</t>
  </si>
  <si>
    <t>Beihang University (former BUAA)</t>
  </si>
  <si>
    <t>608=</t>
  </si>
  <si>
    <t>Ural Federal University - UrFU</t>
  </si>
  <si>
    <t>LT</t>
  </si>
  <si>
    <t>658=</t>
  </si>
  <si>
    <t>467=</t>
  </si>
  <si>
    <t>Universität Konstanz</t>
  </si>
  <si>
    <t>571-580</t>
  </si>
  <si>
    <t>Universitat de Valencia</t>
  </si>
  <si>
    <t>588</t>
  </si>
  <si>
    <t>IPB University (a.k.a. Bogor Agricultural University)</t>
  </si>
  <si>
    <t>627</t>
  </si>
  <si>
    <t>Chung-Ang University (CAU)</t>
  </si>
  <si>
    <t>Universidad de Sevilla</t>
  </si>
  <si>
    <t>581-590</t>
  </si>
  <si>
    <t>JO</t>
  </si>
  <si>
    <t>701-750</t>
  </si>
  <si>
    <t>394</t>
  </si>
  <si>
    <t>698</t>
  </si>
  <si>
    <t>Università Cattolica del Sacro Cuore</t>
  </si>
  <si>
    <t>693</t>
  </si>
  <si>
    <t xml:space="preserve">SOAS University of London </t>
  </si>
  <si>
    <t>493</t>
  </si>
  <si>
    <t>801-1000</t>
  </si>
  <si>
    <t>VN</t>
  </si>
  <si>
    <t>Pontificia Universidad Católica Argentina</t>
  </si>
  <si>
    <t>643</t>
  </si>
  <si>
    <t>598=</t>
  </si>
  <si>
    <t>Universität Bremen</t>
  </si>
  <si>
    <t>Universidad Austral</t>
  </si>
  <si>
    <t>358=</t>
  </si>
  <si>
    <t>Universidad de Zaragoza</t>
  </si>
  <si>
    <t>Universiti Teknologi Brunei</t>
  </si>
  <si>
    <t>MGIMO University</t>
  </si>
  <si>
    <t>Christian-Albrechts-University zu Kiel</t>
  </si>
  <si>
    <t>Universidad de Palermo (UP)</t>
  </si>
  <si>
    <t>695=</t>
  </si>
  <si>
    <t>669</t>
  </si>
  <si>
    <t>Universiti Utara Malaysia (UUM)</t>
  </si>
  <si>
    <t>661=</t>
  </si>
  <si>
    <t>=540</t>
  </si>
  <si>
    <t>Lahore University of Management Sciences (LUMS)</t>
  </si>
  <si>
    <t>Universidad Nacional de La Plata (UNLP)</t>
  </si>
  <si>
    <t>612=</t>
  </si>
  <si>
    <t>Universidad de Costa Rica</t>
  </si>
  <si>
    <t>CR</t>
  </si>
  <si>
    <t>531=</t>
  </si>
  <si>
    <t>Northumbria University at Newcastle</t>
  </si>
  <si>
    <t>644</t>
  </si>
  <si>
    <t>Canadian University Dubai</t>
  </si>
  <si>
    <t>596=</t>
  </si>
  <si>
    <t>Universiti Teknologi MARA - UiTM</t>
  </si>
  <si>
    <t>751-800</t>
  </si>
  <si>
    <t>676</t>
  </si>
  <si>
    <t>INTI International University</t>
  </si>
  <si>
    <t>Renmin (People's) University of China</t>
  </si>
  <si>
    <t>680</t>
  </si>
  <si>
    <t>665=</t>
  </si>
  <si>
    <t>Université de Fribourg</t>
  </si>
  <si>
    <t>Universidad Adolfo Ibáñez</t>
  </si>
  <si>
    <t>Indian Institute of Technology (BHU) Varanasi</t>
  </si>
  <si>
    <t>=575</t>
  </si>
  <si>
    <t xml:space="preserve">HUFS - Hankuk (Korea) University of Foreign Studies </t>
  </si>
  <si>
    <t>Taipei Medical University (TMU)</t>
  </si>
  <si>
    <t>University of Tromsø The Arctic University of Norway</t>
  </si>
  <si>
    <t>=580</t>
  </si>
  <si>
    <t>=582</t>
  </si>
  <si>
    <t>Applied Science University - Bahrain</t>
  </si>
  <si>
    <t>BH</t>
  </si>
  <si>
    <t>Bahrain</t>
  </si>
  <si>
    <t>Universidad Católica Andres Bello</t>
  </si>
  <si>
    <t>VE</t>
  </si>
  <si>
    <t>Venezuela</t>
  </si>
  <si>
    <t>Universidad Pontificia Comillas</t>
  </si>
  <si>
    <t>National Research Tomsk Polytechnic University</t>
  </si>
  <si>
    <t>=590</t>
  </si>
  <si>
    <t>Central Queensland University (CQUniversity Australia)</t>
  </si>
  <si>
    <t>Manchester Metropolitan University (MMU)</t>
  </si>
  <si>
    <t>Prince Mohammad Bin Fahd university</t>
  </si>
  <si>
    <t>Imam Abdulrahman Bin Faisal University (IAU) (formerly UNIVERSITY OF DAMMAM)</t>
  </si>
  <si>
    <t>Nanjing University of Science and Technology</t>
  </si>
  <si>
    <t>441=</t>
  </si>
  <si>
    <t>Universität des Saarlandes</t>
  </si>
  <si>
    <t>612</t>
  </si>
  <si>
    <t>644=</t>
  </si>
  <si>
    <t>-</t>
  </si>
  <si>
    <t>American University in Dubai</t>
  </si>
  <si>
    <t>648</t>
  </si>
  <si>
    <t>Kingston University, London</t>
  </si>
  <si>
    <t>669=</t>
  </si>
  <si>
    <t>Al Ain University</t>
  </si>
  <si>
    <t>Auezov South Kazakhstan University (SKU)</t>
  </si>
  <si>
    <t>Asia Pacific University of Technology and Innovation (APU)</t>
  </si>
  <si>
    <t>Institut Teknologi Sepuluh Nopember (ITS Surabaya)</t>
  </si>
  <si>
    <t>Management and Science University</t>
  </si>
  <si>
    <t>SI</t>
  </si>
  <si>
    <t>Jinan University (China)</t>
  </si>
  <si>
    <t>677</t>
  </si>
  <si>
    <t xml:space="preserve">Saint Joseph University of Beirut (USJ) </t>
  </si>
  <si>
    <t>673=</t>
  </si>
  <si>
    <t>Universidad Central de Venezuela</t>
  </si>
  <si>
    <t>Kazakh National Agrarian University KazNAU</t>
  </si>
  <si>
    <t>Lingnan University, Hong Kong</t>
  </si>
  <si>
    <t>New Jersey Institute of Technology (NJIT)</t>
  </si>
  <si>
    <t>Pakistan Institute of Engineering and Applied Sciences (PIEAS)</t>
  </si>
  <si>
    <t>Universidad de La Habana</t>
  </si>
  <si>
    <t>CU</t>
  </si>
  <si>
    <t>469=</t>
  </si>
  <si>
    <t>Instituto Tecnológico Autónomo de México (ITAM)</t>
  </si>
  <si>
    <t>656=</t>
  </si>
  <si>
    <t>Tallinn University of Technology (TalTech)</t>
  </si>
  <si>
    <t>Universidad de Montevideo (UM)</t>
  </si>
  <si>
    <t>UY</t>
  </si>
  <si>
    <t xml:space="preserve">Ca' Foscari University of Venice </t>
  </si>
  <si>
    <t xml:space="preserve">Holy Spirit University of Kaslik </t>
  </si>
  <si>
    <t>Karl-Franzens-Universitaet Graz</t>
  </si>
  <si>
    <t>Università degli Studi di Perugia</t>
  </si>
  <si>
    <t>American University of the Middle East</t>
  </si>
  <si>
    <t>KW</t>
  </si>
  <si>
    <t>636=</t>
  </si>
  <si>
    <t>Colegio de México</t>
  </si>
  <si>
    <t>Paris Lodron University of Salzburg</t>
  </si>
  <si>
    <t>Soochow University</t>
  </si>
  <si>
    <t>UA</t>
  </si>
  <si>
    <t>The National University of Science and Technology MISIS</t>
  </si>
  <si>
    <t>Indian Institute of Technology Hyderabad</t>
  </si>
  <si>
    <t>Universidad Iberoamericana IBERO</t>
  </si>
  <si>
    <t>BD</t>
  </si>
  <si>
    <t>652=</t>
  </si>
  <si>
    <t>V. N. Karazin Kharkiv National University</t>
  </si>
  <si>
    <t>Czech University of Life Sciences in Prague</t>
  </si>
  <si>
    <t xml:space="preserve">Beirut Arab University </t>
  </si>
  <si>
    <t>International Islamic University Malaysia (IIUM)</t>
  </si>
  <si>
    <t>Université de Rennes 1 (University of Rennes)</t>
  </si>
  <si>
    <t>610</t>
  </si>
  <si>
    <t>Universita' Politecnica delle Marche</t>
  </si>
  <si>
    <t>RS</t>
  </si>
  <si>
    <t xml:space="preserve">University of Colorado, Denver </t>
  </si>
  <si>
    <t>National Technical University of Ukraine "Igor Sikorsky Kyiv Polytechnic Institute"</t>
  </si>
  <si>
    <t>Universidad EAFIT</t>
  </si>
  <si>
    <t>Universidade Federal de São Paulo</t>
  </si>
  <si>
    <t>BG</t>
  </si>
  <si>
    <t>584=</t>
  </si>
  <si>
    <t>Universität Regensburg</t>
  </si>
  <si>
    <t>University of Bari</t>
  </si>
  <si>
    <t>Ahlia University</t>
  </si>
  <si>
    <t>ISCTE - Instituto Universitario de Lisboa</t>
  </si>
  <si>
    <t>LV</t>
  </si>
  <si>
    <t>673</t>
  </si>
  <si>
    <t>Technische Universität Braunschweig</t>
  </si>
  <si>
    <t xml:space="preserve">Universidad Externado de Colombia </t>
  </si>
  <si>
    <t>478=</t>
  </si>
  <si>
    <t>HR</t>
  </si>
  <si>
    <t>Universidad de Belgrano</t>
  </si>
  <si>
    <t>Universität Rostock</t>
  </si>
  <si>
    <t>SK</t>
  </si>
  <si>
    <t>Universidad Anáhuac México</t>
  </si>
  <si>
    <t>Universidad ORT Uruguay</t>
  </si>
  <si>
    <t>Universität Duisburg-Essen</t>
  </si>
  <si>
    <t>685=</t>
  </si>
  <si>
    <t>Université de Nantes</t>
  </si>
  <si>
    <t>601=</t>
  </si>
  <si>
    <t>University at Albany SUNY</t>
  </si>
  <si>
    <t>University of Northern British Columbia</t>
  </si>
  <si>
    <t>China University of Mining and Technology</t>
  </si>
  <si>
    <t>Khoja Akhmet Yassawi International Kazakh-Turkish University</t>
  </si>
  <si>
    <t xml:space="preserve">The Catholic University of Korea </t>
  </si>
  <si>
    <t>Universiti Malaysia Pahang</t>
  </si>
  <si>
    <t>Instituto Tecnológico de Buenos Aires (ITBA)</t>
  </si>
  <si>
    <t>Almaty Technological University</t>
  </si>
  <si>
    <t>Babes-Bolyai University</t>
  </si>
  <si>
    <t>RO</t>
  </si>
  <si>
    <t>Belarusian National Technical University (BNTU)</t>
  </si>
  <si>
    <t>GE</t>
  </si>
  <si>
    <t>Ritsumeikan Asia Pacific University</t>
  </si>
  <si>
    <t xml:space="preserve">Tokyo University of Agriculture and Technology </t>
  </si>
  <si>
    <t>Universidad de la República (Udelar)</t>
  </si>
  <si>
    <t>Universidad de San Andrés - UdeSA</t>
  </si>
  <si>
    <t xml:space="preserve">Universidad Pontificia Bolivariana </t>
  </si>
  <si>
    <t>Universidad San Francisco de Quito (USFQ)</t>
  </si>
  <si>
    <t>EC</t>
  </si>
  <si>
    <t>Universidad Técnica Federico Santa María (USM)</t>
  </si>
  <si>
    <t>683=</t>
  </si>
  <si>
    <t xml:space="preserve">Universidade Federal de Santa Catarina </t>
  </si>
  <si>
    <t xml:space="preserve">Universitas Brawijaya </t>
  </si>
  <si>
    <t>617=</t>
  </si>
  <si>
    <t>Université de Sherbrooke</t>
  </si>
  <si>
    <t>University Duesseldorf</t>
  </si>
  <si>
    <t>University of Balamand</t>
  </si>
  <si>
    <t>Karaganda State Technical University</t>
  </si>
  <si>
    <t>ET</t>
  </si>
  <si>
    <t>Beijing University of Posts and Telecommunications</t>
  </si>
  <si>
    <t>Catania University</t>
  </si>
  <si>
    <t>Gulf University for Science and Technology</t>
  </si>
  <si>
    <t>Karaganda Buketov University</t>
  </si>
  <si>
    <t>KG</t>
  </si>
  <si>
    <t>Kyrgyzstan</t>
  </si>
  <si>
    <t xml:space="preserve">Oklahoma State University </t>
  </si>
  <si>
    <t>Queen Margaret University , Edinburgh</t>
  </si>
  <si>
    <t>Ryerson University</t>
  </si>
  <si>
    <t>Universidad Católica del Uruguay (UCU)</t>
  </si>
  <si>
    <t>Universidad Central "Marta Abreu" de Las Villas</t>
  </si>
  <si>
    <t>Universidad de Guadalajara (UDG)</t>
  </si>
  <si>
    <t>Universidad Torcuato Di Tella</t>
  </si>
  <si>
    <t>Universita' degli Studi di Ferrara</t>
  </si>
  <si>
    <t>571=</t>
  </si>
  <si>
    <t>636</t>
  </si>
  <si>
    <t>University of Messina (UniME)</t>
  </si>
  <si>
    <t>University Paris 2 Panthéon-Assas</t>
  </si>
  <si>
    <t>AGH University of Science and Technology</t>
  </si>
  <si>
    <t>Ankara Üniversitesi</t>
  </si>
  <si>
    <t>College of William and Mary</t>
  </si>
  <si>
    <t>D. Serikbayev East Kazakhstan state technical university</t>
  </si>
  <si>
    <t>National Technical University "Kharkiv Polytechnic Institute"</t>
  </si>
  <si>
    <t>Northern Borders University</t>
  </si>
  <si>
    <t>Notre Dame University-Louaize NDU</t>
  </si>
  <si>
    <t>Pontificia Universidad Católica del Ecuador (PUCE)</t>
  </si>
  <si>
    <t>Princess Sumaya University for Technology</t>
  </si>
  <si>
    <t>S.D. Asfendiyarov Kazakh National Medical University</t>
  </si>
  <si>
    <t xml:space="preserve">Sophia University </t>
  </si>
  <si>
    <t>St. Louis University</t>
  </si>
  <si>
    <t>Sungshin Women's University</t>
  </si>
  <si>
    <t>Universidad Autónoma Metropolitana (UAM)</t>
  </si>
  <si>
    <t>Universidad ICESI</t>
  </si>
  <si>
    <t>Universidade Católica Portuguesa - UCP</t>
  </si>
  <si>
    <t>Università degli studi Roma Tre</t>
  </si>
  <si>
    <t>University of Alabama, Birmingham</t>
  </si>
  <si>
    <t>University of Petroleum and Energy Studies (UPES)</t>
  </si>
  <si>
    <t>542=</t>
  </si>
  <si>
    <t>Wroclaw University of Science and Technology (WRUST)</t>
  </si>
  <si>
    <t>UG</t>
  </si>
  <si>
    <t>Manipal Academy of Higher Education, Manipal, Karnataka, India</t>
  </si>
  <si>
    <t>NJSC KIMEP University</t>
  </si>
  <si>
    <t>Northwest Agriculture and Forestry University</t>
  </si>
  <si>
    <t>O.P. Jindal Global University</t>
  </si>
  <si>
    <t>Saint Petersburg Electrotechnical University ETU-LETI</t>
  </si>
  <si>
    <t>Shahid Beheshti University (SBU)</t>
  </si>
  <si>
    <t>South Ural State University (National Research University)</t>
  </si>
  <si>
    <t>Tecnológico de Costa Rica -TEC</t>
  </si>
  <si>
    <t>Universidad de las Américas Puebla (UDLAP)</t>
  </si>
  <si>
    <t>Universidad Diego Portales (UDP)</t>
  </si>
  <si>
    <t>Universidad Nacional de Córdoba - UNC</t>
  </si>
  <si>
    <t>Universidad Nacional de Ingeniería Peru</t>
  </si>
  <si>
    <t>Universidad Nacional de Rosario (UNR)</t>
  </si>
  <si>
    <t>Universidad Peruana Cayetano Heredia (UPCH)</t>
  </si>
  <si>
    <t>Universidad Simón Bolívar (USB)</t>
  </si>
  <si>
    <t>Universidad Tecnológica de Panamá (UTP)</t>
  </si>
  <si>
    <t>Panama</t>
  </si>
  <si>
    <t>Universiti Pendidikan Sultan Idris (UPSI)</t>
  </si>
  <si>
    <t>IQ</t>
  </si>
  <si>
    <t>University of Bahrain</t>
  </si>
  <si>
    <t>GH</t>
  </si>
  <si>
    <t>University of New England Australia</t>
  </si>
  <si>
    <t>Viet Nam National University Ho Chi Minh City (VNU-HCM)</t>
  </si>
  <si>
    <t>Università del Salento</t>
  </si>
  <si>
    <t>Vancouver Island University</t>
  </si>
  <si>
    <t>Al Quds University The Arab University in Jerusalem</t>
  </si>
  <si>
    <t>PS</t>
  </si>
  <si>
    <t>Palestinian Territory, Occupied</t>
  </si>
  <si>
    <t>Amity University</t>
  </si>
  <si>
    <t>Azerbaijan</t>
  </si>
  <si>
    <t>Beijing Foreign Studies University</t>
  </si>
  <si>
    <t>Bina Nusantara University (BINUS)</t>
  </si>
  <si>
    <t>Binghamton University SUNY</t>
  </si>
  <si>
    <t>BRAC University</t>
  </si>
  <si>
    <t>Chang Jung Christian University</t>
  </si>
  <si>
    <t>Cracow University of Technology (Politechnika Krakowska)</t>
  </si>
  <si>
    <t>Escuela Superior Politécnica del Litoral (ESPOL)</t>
  </si>
  <si>
    <t>Fundación CEU San Pablo</t>
  </si>
  <si>
    <t>Gazi Üniversitesi</t>
  </si>
  <si>
    <t>German Jordanian University</t>
  </si>
  <si>
    <t>Instituto Tecnológico de Santo Domingo (INTEC)</t>
  </si>
  <si>
    <t>DO</t>
  </si>
  <si>
    <t>Dominican Republic</t>
  </si>
  <si>
    <t>ITESO, Universidad Jesuita de Guadalajara</t>
  </si>
  <si>
    <t>Kazakh Ablai Khan University of International Relations and World Languages</t>
  </si>
  <si>
    <t>Kazakh-British Technical University</t>
  </si>
  <si>
    <t xml:space="preserve">Kookmin University </t>
  </si>
  <si>
    <t>Multimedia University (MMU)</t>
  </si>
  <si>
    <t>Mykolas Romeris University</t>
  </si>
  <si>
    <t>National University of Kyiv-Mohyla Academy (NaUKMA)</t>
  </si>
  <si>
    <t>Odessa I.I. Mechnikov National University</t>
  </si>
  <si>
    <t>Paul Valéry University Montpellier</t>
  </si>
  <si>
    <t>Pontifícia Universidade Católica de São Paulo</t>
  </si>
  <si>
    <t>Rochester Institute of Technology (RIT)</t>
  </si>
  <si>
    <t>Saint-Petersburg Mining University</t>
  </si>
  <si>
    <t>Sathyabama Institute of Science and Technology (deemed to be university)</t>
  </si>
  <si>
    <t>Seoul National University of Science and Technology</t>
  </si>
  <si>
    <t>Shanghai International Studies University</t>
  </si>
  <si>
    <t>Siberian Federal University, SibFU</t>
  </si>
  <si>
    <t>Southwest University</t>
  </si>
  <si>
    <t xml:space="preserve">Tallinn University </t>
  </si>
  <si>
    <t>Technical University of Kosice</t>
  </si>
  <si>
    <t>The University of Lahore</t>
  </si>
  <si>
    <t>The University of Northampton</t>
  </si>
  <si>
    <t>Tomas Bata University in Zlin</t>
  </si>
  <si>
    <t xml:space="preserve">Ufa State Aviation Technical University </t>
  </si>
  <si>
    <t>Universidad Autónoma de Guadalajara (UAG)</t>
  </si>
  <si>
    <t>LO</t>
  </si>
  <si>
    <t>Universidad Autónoma del Estado de Hidalgo (UAEH)</t>
  </si>
  <si>
    <t>Universidad Autónoma del Estado de México (UAEMex)</t>
  </si>
  <si>
    <t>Universidad de Córdoba - España</t>
  </si>
  <si>
    <t>Universidad de Lima</t>
  </si>
  <si>
    <t>Universidad de Los Andes - (ULA) Mérida</t>
  </si>
  <si>
    <t>Universidad de Monterrey (UDEM)</t>
  </si>
  <si>
    <t>Universidad de Oriente Santiago de Cuba</t>
  </si>
  <si>
    <t>Universidad de Oviedo</t>
  </si>
  <si>
    <t>Universidad de Puerto Rico</t>
  </si>
  <si>
    <t>Puerto Rico</t>
  </si>
  <si>
    <t xml:space="preserve">Universidad del Norte </t>
  </si>
  <si>
    <t>Universidad del Pacífico</t>
  </si>
  <si>
    <t>Universidad Industrial de Santander - UIS</t>
  </si>
  <si>
    <t>Universidad La Salle (ULSA)</t>
  </si>
  <si>
    <t>Universidad Metropolitana</t>
  </si>
  <si>
    <t>Universidad Nacional de Cuyo</t>
  </si>
  <si>
    <t>Universidad Nacional de la Asunción</t>
  </si>
  <si>
    <t>PY</t>
  </si>
  <si>
    <t>Paraguay</t>
  </si>
  <si>
    <t>Universidad Nacional de San Luis</t>
  </si>
  <si>
    <t>Universidad Nacional del Centro de la Provincia de Buenos Aires (UNICEN)</t>
  </si>
  <si>
    <t>Universidad Nacional, Costa Rica</t>
  </si>
  <si>
    <t>Universidad Peruana de Ciencias Aplicadas</t>
  </si>
  <si>
    <t>Universidad Tecnológica Nacional (UTN)</t>
  </si>
  <si>
    <t xml:space="preserve">Universidade da Coruña </t>
  </si>
  <si>
    <t xml:space="preserve">Universidade Federal de Pernambuco (UFPE) </t>
  </si>
  <si>
    <t>Universidade Federal de São Carlos (UFSCar)</t>
  </si>
  <si>
    <t>Universidade Federal do Paraná - UFPR</t>
  </si>
  <si>
    <t>Universita' degli Studi "G. d'Annunzio" Chieti Pescara</t>
  </si>
  <si>
    <t>Università degli Studi della Tuscia (University of Tuscia)</t>
  </si>
  <si>
    <t>Università degli Studi di Udine</t>
  </si>
  <si>
    <t>Universitas Hasanuddin</t>
  </si>
  <si>
    <t>Université de Toulouse II-Le Mirail</t>
  </si>
  <si>
    <t>Université Lumière Lyon 2</t>
  </si>
  <si>
    <t>Universiti Kuala Lumpur (UniKL)</t>
  </si>
  <si>
    <t>Universiti Tun Hussein Onn University of Malaysia (UTHM)</t>
  </si>
  <si>
    <t xml:space="preserve">University of Arkansas Fayetteville </t>
  </si>
  <si>
    <t>LK</t>
  </si>
  <si>
    <t>KE</t>
  </si>
  <si>
    <t>University of South Bohemia</t>
  </si>
  <si>
    <t xml:space="preserve">University of Texas El Paso </t>
  </si>
  <si>
    <t>Warsaw University of Life Sciences – SGGW (WULS-SGGW)</t>
  </si>
  <si>
    <t>Yerevan State University</t>
  </si>
  <si>
    <t>AM</t>
  </si>
  <si>
    <t xml:space="preserve"> Don State Technical University</t>
  </si>
  <si>
    <t>Atma Jaya Catholic University Jakarta</t>
  </si>
  <si>
    <t>Azerbaijan State Oil and Industry University</t>
  </si>
  <si>
    <t>Birzeit university</t>
  </si>
  <si>
    <t>Brock University</t>
  </si>
  <si>
    <t>California Polytechnic State University</t>
  </si>
  <si>
    <t>Católica de Córdoba</t>
  </si>
  <si>
    <t>China University of Political Science and Law</t>
  </si>
  <si>
    <t>Chittagong University of Engineering and Technology</t>
  </si>
  <si>
    <t>CUNY The City College of New York</t>
  </si>
  <si>
    <t>Daffodil International University</t>
  </si>
  <si>
    <t>Damascus University</t>
  </si>
  <si>
    <t>SY</t>
  </si>
  <si>
    <t>Syrian Arab Republic</t>
  </si>
  <si>
    <t>Erciyes Üniversitesi</t>
  </si>
  <si>
    <t>Florida Atlantic University - Boca Raton</t>
  </si>
  <si>
    <t>Fundación Universidad De Bogotá-Jorge Tadeo Lozano</t>
  </si>
  <si>
    <t>Gebze Yüksek Teknoloji Enstitüsü (GYTE)</t>
  </si>
  <si>
    <t xml:space="preserve">Hongik University </t>
  </si>
  <si>
    <t>International Islamic University Islamabad (IIU)</t>
  </si>
  <si>
    <t>Izmir Institute of Technology (IZTECH)</t>
  </si>
  <si>
    <t>Kenyatta University</t>
  </si>
  <si>
    <t xml:space="preserve">Kharkiv National University of Radio Electronics </t>
  </si>
  <si>
    <t>Khulna University of Engineering and Technology</t>
  </si>
  <si>
    <t>King Mongkut\'s Institute of Technology Ladkrabang</t>
  </si>
  <si>
    <t>Korkyt Ata Kyzylorda University</t>
  </si>
  <si>
    <t>M.Kh. Dulaty Taraz Regional University</t>
  </si>
  <si>
    <t>Miami University</t>
  </si>
  <si>
    <t>Nagoya Institute of Technology (NIT)</t>
  </si>
  <si>
    <t>National Research University Moscow Power Engineering Institute (MPEI)</t>
  </si>
  <si>
    <t>National University of Life and Environmental Sciences of Ukraine</t>
  </si>
  <si>
    <t>National University of Modern Languages (NUML), Islamabad</t>
  </si>
  <si>
    <t>Norwegian University of Life Sciences (UMB)</t>
  </si>
  <si>
    <t>Perm State National Research University</t>
  </si>
  <si>
    <t>Pontificia Universidad Catolica Madre y Maestra</t>
  </si>
  <si>
    <t>Pontifícia Universidade Católica do Rio Grande do Sul (PUCRS)</t>
  </si>
  <si>
    <t>Russian State Agrarian University - Moscow Timiryazev Agricultural Academy</t>
  </si>
  <si>
    <t xml:space="preserve">Russian State University for the Humanities </t>
  </si>
  <si>
    <t>Rutgers, The State University of New Jersey, Camden</t>
  </si>
  <si>
    <t>Saken Seifullin Kazakh Agrotechnical University</t>
  </si>
  <si>
    <t>Shanghai University of Finance and Economics</t>
  </si>
  <si>
    <t>Siksha 'O' Anusandhan (Deemed to be University)</t>
  </si>
  <si>
    <t>SRM INSTITUTE OF SCIENCE AND TECHNOLOGY</t>
  </si>
  <si>
    <t>Stefan cel Mare University of Suceava</t>
  </si>
  <si>
    <t>Suleyman Demirel University, Kazakhstan</t>
  </si>
  <si>
    <t>625=</t>
  </si>
  <si>
    <t>Technical University of Lublin</t>
  </si>
  <si>
    <t>The "Gheorghe Asachi" Technical University of Iasi</t>
  </si>
  <si>
    <t>The Herzen State Pedagogical University of Russia</t>
  </si>
  <si>
    <t>The Josip Juraj Strossmayer University of Osijek</t>
  </si>
  <si>
    <t>The National Research University "Belgorod State University"</t>
  </si>
  <si>
    <t>Toraighyrov University</t>
  </si>
  <si>
    <t>Universidad Alberto Hurtado</t>
  </si>
  <si>
    <t>Universidad Autónoma de Aguascalientes</t>
  </si>
  <si>
    <t>Universidad Bernardo O'Higgins</t>
  </si>
  <si>
    <t>Universidad Católica de Temuco</t>
  </si>
  <si>
    <t>Universidad Central del Ecuador</t>
  </si>
  <si>
    <t>Universidad de Carabobo</t>
  </si>
  <si>
    <t>Universidad de Cartagena</t>
  </si>
  <si>
    <t>Universidad de Córdoba - Colombia</t>
  </si>
  <si>
    <t>Universidad de La Frontera (UFRO)</t>
  </si>
  <si>
    <t>Universidad de Las Américas (UDLA) Ecuador</t>
  </si>
  <si>
    <t>Universidad de las Fuerzas Armadas ESPE (Ex - Escuela Politécnica del Ejército)</t>
  </si>
  <si>
    <t>Universidad de Medellín</t>
  </si>
  <si>
    <t>Universidad de Panama</t>
  </si>
  <si>
    <t>Universidad de Piura</t>
  </si>
  <si>
    <t>Universidad de San Carlos de Guatemala - USAC</t>
  </si>
  <si>
    <t>GT</t>
  </si>
  <si>
    <t>Guatemala</t>
  </si>
  <si>
    <t>Universidad de Valparaíso (UV)</t>
  </si>
  <si>
    <t>Universidad del Bío-Bío</t>
  </si>
  <si>
    <t>Universidad del Cauca</t>
  </si>
  <si>
    <t>Universidad del Desarrollo (UDD)</t>
  </si>
  <si>
    <t>Universidad del Salvador</t>
  </si>
  <si>
    <t>Universidad del Zulia</t>
  </si>
  <si>
    <t>Universidad Mayor de San Andrés (UMSA)</t>
  </si>
  <si>
    <t>BO</t>
  </si>
  <si>
    <t>Bolivia</t>
  </si>
  <si>
    <t>Universidad Nacional Agraria la Molina</t>
  </si>
  <si>
    <t>Universidad Nacional de Mar del Plata</t>
  </si>
  <si>
    <t>Universidad Nacional de Río Cuarto - UNRC</t>
  </si>
  <si>
    <t>Universidad Nacional de San Martín (UNSAM)</t>
  </si>
  <si>
    <t>Universidad Popular Autónoma del Estado de Puebla (UPAEP)</t>
  </si>
  <si>
    <t>Universidad Tecnológica de la Habana José Antonio Echeverría, Cujae</t>
  </si>
  <si>
    <t>Universidade Federal de Juiz de Fora- (UFJF)</t>
  </si>
  <si>
    <t>Universidade Federal de Santa Maria</t>
  </si>
  <si>
    <t>Universidade Federal de Viçosa (UFV)</t>
  </si>
  <si>
    <t>Universidade Presbiteriana Mackenzie</t>
  </si>
  <si>
    <t>Università degli studi di Bergamo</t>
  </si>
  <si>
    <t>Universitas Islam Indonesia</t>
  </si>
  <si>
    <t>Universitas Muhammadiyah Yogyakarta</t>
  </si>
  <si>
    <t>Universitatea de Vest din Timisoara / West University of Timisoara</t>
  </si>
  <si>
    <t>Université de Tunis</t>
  </si>
  <si>
    <t>Université Jean Moulin Lyon 3</t>
  </si>
  <si>
    <t>Université Mohammed V de Rabat</t>
  </si>
  <si>
    <t>Université Paris-Nanterre</t>
  </si>
  <si>
    <t>Universiti Sains Islam Malaysia</t>
  </si>
  <si>
    <t>IS</t>
  </si>
  <si>
    <t xml:space="preserve">University of Miskolc </t>
  </si>
  <si>
    <t>University of Missouri Saint Louis</t>
  </si>
  <si>
    <t xml:space="preserve">University of Montana Missoula </t>
  </si>
  <si>
    <t>University of San Carlos</t>
  </si>
  <si>
    <t>BA</t>
  </si>
  <si>
    <t>University of South Alabama (USA)</t>
  </si>
  <si>
    <t>University POLITEHNICA of Bucharest</t>
  </si>
  <si>
    <t>Yogyakarta State University</t>
  </si>
  <si>
    <t>Youngsan University</t>
  </si>
  <si>
    <t>Narxoz University</t>
  </si>
  <si>
    <t>Akdeniz Üniversitesi</t>
  </si>
  <si>
    <t>Guru Gobind Singh Indraprastha University</t>
  </si>
  <si>
    <t>Humboldt State University</t>
  </si>
  <si>
    <t>Indian Statistical Institute</t>
  </si>
  <si>
    <t>International University of Business, Agriculture and Technology (IUBAT)</t>
  </si>
  <si>
    <t>Moscow City University</t>
  </si>
  <si>
    <t>Pontificia Universidade Católica do Campinas - PUC Campinas</t>
  </si>
  <si>
    <t>Pontificia Universidade Católica do Minas Gerais - PUC Minas</t>
  </si>
  <si>
    <t>Rajshahi University</t>
  </si>
  <si>
    <t>Shahjalal University of Science and Technology</t>
  </si>
  <si>
    <t>Soochow University (Taiwan)</t>
  </si>
  <si>
    <t>Stamford University Bangladesh</t>
  </si>
  <si>
    <t>Sudan University of Science and Technology</t>
  </si>
  <si>
    <t>Technische Universität Bergakademie Freiberg</t>
  </si>
  <si>
    <t>Technische Universität Hamburg-Harburg</t>
  </si>
  <si>
    <t>Technische Universität Kaiserslautern</t>
  </si>
  <si>
    <t>Udayana University</t>
  </si>
  <si>
    <t>Universidad Autónoma de Querétaro (UAQ)</t>
  </si>
  <si>
    <t>Universidad Autónoma del Estado de Morelos (UAEM)</t>
  </si>
  <si>
    <t>Universidad Católica Boliviana "San Pablo"</t>
  </si>
  <si>
    <t xml:space="preserve">Universidad Católica de Colombia </t>
  </si>
  <si>
    <t>Universidad Católica de La Santísima Concepción - UCSC</t>
  </si>
  <si>
    <t>Universidad Católica de Santiago de Guayaquil</t>
  </si>
  <si>
    <t>Universidad Central de Chile</t>
  </si>
  <si>
    <t>Universidad de Caldas</t>
  </si>
  <si>
    <t>Universidad de Cuenca</t>
  </si>
  <si>
    <t>Universidad de La Salle</t>
  </si>
  <si>
    <t>Universidad de Santander - UDES</t>
  </si>
  <si>
    <t>Universidad del Magdalena</t>
  </si>
  <si>
    <t>Universidad del Valle de Mexico (UVM)</t>
  </si>
  <si>
    <t>Universidad Mayor de San Simón Cochabamba</t>
  </si>
  <si>
    <t>Universidad Nacional Autónoma de Honduras (UNAH)</t>
  </si>
  <si>
    <t>HN</t>
  </si>
  <si>
    <t>Honduras</t>
  </si>
  <si>
    <t>Universidad Nacional de Quilmes</t>
  </si>
  <si>
    <t>Universidad Nacional de Tucumán</t>
  </si>
  <si>
    <t>Universidad Nacional del Sur</t>
  </si>
  <si>
    <t>UNIVERSIDAD POLITECNICA SALESIANA</t>
  </si>
  <si>
    <t>Universidad Tecnica Particular De Loja (UTPL)</t>
  </si>
  <si>
    <t>Universidad Tecnológica de Bolívar</t>
  </si>
  <si>
    <t>Universidad Tecnológica de Pereira</t>
  </si>
  <si>
    <t>Universidade Federal do Estado do Rio de Janeiro - UNIRIO</t>
  </si>
  <si>
    <t>Universidade Federal do Parà - UFPA</t>
  </si>
  <si>
    <t>Universitas Kristen Petra</t>
  </si>
  <si>
    <t>Universitas Muhammadiyah Surakarta</t>
  </si>
  <si>
    <t>Université Sorbonne Paris Nord</t>
  </si>
  <si>
    <t>NG</t>
  </si>
  <si>
    <t>University of Mataram</t>
  </si>
  <si>
    <t>University Politehnica of Timisoara, UPT</t>
  </si>
  <si>
    <t>Zürcher Hochschule Winterthur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</si>
</sst>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);[Red]\(0.00\)"/>
    <numFmt numFmtId="177" formatCode="0.0"/>
    <numFmt numFmtId="178" formatCode="0_);[Red]\(0\)"/>
    <numFmt numFmtId="179" formatCode="0.0%"/>
    <numFmt numFmtId="180" formatCode="0_ "/>
  </numFmts>
  <fonts count="61">
    <font>
      <sz val="11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1"/>
      <color theme="5" tint="0.399914548173467"/>
      <name val="宋体"/>
      <charset val="134"/>
      <scheme val="minor"/>
    </font>
    <font>
      <sz val="11"/>
      <color theme="5" tint="-0.499984740745262"/>
      <name val="宋体"/>
      <charset val="134"/>
      <scheme val="minor"/>
    </font>
    <font>
      <sz val="11"/>
      <color theme="0" tint="-0.149937437055574"/>
      <name val="宋体"/>
      <charset val="134"/>
      <scheme val="minor"/>
    </font>
    <font>
      <sz val="60"/>
      <color theme="0" tint="-0.499984740745262"/>
      <name val="宋体"/>
      <charset val="134"/>
      <scheme val="minor"/>
    </font>
    <font>
      <b/>
      <sz val="20"/>
      <name val="宋体"/>
      <charset val="134"/>
      <scheme val="minor"/>
    </font>
    <font>
      <sz val="60"/>
      <color theme="5" tint="-0.499984740745262"/>
      <name val="宋体"/>
      <charset val="134"/>
      <scheme val="minor"/>
    </font>
    <font>
      <sz val="12"/>
      <color rgb="FFFF0000"/>
      <name val="宋体"/>
      <charset val="134"/>
      <scheme val="major"/>
    </font>
    <font>
      <sz val="11"/>
      <color theme="0"/>
      <name val="宋体"/>
      <charset val="134"/>
      <scheme val="minor"/>
    </font>
    <font>
      <sz val="9"/>
      <color theme="0"/>
      <name val="宋体"/>
      <charset val="134"/>
      <scheme val="minor"/>
    </font>
    <font>
      <sz val="11"/>
      <color theme="4" tint="-0.249977111117893"/>
      <name val="宋体"/>
      <charset val="134"/>
      <scheme val="minor"/>
    </font>
    <font>
      <sz val="18"/>
      <color theme="1"/>
      <name val="宋体"/>
      <charset val="134"/>
      <scheme val="major"/>
    </font>
    <font>
      <sz val="11"/>
      <color theme="7" tint="-0.499984740745262"/>
      <name val="宋体"/>
      <charset val="134"/>
      <scheme val="minor"/>
    </font>
    <font>
      <sz val="10"/>
      <color theme="0"/>
      <name val="宋体"/>
      <charset val="134"/>
      <scheme val="minor"/>
    </font>
    <font>
      <sz val="11"/>
      <name val="宋体"/>
      <charset val="134"/>
      <scheme val="minor"/>
    </font>
    <font>
      <b/>
      <sz val="20"/>
      <color theme="0" tint="-0.149937437055574"/>
      <name val="宋体"/>
      <charset val="134"/>
      <scheme val="minor"/>
    </font>
    <font>
      <sz val="11"/>
      <color theme="4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name val="宋体"/>
      <charset val="134"/>
      <scheme val="major"/>
    </font>
    <font>
      <sz val="12"/>
      <color rgb="FF494343"/>
      <name val="Helvetica"/>
      <charset val="134"/>
    </font>
    <font>
      <sz val="10.5"/>
      <color rgb="FF494343"/>
      <name val="Helvetica"/>
      <charset val="134"/>
    </font>
    <font>
      <sz val="27"/>
      <color rgb="FF565252"/>
      <name val="Helvetica"/>
      <charset val="134"/>
    </font>
    <font>
      <sz val="27"/>
      <color rgb="FFB70D7F"/>
      <name val="Helvetica"/>
      <charset val="134"/>
    </font>
    <font>
      <sz val="12"/>
      <color rgb="FFD3D3D3"/>
      <name val="Helvetica"/>
      <charset val="134"/>
    </font>
    <font>
      <sz val="27"/>
      <color rgb="FFD3D3D3"/>
      <name val="Helvetica"/>
      <charset val="134"/>
    </font>
    <font>
      <sz val="10.8"/>
      <color rgb="FF565252"/>
      <name val="Helvetica"/>
      <charset val="134"/>
    </font>
    <font>
      <sz val="10.8"/>
      <color rgb="FFB70D7F"/>
      <name val="Helvetica"/>
      <charset val="134"/>
    </font>
    <font>
      <sz val="10.8"/>
      <color rgb="FFD3D3D3"/>
      <name val="Helvetica"/>
      <charset val="134"/>
    </font>
    <font>
      <u/>
      <sz val="11"/>
      <color theme="10"/>
      <name val="Calibri"/>
      <charset val="134"/>
    </font>
    <font>
      <sz val="11"/>
      <color theme="1"/>
      <name val="Lato"/>
      <charset val="134"/>
    </font>
    <font>
      <b/>
      <sz val="11"/>
      <color theme="5" tint="-0.499984740745262"/>
      <name val="Lato"/>
      <charset val="134"/>
    </font>
    <font>
      <sz val="18"/>
      <color theme="3"/>
      <name val="Lato Heavy"/>
      <charset val="134"/>
    </font>
    <font>
      <sz val="9"/>
      <color theme="5" tint="-0.499984740745262"/>
      <name val="Lato"/>
      <charset val="134"/>
    </font>
    <font>
      <sz val="9"/>
      <color theme="1"/>
      <name val="Lato"/>
      <charset val="134"/>
    </font>
    <font>
      <sz val="10"/>
      <color theme="1"/>
      <name val="Lato"/>
      <charset val="134"/>
    </font>
    <font>
      <sz val="9"/>
      <color theme="5" tint="-0.499984740745262"/>
      <name val="Lato Black"/>
      <charset val="134"/>
    </font>
    <font>
      <sz val="9"/>
      <name val="Lato"/>
      <charset val="134"/>
    </font>
    <font>
      <sz val="10"/>
      <color theme="4" tint="0.599993896298105"/>
      <name val="Lato"/>
      <charset val="134"/>
    </font>
    <font>
      <sz val="10"/>
      <color theme="4"/>
      <name val="Lato"/>
      <charset val="134"/>
    </font>
    <font>
      <sz val="9"/>
      <color theme="1"/>
      <name val="Lato Heavy"/>
      <charset val="134"/>
    </font>
    <font>
      <u/>
      <sz val="11"/>
      <color rgb="FF800080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1454817346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ECF6F8"/>
        <bgColor indexed="64"/>
      </patternFill>
    </fill>
    <fill>
      <patternFill patternType="solid">
        <fgColor theme="5" tint="0.7999206518753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theme="4" tint="-0.249946592608417"/>
      </bottom>
      <diagonal/>
    </border>
    <border>
      <left/>
      <right/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 tint="-0.249946592608417"/>
      </left>
      <right/>
      <top style="thin">
        <color theme="4" tint="-0.249946592608417"/>
      </top>
      <bottom style="thin">
        <color theme="4" tint="-0.249946592608417"/>
      </bottom>
      <diagonal/>
    </border>
    <border>
      <left/>
      <right/>
      <top style="thin">
        <color theme="4" tint="-0.249946592608417"/>
      </top>
      <bottom style="thick">
        <color theme="5" tint="0.399884029663991"/>
      </bottom>
      <diagonal/>
    </border>
    <border>
      <left style="thin">
        <color theme="4" tint="-0.249946592608417"/>
      </left>
      <right/>
      <top style="thin">
        <color theme="4" tint="-0.249946592608417"/>
      </top>
      <bottom style="thick">
        <color theme="5" tint="0.399884029663991"/>
      </bottom>
      <diagonal/>
    </border>
    <border>
      <left style="thick">
        <color theme="0"/>
      </left>
      <right/>
      <top style="thin">
        <color theme="4" tint="-0.249946592608417"/>
      </top>
      <bottom style="thin">
        <color theme="4" tint="-0.249946592608417"/>
      </bottom>
      <diagonal/>
    </border>
    <border>
      <left style="thick">
        <color theme="0"/>
      </left>
      <right/>
      <top style="thin">
        <color theme="4" tint="-0.249946592608417"/>
      </top>
      <bottom style="thick">
        <color theme="5" tint="0.399884029663991"/>
      </bottom>
      <diagonal/>
    </border>
    <border>
      <left/>
      <right style="thin">
        <color theme="2"/>
      </right>
      <top/>
      <bottom/>
      <diagonal/>
    </border>
    <border>
      <left/>
      <right style="thin">
        <color theme="5" tint="0.799920651875362"/>
      </right>
      <top/>
      <bottom/>
      <diagonal/>
    </border>
    <border>
      <left/>
      <right style="thin">
        <color theme="5" tint="0.799920651875362"/>
      </right>
      <top/>
      <bottom style="thin">
        <color theme="5" tint="0.799920651875362"/>
      </bottom>
      <diagonal/>
    </border>
    <border>
      <left/>
      <right/>
      <top/>
      <bottom style="thin">
        <color theme="5" tint="0.799920651875362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center"/>
    </xf>
    <xf numFmtId="0" fontId="0" fillId="12" borderId="13" applyNumberFormat="0" applyFon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14" applyNumberFormat="0" applyFill="0" applyAlignment="0" applyProtection="0">
      <alignment vertical="center"/>
    </xf>
    <xf numFmtId="0" fontId="48" fillId="0" borderId="14" applyNumberFormat="0" applyFill="0" applyAlignment="0" applyProtection="0">
      <alignment vertical="center"/>
    </xf>
    <xf numFmtId="0" fontId="49" fillId="0" borderId="15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13" borderId="16" applyNumberFormat="0" applyAlignment="0" applyProtection="0">
      <alignment vertical="center"/>
    </xf>
    <xf numFmtId="0" fontId="51" fillId="14" borderId="17" applyNumberFormat="0" applyAlignment="0" applyProtection="0">
      <alignment vertical="center"/>
    </xf>
    <xf numFmtId="0" fontId="52" fillId="14" borderId="16" applyNumberFormat="0" applyAlignment="0" applyProtection="0">
      <alignment vertical="center"/>
    </xf>
    <xf numFmtId="0" fontId="53" fillId="15" borderId="18" applyNumberFormat="0" applyAlignment="0" applyProtection="0">
      <alignment vertical="center"/>
    </xf>
    <xf numFmtId="0" fontId="54" fillId="0" borderId="19" applyNumberFormat="0" applyFill="0" applyAlignment="0" applyProtection="0">
      <alignment vertical="center"/>
    </xf>
    <xf numFmtId="0" fontId="55" fillId="0" borderId="20" applyNumberFormat="0" applyFill="0" applyAlignment="0" applyProtection="0">
      <alignment vertical="center"/>
    </xf>
    <xf numFmtId="0" fontId="56" fillId="16" borderId="0" applyNumberFormat="0" applyBorder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58" fillId="18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60" fillId="20" borderId="0" applyNumberFormat="0" applyBorder="0" applyAlignment="0" applyProtection="0">
      <alignment vertical="center"/>
    </xf>
    <xf numFmtId="0" fontId="60" fillId="21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60" fillId="24" borderId="0" applyNumberFormat="0" applyBorder="0" applyAlignment="0" applyProtection="0">
      <alignment vertical="center"/>
    </xf>
    <xf numFmtId="0" fontId="60" fillId="25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60" fillId="28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60" fillId="3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7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60" fillId="40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59" fillId="42" borderId="0" applyNumberFormat="0" applyBorder="0" applyAlignment="0" applyProtection="0">
      <alignment vertical="center"/>
    </xf>
  </cellStyleXfs>
  <cellXfs count="113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vertical="center"/>
    </xf>
    <xf numFmtId="0" fontId="0" fillId="0" borderId="0" xfId="0" applyAlignment="1">
      <alignment horizontal="left" vertical="center" shrinkToFit="1"/>
    </xf>
    <xf numFmtId="0" fontId="3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5" fillId="2" borderId="0" xfId="0" applyFont="1" applyFill="1" applyAlignment="1">
      <alignment horizontal="center" vertical="center"/>
    </xf>
    <xf numFmtId="176" fontId="6" fillId="0" borderId="0" xfId="0" applyNumberFormat="1" applyFont="1" applyAlignment="1">
      <alignment vertical="center"/>
    </xf>
    <xf numFmtId="0" fontId="5" fillId="2" borderId="0" xfId="0" applyFont="1" applyFill="1" applyAlignment="1">
      <alignment horizontal="left" vertical="center" shrinkToFit="1"/>
    </xf>
    <xf numFmtId="0" fontId="7" fillId="2" borderId="0" xfId="0" applyFont="1" applyFill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/>
    </xf>
    <xf numFmtId="176" fontId="9" fillId="3" borderId="3" xfId="0" applyNumberFormat="1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 shrinkToFit="1"/>
    </xf>
    <xf numFmtId="0" fontId="9" fillId="3" borderId="2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/>
    </xf>
    <xf numFmtId="176" fontId="9" fillId="4" borderId="5" xfId="0" applyNumberFormat="1" applyFont="1" applyFill="1" applyBorder="1" applyAlignment="1">
      <alignment horizontal="center"/>
    </xf>
    <xf numFmtId="0" fontId="9" fillId="4" borderId="4" xfId="0" applyFont="1" applyFill="1" applyBorder="1" applyAlignment="1">
      <alignment horizontal="left" shrinkToFit="1"/>
    </xf>
    <xf numFmtId="0" fontId="10" fillId="4" borderId="4" xfId="0" applyFont="1" applyFill="1" applyBorder="1" applyAlignment="1">
      <alignment horizontal="center"/>
    </xf>
    <xf numFmtId="0" fontId="2" fillId="4" borderId="0" xfId="0" applyFont="1" applyFill="1" applyAlignment="1">
      <alignment horizontal="center" vertical="center" wrapText="1"/>
    </xf>
    <xf numFmtId="176" fontId="2" fillId="4" borderId="0" xfId="0" applyNumberFormat="1" applyFont="1" applyFill="1" applyAlignment="1">
      <alignment horizontal="center" vertical="center" wrapText="1"/>
    </xf>
    <xf numFmtId="0" fontId="2" fillId="4" borderId="0" xfId="0" applyFont="1" applyFill="1" applyAlignment="1">
      <alignment horizontal="left" vertical="center" shrinkToFit="1"/>
    </xf>
    <xf numFmtId="0" fontId="11" fillId="0" borderId="0" xfId="0" applyFont="1" applyAlignment="1">
      <alignment horizontal="center" vertical="center" shrinkToFit="1"/>
    </xf>
    <xf numFmtId="176" fontId="12" fillId="5" borderId="0" xfId="0" applyNumberFormat="1" applyFont="1" applyFill="1" applyAlignment="1">
      <alignment horizontal="center" vertical="center" shrinkToFit="1"/>
    </xf>
    <xf numFmtId="0" fontId="0" fillId="0" borderId="0" xfId="0" applyAlignment="1">
      <alignment horizontal="left" vertical="center" wrapText="1" indent="1" shrinkToFit="1"/>
    </xf>
    <xf numFmtId="177" fontId="3" fillId="0" borderId="0" xfId="0" applyNumberFormat="1" applyFont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1" fontId="9" fillId="3" borderId="6" xfId="0" applyNumberFormat="1" applyFont="1" applyFill="1" applyBorder="1" applyAlignment="1">
      <alignment horizontal="center" vertical="center" wrapText="1"/>
    </xf>
    <xf numFmtId="1" fontId="9" fillId="3" borderId="2" xfId="0" applyNumberFormat="1" applyFont="1" applyFill="1" applyBorder="1" applyAlignment="1">
      <alignment horizontal="center" vertical="center" wrapText="1"/>
    </xf>
    <xf numFmtId="1" fontId="10" fillId="4" borderId="4" xfId="0" applyNumberFormat="1" applyFont="1" applyFill="1" applyBorder="1" applyAlignment="1">
      <alignment horizontal="center" wrapText="1"/>
    </xf>
    <xf numFmtId="1" fontId="14" fillId="4" borderId="7" xfId="0" applyNumberFormat="1" applyFont="1" applyFill="1" applyBorder="1" applyAlignment="1">
      <alignment horizontal="center" wrapText="1"/>
    </xf>
    <xf numFmtId="1" fontId="14" fillId="4" borderId="4" xfId="0" applyNumberFormat="1" applyFont="1" applyFill="1" applyBorder="1" applyAlignment="1">
      <alignment horizontal="center" wrapText="1"/>
    </xf>
    <xf numFmtId="1" fontId="2" fillId="4" borderId="0" xfId="0" applyNumberFormat="1" applyFont="1" applyFill="1" applyAlignment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177" fontId="15" fillId="0" borderId="0" xfId="0" applyNumberFormat="1" applyFont="1" applyAlignment="1">
      <alignment horizontal="center" vertical="center"/>
    </xf>
    <xf numFmtId="0" fontId="8" fillId="2" borderId="0" xfId="0" applyFont="1" applyFill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9" fillId="3" borderId="6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177" fontId="18" fillId="0" borderId="0" xfId="0" applyNumberFormat="1" applyFont="1" applyAlignment="1">
      <alignment horizontal="center" vertical="center"/>
    </xf>
    <xf numFmtId="177" fontId="19" fillId="0" borderId="8" xfId="0" applyNumberFormat="1" applyFont="1" applyBorder="1" applyAlignment="1">
      <alignment horizontal="center" vertical="center"/>
    </xf>
    <xf numFmtId="177" fontId="19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0" fontId="20" fillId="6" borderId="0" xfId="0" applyFont="1" applyFill="1" applyAlignment="1">
      <alignment wrapText="1"/>
    </xf>
    <xf numFmtId="0" fontId="21" fillId="6" borderId="0" xfId="0" applyFont="1" applyFill="1" applyAlignment="1">
      <alignment wrapText="1"/>
    </xf>
    <xf numFmtId="0" fontId="21" fillId="6" borderId="0" xfId="0" applyFont="1" applyFill="1" applyAlignment="1">
      <alignment horizontal="center"/>
    </xf>
    <xf numFmtId="0" fontId="20" fillId="7" borderId="0" xfId="0" applyFont="1" applyFill="1" applyAlignment="1">
      <alignment vertical="center" wrapText="1"/>
    </xf>
    <xf numFmtId="0" fontId="22" fillId="7" borderId="0" xfId="0" applyFont="1" applyFill="1" applyAlignment="1">
      <alignment vertical="center" wrapText="1"/>
    </xf>
    <xf numFmtId="0" fontId="20" fillId="6" borderId="0" xfId="0" applyFont="1" applyFill="1" applyAlignment="1">
      <alignment vertical="center" wrapText="1"/>
    </xf>
    <xf numFmtId="0" fontId="23" fillId="6" borderId="0" xfId="0" applyFont="1" applyFill="1" applyAlignment="1">
      <alignment vertical="center" wrapText="1"/>
    </xf>
    <xf numFmtId="0" fontId="22" fillId="6" borderId="0" xfId="0" applyFont="1" applyFill="1" applyAlignment="1">
      <alignment vertical="center" wrapText="1"/>
    </xf>
    <xf numFmtId="0" fontId="24" fillId="7" borderId="0" xfId="0" applyFont="1" applyFill="1" applyAlignment="1">
      <alignment vertical="center" wrapText="1"/>
    </xf>
    <xf numFmtId="0" fontId="25" fillId="7" borderId="0" xfId="0" applyFont="1" applyFill="1" applyAlignment="1">
      <alignment vertical="center" wrapText="1"/>
    </xf>
    <xf numFmtId="0" fontId="26" fillId="7" borderId="0" xfId="0" applyFont="1" applyFill="1" applyAlignment="1">
      <alignment vertical="center" wrapText="1"/>
    </xf>
    <xf numFmtId="0" fontId="27" fillId="6" borderId="0" xfId="0" applyFont="1" applyFill="1" applyAlignment="1">
      <alignment vertical="center" wrapText="1"/>
    </xf>
    <xf numFmtId="0" fontId="28" fillId="7" borderId="0" xfId="0" applyFont="1" applyFill="1" applyAlignment="1">
      <alignment vertical="center" wrapText="1"/>
    </xf>
    <xf numFmtId="0" fontId="0" fillId="0" borderId="0" xfId="0" applyAlignment="1">
      <alignment horizontal="center"/>
    </xf>
    <xf numFmtId="178" fontId="0" fillId="0" borderId="0" xfId="0" applyNumberFormat="1" applyAlignment="1">
      <alignment horizontal="center"/>
    </xf>
    <xf numFmtId="0" fontId="29" fillId="0" borderId="0" xfId="6" applyAlignment="1" applyProtection="1"/>
    <xf numFmtId="0" fontId="30" fillId="2" borderId="0" xfId="0" applyFont="1" applyFill="1"/>
    <xf numFmtId="0" fontId="30" fillId="0" borderId="0" xfId="0" applyFont="1"/>
    <xf numFmtId="0" fontId="31" fillId="2" borderId="0" xfId="0" applyFont="1" applyFill="1" applyAlignment="1">
      <alignment horizontal="left"/>
    </xf>
    <xf numFmtId="0" fontId="31" fillId="2" borderId="0" xfId="0" applyFont="1" applyFill="1" applyAlignment="1">
      <alignment horizontal="right" vertical="center"/>
    </xf>
    <xf numFmtId="0" fontId="31" fillId="2" borderId="0" xfId="0" applyFont="1" applyFill="1" applyAlignment="1">
      <alignment vertical="center"/>
    </xf>
    <xf numFmtId="0" fontId="32" fillId="2" borderId="0" xfId="10" applyFont="1" applyFill="1" applyAlignment="1">
      <alignment vertical="top"/>
    </xf>
    <xf numFmtId="0" fontId="30" fillId="2" borderId="0" xfId="0" applyFont="1" applyFill="1" applyAlignment="1">
      <alignment horizontal="right" vertical="center"/>
    </xf>
    <xf numFmtId="0" fontId="30" fillId="2" borderId="0" xfId="0" applyFont="1" applyFill="1" applyAlignment="1">
      <alignment vertical="center"/>
    </xf>
    <xf numFmtId="0" fontId="33" fillId="8" borderId="0" xfId="0" applyFont="1" applyFill="1" applyAlignment="1">
      <alignment horizontal="right" vertical="center" indent="1"/>
    </xf>
    <xf numFmtId="0" fontId="33" fillId="8" borderId="9" xfId="0" applyFont="1" applyFill="1" applyBorder="1" applyAlignment="1">
      <alignment horizontal="right" vertical="center" indent="1"/>
    </xf>
    <xf numFmtId="0" fontId="34" fillId="8" borderId="0" xfId="0" applyFont="1" applyFill="1" applyAlignment="1">
      <alignment horizontal="left" vertical="center" indent="1"/>
    </xf>
    <xf numFmtId="0" fontId="35" fillId="8" borderId="0" xfId="0" applyFont="1" applyFill="1" applyAlignment="1">
      <alignment vertical="center"/>
    </xf>
    <xf numFmtId="0" fontId="36" fillId="8" borderId="0" xfId="0" applyFont="1" applyFill="1" applyAlignment="1">
      <alignment horizontal="right" vertical="center" indent="1"/>
    </xf>
    <xf numFmtId="0" fontId="36" fillId="8" borderId="9" xfId="0" applyFont="1" applyFill="1" applyBorder="1" applyAlignment="1">
      <alignment horizontal="right" vertical="center" indent="1"/>
    </xf>
    <xf numFmtId="3" fontId="34" fillId="8" borderId="0" xfId="0" applyNumberFormat="1" applyFont="1" applyFill="1" applyAlignment="1">
      <alignment horizontal="left" vertical="center" indent="1"/>
    </xf>
    <xf numFmtId="0" fontId="37" fillId="8" borderId="10" xfId="0" applyFont="1" applyFill="1" applyBorder="1" applyAlignment="1">
      <alignment vertical="center"/>
    </xf>
    <xf numFmtId="0" fontId="33" fillId="8" borderId="11" xfId="0" applyFont="1" applyFill="1" applyBorder="1" applyAlignment="1">
      <alignment horizontal="center" vertical="center"/>
    </xf>
    <xf numFmtId="0" fontId="33" fillId="8" borderId="9" xfId="0" applyFont="1" applyFill="1" applyBorder="1" applyAlignment="1">
      <alignment vertical="center"/>
    </xf>
    <xf numFmtId="9" fontId="37" fillId="8" borderId="0" xfId="3" applyFont="1" applyFill="1" applyAlignment="1">
      <alignment horizontal="center" vertical="center"/>
    </xf>
    <xf numFmtId="177" fontId="34" fillId="8" borderId="0" xfId="0" applyNumberFormat="1" applyFont="1" applyFill="1" applyAlignment="1">
      <alignment horizontal="center" vertical="center"/>
    </xf>
    <xf numFmtId="179" fontId="37" fillId="8" borderId="0" xfId="3" applyNumberFormat="1" applyFont="1" applyFill="1" applyAlignment="1">
      <alignment horizontal="center" vertical="center"/>
    </xf>
    <xf numFmtId="0" fontId="33" fillId="8" borderId="10" xfId="0" applyFont="1" applyFill="1" applyBorder="1" applyAlignment="1">
      <alignment vertical="center"/>
    </xf>
    <xf numFmtId="179" fontId="37" fillId="8" borderId="11" xfId="3" applyNumberFormat="1" applyFont="1" applyFill="1" applyBorder="1" applyAlignment="1">
      <alignment horizontal="center" vertical="center"/>
    </xf>
    <xf numFmtId="9" fontId="37" fillId="8" borderId="11" xfId="3" applyFont="1" applyFill="1" applyBorder="1" applyAlignment="1">
      <alignment horizontal="center" vertical="center"/>
    </xf>
    <xf numFmtId="177" fontId="34" fillId="8" borderId="11" xfId="0" applyNumberFormat="1" applyFont="1" applyFill="1" applyBorder="1" applyAlignment="1">
      <alignment horizontal="center" vertical="center"/>
    </xf>
    <xf numFmtId="0" fontId="38" fillId="9" borderId="0" xfId="0" applyFont="1" applyFill="1" applyAlignment="1">
      <alignment horizontal="left" vertical="center" indent="1"/>
    </xf>
    <xf numFmtId="0" fontId="39" fillId="9" borderId="0" xfId="0" applyFont="1" applyFill="1" applyAlignment="1">
      <alignment horizontal="right" vertical="center"/>
    </xf>
    <xf numFmtId="0" fontId="39" fillId="9" borderId="0" xfId="0" applyFont="1" applyFill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0" xfId="0" applyFont="1" applyAlignment="1">
      <alignment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vertical="center"/>
    </xf>
    <xf numFmtId="177" fontId="35" fillId="0" borderId="0" xfId="0" applyNumberFormat="1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0" xfId="0" applyFont="1" applyAlignment="1">
      <alignment vertical="center"/>
    </xf>
    <xf numFmtId="177" fontId="34" fillId="0" borderId="0" xfId="0" applyNumberFormat="1" applyFont="1" applyAlignment="1">
      <alignment horizontal="center" vertical="center"/>
    </xf>
    <xf numFmtId="178" fontId="0" fillId="0" borderId="0" xfId="0" applyNumberFormat="1"/>
    <xf numFmtId="3" fontId="0" fillId="0" borderId="0" xfId="0" applyNumberFormat="1"/>
    <xf numFmtId="176" fontId="0" fillId="0" borderId="0" xfId="0" applyNumberFormat="1"/>
    <xf numFmtId="176" fontId="0" fillId="0" borderId="0" xfId="0" applyNumberFormat="1" applyAlignment="1">
      <alignment horizontal="center"/>
    </xf>
    <xf numFmtId="180" fontId="0" fillId="0" borderId="0" xfId="0" applyNumberFormat="1"/>
    <xf numFmtId="0" fontId="0" fillId="0" borderId="0" xfId="0" applyAlignment="1">
      <alignment vertical="center" wrapText="1"/>
    </xf>
    <xf numFmtId="10" fontId="0" fillId="0" borderId="0" xfId="0" applyNumberFormat="1" applyAlignment="1">
      <alignment vertical="center"/>
    </xf>
    <xf numFmtId="177" fontId="0" fillId="10" borderId="12" xfId="0" applyNumberFormat="1" applyFill="1" applyBorder="1" applyAlignment="1">
      <alignment horizontal="left" vertical="center" wrapText="1" indent="1" shrinkToFit="1"/>
    </xf>
    <xf numFmtId="0" fontId="12" fillId="5" borderId="0" xfId="0" applyFont="1" applyFill="1" applyAlignment="1">
      <alignment horizontal="center" vertical="center" shrinkToFit="1"/>
    </xf>
    <xf numFmtId="177" fontId="0" fillId="11" borderId="12" xfId="0" applyNumberFormat="1" applyFill="1" applyBorder="1" applyAlignment="1">
      <alignment horizontal="left" vertical="center" wrapText="1" indent="1" shrinkToFit="1"/>
    </xf>
    <xf numFmtId="0" fontId="29" fillId="0" borderId="0" xfId="6" applyBorder="1" applyAlignment="1" applyProtection="1"/>
    <xf numFmtId="0" fontId="41" fillId="0" borderId="0" xfId="6" applyFont="1" applyBorder="1" applyAlignment="1" applyProtection="1"/>
    <xf numFmtId="9" fontId="0" fillId="0" borderId="0" xfId="0" applyNumberFormat="1" applyAlignment="1">
      <alignment vertical="center"/>
    </xf>
    <xf numFmtId="0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80" formatCode="0_ "/>
    </dxf>
    <dxf>
      <alignment vertical="center" wrapText="1"/>
    </dxf>
    <dxf>
      <alignment vertical="center" wrapText="1"/>
    </dxf>
    <dxf>
      <alignment vertical="center"/>
    </dxf>
    <dxf>
      <alignment vertical="center"/>
    </dxf>
    <dxf>
      <fill>
        <patternFill patternType="solid">
          <bgColor rgb="FFFF9900"/>
        </patternFill>
      </fill>
    </dxf>
    <dxf>
      <border>
        <top style="thin">
          <color auto="1"/>
        </top>
      </border>
    </dxf>
    <dxf>
      <fill>
        <patternFill patternType="solid">
          <bgColor theme="7" tint="0.799920651875362"/>
        </patternFill>
      </fill>
    </dxf>
    <dxf>
      <numFmt numFmtId="0" formatCode="General"/>
    </dxf>
    <dxf>
      <font>
        <color theme="4"/>
      </font>
    </dxf>
    <dxf>
      <fill>
        <patternFill patternType="solid">
          <bgColor theme="5" tint="0.799920651875362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 tint="0.399884029663991"/>
        </patternFill>
      </fill>
    </dxf>
    <dxf>
      <font>
        <color theme="0"/>
      </font>
      <fill>
        <patternFill patternType="solid">
          <bgColor theme="5"/>
        </patternFill>
      </fill>
    </dxf>
    <dxf>
      <fill>
        <patternFill patternType="solid">
          <bgColor rgb="FFECF6F8"/>
        </patternFill>
      </fill>
      <border>
        <left style="thick">
          <color theme="0"/>
        </left>
        <right style="thick">
          <color theme="0"/>
        </right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</dxfs>
  <tableStyles count="1" defaultTableStyle="TableStyleMedium9" defaultPivotStyle="PivotStyleLight16">
    <tableStyle name="BIG TABLE " pivot="0" count="5" xr9:uid="{FB51CEB8-DC0F-4C92-9B97-0E1BBAA4F494}">
      <tableStyleElement type="wholeTable" dxfId="19"/>
      <tableStyleElement type="headerRow" dxfId="18"/>
      <tableStyleElement type="totalRow" dxfId="17"/>
      <tableStyleElement type="firstColumn" dxfId="16"/>
      <tableStyleElement type="firstRowStripe" dxfId="15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eetMetadata" Target="metadata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connections" Target="connections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3" Type="http://schemas.microsoft.com/office/2011/relationships/chartColorStyle" Target="colors1.xml"/><Relationship Id="rId2" Type="http://schemas.microsoft.com/office/2011/relationships/chartStyle" Target="style1.xml"/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  <a:endParaRPr lang="en-GB"/>
          </a:p>
        </c:rich>
      </c:tx>
      <c:layout>
        <c:manualLayout>
          <c:xMode val="edge"/>
          <c:yMode val="edge"/>
          <c:x val="0.0331435628388498"/>
          <c:y val="0.37921119235095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'[1]Arts &amp; Humanities'!$E$7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'[1]Arts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'[1]Arts &amp; Humanities'!$F$7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</c:ser>
        <c:ser>
          <c:idx val="1"/>
          <c:order val="1"/>
          <c:tx>
            <c:strRef>
              <c:f>'[1]Arts &amp; Humanities'!$E$8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'[1]Arts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'[1]Arts &amp; Humanities'!$F$8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</c:ser>
        <c:ser>
          <c:idx val="2"/>
          <c:order val="2"/>
          <c:tx>
            <c:strRef>
              <c:f>'[1]Arts &amp; Humanities'!$E$9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779b2d3d-7a27-413f-b70a-c707387db44a}" type="SERIESNAME">
                      <a:t>[SERIES NAME]</a:t>
                    </a:fld>
                    <a:r>
                      <a:t>
</a:t>
                    </a:r>
                    <a:fld id="{c9767e42-2a4b-4260-add9-b8b85a477153}" type="VALUE">
                      <a:t>[VALUE]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'[1]Arts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'[1]Arts &amp; Humanities'!$F$9</c:f>
              <c:numCache>
                <c:formatCode>General</c:formatCode>
                <c:ptCount val="1"/>
                <c:pt idx="0">
                  <c:v>0.075</c:v>
                </c:pt>
              </c:numCache>
            </c:numRef>
          </c:val>
        </c:ser>
        <c:ser>
          <c:idx val="3"/>
          <c:order val="3"/>
          <c:tx>
            <c:strRef>
              <c:f>'[1]Arts &amp; Humanities'!$E$10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f37bdb38-cb60-43eb-86c6-0f86129c4380}" type="SERIESNAME">
                      <a:t>[SERIES NAME]</a:t>
                    </a:fld>
                    <a:r>
                      <a:t>
</a:t>
                    </a:r>
                    <a:fld id="{2570fecc-cf34-4aa1-a034-c918ae04db15}" type="VALUE">
                      <a:t>[VALUE]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'[1]Arts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'[1]Arts &amp; Humanities'!$F$10</c:f>
              <c:numCache>
                <c:formatCode>General</c:formatCode>
                <c:ptCount val="1"/>
                <c:pt idx="0">
                  <c:v>0.075</c:v>
                </c:pt>
              </c:numCache>
            </c:numRef>
          </c:val>
        </c:ser>
        <c:ser>
          <c:idx val="4"/>
          <c:order val="4"/>
          <c:tx>
            <c:strRef>
              <c:f>'[1]Arts &amp; Humanities'!$E$11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75c86d51-6aa8-481b-842c-ef99d1757dfd}" type="SERIESNAME">
                      <a:t>[SERIES NAME]</a:t>
                    </a:fld>
                    <a:r>
                      <a:t>,</a:t>
                    </a:r>
                    <a:fld id="{1f3193de-fb73-4cc3-83f0-3255816e2125}" type="VALUE">
                      <a:t>[VALUE]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'[1]Arts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'[1]Arts &amp; Humanities'!$F$11</c:f>
              <c:numCache>
                <c:formatCode>General</c:formatCode>
                <c:ptCount val="1"/>
                <c:pt idx="0">
                  <c:v>0.05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4320"/>
        <c:axId val="1256345408"/>
      </c:barChart>
      <c:catAx>
        <c:axId val="12563443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4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6345408"/>
        <c:crosses val="autoZero"/>
        <c:auto val="1"/>
        <c:lblAlgn val="ctr"/>
        <c:lblOffset val="100"/>
        <c:noMultiLvlLbl val="0"/>
      </c:catAx>
      <c:valAx>
        <c:axId val="1256345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634432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1400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2.svg"/><Relationship Id="rId3" Type="http://schemas.openxmlformats.org/officeDocument/2006/relationships/image" Target="../media/image1.png"/><Relationship Id="rId2" Type="http://schemas.openxmlformats.org/officeDocument/2006/relationships/hyperlink" Target="#Main!A1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3</xdr:row>
      <xdr:rowOff>0</xdr:rowOff>
    </xdr:from>
    <xdr:to>
      <xdr:col>10</xdr:col>
      <xdr:colOff>7620</xdr:colOff>
      <xdr:row>11</xdr:row>
      <xdr:rowOff>0</xdr:rowOff>
    </xdr:to>
    <xdr:graphicFrame>
      <xdr:nvGraphicFramePr>
        <xdr:cNvPr id="2" name="Chart 1"/>
        <xdr:cNvGraphicFramePr/>
      </xdr:nvGraphicFramePr>
      <xdr:xfrm>
        <a:off x="0" y="1028700"/>
        <a:ext cx="14571345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856291</xdr:colOff>
      <xdr:row>0</xdr:row>
      <xdr:rowOff>153611</xdr:rowOff>
    </xdr:from>
    <xdr:to>
      <xdr:col>9</xdr:col>
      <xdr:colOff>302571</xdr:colOff>
      <xdr:row>1</xdr:row>
      <xdr:rowOff>294581</xdr:rowOff>
    </xdr:to>
    <xdr:pic>
      <xdr:nvPicPr>
        <xdr:cNvPr id="3" name="Picture 3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>
          <a:fillRect/>
        </a:stretch>
      </xdr:blipFill>
      <xdr:spPr>
        <a:xfrm>
          <a:off x="12476480" y="153035"/>
          <a:ext cx="1408430" cy="379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2217949</xdr:colOff>
      <xdr:row>0</xdr:row>
      <xdr:rowOff>153558</xdr:rowOff>
    </xdr:from>
    <xdr:to>
      <xdr:col>7</xdr:col>
      <xdr:colOff>461645</xdr:colOff>
      <xdr:row>0</xdr:row>
      <xdr:rowOff>547258</xdr:rowOff>
    </xdr:to>
    <xdr:pic>
      <xdr:nvPicPr>
        <xdr:cNvPr id="2" name="Picture 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>
          <a:fillRect/>
        </a:stretch>
      </xdr:blipFill>
      <xdr:spPr>
        <a:xfrm>
          <a:off x="11782425" y="153035"/>
          <a:ext cx="1976120" cy="3937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4%20QS%20WUR%20by%20Subject%20-%20Public%20Results_5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Arts &amp; Humanities"/>
      <sheetName val="Archaeology"/>
      <sheetName val="Architecture"/>
      <sheetName val="Art &amp; Design"/>
      <sheetName val="History of Art"/>
      <sheetName val="Classics"/>
      <sheetName val="English Language"/>
      <sheetName val="History$"/>
      <sheetName val="Linguistics"/>
      <sheetName val="Music"/>
      <sheetName val="Modern Languages"/>
      <sheetName val="Performing Arts"/>
      <sheetName val="Philosophy"/>
      <sheetName val="Theology"/>
      <sheetName val="Engineering &amp; Technology"/>
      <sheetName val="Engineering - Chemical"/>
      <sheetName val="Computer Science"/>
      <sheetName val="Engineering - Civil"/>
      <sheetName val="Engineering - Electrical"/>
      <sheetName val="Engineering - Mechanical"/>
      <sheetName val="Data Science"/>
      <sheetName val="Engineering - Mineral"/>
      <sheetName val="Engineering - Petroleum"/>
      <sheetName val="Life Sciences &amp; Medicine"/>
      <sheetName val="Agriculture"/>
      <sheetName val="Anatomy"/>
      <sheetName val="Biological Sciences"/>
      <sheetName val="Dentistry"/>
      <sheetName val="Medicine"/>
      <sheetName val="Nursing"/>
      <sheetName val="Pharmacy"/>
      <sheetName val="Psychology"/>
      <sheetName val="Veterinary Science"/>
      <sheetName val="Natural Sciences"/>
      <sheetName val="Chemistry"/>
      <sheetName val="Earth &amp; Marine Sciences"/>
      <sheetName val="Environmental Sciences"/>
      <sheetName val="Geography"/>
      <sheetName val="Geology"/>
      <sheetName val="Geophysics"/>
      <sheetName val="Materials Science"/>
      <sheetName val="Mathematics"/>
      <sheetName val="Physics"/>
      <sheetName val="Social Sciences &amp; Management"/>
      <sheetName val="Accounting"/>
      <sheetName val="Anthropology"/>
      <sheetName val="Business"/>
      <sheetName val="Communication"/>
      <sheetName val="Development Studies"/>
      <sheetName val="Economics &amp; Econometrics"/>
      <sheetName val="Education"/>
      <sheetName val="Hospitality"/>
      <sheetName val="Law"/>
      <sheetName val="Library"/>
      <sheetName val="Politics"/>
      <sheetName val="Social Policy"/>
      <sheetName val="Sociology"/>
      <sheetName val="Sports-related Subjects"/>
      <sheetName val="Marketing"/>
      <sheetName val="Statistics"/>
    </sheetNames>
    <sheetDataSet>
      <sheetData sheetId="0"/>
      <sheetData sheetId="1">
        <row r="6">
          <cell r="F6" t="str">
            <v>Weightings</v>
          </cell>
        </row>
        <row r="7">
          <cell r="E7" t="str">
            <v>Academic</v>
          </cell>
          <cell r="F7">
            <v>0.6</v>
          </cell>
        </row>
        <row r="8">
          <cell r="E8" t="str">
            <v>Employer</v>
          </cell>
          <cell r="F8">
            <v>0.2</v>
          </cell>
        </row>
        <row r="9">
          <cell r="E9" t="str">
            <v>Citations</v>
          </cell>
          <cell r="F9">
            <v>0.075</v>
          </cell>
        </row>
        <row r="10">
          <cell r="E10" t="str">
            <v>H</v>
          </cell>
          <cell r="F10">
            <v>0.075</v>
          </cell>
        </row>
        <row r="11">
          <cell r="E11" t="str">
            <v>IRN</v>
          </cell>
          <cell r="F11">
            <v>0.05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queryTables/queryTable1.xml><?xml version="1.0" encoding="utf-8"?>
<queryTable xmlns="http://schemas.openxmlformats.org/spreadsheetml/2006/main" name="ExternalData_2" connectionId="6" autoFormatId="16" applyNumberFormats="0" applyBorderFormats="0" applyFontFormats="1" applyPatternFormats="1" applyAlignmentFormats="0" applyWidthHeightFormats="0">
  <queryTableRefresh preserveSortFilterLayout="1" nextId="10">
    <queryTableFields count="9">
      <queryTableField id="1" name="城市" tableColumnId="1"/>
      <queryTableField id="2" name="国家" tableColumnId="2"/>
      <queryTableField id="3" name="ID" tableColumnId="3"/>
      <queryTableField id="4" name="学校名称" tableColumnId="4"/>
      <queryTableField id="5" name="排名" tableColumnId="5"/>
      <queryTableField id="6" name="QS.2024 QS World University Rankings" tableColumnId="11"/>
      <queryTableField id="7" name="QS.Column3" tableColumnId="12"/>
      <queryTableField id="8" name="TIMES排名.1.Name" tableColumnId="13"/>
      <queryTableField id="9" name="TIMES排名.1.Rank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5" name="合并2" displayName="合并2" ref="A1:I1940" tableType="queryTable" totalsRowShown="0">
  <autoFilter ref="A1:I1940"/>
  <sortState ref="A2:I1940">
    <sortCondition ref="I1"/>
  </sortState>
  <tableColumns count="9">
    <tableColumn id="1" name="城市" uniqueName="1" queryTableFieldId="1" dataDxfId="0"/>
    <tableColumn id="2" name="国家" uniqueName="2" queryTableFieldId="2" dataDxfId="1"/>
    <tableColumn id="3" name="ID" uniqueName="3" queryTableFieldId="3"/>
    <tableColumn id="4" name="学校名称" uniqueName="4" queryTableFieldId="4" dataDxfId="2"/>
    <tableColumn id="5" name="USNEWS排名" uniqueName="5" queryTableFieldId="5"/>
    <tableColumn id="11" name="QS.2024 QS World University Rankings" uniqueName="11" queryTableFieldId="6"/>
    <tableColumn id="12" name="QS.Column3" uniqueName="12" queryTableFieldId="7" dataDxfId="3"/>
    <tableColumn id="13" name="TIMES排名.1.Name" uniqueName="13" queryTableFieldId="8" dataDxfId="4"/>
    <tableColumn id="14" name="TIMES排名.1.Rank" uniqueName="14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表3" displayName="表3" ref="A1:J1941" totalsRowShown="0">
  <autoFilter ref="A1:J1941"/>
  <tableColumns count="10">
    <tableColumn id="1" name="城市"/>
    <tableColumn id="2" name="国家"/>
    <tableColumn id="3" name="ID"/>
    <tableColumn id="4" name="学校名称"/>
    <tableColumn id="5" name="排名" dataDxfId="5"/>
    <tableColumn id="6" name="QS排名" dataDxfId="6">
      <calculatedColumnFormula array="1">INDEX(QS!$B$5:$B$1000,MATCH(D2,QS!$C$5:$C$1000,0))</calculatedColumnFormula>
    </tableColumn>
    <tableColumn id="7" name="TIMES排名" dataDxfId="7">
      <calculatedColumnFormula>VLOOKUP(D2,TIMES排名!A:B,2,FALSE)</calculatedColumnFormula>
    </tableColumn>
    <tableColumn id="8" name="录取率" dataDxfId="8"/>
    <tableColumn id="9" name="国际生录取率" dataDxfId="9"/>
    <tableColumn id="10" name="UR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2" name="Table2858" displayName="Table2858" ref="A13:K104" totalsRowShown="0">
  <autoFilter ref="A13:K104"/>
  <sortState ref="A13:K104">
    <sortCondition ref="E13"/>
  </sortState>
  <tableColumns count="11">
    <tableColumn id="1" name="2024"/>
    <tableColumn id="2" name="2023"/>
    <tableColumn id="11" name="2024年美国国内排名"/>
    <tableColumn id="3" name="Institution"/>
    <tableColumn id="4" name="Location"/>
    <tableColumn id="5" name="Academic"/>
    <tableColumn id="6" name="Employer"/>
    <tableColumn id="7" name="Citations"/>
    <tableColumn id="8" name="H"/>
    <tableColumn id="9" name="International"/>
    <tableColumn id="10" name="Sco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Published" displayName="Published" ref="B4:AE1501" totalsRowShown="0">
  <autoFilter ref="B4:AE1501"/>
  <tableColumns count="30">
    <tableColumn id="1" name="rank display"/>
    <tableColumn id="30" name="institution"/>
    <tableColumn id="3" name="rank display2"/>
    <tableColumn id="2" name="列1" dataDxfId="13">
      <calculatedColumnFormula array="1">SUMPRODUCT(--ISNUMBER(SEARCH(MID(C5,ROW(INDIRECT("1:"&amp;LEN(C5))),1),全球排名!D3)))</calculatedColumnFormula>
    </tableColumn>
    <tableColumn id="4" name="location code"/>
    <tableColumn id="5" name="location"/>
    <tableColumn id="6" name="size"/>
    <tableColumn id="7" name="focus"/>
    <tableColumn id="8" name="research"/>
    <tableColumn id="9" name="age band"/>
    <tableColumn id="10" name="status"/>
    <tableColumn id="11" name="ar score"/>
    <tableColumn id="12" name="ar rank"/>
    <tableColumn id="13" name="er score"/>
    <tableColumn id="14" name="er rank"/>
    <tableColumn id="15" name="fsr score"/>
    <tableColumn id="16" name="fsr rank"/>
    <tableColumn id="17" name="cpf score"/>
    <tableColumn id="18" name="cpf rank"/>
    <tableColumn id="19" name="ifr score"/>
    <tableColumn id="20" name="ifr rank"/>
    <tableColumn id="21" name="isr score"/>
    <tableColumn id="22" name="isr rank"/>
    <tableColumn id="23" name="irn score"/>
    <tableColumn id="24" name="irn rank"/>
    <tableColumn id="25" name="ger score"/>
    <tableColumn id="26" name="ger rank"/>
    <tableColumn id="27" name="SUS SCORE"/>
    <tableColumn id="28" name="SUS RANK"/>
    <tableColumn id="29" name="Overall Score"/>
  </tableColumns>
  <tableStyleInfo name="BIG TABLE 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999" Type="http://schemas.openxmlformats.org/officeDocument/2006/relationships/hyperlink" Target="https://www.usnews.com/education/best-global-universities/universite-dangers-528967" TargetMode="External"/><Relationship Id="rId998" Type="http://schemas.openxmlformats.org/officeDocument/2006/relationships/hyperlink" Target="https://www.usnews.com/education/best-global-universities/tallinn-university-of-technology-529002" TargetMode="External"/><Relationship Id="rId997" Type="http://schemas.openxmlformats.org/officeDocument/2006/relationships/hyperlink" Target="https://www.usnews.com/education/best-global-universities/national-central-university-504757" TargetMode="External"/><Relationship Id="rId996" Type="http://schemas.openxmlformats.org/officeDocument/2006/relationships/hyperlink" Target="https://www.usnews.com/education/best-global-universities/guangdong-university-of-foreign-studies-530213" TargetMode="External"/><Relationship Id="rId995" Type="http://schemas.openxmlformats.org/officeDocument/2006/relationships/hyperlink" Target="https://www.usnews.com/education/best-global-universities/universidade-federal-do-abc-ufabc-528920" TargetMode="External"/><Relationship Id="rId994" Type="http://schemas.openxmlformats.org/officeDocument/2006/relationships/hyperlink" Target="https://www.usnews.com/education/best-global-universities/king-mongkuts-university-of-technology-thonburi-529070" TargetMode="External"/><Relationship Id="rId993" Type="http://schemas.openxmlformats.org/officeDocument/2006/relationships/hyperlink" Target="https://www.usnews.com/education/best-global-universities/abdul-wali-khan-university-530212" TargetMode="External"/><Relationship Id="rId992" Type="http://schemas.openxmlformats.org/officeDocument/2006/relationships/hyperlink" Target="https://www.usnews.com/education/best-global-universities/yerevan-physics-institute-529063" TargetMode="External"/><Relationship Id="rId991" Type="http://schemas.openxmlformats.org/officeDocument/2006/relationships/hyperlink" Target="https://www.usnews.com/education/best-global-universities/university-of-kragujevac-529278" TargetMode="External"/><Relationship Id="rId990" Type="http://schemas.openxmlformats.org/officeDocument/2006/relationships/hyperlink" Target="https://www.usnews.com/education/best-global-universities/shanxi-university-529038" TargetMode="External"/><Relationship Id="rId99" Type="http://schemas.openxmlformats.org/officeDocument/2006/relationships/hyperlink" Target="https://www.usnews.com/education/best-global-universities/nanjing-university-503849" TargetMode="External"/><Relationship Id="rId989" Type="http://schemas.openxmlformats.org/officeDocument/2006/relationships/hyperlink" Target="https://www.usnews.com/education/best-global-universities/national-university-of-la-plata-502752" TargetMode="External"/><Relationship Id="rId988" Type="http://schemas.openxmlformats.org/officeDocument/2006/relationships/hyperlink" Target="https://www.usnews.com/education/best-global-universities/johannes-kepler-university-linz-528837" TargetMode="External"/><Relationship Id="rId987" Type="http://schemas.openxmlformats.org/officeDocument/2006/relationships/hyperlink" Target="https://www.usnews.com/education/best-global-universities/central-queensland-university-529603" TargetMode="External"/><Relationship Id="rId986" Type="http://schemas.openxmlformats.org/officeDocument/2006/relationships/hyperlink" Target="https://www.usnews.com/education/best-global-universities/bahauddin-zakariya-university-529426" TargetMode="External"/><Relationship Id="rId985" Type="http://schemas.openxmlformats.org/officeDocument/2006/relationships/hyperlink" Target="https://www.usnews.com/education/best-global-universities/wuhan-university-of-science-technology-529350" TargetMode="External"/><Relationship Id="rId984" Type="http://schemas.openxmlformats.org/officeDocument/2006/relationships/hyperlink" Target="https://www.usnews.com/education/best-global-universities/university-of-west-england-529164" TargetMode="External"/><Relationship Id="rId983" Type="http://schemas.openxmlformats.org/officeDocument/2006/relationships/hyperlink" Target="https://www.usnews.com/education/best-global-universities/university-of-texas-rio-grande-valley-227368" TargetMode="External"/><Relationship Id="rId982" Type="http://schemas.openxmlformats.org/officeDocument/2006/relationships/hyperlink" Target="https://www.usnews.com/education/best-global-universities/university-of-greenwich-529153" TargetMode="External"/><Relationship Id="rId981" Type="http://schemas.openxmlformats.org/officeDocument/2006/relationships/hyperlink" Target="https://www.usnews.com/education/best-global-universities/university-of-bucharest-501581" TargetMode="External"/><Relationship Id="rId980" Type="http://schemas.openxmlformats.org/officeDocument/2006/relationships/hyperlink" Target="https://www.usnews.com/education/best-global-universities/university-of-brighton-528973" TargetMode="External"/><Relationship Id="rId98" Type="http://schemas.openxmlformats.org/officeDocument/2006/relationships/hyperlink" Target="https://www.usnews.com/education/best-global-universities/university-of-bristol-505342" TargetMode="External"/><Relationship Id="rId979" Type="http://schemas.openxmlformats.org/officeDocument/2006/relationships/hyperlink" Target="https://www.usnews.com/education/best-global-universities/universite-paul-valery-506008" TargetMode="External"/><Relationship Id="rId978" Type="http://schemas.openxmlformats.org/officeDocument/2006/relationships/hyperlink" Target="https://www.usnews.com/education/best-global-universities/bohai-university-529457" TargetMode="External"/><Relationship Id="rId977" Type="http://schemas.openxmlformats.org/officeDocument/2006/relationships/hyperlink" Target="https://www.usnews.com/education/best-global-universities/yokohama-city-university-529035" TargetMode="External"/><Relationship Id="rId976" Type="http://schemas.openxmlformats.org/officeDocument/2006/relationships/hyperlink" Target="https://www.usnews.com/education/best-global-universities/old-dominion-university-232982" TargetMode="External"/><Relationship Id="rId975" Type="http://schemas.openxmlformats.org/officeDocument/2006/relationships/hyperlink" Target="https://www.usnews.com/education/best-global-universities/new-mexico-state-university-188030" TargetMode="External"/><Relationship Id="rId974" Type="http://schemas.openxmlformats.org/officeDocument/2006/relationships/hyperlink" Target="https://www.usnews.com/education/best-global-universities/christian-medical-college-hospital-cmch-vellore-529356" TargetMode="External"/><Relationship Id="rId973" Type="http://schemas.openxmlformats.org/officeDocument/2006/relationships/hyperlink" Target="https://www.usnews.com/education/best-global-universities/thapar-institute-of-engineering-technology-529291" TargetMode="External"/><Relationship Id="rId972" Type="http://schemas.openxmlformats.org/officeDocument/2006/relationships/hyperlink" Target="https://www.usnews.com/education/best-global-universities/new-york-medical-college-193830" TargetMode="External"/><Relationship Id="rId971" Type="http://schemas.openxmlformats.org/officeDocument/2006/relationships/hyperlink" Target="https://www.usnews.com/education/best-global-universities/national-taiwan-normal-university-503050" TargetMode="External"/><Relationship Id="rId970" Type="http://schemas.openxmlformats.org/officeDocument/2006/relationships/hyperlink" Target="https://www.usnews.com/education/best-global-universities/universite-de-sfax-529029" TargetMode="External"/><Relationship Id="rId97" Type="http://schemas.openxmlformats.org/officeDocument/2006/relationships/hyperlink" Target="https://www.usnews.com/education/best-global-universities/pennsylvania-state-university-214777" TargetMode="External"/><Relationship Id="rId969" Type="http://schemas.openxmlformats.org/officeDocument/2006/relationships/hyperlink" Target="https://www.usnews.com/education/best-global-universities/universidade-federal-de-sao-carlos-505014" TargetMode="External"/><Relationship Id="rId968" Type="http://schemas.openxmlformats.org/officeDocument/2006/relationships/hyperlink" Target="https://www.usnews.com/education/best-global-universities/tribhuvan-university-530037" TargetMode="External"/><Relationship Id="rId967" Type="http://schemas.openxmlformats.org/officeDocument/2006/relationships/hyperlink" Target="https://www.usnews.com/education/best-global-universities/lehigh-university-213543" TargetMode="External"/><Relationship Id="rId966" Type="http://schemas.openxmlformats.org/officeDocument/2006/relationships/hyperlink" Target="https://www.usnews.com/education/best-global-universities/hunan-agricultural-university-529354" TargetMode="External"/><Relationship Id="rId965" Type="http://schemas.openxmlformats.org/officeDocument/2006/relationships/hyperlink" Target="https://www.usnews.com/education/best-global-universities/firat-university-528830" TargetMode="External"/><Relationship Id="rId964" Type="http://schemas.openxmlformats.org/officeDocument/2006/relationships/hyperlink" Target="https://www.usnews.com/education/best-global-universities/brno-university-of-technology-529040" TargetMode="External"/><Relationship Id="rId963" Type="http://schemas.openxmlformats.org/officeDocument/2006/relationships/hyperlink" Target="https://www.usnews.com/education/best-global-universities/anhui-university-529110" TargetMode="External"/><Relationship Id="rId962" Type="http://schemas.openxmlformats.org/officeDocument/2006/relationships/hyperlink" Target="https://www.usnews.com/education/best-global-universities/xian-university-of-architecture-technology-529487" TargetMode="External"/><Relationship Id="rId961" Type="http://schemas.openxmlformats.org/officeDocument/2006/relationships/hyperlink" Target="https://www.usnews.com/education/best-global-universities/wroclaw-medical-university-529400" TargetMode="External"/><Relationship Id="rId960" Type="http://schemas.openxmlformats.org/officeDocument/2006/relationships/hyperlink" Target="https://www.usnews.com/education/best-global-universities/universidade-federal-do-rio-grande-do-norte-529407" TargetMode="External"/><Relationship Id="rId96" Type="http://schemas.openxmlformats.org/officeDocument/2006/relationships/hyperlink" Target="https://www.usnews.com/education/best-global-universities/university-of-birmingham-501524" TargetMode="External"/><Relationship Id="rId959" Type="http://schemas.openxmlformats.org/officeDocument/2006/relationships/hyperlink" Target="https://www.usnews.com/education/best-global-universities/universidad-carlos-iii-de-madrid-500603" TargetMode="External"/><Relationship Id="rId958" Type="http://schemas.openxmlformats.org/officeDocument/2006/relationships/hyperlink" Target="https://www.usnews.com/education/best-global-universities/rhodes-university-528999" TargetMode="External"/><Relationship Id="rId957" Type="http://schemas.openxmlformats.org/officeDocument/2006/relationships/hyperlink" Target="https://www.usnews.com/education/best-global-universities/loyola-university-chicago-146719" TargetMode="External"/><Relationship Id="rId956" Type="http://schemas.openxmlformats.org/officeDocument/2006/relationships/hyperlink" Target="https://www.usnews.com/education/best-global-universities/loma-linda-university-117636" TargetMode="External"/><Relationship Id="rId955" Type="http://schemas.openxmlformats.org/officeDocument/2006/relationships/hyperlink" Target="https://www.usnews.com/education/best-global-universities/bahcesehir-university-529754" TargetMode="External"/><Relationship Id="rId954" Type="http://schemas.openxmlformats.org/officeDocument/2006/relationships/hyperlink" Target="https://www.usnews.com/education/best-global-universities/augusta-university-482149" TargetMode="External"/><Relationship Id="rId953" Type="http://schemas.openxmlformats.org/officeDocument/2006/relationships/hyperlink" Target="https://www.usnews.com/education/best-global-universities/universidad-de-la-republica-uruguay-530030" TargetMode="External"/><Relationship Id="rId952" Type="http://schemas.openxmlformats.org/officeDocument/2006/relationships/hyperlink" Target="https://www.usnews.com/education/best-global-universities/ucsi-university-530211" TargetMode="External"/><Relationship Id="rId951" Type="http://schemas.openxmlformats.org/officeDocument/2006/relationships/hyperlink" Target="https://www.usnews.com/education/best-global-universities/warsaw-university-of-technology-502920" TargetMode="External"/><Relationship Id="rId950" Type="http://schemas.openxmlformats.org/officeDocument/2006/relationships/hyperlink" Target="https://www.usnews.com/education/best-global-universities/vienna-university-of-economics-business-529135" TargetMode="External"/><Relationship Id="rId95" Type="http://schemas.openxmlformats.org/officeDocument/2006/relationships/hyperlink" Target="https://www.usnews.com/education/best-global-universities/rockefeller-university-195049" TargetMode="External"/><Relationship Id="rId949" Type="http://schemas.openxmlformats.org/officeDocument/2006/relationships/hyperlink" Target="https://www.usnews.com/education/best-global-universities/taipei-medical-university-501451" TargetMode="External"/><Relationship Id="rId948" Type="http://schemas.openxmlformats.org/officeDocument/2006/relationships/hyperlink" Target="https://www.usnews.com/education/best-global-universities/kuwait-university-512713" TargetMode="External"/><Relationship Id="rId947" Type="http://schemas.openxmlformats.org/officeDocument/2006/relationships/hyperlink" Target="https://www.usnews.com/education/best-global-universities/chonnam-national-university-503755" TargetMode="External"/><Relationship Id="rId946" Type="http://schemas.openxmlformats.org/officeDocument/2006/relationships/hyperlink" Target="https://www.usnews.com/education/best-global-universities/university-of-limerick-528976" TargetMode="External"/><Relationship Id="rId945" Type="http://schemas.openxmlformats.org/officeDocument/2006/relationships/hyperlink" Target="https://www.usnews.com/education/best-global-universities/university-of-indonesia-529367" TargetMode="External"/><Relationship Id="rId944" Type="http://schemas.openxmlformats.org/officeDocument/2006/relationships/hyperlink" Target="https://www.usnews.com/education/best-global-universities/okayama-university-504249" TargetMode="External"/><Relationship Id="rId943" Type="http://schemas.openxmlformats.org/officeDocument/2006/relationships/hyperlink" Target="https://www.usnews.com/education/best-global-universities/braunschweig-university-of-technology-505131" TargetMode="External"/><Relationship Id="rId942" Type="http://schemas.openxmlformats.org/officeDocument/2006/relationships/hyperlink" Target="https://www.usnews.com/education/best-global-universities/university-of-regina-499970" TargetMode="External"/><Relationship Id="rId941" Type="http://schemas.openxmlformats.org/officeDocument/2006/relationships/hyperlink" Target="https://www.usnews.com/education/best-global-universities/university-of-mons-528860" TargetMode="External"/><Relationship Id="rId940" Type="http://schemas.openxmlformats.org/officeDocument/2006/relationships/hyperlink" Target="https://www.usnews.com/education/best-global-universities/universitat-ramon-llull-529454" TargetMode="External"/><Relationship Id="rId94" Type="http://schemas.openxmlformats.org/officeDocument/2006/relationships/hyperlink" Target="https://www.usnews.com/education/best-global-universities/university-of-adelaide-504015" TargetMode="External"/><Relationship Id="rId939" Type="http://schemas.openxmlformats.org/officeDocument/2006/relationships/hyperlink" Target="https://www.usnews.com/education/best-global-universities/guangxi-university-529243" TargetMode="External"/><Relationship Id="rId938" Type="http://schemas.openxmlformats.org/officeDocument/2006/relationships/hyperlink" Target="https://www.usnews.com/education/best-global-universities/free-university-of-bozen-bolzano-529990" TargetMode="External"/><Relationship Id="rId937" Type="http://schemas.openxmlformats.org/officeDocument/2006/relationships/hyperlink" Target="https://www.usnews.com/education/best-global-universities/city-university-london-503692" TargetMode="External"/><Relationship Id="rId936" Type="http://schemas.openxmlformats.org/officeDocument/2006/relationships/hyperlink" Target="https://www.usnews.com/education/best-global-universities/adam-mickiewicz-university-500923" TargetMode="External"/><Relationship Id="rId935" Type="http://schemas.openxmlformats.org/officeDocument/2006/relationships/hyperlink" Target="https://www.usnews.com/education/best-global-universities/universidad-de-malaga-503965" TargetMode="External"/><Relationship Id="rId934" Type="http://schemas.openxmlformats.org/officeDocument/2006/relationships/hyperlink" Target="https://www.usnews.com/education/best-global-universities/universite-de-poitiers-501414" TargetMode="External"/><Relationship Id="rId933" Type="http://schemas.openxmlformats.org/officeDocument/2006/relationships/hyperlink" Target="https://www.usnews.com/education/best-global-universities/universidade-federal-do-parana-503933" TargetMode="External"/><Relationship Id="rId932" Type="http://schemas.openxmlformats.org/officeDocument/2006/relationships/hyperlink" Target="https://www.usnews.com/education/best-global-universities/shanghai-maritime-university-529346" TargetMode="External"/><Relationship Id="rId931" Type="http://schemas.openxmlformats.org/officeDocument/2006/relationships/hyperlink" Target="https://www.usnews.com/education/best-global-universities/guangzhou-medical-university-529307" TargetMode="External"/><Relationship Id="rId930" Type="http://schemas.openxmlformats.org/officeDocument/2006/relationships/hyperlink" Target="https://www.usnews.com/education/best-global-universities/university-of-oviedo-503830" TargetMode="External"/><Relationship Id="rId93" Type="http://schemas.openxmlformats.org/officeDocument/2006/relationships/hyperlink" Target="https://www.usnews.com/education/best-global-universities/queen-mary-university-london-503389" TargetMode="External"/><Relationship Id="rId929" Type="http://schemas.openxmlformats.org/officeDocument/2006/relationships/hyperlink" Target="https://www.usnews.com/education/best-global-universities/university-of-new-brunswick-499973" TargetMode="External"/><Relationship Id="rId928" Type="http://schemas.openxmlformats.org/officeDocument/2006/relationships/hyperlink" Target="https://www.usnews.com/education/best-global-universities/universite-de-bourgogne-505886" TargetMode="External"/><Relationship Id="rId927" Type="http://schemas.openxmlformats.org/officeDocument/2006/relationships/hyperlink" Target="https://www.usnews.com/education/best-global-universities/sichuan-agricultural-university-529103" TargetMode="External"/><Relationship Id="rId926" Type="http://schemas.openxmlformats.org/officeDocument/2006/relationships/hyperlink" Target="https://www.usnews.com/education/best-global-universities/shiraz-university-500400" TargetMode="External"/><Relationship Id="rId925" Type="http://schemas.openxmlformats.org/officeDocument/2006/relationships/hyperlink" Target="https://www.usnews.com/education/best-global-universities/islamia-university-of-bahawalpur-530065" TargetMode="External"/><Relationship Id="rId924" Type="http://schemas.openxmlformats.org/officeDocument/2006/relationships/hyperlink" Target="https://www.usnews.com/education/best-global-universities/birkbeck-university-london-506805" TargetMode="External"/><Relationship Id="rId923" Type="http://schemas.openxmlformats.org/officeDocument/2006/relationships/hyperlink" Target="https://www.usnews.com/education/best-global-universities/vilnius-university-503315" TargetMode="External"/><Relationship Id="rId922" Type="http://schemas.openxmlformats.org/officeDocument/2006/relationships/hyperlink" Target="https://www.usnews.com/education/best-global-universities/jeonbuk-national-university-503088" TargetMode="External"/><Relationship Id="rId921" Type="http://schemas.openxmlformats.org/officeDocument/2006/relationships/hyperlink" Target="https://www.usnews.com/education/best-global-universities/wuhan-institute-of-technology-529516" TargetMode="External"/><Relationship Id="rId920" Type="http://schemas.openxmlformats.org/officeDocument/2006/relationships/hyperlink" Target="https://www.usnews.com/education/best-global-universities/tomsk-polytechnic-university-529158" TargetMode="External"/><Relationship Id="rId92" Type="http://schemas.openxmlformats.org/officeDocument/2006/relationships/hyperlink" Target="https://www.usnews.com/education/best-global-universities/university-of-western-australia-503979" TargetMode="External"/><Relationship Id="rId919" Type="http://schemas.openxmlformats.org/officeDocument/2006/relationships/hyperlink" Target="https://www.usnews.com/education/best-global-universities/tokyo-medical-dental-university-tmdu-505893" TargetMode="External"/><Relationship Id="rId918" Type="http://schemas.openxmlformats.org/officeDocument/2006/relationships/hyperlink" Target="https://www.usnews.com/education/best-global-universities/charles-sturt-university-528979" TargetMode="External"/><Relationship Id="rId917" Type="http://schemas.openxmlformats.org/officeDocument/2006/relationships/hyperlink" Target="https://www.usnews.com/education/best-global-universities/university-of-seoul-528845" TargetMode="External"/><Relationship Id="rId916" Type="http://schemas.openxmlformats.org/officeDocument/2006/relationships/hyperlink" Target="https://www.usnews.com/education/best-global-universities/university-of-montana-180489" TargetMode="External"/><Relationship Id="rId915" Type="http://schemas.openxmlformats.org/officeDocument/2006/relationships/hyperlink" Target="https://www.usnews.com/education/best-global-universities/qufu-normal-university-529543" TargetMode="External"/><Relationship Id="rId914" Type="http://schemas.openxmlformats.org/officeDocument/2006/relationships/hyperlink" Target="https://www.usnews.com/education/best-global-universities/babol-university-of-medical-sciences-530160" TargetMode="External"/><Relationship Id="rId913" Type="http://schemas.openxmlformats.org/officeDocument/2006/relationships/hyperlink" Target="https://www.usnews.com/education/best-global-universities/university-of-the-free-state-529166" TargetMode="External"/><Relationship Id="rId912" Type="http://schemas.openxmlformats.org/officeDocument/2006/relationships/hyperlink" Target="https://www.usnews.com/education/best-global-universities/parthenope-university-naples-529142" TargetMode="External"/><Relationship Id="rId911" Type="http://schemas.openxmlformats.org/officeDocument/2006/relationships/hyperlink" Target="https://www.usnews.com/education/best-global-universities/carol-davila-university-of-medicine-pharmacy-529201" TargetMode="External"/><Relationship Id="rId910" Type="http://schemas.openxmlformats.org/officeDocument/2006/relationships/hyperlink" Target="https://www.usnews.com/education/best-global-universities/american-university-cairo-530210" TargetMode="External"/><Relationship Id="rId91" Type="http://schemas.openxmlformats.org/officeDocument/2006/relationships/hyperlink" Target="https://www.usnews.com/education/best-global-universities/university-of-california-santa-barbara-110705" TargetMode="External"/><Relationship Id="rId909" Type="http://schemas.openxmlformats.org/officeDocument/2006/relationships/hyperlink" Target="https://www.usnews.com/education/best-global-universities/university-of-new-england-528095" TargetMode="External"/><Relationship Id="rId908" Type="http://schemas.openxmlformats.org/officeDocument/2006/relationships/hyperlink" Target="https://www.usnews.com/education/best-global-universities/university-of-debrecen-504230" TargetMode="External"/><Relationship Id="rId907" Type="http://schemas.openxmlformats.org/officeDocument/2006/relationships/hyperlink" Target="https://www.usnews.com/education/best-global-universities/university-of-agder-529337" TargetMode="External"/><Relationship Id="rId906" Type="http://schemas.openxmlformats.org/officeDocument/2006/relationships/hyperlink" Target="https://www.usnews.com/education/best-global-universities/state-university-of-new-york-suny-upstate-medical-center-529713" TargetMode="External"/><Relationship Id="rId905" Type="http://schemas.openxmlformats.org/officeDocument/2006/relationships/hyperlink" Target="https://www.usnews.com/education/best-global-universities/otto-von-guericke-university-528861" TargetMode="External"/><Relationship Id="rId904" Type="http://schemas.openxmlformats.org/officeDocument/2006/relationships/hyperlink" Target="https://www.usnews.com/education/best-global-universities/keele-university-504593" TargetMode="External"/><Relationship Id="rId903" Type="http://schemas.openxmlformats.org/officeDocument/2006/relationships/hyperlink" Target="https://www.usnews.com/education/best-global-universities/ewha-womans-university-504624" TargetMode="External"/><Relationship Id="rId902" Type="http://schemas.openxmlformats.org/officeDocument/2006/relationships/hyperlink" Target="https://www.usnews.com/education/best-global-universities/dongguk-university-529173" TargetMode="External"/><Relationship Id="rId901" Type="http://schemas.openxmlformats.org/officeDocument/2006/relationships/hyperlink" Target="https://www.usnews.com/education/best-global-universities/bangor-university-528852" TargetMode="External"/><Relationship Id="rId900" Type="http://schemas.openxmlformats.org/officeDocument/2006/relationships/hyperlink" Target="https://www.usnews.com/education/best-global-universities/villanova-university-216597" TargetMode="External"/><Relationship Id="rId90" Type="http://schemas.openxmlformats.org/officeDocument/2006/relationships/hyperlink" Target="https://www.usnews.com/education/best-global-universities/university-of-california-davis-110644" TargetMode="External"/><Relationship Id="rId9" Type="http://schemas.openxmlformats.org/officeDocument/2006/relationships/hyperlink" Target="https://www.usnews.com/education/best-global-universities/university-of-washington-seattle-236948" TargetMode="External"/><Relationship Id="rId899" Type="http://schemas.openxmlformats.org/officeDocument/2006/relationships/hyperlink" Target="https://www.usnews.com/education/best-global-universities/university-of-patras-503205" TargetMode="External"/><Relationship Id="rId898" Type="http://schemas.openxmlformats.org/officeDocument/2006/relationships/hyperlink" Target="https://www.usnews.com/education/best-global-universities/london-business-school-504845" TargetMode="External"/><Relationship Id="rId897" Type="http://schemas.openxmlformats.org/officeDocument/2006/relationships/hyperlink" Target="https://www.usnews.com/education/best-global-universities/kent-state-university-203517" TargetMode="External"/><Relationship Id="rId896" Type="http://schemas.openxmlformats.org/officeDocument/2006/relationships/hyperlink" Target="https://www.usnews.com/education/best-global-universities/china-pharmaceutical-university-502614" TargetMode="External"/><Relationship Id="rId895" Type="http://schemas.openxmlformats.org/officeDocument/2006/relationships/hyperlink" Target="https://www.usnews.com/education/best-global-universities/chiba-university-503793" TargetMode="External"/><Relationship Id="rId894" Type="http://schemas.openxmlformats.org/officeDocument/2006/relationships/hyperlink" Target="https://www.usnews.com/education/best-global-universities/university-of-thessaly-529034" TargetMode="External"/><Relationship Id="rId893" Type="http://schemas.openxmlformats.org/officeDocument/2006/relationships/hyperlink" Target="https://www.usnews.com/education/best-global-universities/university-of-maryland-baltimore-county-163268" TargetMode="External"/><Relationship Id="rId892" Type="http://schemas.openxmlformats.org/officeDocument/2006/relationships/hyperlink" Target="https://www.usnews.com/education/best-global-universities/open-university-uk-506455" TargetMode="External"/><Relationship Id="rId891" Type="http://schemas.openxmlformats.org/officeDocument/2006/relationships/hyperlink" Target="https://www.usnews.com/education/best-global-universities/indian-institute-of-technology-iit-kanpur-506622" TargetMode="External"/><Relationship Id="rId890" Type="http://schemas.openxmlformats.org/officeDocument/2006/relationships/hyperlink" Target="https://www.usnews.com/education/best-global-universities/hainan-university-529489" TargetMode="External"/><Relationship Id="rId89" Type="http://schemas.openxmlformats.org/officeDocument/2006/relationships/hyperlink" Target="https://www.usnews.com/education/best-global-universities/ecole-polytechnique-federale-de-lausanne-501629" TargetMode="External"/><Relationship Id="rId889" Type="http://schemas.openxmlformats.org/officeDocument/2006/relationships/hyperlink" Target="https://www.usnews.com/education/best-global-universities/czech-technical-university-prague-502255" TargetMode="External"/><Relationship Id="rId888" Type="http://schemas.openxmlformats.org/officeDocument/2006/relationships/hyperlink" Target="https://www.usnews.com/education/best-global-universities/yangzhou-university-529253" TargetMode="External"/><Relationship Id="rId887" Type="http://schemas.openxmlformats.org/officeDocument/2006/relationships/hyperlink" Target="https://www.usnews.com/education/best-global-universities/university-of-west-scotland-530028" TargetMode="External"/><Relationship Id="rId886" Type="http://schemas.openxmlformats.org/officeDocument/2006/relationships/hyperlink" Target="https://www.usnews.com/education/best-global-universities/universiti-malaysia-terengganu-530038" TargetMode="External"/><Relationship Id="rId885" Type="http://schemas.openxmlformats.org/officeDocument/2006/relationships/hyperlink" Target="https://www.usnews.com/education/best-global-universities/transilvania-university-of-brasov-529684" TargetMode="External"/><Relationship Id="rId884" Type="http://schemas.openxmlformats.org/officeDocument/2006/relationships/hyperlink" Target="https://www.usnews.com/education/best-global-universities/qingdao-university-of-technology-529642" TargetMode="External"/><Relationship Id="rId883" Type="http://schemas.openxmlformats.org/officeDocument/2006/relationships/hyperlink" Target="https://www.usnews.com/education/best-global-universities/norwegian-university-of-life-sciences-528819" TargetMode="External"/><Relationship Id="rId882" Type="http://schemas.openxmlformats.org/officeDocument/2006/relationships/hyperlink" Target="https://www.usnews.com/education/best-global-universities/insead-business-school-501087" TargetMode="External"/><Relationship Id="rId881" Type="http://schemas.openxmlformats.org/officeDocument/2006/relationships/hyperlink" Target="https://www.usnews.com/education/best-global-universities/athens-medical-school-529124" TargetMode="External"/><Relationship Id="rId880" Type="http://schemas.openxmlformats.org/officeDocument/2006/relationships/hyperlink" Target="https://www.usnews.com/education/best-global-universities/university-of-alaska-fairbanks-102614" TargetMode="External"/><Relationship Id="rId88" Type="http://schemas.openxmlformats.org/officeDocument/2006/relationships/hyperlink" Target="https://www.usnews.com/education/best-global-universities/university-of-technology-sydney-505153" TargetMode="External"/><Relationship Id="rId879" Type="http://schemas.openxmlformats.org/officeDocument/2006/relationships/hyperlink" Target="https://www.usnews.com/education/best-global-universities/universitat-de-girona-528856" TargetMode="External"/><Relationship Id="rId878" Type="http://schemas.openxmlformats.org/officeDocument/2006/relationships/hyperlink" Target="https://www.usnews.com/education/best-global-universities/new-jersey-institute-of-technology-185828" TargetMode="External"/><Relationship Id="rId877" Type="http://schemas.openxmlformats.org/officeDocument/2006/relationships/hyperlink" Target="https://www.usnews.com/education/best-global-universities/montana-state-university-180461" TargetMode="External"/><Relationship Id="rId876" Type="http://schemas.openxmlformats.org/officeDocument/2006/relationships/hyperlink" Target="https://www.usnews.com/education/best-global-universities/michigan-technological-university-171128" TargetMode="External"/><Relationship Id="rId875" Type="http://schemas.openxmlformats.org/officeDocument/2006/relationships/hyperlink" Target="https://www.usnews.com/education/best-global-universities/california-state-university-los-angeles-530209" TargetMode="External"/><Relationship Id="rId874" Type="http://schemas.openxmlformats.org/officeDocument/2006/relationships/hyperlink" Target="https://www.usnews.com/education/best-global-universities/beni-suef-university-514394" TargetMode="External"/><Relationship Id="rId873" Type="http://schemas.openxmlformats.org/officeDocument/2006/relationships/hyperlink" Target="https://www.usnews.com/education/best-global-universities/all-india-institute-of-medical-sciences-aiims-new-delhi-500492" TargetMode="External"/><Relationship Id="rId872" Type="http://schemas.openxmlformats.org/officeDocument/2006/relationships/hyperlink" Target="https://www.usnews.com/education/best-global-universities/capital-medical-university-504555" TargetMode="External"/><Relationship Id="rId871" Type="http://schemas.openxmlformats.org/officeDocument/2006/relationships/hyperlink" Target="https://www.usnews.com/education/best-global-universities/vietnam-national-university-hochiminh-city-529532" TargetMode="External"/><Relationship Id="rId870" Type="http://schemas.openxmlformats.org/officeDocument/2006/relationships/hyperlink" Target="https://www.usnews.com/education/best-global-universities/university-of-split-528851" TargetMode="External"/><Relationship Id="rId87" Type="http://schemas.openxmlformats.org/officeDocument/2006/relationships/hyperlink" Target="https://www.usnews.com/education/best-global-universities/fudan-university-500824" TargetMode="External"/><Relationship Id="rId869" Type="http://schemas.openxmlformats.org/officeDocument/2006/relationships/hyperlink" Target="https://www.usnews.com/education/best-global-universities/universidad-de-alcala-528978" TargetMode="External"/><Relationship Id="rId868" Type="http://schemas.openxmlformats.org/officeDocument/2006/relationships/hyperlink" Target="https://www.usnews.com/education/best-global-universities/southern-methodist-university-228246" TargetMode="External"/><Relationship Id="rId867" Type="http://schemas.openxmlformats.org/officeDocument/2006/relationships/hyperlink" Target="https://www.usnews.com/education/best-global-universities/orebro-university-528966" TargetMode="External"/><Relationship Id="rId866" Type="http://schemas.openxmlformats.org/officeDocument/2006/relationships/hyperlink" Target="https://www.usnews.com/education/best-global-universities/fujian-normal-university-529517" TargetMode="External"/><Relationship Id="rId865" Type="http://schemas.openxmlformats.org/officeDocument/2006/relationships/hyperlink" Target="https://www.usnews.com/education/best-global-universities/university-of-south-africa-529170" TargetMode="External"/><Relationship Id="rId864" Type="http://schemas.openxmlformats.org/officeDocument/2006/relationships/hyperlink" Target="https://www.usnews.com/education/best-global-universities/university-of-punjab-529178" TargetMode="External"/><Relationship Id="rId863" Type="http://schemas.openxmlformats.org/officeDocument/2006/relationships/hyperlink" Target="https://www.usnews.com/education/best-global-universities/royal-holloway-university-of-london-501237" TargetMode="External"/><Relationship Id="rId862" Type="http://schemas.openxmlformats.org/officeDocument/2006/relationships/hyperlink" Target="https://www.usnews.com/education/best-global-universities/dublin-city-university-528873" TargetMode="External"/><Relationship Id="rId861" Type="http://schemas.openxmlformats.org/officeDocument/2006/relationships/hyperlink" Target="https://www.usnews.com/education/best-global-universities/sunway-university-530043" TargetMode="External"/><Relationship Id="rId860" Type="http://schemas.openxmlformats.org/officeDocument/2006/relationships/hyperlink" Target="https://www.usnews.com/education/best-global-universities/southwest-university-of-science-technology---china-529731" TargetMode="External"/><Relationship Id="rId86" Type="http://schemas.openxmlformats.org/officeDocument/2006/relationships/hyperlink" Target="https://www.usnews.com/education/best-global-universities/australian-national-university-503825" TargetMode="External"/><Relationship Id="rId859" Type="http://schemas.openxmlformats.org/officeDocument/2006/relationships/hyperlink" Target="https://www.usnews.com/education/best-global-universities/national-taiwan-university-of-science-technology-501875" TargetMode="External"/><Relationship Id="rId858" Type="http://schemas.openxmlformats.org/officeDocument/2006/relationships/hyperlink" Target="https://www.usnews.com/education/best-global-universities/indian-institute-of-technology-iit-roorkee-528828" TargetMode="External"/><Relationship Id="rId857" Type="http://schemas.openxmlformats.org/officeDocument/2006/relationships/hyperlink" Target="https://www.usnews.com/education/best-global-universities/hassan-ii-university-of-casablanca-529470" TargetMode="External"/><Relationship Id="rId856" Type="http://schemas.openxmlformats.org/officeDocument/2006/relationships/hyperlink" Target="https://www.usnews.com/education/best-global-universities/universidad-de-antioquia-528980" TargetMode="External"/><Relationship Id="rId855" Type="http://schemas.openxmlformats.org/officeDocument/2006/relationships/hyperlink" Target="https://www.usnews.com/education/best-global-universities/ulster-university-528872" TargetMode="External"/><Relationship Id="rId854" Type="http://schemas.openxmlformats.org/officeDocument/2006/relationships/hyperlink" Target="https://www.usnews.com/education/best-global-universities/national-yunlin-university-science-technology-529818" TargetMode="External"/><Relationship Id="rId853" Type="http://schemas.openxmlformats.org/officeDocument/2006/relationships/hyperlink" Target="https://www.usnews.com/education/best-global-universities/mohammed-v-university-in-rabat-530208" TargetMode="External"/><Relationship Id="rId852" Type="http://schemas.openxmlformats.org/officeDocument/2006/relationships/hyperlink" Target="https://www.usnews.com/education/best-global-universities/imam-mohammad-ibn-saud-islamic-university-imsiu-530033" TargetMode="External"/><Relationship Id="rId851" Type="http://schemas.openxmlformats.org/officeDocument/2006/relationships/hyperlink" Target="https://www.usnews.com/education/best-global-universities/vietnam-national-university-hanoi-529331" TargetMode="External"/><Relationship Id="rId850" Type="http://schemas.openxmlformats.org/officeDocument/2006/relationships/hyperlink" Target="https://www.usnews.com/education/best-global-universities/university-of-rostock-500634" TargetMode="External"/><Relationship Id="rId85" Type="http://schemas.openxmlformats.org/officeDocument/2006/relationships/hyperlink" Target="https://www.usnews.com/education/best-global-universities/university-of-tokyo-500248" TargetMode="External"/><Relationship Id="rId849" Type="http://schemas.openxmlformats.org/officeDocument/2006/relationships/hyperlink" Target="https://www.usnews.com/education/best-global-universities/university-of-peshawar-529479" TargetMode="External"/><Relationship Id="rId848" Type="http://schemas.openxmlformats.org/officeDocument/2006/relationships/hyperlink" Target="https://www.usnews.com/education/best-global-universities/university-of-delhi-504916" TargetMode="External"/><Relationship Id="rId847" Type="http://schemas.openxmlformats.org/officeDocument/2006/relationships/hyperlink" Target="https://www.usnews.com/education/best-global-universities/university-of-calabria-505594" TargetMode="External"/><Relationship Id="rId846" Type="http://schemas.openxmlformats.org/officeDocument/2006/relationships/hyperlink" Target="https://www.usnews.com/education/best-global-universities/northeast-agricultural-university-china-529520" TargetMode="External"/><Relationship Id="rId845" Type="http://schemas.openxmlformats.org/officeDocument/2006/relationships/hyperlink" Target="https://www.usnews.com/education/best-global-universities/jimma-university-529904" TargetMode="External"/><Relationship Id="rId844" Type="http://schemas.openxmlformats.org/officeDocument/2006/relationships/hyperlink" Target="https://www.usnews.com/education/best-global-universities/university-of-ioannina-501360" TargetMode="External"/><Relationship Id="rId843" Type="http://schemas.openxmlformats.org/officeDocument/2006/relationships/hyperlink" Target="https://www.usnews.com/education/best-global-universities/university-of-ghana-529375" TargetMode="External"/><Relationship Id="rId842" Type="http://schemas.openxmlformats.org/officeDocument/2006/relationships/hyperlink" Target="https://www.usnews.com/education/best-global-universities/henan-university-529507" TargetMode="External"/><Relationship Id="rId841" Type="http://schemas.openxmlformats.org/officeDocument/2006/relationships/hyperlink" Target="https://www.usnews.com/education/best-global-universities/dalian-maritime-university-529341" TargetMode="External"/><Relationship Id="rId840" Type="http://schemas.openxmlformats.org/officeDocument/2006/relationships/hyperlink" Target="https://www.usnews.com/education/best-global-universities/agh-university-of-krakow-504859" TargetMode="External"/><Relationship Id="rId84" Type="http://schemas.openxmlformats.org/officeDocument/2006/relationships/hyperlink" Target="https://www.usnews.com/education/best-global-universities/university-of-science-technology-of-china-cas-505547" TargetMode="External"/><Relationship Id="rId839" Type="http://schemas.openxmlformats.org/officeDocument/2006/relationships/hyperlink" Target="https://www.usnews.com/education/best-global-universities/university-of-murcia-503573" TargetMode="External"/><Relationship Id="rId838" Type="http://schemas.openxmlformats.org/officeDocument/2006/relationships/hyperlink" Target="https://www.usnews.com/education/best-global-universities/universiti-brunei-darussalam-530207" TargetMode="External"/><Relationship Id="rId837" Type="http://schemas.openxmlformats.org/officeDocument/2006/relationships/hyperlink" Target="https://www.usnews.com/education/best-global-universities/universite-de-bretagne-occidentale-529145" TargetMode="External"/><Relationship Id="rId836" Type="http://schemas.openxmlformats.org/officeDocument/2006/relationships/hyperlink" Target="https://www.usnews.com/education/best-global-universities/princess-nourah-bint-abdulrahman-university-530061" TargetMode="External"/><Relationship Id="rId835" Type="http://schemas.openxmlformats.org/officeDocument/2006/relationships/hyperlink" Target="https://www.usnews.com/education/best-global-universities/missouri-university-of-science-technology-178411" TargetMode="External"/><Relationship Id="rId834" Type="http://schemas.openxmlformats.org/officeDocument/2006/relationships/hyperlink" Target="https://www.usnews.com/education/best-global-universities/mississippi-state-university-176080" TargetMode="External"/><Relationship Id="rId833" Type="http://schemas.openxmlformats.org/officeDocument/2006/relationships/hyperlink" Target="https://www.usnews.com/education/best-global-universities/heriot-watt-university-506192" TargetMode="External"/><Relationship Id="rId832" Type="http://schemas.openxmlformats.org/officeDocument/2006/relationships/hyperlink" Target="https://www.usnews.com/education/best-global-universities/zhongnan-university-of-economics-law-530034" TargetMode="External"/><Relationship Id="rId831" Type="http://schemas.openxmlformats.org/officeDocument/2006/relationships/hyperlink" Target="https://www.usnews.com/education/best-global-universities/yunnan-university-529189" TargetMode="External"/><Relationship Id="rId830" Type="http://schemas.openxmlformats.org/officeDocument/2006/relationships/hyperlink" Target="https://www.usnews.com/education/best-global-universities/university-of-wyoming-240727" TargetMode="External"/><Relationship Id="rId83" Type="http://schemas.openxmlformats.org/officeDocument/2006/relationships/hyperlink" Target="https://www.usnews.com/education/best-global-universities/technical-university-of-munich-503109" TargetMode="External"/><Relationship Id="rId829" Type="http://schemas.openxmlformats.org/officeDocument/2006/relationships/hyperlink" Target="https://www.usnews.com/education/best-global-universities/university-of-salento-528853" TargetMode="External"/><Relationship Id="rId828" Type="http://schemas.openxmlformats.org/officeDocument/2006/relationships/hyperlink" Target="https://www.usnews.com/education/best-global-universities/skolkovo-institute-of-science-technology-529683" TargetMode="External"/><Relationship Id="rId827" Type="http://schemas.openxmlformats.org/officeDocument/2006/relationships/hyperlink" Target="https://www.usnews.com/education/best-global-universities/shiraz-university-of-medical-science-529286" TargetMode="External"/><Relationship Id="rId826" Type="http://schemas.openxmlformats.org/officeDocument/2006/relationships/hyperlink" Target="https://www.usnews.com/education/best-global-universities/scuola-superiore-santanna-529393" TargetMode="External"/><Relationship Id="rId825" Type="http://schemas.openxmlformats.org/officeDocument/2006/relationships/hyperlink" Target="https://www.usnews.com/education/best-global-universities/rensselaer-polytechnic-institute-194824" TargetMode="External"/><Relationship Id="rId824" Type="http://schemas.openxmlformats.org/officeDocument/2006/relationships/hyperlink" Target="https://www.usnews.com/education/best-global-universities/mazandaran-university-medical-sciences-529621" TargetMode="External"/><Relationship Id="rId823" Type="http://schemas.openxmlformats.org/officeDocument/2006/relationships/hyperlink" Target="https://www.usnews.com/education/best-global-universities/graduate-university-for-advanced-studies-japan-528948" TargetMode="External"/><Relationship Id="rId822" Type="http://schemas.openxmlformats.org/officeDocument/2006/relationships/hyperlink" Target="https://www.usnews.com/education/best-global-universities/universidade-de-vigo-505924" TargetMode="External"/><Relationship Id="rId821" Type="http://schemas.openxmlformats.org/officeDocument/2006/relationships/hyperlink" Target="https://www.usnews.com/education/best-global-universities/northeast-normal-university-china-503882" TargetMode="External"/><Relationship Id="rId820" Type="http://schemas.openxmlformats.org/officeDocument/2006/relationships/hyperlink" Target="https://www.usnews.com/education/best-global-universities/isfahan-university-of-technology-502590" TargetMode="External"/><Relationship Id="rId82" Type="http://schemas.openxmlformats.org/officeDocument/2006/relationships/hyperlink" Target="https://www.usnews.com/education/best-global-universities/university-of-southern-california-123961" TargetMode="External"/><Relationship Id="rId819" Type="http://schemas.openxmlformats.org/officeDocument/2006/relationships/hyperlink" Target="https://www.usnews.com/education/best-global-universities/charles-darwin-university-528963" TargetMode="External"/><Relationship Id="rId818" Type="http://schemas.openxmlformats.org/officeDocument/2006/relationships/hyperlink" Target="https://www.usnews.com/education/best-global-universities/northumbria-university-529055" TargetMode="External"/><Relationship Id="rId817" Type="http://schemas.openxmlformats.org/officeDocument/2006/relationships/hyperlink" Target="https://www.usnews.com/education/best-global-universities/macau-university-of-science-technology-529500" TargetMode="External"/><Relationship Id="rId816" Type="http://schemas.openxmlformats.org/officeDocument/2006/relationships/hyperlink" Target="https://www.usnews.com/education/best-global-universities/edinburgh-napier-university-529991" TargetMode="External"/><Relationship Id="rId815" Type="http://schemas.openxmlformats.org/officeDocument/2006/relationships/hyperlink" Target="https://www.usnews.com/education/best-global-universities/anglia-ruskin-university-529443" TargetMode="External"/><Relationship Id="rId814" Type="http://schemas.openxmlformats.org/officeDocument/2006/relationships/hyperlink" Target="https://www.usnews.com/education/best-global-universities/xian-jiaotong-liverpool-university-529807" TargetMode="External"/><Relationship Id="rId813" Type="http://schemas.openxmlformats.org/officeDocument/2006/relationships/hyperlink" Target="https://www.usnews.com/education/best-global-universities/university-of-nairobi-529444" TargetMode="External"/><Relationship Id="rId812" Type="http://schemas.openxmlformats.org/officeDocument/2006/relationships/hyperlink" Target="https://www.usnews.com/education/best-global-universities/universidad-peruana-cayetano-heredia-529357" TargetMode="External"/><Relationship Id="rId811" Type="http://schemas.openxmlformats.org/officeDocument/2006/relationships/hyperlink" Target="https://www.usnews.com/education/best-global-universities/universidade-de-brasilia-504217" TargetMode="External"/><Relationship Id="rId810" Type="http://schemas.openxmlformats.org/officeDocument/2006/relationships/hyperlink" Target="https://www.usnews.com/education/best-global-universities/peter-the-great-st-petersburg-polytechnic-university-529065" TargetMode="External"/><Relationship Id="rId81" Type="http://schemas.openxmlformats.org/officeDocument/2006/relationships/hyperlink" Target="https://www.usnews.com/education/best-global-universities/university-of-barcelona-500261" TargetMode="External"/><Relationship Id="rId809" Type="http://schemas.openxmlformats.org/officeDocument/2006/relationships/hyperlink" Target="https://www.usnews.com/education/best-global-universities/university-of-bayreuth-500728" TargetMode="External"/><Relationship Id="rId808" Type="http://schemas.openxmlformats.org/officeDocument/2006/relationships/hyperlink" Target="https://www.usnews.com/education/best-global-universities/universidad-de-concepcion-506070" TargetMode="External"/><Relationship Id="rId807" Type="http://schemas.openxmlformats.org/officeDocument/2006/relationships/hyperlink" Target="https://www.usnews.com/education/best-global-universities/shaanxi-normal-university-529190" TargetMode="External"/><Relationship Id="rId806" Type="http://schemas.openxmlformats.org/officeDocument/2006/relationships/hyperlink" Target="https://www.usnews.com/education/best-global-universities/manipal-academy-of-higher-education-mahe-528886" TargetMode="External"/><Relationship Id="rId805" Type="http://schemas.openxmlformats.org/officeDocument/2006/relationships/hyperlink" Target="https://www.usnews.com/education/best-global-universities/makerere-university-528833" TargetMode="External"/><Relationship Id="rId804" Type="http://schemas.openxmlformats.org/officeDocument/2006/relationships/hyperlink" Target="https://www.usnews.com/education/best-global-universities/university-of-nevada-las-vegas-182281" TargetMode="External"/><Relationship Id="rId803" Type="http://schemas.openxmlformats.org/officeDocument/2006/relationships/hyperlink" Target="https://www.usnews.com/education/best-global-universities/universidad-de-la-laguna-502362" TargetMode="External"/><Relationship Id="rId802" Type="http://schemas.openxmlformats.org/officeDocument/2006/relationships/hyperlink" Target="https://www.usnews.com/education/best-global-universities/universite-de-franche-comte-529386" TargetMode="External"/><Relationship Id="rId801" Type="http://schemas.openxmlformats.org/officeDocument/2006/relationships/hyperlink" Target="https://www.usnews.com/education/best-global-universities/university-of-zaragoza-502343" TargetMode="External"/><Relationship Id="rId800" Type="http://schemas.openxmlformats.org/officeDocument/2006/relationships/hyperlink" Target="https://www.usnews.com/education/best-global-universities/szeged-university-501065" TargetMode="External"/><Relationship Id="rId80" Type="http://schemas.openxmlformats.org/officeDocument/2006/relationships/hyperlink" Target="https://www.usnews.com/education/best-global-universities/city-university-of-hong-kong-502667" TargetMode="External"/><Relationship Id="rId8" Type="http://schemas.openxmlformats.org/officeDocument/2006/relationships/hyperlink" Target="https://www.usnews.com/education/best-global-universities/university-college-london-501693" TargetMode="External"/><Relationship Id="rId799" Type="http://schemas.openxmlformats.org/officeDocument/2006/relationships/hyperlink" Target="https://www.usnews.com/education/best-global-universities/ohio-university-204857" TargetMode="External"/><Relationship Id="rId798" Type="http://schemas.openxmlformats.org/officeDocument/2006/relationships/hyperlink" Target="https://www.usnews.com/education/best-global-universities/istanbul-bilgi-university-529650" TargetMode="External"/><Relationship Id="rId797" Type="http://schemas.openxmlformats.org/officeDocument/2006/relationships/hyperlink" Target="https://www.usnews.com/education/best-global-universities/illinois-institute-of-technology-145725" TargetMode="External"/><Relationship Id="rId796" Type="http://schemas.openxmlformats.org/officeDocument/2006/relationships/hyperlink" Target="https://www.usnews.com/education/best-global-universities/university-of-hull-505254" TargetMode="External"/><Relationship Id="rId795" Type="http://schemas.openxmlformats.org/officeDocument/2006/relationships/hyperlink" Target="https://www.usnews.com/education/best-global-universities/tomsk-state-university-529019" TargetMode="External"/><Relationship Id="rId794" Type="http://schemas.openxmlformats.org/officeDocument/2006/relationships/hyperlink" Target="https://www.usnews.com/education/best-global-universities/rochester-institute-of-technology-195003" TargetMode="External"/><Relationship Id="rId793" Type="http://schemas.openxmlformats.org/officeDocument/2006/relationships/hyperlink" Target="https://www.usnews.com/education/best-global-universities/itmo-university-529154" TargetMode="External"/><Relationship Id="rId792" Type="http://schemas.openxmlformats.org/officeDocument/2006/relationships/hyperlink" Target="https://www.usnews.com/education/best-global-universities/iran-university-science-technology-505518" TargetMode="External"/><Relationship Id="rId791" Type="http://schemas.openxmlformats.org/officeDocument/2006/relationships/hyperlink" Target="https://www.usnews.com/education/best-global-universities/hefei-university-of-technology-528958" TargetMode="External"/><Relationship Id="rId790" Type="http://schemas.openxmlformats.org/officeDocument/2006/relationships/hyperlink" Target="https://www.usnews.com/education/best-global-universities/czech-university-of-life-sciences-prague-529098" TargetMode="External"/><Relationship Id="rId79" Type="http://schemas.openxmlformats.org/officeDocument/2006/relationships/hyperlink" Target="https://www.usnews.com/education/best-global-universities/vrije-universiteit-amsterdam-500669" TargetMode="External"/><Relationship Id="rId789" Type="http://schemas.openxmlformats.org/officeDocument/2006/relationships/hyperlink" Target="https://www.usnews.com/education/best-global-universities/university-of-management-technology-umt-530206" TargetMode="External"/><Relationship Id="rId788" Type="http://schemas.openxmlformats.org/officeDocument/2006/relationships/hyperlink" Target="https://www.usnews.com/education/best-global-universities/university-of-arkansas-fayetteville-106397" TargetMode="External"/><Relationship Id="rId787" Type="http://schemas.openxmlformats.org/officeDocument/2006/relationships/hyperlink" Target="https://www.usnews.com/education/best-global-universities/universiti-teknologi-petronas-529338" TargetMode="External"/><Relationship Id="rId786" Type="http://schemas.openxmlformats.org/officeDocument/2006/relationships/hyperlink" Target="https://www.usnews.com/education/best-global-universities/shanghai-university-of-finance-economics-529139" TargetMode="External"/><Relationship Id="rId785" Type="http://schemas.openxmlformats.org/officeDocument/2006/relationships/hyperlink" Target="https://www.usnews.com/education/best-global-universities/american-university-131159" TargetMode="External"/><Relationship Id="rId784" Type="http://schemas.openxmlformats.org/officeDocument/2006/relationships/hyperlink" Target="https://www.usnews.com/education/best-global-universities/university-of-nevada-reno-182290" TargetMode="External"/><Relationship Id="rId783" Type="http://schemas.openxmlformats.org/officeDocument/2006/relationships/hyperlink" Target="https://www.usnews.com/education/best-global-universities/university-of-mannheim-502865" TargetMode="External"/><Relationship Id="rId782" Type="http://schemas.openxmlformats.org/officeDocument/2006/relationships/hyperlink" Target="https://www.usnews.com/education/best-global-universities/harbin-engineering-university-528986" TargetMode="External"/><Relationship Id="rId781" Type="http://schemas.openxmlformats.org/officeDocument/2006/relationships/hyperlink" Target="https://www.usnews.com/education/best-global-universities/brigham-young-university-230038" TargetMode="External"/><Relationship Id="rId780" Type="http://schemas.openxmlformats.org/officeDocument/2006/relationships/hyperlink" Target="https://www.usnews.com/education/best-global-universities/bar-ilan-university-505206" TargetMode="External"/><Relationship Id="rId78" Type="http://schemas.openxmlformats.org/officeDocument/2006/relationships/hyperlink" Target="https://www.usnews.com/education/best-global-universities/university-of-groningen-500967" TargetMode="External"/><Relationship Id="rId779" Type="http://schemas.openxmlformats.org/officeDocument/2006/relationships/hyperlink" Target="https://www.usnews.com/education/best-global-universities/ural-federal-university-529237" TargetMode="External"/><Relationship Id="rId778" Type="http://schemas.openxmlformats.org/officeDocument/2006/relationships/hyperlink" Target="https://www.usnews.com/education/best-global-universities/university-of-salamanca-502705" TargetMode="External"/><Relationship Id="rId777" Type="http://schemas.openxmlformats.org/officeDocument/2006/relationships/hyperlink" Target="https://www.usnews.com/education/best-global-universities/universitat-de-les-illes-balears-528855" TargetMode="External"/><Relationship Id="rId776" Type="http://schemas.openxmlformats.org/officeDocument/2006/relationships/hyperlink" Target="https://www.usnews.com/education/best-global-universities/shoolini-university-530173" TargetMode="External"/><Relationship Id="rId775" Type="http://schemas.openxmlformats.org/officeDocument/2006/relationships/hyperlink" Target="https://www.usnews.com/education/best-global-universities/qingdao-university-of-science-technology-529234" TargetMode="External"/><Relationship Id="rId774" Type="http://schemas.openxmlformats.org/officeDocument/2006/relationships/hyperlink" Target="https://www.usnews.com/education/best-global-universities/istanbul-university-502403" TargetMode="External"/><Relationship Id="rId773" Type="http://schemas.openxmlformats.org/officeDocument/2006/relationships/hyperlink" Target="https://www.usnews.com/education/best-global-universities/city-college-of-new-york-cuny-190567" TargetMode="External"/><Relationship Id="rId772" Type="http://schemas.openxmlformats.org/officeDocument/2006/relationships/hyperlink" Target="https://www.usnews.com/education/best-global-universities/chengdu-university-529826" TargetMode="External"/><Relationship Id="rId771" Type="http://schemas.openxmlformats.org/officeDocument/2006/relationships/hyperlink" Target="https://www.usnews.com/education/best-global-universities/babol-noshirvani-university-of-technology-529310" TargetMode="External"/><Relationship Id="rId770" Type="http://schemas.openxmlformats.org/officeDocument/2006/relationships/hyperlink" Target="https://www.usnews.com/education/best-global-universities/ankara-university-503075" TargetMode="External"/><Relationship Id="rId77" Type="http://schemas.openxmlformats.org/officeDocument/2006/relationships/hyperlink" Target="https://www.usnews.com/education/best-global-universities/universite-paris-saclay-529676" TargetMode="External"/><Relationship Id="rId769" Type="http://schemas.openxmlformats.org/officeDocument/2006/relationships/hyperlink" Target="https://www.usnews.com/education/best-global-universities/university-of-quebec-montreal-504868" TargetMode="External"/><Relationship Id="rId768" Type="http://schemas.openxmlformats.org/officeDocument/2006/relationships/hyperlink" Target="https://www.usnews.com/education/best-global-universities/university-hohenheim-502293" TargetMode="External"/><Relationship Id="rId767" Type="http://schemas.openxmlformats.org/officeDocument/2006/relationships/hyperlink" Target="https://www.usnews.com/education/best-global-universities/mashhad-university-medical-science-529398" TargetMode="External"/><Relationship Id="rId766" Type="http://schemas.openxmlformats.org/officeDocument/2006/relationships/hyperlink" Target="https://www.usnews.com/education/best-global-universities/lebanese-american-university-499894" TargetMode="External"/><Relationship Id="rId765" Type="http://schemas.openxmlformats.org/officeDocument/2006/relationships/hyperlink" Target="https://www.usnews.com/education/best-global-universities/ihsan-dogramaci-bilkent-university-506575" TargetMode="External"/><Relationship Id="rId764" Type="http://schemas.openxmlformats.org/officeDocument/2006/relationships/hyperlink" Target="https://www.usnews.com/education/best-global-universities/hasselt-university-528960" TargetMode="External"/><Relationship Id="rId763" Type="http://schemas.openxmlformats.org/officeDocument/2006/relationships/hyperlink" Target="https://www.usnews.com/education/best-global-universities/cranfield-university-500995" TargetMode="External"/><Relationship Id="rId762" Type="http://schemas.openxmlformats.org/officeDocument/2006/relationships/hyperlink" Target="https://www.usnews.com/education/best-global-universities/agroparistech-529092" TargetMode="External"/><Relationship Id="rId761" Type="http://schemas.openxmlformats.org/officeDocument/2006/relationships/hyperlink" Target="https://www.usnews.com/education/best-global-universities/university-of-shanghai-for-science-technology-529079" TargetMode="External"/><Relationship Id="rId760" Type="http://schemas.openxmlformats.org/officeDocument/2006/relationships/hyperlink" Target="https://www.usnews.com/education/best-global-universities/shahid-beheshti-university-medical-sciences-501678" TargetMode="External"/><Relationship Id="rId76" Type="http://schemas.openxmlformats.org/officeDocument/2006/relationships/hyperlink" Target="https://www.usnews.com/education/best-global-universities/university-of-wisconsin-madison-240444" TargetMode="External"/><Relationship Id="rId759" Type="http://schemas.openxmlformats.org/officeDocument/2006/relationships/hyperlink" Target="https://www.usnews.com/education/best-global-universities/european-university-institute-529059" TargetMode="External"/><Relationship Id="rId758" Type="http://schemas.openxmlformats.org/officeDocument/2006/relationships/hyperlink" Target="https://www.usnews.com/education/best-global-universities/okinawa-institute-of-science-technology-graduate-university-529703" TargetMode="External"/><Relationship Id="rId757" Type="http://schemas.openxmlformats.org/officeDocument/2006/relationships/hyperlink" Target="https://www.usnews.com/education/best-global-universities/babes-bolyai-university-from-cluj-504529" TargetMode="External"/><Relationship Id="rId756" Type="http://schemas.openxmlformats.org/officeDocument/2006/relationships/hyperlink" Target="https://www.usnews.com/education/best-global-universities/asia-university-taiwan-529037" TargetMode="External"/><Relationship Id="rId755" Type="http://schemas.openxmlformats.org/officeDocument/2006/relationships/hyperlink" Target="https://www.usnews.com/education/best-global-universities/utah-state-university-230728" TargetMode="External"/><Relationship Id="rId754" Type="http://schemas.openxmlformats.org/officeDocument/2006/relationships/hyperlink" Target="https://www.usnews.com/education/best-global-universities/university-of-rhode-island-217484" TargetMode="External"/><Relationship Id="rId753" Type="http://schemas.openxmlformats.org/officeDocument/2006/relationships/hyperlink" Target="https://www.usnews.com/education/best-global-universities/taibah-university-512768" TargetMode="External"/><Relationship Id="rId752" Type="http://schemas.openxmlformats.org/officeDocument/2006/relationships/hyperlink" Target="https://www.usnews.com/education/best-global-universities/kwame-nkrumah-university-science-technology-529441" TargetMode="External"/><Relationship Id="rId751" Type="http://schemas.openxmlformats.org/officeDocument/2006/relationships/hyperlink" Target="https://www.usnews.com/education/best-global-universities/indian-institute-of-technology-iit-kharagpur-500533" TargetMode="External"/><Relationship Id="rId750" Type="http://schemas.openxmlformats.org/officeDocument/2006/relationships/hyperlink" Target="https://www.usnews.com/education/best-global-universities/fujian-agriculture-forestry-university-529097" TargetMode="External"/><Relationship Id="rId75" Type="http://schemas.openxmlformats.org/officeDocument/2006/relationships/hyperlink" Target="https://www.usnews.com/education/best-global-universities/king-abdulaziz-university-501597" TargetMode="External"/><Relationship Id="rId749" Type="http://schemas.openxmlformats.org/officeDocument/2006/relationships/hyperlink" Target="https://www.usnews.com/education/best-global-universities/changan-university-529427" TargetMode="External"/><Relationship Id="rId748" Type="http://schemas.openxmlformats.org/officeDocument/2006/relationships/hyperlink" Target="https://www.usnews.com/education/best-global-universities/yeungnam-university-504367" TargetMode="External"/><Relationship Id="rId747" Type="http://schemas.openxmlformats.org/officeDocument/2006/relationships/hyperlink" Target="https://www.usnews.com/education/best-global-universities/university-of-ulsan-500178" TargetMode="External"/><Relationship Id="rId746" Type="http://schemas.openxmlformats.org/officeDocument/2006/relationships/hyperlink" Target="https://www.usnews.com/education/best-global-universities/universitetet-i-stavanger-529549" TargetMode="External"/><Relationship Id="rId745" Type="http://schemas.openxmlformats.org/officeDocument/2006/relationships/hyperlink" Target="https://www.usnews.com/education/best-global-universities/saint-petersburg-state-university-502182" TargetMode="External"/><Relationship Id="rId744" Type="http://schemas.openxmlformats.org/officeDocument/2006/relationships/hyperlink" Target="https://www.usnews.com/education/best-global-universities/iran-university-of-medical-sciences-529414" TargetMode="External"/><Relationship Id="rId743" Type="http://schemas.openxmlformats.org/officeDocument/2006/relationships/hyperlink" Target="https://www.usnews.com/education/best-global-universities/university-of-stuttgart-506202" TargetMode="External"/><Relationship Id="rId742" Type="http://schemas.openxmlformats.org/officeDocument/2006/relationships/hyperlink" Target="https://www.usnews.com/education/best-global-universities/university-of-cape-coast-530205" TargetMode="External"/><Relationship Id="rId741" Type="http://schemas.openxmlformats.org/officeDocument/2006/relationships/hyperlink" Target="https://www.usnews.com/education/best-global-universities/panjab-university-528843" TargetMode="External"/><Relationship Id="rId740" Type="http://schemas.openxmlformats.org/officeDocument/2006/relationships/hyperlink" Target="https://www.usnews.com/education/best-global-universities/novosibirsk-state-university-503585" TargetMode="External"/><Relationship Id="rId74" Type="http://schemas.openxmlformats.org/officeDocument/2006/relationships/hyperlink" Target="https://www.usnews.com/education/best-global-universities/boston-university-164988" TargetMode="External"/><Relationship Id="rId739" Type="http://schemas.openxmlformats.org/officeDocument/2006/relationships/hyperlink" Target="https://www.usnews.com/education/best-global-universities/nanjing-university-of-posts-telecommunications-529215" TargetMode="External"/><Relationship Id="rId738" Type="http://schemas.openxmlformats.org/officeDocument/2006/relationships/hyperlink" Target="https://www.usnews.com/education/best-global-universities/nanjing-medical-university-500938" TargetMode="External"/><Relationship Id="rId737" Type="http://schemas.openxmlformats.org/officeDocument/2006/relationships/hyperlink" Target="https://www.usnews.com/education/best-global-universities/victoria-university-528927" TargetMode="External"/><Relationship Id="rId736" Type="http://schemas.openxmlformats.org/officeDocument/2006/relationships/hyperlink" Target="https://www.usnews.com/education/best-global-universities/university-of-stirling-528876" TargetMode="External"/><Relationship Id="rId735" Type="http://schemas.openxmlformats.org/officeDocument/2006/relationships/hyperlink" Target="https://www.usnews.com/education/best-global-universities/northwest-university-xian-500540" TargetMode="External"/><Relationship Id="rId734" Type="http://schemas.openxmlformats.org/officeDocument/2006/relationships/hyperlink" Target="https://www.usnews.com/education/best-global-universities/nguyen-tat-thanh-university-nttu-530204" TargetMode="External"/><Relationship Id="rId733" Type="http://schemas.openxmlformats.org/officeDocument/2006/relationships/hyperlink" Target="https://www.usnews.com/education/best-global-universities/memorial-university-newfoundland-499985" TargetMode="External"/><Relationship Id="rId732" Type="http://schemas.openxmlformats.org/officeDocument/2006/relationships/hyperlink" Target="https://www.usnews.com/education/best-global-universities/fayoum-university-511205" TargetMode="External"/><Relationship Id="rId731" Type="http://schemas.openxmlformats.org/officeDocument/2006/relationships/hyperlink" Target="https://www.usnews.com/education/best-global-universities/beijing-forestry-university-528815" TargetMode="External"/><Relationship Id="rId730" Type="http://schemas.openxmlformats.org/officeDocument/2006/relationships/hyperlink" Target="https://www.usnews.com/education/best-global-universities/university-of-the-western-cape-528949" TargetMode="External"/><Relationship Id="rId73" Type="http://schemas.openxmlformats.org/officeDocument/2006/relationships/hyperlink" Target="https://www.usnews.com/education/best-global-universities/university-of-maryland-college-park-163286" TargetMode="External"/><Relationship Id="rId729" Type="http://schemas.openxmlformats.org/officeDocument/2006/relationships/hyperlink" Target="https://www.usnews.com/education/best-global-universities/tabriz-university-of-medical-science-529423" TargetMode="External"/><Relationship Id="rId728" Type="http://schemas.openxmlformats.org/officeDocument/2006/relationships/hyperlink" Target="https://www.usnews.com/education/best-global-universities/politecnico-di-bari-528918" TargetMode="External"/><Relationship Id="rId727" Type="http://schemas.openxmlformats.org/officeDocument/2006/relationships/hyperlink" Target="https://www.usnews.com/education/best-global-universities/peoples-friendship-university-of-russia-529616" TargetMode="External"/><Relationship Id="rId726" Type="http://schemas.openxmlformats.org/officeDocument/2006/relationships/hyperlink" Target="https://www.usnews.com/education/best-global-universities/university-of-texas-arlington-228769" TargetMode="External"/><Relationship Id="rId725" Type="http://schemas.openxmlformats.org/officeDocument/2006/relationships/hyperlink" Target="https://www.usnews.com/education/best-global-universities/university-of-new-hampshire-183044" TargetMode="External"/><Relationship Id="rId724" Type="http://schemas.openxmlformats.org/officeDocument/2006/relationships/hyperlink" Target="https://www.usnews.com/education/best-global-universities/university-of-international-business-economics-530039" TargetMode="External"/><Relationship Id="rId723" Type="http://schemas.openxmlformats.org/officeDocument/2006/relationships/hyperlink" Target="https://www.usnews.com/education/best-global-universities/universidade-federal-de-santa-catarina-ufsc-500204" TargetMode="External"/><Relationship Id="rId722" Type="http://schemas.openxmlformats.org/officeDocument/2006/relationships/hyperlink" Target="https://www.usnews.com/education/best-global-universities/pusan-national-university-501725" TargetMode="External"/><Relationship Id="rId721" Type="http://schemas.openxmlformats.org/officeDocument/2006/relationships/hyperlink" Target="https://www.usnews.com/education/best-global-universities/jamia-millia-islamia-529538" TargetMode="External"/><Relationship Id="rId720" Type="http://schemas.openxmlformats.org/officeDocument/2006/relationships/hyperlink" Target="https://www.usnews.com/education/best-global-universities/comenius-university-bratislava-500702" TargetMode="External"/><Relationship Id="rId72" Type="http://schemas.openxmlformats.org/officeDocument/2006/relationships/hyperlink" Target="https://www.usnews.com/education/best-global-universities/georgia-institute-of-technology-139755" TargetMode="External"/><Relationship Id="rId719" Type="http://schemas.openxmlformats.org/officeDocument/2006/relationships/hyperlink" Target="https://www.usnews.com/education/best-global-universities/banaras-hindu-university-bhu-503462" TargetMode="External"/><Relationship Id="rId718" Type="http://schemas.openxmlformats.org/officeDocument/2006/relationships/hyperlink" Target="https://www.usnews.com/education/best-global-universities/university-of-wisconsin-milwaukee-240453" TargetMode="External"/><Relationship Id="rId717" Type="http://schemas.openxmlformats.org/officeDocument/2006/relationships/hyperlink" Target="https://www.usnews.com/education/best-global-universities/university-of-waikato-528934" TargetMode="External"/><Relationship Id="rId716" Type="http://schemas.openxmlformats.org/officeDocument/2006/relationships/hyperlink" Target="https://www.usnews.com/education/best-global-universities/university-of-udine-504338" TargetMode="External"/><Relationship Id="rId715" Type="http://schemas.openxmlformats.org/officeDocument/2006/relationships/hyperlink" Target="https://www.usnews.com/education/best-global-universities/university-djillali-liabes-sidi-bel-abbes-513540" TargetMode="External"/><Relationship Id="rId714" Type="http://schemas.openxmlformats.org/officeDocument/2006/relationships/hyperlink" Target="https://www.usnews.com/education/best-global-universities/universidad-de-cantabria-501803" TargetMode="External"/><Relationship Id="rId713" Type="http://schemas.openxmlformats.org/officeDocument/2006/relationships/hyperlink" Target="https://www.usnews.com/education/best-global-universities/universidad-de-los-andes-colombia-528846" TargetMode="External"/><Relationship Id="rId712" Type="http://schemas.openxmlformats.org/officeDocument/2006/relationships/hyperlink" Target="https://www.usnews.com/education/best-global-universities/san-diego-state-university-122409" TargetMode="External"/><Relationship Id="rId711" Type="http://schemas.openxmlformats.org/officeDocument/2006/relationships/hyperlink" Target="https://www.usnews.com/education/best-global-universities/hangzhou-normal-university-529205" TargetMode="External"/><Relationship Id="rId710" Type="http://schemas.openxmlformats.org/officeDocument/2006/relationships/hyperlink" Target="https://www.usnews.com/education/best-global-universities/education-university-of-hong-kong-eduhk-529062" TargetMode="External"/><Relationship Id="rId71" Type="http://schemas.openxmlformats.org/officeDocument/2006/relationships/hyperlink" Target="https://www.usnews.com/education/best-global-universities/erasmus-university-rotterdam-500349" TargetMode="External"/><Relationship Id="rId709" Type="http://schemas.openxmlformats.org/officeDocument/2006/relationships/hyperlink" Target="https://www.usnews.com/education/best-global-universities/dortmund-university-of-technology-504395" TargetMode="External"/><Relationship Id="rId708" Type="http://schemas.openxmlformats.org/officeDocument/2006/relationships/hyperlink" Target="https://www.usnews.com/education/best-global-universities/universidad-nacional-de-colombia-505620" TargetMode="External"/><Relationship Id="rId707" Type="http://schemas.openxmlformats.org/officeDocument/2006/relationships/hyperlink" Target="https://www.usnews.com/education/best-global-universities/shandong-normal-university-529300" TargetMode="External"/><Relationship Id="rId706" Type="http://schemas.openxmlformats.org/officeDocument/2006/relationships/hyperlink" Target="https://www.usnews.com/education/best-global-universities/marche-polytechnic-university-503536" TargetMode="External"/><Relationship Id="rId705" Type="http://schemas.openxmlformats.org/officeDocument/2006/relationships/hyperlink" Target="https://www.usnews.com/education/best-global-universities/clemson-university-217882" TargetMode="External"/><Relationship Id="rId704" Type="http://schemas.openxmlformats.org/officeDocument/2006/relationships/hyperlink" Target="https://www.usnews.com/education/best-global-universities/aga-khan-university-528969" TargetMode="External"/><Relationship Id="rId703" Type="http://schemas.openxmlformats.org/officeDocument/2006/relationships/hyperlink" Target="https://www.usnews.com/education/best-global-universities/university-of-north-texas-denton-227216" TargetMode="External"/><Relationship Id="rId702" Type="http://schemas.openxmlformats.org/officeDocument/2006/relationships/hyperlink" Target="https://www.usnews.com/education/best-global-universities/university-of-graz-505072" TargetMode="External"/><Relationship Id="rId701" Type="http://schemas.openxmlformats.org/officeDocument/2006/relationships/hyperlink" Target="https://www.usnews.com/education/best-global-universities/university-of-california-merced-445188" TargetMode="External"/><Relationship Id="rId700" Type="http://schemas.openxmlformats.org/officeDocument/2006/relationships/hyperlink" Target="https://www.usnews.com/education/best-global-universities/north-china-electric-power-university-528965" TargetMode="External"/><Relationship Id="rId70" Type="http://schemas.openxmlformats.org/officeDocument/2006/relationships/hyperlink" Target="https://www.usnews.com/education/best-global-universities/university-of-chinese-academy-of-sciences-cas-529679" TargetMode="External"/><Relationship Id="rId7" Type="http://schemas.openxmlformats.org/officeDocument/2006/relationships/hyperlink" Target="https://www.usnews.com/education/best-global-universities/university-of-cambridge-502149" TargetMode="External"/><Relationship Id="rId699" Type="http://schemas.openxmlformats.org/officeDocument/2006/relationships/hyperlink" Target="https://www.usnews.com/education/best-global-universities/kyungpook-national-university-506312" TargetMode="External"/><Relationship Id="rId698" Type="http://schemas.openxmlformats.org/officeDocument/2006/relationships/hyperlink" Target="https://www.usnews.com/education/best-global-universities/university-of-jordan-512144" TargetMode="External"/><Relationship Id="rId697" Type="http://schemas.openxmlformats.org/officeDocument/2006/relationships/hyperlink" Target="https://www.usnews.com/education/best-global-universities/university-of-canberra-529147" TargetMode="External"/><Relationship Id="rId696" Type="http://schemas.openxmlformats.org/officeDocument/2006/relationships/hyperlink" Target="https://www.usnews.com/education/best-global-universities/oklahoma-state-university-stillwater-207388" TargetMode="External"/><Relationship Id="rId695" Type="http://schemas.openxmlformats.org/officeDocument/2006/relationships/hyperlink" Target="https://www.usnews.com/education/best-global-universities/eastern-mediterranean-university-529692" TargetMode="External"/><Relationship Id="rId694" Type="http://schemas.openxmlformats.org/officeDocument/2006/relationships/hyperlink" Target="https://www.usnews.com/education/best-global-universities/university-of-crete-501556" TargetMode="External"/><Relationship Id="rId693" Type="http://schemas.openxmlformats.org/officeDocument/2006/relationships/hyperlink" Target="https://www.usnews.com/education/best-global-universities/near-east-university-529702" TargetMode="External"/><Relationship Id="rId692" Type="http://schemas.openxmlformats.org/officeDocument/2006/relationships/hyperlink" Target="https://www.usnews.com/education/best-global-universities/lulea-university-of-technology-529025" TargetMode="External"/><Relationship Id="rId691" Type="http://schemas.openxmlformats.org/officeDocument/2006/relationships/hyperlink" Target="https://www.usnews.com/education/best-global-universities/istanbul-technical-university-503684" TargetMode="External"/><Relationship Id="rId690" Type="http://schemas.openxmlformats.org/officeDocument/2006/relationships/hyperlink" Target="https://www.usnews.com/education/best-global-universities/indian-institute-of-technology-iit-delhi-500856" TargetMode="External"/><Relationship Id="rId69" Type="http://schemas.openxmlformats.org/officeDocument/2006/relationships/hyperlink" Target="https://www.usnews.com/education/best-global-universities/university-of-manchester-500273" TargetMode="External"/><Relationship Id="rId689" Type="http://schemas.openxmlformats.org/officeDocument/2006/relationships/hyperlink" Target="https://www.usnews.com/education/best-global-universities/vellore-institute-of-technology-vit-529209" TargetMode="External"/><Relationship Id="rId688" Type="http://schemas.openxmlformats.org/officeDocument/2006/relationships/hyperlink" Target="https://www.usnews.com/education/best-global-universities/university-of-missouri-kansas-city-178402" TargetMode="External"/><Relationship Id="rId687" Type="http://schemas.openxmlformats.org/officeDocument/2006/relationships/hyperlink" Target="https://www.usnews.com/education/best-global-universities/universitat-rovira-i-virgili-506486" TargetMode="External"/><Relationship Id="rId686" Type="http://schemas.openxmlformats.org/officeDocument/2006/relationships/hyperlink" Target="https://www.usnews.com/education/best-global-universities/colorado-school-of-mines-126775" TargetMode="External"/><Relationship Id="rId685" Type="http://schemas.openxmlformats.org/officeDocument/2006/relationships/hyperlink" Target="https://www.usnews.com/education/best-global-universities/university-of-wuppertal-529387" TargetMode="External"/><Relationship Id="rId684" Type="http://schemas.openxmlformats.org/officeDocument/2006/relationships/hyperlink" Target="https://www.usnews.com/education/best-global-universities/university-of-texas-medical-branch-galveston-228653" TargetMode="External"/><Relationship Id="rId683" Type="http://schemas.openxmlformats.org/officeDocument/2006/relationships/hyperlink" Target="https://www.usnews.com/education/best-global-universities/university-of-haifa-501200" TargetMode="External"/><Relationship Id="rId682" Type="http://schemas.openxmlformats.org/officeDocument/2006/relationships/hyperlink" Target="https://www.usnews.com/education/best-global-universities/university-of-cyprus-528848" TargetMode="External"/><Relationship Id="rId681" Type="http://schemas.openxmlformats.org/officeDocument/2006/relationships/hyperlink" Target="https://www.usnews.com/education/best-global-universities/menofia-university-529235" TargetMode="External"/><Relationship Id="rId680" Type="http://schemas.openxmlformats.org/officeDocument/2006/relationships/hyperlink" Target="https://www.usnews.com/education/best-global-universities/jordan-university-of-science-technology-511732" TargetMode="External"/><Relationship Id="rId68" Type="http://schemas.openxmlformats.org/officeDocument/2006/relationships/hyperlink" Target="https://www.usnews.com/education/best-global-universities/hong-kong-polytechnic-university-500421" TargetMode="External"/><Relationship Id="rId679" Type="http://schemas.openxmlformats.org/officeDocument/2006/relationships/hyperlink" Target="https://www.usnews.com/education/best-global-universities/huzhou-university-529994" TargetMode="External"/><Relationship Id="rId678" Type="http://schemas.openxmlformats.org/officeDocument/2006/relationships/hyperlink" Target="https://www.usnews.com/education/best-global-universities/university-of-massachusetts-boston-166638" TargetMode="External"/><Relationship Id="rId677" Type="http://schemas.openxmlformats.org/officeDocument/2006/relationships/hyperlink" Target="https://www.usnews.com/education/best-global-universities/manchester-metropolitan-university-528968" TargetMode="External"/><Relationship Id="rId676" Type="http://schemas.openxmlformats.org/officeDocument/2006/relationships/hyperlink" Target="https://www.usnews.com/education/best-global-universities/bournemouth-university-529060" TargetMode="External"/><Relationship Id="rId675" Type="http://schemas.openxmlformats.org/officeDocument/2006/relationships/hyperlink" Target="https://www.usnews.com/education/best-global-universities/zayed-university-511520" TargetMode="External"/><Relationship Id="rId674" Type="http://schemas.openxmlformats.org/officeDocument/2006/relationships/hyperlink" Target="https://www.usnews.com/education/best-global-universities/university-of-louisville-157289" TargetMode="External"/><Relationship Id="rId673" Type="http://schemas.openxmlformats.org/officeDocument/2006/relationships/hyperlink" Target="https://www.usnews.com/education/best-global-universities/technical-university-of-darmstadt-506035" TargetMode="External"/><Relationship Id="rId672" Type="http://schemas.openxmlformats.org/officeDocument/2006/relationships/hyperlink" Target="https://www.usnews.com/education/best-global-universities/palacky-university-olomouc-506534" TargetMode="External"/><Relationship Id="rId671" Type="http://schemas.openxmlformats.org/officeDocument/2006/relationships/hyperlink" Target="https://www.usnews.com/education/best-global-universities/university-of-north-carolina-charlotte-199139" TargetMode="External"/><Relationship Id="rId670" Type="http://schemas.openxmlformats.org/officeDocument/2006/relationships/hyperlink" Target="https://www.usnews.com/education/best-global-universities/university-of-lahore-530000" TargetMode="External"/><Relationship Id="rId67" Type="http://schemas.openxmlformats.org/officeDocument/2006/relationships/hyperlink" Target="https://www.usnews.com/education/best-global-universities/free-university-of-berlin-502084" TargetMode="External"/><Relationship Id="rId669" Type="http://schemas.openxmlformats.org/officeDocument/2006/relationships/hyperlink" Target="https://www.usnews.com/education/best-global-universities/tarbiat-modares-university-528825" TargetMode="External"/><Relationship Id="rId668" Type="http://schemas.openxmlformats.org/officeDocument/2006/relationships/hyperlink" Target="https://www.usnews.com/education/best-global-universities/ecole-normale-superieure-de-lyon-ens-de-lyon-503874" TargetMode="External"/><Relationship Id="rId667" Type="http://schemas.openxmlformats.org/officeDocument/2006/relationships/hyperlink" Target="https://www.usnews.com/education/best-global-universities/concordia-university-canada-499961" TargetMode="External"/><Relationship Id="rId666" Type="http://schemas.openxmlformats.org/officeDocument/2006/relationships/hyperlink" Target="https://www.usnews.com/education/best-global-universities/aligarh-muslim-university-528840" TargetMode="External"/><Relationship Id="rId665" Type="http://schemas.openxmlformats.org/officeDocument/2006/relationships/hyperlink" Target="https://www.usnews.com/education/best-global-universities/lappeenranta-lahti-university-of-technology-lut-528924" TargetMode="External"/><Relationship Id="rId664" Type="http://schemas.openxmlformats.org/officeDocument/2006/relationships/hyperlink" Target="https://www.usnews.com/education/best-global-universities/addis-ababa-university-529036" TargetMode="External"/><Relationship Id="rId663" Type="http://schemas.openxmlformats.org/officeDocument/2006/relationships/hyperlink" Target="https://www.usnews.com/education/best-global-universities/university-of-fribourg-528849" TargetMode="External"/><Relationship Id="rId662" Type="http://schemas.openxmlformats.org/officeDocument/2006/relationships/hyperlink" Target="https://www.usnews.com/education/best-global-universities/suez-canal-university-513862" TargetMode="External"/><Relationship Id="rId661" Type="http://schemas.openxmlformats.org/officeDocument/2006/relationships/hyperlink" Target="https://www.usnews.com/education/best-global-universities/king-faisal-university-514869" TargetMode="External"/><Relationship Id="rId660" Type="http://schemas.openxmlformats.org/officeDocument/2006/relationships/hyperlink" Target="https://www.usnews.com/education/best-global-universities/aston-university-528938" TargetMode="External"/><Relationship Id="rId66" Type="http://schemas.openxmlformats.org/officeDocument/2006/relationships/hyperlink" Target="https://www.usnews.com/education/best-global-universities/vanderbilt-university-221999" TargetMode="External"/><Relationship Id="rId659" Type="http://schemas.openxmlformats.org/officeDocument/2006/relationships/hyperlink" Target="https://www.usnews.com/education/best-global-universities/university-of-plymouth-500972" TargetMode="External"/><Relationship Id="rId658" Type="http://schemas.openxmlformats.org/officeDocument/2006/relationships/hyperlink" Target="https://www.usnews.com/education/best-global-universities/tecnologico-de-monterrey-529343" TargetMode="External"/><Relationship Id="rId657" Type="http://schemas.openxmlformats.org/officeDocument/2006/relationships/hyperlink" Target="https://www.usnews.com/education/best-global-universities/sabanci-university-529533" TargetMode="External"/><Relationship Id="rId656" Type="http://schemas.openxmlformats.org/officeDocument/2006/relationships/hyperlink" Target="https://www.usnews.com/education/best-global-universities/chiang-mai-university-500257" TargetMode="External"/><Relationship Id="rId655" Type="http://schemas.openxmlformats.org/officeDocument/2006/relationships/hyperlink" Target="https://www.usnews.com/education/best-global-universities/wenzhou-university-529301" TargetMode="External"/><Relationship Id="rId654" Type="http://schemas.openxmlformats.org/officeDocument/2006/relationships/hyperlink" Target="https://www.usnews.com/education/best-global-universities/university-of-bielefeld-504564" TargetMode="External"/><Relationship Id="rId653" Type="http://schemas.openxmlformats.org/officeDocument/2006/relationships/hyperlink" Target="https://www.usnews.com/education/best-global-universities/umm-al-qura-university-510156" TargetMode="External"/><Relationship Id="rId652" Type="http://schemas.openxmlformats.org/officeDocument/2006/relationships/hyperlink" Target="https://www.usnews.com/education/best-global-universities/kobe-university-504263" TargetMode="External"/><Relationship Id="rId651" Type="http://schemas.openxmlformats.org/officeDocument/2006/relationships/hyperlink" Target="https://www.usnews.com/education/best-global-universities/hacettepe-university-505298" TargetMode="External"/><Relationship Id="rId650" Type="http://schemas.openxmlformats.org/officeDocument/2006/relationships/hyperlink" Target="https://www.usnews.com/education/best-global-universities/amirkabir-university-of-technology-506266" TargetMode="External"/><Relationship Id="rId65" Type="http://schemas.openxmlformats.org/officeDocument/2006/relationships/hyperlink" Target="https://www.usnews.com/education/best-global-universities/university-of-minnesota-twin-cities-174066" TargetMode="External"/><Relationship Id="rId649" Type="http://schemas.openxmlformats.org/officeDocument/2006/relationships/hyperlink" Target="https://www.usnews.com/education/best-global-universities/tata-institute-of-fundamental-research-tifr-529777" TargetMode="External"/><Relationship Id="rId648" Type="http://schemas.openxmlformats.org/officeDocument/2006/relationships/hyperlink" Target="https://www.usnews.com/education/best-global-universities/massey-university-503390" TargetMode="External"/><Relationship Id="rId647" Type="http://schemas.openxmlformats.org/officeDocument/2006/relationships/hyperlink" Target="https://www.usnews.com/education/best-global-universities/hiroshima-university-502589" TargetMode="External"/><Relationship Id="rId646" Type="http://schemas.openxmlformats.org/officeDocument/2006/relationships/hyperlink" Target="https://www.usnews.com/education/best-global-universities/alfaisal-university-529740" TargetMode="External"/><Relationship Id="rId645" Type="http://schemas.openxmlformats.org/officeDocument/2006/relationships/hyperlink" Target="https://www.usnews.com/education/best-global-universities/university-of-oklahoma-health-sciences-center-207342" TargetMode="External"/><Relationship Id="rId644" Type="http://schemas.openxmlformats.org/officeDocument/2006/relationships/hyperlink" Target="https://www.usnews.com/education/best-global-universities/university-of-luebeck-528857" TargetMode="External"/><Relationship Id="rId643" Type="http://schemas.openxmlformats.org/officeDocument/2006/relationships/hyperlink" Target="https://www.usnews.com/education/best-global-universities/sultan-qaboos-university-507300" TargetMode="External"/><Relationship Id="rId642" Type="http://schemas.openxmlformats.org/officeDocument/2006/relationships/hyperlink" Target="https://www.usnews.com/education/best-global-universities/university-of-alabama-tuscaloosa-100751" TargetMode="External"/><Relationship Id="rId641" Type="http://schemas.openxmlformats.org/officeDocument/2006/relationships/hyperlink" Target="https://www.usnews.com/education/best-global-universities/universitat-politecnica-de-valencia-501850" TargetMode="External"/><Relationship Id="rId640" Type="http://schemas.openxmlformats.org/officeDocument/2006/relationships/hyperlink" Target="https://www.usnews.com/education/best-global-universities/southern-medical-university-china-529257" TargetMode="External"/><Relationship Id="rId64" Type="http://schemas.openxmlformats.org/officeDocument/2006/relationships/hyperlink" Target="https://www.usnews.com/education/best-global-universities/emory-university-139658" TargetMode="External"/><Relationship Id="rId639" Type="http://schemas.openxmlformats.org/officeDocument/2006/relationships/hyperlink" Target="https://www.usnews.com/education/best-global-universities/liverpool-school-of-tropical-medicine-529389" TargetMode="External"/><Relationship Id="rId638" Type="http://schemas.openxmlformats.org/officeDocument/2006/relationships/hyperlink" Target="https://www.usnews.com/education/best-global-universities/indian-institute-of-technology-iit-madras-502278" TargetMode="External"/><Relationship Id="rId637" Type="http://schemas.openxmlformats.org/officeDocument/2006/relationships/hyperlink" Target="https://www.usnews.com/education/best-global-universities/indian-institute-of-technology-iit-bombay-501259" TargetMode="External"/><Relationship Id="rId636" Type="http://schemas.openxmlformats.org/officeDocument/2006/relationships/hyperlink" Target="https://www.usnews.com/education/best-global-universities/copenhagen-business-school-502092" TargetMode="External"/><Relationship Id="rId635" Type="http://schemas.openxmlformats.org/officeDocument/2006/relationships/hyperlink" Target="https://www.usnews.com/education/best-global-universities/university-of-cagliari-506894" TargetMode="External"/><Relationship Id="rId634" Type="http://schemas.openxmlformats.org/officeDocument/2006/relationships/hyperlink" Target="https://www.usnews.com/education/best-global-universities/universidad-politecnica-de-madrid-500155" TargetMode="External"/><Relationship Id="rId633" Type="http://schemas.openxmlformats.org/officeDocument/2006/relationships/hyperlink" Target="https://www.usnews.com/education/best-global-universities/tilburg-university-499980" TargetMode="External"/><Relationship Id="rId632" Type="http://schemas.openxmlformats.org/officeDocument/2006/relationships/hyperlink" Target="https://www.usnews.com/education/best-global-universities/rutgers-university-newark-186399" TargetMode="External"/><Relationship Id="rId631" Type="http://schemas.openxmlformats.org/officeDocument/2006/relationships/hyperlink" Target="https://www.usnews.com/education/best-global-universities/saint-louis-university-179159" TargetMode="External"/><Relationship Id="rId630" Type="http://schemas.openxmlformats.org/officeDocument/2006/relationships/hyperlink" Target="https://www.usnews.com/education/best-global-universities/roma-tre-university-504483" TargetMode="External"/><Relationship Id="rId63" Type="http://schemas.openxmlformats.org/officeDocument/2006/relationships/hyperlink" Target="https://www.usnews.com/education/best-global-universities/university-of-glasgow-500110" TargetMode="External"/><Relationship Id="rId629" Type="http://schemas.openxmlformats.org/officeDocument/2006/relationships/hyperlink" Target="https://www.usnews.com/education/best-global-universities/minia-university-514678" TargetMode="External"/><Relationship Id="rId628" Type="http://schemas.openxmlformats.org/officeDocument/2006/relationships/hyperlink" Target="https://www.usnews.com/education/best-global-universities/university-of-tennessee-health-science-center-499917" TargetMode="External"/><Relationship Id="rId627" Type="http://schemas.openxmlformats.org/officeDocument/2006/relationships/hyperlink" Target="https://www.usnews.com/education/best-global-universities/university-of-natural-resources-life-sciences-vienna-501157" TargetMode="External"/><Relationship Id="rId626" Type="http://schemas.openxmlformats.org/officeDocument/2006/relationships/hyperlink" Target="https://www.usnews.com/education/best-global-universities/national-yang-ming-chiao-tung-university-529781" TargetMode="External"/><Relationship Id="rId625" Type="http://schemas.openxmlformats.org/officeDocument/2006/relationships/hyperlink" Target="https://www.usnews.com/education/best-global-universities/national-cheng-kung-university-502356" TargetMode="External"/><Relationship Id="rId624" Type="http://schemas.openxmlformats.org/officeDocument/2006/relationships/hyperlink" Target="https://www.usnews.com/education/best-global-universities/imam-abdulrahman-bin-faisal-university-529721" TargetMode="External"/><Relationship Id="rId623" Type="http://schemas.openxmlformats.org/officeDocument/2006/relationships/hyperlink" Target="https://www.usnews.com/education/best-global-universities/south-china-normal-university-501607" TargetMode="External"/><Relationship Id="rId622" Type="http://schemas.openxmlformats.org/officeDocument/2006/relationships/hyperlink" Target="https://www.usnews.com/education/best-global-universities/universidade-federal-de-sao-paulo-unifesp-501953" TargetMode="External"/><Relationship Id="rId621" Type="http://schemas.openxmlformats.org/officeDocument/2006/relationships/hyperlink" Target="https://www.usnews.com/education/best-global-universities/auburn-university-100858" TargetMode="External"/><Relationship Id="rId620" Type="http://schemas.openxmlformats.org/officeDocument/2006/relationships/hyperlink" Target="https://www.usnews.com/education/best-global-universities/university-of-agriculture-faisalabad-529094" TargetMode="External"/><Relationship Id="rId62" Type="http://schemas.openxmlformats.org/officeDocument/2006/relationships/hyperlink" Target="https://www.usnews.com/education/best-global-universities/ohio-state-university-204796" TargetMode="External"/><Relationship Id="rId619" Type="http://schemas.openxmlformats.org/officeDocument/2006/relationships/hyperlink" Target="https://www.usnews.com/education/best-global-universities/institut-agro-530029" TargetMode="External"/><Relationship Id="rId618" Type="http://schemas.openxmlformats.org/officeDocument/2006/relationships/hyperlink" Target="https://www.usnews.com/education/best-global-universities/carleton-university-499991" TargetMode="External"/><Relationship Id="rId617" Type="http://schemas.openxmlformats.org/officeDocument/2006/relationships/hyperlink" Target="https://www.usnews.com/education/best-global-universities/kansas-state-university-155399" TargetMode="External"/><Relationship Id="rId616" Type="http://schemas.openxmlformats.org/officeDocument/2006/relationships/hyperlink" Target="https://www.usnews.com/education/best-global-universities/nottingham-trent-university-529163" TargetMode="External"/><Relationship Id="rId615" Type="http://schemas.openxmlformats.org/officeDocument/2006/relationships/hyperlink" Target="https://www.usnews.com/education/best-global-universities/nanchang-university-529112" TargetMode="External"/><Relationship Id="rId614" Type="http://schemas.openxmlformats.org/officeDocument/2006/relationships/hyperlink" Target="https://www.usnews.com/education/best-global-universities/masaryk-university-brno-506917" TargetMode="External"/><Relationship Id="rId613" Type="http://schemas.openxmlformats.org/officeDocument/2006/relationships/hyperlink" Target="https://www.usnews.com/education/best-global-universities/indian-institute-of-science-iisc-bangalore-505956" TargetMode="External"/><Relationship Id="rId612" Type="http://schemas.openxmlformats.org/officeDocument/2006/relationships/hyperlink" Target="https://www.usnews.com/education/best-global-universities/universidade-do-minho-506228" TargetMode="External"/><Relationship Id="rId611" Type="http://schemas.openxmlformats.org/officeDocument/2006/relationships/hyperlink" Target="https://www.usnews.com/education/best-global-universities/brandeis-university-165015" TargetMode="External"/><Relationship Id="rId610" Type="http://schemas.openxmlformats.org/officeDocument/2006/relationships/hyperlink" Target="https://www.usnews.com/education/best-global-universities/west-virginia-university-238032" TargetMode="External"/><Relationship Id="rId61" Type="http://schemas.openxmlformats.org/officeDocument/2006/relationships/hyperlink" Target="https://www.usnews.com/education/best-global-universities/university-of-zurich-505287" TargetMode="External"/><Relationship Id="rId609" Type="http://schemas.openxmlformats.org/officeDocument/2006/relationships/hyperlink" Target="https://www.usnews.com/education/best-global-universities/university-of-konstanz-504712" TargetMode="External"/><Relationship Id="rId608" Type="http://schemas.openxmlformats.org/officeDocument/2006/relationships/hyperlink" Target="https://www.usnews.com/education/best-global-universities/university-of-essex-502672" TargetMode="External"/><Relationship Id="rId607" Type="http://schemas.openxmlformats.org/officeDocument/2006/relationships/hyperlink" Target="https://www.usnews.com/education/best-global-universities/university-of-bremen-500777" TargetMode="External"/><Relationship Id="rId606" Type="http://schemas.openxmlformats.org/officeDocument/2006/relationships/hyperlink" Target="https://www.usnews.com/education/best-global-universities/university-of-jyvaskyla-500627" TargetMode="External"/><Relationship Id="rId605" Type="http://schemas.openxmlformats.org/officeDocument/2006/relationships/hyperlink" Target="https://www.usnews.com/education/best-global-universities/universite-paris-est-creteil-val-de-marne-upec-528863" TargetMode="External"/><Relationship Id="rId604" Type="http://schemas.openxmlformats.org/officeDocument/2006/relationships/hyperlink" Target="https://www.usnews.com/education/best-global-universities/universita-di-modena-e-reggio-emilia-501966" TargetMode="External"/><Relationship Id="rId603" Type="http://schemas.openxmlformats.org/officeDocument/2006/relationships/hyperlink" Target="https://www.usnews.com/education/best-global-universities/texas-tech-university-229115" TargetMode="External"/><Relationship Id="rId602" Type="http://schemas.openxmlformats.org/officeDocument/2006/relationships/hyperlink" Target="https://www.usnews.com/education/best-global-universities/state-university-of-new-york-suny-albany-196060" TargetMode="External"/><Relationship Id="rId601" Type="http://schemas.openxmlformats.org/officeDocument/2006/relationships/hyperlink" Target="https://www.usnews.com/education/best-global-universities/university-of-parma-501495" TargetMode="External"/><Relationship Id="rId600" Type="http://schemas.openxmlformats.org/officeDocument/2006/relationships/hyperlink" Target="https://www.usnews.com/education/best-global-universities/tanta-university-529188" TargetMode="External"/><Relationship Id="rId60" Type="http://schemas.openxmlformats.org/officeDocument/2006/relationships/hyperlink" Target="https://www.usnews.com/education/best-global-universities/university-of-texas-austin-228778" TargetMode="External"/><Relationship Id="rId6" Type="http://schemas.openxmlformats.org/officeDocument/2006/relationships/hyperlink" Target="https://www.usnews.com/education/best-global-universities/university-of-california-berkeley-110635" TargetMode="External"/><Relationship Id="rId599" Type="http://schemas.openxmlformats.org/officeDocument/2006/relationships/hyperlink" Target="https://www.usnews.com/education/best-global-universities/philipps-university-marburg-502174" TargetMode="External"/><Relationship Id="rId598" Type="http://schemas.openxmlformats.org/officeDocument/2006/relationships/hyperlink" Target="https://www.usnews.com/education/best-global-universities/medical-college-of-wisconsin-239169" TargetMode="External"/><Relationship Id="rId597" Type="http://schemas.openxmlformats.org/officeDocument/2006/relationships/hyperlink" Target="https://www.usnews.com/education/best-global-universities/beijing-jiaotong-university-501352" TargetMode="External"/><Relationship Id="rId596" Type="http://schemas.openxmlformats.org/officeDocument/2006/relationships/hyperlink" Target="https://www.usnews.com/education/best-global-universities/university-of-texas-at-san-antonio-utsa-229027" TargetMode="External"/><Relationship Id="rId595" Type="http://schemas.openxmlformats.org/officeDocument/2006/relationships/hyperlink" Target="https://www.usnews.com/education/best-global-universities/universite-clermont-auvergne-uca-529156" TargetMode="External"/><Relationship Id="rId594" Type="http://schemas.openxmlformats.org/officeDocument/2006/relationships/hyperlink" Target="https://www.usnews.com/education/best-global-universities/universidade-estadual-paulista-503331" TargetMode="External"/><Relationship Id="rId593" Type="http://schemas.openxmlformats.org/officeDocument/2006/relationships/hyperlink" Target="https://www.usnews.com/education/best-global-universities/semmelweis-university-502811" TargetMode="External"/><Relationship Id="rId592" Type="http://schemas.openxmlformats.org/officeDocument/2006/relationships/hyperlink" Target="https://www.usnews.com/education/best-global-universities/national-university-of-sciences-technology---pakistan-529152" TargetMode="External"/><Relationship Id="rId591" Type="http://schemas.openxmlformats.org/officeDocument/2006/relationships/hyperlink" Target="https://www.usnews.com/education/best-global-universities/national-research-nuclear-university-mephi-moscow-engineering-physics-institute-528842" TargetMode="External"/><Relationship Id="rId590" Type="http://schemas.openxmlformats.org/officeDocument/2006/relationships/hyperlink" Target="https://www.usnews.com/education/best-global-universities/waseda-university-501931" TargetMode="External"/><Relationship Id="rId59" Type="http://schemas.openxmlformats.org/officeDocument/2006/relationships/hyperlink" Target="https://www.usnews.com/education/best-global-universities/sorbonne-universite-529569" TargetMode="External"/><Relationship Id="rId589" Type="http://schemas.openxmlformats.org/officeDocument/2006/relationships/hyperlink" Target="https://www.usnews.com/education/best-global-universities/university-of-siena-504323" TargetMode="External"/><Relationship Id="rId588" Type="http://schemas.openxmlformats.org/officeDocument/2006/relationships/hyperlink" Target="https://www.usnews.com/education/best-global-universities/universita-della-svizzera-italiana-529681" TargetMode="External"/><Relationship Id="rId587" Type="http://schemas.openxmlformats.org/officeDocument/2006/relationships/hyperlink" Target="https://www.usnews.com/education/best-global-universities/guangdong-university-of-technology-529270" TargetMode="External"/><Relationship Id="rId586" Type="http://schemas.openxmlformats.org/officeDocument/2006/relationships/hyperlink" Target="https://www.usnews.com/education/best-global-universities/leibniz-university-hannover-503676" TargetMode="External"/><Relationship Id="rId585" Type="http://schemas.openxmlformats.org/officeDocument/2006/relationships/hyperlink" Target="https://www.usnews.com/education/best-global-universities/hse-university-national-research-university-higher-school-of-economics-529129" TargetMode="External"/><Relationship Id="rId584" Type="http://schemas.openxmlformats.org/officeDocument/2006/relationships/hyperlink" Target="https://www.usnews.com/education/best-global-universities/university-of-portsmouth-505745" TargetMode="External"/><Relationship Id="rId583" Type="http://schemas.openxmlformats.org/officeDocument/2006/relationships/hyperlink" Target="https://www.usnews.com/education/best-global-universities/university-of-kent-500018" TargetMode="External"/><Relationship Id="rId582" Type="http://schemas.openxmlformats.org/officeDocument/2006/relationships/hyperlink" Target="https://www.usnews.com/education/best-global-universities/uit-the-arctic-university-of-tromso-500047" TargetMode="External"/><Relationship Id="rId581" Type="http://schemas.openxmlformats.org/officeDocument/2006/relationships/hyperlink" Target="https://www.usnews.com/education/best-global-universities/southwest-jiaotong-university-528991" TargetMode="External"/><Relationship Id="rId580" Type="http://schemas.openxmlformats.org/officeDocument/2006/relationships/hyperlink" Target="https://www.usnews.com/education/best-global-universities/singapore-management-university-502117" TargetMode="External"/><Relationship Id="rId58" Type="http://schemas.openxmlformats.org/officeDocument/2006/relationships/hyperlink" Target="https://www.usnews.com/education/best-global-universities/mcgill-university-499986" TargetMode="External"/><Relationship Id="rId579" Type="http://schemas.openxmlformats.org/officeDocument/2006/relationships/hyperlink" Target="https://www.usnews.com/education/best-global-universities/government-college-university-faisalabad-529535" TargetMode="External"/><Relationship Id="rId578" Type="http://schemas.openxmlformats.org/officeDocument/2006/relationships/hyperlink" Target="https://www.usnews.com/education/best-global-universities/east-china-university-of-science-technology-505997" TargetMode="External"/><Relationship Id="rId577" Type="http://schemas.openxmlformats.org/officeDocument/2006/relationships/hyperlink" Target="https://www.usnews.com/education/best-global-universities/university-of-messina-500522" TargetMode="External"/><Relationship Id="rId576" Type="http://schemas.openxmlformats.org/officeDocument/2006/relationships/hyperlink" Target="https://www.usnews.com/education/best-global-universities/liverpool-john-moores-university-504028" TargetMode="External"/><Relationship Id="rId575" Type="http://schemas.openxmlformats.org/officeDocument/2006/relationships/hyperlink" Target="https://www.usnews.com/education/best-global-universities/benha-university-514104" TargetMode="External"/><Relationship Id="rId574" Type="http://schemas.openxmlformats.org/officeDocument/2006/relationships/hyperlink" Target="https://www.usnews.com/education/best-global-universities/ahmadu-bello-university-530203" TargetMode="External"/><Relationship Id="rId573" Type="http://schemas.openxmlformats.org/officeDocument/2006/relationships/hyperlink" Target="https://www.usnews.com/education/best-global-universities/university-of-regensburg-500220" TargetMode="External"/><Relationship Id="rId572" Type="http://schemas.openxmlformats.org/officeDocument/2006/relationships/hyperlink" Target="https://www.usnews.com/education/best-global-universities/south-china-agricultural-university-529032" TargetMode="External"/><Relationship Id="rId571" Type="http://schemas.openxmlformats.org/officeDocument/2006/relationships/hyperlink" Target="https://www.usnews.com/education/best-global-universities/nanjing-normal-university-528982" TargetMode="External"/><Relationship Id="rId570" Type="http://schemas.openxmlformats.org/officeDocument/2006/relationships/hyperlink" Target="https://www.usnews.com/education/best-global-universities/institut-national-polytechnique-de-grenoble-504372" TargetMode="External"/><Relationship Id="rId57" Type="http://schemas.openxmlformats.org/officeDocument/2006/relationships/hyperlink" Target="https://www.usnews.com/education/best-global-universities/leiden-university-503069" TargetMode="External"/><Relationship Id="rId569" Type="http://schemas.openxmlformats.org/officeDocument/2006/relationships/hyperlink" Target="https://www.usnews.com/education/best-global-universities/zhejiang-university-of-technology-529071" TargetMode="External"/><Relationship Id="rId568" Type="http://schemas.openxmlformats.org/officeDocument/2006/relationships/hyperlink" Target="https://www.usnews.com/education/best-global-universities/university-of-dhaka-529474" TargetMode="External"/><Relationship Id="rId567" Type="http://schemas.openxmlformats.org/officeDocument/2006/relationships/hyperlink" Target="https://www.usnews.com/education/best-global-universities/nanjing-university-of-aeronautics-astronautics-500835" TargetMode="External"/><Relationship Id="rId566" Type="http://schemas.openxmlformats.org/officeDocument/2006/relationships/hyperlink" Target="https://www.usnews.com/education/best-global-universities/nanjing-tech-university-501774" TargetMode="External"/><Relationship Id="rId565" Type="http://schemas.openxmlformats.org/officeDocument/2006/relationships/hyperlink" Target="https://www.usnews.com/education/best-global-universities/middle-east-technical-university-503271" TargetMode="External"/><Relationship Id="rId564" Type="http://schemas.openxmlformats.org/officeDocument/2006/relationships/hyperlink" Target="https://www.usnews.com/education/best-global-universities/martin-luther-university-halle-wittenberg-502747" TargetMode="External"/><Relationship Id="rId563" Type="http://schemas.openxmlformats.org/officeDocument/2006/relationships/hyperlink" Target="https://www.usnews.com/education/best-global-universities/georgia-state-university-139940" TargetMode="External"/><Relationship Id="rId562" Type="http://schemas.openxmlformats.org/officeDocument/2006/relationships/hyperlink" Target="https://www.usnews.com/education/best-global-universities/china-university-of-mining-technology-529045" TargetMode="External"/><Relationship Id="rId561" Type="http://schemas.openxmlformats.org/officeDocument/2006/relationships/hyperlink" Target="https://www.usnews.com/education/best-global-universities/ben-gurion-university-501902" TargetMode="External"/><Relationship Id="rId560" Type="http://schemas.openxmlformats.org/officeDocument/2006/relationships/hyperlink" Target="https://www.usnews.com/education/best-global-universities/university-of-salerno-502531" TargetMode="External"/><Relationship Id="rId56" Type="http://schemas.openxmlformats.org/officeDocument/2006/relationships/hyperlink" Target="https://www.usnews.com/education/best-global-universities/ruprecht-karls-university-heidelberg-506277" TargetMode="External"/><Relationship Id="rId559" Type="http://schemas.openxmlformats.org/officeDocument/2006/relationships/hyperlink" Target="https://www.usnews.com/education/best-global-universities/university-of-palermo-501535" TargetMode="External"/><Relationship Id="rId558" Type="http://schemas.openxmlformats.org/officeDocument/2006/relationships/hyperlink" Target="https://www.usnews.com/education/best-global-universities/university-of-ferrara-503123" TargetMode="External"/><Relationship Id="rId557" Type="http://schemas.openxmlformats.org/officeDocument/2006/relationships/hyperlink" Target="https://www.usnews.com/education/best-global-universities/taylors-university-530202" TargetMode="External"/><Relationship Id="rId556" Type="http://schemas.openxmlformats.org/officeDocument/2006/relationships/hyperlink" Target="https://www.usnews.com/education/best-global-universities/ollscoil-na-gaillimhe-university-of-galway-505038" TargetMode="External"/><Relationship Id="rId555" Type="http://schemas.openxmlformats.org/officeDocument/2006/relationships/hyperlink" Target="https://www.usnews.com/education/best-global-universities/university-of-eastern-finland-504471" TargetMode="External"/><Relationship Id="rId554" Type="http://schemas.openxmlformats.org/officeDocument/2006/relationships/hyperlink" Target="https://www.usnews.com/education/best-global-universities/universidade-de-aveiro-504426" TargetMode="External"/><Relationship Id="rId553" Type="http://schemas.openxmlformats.org/officeDocument/2006/relationships/hyperlink" Target="https://www.usnews.com/education/best-global-universities/technische-universitat-wien-502163" TargetMode="External"/><Relationship Id="rId552" Type="http://schemas.openxmlformats.org/officeDocument/2006/relationships/hyperlink" Target="https://www.usnews.com/education/best-global-universities/mekelle-university-530027" TargetMode="External"/><Relationship Id="rId551" Type="http://schemas.openxmlformats.org/officeDocument/2006/relationships/hyperlink" Target="https://www.usnews.com/education/best-global-universities/beijing-university-of-technology-505552" TargetMode="External"/><Relationship Id="rId550" Type="http://schemas.openxmlformats.org/officeDocument/2006/relationships/hyperlink" Target="https://www.usnews.com/education/best-global-universities/beijing-university-of-posts-telecommunications-502130" TargetMode="External"/><Relationship Id="rId55" Type="http://schemas.openxmlformats.org/officeDocument/2006/relationships/hyperlink" Target="https://www.usnews.com/education/best-global-universities/shanghai-jiao-tong-university-501915" TargetMode="External"/><Relationship Id="rId549" Type="http://schemas.openxmlformats.org/officeDocument/2006/relationships/hyperlink" Target="https://www.usnews.com/education/best-global-universities/university-of-vermont-231174" TargetMode="External"/><Relationship Id="rId548" Type="http://schemas.openxmlformats.org/officeDocument/2006/relationships/hyperlink" Target="https://www.usnews.com/education/best-global-universities/university-of-saskatchewan-499969" TargetMode="External"/><Relationship Id="rId547" Type="http://schemas.openxmlformats.org/officeDocument/2006/relationships/hyperlink" Target="https://www.usnews.com/education/best-global-universities/university-of-canterbury-504532" TargetMode="External"/><Relationship Id="rId546" Type="http://schemas.openxmlformats.org/officeDocument/2006/relationships/hyperlink" Target="https://www.usnews.com/education/best-global-universities/universiti-putra-malaysia-500789" TargetMode="External"/><Relationship Id="rId545" Type="http://schemas.openxmlformats.org/officeDocument/2006/relationships/hyperlink" Target="https://www.usnews.com/education/best-global-universities/koc-university-528923" TargetMode="External"/><Relationship Id="rId544" Type="http://schemas.openxmlformats.org/officeDocument/2006/relationships/hyperlink" Target="https://www.usnews.com/education/best-global-universities/university-of-guelph-499974" TargetMode="External"/><Relationship Id="rId543" Type="http://schemas.openxmlformats.org/officeDocument/2006/relationships/hyperlink" Target="https://www.usnews.com/education/best-global-universities/universiti-kebangsaan-malaysia-506289" TargetMode="External"/><Relationship Id="rId542" Type="http://schemas.openxmlformats.org/officeDocument/2006/relationships/hyperlink" Target="https://www.usnews.com/education/best-global-universities/north-west-university-south-africa-528970" TargetMode="External"/><Relationship Id="rId541" Type="http://schemas.openxmlformats.org/officeDocument/2006/relationships/hyperlink" Target="https://www.usnews.com/education/best-global-universities/mahidol-university-503481" TargetMode="External"/><Relationship Id="rId540" Type="http://schemas.openxmlformats.org/officeDocument/2006/relationships/hyperlink" Target="https://www.usnews.com/education/best-global-universities/universidade-nova-de-lisboa-506121" TargetMode="External"/><Relationship Id="rId54" Type="http://schemas.openxmlformats.org/officeDocument/2006/relationships/hyperlink" Target="https://www.usnews.com/education/best-global-universities/university-of-munich-500951" TargetMode="External"/><Relationship Id="rId539" Type="http://schemas.openxmlformats.org/officeDocument/2006/relationships/hyperlink" Target="https://www.usnews.com/education/best-global-universities/shandong-university-of-science-technology-529480" TargetMode="External"/><Relationship Id="rId538" Type="http://schemas.openxmlformats.org/officeDocument/2006/relationships/hyperlink" Target="https://www.usnews.com/education/best-global-universities/murdoch-university-528818" TargetMode="External"/><Relationship Id="rId537" Type="http://schemas.openxmlformats.org/officeDocument/2006/relationships/hyperlink" Target="https://www.usnews.com/education/best-global-universities/keio-university-500715" TargetMode="External"/><Relationship Id="rId536" Type="http://schemas.openxmlformats.org/officeDocument/2006/relationships/hyperlink" Target="https://www.usnews.com/education/best-global-universities/chulalongkorn-university-505636" TargetMode="External"/><Relationship Id="rId535" Type="http://schemas.openxmlformats.org/officeDocument/2006/relationships/hyperlink" Target="https://www.usnews.com/education/best-global-universities/boston-college-164924" TargetMode="External"/><Relationship Id="rId534" Type="http://schemas.openxmlformats.org/officeDocument/2006/relationships/hyperlink" Target="https://www.usnews.com/education/best-global-universities/universidade-federal-de-minas-gerais-506043" TargetMode="External"/><Relationship Id="rId533" Type="http://schemas.openxmlformats.org/officeDocument/2006/relationships/hyperlink" Target="https://www.usnews.com/education/best-global-universities/khalifa-university-of-science-technology-529390" TargetMode="External"/><Relationship Id="rId532" Type="http://schemas.openxmlformats.org/officeDocument/2006/relationships/hyperlink" Target="https://www.usnews.com/education/best-global-universities/bocconi-university-502370" TargetMode="External"/><Relationship Id="rId531" Type="http://schemas.openxmlformats.org/officeDocument/2006/relationships/hyperlink" Target="https://www.usnews.com/education/best-global-universities/university-of-perugia-504697" TargetMode="External"/><Relationship Id="rId530" Type="http://schemas.openxmlformats.org/officeDocument/2006/relationships/hyperlink" Target="https://www.usnews.com/education/best-global-universities/southwest-university-china-506024" TargetMode="External"/><Relationship Id="rId53" Type="http://schemas.openxmlformats.org/officeDocument/2006/relationships/hyperlink" Target="https://www.usnews.com/education/best-global-universities/zhejiang-university-504773" TargetMode="External"/><Relationship Id="rId529" Type="http://schemas.openxmlformats.org/officeDocument/2006/relationships/hyperlink" Target="https://www.usnews.com/education/best-global-universities/loughborough-university-506503" TargetMode="External"/><Relationship Id="rId528" Type="http://schemas.openxmlformats.org/officeDocument/2006/relationships/hyperlink" Target="https://www.usnews.com/education/best-global-universities/international-school-for-advanced-studies-sissa-528824" TargetMode="External"/><Relationship Id="rId527" Type="http://schemas.openxmlformats.org/officeDocument/2006/relationships/hyperlink" Target="https://www.usnews.com/education/best-global-universities/university-of-tabriz-528957" TargetMode="External"/><Relationship Id="rId526" Type="http://schemas.openxmlformats.org/officeDocument/2006/relationships/hyperlink" Target="https://www.usnews.com/education/best-global-universities/university-of-sevilla-502822" TargetMode="External"/><Relationship Id="rId525" Type="http://schemas.openxmlformats.org/officeDocument/2006/relationships/hyperlink" Target="https://www.usnews.com/education/best-global-universities/university-of-iceland-528847" TargetMode="External"/><Relationship Id="rId524" Type="http://schemas.openxmlformats.org/officeDocument/2006/relationships/hyperlink" Target="https://www.usnews.com/education/best-global-universities/universidade-de-santiago-de-compostela-506569" TargetMode="External"/><Relationship Id="rId523" Type="http://schemas.openxmlformats.org/officeDocument/2006/relationships/hyperlink" Target="https://www.usnews.com/education/best-global-universities/peking-union-medical-college-529794" TargetMode="External"/><Relationship Id="rId522" Type="http://schemas.openxmlformats.org/officeDocument/2006/relationships/hyperlink" Target="https://www.usnews.com/education/best-global-universities/hamad-bin-khalifa-university-qatar-510873" TargetMode="External"/><Relationship Id="rId521" Type="http://schemas.openxmlformats.org/officeDocument/2006/relationships/hyperlink" Target="https://www.usnews.com/education/best-global-universities/northern-arizona-university-105330" TargetMode="External"/><Relationship Id="rId520" Type="http://schemas.openxmlformats.org/officeDocument/2006/relationships/hyperlink" Target="https://www.usnews.com/education/best-global-universities/auckland-university-of-technology-528944" TargetMode="External"/><Relationship Id="rId52" Type="http://schemas.openxmlformats.org/officeDocument/2006/relationships/hyperlink" Target="https://www.usnews.com/education/best-global-universities/karolinska-institutet-503151" TargetMode="External"/><Relationship Id="rId519" Type="http://schemas.openxmlformats.org/officeDocument/2006/relationships/hyperlink" Target="https://www.usnews.com/education/best-global-universities/tehran-university-of-medical-sciences-503294" TargetMode="External"/><Relationship Id="rId518" Type="http://schemas.openxmlformats.org/officeDocument/2006/relationships/hyperlink" Target="https://www.usnews.com/education/best-global-universities/sharif-university-of-technology-502898" TargetMode="External"/><Relationship Id="rId517" Type="http://schemas.openxmlformats.org/officeDocument/2006/relationships/hyperlink" Target="https://www.usnews.com/education/best-global-universities/kyung-hee-university-501161" TargetMode="External"/><Relationship Id="rId516" Type="http://schemas.openxmlformats.org/officeDocument/2006/relationships/hyperlink" Target="https://www.usnews.com/education/best-global-universities/university-of-zagreb-502783" TargetMode="External"/><Relationship Id="rId515" Type="http://schemas.openxmlformats.org/officeDocument/2006/relationships/hyperlink" Target="https://www.usnews.com/education/best-global-universities/university-of-luxembourg-528945" TargetMode="External"/><Relationship Id="rId514" Type="http://schemas.openxmlformats.org/officeDocument/2006/relationships/hyperlink" Target="https://www.usnews.com/education/best-global-universities/universita-della-campania-vanvitelli-529545" TargetMode="External"/><Relationship Id="rId513" Type="http://schemas.openxmlformats.org/officeDocument/2006/relationships/hyperlink" Target="https://www.usnews.com/education/best-global-universities/polytechnic-university-of-turin-502577" TargetMode="External"/><Relationship Id="rId512" Type="http://schemas.openxmlformats.org/officeDocument/2006/relationships/hyperlink" Target="https://www.usnews.com/education/best-global-universities/national-tsing-hua-university-501245" TargetMode="External"/><Relationship Id="rId511" Type="http://schemas.openxmlformats.org/officeDocument/2006/relationships/hyperlink" Target="https://www.usnews.com/education/best-global-universities/justus-liebig-university-giessen-500790" TargetMode="External"/><Relationship Id="rId510" Type="http://schemas.openxmlformats.org/officeDocument/2006/relationships/hyperlink" Target="https://www.usnews.com/education/best-global-universities/donghua-university-500299" TargetMode="External"/><Relationship Id="rId51" Type="http://schemas.openxmlformats.org/officeDocument/2006/relationships/hyperlink" Target="https://www.usnews.com/education/best-global-universities/university-of-pittsburgh-215293" TargetMode="External"/><Relationship Id="rId509" Type="http://schemas.openxmlformats.org/officeDocument/2006/relationships/hyperlink" Target="https://www.usnews.com/education/best-global-universities/national-technical-university-of-athens-505449" TargetMode="External"/><Relationship Id="rId508" Type="http://schemas.openxmlformats.org/officeDocument/2006/relationships/hyperlink" Target="https://www.usnews.com/education/best-global-universities/victoria-university-wellington-504111" TargetMode="External"/><Relationship Id="rId507" Type="http://schemas.openxmlformats.org/officeDocument/2006/relationships/hyperlink" Target="https://www.usnews.com/education/best-global-universities/university-of-oklahoma-norman-207500" TargetMode="External"/><Relationship Id="rId506" Type="http://schemas.openxmlformats.org/officeDocument/2006/relationships/hyperlink" Target="https://www.usnews.com/education/best-global-universities/ocean-university-of-china-502491" TargetMode="External"/><Relationship Id="rId505" Type="http://schemas.openxmlformats.org/officeDocument/2006/relationships/hyperlink" Target="https://www.usnews.com/education/best-global-universities/hohai-university-528997" TargetMode="External"/><Relationship Id="rId504" Type="http://schemas.openxmlformats.org/officeDocument/2006/relationships/hyperlink" Target="https://www.usnews.com/education/best-global-universities/george-mason-university-232186" TargetMode="External"/><Relationship Id="rId503" Type="http://schemas.openxmlformats.org/officeDocument/2006/relationships/hyperlink" Target="https://www.usnews.com/education/best-global-universities/moscow-institute-of-physics-technology-528929" TargetMode="External"/><Relationship Id="rId502" Type="http://schemas.openxmlformats.org/officeDocument/2006/relationships/hyperlink" Target="https://www.usnews.com/education/best-global-universities/indiana-university-purdue-university-indianapolis-151111" TargetMode="External"/><Relationship Id="rId501" Type="http://schemas.openxmlformats.org/officeDocument/2006/relationships/hyperlink" Target="https://www.usnews.com/education/best-global-universities/university-of-nebraska-lincoln-181464" TargetMode="External"/><Relationship Id="rId500" Type="http://schemas.openxmlformats.org/officeDocument/2006/relationships/hyperlink" Target="https://www.usnews.com/education/best-global-universities/university-of-ljubljana-502840" TargetMode="External"/><Relationship Id="rId50" Type="http://schemas.openxmlformats.org/officeDocument/2006/relationships/hyperlink" Target="https://www.usnews.com/education/best-global-universities/ku-leuven-504785" TargetMode="External"/><Relationship Id="rId5" Type="http://schemas.openxmlformats.org/officeDocument/2006/relationships/hyperlink" Target="https://www.usnews.com/education/best-global-universities/university-of-oxford-503637" TargetMode="External"/><Relationship Id="rId499" Type="http://schemas.openxmlformats.org/officeDocument/2006/relationships/hyperlink" Target="https://www.usnews.com/education/best-global-universities/jiangnan-university-504800" TargetMode="External"/><Relationship Id="rId498" Type="http://schemas.openxmlformats.org/officeDocument/2006/relationships/hyperlink" Target="https://www.usnews.com/education/best-global-universities/china-university-of-petroleum-500186" TargetMode="External"/><Relationship Id="rId497" Type="http://schemas.openxmlformats.org/officeDocument/2006/relationships/hyperlink" Target="https://www.usnews.com/education/best-global-universities/universidade-federal-do-rio-de-janeiro-504608" TargetMode="External"/><Relationship Id="rId496" Type="http://schemas.openxmlformats.org/officeDocument/2006/relationships/hyperlink" Target="https://www.usnews.com/education/best-global-universities/prince-sattam-bin-abdulaziz-university-530003" TargetMode="External"/><Relationship Id="rId495" Type="http://schemas.openxmlformats.org/officeDocument/2006/relationships/hyperlink" Target="https://www.usnews.com/education/best-global-universities/northeastern-university-china-514931" TargetMode="External"/><Relationship Id="rId494" Type="http://schemas.openxmlformats.org/officeDocument/2006/relationships/hyperlink" Target="https://www.usnews.com/education/best-global-universities/brunel-university-502232" TargetMode="External"/><Relationship Id="rId493" Type="http://schemas.openxmlformats.org/officeDocument/2006/relationships/hyperlink" Target="https://www.usnews.com/education/best-global-universities/bogazici-university-504066" TargetMode="External"/><Relationship Id="rId492" Type="http://schemas.openxmlformats.org/officeDocument/2006/relationships/hyperlink" Target="https://www.usnews.com/education/best-global-universities/florida-international-university-133951" TargetMode="External"/><Relationship Id="rId491" Type="http://schemas.openxmlformats.org/officeDocument/2006/relationships/hyperlink" Target="https://www.usnews.com/education/best-global-universities/nanjing-university-of-science-technology-502308" TargetMode="External"/><Relationship Id="rId490" Type="http://schemas.openxmlformats.org/officeDocument/2006/relationships/hyperlink" Target="https://www.usnews.com/education/best-global-universities/assiut-university-513421" TargetMode="External"/><Relationship Id="rId49" Type="http://schemas.openxmlformats.org/officeDocument/2006/relationships/hyperlink" Target="https://www.usnews.com/education/best-global-universities/humboldt-university-of-berlin-506698" TargetMode="External"/><Relationship Id="rId489" Type="http://schemas.openxmlformats.org/officeDocument/2006/relationships/hyperlink" Target="https://www.usnews.com/education/best-global-universities/university-of-tsukuba-506429" TargetMode="External"/><Relationship Id="rId488" Type="http://schemas.openxmlformats.org/officeDocument/2006/relationships/hyperlink" Target="https://www.usnews.com/education/best-global-universities/xidian-university-506871" TargetMode="External"/><Relationship Id="rId487" Type="http://schemas.openxmlformats.org/officeDocument/2006/relationships/hyperlink" Target="https://www.usnews.com/education/best-global-universities/lanzhou-university-502794" TargetMode="External"/><Relationship Id="rId486" Type="http://schemas.openxmlformats.org/officeDocument/2006/relationships/hyperlink" Target="https://www.usnews.com/education/best-global-universities/eotvos-lorand-university-505612" TargetMode="External"/><Relationship Id="rId485" Type="http://schemas.openxmlformats.org/officeDocument/2006/relationships/hyperlink" Target="https://www.usnews.com/education/best-global-universities/wake-forest-university-199847" TargetMode="External"/><Relationship Id="rId484" Type="http://schemas.openxmlformats.org/officeDocument/2006/relationships/hyperlink" Target="https://www.usnews.com/education/best-global-universities/university-of-warsaw-502726" TargetMode="External"/><Relationship Id="rId483" Type="http://schemas.openxmlformats.org/officeDocument/2006/relationships/hyperlink" Target="https://www.usnews.com/education/best-global-universities/university-of-the-philippines-manila-529741" TargetMode="External"/><Relationship Id="rId482" Type="http://schemas.openxmlformats.org/officeDocument/2006/relationships/hyperlink" Target="https://www.usnews.com/education/best-global-universities/universite-de-rennes-504447" TargetMode="External"/><Relationship Id="rId481" Type="http://schemas.openxmlformats.org/officeDocument/2006/relationships/hyperlink" Target="https://www.usnews.com/education/best-global-universities/syracuse-university-196413" TargetMode="External"/><Relationship Id="rId480" Type="http://schemas.openxmlformats.org/officeDocument/2006/relationships/hyperlink" Target="https://www.usnews.com/education/best-global-universities/rush-university-148511" TargetMode="External"/><Relationship Id="rId48" Type="http://schemas.openxmlformats.org/officeDocument/2006/relationships/hyperlink" Target="https://www.usnews.com/education/best-global-universities/university-of-north-carolina-chapel-hill-199120" TargetMode="External"/><Relationship Id="rId479" Type="http://schemas.openxmlformats.org/officeDocument/2006/relationships/hyperlink" Target="https://www.usnews.com/education/best-global-universities/university-of-hawaii-manoa-141574" TargetMode="External"/><Relationship Id="rId478" Type="http://schemas.openxmlformats.org/officeDocument/2006/relationships/hyperlink" Target="https://www.usnews.com/education/best-global-universities/nanjing-forestry-university-529506" TargetMode="External"/><Relationship Id="rId477" Type="http://schemas.openxmlformats.org/officeDocument/2006/relationships/hyperlink" Target="https://www.usnews.com/education/best-global-universities/universidade-de-coimbra-501040" TargetMode="External"/><Relationship Id="rId476" Type="http://schemas.openxmlformats.org/officeDocument/2006/relationships/hyperlink" Target="https://www.usnews.com/education/best-global-universities/southwestern-university-of-finance-economics---china-529633" TargetMode="External"/><Relationship Id="rId475" Type="http://schemas.openxmlformats.org/officeDocument/2006/relationships/hyperlink" Target="https://www.usnews.com/education/best-global-universities/jefferson-university-216366" TargetMode="External"/><Relationship Id="rId474" Type="http://schemas.openxmlformats.org/officeDocument/2006/relationships/hyperlink" Target="https://www.usnews.com/education/best-global-universities/tampere-university-530201" TargetMode="External"/><Relationship Id="rId473" Type="http://schemas.openxmlformats.org/officeDocument/2006/relationships/hyperlink" Target="https://www.usnews.com/education/best-global-universities/hong-kong-baptist-university-502544" TargetMode="External"/><Relationship Id="rId472" Type="http://schemas.openxmlformats.org/officeDocument/2006/relationships/hyperlink" Target="https://www.usnews.com/education/best-global-universities/guangzhou-university-529537" TargetMode="External"/><Relationship Id="rId471" Type="http://schemas.openxmlformats.org/officeDocument/2006/relationships/hyperlink" Target="https://www.usnews.com/education/best-global-universities/york-university-canada-499962" TargetMode="External"/><Relationship Id="rId470" Type="http://schemas.openxmlformats.org/officeDocument/2006/relationships/hyperlink" Target="https://www.usnews.com/education/best-global-universities/wayne-state-university-172644" TargetMode="External"/><Relationship Id="rId47" Type="http://schemas.openxmlformats.org/officeDocument/2006/relationships/hyperlink" Target="https://www.usnews.com/education/best-global-universities/utrecht-university-505962" TargetMode="External"/><Relationship Id="rId469" Type="http://schemas.openxmlformats.org/officeDocument/2006/relationships/hyperlink" Target="https://www.usnews.com/education/best-global-universities/university-of-missouri-columbia-178396" TargetMode="External"/><Relationship Id="rId468" Type="http://schemas.openxmlformats.org/officeDocument/2006/relationships/hyperlink" Target="https://www.usnews.com/education/best-global-universities/university-of-massachusetts-worcester-166708" TargetMode="External"/><Relationship Id="rId467" Type="http://schemas.openxmlformats.org/officeDocument/2006/relationships/hyperlink" Target="https://www.usnews.com/education/best-global-universities/university-of-innsbruck-504813" TargetMode="External"/><Relationship Id="rId466" Type="http://schemas.openxmlformats.org/officeDocument/2006/relationships/hyperlink" Target="https://www.usnews.com/education/best-global-universities/university-of-texas-dallas-228787" TargetMode="External"/><Relationship Id="rId465" Type="http://schemas.openxmlformats.org/officeDocument/2006/relationships/hyperlink" Target="https://www.usnews.com/education/best-global-universities/university-of-catania-504106" TargetMode="External"/><Relationship Id="rId464" Type="http://schemas.openxmlformats.org/officeDocument/2006/relationships/hyperlink" Target="https://www.usnews.com/education/best-global-universities/university-of-brescia-502286" TargetMode="External"/><Relationship Id="rId463" Type="http://schemas.openxmlformats.org/officeDocument/2006/relationships/hyperlink" Target="https://www.usnews.com/education/best-global-universities/university-of-basque-country-502718" TargetMode="External"/><Relationship Id="rId462" Type="http://schemas.openxmlformats.org/officeDocument/2006/relationships/hyperlink" Target="https://www.usnews.com/education/best-global-universities/medical-university-of-south-carolina-218335" TargetMode="External"/><Relationship Id="rId461" Type="http://schemas.openxmlformats.org/officeDocument/2006/relationships/hyperlink" Target="https://www.usnews.com/education/best-global-universities/kafrelsheikh-university-529690" TargetMode="External"/><Relationship Id="rId460" Type="http://schemas.openxmlformats.org/officeDocument/2006/relationships/hyperlink" Target="https://www.usnews.com/education/best-global-universities/university-of-trieste-500914" TargetMode="External"/><Relationship Id="rId46" Type="http://schemas.openxmlformats.org/officeDocument/2006/relationships/hyperlink" Target="https://www.usnews.com/education/best-global-universities/university-of-hong-kong-505046" TargetMode="External"/><Relationship Id="rId459" Type="http://schemas.openxmlformats.org/officeDocument/2006/relationships/hyperlink" Target="https://www.usnews.com/education/best-global-universities/edith-cowan-university-528941" TargetMode="External"/><Relationship Id="rId458" Type="http://schemas.openxmlformats.org/officeDocument/2006/relationships/hyperlink" Target="https://www.usnews.com/education/best-global-universities/zhejiang-normal-university-529076" TargetMode="External"/><Relationship Id="rId457" Type="http://schemas.openxmlformats.org/officeDocument/2006/relationships/hyperlink" Target="https://www.usnews.com/education/best-global-universities/university-of-buenos-aires-504821" TargetMode="External"/><Relationship Id="rId456" Type="http://schemas.openxmlformats.org/officeDocument/2006/relationships/hyperlink" Target="https://www.usnews.com/education/best-global-universities/universite-de-lorraine-529568" TargetMode="External"/><Relationship Id="rId455" Type="http://schemas.openxmlformats.org/officeDocument/2006/relationships/hyperlink" Target="https://www.usnews.com/education/best-global-universities/scuola-normale-superiore-di-pisa-504541" TargetMode="External"/><Relationship Id="rId454" Type="http://schemas.openxmlformats.org/officeDocument/2006/relationships/hyperlink" Target="https://www.usnews.com/education/best-global-universities/renmin-university-of-china-528921" TargetMode="External"/><Relationship Id="rId453" Type="http://schemas.openxmlformats.org/officeDocument/2006/relationships/hyperlink" Target="https://www.usnews.com/education/best-global-universities/lomonosov-moscow-state-university-500445" TargetMode="External"/><Relationship Id="rId452" Type="http://schemas.openxmlformats.org/officeDocument/2006/relationships/hyperlink" Target="https://www.usnews.com/education/best-global-universities/king-khalid-university-529704" TargetMode="External"/><Relationship Id="rId451" Type="http://schemas.openxmlformats.org/officeDocument/2006/relationships/hyperlink" Target="https://www.usnews.com/education/best-global-universities/universitat-politecnica-de-catalunya-501701" TargetMode="External"/><Relationship Id="rId450" Type="http://schemas.openxmlformats.org/officeDocument/2006/relationships/hyperlink" Target="https://www.usnews.com/education/best-global-universities/university-of-verona-503896" TargetMode="External"/><Relationship Id="rId45" Type="http://schemas.openxmlformats.org/officeDocument/2006/relationships/hyperlink" Target="https://www.usnews.com/education/best-global-universities/university-of-copenhagen-503710" TargetMode="External"/><Relationship Id="rId449" Type="http://schemas.openxmlformats.org/officeDocument/2006/relationships/hyperlink" Target="https://www.usnews.com/education/best-global-universities/universidad-de-chile-502207" TargetMode="External"/><Relationship Id="rId448" Type="http://schemas.openxmlformats.org/officeDocument/2006/relationships/hyperlink" Target="https://www.usnews.com/education/best-global-universities/tokyo-institute-of-technology-504950" TargetMode="External"/><Relationship Id="rId447" Type="http://schemas.openxmlformats.org/officeDocument/2006/relationships/hyperlink" Target="https://www.usnews.com/education/best-global-universities/medical-university-of-innsbruck-505463" TargetMode="External"/><Relationship Id="rId446" Type="http://schemas.openxmlformats.org/officeDocument/2006/relationships/hyperlink" Target="https://www.usnews.com/education/best-global-universities/hanyang-university-500484" TargetMode="External"/><Relationship Id="rId445" Type="http://schemas.openxmlformats.org/officeDocument/2006/relationships/hyperlink" Target="https://www.usnews.com/education/best-global-universities/university-of-pretoria-501543" TargetMode="External"/><Relationship Id="rId444" Type="http://schemas.openxmlformats.org/officeDocument/2006/relationships/hyperlink" Target="https://www.usnews.com/education/best-global-universities/university-of-belgrade-500616" TargetMode="External"/><Relationship Id="rId443" Type="http://schemas.openxmlformats.org/officeDocument/2006/relationships/hyperlink" Target="https://www.usnews.com/education/best-global-universities/swedish-university-of-agricultural-sciences-503091" TargetMode="External"/><Relationship Id="rId442" Type="http://schemas.openxmlformats.org/officeDocument/2006/relationships/hyperlink" Target="https://www.usnews.com/education/best-global-universities/swansea-university-505583" TargetMode="External"/><Relationship Id="rId441" Type="http://schemas.openxmlformats.org/officeDocument/2006/relationships/hyperlink" Target="https://www.usnews.com/education/best-global-universities/laval-university-505699" TargetMode="External"/><Relationship Id="rId440" Type="http://schemas.openxmlformats.org/officeDocument/2006/relationships/hyperlink" Target="https://www.usnews.com/education/best-global-universities/hokkaido-university-501928" TargetMode="External"/><Relationship Id="rId44" Type="http://schemas.openxmlformats.org/officeDocument/2006/relationships/hyperlink" Target="https://www.usnews.com/education/best-global-universities/universite-paris-cite-529677" TargetMode="External"/><Relationship Id="rId439" Type="http://schemas.openxmlformats.org/officeDocument/2006/relationships/hyperlink" Target="https://www.usnews.com/education/best-global-universities/nantes-universite-501104" TargetMode="External"/><Relationship Id="rId438" Type="http://schemas.openxmlformats.org/officeDocument/2006/relationships/hyperlink" Target="https://www.usnews.com/education/best-global-universities/universidade-federal-do-rio-grande-do-sul-500468" TargetMode="External"/><Relationship Id="rId437" Type="http://schemas.openxmlformats.org/officeDocument/2006/relationships/hyperlink" Target="https://www.usnews.com/education/best-global-universities/prince-sultan-university-508025" TargetMode="External"/><Relationship Id="rId436" Type="http://schemas.openxmlformats.org/officeDocument/2006/relationships/hyperlink" Target="https://www.usnews.com/education/best-global-universities/university-of-strathclyde-504736" TargetMode="External"/><Relationship Id="rId435" Type="http://schemas.openxmlformats.org/officeDocument/2006/relationships/hyperlink" Target="https://www.usnews.com/education/best-global-universities/university-of-central-florida-132903" TargetMode="External"/><Relationship Id="rId434" Type="http://schemas.openxmlformats.org/officeDocument/2006/relationships/hyperlink" Target="https://www.usnews.com/education/best-global-universities/university-of-bath-506373" TargetMode="External"/><Relationship Id="rId433" Type="http://schemas.openxmlformats.org/officeDocument/2006/relationships/hyperlink" Target="https://www.usnews.com/education/best-global-universities/universidad-nacional-autonoma-de-mexico-502101" TargetMode="External"/><Relationship Id="rId432" Type="http://schemas.openxmlformats.org/officeDocument/2006/relationships/hyperlink" Target="https://www.usnews.com/education/best-global-universities/university-of-mississippi-176017" TargetMode="External"/><Relationship Id="rId431" Type="http://schemas.openxmlformats.org/officeDocument/2006/relationships/hyperlink" Target="https://www.usnews.com/education/best-global-universities/university-of-delaware-130943" TargetMode="External"/><Relationship Id="rId430" Type="http://schemas.openxmlformats.org/officeDocument/2006/relationships/hyperlink" Target="https://www.usnews.com/education/best-global-universities/heinrich-heine-university-dusseldorf-503659" TargetMode="External"/><Relationship Id="rId43" Type="http://schemas.openxmlformats.org/officeDocument/2006/relationships/hyperlink" Target="https://www.usnews.com/education/best-global-universities/chinese-university-of-hong-kong-502973" TargetMode="External"/><Relationship Id="rId429" Type="http://schemas.openxmlformats.org/officeDocument/2006/relationships/hyperlink" Target="https://www.usnews.com/education/best-global-universities/drexel-university-212054" TargetMode="External"/><Relationship Id="rId428" Type="http://schemas.openxmlformats.org/officeDocument/2006/relationships/hyperlink" Target="https://www.usnews.com/education/best-global-universities/louisiana-state-university-159391" TargetMode="External"/><Relationship Id="rId427" Type="http://schemas.openxmlformats.org/officeDocument/2006/relationships/hyperlink" Target="https://www.usnews.com/education/best-global-universities/fuzhou-university-528832" TargetMode="External"/><Relationship Id="rId426" Type="http://schemas.openxmlformats.org/officeDocument/2006/relationships/hyperlink" Target="https://www.usnews.com/education/best-global-universities/baylor-university-223232" TargetMode="External"/><Relationship Id="rId425" Type="http://schemas.openxmlformats.org/officeDocument/2006/relationships/hyperlink" Target="https://www.usnews.com/education/best-global-universities/university-of-oulu-502651" TargetMode="External"/><Relationship Id="rId424" Type="http://schemas.openxmlformats.org/officeDocument/2006/relationships/hyperlink" Target="https://www.usnews.com/education/best-global-universities/university-of-houston-225511" TargetMode="External"/><Relationship Id="rId423" Type="http://schemas.openxmlformats.org/officeDocument/2006/relationships/hyperlink" Target="https://www.usnews.com/education/best-global-universities/humanitas-university-529627" TargetMode="External"/><Relationship Id="rId422" Type="http://schemas.openxmlformats.org/officeDocument/2006/relationships/hyperlink" Target="https://www.usnews.com/education/best-global-universities/flinders-university-south-australia-504837" TargetMode="External"/><Relationship Id="rId421" Type="http://schemas.openxmlformats.org/officeDocument/2006/relationships/hyperlink" Target="https://www.usnews.com/education/best-global-universities/university-of-manitoba-503954" TargetMode="External"/><Relationship Id="rId420" Type="http://schemas.openxmlformats.org/officeDocument/2006/relationships/hyperlink" Target="https://www.usnews.com/education/best-global-universities/qingdao-university-529026" TargetMode="External"/><Relationship Id="rId42" Type="http://schemas.openxmlformats.org/officeDocument/2006/relationships/hyperlink" Target="https://www.usnews.com/education/best-global-universities/university-of-queensland-500164" TargetMode="External"/><Relationship Id="rId419" Type="http://schemas.openxmlformats.org/officeDocument/2006/relationships/hyperlink" Target="https://www.usnews.com/education/best-global-universities/hannover-medical-school-503226" TargetMode="External"/><Relationship Id="rId418" Type="http://schemas.openxmlformats.org/officeDocument/2006/relationships/hyperlink" Target="https://www.usnews.com/education/best-global-universities/central-china-normal-university-501632" TargetMode="External"/><Relationship Id="rId417" Type="http://schemas.openxmlformats.org/officeDocument/2006/relationships/hyperlink" Target="https://www.usnews.com/education/best-global-universities/university-of-twente-506687" TargetMode="External"/><Relationship Id="rId416" Type="http://schemas.openxmlformats.org/officeDocument/2006/relationships/hyperlink" Target="https://www.usnews.com/education/best-global-universities/university-college-cork-502427" TargetMode="External"/><Relationship Id="rId415" Type="http://schemas.openxmlformats.org/officeDocument/2006/relationships/hyperlink" Target="https://www.usnews.com/education/best-global-universities/universita-degli-studi-di-bari-aldo-moro-505560" TargetMode="External"/><Relationship Id="rId414" Type="http://schemas.openxmlformats.org/officeDocument/2006/relationships/hyperlink" Target="https://www.usnews.com/education/best-global-universities/sechenov-first-moscow-state-medical-university-529709" TargetMode="External"/><Relationship Id="rId413" Type="http://schemas.openxmlformats.org/officeDocument/2006/relationships/hyperlink" Target="https://www.usnews.com/education/best-global-universities/james-cook-university-506320" TargetMode="External"/><Relationship Id="rId412" Type="http://schemas.openxmlformats.org/officeDocument/2006/relationships/hyperlink" Target="https://www.usnews.com/education/best-global-universities/westlake-university-530200" TargetMode="External"/><Relationship Id="rId411" Type="http://schemas.openxmlformats.org/officeDocument/2006/relationships/hyperlink" Target="https://www.usnews.com/education/best-global-universities/tulane-university-160755" TargetMode="External"/><Relationship Id="rId410" Type="http://schemas.openxmlformats.org/officeDocument/2006/relationships/hyperlink" Target="https://www.usnews.com/education/best-global-universities/simon-fraser-university-499981" TargetMode="External"/><Relationship Id="rId41" Type="http://schemas.openxmlformats.org/officeDocument/2006/relationships/hyperlink" Target="https://www.usnews.com/education/best-global-universities/icahn-school-of-medicine-at-mount-sinai-193405" TargetMode="External"/><Relationship Id="rId409" Type="http://schemas.openxmlformats.org/officeDocument/2006/relationships/hyperlink" Target="https://www.usnews.com/education/best-global-universities/jinan-university-505051" TargetMode="External"/><Relationship Id="rId408" Type="http://schemas.openxmlformats.org/officeDocument/2006/relationships/hyperlink" Target="https://www.usnews.com/education/best-global-universities/virginia-commonwealth-university-234030" TargetMode="External"/><Relationship Id="rId407" Type="http://schemas.openxmlformats.org/officeDocument/2006/relationships/hyperlink" Target="https://www.usnews.com/education/best-global-universities/university-of-kwazulu-natal-504296" TargetMode="External"/><Relationship Id="rId406" Type="http://schemas.openxmlformats.org/officeDocument/2006/relationships/hyperlink" Target="https://www.usnews.com/education/best-global-universities/universiti-sains-malaysia-528826" TargetMode="External"/><Relationship Id="rId405" Type="http://schemas.openxmlformats.org/officeDocument/2006/relationships/hyperlink" Target="https://www.usnews.com/education/best-global-universities/universite-de-lille-529680" TargetMode="External"/><Relationship Id="rId404" Type="http://schemas.openxmlformats.org/officeDocument/2006/relationships/hyperlink" Target="https://www.usnews.com/education/best-global-universities/united-arab-emirates-university-514827" TargetMode="External"/><Relationship Id="rId403" Type="http://schemas.openxmlformats.org/officeDocument/2006/relationships/hyperlink" Target="https://www.usnews.com/education/best-global-universities/umea-university-504031" TargetMode="External"/><Relationship Id="rId402" Type="http://schemas.openxmlformats.org/officeDocument/2006/relationships/hyperlink" Target="https://www.usnews.com/education/best-global-universities/ain-shams-university-500744" TargetMode="External"/><Relationship Id="rId401" Type="http://schemas.openxmlformats.org/officeDocument/2006/relationships/hyperlink" Target="https://www.usnews.com/education/best-global-universities/washington-state-university-236939" TargetMode="External"/><Relationship Id="rId400" Type="http://schemas.openxmlformats.org/officeDocument/2006/relationships/hyperlink" Target="https://www.usnews.com/education/best-global-universities/university-of-east-anglia-503561" TargetMode="External"/><Relationship Id="rId40" Type="http://schemas.openxmlformats.org/officeDocument/2006/relationships/hyperlink" Target="https://www.usnews.com/education/best-global-universities/university-of-british-columbia-499976" TargetMode="External"/><Relationship Id="rId4" Type="http://schemas.openxmlformats.org/officeDocument/2006/relationships/hyperlink" Target="https://www.usnews.com/education/best-global-universities/stanford-university-243744" TargetMode="External"/><Relationship Id="rId399" Type="http://schemas.openxmlformats.org/officeDocument/2006/relationships/hyperlink" Target="https://www.usnews.com/education/best-global-universities/nanjing-university-of-information-science-technology-529160" TargetMode="External"/><Relationship Id="rId398" Type="http://schemas.openxmlformats.org/officeDocument/2006/relationships/hyperlink" Target="https://www.usnews.com/education/best-global-universities/alexandria-university-509708" TargetMode="External"/><Relationship Id="rId397" Type="http://schemas.openxmlformats.org/officeDocument/2006/relationships/hyperlink" Target="https://www.usnews.com/education/best-global-universities/university-of-st-andrews-503328" TargetMode="External"/><Relationship Id="rId396" Type="http://schemas.openxmlformats.org/officeDocument/2006/relationships/hyperlink" Target="https://www.usnews.com/education/best-global-universities/university-of-oregon-209551" TargetMode="External"/><Relationship Id="rId395" Type="http://schemas.openxmlformats.org/officeDocument/2006/relationships/hyperlink" Target="https://www.usnews.com/education/best-global-universities/aristotle-university-of-thessaloniki-506056" TargetMode="External"/><Relationship Id="rId394" Type="http://schemas.openxmlformats.org/officeDocument/2006/relationships/hyperlink" Target="https://www.usnews.com/education/best-global-universities/university-of-new-mexico-187985" TargetMode="External"/><Relationship Id="rId393" Type="http://schemas.openxmlformats.org/officeDocument/2006/relationships/hyperlink" Target="https://www.usnews.com/education/best-global-universities/ulsan-national-institute-of-science-technology-unist-528883" TargetMode="External"/><Relationship Id="rId392" Type="http://schemas.openxmlformats.org/officeDocument/2006/relationships/hyperlink" Target="https://www.usnews.com/education/best-global-universities/jagiellonian-university-500039" TargetMode="External"/><Relationship Id="rId391" Type="http://schemas.openxmlformats.org/officeDocument/2006/relationships/hyperlink" Target="https://www.usnews.com/education/best-global-universities/ruhr-university-bochum-500459" TargetMode="External"/><Relationship Id="rId390" Type="http://schemas.openxmlformats.org/officeDocument/2006/relationships/hyperlink" Target="https://www.usnews.com/education/best-global-universities/changsha-university-of-science-technology-529522" TargetMode="External"/><Relationship Id="rId39" Type="http://schemas.openxmlformats.org/officeDocument/2006/relationships/hyperlink" Target="https://www.usnews.com/education/best-global-universities/university-of-edinburgh-505832" TargetMode="External"/><Relationship Id="rId389" Type="http://schemas.openxmlformats.org/officeDocument/2006/relationships/hyperlink" Target="https://www.usnews.com/education/best-global-universities/university-of-victoria-499967" TargetMode="External"/><Relationship Id="rId388" Type="http://schemas.openxmlformats.org/officeDocument/2006/relationships/hyperlink" Target="https://www.usnews.com/education/best-global-universities/university-of-navarra-500141" TargetMode="External"/><Relationship Id="rId387" Type="http://schemas.openxmlformats.org/officeDocument/2006/relationships/hyperlink" Target="https://www.usnews.com/education/best-global-universities/pohang-university-of-science-technology-postech-503003" TargetMode="External"/><Relationship Id="rId386" Type="http://schemas.openxmlformats.org/officeDocument/2006/relationships/hyperlink" Target="https://www.usnews.com/education/best-global-universities/friedrich-schiller-university-of-jena-500506" TargetMode="External"/><Relationship Id="rId385" Type="http://schemas.openxmlformats.org/officeDocument/2006/relationships/hyperlink" Target="https://www.usnews.com/education/best-global-universities/university-of-science-technology-beijing-506176" TargetMode="External"/><Relationship Id="rId384" Type="http://schemas.openxmlformats.org/officeDocument/2006/relationships/hyperlink" Target="https://www.usnews.com/education/best-global-universities/university-of-liege-506253" TargetMode="External"/><Relationship Id="rId383" Type="http://schemas.openxmlformats.org/officeDocument/2006/relationships/hyperlink" Target="https://www.usnews.com/education/best-global-universities/quaid-i-azam-university-503114" TargetMode="External"/><Relationship Id="rId382" Type="http://schemas.openxmlformats.org/officeDocument/2006/relationships/hyperlink" Target="https://www.usnews.com/education/best-global-universities/american-university-of-beirut-499994" TargetMode="External"/><Relationship Id="rId381" Type="http://schemas.openxmlformats.org/officeDocument/2006/relationships/hyperlink" Target="https://www.usnews.com/education/best-global-universities/university-of-south-australia-506290" TargetMode="External"/><Relationship Id="rId380" Type="http://schemas.openxmlformats.org/officeDocument/2006/relationships/hyperlink" Target="https://www.usnews.com/education/best-global-universities/university-of-reading-504198" TargetMode="External"/><Relationship Id="rId38" Type="http://schemas.openxmlformats.org/officeDocument/2006/relationships/hyperlink" Target="https://www.usnews.com/education/best-global-universities/university-of-new-south-wales-sydney-502434" TargetMode="External"/><Relationship Id="rId379" Type="http://schemas.openxmlformats.org/officeDocument/2006/relationships/hyperlink" Target="https://www.usnews.com/education/best-global-universities/university-of-notre-dame-152080" TargetMode="External"/><Relationship Id="rId378" Type="http://schemas.openxmlformats.org/officeDocument/2006/relationships/hyperlink" Target="https://www.usnews.com/education/best-global-universities/university-of-potsdam-505430" TargetMode="External"/><Relationship Id="rId377" Type="http://schemas.openxmlformats.org/officeDocument/2006/relationships/hyperlink" Target="https://www.usnews.com/education/best-global-universities/northwest-af-university-china-503600" TargetMode="External"/><Relationship Id="rId376" Type="http://schemas.openxmlformats.org/officeDocument/2006/relationships/hyperlink" Target="https://www.usnews.com/education/best-global-universities/islamic-azad-university-528829" TargetMode="External"/><Relationship Id="rId375" Type="http://schemas.openxmlformats.org/officeDocument/2006/relationships/hyperlink" Target="https://www.usnews.com/education/best-global-universities/eindhoven-university-of-technology-501655" TargetMode="External"/><Relationship Id="rId374" Type="http://schemas.openxmlformats.org/officeDocument/2006/relationships/hyperlink" Target="https://www.usnews.com/education/best-global-universities/medical-university-of-graz-501562" TargetMode="External"/><Relationship Id="rId373" Type="http://schemas.openxmlformats.org/officeDocument/2006/relationships/hyperlink" Target="https://www.usnews.com/education/best-global-universities/university-of-rome-tor-vergata-500808" TargetMode="External"/><Relationship Id="rId372" Type="http://schemas.openxmlformats.org/officeDocument/2006/relationships/hyperlink" Target="https://www.usnews.com/education/best-global-universities/university-of-kentucky-157085" TargetMode="External"/><Relationship Id="rId371" Type="http://schemas.openxmlformats.org/officeDocument/2006/relationships/hyperlink" Target="https://www.usnews.com/education/best-global-universities/shanghaitech-university-529508" TargetMode="External"/><Relationship Id="rId370" Type="http://schemas.openxmlformats.org/officeDocument/2006/relationships/hyperlink" Target="https://www.usnews.com/education/best-global-universities/huazhong-agricultural-university-503034" TargetMode="External"/><Relationship Id="rId37" Type="http://schemas.openxmlformats.org/officeDocument/2006/relationships/hyperlink" Target="https://www.usnews.com/education/best-global-universities/kings-college-london-500330" TargetMode="External"/><Relationship Id="rId369" Type="http://schemas.openxmlformats.org/officeDocument/2006/relationships/hyperlink" Target="https://www.usnews.com/education/best-global-universities/university-of-aberdeen-501749" TargetMode="External"/><Relationship Id="rId368" Type="http://schemas.openxmlformats.org/officeDocument/2006/relationships/hyperlink" Target="https://www.usnews.com/education/best-global-universities/nagoya-university-501944" TargetMode="External"/><Relationship Id="rId367" Type="http://schemas.openxmlformats.org/officeDocument/2006/relationships/hyperlink" Target="https://www.usnews.com/education/best-global-universities/universite-cote-dazur-529682" TargetMode="External"/><Relationship Id="rId366" Type="http://schemas.openxmlformats.org/officeDocument/2006/relationships/hyperlink" Target="https://www.usnews.com/education/best-global-universities/oregon-state-university-209542" TargetMode="External"/><Relationship Id="rId365" Type="http://schemas.openxmlformats.org/officeDocument/2006/relationships/hyperlink" Target="https://www.usnews.com/education/best-global-universities/zagazig-university-514033" TargetMode="External"/><Relationship Id="rId364" Type="http://schemas.openxmlformats.org/officeDocument/2006/relationships/hyperlink" Target="https://www.usnews.com/education/best-global-universities/university-of-dundee-506606" TargetMode="External"/><Relationship Id="rId363" Type="http://schemas.openxmlformats.org/officeDocument/2006/relationships/hyperlink" Target="https://www.usnews.com/education/best-global-universities/australian-catholic-university-529148" TargetMode="External"/><Relationship Id="rId362" Type="http://schemas.openxmlformats.org/officeDocument/2006/relationships/hyperlink" Target="https://www.usnews.com/education/best-global-universities/taif-university-511965" TargetMode="External"/><Relationship Id="rId361" Type="http://schemas.openxmlformats.org/officeDocument/2006/relationships/hyperlink" Target="https://www.usnews.com/education/best-global-universities/queens-university-canada-500946" TargetMode="External"/><Relationship Id="rId360" Type="http://schemas.openxmlformats.org/officeDocument/2006/relationships/hyperlink" Target="https://www.usnews.com/education/best-global-universities/pontificia-universidad-catolica-de-chile-506168" TargetMode="External"/><Relationship Id="rId36" Type="http://schemas.openxmlformats.org/officeDocument/2006/relationships/hyperlink" Target="https://www.usnews.com/education/best-global-universities/monash-university-500301" TargetMode="External"/><Relationship Id="rId359" Type="http://schemas.openxmlformats.org/officeDocument/2006/relationships/hyperlink" Target="https://www.usnews.com/education/best-global-universities/university-of-johannesburg-528854" TargetMode="External"/><Relationship Id="rId358" Type="http://schemas.openxmlformats.org/officeDocument/2006/relationships/hyperlink" Target="https://www.usnews.com/education/best-global-universities/kyushu-university-505482" TargetMode="External"/><Relationship Id="rId357" Type="http://schemas.openxmlformats.org/officeDocument/2006/relationships/hyperlink" Target="https://www.usnews.com/education/best-global-universities/university-of-turku-504089" TargetMode="External"/><Relationship Id="rId356" Type="http://schemas.openxmlformats.org/officeDocument/2006/relationships/hyperlink" Target="https://www.usnews.com/education/best-global-universities/singapore-university-of-technology-design-529432" TargetMode="External"/><Relationship Id="rId355" Type="http://schemas.openxmlformats.org/officeDocument/2006/relationships/hyperlink" Target="https://www.usnews.com/education/best-global-universities/ulm-university-502475" TargetMode="External"/><Relationship Id="rId354" Type="http://schemas.openxmlformats.org/officeDocument/2006/relationships/hyperlink" Target="https://www.usnews.com/education/best-global-universities/university-of-granada-505316" TargetMode="External"/><Relationship Id="rId353" Type="http://schemas.openxmlformats.org/officeDocument/2006/relationships/hyperlink" Target="https://www.usnews.com/education/best-global-universities/dalhousie-university-499990" TargetMode="External"/><Relationship Id="rId352" Type="http://schemas.openxmlformats.org/officeDocument/2006/relationships/hyperlink" Target="https://www.usnews.com/education/best-global-universities/university-of-ibadan-529052" TargetMode="External"/><Relationship Id="rId351" Type="http://schemas.openxmlformats.org/officeDocument/2006/relationships/hyperlink" Target="https://www.usnews.com/education/best-global-universities/st-georges-university-london-502037" TargetMode="External"/><Relationship Id="rId350" Type="http://schemas.openxmlformats.org/officeDocument/2006/relationships/hyperlink" Target="https://www.usnews.com/education/best-global-universities/university-of-georgia-139959" TargetMode="External"/><Relationship Id="rId35" Type="http://schemas.openxmlformats.org/officeDocument/2006/relationships/hyperlink" Target="https://www.usnews.com/education/best-global-universities/university-of-amsterdam-502957" TargetMode="External"/><Relationship Id="rId349" Type="http://schemas.openxmlformats.org/officeDocument/2006/relationships/hyperlink" Target="https://www.usnews.com/education/best-global-universities/universiti-teknologi-malaysia-528827" TargetMode="External"/><Relationship Id="rId348" Type="http://schemas.openxmlformats.org/officeDocument/2006/relationships/hyperlink" Target="https://www.usnews.com/education/best-global-universities/universite-claude-bernard-lyon-1-500870" TargetMode="External"/><Relationship Id="rId347" Type="http://schemas.openxmlformats.org/officeDocument/2006/relationships/hyperlink" Target="https://www.usnews.com/education/best-global-universities/technion-israel-institute-of-technology-505919" TargetMode="External"/><Relationship Id="rId346" Type="http://schemas.openxmlformats.org/officeDocument/2006/relationships/hyperlink" Target="https://www.usnews.com/education/best-global-universities/jilin-university-506709" TargetMode="External"/><Relationship Id="rId345" Type="http://schemas.openxmlformats.org/officeDocument/2006/relationships/hyperlink" Target="https://www.usnews.com/education/best-global-universities/iowa-state-university-153603" TargetMode="External"/><Relationship Id="rId344" Type="http://schemas.openxmlformats.org/officeDocument/2006/relationships/hyperlink" Target="https://www.usnews.com/education/best-global-universities/jiangsu-university-501438" TargetMode="External"/><Relationship Id="rId343" Type="http://schemas.openxmlformats.org/officeDocument/2006/relationships/hyperlink" Target="https://www.usnews.com/education/best-global-universities/chalmers-university-of-technology-505279" TargetMode="External"/><Relationship Id="rId342" Type="http://schemas.openxmlformats.org/officeDocument/2006/relationships/hyperlink" Target="https://www.usnews.com/education/best-global-universities/catholic-university-of-the-sacred-heart-503167" TargetMode="External"/><Relationship Id="rId341" Type="http://schemas.openxmlformats.org/officeDocument/2006/relationships/hyperlink" Target="https://www.usnews.com/education/best-global-universities/universidade-estadual-de-campinas-504975" TargetMode="External"/><Relationship Id="rId340" Type="http://schemas.openxmlformats.org/officeDocument/2006/relationships/hyperlink" Target="https://www.usnews.com/education/best-global-universities/qatar-university-529146" TargetMode="External"/><Relationship Id="rId34" Type="http://schemas.openxmlformats.org/officeDocument/2006/relationships/hyperlink" Target="https://www.usnews.com/education/best-global-universities/eth-zurich-502241" TargetMode="External"/><Relationship Id="rId339" Type="http://schemas.openxmlformats.org/officeDocument/2006/relationships/hyperlink" Target="https://www.usnews.com/education/best-global-universities/nanjing-agricultural-university-506399" TargetMode="External"/><Relationship Id="rId338" Type="http://schemas.openxmlformats.org/officeDocument/2006/relationships/hyperlink" Target="https://www.usnews.com/education/best-global-universities/beijing-university-of-chemical-technology-501098" TargetMode="External"/><Relationship Id="rId337" Type="http://schemas.openxmlformats.org/officeDocument/2006/relationships/hyperlink" Target="https://www.usnews.com/education/best-global-universities/temple-university-216339" TargetMode="External"/><Relationship Id="rId336" Type="http://schemas.openxmlformats.org/officeDocument/2006/relationships/hyperlink" Target="https://www.usnews.com/education/best-global-universities/mansoura-university-508398" TargetMode="External"/><Relationship Id="rId335" Type="http://schemas.openxmlformats.org/officeDocument/2006/relationships/hyperlink" Target="https://www.usnews.com/education/best-global-universities/university-of-south-florida-137351" TargetMode="External"/><Relationship Id="rId334" Type="http://schemas.openxmlformats.org/officeDocument/2006/relationships/hyperlink" Target="https://www.usnews.com/education/best-global-universities/university-of-kansas-155317" TargetMode="External"/><Relationship Id="rId333" Type="http://schemas.openxmlformats.org/officeDocument/2006/relationships/hyperlink" Target="https://www.usnews.com/education/best-global-universities/university-of-genoa-503778" TargetMode="External"/><Relationship Id="rId332" Type="http://schemas.openxmlformats.org/officeDocument/2006/relationships/hyperlink" Target="https://www.usnews.com/education/best-global-universities/university-of-surrey-505401" TargetMode="External"/><Relationship Id="rId331" Type="http://schemas.openxmlformats.org/officeDocument/2006/relationships/hyperlink" Target="https://www.usnews.com/education/best-global-universities/state-university-of-new-york-suny-buffalo-196088" TargetMode="External"/><Relationship Id="rId330" Type="http://schemas.openxmlformats.org/officeDocument/2006/relationships/hyperlink" Target="https://www.usnews.com/education/best-global-universities/shanghai-university-504274" TargetMode="External"/><Relationship Id="rId33" Type="http://schemas.openxmlformats.org/officeDocument/2006/relationships/hyperlink" Target="https://www.usnews.com/education/best-global-universities/new-york-university-193900" TargetMode="External"/><Relationship Id="rId329" Type="http://schemas.openxmlformats.org/officeDocument/2006/relationships/hyperlink" Target="https://www.usnews.com/education/best-global-universities/leipzig-university-503504" TargetMode="External"/><Relationship Id="rId328" Type="http://schemas.openxmlformats.org/officeDocument/2006/relationships/hyperlink" Target="https://www.usnews.com/education/best-global-universities/al-azhar-university-508017" TargetMode="External"/><Relationship Id="rId327" Type="http://schemas.openxmlformats.org/officeDocument/2006/relationships/hyperlink" Target="https://www.usnews.com/education/best-global-universities/university-of-lagos-529618" TargetMode="External"/><Relationship Id="rId326" Type="http://schemas.openxmlformats.org/officeDocument/2006/relationships/hyperlink" Target="https://www.usnews.com/education/best-global-universities/university-of-kiel-504681" TargetMode="External"/><Relationship Id="rId325" Type="http://schemas.openxmlformats.org/officeDocument/2006/relationships/hyperlink" Target="https://www.usnews.com/education/best-global-universities/king-fahd-university-of-petroleum-minerals-506100" TargetMode="External"/><Relationship Id="rId324" Type="http://schemas.openxmlformats.org/officeDocument/2006/relationships/hyperlink" Target="https://www.usnews.com/education/best-global-universities/complutense-university-of-madrid-506527" TargetMode="External"/><Relationship Id="rId323" Type="http://schemas.openxmlformats.org/officeDocument/2006/relationships/hyperlink" Target="https://www.usnews.com/education/best-global-universities/universite-de-strasbourg-501292" TargetMode="External"/><Relationship Id="rId322" Type="http://schemas.openxmlformats.org/officeDocument/2006/relationships/hyperlink" Target="https://www.usnews.com/education/best-global-universities/university-of-trento-504044" TargetMode="External"/><Relationship Id="rId321" Type="http://schemas.openxmlformats.org/officeDocument/2006/relationships/hyperlink" Target="https://www.usnews.com/education/best-global-universities/dartmouth-college-182670" TargetMode="External"/><Relationship Id="rId320" Type="http://schemas.openxmlformats.org/officeDocument/2006/relationships/hyperlink" Target="https://www.usnews.com/education/best-global-universities/south-ural-state-university-530031" TargetMode="External"/><Relationship Id="rId32" Type="http://schemas.openxmlformats.org/officeDocument/2006/relationships/hyperlink" Target="https://www.usnews.com/education/best-global-universities/peking-university-501148" TargetMode="External"/><Relationship Id="rId319" Type="http://schemas.openxmlformats.org/officeDocument/2006/relationships/hyperlink" Target="https://www.usnews.com/education/best-global-universities/soochow-university-china-506714" TargetMode="External"/><Relationship Id="rId318" Type="http://schemas.openxmlformats.org/officeDocument/2006/relationships/hyperlink" Target="https://www.usnews.com/education/best-global-universities/polytechnic-university-of-milan-502229" TargetMode="External"/><Relationship Id="rId317" Type="http://schemas.openxmlformats.org/officeDocument/2006/relationships/hyperlink" Target="https://www.usnews.com/education/best-global-universities/university-of-connecticut-129020" TargetMode="External"/><Relationship Id="rId316" Type="http://schemas.openxmlformats.org/officeDocument/2006/relationships/hyperlink" Target="https://www.usnews.com/education/best-global-universities/osaka-university-505864" TargetMode="External"/><Relationship Id="rId315" Type="http://schemas.openxmlformats.org/officeDocument/2006/relationships/hyperlink" Target="https://www.usnews.com/education/best-global-universities/western-university-university-of-western-ontario-499965" TargetMode="External"/><Relationship Id="rId314" Type="http://schemas.openxmlformats.org/officeDocument/2006/relationships/hyperlink" Target="https://www.usnews.com/education/best-global-universities/tohoku-university-500862" TargetMode="External"/><Relationship Id="rId313" Type="http://schemas.openxmlformats.org/officeDocument/2006/relationships/hyperlink" Target="https://www.usnews.com/education/best-global-universities/stellenbosch-university-500980" TargetMode="External"/><Relationship Id="rId312" Type="http://schemas.openxmlformats.org/officeDocument/2006/relationships/hyperlink" Target="https://www.usnews.com/education/best-global-universities/colorado-state-university-126818" TargetMode="External"/><Relationship Id="rId311" Type="http://schemas.openxmlformats.org/officeDocument/2006/relationships/hyperlink" Target="https://www.usnews.com/education/best-global-universities/georgetown-university-131496" TargetMode="External"/><Relationship Id="rId310" Type="http://schemas.openxmlformats.org/officeDocument/2006/relationships/hyperlink" Target="https://www.usnews.com/education/best-global-universities/durham-university-501717" TargetMode="External"/><Relationship Id="rId31" Type="http://schemas.openxmlformats.org/officeDocument/2006/relationships/hyperlink" Target="https://www.usnews.com/education/best-global-universities/washington-university-wustl-179867" TargetMode="External"/><Relationship Id="rId309" Type="http://schemas.openxmlformats.org/officeDocument/2006/relationships/hyperlink" Target="https://www.usnews.com/education/best-global-universities/vrije-universiteit-brussel-504942" TargetMode="External"/><Relationship Id="rId308" Type="http://schemas.openxmlformats.org/officeDocument/2006/relationships/hyperlink" Target="https://www.usnews.com/education/best-global-universities/university-of-pavia-502948" TargetMode="External"/><Relationship Id="rId307" Type="http://schemas.openxmlformats.org/officeDocument/2006/relationships/hyperlink" Target="https://www.usnews.com/education/best-global-universities/university-of-duisburg-essen-505327" TargetMode="External"/><Relationship Id="rId306" Type="http://schemas.openxmlformats.org/officeDocument/2006/relationships/hyperlink" Target="https://www.usnews.com/education/best-global-universities/florida-state-university-134097" TargetMode="External"/><Relationship Id="rId305" Type="http://schemas.openxmlformats.org/officeDocument/2006/relationships/hyperlink" Target="https://www.usnews.com/education/best-global-universities/university-of-southern-queensland-529601" TargetMode="External"/><Relationship Id="rId304" Type="http://schemas.openxmlformats.org/officeDocument/2006/relationships/hyperlink" Target="https://www.usnews.com/education/best-global-universities/wuhan-university-of-technology-506361" TargetMode="External"/><Relationship Id="rId303" Type="http://schemas.openxmlformats.org/officeDocument/2006/relationships/hyperlink" Target="https://www.usnews.com/education/best-global-universities/university-of-texas-health-science-center-houston-229300" TargetMode="External"/><Relationship Id="rId302" Type="http://schemas.openxmlformats.org/officeDocument/2006/relationships/hyperlink" Target="https://www.usnews.com/education/best-global-universities/linkoping-university-503497" TargetMode="External"/><Relationship Id="rId301" Type="http://schemas.openxmlformats.org/officeDocument/2006/relationships/hyperlink" Target="https://www.usnews.com/education/best-global-universities/korea-university-505391" TargetMode="External"/><Relationship Id="rId300" Type="http://schemas.openxmlformats.org/officeDocument/2006/relationships/hyperlink" Target="https://www.usnews.com/education/best-global-universities/university-of-colorado-denver-126562" TargetMode="External"/><Relationship Id="rId30" Type="http://schemas.openxmlformats.org/officeDocument/2006/relationships/hyperlink" Target="https://www.usnews.com/education/best-global-universities/university-of-sydney-505369" TargetMode="External"/><Relationship Id="rId3" Type="http://schemas.openxmlformats.org/officeDocument/2006/relationships/hyperlink" Target="https://www.usnews.com/education/best-global-universities/massachusetts-institute-of-technology-mit-166683" TargetMode="External"/><Relationship Id="rId299" Type="http://schemas.openxmlformats.org/officeDocument/2006/relationships/hyperlink" Target="https://www.usnews.com/education/best-global-universities/korea-advanced-institute-of-science-technology-kaist-506336" TargetMode="External"/><Relationship Id="rId298" Type="http://schemas.openxmlformats.org/officeDocument/2006/relationships/hyperlink" Target="https://www.usnews.com/education/best-global-universities/duy-tan-university-529795" TargetMode="External"/><Relationship Id="rId297" Type="http://schemas.openxmlformats.org/officeDocument/2006/relationships/hyperlink" Target="https://www.usnews.com/education/best-global-universities/aalto-university-503645" TargetMode="External"/><Relationship Id="rId296" Type="http://schemas.openxmlformats.org/officeDocument/2006/relationships/hyperlink" Target="https://www.usnews.com/education/best-global-universities/universite-toulouse-iii-paul-sabatier-503302" TargetMode="External"/><Relationship Id="rId295" Type="http://schemas.openxmlformats.org/officeDocument/2006/relationships/hyperlink" Target="https://www.usnews.com/education/best-global-universities/technical-university-of-berlin-506357" TargetMode="External"/><Relationship Id="rId294" Type="http://schemas.openxmlformats.org/officeDocument/2006/relationships/hyperlink" Target="https://www.usnews.com/education/best-global-universities/shandong-university-505166" TargetMode="External"/><Relationship Id="rId293" Type="http://schemas.openxmlformats.org/officeDocument/2006/relationships/hyperlink" Target="https://www.usnews.com/education/best-global-universities/dalian-university-of-technology-500236" TargetMode="External"/><Relationship Id="rId292" Type="http://schemas.openxmlformats.org/officeDocument/2006/relationships/hyperlink" Target="https://www.usnews.com/education/best-global-universities/university-of-maryland-baltimore-163259" TargetMode="External"/><Relationship Id="rId291" Type="http://schemas.openxmlformats.org/officeDocument/2006/relationships/hyperlink" Target="https://www.usnews.com/education/best-global-universities/karlsruhe-institute-of-technology-502442" TargetMode="External"/><Relationship Id="rId290" Type="http://schemas.openxmlformats.org/officeDocument/2006/relationships/hyperlink" Target="https://www.usnews.com/education/best-global-universities/comsats-university-islamabad-cui-529200" TargetMode="External"/><Relationship Id="rId29" Type="http://schemas.openxmlformats.org/officeDocument/2006/relationships/hyperlink" Target="https://www.usnews.com/education/best-global-universities/university-of-melbourne-501796" TargetMode="External"/><Relationship Id="rId289" Type="http://schemas.openxmlformats.org/officeDocument/2006/relationships/hyperlink" Target="https://www.usnews.com/education/best-global-universities/yeshiva-university-197708" TargetMode="External"/><Relationship Id="rId288" Type="http://schemas.openxmlformats.org/officeDocument/2006/relationships/hyperlink" Target="https://www.usnews.com/education/best-global-universities/university-of-tasmania-502985" TargetMode="External"/><Relationship Id="rId287" Type="http://schemas.openxmlformats.org/officeDocument/2006/relationships/hyperlink" Target="https://www.usnews.com/education/best-global-universities/university-of-otago-506723" TargetMode="External"/><Relationship Id="rId286" Type="http://schemas.openxmlformats.org/officeDocument/2006/relationships/hyperlink" Target="https://www.usnews.com/education/best-global-universities/china-medical-university-taiwan-503180" TargetMode="External"/><Relationship Id="rId285" Type="http://schemas.openxmlformats.org/officeDocument/2006/relationships/hyperlink" Target="https://www.usnews.com/education/best-global-universities/la-trobe-university-501305" TargetMode="External"/><Relationship Id="rId284" Type="http://schemas.openxmlformats.org/officeDocument/2006/relationships/hyperlink" Target="https://www.usnews.com/education/best-global-universities/university-of-erlangen-nuremberg-504002" TargetMode="External"/><Relationship Id="rId283" Type="http://schemas.openxmlformats.org/officeDocument/2006/relationships/hyperlink" Target="https://www.usnews.com/education/best-global-universities/universiti-malaya-501730" TargetMode="External"/><Relationship Id="rId282" Type="http://schemas.openxmlformats.org/officeDocument/2006/relationships/hyperlink" Target="https://www.usnews.com/education/best-global-universities/universite-de-bordeaux-528820" TargetMode="External"/><Relationship Id="rId281" Type="http://schemas.openxmlformats.org/officeDocument/2006/relationships/hyperlink" Target="https://www.usnews.com/education/best-global-universities/western-sydney-university-506826" TargetMode="External"/><Relationship Id="rId280" Type="http://schemas.openxmlformats.org/officeDocument/2006/relationships/hyperlink" Target="https://www.usnews.com/education/best-global-universities/virginia-polytechnic-institute-state-university-233921" TargetMode="External"/><Relationship Id="rId28" Type="http://schemas.openxmlformats.org/officeDocument/2006/relationships/hyperlink" Target="https://www.usnews.com/education/best-global-universities/nanyang-technological-university-503366" TargetMode="External"/><Relationship Id="rId279" Type="http://schemas.openxmlformats.org/officeDocument/2006/relationships/hyperlink" Target="https://www.usnews.com/education/best-global-universities/aalborg-university-501276" TargetMode="External"/><Relationship Id="rId278" Type="http://schemas.openxmlformats.org/officeDocument/2006/relationships/hyperlink" Target="https://www.usnews.com/education/best-global-universities/autonomous-university-of-madrid-502502" TargetMode="External"/><Relationship Id="rId277" Type="http://schemas.openxmlformats.org/officeDocument/2006/relationships/hyperlink" Target="https://www.usnews.com/education/best-global-universities/university-of-tehran-504903" TargetMode="External"/><Relationship Id="rId276" Type="http://schemas.openxmlformats.org/officeDocument/2006/relationships/hyperlink" Target="https://www.usnews.com/education/best-global-universities/sungkyunkwan-university-skku-500193" TargetMode="External"/><Relationship Id="rId275" Type="http://schemas.openxmlformats.org/officeDocument/2006/relationships/hyperlink" Target="https://www.usnews.com/education/best-global-universities/universidade-do-porto-505685" TargetMode="External"/><Relationship Id="rId274" Type="http://schemas.openxmlformats.org/officeDocument/2006/relationships/hyperlink" Target="https://www.usnews.com/education/best-global-universities/tufts-university-168148" TargetMode="External"/><Relationship Id="rId273" Type="http://schemas.openxmlformats.org/officeDocument/2006/relationships/hyperlink" Target="https://www.usnews.com/education/best-global-universities/george-washington-university-131469" TargetMode="External"/><Relationship Id="rId272" Type="http://schemas.openxmlformats.org/officeDocument/2006/relationships/hyperlink" Target="https://www.usnews.com/education/best-global-universities/cairo-university-501834" TargetMode="External"/><Relationship Id="rId271" Type="http://schemas.openxmlformats.org/officeDocument/2006/relationships/hyperlink" Target="https://www.usnews.com/education/best-global-universities/university-of-texas-health-science-center-at-san-antonio-228644" TargetMode="External"/><Relationship Id="rId270" Type="http://schemas.openxmlformats.org/officeDocument/2006/relationships/hyperlink" Target="https://www.usnews.com/education/best-global-universities/pompeu-fabra-university-504748" TargetMode="External"/><Relationship Id="rId27" Type="http://schemas.openxmlformats.org/officeDocument/2006/relationships/hyperlink" Target="https://www.usnews.com/education/best-global-universities/duke-university-198419" TargetMode="External"/><Relationship Id="rId269" Type="http://schemas.openxmlformats.org/officeDocument/2006/relationships/hyperlink" Target="https://www.usnews.com/education/best-global-universities/university-of-illinois-chicago-145600" TargetMode="External"/><Relationship Id="rId268" Type="http://schemas.openxmlformats.org/officeDocument/2006/relationships/hyperlink" Target="https://www.usnews.com/education/best-global-universities/norwegian-university-of-science-technology-ntnu-503599" TargetMode="External"/><Relationship Id="rId267" Type="http://schemas.openxmlformats.org/officeDocument/2006/relationships/hyperlink" Target="https://www.usnews.com/education/best-global-universities/university-of-witwatersrand-500909" TargetMode="External"/><Relationship Id="rId266" Type="http://schemas.openxmlformats.org/officeDocument/2006/relationships/hyperlink" Target="https://www.usnews.com/education/best-global-universities/queens-university-belfast-505350" TargetMode="External"/><Relationship Id="rId265" Type="http://schemas.openxmlformats.org/officeDocument/2006/relationships/hyperlink" Target="https://www.usnews.com/education/best-global-universities/hebrew-university-of-jerusalem-500554" TargetMode="External"/><Relationship Id="rId264" Type="http://schemas.openxmlformats.org/officeDocument/2006/relationships/hyperlink" Target="https://www.usnews.com/education/best-global-universities/university-of-macau-528951" TargetMode="External"/><Relationship Id="rId263" Type="http://schemas.openxmlformats.org/officeDocument/2006/relationships/hyperlink" Target="https://www.usnews.com/education/best-global-universities/north-carolina-state-university-199193" TargetMode="External"/><Relationship Id="rId262" Type="http://schemas.openxmlformats.org/officeDocument/2006/relationships/hyperlink" Target="https://www.usnews.com/education/best-global-universities/university-of-sharjah-529769" TargetMode="External"/><Relationship Id="rId261" Type="http://schemas.openxmlformats.org/officeDocument/2006/relationships/hyperlink" Target="https://www.usnews.com/education/best-global-universities/universite-libre-de-bruxelles-505303" TargetMode="External"/><Relationship Id="rId260" Type="http://schemas.openxmlformats.org/officeDocument/2006/relationships/hyperlink" Target="https://www.usnews.com/education/best-global-universities/university-of-bergen-500374" TargetMode="External"/><Relationship Id="rId26" Type="http://schemas.openxmlformats.org/officeDocument/2006/relationships/hyperlink" Target="https://www.usnews.com/education/best-global-universities/university-of-chicago-144050" TargetMode="External"/><Relationship Id="rId259" Type="http://schemas.openxmlformats.org/officeDocument/2006/relationships/hyperlink" Target="https://www.usnews.com/education/best-global-universities/university-of-milano-bicocca-501339" TargetMode="External"/><Relationship Id="rId258" Type="http://schemas.openxmlformats.org/officeDocument/2006/relationships/hyperlink" Target="https://www.usnews.com/education/best-global-universities/university-college-dublin-504418" TargetMode="External"/><Relationship Id="rId257" Type="http://schemas.openxmlformats.org/officeDocument/2006/relationships/hyperlink" Target="https://www.usnews.com/education/best-global-universities/ton-duc-thang-university-529637" TargetMode="External"/><Relationship Id="rId256" Type="http://schemas.openxmlformats.org/officeDocument/2006/relationships/hyperlink" Target="https://www.usnews.com/education/best-global-universities/northwestern-polytechnical-university-504154" TargetMode="External"/><Relationship Id="rId255" Type="http://schemas.openxmlformats.org/officeDocument/2006/relationships/hyperlink" Target="https://www.usnews.com/education/best-global-universities/east-china-normal-university-506407" TargetMode="External"/><Relationship Id="rId254" Type="http://schemas.openxmlformats.org/officeDocument/2006/relationships/hyperlink" Target="https://www.usnews.com/education/best-global-universities/charles-university-prague-502397" TargetMode="External"/><Relationship Id="rId253" Type="http://schemas.openxmlformats.org/officeDocument/2006/relationships/hyperlink" Target="https://www.usnews.com/education/best-global-universities/university-of-valencia-504510" TargetMode="External"/><Relationship Id="rId252" Type="http://schemas.openxmlformats.org/officeDocument/2006/relationships/hyperlink" Target="https://www.usnews.com/education/best-global-universities/royal-institute-of-technology-505970" TargetMode="External"/><Relationship Id="rId251" Type="http://schemas.openxmlformats.org/officeDocument/2006/relationships/hyperlink" Target="https://www.usnews.com/education/best-global-universities/university-of-york-uk-505776" TargetMode="External"/><Relationship Id="rId250" Type="http://schemas.openxmlformats.org/officeDocument/2006/relationships/hyperlink" Target="https://www.usnews.com/education/best-global-universities/university-of-tennessee-knoxville-221759" TargetMode="External"/><Relationship Id="rId25" Type="http://schemas.openxmlformats.org/officeDocument/2006/relationships/hyperlink" Target="https://www.usnews.com/education/best-global-universities/northwestern-university-147767" TargetMode="External"/><Relationship Id="rId249" Type="http://schemas.openxmlformats.org/officeDocument/2006/relationships/hyperlink" Target="https://www.usnews.com/education/best-global-universities/university-of-sussex-503906" TargetMode="External"/><Relationship Id="rId248" Type="http://schemas.openxmlformats.org/officeDocument/2006/relationships/hyperlink" Target="https://www.usnews.com/education/best-global-universities/university-of-pisa-501006" TargetMode="External"/><Relationship Id="rId247" Type="http://schemas.openxmlformats.org/officeDocument/2006/relationships/hyperlink" Target="https://www.usnews.com/education/best-global-universities/university-of-florence-501033" TargetMode="External"/><Relationship Id="rId246" Type="http://schemas.openxmlformats.org/officeDocument/2006/relationships/hyperlink" Target="https://www.usnews.com/education/best-global-universities/chongqing-university-505768" TargetMode="External"/><Relationship Id="rId245" Type="http://schemas.openxmlformats.org/officeDocument/2006/relationships/hyperlink" Target="https://www.usnews.com/education/best-global-universities/university-of-tartu-502553" TargetMode="External"/><Relationship Id="rId244" Type="http://schemas.openxmlformats.org/officeDocument/2006/relationships/hyperlink" Target="https://www.usnews.com/education/best-global-universities/university-of-miami-135726" TargetMode="External"/><Relationship Id="rId243" Type="http://schemas.openxmlformats.org/officeDocument/2006/relationships/hyperlink" Target="https://www.usnews.com/education/best-global-universities/university-of-cologne-500060" TargetMode="External"/><Relationship Id="rId242" Type="http://schemas.openxmlformats.org/officeDocument/2006/relationships/hyperlink" Target="https://www.usnews.com/education/best-global-universities/sejong-university-528964" TargetMode="External"/><Relationship Id="rId241" Type="http://schemas.openxmlformats.org/officeDocument/2006/relationships/hyperlink" Target="https://www.usnews.com/education/best-global-universities/london-school-economics-political-science-502076" TargetMode="External"/><Relationship Id="rId240" Type="http://schemas.openxmlformats.org/officeDocument/2006/relationships/hyperlink" Target="https://www.usnews.com/education/best-global-universities/griffith-university-501686" TargetMode="External"/><Relationship Id="rId24" Type="http://schemas.openxmlformats.org/officeDocument/2006/relationships/hyperlink" Target="https://www.usnews.com/education/best-global-universities/california-institute-of-technology-110404" TargetMode="External"/><Relationship Id="rId239" Type="http://schemas.openxmlformats.org/officeDocument/2006/relationships/hyperlink" Target="https://www.usnews.com/education/best-global-universities/universite-grenoble-alpes-uga-528916" TargetMode="External"/><Relationship Id="rId238" Type="http://schemas.openxmlformats.org/officeDocument/2006/relationships/hyperlink" Target="https://www.usnews.com/education/best-global-universities/china-agricultural-university-500688" TargetMode="External"/><Relationship Id="rId237" Type="http://schemas.openxmlformats.org/officeDocument/2006/relationships/hyperlink" Target="https://www.usnews.com/education/best-global-universities/university-of-newcastle-500363" TargetMode="External"/><Relationship Id="rId236" Type="http://schemas.openxmlformats.org/officeDocument/2006/relationships/hyperlink" Target="https://www.usnews.com/education/best-global-universities/university-of-munster-500396" TargetMode="External"/><Relationship Id="rId235" Type="http://schemas.openxmlformats.org/officeDocument/2006/relationships/hyperlink" Target="https://www.usnews.com/education/best-global-universities/national-taiwan-university-504077" TargetMode="External"/><Relationship Id="rId234" Type="http://schemas.openxmlformats.org/officeDocument/2006/relationships/hyperlink" Target="https://www.usnews.com/education/best-global-universities/johannes-gutenberg-university-of-mainz-500317" TargetMode="External"/><Relationship Id="rId233" Type="http://schemas.openxmlformats.org/officeDocument/2006/relationships/hyperlink" Target="https://www.usnews.com/education/best-global-universities/lancaster-university-504720" TargetMode="External"/><Relationship Id="rId232" Type="http://schemas.openxmlformats.org/officeDocument/2006/relationships/hyperlink" Target="https://www.usnews.com/education/best-global-universities/university-of-southern-denmark-500382" TargetMode="External"/><Relationship Id="rId231" Type="http://schemas.openxmlformats.org/officeDocument/2006/relationships/hyperlink" Target="https://www.usnews.com/education/best-global-universities/state-university-of-new-york-suny-stony-brook-196097" TargetMode="External"/><Relationship Id="rId230" Type="http://schemas.openxmlformats.org/officeDocument/2006/relationships/hyperlink" Target="https://www.usnews.com/education/best-global-universities/northeastern-university-167358" TargetMode="External"/><Relationship Id="rId23" Type="http://schemas.openxmlformats.org/officeDocument/2006/relationships/hyperlink" Target="https://www.usnews.com/education/best-global-universities/national-university-of-singapore-505009" TargetMode="External"/><Relationship Id="rId229" Type="http://schemas.openxmlformats.org/officeDocument/2006/relationships/hyperlink" Target="https://www.usnews.com/education/best-global-universities/goethe-university-frankfurt-503512" TargetMode="External"/><Relationship Id="rId228" Type="http://schemas.openxmlformats.org/officeDocument/2006/relationships/hyperlink" Target="https://www.usnews.com/education/best-global-universities/beihang-university-502158" TargetMode="External"/><Relationship Id="rId227" Type="http://schemas.openxmlformats.org/officeDocument/2006/relationships/hyperlink" Target="https://www.usnews.com/education/best-global-universities/university-of-iowa-153658" TargetMode="External"/><Relationship Id="rId226" Type="http://schemas.openxmlformats.org/officeDocument/2006/relationships/hyperlink" Target="https://www.usnews.com/education/best-global-universities/universidade-de-lisboa-501120" TargetMode="External"/><Relationship Id="rId225" Type="http://schemas.openxmlformats.org/officeDocument/2006/relationships/hyperlink" Target="https://www.usnews.com/education/best-global-universities/university-of-california-riverside-110671" TargetMode="External"/><Relationship Id="rId224" Type="http://schemas.openxmlformats.org/officeDocument/2006/relationships/hyperlink" Target="https://www.usnews.com/education/best-global-universities/rice-university-227757" TargetMode="External"/><Relationship Id="rId223" Type="http://schemas.openxmlformats.org/officeDocument/2006/relationships/hyperlink" Target="https://www.usnews.com/education/best-global-universities/university-of-turin-502528" TargetMode="External"/><Relationship Id="rId222" Type="http://schemas.openxmlformats.org/officeDocument/2006/relationships/hyperlink" Target="https://www.usnews.com/education/best-global-universities/china-university-of-geosciences-506930" TargetMode="External"/><Relationship Id="rId221" Type="http://schemas.openxmlformats.org/officeDocument/2006/relationships/hyperlink" Target="https://www.usnews.com/education/best-global-universities/university-of-ottawa-499972" TargetMode="External"/><Relationship Id="rId220" Type="http://schemas.openxmlformats.org/officeDocument/2006/relationships/hyperlink" Target="https://www.usnews.com/education/best-global-universities/universite-de-montpellier-528813" TargetMode="External"/><Relationship Id="rId22" Type="http://schemas.openxmlformats.org/officeDocument/2006/relationships/hyperlink" Target="https://www.usnews.com/education/best-global-universities/university-of-california-san-diego-110680" TargetMode="External"/><Relationship Id="rId219" Type="http://schemas.openxmlformats.org/officeDocument/2006/relationships/hyperlink" Target="https://www.usnews.com/education/best-global-universities/rwth-aachen-university-506441" TargetMode="External"/><Relationship Id="rId218" Type="http://schemas.openxmlformats.org/officeDocument/2006/relationships/hyperlink" Target="https://www.usnews.com/education/best-global-universities/sichuan-university-506145" TargetMode="External"/><Relationship Id="rId217" Type="http://schemas.openxmlformats.org/officeDocument/2006/relationships/hyperlink" Target="https://www.usnews.com/education/best-global-universities/university-of-vienna-505908" TargetMode="External"/><Relationship Id="rId216" Type="http://schemas.openxmlformats.org/officeDocument/2006/relationships/hyperlink" Target="https://www.usnews.com/education/best-global-universities/national-kapodistrian-university-of-athens-504988" TargetMode="External"/><Relationship Id="rId215" Type="http://schemas.openxmlformats.org/officeDocument/2006/relationships/hyperlink" Target="https://www.usnews.com/education/best-global-universities/zhengzhou-university-502623" TargetMode="External"/><Relationship Id="rId214" Type="http://schemas.openxmlformats.org/officeDocument/2006/relationships/hyperlink" Target="https://www.usnews.com/education/best-global-universities/university-of-antwerp-505023" TargetMode="External"/><Relationship Id="rId213" Type="http://schemas.openxmlformats.org/officeDocument/2006/relationships/hyperlink" Target="https://www.usnews.com/education/best-global-universities/university-of-wurzburg-505067" TargetMode="External"/><Relationship Id="rId212" Type="http://schemas.openxmlformats.org/officeDocument/2006/relationships/hyperlink" Target="https://www.usnews.com/education/best-global-universities/university-of-freiburg-503940" TargetMode="External"/><Relationship Id="rId211" Type="http://schemas.openxmlformats.org/officeDocument/2006/relationships/hyperlink" Target="https://www.usnews.com/education/best-global-universities/university-of-cincinnati-201885" TargetMode="External"/><Relationship Id="rId210" Type="http://schemas.openxmlformats.org/officeDocument/2006/relationships/hyperlink" Target="https://www.usnews.com/education/best-global-universities/vita-salute-san-raffaele-university-501347" TargetMode="External"/><Relationship Id="rId21" Type="http://schemas.openxmlformats.org/officeDocument/2006/relationships/hyperlink" Target="https://www.usnews.com/education/best-global-universities/university-of-michigan-170976" TargetMode="External"/><Relationship Id="rId209" Type="http://schemas.openxmlformats.org/officeDocument/2006/relationships/hyperlink" Target="https://www.usnews.com/education/best-global-universities/university-of-calgary-499975" TargetMode="External"/><Relationship Id="rId208" Type="http://schemas.openxmlformats.org/officeDocument/2006/relationships/hyperlink" Target="https://www.usnews.com/education/best-global-universities/trinity-college-dublin-501570" TargetMode="External"/><Relationship Id="rId207" Type="http://schemas.openxmlformats.org/officeDocument/2006/relationships/hyperlink" Target="https://www.usnews.com/education/best-global-universities/beijing-normal-university-506588" TargetMode="External"/><Relationship Id="rId206" Type="http://schemas.openxmlformats.org/officeDocument/2006/relationships/hyperlink" Target="https://www.usnews.com/education/best-global-universities/yonsei-university-503801" TargetMode="External"/><Relationship Id="rId205" Type="http://schemas.openxmlformats.org/officeDocument/2006/relationships/hyperlink" Target="https://www.usnews.com/education/best-global-universities/university-of-wollongong-503195" TargetMode="External"/><Relationship Id="rId204" Type="http://schemas.openxmlformats.org/officeDocument/2006/relationships/hyperlink" Target="https://www.usnews.com/education/best-global-universities/medical-university-of-vienna-504165" TargetMode="External"/><Relationship Id="rId203" Type="http://schemas.openxmlformats.org/officeDocument/2006/relationships/hyperlink" Target="https://www.usnews.com/education/best-global-universities/universite-catholique-louvain-506348" TargetMode="External"/><Relationship Id="rId202" Type="http://schemas.openxmlformats.org/officeDocument/2006/relationships/hyperlink" Target="https://www.usnews.com/education/best-global-universities/technische-universitat-dresden-501011" TargetMode="External"/><Relationship Id="rId201" Type="http://schemas.openxmlformats.org/officeDocument/2006/relationships/hyperlink" Target="https://www.usnews.com/education/best-global-universities/university-of-rochester-195030" TargetMode="External"/><Relationship Id="rId200" Type="http://schemas.openxmlformats.org/officeDocument/2006/relationships/hyperlink" Target="https://www.usnews.com/education/best-global-universities/aix-marseille-universite-528917" TargetMode="External"/><Relationship Id="rId20" Type="http://schemas.openxmlformats.org/officeDocument/2006/relationships/hyperlink" Target="https://www.usnews.com/education/best-global-universities/cornell-university-190415" TargetMode="External"/><Relationship Id="rId2" Type="http://schemas.openxmlformats.org/officeDocument/2006/relationships/hyperlink" Target="https://www.usnews.com/education/best-global-universities/harvard-university-166027" TargetMode="External"/><Relationship Id="rId199" Type="http://schemas.openxmlformats.org/officeDocument/2006/relationships/hyperlink" Target="https://www.usnews.com/education/best-global-universities/xiamen-university-506410" TargetMode="External"/><Relationship Id="rId198" Type="http://schemas.openxmlformats.org/officeDocument/2006/relationships/hyperlink" Target="https://www.usnews.com/education/best-global-universities/eberhard-karls-university-of-tubingen-503424" TargetMode="External"/><Relationship Id="rId197" Type="http://schemas.openxmlformats.org/officeDocument/2006/relationships/hyperlink" Target="https://www.usnews.com/education/best-global-universities/tianjin-university-503557" TargetMode="External"/><Relationship Id="rId196" Type="http://schemas.openxmlformats.org/officeDocument/2006/relationships/hyperlink" Target="https://www.usnews.com/education/best-global-universities/royal-melbourne-institute-of-technology-rmit-503858" TargetMode="External"/><Relationship Id="rId195" Type="http://schemas.openxmlformats.org/officeDocument/2006/relationships/hyperlink" Target="https://www.usnews.com/education/best-global-universities/university-of-leicester-501221" TargetMode="External"/><Relationship Id="rId1941" Type="http://schemas.openxmlformats.org/officeDocument/2006/relationships/hyperlink" Target="https://www.usnews.com/education/best-global-universities/pochon-cha-university-529476" TargetMode="External"/><Relationship Id="rId1940" Type="http://schemas.openxmlformats.org/officeDocument/2006/relationships/hyperlink" Target="https://www.usnews.com/education/best-global-universities/hue-university-530303" TargetMode="External"/><Relationship Id="rId194" Type="http://schemas.openxmlformats.org/officeDocument/2006/relationships/hyperlink" Target="https://www.usnews.com/education/best-global-universities/university-of-waterloo-499966" TargetMode="External"/><Relationship Id="rId1939" Type="http://schemas.openxmlformats.org/officeDocument/2006/relationships/hyperlink" Target="https://www.usnews.com/education/best-global-universities/universidad-michoacana-de-san-nicolas-de-hidalgo-529330" TargetMode="External"/><Relationship Id="rId1938" Type="http://schemas.openxmlformats.org/officeDocument/2006/relationships/hyperlink" Target="https://www.usnews.com/education/best-global-universities/universidade-federal-de-campina-grande-529591" TargetMode="External"/><Relationship Id="rId1937" Type="http://schemas.openxmlformats.org/officeDocument/2006/relationships/hyperlink" Target="https://www.usnews.com/education/best-global-universities/rzeszow-university-of-technology-529834" TargetMode="External"/><Relationship Id="rId1936" Type="http://schemas.openxmlformats.org/officeDocument/2006/relationships/hyperlink" Target="https://www.usnews.com/education/best-global-universities/punjabi-university-530135" TargetMode="External"/><Relationship Id="rId1935" Type="http://schemas.openxmlformats.org/officeDocument/2006/relationships/hyperlink" Target="https://www.usnews.com/education/best-global-universities/izmir-katip-celebi-university-530088" TargetMode="External"/><Relationship Id="rId1934" Type="http://schemas.openxmlformats.org/officeDocument/2006/relationships/hyperlink" Target="https://www.usnews.com/education/best-global-universities/universidad-veracruzana-529598" TargetMode="External"/><Relationship Id="rId1933" Type="http://schemas.openxmlformats.org/officeDocument/2006/relationships/hyperlink" Target="https://www.usnews.com/education/best-global-universities/osmania-university-529495" TargetMode="External"/><Relationship Id="rId1932" Type="http://schemas.openxmlformats.org/officeDocument/2006/relationships/hyperlink" Target="https://www.usnews.com/education/best-global-universities/international-university-of-health-welfare-529920" TargetMode="External"/><Relationship Id="rId1931" Type="http://schemas.openxmlformats.org/officeDocument/2006/relationships/hyperlink" Target="https://www.usnews.com/education/best-global-universities/nanjing-institute-of-technology-529873" TargetMode="External"/><Relationship Id="rId1930" Type="http://schemas.openxmlformats.org/officeDocument/2006/relationships/hyperlink" Target="https://www.usnews.com/education/best-global-universities/hebei-medical-university-529919" TargetMode="External"/><Relationship Id="rId193" Type="http://schemas.openxmlformats.org/officeDocument/2006/relationships/hyperlink" Target="https://www.usnews.com/education/best-global-universities/macquarie-university-502013" TargetMode="External"/><Relationship Id="rId1929" Type="http://schemas.openxmlformats.org/officeDocument/2006/relationships/hyperlink" Target="https://www.usnews.com/education/best-global-universities/xihua-university-529829" TargetMode="External"/><Relationship Id="rId1928" Type="http://schemas.openxmlformats.org/officeDocument/2006/relationships/hyperlink" Target="https://www.usnews.com/education/best-global-universities/ningxia-university-529972" TargetMode="External"/><Relationship Id="rId1927" Type="http://schemas.openxmlformats.org/officeDocument/2006/relationships/hyperlink" Target="https://www.usnews.com/education/best-global-universities/shibaura-institute-of-technology-530300" TargetMode="External"/><Relationship Id="rId1926" Type="http://schemas.openxmlformats.org/officeDocument/2006/relationships/hyperlink" Target="https://www.usnews.com/education/best-global-universities/university-of-teramo-530299" TargetMode="External"/><Relationship Id="rId1925" Type="http://schemas.openxmlformats.org/officeDocument/2006/relationships/hyperlink" Target="https://www.usnews.com/education/best-global-universities/university-of-la-reunion-530068" TargetMode="External"/><Relationship Id="rId1924" Type="http://schemas.openxmlformats.org/officeDocument/2006/relationships/hyperlink" Target="https://www.usnews.com/education/best-global-universities/jiaxing-university-529959" TargetMode="External"/><Relationship Id="rId1923" Type="http://schemas.openxmlformats.org/officeDocument/2006/relationships/hyperlink" Target="https://www.usnews.com/education/best-global-universities/beijing-information-science-technology-university-529868" TargetMode="External"/><Relationship Id="rId1922" Type="http://schemas.openxmlformats.org/officeDocument/2006/relationships/hyperlink" Target="https://www.usnews.com/education/best-global-universities/manisa-celal-bayar-universitesi-530090" TargetMode="External"/><Relationship Id="rId1921" Type="http://schemas.openxmlformats.org/officeDocument/2006/relationships/hyperlink" Target="https://www.usnews.com/education/best-global-universities/chengdu-university-of-information-technology-530085" TargetMode="External"/><Relationship Id="rId1920" Type="http://schemas.openxmlformats.org/officeDocument/2006/relationships/hyperlink" Target="https://www.usnews.com/education/best-global-universities/changchun-university-of-technology-529892" TargetMode="External"/><Relationship Id="rId192" Type="http://schemas.openxmlformats.org/officeDocument/2006/relationships/hyperlink" Target="https://www.usnews.com/education/best-global-universities/nankai-university-505981" TargetMode="External"/><Relationship Id="rId1919" Type="http://schemas.openxmlformats.org/officeDocument/2006/relationships/hyperlink" Target="https://www.usnews.com/education/best-global-universities/abdelmalek-essaadi-university-of-tetouan-530298" TargetMode="External"/><Relationship Id="rId1918" Type="http://schemas.openxmlformats.org/officeDocument/2006/relationships/hyperlink" Target="https://www.usnews.com/education/best-global-universities/university-of-lethbridge-529030" TargetMode="External"/><Relationship Id="rId1917" Type="http://schemas.openxmlformats.org/officeDocument/2006/relationships/hyperlink" Target="https://www.usnews.com/education/best-global-universities/southwest-minzu-university-529977" TargetMode="External"/><Relationship Id="rId1916" Type="http://schemas.openxmlformats.org/officeDocument/2006/relationships/hyperlink" Target="https://www.usnews.com/education/best-global-universities/sichuan-university-of-science-engineering-529979" TargetMode="External"/><Relationship Id="rId1915" Type="http://schemas.openxmlformats.org/officeDocument/2006/relationships/hyperlink" Target="https://www.usnews.com/education/best-global-universities/sam-houston-state-university-227881" TargetMode="External"/><Relationship Id="rId1914" Type="http://schemas.openxmlformats.org/officeDocument/2006/relationships/hyperlink" Target="https://www.usnews.com/education/best-global-universities/payame-noor-university-529865" TargetMode="External"/><Relationship Id="rId1913" Type="http://schemas.openxmlformats.org/officeDocument/2006/relationships/hyperlink" Target="https://www.usnews.com/education/best-global-universities/maharshi-dayanand-university-530297" TargetMode="External"/><Relationship Id="rId1912" Type="http://schemas.openxmlformats.org/officeDocument/2006/relationships/hyperlink" Target="https://www.usnews.com/education/best-global-universities/chongqing-university-of-arts-sciences-529897" TargetMode="External"/><Relationship Id="rId1911" Type="http://schemas.openxmlformats.org/officeDocument/2006/relationships/hyperlink" Target="https://www.usnews.com/education/best-global-universities/universidade-federal-do-triangulo-mineiro-529757" TargetMode="External"/><Relationship Id="rId1910" Type="http://schemas.openxmlformats.org/officeDocument/2006/relationships/hyperlink" Target="https://www.usnews.com/education/best-global-universities/jilin-normal-university-529884" TargetMode="External"/><Relationship Id="rId191" Type="http://schemas.openxmlformats.org/officeDocument/2006/relationships/hyperlink" Target="https://www.usnews.com/education/best-global-universities/university-of-naples-federico-ii-505539" TargetMode="External"/><Relationship Id="rId1909" Type="http://schemas.openxmlformats.org/officeDocument/2006/relationships/hyperlink" Target="https://www.usnews.com/education/best-global-universities/i-shou-university-529910" TargetMode="External"/><Relationship Id="rId1908" Type="http://schemas.openxmlformats.org/officeDocument/2006/relationships/hyperlink" Target="https://www.usnews.com/education/best-global-universities/guizhou-medical-university-529927" TargetMode="External"/><Relationship Id="rId1907" Type="http://schemas.openxmlformats.org/officeDocument/2006/relationships/hyperlink" Target="https://www.usnews.com/education/best-global-universities/graduate-university-of-advanced-technology-529843" TargetMode="External"/><Relationship Id="rId1906" Type="http://schemas.openxmlformats.org/officeDocument/2006/relationships/hyperlink" Target="https://www.usnews.com/education/best-global-universities/ecole-nationale-veterinaire-agroalimentaire-et-de-lalimentation-nantes-atlantique-530296" TargetMode="External"/><Relationship Id="rId1905" Type="http://schemas.openxmlformats.org/officeDocument/2006/relationships/hyperlink" Target="https://www.usnews.com/education/best-global-universities/chung-shan-medical-university-529116" TargetMode="External"/><Relationship Id="rId1904" Type="http://schemas.openxmlformats.org/officeDocument/2006/relationships/hyperlink" Target="https://www.usnews.com/education/best-global-universities/university-of-miyazaki-529246" TargetMode="External"/><Relationship Id="rId1903" Type="http://schemas.openxmlformats.org/officeDocument/2006/relationships/hyperlink" Target="https://www.usnews.com/education/best-global-universities/shenzhen-polytechnic-university-530295" TargetMode="External"/><Relationship Id="rId1902" Type="http://schemas.openxmlformats.org/officeDocument/2006/relationships/hyperlink" Target="https://www.usnews.com/education/best-global-universities/saitama-university-529191" TargetMode="External"/><Relationship Id="rId1901" Type="http://schemas.openxmlformats.org/officeDocument/2006/relationships/hyperlink" Target="https://www.usnews.com/education/best-global-universities/huaiyin-normal-university-530064" TargetMode="External"/><Relationship Id="rId1900" Type="http://schemas.openxmlformats.org/officeDocument/2006/relationships/hyperlink" Target="https://www.usnews.com/education/best-global-universities/gaziosmanpasa-university-528975" TargetMode="External"/><Relationship Id="rId190" Type="http://schemas.openxmlformats.org/officeDocument/2006/relationships/hyperlink" Target="https://www.usnews.com/education/best-global-universities/south-china-university-of-technology-505115" TargetMode="External"/><Relationship Id="rId19" Type="http://schemas.openxmlformats.org/officeDocument/2006/relationships/hyperlink" Target="https://www.usnews.com/education/best-global-universities/princeton-university-186131" TargetMode="External"/><Relationship Id="rId1899" Type="http://schemas.openxmlformats.org/officeDocument/2006/relationships/hyperlink" Target="https://www.usnews.com/education/best-global-universities/roehampton-university-530001" TargetMode="External"/><Relationship Id="rId1898" Type="http://schemas.openxmlformats.org/officeDocument/2006/relationships/hyperlink" Target="https://www.usnews.com/education/best-global-universities/gauhati-university-529649" TargetMode="External"/><Relationship Id="rId1897" Type="http://schemas.openxmlformats.org/officeDocument/2006/relationships/hyperlink" Target="https://www.usnews.com/education/best-global-universities/universidad-mayor-530294" TargetMode="External"/><Relationship Id="rId1896" Type="http://schemas.openxmlformats.org/officeDocument/2006/relationships/hyperlink" Target="https://www.usnews.com/education/best-global-universities/sardar-vallabhbhai-national-institute-of-technology-529639" TargetMode="External"/><Relationship Id="rId1895" Type="http://schemas.openxmlformats.org/officeDocument/2006/relationships/hyperlink" Target="https://www.usnews.com/education/best-global-universities/periyar-university-530293" TargetMode="External"/><Relationship Id="rId1894" Type="http://schemas.openxmlformats.org/officeDocument/2006/relationships/hyperlink" Target="https://www.usnews.com/education/best-global-universities/jain-university-529958" TargetMode="External"/><Relationship Id="rId1893" Type="http://schemas.openxmlformats.org/officeDocument/2006/relationships/hyperlink" Target="https://www.usnews.com/education/best-global-universities/chongqing-university-of-science-technology-530292" TargetMode="External"/><Relationship Id="rId1892" Type="http://schemas.openxmlformats.org/officeDocument/2006/relationships/hyperlink" Target="https://www.usnews.com/education/best-global-universities/university-of-szczecin-530291" TargetMode="External"/><Relationship Id="rId1891" Type="http://schemas.openxmlformats.org/officeDocument/2006/relationships/hyperlink" Target="https://www.usnews.com/education/best-global-universities/universidade-federal-de-amazonas-530010" TargetMode="External"/><Relationship Id="rId1890" Type="http://schemas.openxmlformats.org/officeDocument/2006/relationships/hyperlink" Target="https://www.usnews.com/education/best-global-universities/tu-clausthal-529078" TargetMode="External"/><Relationship Id="rId189" Type="http://schemas.openxmlformats.org/officeDocument/2006/relationships/hyperlink" Target="https://www.usnews.com/education/best-global-universities/shenzhen-university-529041" TargetMode="External"/><Relationship Id="rId1889" Type="http://schemas.openxmlformats.org/officeDocument/2006/relationships/hyperlink" Target="https://www.usnews.com/education/best-global-universities/national-university-of-the-south-529267" TargetMode="External"/><Relationship Id="rId1888" Type="http://schemas.openxmlformats.org/officeDocument/2006/relationships/hyperlink" Target="https://www.usnews.com/education/best-global-universities/national-dong-hwa-university-529226" TargetMode="External"/><Relationship Id="rId1887" Type="http://schemas.openxmlformats.org/officeDocument/2006/relationships/hyperlink" Target="https://www.usnews.com/education/best-global-universities/civil-aviation-university-of-china-529856" TargetMode="External"/><Relationship Id="rId1886" Type="http://schemas.openxmlformats.org/officeDocument/2006/relationships/hyperlink" Target="https://www.usnews.com/education/best-global-universities/xian-university-of-posts-telecommunications-529862" TargetMode="External"/><Relationship Id="rId1885" Type="http://schemas.openxmlformats.org/officeDocument/2006/relationships/hyperlink" Target="https://www.usnews.com/education/best-global-universities/universidade-do-estado-de-santa-catarina-530008" TargetMode="External"/><Relationship Id="rId1884" Type="http://schemas.openxmlformats.org/officeDocument/2006/relationships/hyperlink" Target="https://www.usnews.com/education/best-global-universities/siksha-o-anusandhan-university-530099" TargetMode="External"/><Relationship Id="rId1883" Type="http://schemas.openxmlformats.org/officeDocument/2006/relationships/hyperlink" Target="https://www.usnews.com/education/best-global-universities/shenyang-university-of-technology-529847" TargetMode="External"/><Relationship Id="rId1882" Type="http://schemas.openxmlformats.org/officeDocument/2006/relationships/hyperlink" Target="https://www.usnews.com/education/best-global-universities/national-institute-of-technology-karnataka-529773" TargetMode="External"/><Relationship Id="rId1881" Type="http://schemas.openxmlformats.org/officeDocument/2006/relationships/hyperlink" Target="https://www.usnews.com/education/best-global-universities/meiji-university-530012" TargetMode="External"/><Relationship Id="rId1880" Type="http://schemas.openxmlformats.org/officeDocument/2006/relationships/hyperlink" Target="https://www.usnews.com/education/best-global-universities/lublin-university-of-technology-529771" TargetMode="External"/><Relationship Id="rId188" Type="http://schemas.openxmlformats.org/officeDocument/2006/relationships/hyperlink" Target="https://www.usnews.com/education/best-global-universities/delft-university-of-technology-505496" TargetMode="External"/><Relationship Id="rId1879" Type="http://schemas.openxmlformats.org/officeDocument/2006/relationships/hyperlink" Target="https://www.usnews.com/education/best-global-universities/lorestan-university-529981" TargetMode="External"/><Relationship Id="rId1878" Type="http://schemas.openxmlformats.org/officeDocument/2006/relationships/hyperlink" Target="https://www.usnews.com/education/best-global-universities/indian-institute-of-technology-iit-mandi-530093" TargetMode="External"/><Relationship Id="rId1877" Type="http://schemas.openxmlformats.org/officeDocument/2006/relationships/hyperlink" Target="https://www.usnews.com/education/best-global-universities/universite-de-pau-et-des-pays-de-ladour-529180" TargetMode="External"/><Relationship Id="rId1876" Type="http://schemas.openxmlformats.org/officeDocument/2006/relationships/hyperlink" Target="https://www.usnews.com/education/best-global-universities/universidad-de-la-habana-530290" TargetMode="External"/><Relationship Id="rId1875" Type="http://schemas.openxmlformats.org/officeDocument/2006/relationships/hyperlink" Target="https://www.usnews.com/education/best-global-universities/technical-university-liberec-529899" TargetMode="External"/><Relationship Id="rId1874" Type="http://schemas.openxmlformats.org/officeDocument/2006/relationships/hyperlink" Target="https://www.usnews.com/education/best-global-universities/ssn-college-of-engineering-530289" TargetMode="External"/><Relationship Id="rId1873" Type="http://schemas.openxmlformats.org/officeDocument/2006/relationships/hyperlink" Target="https://www.usnews.com/education/best-global-universities/southwest-medical-university-529931" TargetMode="External"/><Relationship Id="rId1872" Type="http://schemas.openxmlformats.org/officeDocument/2006/relationships/hyperlink" Target="https://www.usnews.com/education/best-global-universities/northwest-normal-university-china-529605" TargetMode="External"/><Relationship Id="rId1871" Type="http://schemas.openxmlformats.org/officeDocument/2006/relationships/hyperlink" Target="https://www.usnews.com/education/best-global-universities/jichi-medical-university-529127" TargetMode="External"/><Relationship Id="rId1870" Type="http://schemas.openxmlformats.org/officeDocument/2006/relationships/hyperlink" Target="https://www.usnews.com/education/best-global-universities/kwansei-gakuin-university-530072" TargetMode="External"/><Relationship Id="rId187" Type="http://schemas.openxmlformats.org/officeDocument/2006/relationships/hyperlink" Target="https://www.usnews.com/education/best-global-universities/technical-university-of-denmark-503016" TargetMode="External"/><Relationship Id="rId1869" Type="http://schemas.openxmlformats.org/officeDocument/2006/relationships/hyperlink" Target="https://www.usnews.com/education/best-global-universities/wakayama-medical-university-529624" TargetMode="External"/><Relationship Id="rId1868" Type="http://schemas.openxmlformats.org/officeDocument/2006/relationships/hyperlink" Target="https://www.usnews.com/education/best-global-universities/shimane-university-529295" TargetMode="External"/><Relationship Id="rId1867" Type="http://schemas.openxmlformats.org/officeDocument/2006/relationships/hyperlink" Target="https://www.usnews.com/education/best-global-universities/mid-sweden-university-529628" TargetMode="External"/><Relationship Id="rId1866" Type="http://schemas.openxmlformats.org/officeDocument/2006/relationships/hyperlink" Target="https://www.usnews.com/education/best-global-universities/jilin-agricultural-university-530080" TargetMode="External"/><Relationship Id="rId1865" Type="http://schemas.openxmlformats.org/officeDocument/2006/relationships/hyperlink" Target="https://www.usnews.com/education/best-global-universities/yancheng-institute-of-technology-529888" TargetMode="External"/><Relationship Id="rId1864" Type="http://schemas.openxmlformats.org/officeDocument/2006/relationships/hyperlink" Target="https://www.usnews.com/education/best-global-universities/university-of-burdwan-530288" TargetMode="External"/><Relationship Id="rId1863" Type="http://schemas.openxmlformats.org/officeDocument/2006/relationships/hyperlink" Target="https://www.usnews.com/education/best-global-universities/universidad-autonoma-de-baja-california-529594" TargetMode="External"/><Relationship Id="rId1862" Type="http://schemas.openxmlformats.org/officeDocument/2006/relationships/hyperlink" Target="https://www.usnews.com/education/best-global-universities/feng-chia-university-529287" TargetMode="External"/><Relationship Id="rId1861" Type="http://schemas.openxmlformats.org/officeDocument/2006/relationships/hyperlink" Target="https://www.usnews.com/education/best-global-universities/china-west-normal-university-529957" TargetMode="External"/><Relationship Id="rId1860" Type="http://schemas.openxmlformats.org/officeDocument/2006/relationships/hyperlink" Target="https://www.usnews.com/education/best-global-universities/xinxiang-medical-university-529948" TargetMode="External"/><Relationship Id="rId186" Type="http://schemas.openxmlformats.org/officeDocument/2006/relationships/hyperlink" Target="https://www.usnews.com/education/best-global-universities/queensland-university-of-technology-qut-504619" TargetMode="External"/><Relationship Id="rId1859" Type="http://schemas.openxmlformats.org/officeDocument/2006/relationships/hyperlink" Target="https://www.usnews.com/education/best-global-universities/university-of-science-technology-liaoning-529900" TargetMode="External"/><Relationship Id="rId1858" Type="http://schemas.openxmlformats.org/officeDocument/2006/relationships/hyperlink" Target="https://www.usnews.com/education/best-global-universities/university-of-allahabad-530287" TargetMode="External"/><Relationship Id="rId1857" Type="http://schemas.openxmlformats.org/officeDocument/2006/relationships/hyperlink" Target="https://www.usnews.com/education/best-global-universities/universidade-federal-de-mato-grosso-529468" TargetMode="External"/><Relationship Id="rId1856" Type="http://schemas.openxmlformats.org/officeDocument/2006/relationships/hyperlink" Target="https://www.usnews.com/education/best-global-universities/national-university-of-the-littoral-529233" TargetMode="External"/><Relationship Id="rId1855" Type="http://schemas.openxmlformats.org/officeDocument/2006/relationships/hyperlink" Target="https://www.usnews.com/education/best-global-universities/university-science-technology-houari-boumediene-529820" TargetMode="External"/><Relationship Id="rId1854" Type="http://schemas.openxmlformats.org/officeDocument/2006/relationships/hyperlink" Target="https://www.usnews.com/education/best-global-universities/university-of-quebec-chicoutimi-530286" TargetMode="External"/><Relationship Id="rId1853" Type="http://schemas.openxmlformats.org/officeDocument/2006/relationships/hyperlink" Target="https://www.usnews.com/education/best-global-universities/universidad-catolica-de-la-santisima-concepcion-530285" TargetMode="External"/><Relationship Id="rId1852" Type="http://schemas.openxmlformats.org/officeDocument/2006/relationships/hyperlink" Target="https://www.usnews.com/education/best-global-universities/ludong-university-530021" TargetMode="External"/><Relationship Id="rId1851" Type="http://schemas.openxmlformats.org/officeDocument/2006/relationships/hyperlink" Target="https://www.usnews.com/education/best-global-universities/bauman-moscow-state-technical-university-529661" TargetMode="External"/><Relationship Id="rId1850" Type="http://schemas.openxmlformats.org/officeDocument/2006/relationships/hyperlink" Target="https://www.usnews.com/education/best-global-universities/changchun-university-of-science-technology-529860" TargetMode="External"/><Relationship Id="rId185" Type="http://schemas.openxmlformats.org/officeDocument/2006/relationships/hyperlink" Target="https://www.usnews.com/education/best-global-universities/cardiff-university-500071" TargetMode="External"/><Relationship Id="rId1849" Type="http://schemas.openxmlformats.org/officeDocument/2006/relationships/hyperlink" Target="https://www.usnews.com/education/best-global-universities/universite-de-toulouse-jean-jaures-529701" TargetMode="External"/><Relationship Id="rId1848" Type="http://schemas.openxmlformats.org/officeDocument/2006/relationships/hyperlink" Target="https://www.usnews.com/education/best-global-universities/nippon-medical-school-529119" TargetMode="External"/><Relationship Id="rId1847" Type="http://schemas.openxmlformats.org/officeDocument/2006/relationships/hyperlink" Target="https://www.usnews.com/education/best-global-universities/national-chengchi-university-529138" TargetMode="External"/><Relationship Id="rId1846" Type="http://schemas.openxmlformats.org/officeDocument/2006/relationships/hyperlink" Target="https://www.usnews.com/education/best-global-universities/kunming-medical-university-529921" TargetMode="External"/><Relationship Id="rId1845" Type="http://schemas.openxmlformats.org/officeDocument/2006/relationships/hyperlink" Target="https://www.usnews.com/education/best-global-universities/kansai-medical-university-529913" TargetMode="External"/><Relationship Id="rId1844" Type="http://schemas.openxmlformats.org/officeDocument/2006/relationships/hyperlink" Target="https://www.usnews.com/education/best-global-universities/gh-asachi-technical-university-529082" TargetMode="External"/><Relationship Id="rId1843" Type="http://schemas.openxmlformats.org/officeDocument/2006/relationships/hyperlink" Target="https://www.usnews.com/education/best-global-universities/east-china-jiaotong-university-529827" TargetMode="External"/><Relationship Id="rId1842" Type="http://schemas.openxmlformats.org/officeDocument/2006/relationships/hyperlink" Target="https://www.usnews.com/education/best-global-universities/universidade-federal-rural-de-pernambuco-ufrpe-529592" TargetMode="External"/><Relationship Id="rId1841" Type="http://schemas.openxmlformats.org/officeDocument/2006/relationships/hyperlink" Target="https://www.usnews.com/education/best-global-universities/universidade-federal-de-alagoas-529580" TargetMode="External"/><Relationship Id="rId1840" Type="http://schemas.openxmlformats.org/officeDocument/2006/relationships/hyperlink" Target="https://www.usnews.com/education/best-global-universities/north-china-university-of-science-technology-529518" TargetMode="External"/><Relationship Id="rId184" Type="http://schemas.openxmlformats.org/officeDocument/2006/relationships/hyperlink" Target="https://www.usnews.com/education/best-global-universities/southeast-university-china-505648" TargetMode="External"/><Relationship Id="rId1839" Type="http://schemas.openxmlformats.org/officeDocument/2006/relationships/hyperlink" Target="https://www.usnews.com/education/best-global-universities/national-chung-cheng-university-529192" TargetMode="External"/><Relationship Id="rId1838" Type="http://schemas.openxmlformats.org/officeDocument/2006/relationships/hyperlink" Target="https://www.usnews.com/education/best-global-universities/lanzhou-university-of-technology-529641" TargetMode="External"/><Relationship Id="rId1837" Type="http://schemas.openxmlformats.org/officeDocument/2006/relationships/hyperlink" Target="https://www.usnews.com/education/best-global-universities/instituto-politecnico-de-braganca-529114" TargetMode="External"/><Relationship Id="rId1836" Type="http://schemas.openxmlformats.org/officeDocument/2006/relationships/hyperlink" Target="https://www.usnews.com/education/best-global-universities/huaibei-normal-university-529612" TargetMode="External"/><Relationship Id="rId1835" Type="http://schemas.openxmlformats.org/officeDocument/2006/relationships/hyperlink" Target="https://www.usnews.com/education/best-global-universities/duquesne-university-212106" TargetMode="External"/><Relationship Id="rId1834" Type="http://schemas.openxmlformats.org/officeDocument/2006/relationships/hyperlink" Target="https://www.usnews.com/education/best-global-universities/universidade-federal-do-piaui-530023" TargetMode="External"/><Relationship Id="rId1833" Type="http://schemas.openxmlformats.org/officeDocument/2006/relationships/hyperlink" Target="https://www.usnews.com/education/best-global-universities/guangxi-medical-university-529620" TargetMode="External"/><Relationship Id="rId1832" Type="http://schemas.openxmlformats.org/officeDocument/2006/relationships/hyperlink" Target="https://www.usnews.com/education/best-global-universities/eskisehir-osmangazi-university-529293" TargetMode="External"/><Relationship Id="rId1831" Type="http://schemas.openxmlformats.org/officeDocument/2006/relationships/hyperlink" Target="https://www.usnews.com/education/best-global-universities/appalachian-state-university-197869" TargetMode="External"/><Relationship Id="rId1830" Type="http://schemas.openxmlformats.org/officeDocument/2006/relationships/hyperlink" Target="https://www.usnews.com/education/best-global-universities/universidad-nacional-del-comahue-529608" TargetMode="External"/><Relationship Id="rId183" Type="http://schemas.openxmlformats.org/officeDocument/2006/relationships/hyperlink" Target="https://www.usnews.com/education/best-global-universities/xian-jiaotong-university-503987" TargetMode="External"/><Relationship Id="rId1829" Type="http://schemas.openxmlformats.org/officeDocument/2006/relationships/hyperlink" Target="https://www.usnews.com/education/best-global-universities/soongsil-university-529260" TargetMode="External"/><Relationship Id="rId1828" Type="http://schemas.openxmlformats.org/officeDocument/2006/relationships/hyperlink" Target="https://www.usnews.com/education/best-global-universities/indian-institute-of-science-education-research-iiser---mohali-529967" TargetMode="External"/><Relationship Id="rId1827" Type="http://schemas.openxmlformats.org/officeDocument/2006/relationships/hyperlink" Target="https://www.usnews.com/education/best-global-universities/chengdu-university-of-traditional-chinese-medicine-530083" TargetMode="External"/><Relationship Id="rId1826" Type="http://schemas.openxmlformats.org/officeDocument/2006/relationships/hyperlink" Target="https://www.usnews.com/education/best-global-universities/university-of-yamanashi-529231" TargetMode="External"/><Relationship Id="rId1825" Type="http://schemas.openxmlformats.org/officeDocument/2006/relationships/hyperlink" Target="https://www.usnews.com/education/best-global-universities/northeast-petroleum-university-529819" TargetMode="External"/><Relationship Id="rId1824" Type="http://schemas.openxmlformats.org/officeDocument/2006/relationships/hyperlink" Target="https://www.usnews.com/education/best-global-universities/institute-of-chemical-technology-mumbai-529413" TargetMode="External"/><Relationship Id="rId1823" Type="http://schemas.openxmlformats.org/officeDocument/2006/relationships/hyperlink" Target="https://www.usnews.com/education/best-global-universities/hubei-normal-university-530283" TargetMode="External"/><Relationship Id="rId1822" Type="http://schemas.openxmlformats.org/officeDocument/2006/relationships/hyperlink" Target="https://www.usnews.com/education/best-global-universities/anhui-polytechnic-university-530282" TargetMode="External"/><Relationship Id="rId1821" Type="http://schemas.openxmlformats.org/officeDocument/2006/relationships/hyperlink" Target="https://www.usnews.com/education/best-global-universities/yeditepe-university-529952" TargetMode="External"/><Relationship Id="rId1820" Type="http://schemas.openxmlformats.org/officeDocument/2006/relationships/hyperlink" Target="https://www.usnews.com/education/best-global-universities/university-of-ostrava-529711" TargetMode="External"/><Relationship Id="rId182" Type="http://schemas.openxmlformats.org/officeDocument/2006/relationships/hyperlink" Target="https://www.usnews.com/education/best-global-universities/maastricht-university-505759" TargetMode="External"/><Relationship Id="rId1819" Type="http://schemas.openxmlformats.org/officeDocument/2006/relationships/hyperlink" Target="https://www.usnews.com/education/best-global-universities/university-of-bergamo-530067" TargetMode="External"/><Relationship Id="rId1818" Type="http://schemas.openxmlformats.org/officeDocument/2006/relationships/hyperlink" Target="https://www.usnews.com/education/best-global-universities/kochi-university-528839" TargetMode="External"/><Relationship Id="rId1817" Type="http://schemas.openxmlformats.org/officeDocument/2006/relationships/hyperlink" Target="https://www.usnews.com/education/best-global-universities/ecole-nationale-veterinaire-de-toulouse-529876" TargetMode="External"/><Relationship Id="rId1816" Type="http://schemas.openxmlformats.org/officeDocument/2006/relationships/hyperlink" Target="https://www.usnews.com/education/best-global-universities/bozok-university-530281" TargetMode="External"/><Relationship Id="rId1815" Type="http://schemas.openxmlformats.org/officeDocument/2006/relationships/hyperlink" Target="https://www.usnews.com/education/best-global-universities/birla-institute-of-technology-mesra-529871" TargetMode="External"/><Relationship Id="rId1814" Type="http://schemas.openxmlformats.org/officeDocument/2006/relationships/hyperlink" Target="https://www.usnews.com/education/best-global-universities/jimei-university-530020" TargetMode="External"/><Relationship Id="rId1813" Type="http://schemas.openxmlformats.org/officeDocument/2006/relationships/hyperlink" Target="https://www.usnews.com/education/best-global-universities/inje-university-500285" TargetMode="External"/><Relationship Id="rId1812" Type="http://schemas.openxmlformats.org/officeDocument/2006/relationships/hyperlink" Target="https://www.usnews.com/education/best-global-universities/capital-university-of-economics-business-530280" TargetMode="External"/><Relationship Id="rId1811" Type="http://schemas.openxmlformats.org/officeDocument/2006/relationships/hyperlink" Target="https://www.usnews.com/education/best-global-universities/tottori-university-529530" TargetMode="External"/><Relationship Id="rId1810" Type="http://schemas.openxmlformats.org/officeDocument/2006/relationships/hyperlink" Target="https://www.usnews.com/education/best-global-universities/shizuoka-university-503668" TargetMode="External"/><Relationship Id="rId181" Type="http://schemas.openxmlformats.org/officeDocument/2006/relationships/hyperlink" Target="https://www.usnews.com/education/best-global-universities/beijing-institute-of-technology-504704" TargetMode="External"/><Relationship Id="rId1809" Type="http://schemas.openxmlformats.org/officeDocument/2006/relationships/hyperlink" Target="https://www.usnews.com/education/best-global-universities/shaqra-university-514022" TargetMode="External"/><Relationship Id="rId1808" Type="http://schemas.openxmlformats.org/officeDocument/2006/relationships/hyperlink" Target="https://www.usnews.com/education/best-global-universities/binzhou-medical-university-530074" TargetMode="External"/><Relationship Id="rId1807" Type="http://schemas.openxmlformats.org/officeDocument/2006/relationships/hyperlink" Target="https://www.usnews.com/education/best-global-universities/west-pomeranian-university-of-technology-529891" TargetMode="External"/><Relationship Id="rId1806" Type="http://schemas.openxmlformats.org/officeDocument/2006/relationships/hyperlink" Target="https://www.usnews.com/education/best-global-universities/minzu-university-of-china-530279" TargetMode="External"/><Relationship Id="rId1805" Type="http://schemas.openxmlformats.org/officeDocument/2006/relationships/hyperlink" Target="https://www.usnews.com/education/best-global-universities/universite-de-technologie-de-compiegne-529344" TargetMode="External"/><Relationship Id="rId1804" Type="http://schemas.openxmlformats.org/officeDocument/2006/relationships/hyperlink" Target="https://www.usnews.com/education/best-global-universities/sinop-university-529790" TargetMode="External"/><Relationship Id="rId1803" Type="http://schemas.openxmlformats.org/officeDocument/2006/relationships/hyperlink" Target="https://www.usnews.com/education/best-global-universities/samara-national-research-university-529902" TargetMode="External"/><Relationship Id="rId1802" Type="http://schemas.openxmlformats.org/officeDocument/2006/relationships/hyperlink" Target="https://www.usnews.com/education/best-global-universities/nagaoka-university-of-technology-529077" TargetMode="External"/><Relationship Id="rId1801" Type="http://schemas.openxmlformats.org/officeDocument/2006/relationships/hyperlink" Target="https://www.usnews.com/education/best-global-universities/nanjing-audit-university-530278" TargetMode="External"/><Relationship Id="rId1800" Type="http://schemas.openxmlformats.org/officeDocument/2006/relationships/hyperlink" Target="https://www.usnews.com/education/best-global-universities/giresun-university-529785" TargetMode="External"/><Relationship Id="rId180" Type="http://schemas.openxmlformats.org/officeDocument/2006/relationships/hyperlink" Target="https://www.usnews.com/education/best-global-universities/arizona-state-university-tempe-104151" TargetMode="External"/><Relationship Id="rId18" Type="http://schemas.openxmlformats.org/officeDocument/2006/relationships/hyperlink" Target="https://www.usnews.com/education/best-global-universities/university-of-toronto-499968" TargetMode="External"/><Relationship Id="rId1799" Type="http://schemas.openxmlformats.org/officeDocument/2006/relationships/hyperlink" Target="https://www.usnews.com/education/best-global-universities/wroclaw-university-of-environmental-life-sciences-529558" TargetMode="External"/><Relationship Id="rId1798" Type="http://schemas.openxmlformats.org/officeDocument/2006/relationships/hyperlink" Target="https://www.usnews.com/education/best-global-universities/universite-badji-mokhtar-annaba-529722" TargetMode="External"/><Relationship Id="rId1797" Type="http://schemas.openxmlformats.org/officeDocument/2006/relationships/hyperlink" Target="https://www.usnews.com/education/best-global-universities/sookmyung-womens-university-530006" TargetMode="External"/><Relationship Id="rId1796" Type="http://schemas.openxmlformats.org/officeDocument/2006/relationships/hyperlink" Target="https://www.usnews.com/education/best-global-universities/shenzhen-technology-university-530277" TargetMode="External"/><Relationship Id="rId1795" Type="http://schemas.openxmlformats.org/officeDocument/2006/relationships/hyperlink" Target="https://www.usnews.com/education/best-global-universities/cleveland-state-university-202134" TargetMode="External"/><Relationship Id="rId1794" Type="http://schemas.openxmlformats.org/officeDocument/2006/relationships/hyperlink" Target="https://www.usnews.com/education/best-global-universities/universite-de-technologie-de-belfort-montbeliard-utbm-529767" TargetMode="External"/><Relationship Id="rId1793" Type="http://schemas.openxmlformats.org/officeDocument/2006/relationships/hyperlink" Target="https://www.usnews.com/education/best-global-universities/mie-university-529216" TargetMode="External"/><Relationship Id="rId1792" Type="http://schemas.openxmlformats.org/officeDocument/2006/relationships/hyperlink" Target="https://www.usnews.com/education/best-global-universities/hungarian-university-of-agriculture-life-sciences-529455" TargetMode="External"/><Relationship Id="rId1791" Type="http://schemas.openxmlformats.org/officeDocument/2006/relationships/hyperlink" Target="https://www.usnews.com/education/best-global-universities/tokyo-university-of-marine-science-technology-530054" TargetMode="External"/><Relationship Id="rId1790" Type="http://schemas.openxmlformats.org/officeDocument/2006/relationships/hyperlink" Target="https://www.usnews.com/education/best-global-universities/north-minzu-university-530276" TargetMode="External"/><Relationship Id="rId179" Type="http://schemas.openxmlformats.org/officeDocument/2006/relationships/hyperlink" Target="https://www.usnews.com/education/best-global-universities/tel-aviv-university-500052" TargetMode="External"/><Relationship Id="rId1789" Type="http://schemas.openxmlformats.org/officeDocument/2006/relationships/hyperlink" Target="https://www.usnews.com/education/best-global-universities/medical-university-silesia-529276" TargetMode="External"/><Relationship Id="rId1788" Type="http://schemas.openxmlformats.org/officeDocument/2006/relationships/hyperlink" Target="https://www.usnews.com/education/best-global-universities/gla-university-530275" TargetMode="External"/><Relationship Id="rId1787" Type="http://schemas.openxmlformats.org/officeDocument/2006/relationships/hyperlink" Target="https://www.usnews.com/education/best-global-universities/fu-jen-catholic-university-529258" TargetMode="External"/><Relationship Id="rId1786" Type="http://schemas.openxmlformats.org/officeDocument/2006/relationships/hyperlink" Target="https://www.usnews.com/education/best-global-universities/punjab-agricultural-university-529438" TargetMode="External"/><Relationship Id="rId1785" Type="http://schemas.openxmlformats.org/officeDocument/2006/relationships/hyperlink" Target="https://www.usnews.com/education/best-global-universities/louisiana-state-university-health-sciences-center-at-shreveport-529937" TargetMode="External"/><Relationship Id="rId1784" Type="http://schemas.openxmlformats.org/officeDocument/2006/relationships/hyperlink" Target="https://www.usnews.com/education/best-global-universities/inner-mongolia-university-529483" TargetMode="External"/><Relationship Id="rId1783" Type="http://schemas.openxmlformats.org/officeDocument/2006/relationships/hyperlink" Target="https://www.usnews.com/education/best-global-universities/east-china-university-of-technology-529973" TargetMode="External"/><Relationship Id="rId1782" Type="http://schemas.openxmlformats.org/officeDocument/2006/relationships/hyperlink" Target="https://www.usnews.com/education/best-global-universities/arab-academy-for-science-technology-maritime-transport-512745" TargetMode="External"/><Relationship Id="rId1781" Type="http://schemas.openxmlformats.org/officeDocument/2006/relationships/hyperlink" Target="https://www.usnews.com/education/best-global-universities/south-central-minzu-university-529493" TargetMode="External"/><Relationship Id="rId1780" Type="http://schemas.openxmlformats.org/officeDocument/2006/relationships/hyperlink" Target="https://www.usnews.com/education/best-global-universities/dankook-university-529081" TargetMode="External"/><Relationship Id="rId178" Type="http://schemas.openxmlformats.org/officeDocument/2006/relationships/hyperlink" Target="https://www.usnews.com/education/best-global-universities/deakin-university-504884" TargetMode="External"/><Relationship Id="rId1779" Type="http://schemas.openxmlformats.org/officeDocument/2006/relationships/hyperlink" Target="https://www.usnews.com/education/best-global-universities/chongqing-jiaotong-university-529852" TargetMode="External"/><Relationship Id="rId1778" Type="http://schemas.openxmlformats.org/officeDocument/2006/relationships/hyperlink" Target="https://www.usnews.com/education/best-global-universities/university-of-medicine-pharmacy-of-craiova-530161" TargetMode="External"/><Relationship Id="rId1777" Type="http://schemas.openxmlformats.org/officeDocument/2006/relationships/hyperlink" Target="https://www.usnews.com/education/best-global-universities/tomas-bata-university-zlin-530194" TargetMode="External"/><Relationship Id="rId1776" Type="http://schemas.openxmlformats.org/officeDocument/2006/relationships/hyperlink" Target="https://www.usnews.com/education/best-global-universities/mahatma-gandhi-university-kerala-529968" TargetMode="External"/><Relationship Id="rId1775" Type="http://schemas.openxmlformats.org/officeDocument/2006/relationships/hyperlink" Target="https://www.usnews.com/education/best-global-universities/ecole-centrale-de-lyon-529054" TargetMode="External"/><Relationship Id="rId1774" Type="http://schemas.openxmlformats.org/officeDocument/2006/relationships/hyperlink" Target="https://www.usnews.com/education/best-global-universities/cy-cergy-paris-universite-529718" TargetMode="External"/><Relationship Id="rId1773" Type="http://schemas.openxmlformats.org/officeDocument/2006/relationships/hyperlink" Target="https://www.usnews.com/education/best-global-universities/vytautas-magnus-university-530274" TargetMode="External"/><Relationship Id="rId1772" Type="http://schemas.openxmlformats.org/officeDocument/2006/relationships/hyperlink" Target="https://www.usnews.com/education/best-global-universities/university-of-kashmir-530084" TargetMode="External"/><Relationship Id="rId1771" Type="http://schemas.openxmlformats.org/officeDocument/2006/relationships/hyperlink" Target="https://www.usnews.com/education/best-global-universities/tianjin-university-of-commerce-530273" TargetMode="External"/><Relationship Id="rId1770" Type="http://schemas.openxmlformats.org/officeDocument/2006/relationships/hyperlink" Target="https://www.usnews.com/education/best-global-universities/kurume-university-529122" TargetMode="External"/><Relationship Id="rId177" Type="http://schemas.openxmlformats.org/officeDocument/2006/relationships/hyperlink" Target="https://www.usnews.com/education/best-global-universities/university-of-massachusetts-amherst-166629" TargetMode="External"/><Relationship Id="rId1769" Type="http://schemas.openxmlformats.org/officeDocument/2006/relationships/hyperlink" Target="https://www.usnews.com/education/best-global-universities/hankuk-university-foreign-studies-529503" TargetMode="External"/><Relationship Id="rId1768" Type="http://schemas.openxmlformats.org/officeDocument/2006/relationships/hyperlink" Target="https://www.usnews.com/education/best-global-universities/fujian-medical-university-529622" TargetMode="External"/><Relationship Id="rId1767" Type="http://schemas.openxmlformats.org/officeDocument/2006/relationships/hyperlink" Target="https://www.usnews.com/education/best-global-universities/zhengzhou-university-of-light-industry-529838" TargetMode="External"/><Relationship Id="rId1766" Type="http://schemas.openxmlformats.org/officeDocument/2006/relationships/hyperlink" Target="https://www.usnews.com/education/best-global-universities/universidade-tecnologica-federal-do-parana-529590" TargetMode="External"/><Relationship Id="rId1765" Type="http://schemas.openxmlformats.org/officeDocument/2006/relationships/hyperlink" Target="https://www.usnews.com/education/best-global-universities/nagoya-institute-of-technology-529083" TargetMode="External"/><Relationship Id="rId1764" Type="http://schemas.openxmlformats.org/officeDocument/2006/relationships/hyperlink" Target="https://www.usnews.com/education/best-global-universities/fujian-university-of-technology-530178" TargetMode="External"/><Relationship Id="rId1763" Type="http://schemas.openxmlformats.org/officeDocument/2006/relationships/hyperlink" Target="https://www.usnews.com/education/best-global-universities/ariel-university-530014" TargetMode="External"/><Relationship Id="rId1762" Type="http://schemas.openxmlformats.org/officeDocument/2006/relationships/hyperlink" Target="https://www.usnews.com/education/best-global-universities/teikyo-university-529123" TargetMode="External"/><Relationship Id="rId1761" Type="http://schemas.openxmlformats.org/officeDocument/2006/relationships/hyperlink" Target="https://www.usnews.com/education/best-global-universities/kocaeli-university-529277" TargetMode="External"/><Relationship Id="rId1760" Type="http://schemas.openxmlformats.org/officeDocument/2006/relationships/hyperlink" Target="https://www.usnews.com/education/best-global-universities/istanbul-medipol-university-529950" TargetMode="External"/><Relationship Id="rId176" Type="http://schemas.openxmlformats.org/officeDocument/2006/relationships/hyperlink" Target="https://www.usnews.com/education/best-global-universities/university-of-lausanne-505144" TargetMode="External"/><Relationship Id="rId1759" Type="http://schemas.openxmlformats.org/officeDocument/2006/relationships/hyperlink" Target="https://www.usnews.com/education/best-global-universities/university-of-molise-529577" TargetMode="External"/><Relationship Id="rId1758" Type="http://schemas.openxmlformats.org/officeDocument/2006/relationships/hyperlink" Target="https://www.usnews.com/education/best-global-universities/rowan-university-184782" TargetMode="External"/><Relationship Id="rId1757" Type="http://schemas.openxmlformats.org/officeDocument/2006/relationships/hyperlink" Target="https://www.usnews.com/education/best-global-universities/illinois-state-university-145813" TargetMode="External"/><Relationship Id="rId1756" Type="http://schemas.openxmlformats.org/officeDocument/2006/relationships/hyperlink" Target="https://www.usnews.com/education/best-global-universities/gunma-university-504586" TargetMode="External"/><Relationship Id="rId1755" Type="http://schemas.openxmlformats.org/officeDocument/2006/relationships/hyperlink" Target="https://www.usnews.com/education/best-global-universities/claremont-graduate-school-530002" TargetMode="External"/><Relationship Id="rId1754" Type="http://schemas.openxmlformats.org/officeDocument/2006/relationships/hyperlink" Target="https://www.usnews.com/education/best-global-universities/university-nacional-cuyo-mendoza-529408" TargetMode="External"/><Relationship Id="rId1753" Type="http://schemas.openxmlformats.org/officeDocument/2006/relationships/hyperlink" Target="https://www.usnews.com/education/best-global-universities/universitat-internacional-de-catalunya-529916" TargetMode="External"/><Relationship Id="rId1752" Type="http://schemas.openxmlformats.org/officeDocument/2006/relationships/hyperlink" Target="https://www.usnews.com/education/best-global-universities/universidad-catolica-de-murcia-529906" TargetMode="External"/><Relationship Id="rId1751" Type="http://schemas.openxmlformats.org/officeDocument/2006/relationships/hyperlink" Target="https://www.usnews.com/education/best-global-universities/chongqing-university-of-technology-529845" TargetMode="External"/><Relationship Id="rId1750" Type="http://schemas.openxmlformats.org/officeDocument/2006/relationships/hyperlink" Target="https://www.usnews.com/education/best-global-universities/wuyi-university-530153" TargetMode="External"/><Relationship Id="rId175" Type="http://schemas.openxmlformats.org/officeDocument/2006/relationships/hyperlink" Target="https://www.usnews.com/education/best-global-universities/universite-de-montreal-506159" TargetMode="External"/><Relationship Id="rId1749" Type="http://schemas.openxmlformats.org/officeDocument/2006/relationships/hyperlink" Target="https://www.usnews.com/education/best-global-universities/vilnius-gediminas-technical-university-529345" TargetMode="External"/><Relationship Id="rId1748" Type="http://schemas.openxmlformats.org/officeDocument/2006/relationships/hyperlink" Target="https://www.usnews.com/education/best-global-universities/university-of-south-china-529496" TargetMode="External"/><Relationship Id="rId1747" Type="http://schemas.openxmlformats.org/officeDocument/2006/relationships/hyperlink" Target="https://www.usnews.com/education/best-global-universities/university-of-rzeszow-529560" TargetMode="External"/><Relationship Id="rId1746" Type="http://schemas.openxmlformats.org/officeDocument/2006/relationships/hyperlink" Target="https://www.usnews.com/education/best-global-universities/university-of-leoben-529074" TargetMode="External"/><Relationship Id="rId1745" Type="http://schemas.openxmlformats.org/officeDocument/2006/relationships/hyperlink" Target="https://www.usnews.com/education/best-global-universities/national-institute-of-technology-silchar-529775" TargetMode="External"/><Relationship Id="rId1744" Type="http://schemas.openxmlformats.org/officeDocument/2006/relationships/hyperlink" Target="https://www.usnews.com/education/best-global-universities/kitasato-university-505240" TargetMode="External"/><Relationship Id="rId1743" Type="http://schemas.openxmlformats.org/officeDocument/2006/relationships/hyperlink" Target="https://www.usnews.com/education/best-global-universities/huaiyin-institute-of-technology-529857" TargetMode="External"/><Relationship Id="rId1742" Type="http://schemas.openxmlformats.org/officeDocument/2006/relationships/hyperlink" Target="https://www.usnews.com/education/best-global-universities/east-tennessee-state-university-220075" TargetMode="External"/><Relationship Id="rId1741" Type="http://schemas.openxmlformats.org/officeDocument/2006/relationships/hyperlink" Target="https://www.usnews.com/education/best-global-universities/cracow-university-of-technology-529570" TargetMode="External"/><Relationship Id="rId1740" Type="http://schemas.openxmlformats.org/officeDocument/2006/relationships/hyperlink" Target="https://www.usnews.com/education/best-global-universities/california-state-university-long-beach-110583" TargetMode="External"/><Relationship Id="rId174" Type="http://schemas.openxmlformats.org/officeDocument/2006/relationships/hyperlink" Target="https://www.usnews.com/education/best-global-universities/university-of-warwick-503443" TargetMode="External"/><Relationship Id="rId1739" Type="http://schemas.openxmlformats.org/officeDocument/2006/relationships/hyperlink" Target="https://www.usnews.com/education/best-global-universities/university-of-dayton-202480" TargetMode="External"/><Relationship Id="rId1738" Type="http://schemas.openxmlformats.org/officeDocument/2006/relationships/hyperlink" Target="https://www.usnews.com/education/best-global-universities/universidad-de-huelva-529193" TargetMode="External"/><Relationship Id="rId1737" Type="http://schemas.openxmlformats.org/officeDocument/2006/relationships/hyperlink" Target="https://www.usnews.com/education/best-global-universities/universidad-autonoma-de-sinaloa-530176" TargetMode="External"/><Relationship Id="rId1736" Type="http://schemas.openxmlformats.org/officeDocument/2006/relationships/hyperlink" Target="https://www.usnews.com/education/best-global-universities/trent-university-499979" TargetMode="External"/><Relationship Id="rId1735" Type="http://schemas.openxmlformats.org/officeDocument/2006/relationships/hyperlink" Target="https://www.usnews.com/education/best-global-universities/pondicherry-university-529502" TargetMode="External"/><Relationship Id="rId1734" Type="http://schemas.openxmlformats.org/officeDocument/2006/relationships/hyperlink" Target="https://www.usnews.com/education/best-global-universities/kyorin-university-529361" TargetMode="External"/><Relationship Id="rId1733" Type="http://schemas.openxmlformats.org/officeDocument/2006/relationships/hyperlink" Target="https://www.usnews.com/education/best-global-universities/universidad-nacional-mayor-de-san-marcos-530272" TargetMode="External"/><Relationship Id="rId1732" Type="http://schemas.openxmlformats.org/officeDocument/2006/relationships/hyperlink" Target="https://www.usnews.com/education/best-global-universities/saga-university-529232" TargetMode="External"/><Relationship Id="rId1731" Type="http://schemas.openxmlformats.org/officeDocument/2006/relationships/hyperlink" Target="https://www.usnews.com/education/best-global-universities/karamanoglu-mehmetbey-university-530174" TargetMode="External"/><Relationship Id="rId1730" Type="http://schemas.openxmlformats.org/officeDocument/2006/relationships/hyperlink" Target="https://www.usnews.com/education/best-global-universities/indian-institute-of-technology-iit-ropar-529980" TargetMode="External"/><Relationship Id="rId173" Type="http://schemas.openxmlformats.org/officeDocument/2006/relationships/hyperlink" Target="https://www.usnews.com/education/best-global-universities/university-of-gottingen-502609" TargetMode="External"/><Relationship Id="rId1729" Type="http://schemas.openxmlformats.org/officeDocument/2006/relationships/hyperlink" Target="https://www.usnews.com/education/best-global-universities/china-jiliang-university-529306" TargetMode="External"/><Relationship Id="rId1728" Type="http://schemas.openxmlformats.org/officeDocument/2006/relationships/hyperlink" Target="https://www.usnews.com/education/best-global-universities/zhejiang-university-of-science-technology-530269" TargetMode="External"/><Relationship Id="rId1727" Type="http://schemas.openxmlformats.org/officeDocument/2006/relationships/hyperlink" Target="https://www.usnews.com/education/best-global-universities/xian-technological-university-529890" TargetMode="External"/><Relationship Id="rId1726" Type="http://schemas.openxmlformats.org/officeDocument/2006/relationships/hyperlink" Target="https://www.usnews.com/education/best-global-universities/wright-state-university-dayton-206604" TargetMode="External"/><Relationship Id="rId1725" Type="http://schemas.openxmlformats.org/officeDocument/2006/relationships/hyperlink" Target="https://www.usnews.com/education/best-global-universities/universidade-estadual-de-maringa-529117" TargetMode="External"/><Relationship Id="rId1724" Type="http://schemas.openxmlformats.org/officeDocument/2006/relationships/hyperlink" Target="https://www.usnews.com/education/best-global-universities/ondokuz-mayis-university-504179" TargetMode="External"/><Relationship Id="rId1723" Type="http://schemas.openxmlformats.org/officeDocument/2006/relationships/hyperlink" Target="https://www.usnews.com/education/best-global-universities/moulay-ismail-university-of-meknes-530268" TargetMode="External"/><Relationship Id="rId1722" Type="http://schemas.openxmlformats.org/officeDocument/2006/relationships/hyperlink" Target="https://www.usnews.com/education/best-global-universities/duzce-university-530069" TargetMode="External"/><Relationship Id="rId1721" Type="http://schemas.openxmlformats.org/officeDocument/2006/relationships/hyperlink" Target="https://www.usnews.com/education/best-global-universities/university-of-rwanda-530267" TargetMode="External"/><Relationship Id="rId1720" Type="http://schemas.openxmlformats.org/officeDocument/2006/relationships/hyperlink" Target="https://www.usnews.com/education/best-global-universities/universidad-del-norte-colombia-530266" TargetMode="External"/><Relationship Id="rId172" Type="http://schemas.openxmlformats.org/officeDocument/2006/relationships/hyperlink" Target="https://www.usnews.com/education/best-global-universities/texas-am-university-college-station-228723" TargetMode="External"/><Relationship Id="rId1719" Type="http://schemas.openxmlformats.org/officeDocument/2006/relationships/hyperlink" Target="https://www.usnews.com/education/best-global-universities/technische-universitat-ilmenau-529347" TargetMode="External"/><Relationship Id="rId1718" Type="http://schemas.openxmlformats.org/officeDocument/2006/relationships/hyperlink" Target="https://www.usnews.com/education/best-global-universities/polytechnic-university-of-timisoara-529464" TargetMode="External"/><Relationship Id="rId1717" Type="http://schemas.openxmlformats.org/officeDocument/2006/relationships/hyperlink" Target="https://www.usnews.com/education/best-global-universities/northeast-electric-power-university-529809" TargetMode="External"/><Relationship Id="rId1716" Type="http://schemas.openxmlformats.org/officeDocument/2006/relationships/hyperlink" Target="https://www.usnews.com/education/best-global-universities/shenyang-pharmaceutical-university-501409" TargetMode="External"/><Relationship Id="rId1715" Type="http://schemas.openxmlformats.org/officeDocument/2006/relationships/hyperlink" Target="https://www.usnews.com/education/best-global-universities/shandong-first-medical-university-shandong-academy-of-medical-sciences-529729" TargetMode="External"/><Relationship Id="rId1714" Type="http://schemas.openxmlformats.org/officeDocument/2006/relationships/hyperlink" Target="https://www.usnews.com/education/best-global-universities/hallym-university-529236" TargetMode="External"/><Relationship Id="rId1713" Type="http://schemas.openxmlformats.org/officeDocument/2006/relationships/hyperlink" Target="https://www.usnews.com/education/best-global-universities/yamaguchi-university-505526" TargetMode="External"/><Relationship Id="rId1712" Type="http://schemas.openxmlformats.org/officeDocument/2006/relationships/hyperlink" Target="https://www.usnews.com/education/best-global-universities/vetagro-sup-529725" TargetMode="External"/><Relationship Id="rId1711" Type="http://schemas.openxmlformats.org/officeDocument/2006/relationships/hyperlink" Target="https://www.usnews.com/education/best-global-universities/university-of-quebec-trois-rivieres-529999" TargetMode="External"/><Relationship Id="rId1710" Type="http://schemas.openxmlformats.org/officeDocument/2006/relationships/hyperlink" Target="https://www.usnews.com/education/best-global-universities/university-of-oradea-530265" TargetMode="External"/><Relationship Id="rId171" Type="http://schemas.openxmlformats.org/officeDocument/2006/relationships/hyperlink" Target="https://www.usnews.com/education/best-global-universities/university-of-basel-502059" TargetMode="External"/><Relationship Id="rId1709" Type="http://schemas.openxmlformats.org/officeDocument/2006/relationships/hyperlink" Target="https://www.usnews.com/education/best-global-universities/national-university-of-rosario-529046" TargetMode="External"/><Relationship Id="rId1708" Type="http://schemas.openxmlformats.org/officeDocument/2006/relationships/hyperlink" Target="https://www.usnews.com/education/best-global-universities/arts-et-metiers-institute-of-technology-529697" TargetMode="External"/><Relationship Id="rId1707" Type="http://schemas.openxmlformats.org/officeDocument/2006/relationships/hyperlink" Target="https://www.usnews.com/education/best-global-universities/anhui-university-of-science-technology-529833" TargetMode="External"/><Relationship Id="rId1706" Type="http://schemas.openxmlformats.org/officeDocument/2006/relationships/hyperlink" Target="https://www.usnews.com/education/best-global-universities/wuhan-polytechnic-university-530264" TargetMode="External"/><Relationship Id="rId1705" Type="http://schemas.openxmlformats.org/officeDocument/2006/relationships/hyperlink" Target="https://www.usnews.com/education/best-global-universities/university-of-electro-communications-japan-529005" TargetMode="External"/><Relationship Id="rId1704" Type="http://schemas.openxmlformats.org/officeDocument/2006/relationships/hyperlink" Target="https://www.usnews.com/education/best-global-universities/istinye-university-530263" TargetMode="External"/><Relationship Id="rId1703" Type="http://schemas.openxmlformats.org/officeDocument/2006/relationships/hyperlink" Target="https://www.usnews.com/education/best-global-universities/guilin-university-of-technology-529886" TargetMode="External"/><Relationship Id="rId1702" Type="http://schemas.openxmlformats.org/officeDocument/2006/relationships/hyperlink" Target="https://www.usnews.com/education/best-global-universities/fukuoka-university-529259" TargetMode="External"/><Relationship Id="rId1701" Type="http://schemas.openxmlformats.org/officeDocument/2006/relationships/hyperlink" Target="https://www.usnews.com/education/best-global-universities/university-of-the-ryukyus-529099" TargetMode="External"/><Relationship Id="rId1700" Type="http://schemas.openxmlformats.org/officeDocument/2006/relationships/hyperlink" Target="https://www.usnews.com/education/best-global-universities/university-of-khartoum-512401" TargetMode="External"/><Relationship Id="rId170" Type="http://schemas.openxmlformats.org/officeDocument/2006/relationships/hyperlink" Target="https://www.usnews.com/education/best-global-universities/kyoto-university-505388" TargetMode="External"/><Relationship Id="rId17" Type="http://schemas.openxmlformats.org/officeDocument/2006/relationships/hyperlink" Target="https://www.usnews.com/education/best-global-universities/tsinghua-university-503146" TargetMode="External"/><Relationship Id="rId1699" Type="http://schemas.openxmlformats.org/officeDocument/2006/relationships/hyperlink" Target="https://www.usnews.com/education/best-global-universities/universite-de-gabes-530056" TargetMode="External"/><Relationship Id="rId1698" Type="http://schemas.openxmlformats.org/officeDocument/2006/relationships/hyperlink" Target="https://www.usnews.com/education/best-global-universities/university-of-nis-529197" TargetMode="External"/><Relationship Id="rId1697" Type="http://schemas.openxmlformats.org/officeDocument/2006/relationships/hyperlink" Target="https://www.usnews.com/education/best-global-universities/university-of-mazandaran-529472" TargetMode="External"/><Relationship Id="rId1696" Type="http://schemas.openxmlformats.org/officeDocument/2006/relationships/hyperlink" Target="https://www.usnews.com/education/best-global-universities/universidad-nacional-de-educacion-a-distancia-uned-529230" TargetMode="External"/><Relationship Id="rId1695" Type="http://schemas.openxmlformats.org/officeDocument/2006/relationships/hyperlink" Target="https://www.usnews.com/education/best-global-universities/universidade-federal-de-mato-grosso-do-sul-530198" TargetMode="External"/><Relationship Id="rId1694" Type="http://schemas.openxmlformats.org/officeDocument/2006/relationships/hyperlink" Target="https://www.usnews.com/education/best-global-universities/yokohama-national-university-529211" TargetMode="External"/><Relationship Id="rId1693" Type="http://schemas.openxmlformats.org/officeDocument/2006/relationships/hyperlink" Target="https://www.usnews.com/education/best-global-universities/university-of-louisiana-lafayette-160658" TargetMode="External"/><Relationship Id="rId1692" Type="http://schemas.openxmlformats.org/officeDocument/2006/relationships/hyperlink" Target="https://www.usnews.com/education/best-global-universities/universidad-de-la-rioja-529556" TargetMode="External"/><Relationship Id="rId1691" Type="http://schemas.openxmlformats.org/officeDocument/2006/relationships/hyperlink" Target="https://www.usnews.com/education/best-global-universities/hanoi-university-of-science-technology-hust-529712" TargetMode="External"/><Relationship Id="rId1690" Type="http://schemas.openxmlformats.org/officeDocument/2006/relationships/hyperlink" Target="https://www.usnews.com/education/best-global-universities/azarbaijan-shahid-madani-university-530260" TargetMode="External"/><Relationship Id="rId169" Type="http://schemas.openxmlformats.org/officeDocument/2006/relationships/hyperlink" Target="https://www.usnews.com/education/best-global-universities/central-south-university-501467" TargetMode="External"/><Relationship Id="rId1689" Type="http://schemas.openxmlformats.org/officeDocument/2006/relationships/hyperlink" Target="https://www.usnews.com/education/best-global-universities/yasouj-university-529429" TargetMode="External"/><Relationship Id="rId1688" Type="http://schemas.openxmlformats.org/officeDocument/2006/relationships/hyperlink" Target="https://www.usnews.com/education/best-global-universities/toho-university-529265" TargetMode="External"/><Relationship Id="rId1687" Type="http://schemas.openxmlformats.org/officeDocument/2006/relationships/hyperlink" Target="https://www.usnews.com/education/best-global-universities/shanmugha-arts-science-technology-research-academy-sastra-529523" TargetMode="External"/><Relationship Id="rId1686" Type="http://schemas.openxmlformats.org/officeDocument/2006/relationships/hyperlink" Target="https://www.usnews.com/education/best-global-universities/chung-yuan-christian-university-529072" TargetMode="External"/><Relationship Id="rId1685" Type="http://schemas.openxmlformats.org/officeDocument/2006/relationships/hyperlink" Target="https://www.usnews.com/education/best-global-universities/university-of-gujrat-530259" TargetMode="External"/><Relationship Id="rId1684" Type="http://schemas.openxmlformats.org/officeDocument/2006/relationships/hyperlink" Target="https://www.usnews.com/education/best-global-universities/southern-federal-university-529281" TargetMode="External"/><Relationship Id="rId1683" Type="http://schemas.openxmlformats.org/officeDocument/2006/relationships/hyperlink" Target="https://www.usnews.com/education/best-global-universities/maria-curie-sklodowska-university-529239" TargetMode="External"/><Relationship Id="rId1682" Type="http://schemas.openxmlformats.org/officeDocument/2006/relationships/hyperlink" Target="https://www.usnews.com/education/best-global-universities/witten-herdecke-university-529274" TargetMode="External"/><Relationship Id="rId1681" Type="http://schemas.openxmlformats.org/officeDocument/2006/relationships/hyperlink" Target="https://www.usnews.com/education/best-global-universities/taizhou-university-529962" TargetMode="External"/><Relationship Id="rId1680" Type="http://schemas.openxmlformats.org/officeDocument/2006/relationships/hyperlink" Target="https://www.usnews.com/education/best-global-universities/henan-university-of-technology-529673" TargetMode="External"/><Relationship Id="rId168" Type="http://schemas.openxmlformats.org/officeDocument/2006/relationships/hyperlink" Target="https://www.usnews.com/education/best-global-universities/purdue-university-west-lafayette-campus-243780" TargetMode="External"/><Relationship Id="rId1679" Type="http://schemas.openxmlformats.org/officeDocument/2006/relationships/hyperlink" Target="https://www.usnews.com/education/best-global-universities/baqiyatallah-university-of-medical-sciences-bmsu-529531" TargetMode="External"/><Relationship Id="rId1678" Type="http://schemas.openxmlformats.org/officeDocument/2006/relationships/hyperlink" Target="https://www.usnews.com/education/best-global-universities/university-of-deusto-530258" TargetMode="External"/><Relationship Id="rId1677" Type="http://schemas.openxmlformats.org/officeDocument/2006/relationships/hyperlink" Target="https://www.usnews.com/education/best-global-universities/clarkson-university-190044" TargetMode="External"/><Relationship Id="rId1676" Type="http://schemas.openxmlformats.org/officeDocument/2006/relationships/hyperlink" Target="https://www.usnews.com/education/best-global-universities/bogor-agricultural-university-529875" TargetMode="External"/><Relationship Id="rId1675" Type="http://schemas.openxmlformats.org/officeDocument/2006/relationships/hyperlink" Target="https://www.usnews.com/education/best-global-universities/university-of-teesside-530257" TargetMode="External"/><Relationship Id="rId1674" Type="http://schemas.openxmlformats.org/officeDocument/2006/relationships/hyperlink" Target="https://www.usnews.com/education/best-global-universities/universiti-malaysia-sabah-530050" TargetMode="External"/><Relationship Id="rId1673" Type="http://schemas.openxmlformats.org/officeDocument/2006/relationships/hyperlink" Target="https://www.usnews.com/education/best-global-universities/depaul-university-144740" TargetMode="External"/><Relationship Id="rId1672" Type="http://schemas.openxmlformats.org/officeDocument/2006/relationships/hyperlink" Target="https://www.usnews.com/education/best-global-universities/university-of-jj-strossmayer-osijek-529579" TargetMode="External"/><Relationship Id="rId1671" Type="http://schemas.openxmlformats.org/officeDocument/2006/relationships/hyperlink" Target="https://www.usnews.com/education/best-global-universities/university-of-abomey-calavi-530256" TargetMode="External"/><Relationship Id="rId1670" Type="http://schemas.openxmlformats.org/officeDocument/2006/relationships/hyperlink" Target="https://www.usnews.com/education/best-global-universities/otto-friedrich-university-bamberg-530255" TargetMode="External"/><Relationship Id="rId167" Type="http://schemas.openxmlformats.org/officeDocument/2006/relationships/hyperlink" Target="https://www.usnews.com/education/best-global-universities/university-of-alabama-birmingham-100663" TargetMode="External"/><Relationship Id="rId1669" Type="http://schemas.openxmlformats.org/officeDocument/2006/relationships/hyperlink" Target="https://www.usnews.com/education/best-global-universities/kagawa-university-529279" TargetMode="External"/><Relationship Id="rId1668" Type="http://schemas.openxmlformats.org/officeDocument/2006/relationships/hyperlink" Target="https://www.usnews.com/education/best-global-universities/hebei-university-529732" TargetMode="External"/><Relationship Id="rId1667" Type="http://schemas.openxmlformats.org/officeDocument/2006/relationships/hyperlink" Target="https://www.usnews.com/education/best-global-universities/guangdong-university-of-petrochemical-technology-530254" TargetMode="External"/><Relationship Id="rId1666" Type="http://schemas.openxmlformats.org/officeDocument/2006/relationships/hyperlink" Target="https://www.usnews.com/education/best-global-universities/bundeswehr-university-munich-529851" TargetMode="External"/><Relationship Id="rId1665" Type="http://schemas.openxmlformats.org/officeDocument/2006/relationships/hyperlink" Target="https://www.usnews.com/education/best-global-universities/yamagata-university-529042" TargetMode="External"/><Relationship Id="rId1664" Type="http://schemas.openxmlformats.org/officeDocument/2006/relationships/hyperlink" Target="https://www.usnews.com/education/best-global-universities/xuzhou-medical-university-529926" TargetMode="External"/><Relationship Id="rId1663" Type="http://schemas.openxmlformats.org/officeDocument/2006/relationships/hyperlink" Target="https://www.usnews.com/education/best-global-universities/university-of-south-dakota-219471" TargetMode="External"/><Relationship Id="rId1662" Type="http://schemas.openxmlformats.org/officeDocument/2006/relationships/hyperlink" Target="https://www.usnews.com/education/best-global-universities/universidade-estadual-de-londrina-529115" TargetMode="External"/><Relationship Id="rId1661" Type="http://schemas.openxmlformats.org/officeDocument/2006/relationships/hyperlink" Target="https://www.usnews.com/education/best-global-universities/texas-christian-university-228875" TargetMode="External"/><Relationship Id="rId1660" Type="http://schemas.openxmlformats.org/officeDocument/2006/relationships/hyperlink" Target="https://www.usnews.com/education/best-global-universities/kyoto-prefectural-university-of-medicine-529120" TargetMode="External"/><Relationship Id="rId166" Type="http://schemas.openxmlformats.org/officeDocument/2006/relationships/hyperlink" Target="https://www.usnews.com/education/best-global-universities/curtin-university-503377" TargetMode="External"/><Relationship Id="rId1659" Type="http://schemas.openxmlformats.org/officeDocument/2006/relationships/hyperlink" Target="https://www.usnews.com/education/best-global-universities/ibn-zohr-university-of-agadir-530253" TargetMode="External"/><Relationship Id="rId1658" Type="http://schemas.openxmlformats.org/officeDocument/2006/relationships/hyperlink" Target="https://www.usnews.com/education/best-global-universities/guangxi-normal-university-529504" TargetMode="External"/><Relationship Id="rId1657" Type="http://schemas.openxmlformats.org/officeDocument/2006/relationships/hyperlink" Target="https://www.usnews.com/education/best-global-universities/universidade-da-beira-interior-529266" TargetMode="External"/><Relationship Id="rId1656" Type="http://schemas.openxmlformats.org/officeDocument/2006/relationships/hyperlink" Target="https://www.usnews.com/education/best-global-universities/universidad-de-antofagasta-529879" TargetMode="External"/><Relationship Id="rId1655" Type="http://schemas.openxmlformats.org/officeDocument/2006/relationships/hyperlink" Target="https://www.usnews.com/education/best-global-universities/the-university-of-notre-dame-australia-529708" TargetMode="External"/><Relationship Id="rId1654" Type="http://schemas.openxmlformats.org/officeDocument/2006/relationships/hyperlink" Target="https://www.usnews.com/education/best-global-universities/national-taiwan-ocean-university-529013" TargetMode="External"/><Relationship Id="rId1653" Type="http://schemas.openxmlformats.org/officeDocument/2006/relationships/hyperlink" Target="https://www.usnews.com/education/best-global-universities/universidade-federal-do-rio-grande-529672" TargetMode="External"/><Relationship Id="rId1652" Type="http://schemas.openxmlformats.org/officeDocument/2006/relationships/hyperlink" Target="https://www.usnews.com/education/best-global-universities/universidade-federal-de-sao-joao-del-rei-529322" TargetMode="External"/><Relationship Id="rId1651" Type="http://schemas.openxmlformats.org/officeDocument/2006/relationships/hyperlink" Target="https://www.usnews.com/education/best-global-universities/jiangxi-agricultural-university-530062" TargetMode="External"/><Relationship Id="rId1650" Type="http://schemas.openxmlformats.org/officeDocument/2006/relationships/hyperlink" Target="https://www.usnews.com/education/best-global-universities/ecole-nationale-veterinaire-dalfort-enva-529353" TargetMode="External"/><Relationship Id="rId165" Type="http://schemas.openxmlformats.org/officeDocument/2006/relationships/hyperlink" Target="https://www.usnews.com/education/best-global-universities/cankaya-university-529758" TargetMode="External"/><Relationship Id="rId1649" Type="http://schemas.openxmlformats.org/officeDocument/2006/relationships/hyperlink" Target="https://www.usnews.com/education/best-global-universities/alagappa-university-529893" TargetMode="External"/><Relationship Id="rId1648" Type="http://schemas.openxmlformats.org/officeDocument/2006/relationships/hyperlink" Target="https://www.usnews.com/education/best-global-universities/university-of-wolverhampton-529572" TargetMode="External"/><Relationship Id="rId1647" Type="http://schemas.openxmlformats.org/officeDocument/2006/relationships/hyperlink" Target="https://www.usnews.com/education/best-global-universities/uludag-university-529206" TargetMode="External"/><Relationship Id="rId1646" Type="http://schemas.openxmlformats.org/officeDocument/2006/relationships/hyperlink" Target="https://www.usnews.com/education/best-global-universities/shenyang-agricultural-university-529736" TargetMode="External"/><Relationship Id="rId1645" Type="http://schemas.openxmlformats.org/officeDocument/2006/relationships/hyperlink" Target="https://www.usnews.com/education/best-global-universities/razi-university-529417" TargetMode="External"/><Relationship Id="rId1644" Type="http://schemas.openxmlformats.org/officeDocument/2006/relationships/hyperlink" Target="https://www.usnews.com/education/best-global-universities/kaunas-university-of-technology-529304" TargetMode="External"/><Relationship Id="rId1643" Type="http://schemas.openxmlformats.org/officeDocument/2006/relationships/hyperlink" Target="https://www.usnews.com/education/best-global-universities/harran-university-530058" TargetMode="External"/><Relationship Id="rId1642" Type="http://schemas.openxmlformats.org/officeDocument/2006/relationships/hyperlink" Target="https://www.usnews.com/education/best-global-universities/yantai-university-529490" TargetMode="External"/><Relationship Id="rId1641" Type="http://schemas.openxmlformats.org/officeDocument/2006/relationships/hyperlink" Target="https://www.usnews.com/education/best-global-universities/university-of-veterinary-animal-science---pakistan-530076" TargetMode="External"/><Relationship Id="rId1640" Type="http://schemas.openxmlformats.org/officeDocument/2006/relationships/hyperlink" Target="https://www.usnews.com/education/best-global-universities/universite-de-haute-alsace-uha-528946" TargetMode="External"/><Relationship Id="rId164" Type="http://schemas.openxmlformats.org/officeDocument/2006/relationships/hyperlink" Target="https://www.usnews.com/education/best-global-universities/university-of-sheffield-503922" TargetMode="External"/><Relationship Id="rId1639" Type="http://schemas.openxmlformats.org/officeDocument/2006/relationships/hyperlink" Target="https://www.usnews.com/education/best-global-universities/showa-university-529125" TargetMode="External"/><Relationship Id="rId1638" Type="http://schemas.openxmlformats.org/officeDocument/2006/relationships/hyperlink" Target="https://www.usnews.com/education/best-global-universities/chongqing-normal-university-530005" TargetMode="External"/><Relationship Id="rId1637" Type="http://schemas.openxmlformats.org/officeDocument/2006/relationships/hyperlink" Target="https://www.usnews.com/education/best-global-universities/anhui-normal-university-529314" TargetMode="External"/><Relationship Id="rId1636" Type="http://schemas.openxmlformats.org/officeDocument/2006/relationships/hyperlink" Target="https://www.usnews.com/education/best-global-universities/university-of-veterinary-medicine-hannover-529714" TargetMode="External"/><Relationship Id="rId1635" Type="http://schemas.openxmlformats.org/officeDocument/2006/relationships/hyperlink" Target="https://www.usnews.com/education/best-global-universities/universidad-industrial-de-santander-530035" TargetMode="External"/><Relationship Id="rId1634" Type="http://schemas.openxmlformats.org/officeDocument/2006/relationships/hyperlink" Target="https://www.usnews.com/education/best-global-universities/tianjin-normal-university-529963" TargetMode="External"/><Relationship Id="rId1633" Type="http://schemas.openxmlformats.org/officeDocument/2006/relationships/hyperlink" Target="https://www.usnews.com/education/best-global-universities/poznan-university-of-life-sciences-529439" TargetMode="External"/><Relationship Id="rId1632" Type="http://schemas.openxmlformats.org/officeDocument/2006/relationships/hyperlink" Target="https://www.usnews.com/education/best-global-universities/north-carolina-at-state-university-199102" TargetMode="External"/><Relationship Id="rId1631" Type="http://schemas.openxmlformats.org/officeDocument/2006/relationships/hyperlink" Target="https://www.usnews.com/education/best-global-universities/university-of-westminster-529456" TargetMode="External"/><Relationship Id="rId1630" Type="http://schemas.openxmlformats.org/officeDocument/2006/relationships/hyperlink" Target="https://www.usnews.com/education/best-global-universities/universidad-autonoma-de-san-luis-potosi-528932" TargetMode="External"/><Relationship Id="rId163" Type="http://schemas.openxmlformats.org/officeDocument/2006/relationships/hyperlink" Target="https://www.usnews.com/education/best-global-universities/university-of-gothenburg-501869" TargetMode="External"/><Relationship Id="rId1629" Type="http://schemas.openxmlformats.org/officeDocument/2006/relationships/hyperlink" Target="https://www.usnews.com/education/best-global-universities/suranaree-university-of-technology-529335" TargetMode="External"/><Relationship Id="rId1628" Type="http://schemas.openxmlformats.org/officeDocument/2006/relationships/hyperlink" Target="https://www.usnews.com/education/best-global-universities/savitribai-phule-pune-university-529514" TargetMode="External"/><Relationship Id="rId1627" Type="http://schemas.openxmlformats.org/officeDocument/2006/relationships/hyperlink" Target="https://www.usnews.com/education/best-global-universities/oakland-university-171571" TargetMode="External"/><Relationship Id="rId1626" Type="http://schemas.openxmlformats.org/officeDocument/2006/relationships/hyperlink" Target="https://www.usnews.com/education/best-global-universities/government-college-university-lahore-530022" TargetMode="External"/><Relationship Id="rId1625" Type="http://schemas.openxmlformats.org/officeDocument/2006/relationships/hyperlink" Target="https://www.usnews.com/education/best-global-universities/european-university-of-madrid-529746" TargetMode="External"/><Relationship Id="rId1624" Type="http://schemas.openxmlformats.org/officeDocument/2006/relationships/hyperlink" Target="https://www.usnews.com/education/best-global-universities/santa-clara-university-122931" TargetMode="External"/><Relationship Id="rId1623" Type="http://schemas.openxmlformats.org/officeDocument/2006/relationships/hyperlink" Target="https://www.usnews.com/education/best-global-universities/laurentian-university-529599" TargetMode="External"/><Relationship Id="rId1622" Type="http://schemas.openxmlformats.org/officeDocument/2006/relationships/hyperlink" Target="https://www.usnews.com/education/best-global-universities/hamadan-university-of-medical-sciences-530251" TargetMode="External"/><Relationship Id="rId1621" Type="http://schemas.openxmlformats.org/officeDocument/2006/relationships/hyperlink" Target="https://www.usnews.com/education/best-global-universities/far-eastern-federal-university-529574" TargetMode="External"/><Relationship Id="rId1620" Type="http://schemas.openxmlformats.org/officeDocument/2006/relationships/hyperlink" Target="https://www.usnews.com/education/best-global-universities/zhejiang-ocean-university-530024" TargetMode="External"/><Relationship Id="rId162" Type="http://schemas.openxmlformats.org/officeDocument/2006/relationships/hyperlink" Target="https://www.usnews.com/education/best-global-universities/harbin-institute-of-technology-505604" TargetMode="External"/><Relationship Id="rId1619" Type="http://schemas.openxmlformats.org/officeDocument/2006/relationships/hyperlink" Target="https://www.usnews.com/education/best-global-universities/universite-perpignan-via-domitia-529018" TargetMode="External"/><Relationship Id="rId1618" Type="http://schemas.openxmlformats.org/officeDocument/2006/relationships/hyperlink" Target="https://www.usnews.com/education/best-global-universities/suleyman-demirel-university-528971" TargetMode="External"/><Relationship Id="rId1617" Type="http://schemas.openxmlformats.org/officeDocument/2006/relationships/hyperlink" Target="https://www.usnews.com/education/best-global-universities/san-jose-state-university-122755" TargetMode="External"/><Relationship Id="rId1616" Type="http://schemas.openxmlformats.org/officeDocument/2006/relationships/hyperlink" Target="https://www.usnews.com/education/best-global-universities/karadeniz-technical-university-529187" TargetMode="External"/><Relationship Id="rId1615" Type="http://schemas.openxmlformats.org/officeDocument/2006/relationships/hyperlink" Target="https://www.usnews.com/education/best-global-universities/kagoshima-university-500650" TargetMode="External"/><Relationship Id="rId1614" Type="http://schemas.openxmlformats.org/officeDocument/2006/relationships/hyperlink" Target="https://www.usnews.com/education/best-global-universities/china-three-gorges-university-529478" TargetMode="External"/><Relationship Id="rId1613" Type="http://schemas.openxmlformats.org/officeDocument/2006/relationships/hyperlink" Target="https://www.usnews.com/education/best-global-universities/university-of-sarajevo-530250" TargetMode="External"/><Relationship Id="rId1612" Type="http://schemas.openxmlformats.org/officeDocument/2006/relationships/hyperlink" Target="https://www.usnews.com/education/best-global-universities/tokushima-university-503027" TargetMode="External"/><Relationship Id="rId1611" Type="http://schemas.openxmlformats.org/officeDocument/2006/relationships/hyperlink" Target="https://www.usnews.com/education/best-global-universities/semnan-university-529459" TargetMode="External"/><Relationship Id="rId1610" Type="http://schemas.openxmlformats.org/officeDocument/2006/relationships/hyperlink" Target="https://www.usnews.com/education/best-global-universities/ritsumeikan-university-528871" TargetMode="External"/><Relationship Id="rId161" Type="http://schemas.openxmlformats.org/officeDocument/2006/relationships/hyperlink" Target="https://www.usnews.com/education/best-global-universities/case-western-reserve-university-201645" TargetMode="External"/><Relationship Id="rId1609" Type="http://schemas.openxmlformats.org/officeDocument/2006/relationships/hyperlink" Target="https://www.usnews.com/education/best-global-universities/malardalen-university-529796" TargetMode="External"/><Relationship Id="rId1608" Type="http://schemas.openxmlformats.org/officeDocument/2006/relationships/hyperlink" Target="https://www.usnews.com/education/best-global-universities/harbin-university-of-science-technology-529815" TargetMode="External"/><Relationship Id="rId1607" Type="http://schemas.openxmlformats.org/officeDocument/2006/relationships/hyperlink" Target="https://www.usnews.com/education/best-global-universities/university-of-pavol-jozef-safarik-kosice-528995" TargetMode="External"/><Relationship Id="rId1606" Type="http://schemas.openxmlformats.org/officeDocument/2006/relationships/hyperlink" Target="https://www.usnews.com/education/best-global-universities/shahrood-university-of-technology-529465" TargetMode="External"/><Relationship Id="rId1605" Type="http://schemas.openxmlformats.org/officeDocument/2006/relationships/hyperlink" Target="https://www.usnews.com/education/best-global-universities/seoul-national-university-of-science-technology-529227" TargetMode="External"/><Relationship Id="rId1604" Type="http://schemas.openxmlformats.org/officeDocument/2006/relationships/hyperlink" Target="https://www.usnews.com/education/best-global-universities/jikei-university-529126" TargetMode="External"/><Relationship Id="rId1603" Type="http://schemas.openxmlformats.org/officeDocument/2006/relationships/hyperlink" Target="https://www.usnews.com/education/best-global-universities/university-of-west-bohemia-529565" TargetMode="External"/><Relationship Id="rId1602" Type="http://schemas.openxmlformats.org/officeDocument/2006/relationships/hyperlink" Target="https://www.usnews.com/education/best-global-universities/university-of-occupational-environmental-health---japan-529360" TargetMode="External"/><Relationship Id="rId1601" Type="http://schemas.openxmlformats.org/officeDocument/2006/relationships/hyperlink" Target="https://www.usnews.com/education/best-global-universities/liaoning-university-529509" TargetMode="External"/><Relationship Id="rId1600" Type="http://schemas.openxmlformats.org/officeDocument/2006/relationships/hyperlink" Target="https://www.usnews.com/education/best-global-universities/dalian-medical-university-529283" TargetMode="External"/><Relationship Id="rId160" Type="http://schemas.openxmlformats.org/officeDocument/2006/relationships/hyperlink" Target="https://www.usnews.com/education/best-global-universities/newcastle-university-uk-503247" TargetMode="External"/><Relationship Id="rId16" Type="http://schemas.openxmlformats.org/officeDocument/2006/relationships/hyperlink" Target="https://www.usnews.com/education/best-global-universities/university-of-california-san-francisco-110699" TargetMode="External"/><Relationship Id="rId1599" Type="http://schemas.openxmlformats.org/officeDocument/2006/relationships/hyperlink" Target="https://www.usnews.com/education/best-global-universities/bharathidasan-university-529541" TargetMode="External"/><Relationship Id="rId1598" Type="http://schemas.openxmlformats.org/officeDocument/2006/relationships/hyperlink" Target="https://www.usnews.com/education/best-global-universities/university-of-southern-mississippi-176372" TargetMode="External"/><Relationship Id="rId1597" Type="http://schemas.openxmlformats.org/officeDocument/2006/relationships/hyperlink" Target="https://www.usnews.com/education/best-global-universities/university-of-namur-529001" TargetMode="External"/><Relationship Id="rId1596" Type="http://schemas.openxmlformats.org/officeDocument/2006/relationships/hyperlink" Target="https://www.usnews.com/education/best-global-universities/universite-toulouse-1-capitole-529136" TargetMode="External"/><Relationship Id="rId1595" Type="http://schemas.openxmlformats.org/officeDocument/2006/relationships/hyperlink" Target="https://www.usnews.com/education/best-global-universities/shahid-chamran-university-of-ahvaz-529810" TargetMode="External"/><Relationship Id="rId1594" Type="http://schemas.openxmlformats.org/officeDocument/2006/relationships/hyperlink" Target="https://www.usnews.com/education/best-global-universities/national-institute-of-technology-patna-530249" TargetMode="External"/><Relationship Id="rId1593" Type="http://schemas.openxmlformats.org/officeDocument/2006/relationships/hyperlink" Target="https://www.usnews.com/education/best-global-universities/mohammed-vi-polytechnic-university-530248" TargetMode="External"/><Relationship Id="rId1592" Type="http://schemas.openxmlformats.org/officeDocument/2006/relationships/hyperlink" Target="https://www.usnews.com/education/best-global-universities/kharazmi-university-530055" TargetMode="External"/><Relationship Id="rId1591" Type="http://schemas.openxmlformats.org/officeDocument/2006/relationships/hyperlink" Target="https://www.usnews.com/education/best-global-universities/bharathiar-university-529406" TargetMode="External"/><Relationship Id="rId1590" Type="http://schemas.openxmlformats.org/officeDocument/2006/relationships/hyperlink" Target="https://www.usnews.com/education/best-global-universities/universidad-politecnica-de-cartagena-529561" TargetMode="External"/><Relationship Id="rId159" Type="http://schemas.openxmlformats.org/officeDocument/2006/relationships/hyperlink" Target="https://www.usnews.com/education/best-global-universities/university-of-bonn-504578" TargetMode="External"/><Relationship Id="rId1589" Type="http://schemas.openxmlformats.org/officeDocument/2006/relationships/hyperlink" Target="https://www.usnews.com/education/best-global-universities/texas-state-university-san-marcos-228459" TargetMode="External"/><Relationship Id="rId1588" Type="http://schemas.openxmlformats.org/officeDocument/2006/relationships/hyperlink" Target="https://www.usnews.com/education/best-global-universities/opole-university-of-technology-530189" TargetMode="External"/><Relationship Id="rId1587" Type="http://schemas.openxmlformats.org/officeDocument/2006/relationships/hyperlink" Target="https://www.usnews.com/education/best-global-universities/harbin-normal-university-529965" TargetMode="External"/><Relationship Id="rId1586" Type="http://schemas.openxmlformats.org/officeDocument/2006/relationships/hyperlink" Target="https://www.usnews.com/education/best-global-universities/dalian-polytechnic-university-529903" TargetMode="External"/><Relationship Id="rId1585" Type="http://schemas.openxmlformats.org/officeDocument/2006/relationships/hyperlink" Target="https://www.usnews.com/education/best-global-universities/bu-ali-sina-university-529463" TargetMode="External"/><Relationship Id="rId1584" Type="http://schemas.openxmlformats.org/officeDocument/2006/relationships/hyperlink" Target="https://www.usnews.com/education/best-global-universities/university-of-warmia-mazury-529107" TargetMode="External"/><Relationship Id="rId1583" Type="http://schemas.openxmlformats.org/officeDocument/2006/relationships/hyperlink" Target="https://www.usnews.com/education/best-global-universities/saint-johns-university-530053" TargetMode="External"/><Relationship Id="rId1582" Type="http://schemas.openxmlformats.org/officeDocument/2006/relationships/hyperlink" Target="https://www.usnews.com/education/best-global-universities/rikkyo-university-529655" TargetMode="External"/><Relationship Id="rId1581" Type="http://schemas.openxmlformats.org/officeDocument/2006/relationships/hyperlink" Target="https://www.usnews.com/education/best-global-universities/ho-chi-minh-city-university-of-technology-hcmcut-530247" TargetMode="External"/><Relationship Id="rId1580" Type="http://schemas.openxmlformats.org/officeDocument/2006/relationships/hyperlink" Target="https://www.usnews.com/education/best-global-universities/gaziantep-university-528972" TargetMode="External"/><Relationship Id="rId158" Type="http://schemas.openxmlformats.org/officeDocument/2006/relationships/hyperlink" Target="https://www.usnews.com/education/best-global-universities/southern-university-of-science-technology-529428" TargetMode="External"/><Relationship Id="rId1579" Type="http://schemas.openxmlformats.org/officeDocument/2006/relationships/hyperlink" Target="https://www.usnews.com/education/best-global-universities/universite-de-reims-champagne-ardenne-529182" TargetMode="External"/><Relationship Id="rId1578" Type="http://schemas.openxmlformats.org/officeDocument/2006/relationships/hyperlink" Target="https://www.usnews.com/education/best-global-universities/technical-university-of-cluj-napoca-529805" TargetMode="External"/><Relationship Id="rId1577" Type="http://schemas.openxmlformats.org/officeDocument/2006/relationships/hyperlink" Target="https://www.usnews.com/education/best-global-universities/slovak-university-of-technology-bratislava-529184" TargetMode="External"/><Relationship Id="rId1576" Type="http://schemas.openxmlformats.org/officeDocument/2006/relationships/hyperlink" Target="https://www.usnews.com/education/best-global-universities/jacobs-university-528936" TargetMode="External"/><Relationship Id="rId1575" Type="http://schemas.openxmlformats.org/officeDocument/2006/relationships/hyperlink" Target="https://www.usnews.com/education/best-global-universities/indian-institute-of-technology-indian-school-of-mines-dhanbad-529410" TargetMode="External"/><Relationship Id="rId1574" Type="http://schemas.openxmlformats.org/officeDocument/2006/relationships/hyperlink" Target="https://www.usnews.com/education/best-global-universities/university-of-nicosia-530246" TargetMode="External"/><Relationship Id="rId1573" Type="http://schemas.openxmlformats.org/officeDocument/2006/relationships/hyperlink" Target="https://www.usnews.com/education/best-global-universities/florida-am-university-133650" TargetMode="External"/><Relationship Id="rId1572" Type="http://schemas.openxmlformats.org/officeDocument/2006/relationships/hyperlink" Target="https://www.usnews.com/education/best-global-universities/delhi-technological-university-529835" TargetMode="External"/><Relationship Id="rId1571" Type="http://schemas.openxmlformats.org/officeDocument/2006/relationships/hyperlink" Target="https://www.usnews.com/education/best-global-universities/anadolu-university-529229" TargetMode="External"/><Relationship Id="rId1570" Type="http://schemas.openxmlformats.org/officeDocument/2006/relationships/hyperlink" Target="https://www.usnews.com/education/best-global-universities/visva-bharati-university-529447" TargetMode="External"/><Relationship Id="rId157" Type="http://schemas.openxmlformats.org/officeDocument/2006/relationships/hyperlink" Target="https://www.usnews.com/education/best-global-universities/university-of-electronic-science-technology-of-china-506780" TargetMode="External"/><Relationship Id="rId1569" Type="http://schemas.openxmlformats.org/officeDocument/2006/relationships/hyperlink" Target="https://www.usnews.com/education/best-global-universities/universita-mediterranea-di-reggio-calabria-529840" TargetMode="External"/><Relationship Id="rId1568" Type="http://schemas.openxmlformats.org/officeDocument/2006/relationships/hyperlink" Target="https://www.usnews.com/education/best-global-universities/universidade-federal-de-sergipe-529586" TargetMode="External"/><Relationship Id="rId1567" Type="http://schemas.openxmlformats.org/officeDocument/2006/relationships/hyperlink" Target="https://www.usnews.com/education/best-global-universities/technical-university-of-ostrava-529411" TargetMode="External"/><Relationship Id="rId1566" Type="http://schemas.openxmlformats.org/officeDocument/2006/relationships/hyperlink" Target="https://www.usnews.com/education/best-global-universities/sidi-mohamed-ben-abdellah-university-of-fez-530071" TargetMode="External"/><Relationship Id="rId1565" Type="http://schemas.openxmlformats.org/officeDocument/2006/relationships/hyperlink" Target="https://www.usnews.com/education/best-global-universities/shanghai-university-of-engineering-science-529812" TargetMode="External"/><Relationship Id="rId1564" Type="http://schemas.openxmlformats.org/officeDocument/2006/relationships/hyperlink" Target="https://www.usnews.com/education/best-global-universities/kalinga-institute-of-industrial-technology-kiit-529846" TargetMode="External"/><Relationship Id="rId1563" Type="http://schemas.openxmlformats.org/officeDocument/2006/relationships/hyperlink" Target="https://www.usnews.com/education/best-global-universities/jiangxi-university-of-finance-economics-530180" TargetMode="External"/><Relationship Id="rId1562" Type="http://schemas.openxmlformats.org/officeDocument/2006/relationships/hyperlink" Target="https://www.usnews.com/education/best-global-universities/hunter-college-cuny-190594" TargetMode="External"/><Relationship Id="rId1561" Type="http://schemas.openxmlformats.org/officeDocument/2006/relationships/hyperlink" Target="https://www.usnews.com/education/best-global-universities/national-kaohsiung-university-of-science-technology-529460" TargetMode="External"/><Relationship Id="rId1560" Type="http://schemas.openxmlformats.org/officeDocument/2006/relationships/hyperlink" Target="https://www.usnews.com/education/best-global-universities/iuliu-hatieganu-university-of-medicine-pharmacy-529214" TargetMode="External"/><Relationship Id="rId156" Type="http://schemas.openxmlformats.org/officeDocument/2006/relationships/hyperlink" Target="https://www.usnews.com/education/best-global-universities/tongji-university-501326" TargetMode="External"/><Relationship Id="rId1559" Type="http://schemas.openxmlformats.org/officeDocument/2006/relationships/hyperlink" Target="https://www.usnews.com/education/best-global-universities/istanbul-medeniyet-university-529954" TargetMode="External"/><Relationship Id="rId1558" Type="http://schemas.openxmlformats.org/officeDocument/2006/relationships/hyperlink" Target="https://www.usnews.com/education/best-global-universities/incheon-national-university-529412" TargetMode="External"/><Relationship Id="rId1557" Type="http://schemas.openxmlformats.org/officeDocument/2006/relationships/hyperlink" Target="https://www.usnews.com/education/best-global-universities/urmia-university-of-medical-sciences-530162" TargetMode="External"/><Relationship Id="rId1556" Type="http://schemas.openxmlformats.org/officeDocument/2006/relationships/hyperlink" Target="https://www.usnews.com/education/best-global-universities/university-of-south-alabama-102094" TargetMode="External"/><Relationship Id="rId1555" Type="http://schemas.openxmlformats.org/officeDocument/2006/relationships/hyperlink" Target="https://www.usnews.com/education/best-global-universities/university-of-missouri-saint-louis-178420" TargetMode="External"/><Relationship Id="rId1554" Type="http://schemas.openxmlformats.org/officeDocument/2006/relationships/hyperlink" Target="https://www.usnews.com/education/best-global-universities/universitas-padjadjaran-530244" TargetMode="External"/><Relationship Id="rId1553" Type="http://schemas.openxmlformats.org/officeDocument/2006/relationships/hyperlink" Target="https://www.usnews.com/education/best-global-universities/shahrekord-university-529831" TargetMode="External"/><Relationship Id="rId1552" Type="http://schemas.openxmlformats.org/officeDocument/2006/relationships/hyperlink" Target="https://www.usnews.com/education/best-global-universities/georgia-southern-university-139931" TargetMode="External"/><Relationship Id="rId1551" Type="http://schemas.openxmlformats.org/officeDocument/2006/relationships/hyperlink" Target="https://www.usnews.com/education/best-global-universities/avignon-universite-529720" TargetMode="External"/><Relationship Id="rId1550" Type="http://schemas.openxmlformats.org/officeDocument/2006/relationships/hyperlink" Target="https://www.usnews.com/education/best-global-universities/university-of-sannio-529691" TargetMode="External"/><Relationship Id="rId155" Type="http://schemas.openxmlformats.org/officeDocument/2006/relationships/hyperlink" Target="https://www.usnews.com/education/best-global-universities/stockholm-university-505458" TargetMode="External"/><Relationship Id="rId1549" Type="http://schemas.openxmlformats.org/officeDocument/2006/relationships/hyperlink" Target="https://www.usnews.com/education/best-global-universities/universite-ferhat-abbas-setif-509582" TargetMode="External"/><Relationship Id="rId1548" Type="http://schemas.openxmlformats.org/officeDocument/2006/relationships/hyperlink" Target="https://www.usnews.com/education/best-global-universities/universidad-miguel-hernandez-de-elche-529033" TargetMode="External"/><Relationship Id="rId1547" Type="http://schemas.openxmlformats.org/officeDocument/2006/relationships/hyperlink" Target="https://www.usnews.com/education/best-global-universities/universidad-de-tarapaca-530243" TargetMode="External"/><Relationship Id="rId1546" Type="http://schemas.openxmlformats.org/officeDocument/2006/relationships/hyperlink" Target="https://www.usnews.com/education/best-global-universities/siberian-federal-university-529557" TargetMode="External"/><Relationship Id="rId1545" Type="http://schemas.openxmlformats.org/officeDocument/2006/relationships/hyperlink" Target="https://www.usnews.com/education/best-global-universities/zhejiang-university-of-finance-economics-529822" TargetMode="External"/><Relationship Id="rId1544" Type="http://schemas.openxmlformats.org/officeDocument/2006/relationships/hyperlink" Target="https://www.usnews.com/education/best-global-universities/university-of-malawi-529362" TargetMode="External"/><Relationship Id="rId1543" Type="http://schemas.openxmlformats.org/officeDocument/2006/relationships/hyperlink" Target="https://www.usnews.com/education/best-global-universities/university-of-agricultural-sciences-and-veterinary-medicine-of-cluj-napoca-530242" TargetMode="External"/><Relationship Id="rId1542" Type="http://schemas.openxmlformats.org/officeDocument/2006/relationships/hyperlink" Target="https://www.usnews.com/education/best-global-universities/universidade-federal-da-paraiba-529248" TargetMode="External"/><Relationship Id="rId1541" Type="http://schemas.openxmlformats.org/officeDocument/2006/relationships/hyperlink" Target="https://www.usnews.com/education/best-global-universities/shandong-university-of-finance-economics-530179" TargetMode="External"/><Relationship Id="rId1540" Type="http://schemas.openxmlformats.org/officeDocument/2006/relationships/hyperlink" Target="https://www.usnews.com/education/best-global-universities/necmettin-erbakan-university-529726" TargetMode="External"/><Relationship Id="rId154" Type="http://schemas.openxmlformats.org/officeDocument/2006/relationships/hyperlink" Target="https://www.usnews.com/education/best-global-universities/brown-university-217156" TargetMode="External"/><Relationship Id="rId1539" Type="http://schemas.openxmlformats.org/officeDocument/2006/relationships/hyperlink" Target="https://www.usnews.com/education/best-global-universities/mersin-university-528942" TargetMode="External"/><Relationship Id="rId1538" Type="http://schemas.openxmlformats.org/officeDocument/2006/relationships/hyperlink" Target="https://www.usnews.com/education/best-global-universities/hazara-university-530241" TargetMode="External"/><Relationship Id="rId1537" Type="http://schemas.openxmlformats.org/officeDocument/2006/relationships/hyperlink" Target="https://www.usnews.com/education/best-global-universities/guru-nanak-dev-university-529309" TargetMode="External"/><Relationship Id="rId1536" Type="http://schemas.openxmlformats.org/officeDocument/2006/relationships/hyperlink" Target="https://www.usnews.com/education/best-global-universities/gebze-technical-university-529430" TargetMode="External"/><Relationship Id="rId1535" Type="http://schemas.openxmlformats.org/officeDocument/2006/relationships/hyperlink" Target="https://www.usnews.com/education/best-global-universities/conservatoire-national-arts-metiers-cnam-529693" TargetMode="External"/><Relationship Id="rId1534" Type="http://schemas.openxmlformats.org/officeDocument/2006/relationships/hyperlink" Target="https://www.usnews.com/education/best-global-universities/university-of-london-school-oriental-african-studies-soas-529061" TargetMode="External"/><Relationship Id="rId1533" Type="http://schemas.openxmlformats.org/officeDocument/2006/relationships/hyperlink" Target="https://www.usnews.com/education/best-global-universities/shanghai-university-of-electric-power-529644" TargetMode="External"/><Relationship Id="rId1532" Type="http://schemas.openxmlformats.org/officeDocument/2006/relationships/hyperlink" Target="https://www.usnews.com/education/best-global-universities/nihon-university-504934" TargetMode="External"/><Relationship Id="rId1531" Type="http://schemas.openxmlformats.org/officeDocument/2006/relationships/hyperlink" Target="https://www.usnews.com/education/best-global-universities/central-south-university-of-forestry-technology-529997" TargetMode="External"/><Relationship Id="rId1530" Type="http://schemas.openxmlformats.org/officeDocument/2006/relationships/hyperlink" Target="https://www.usnews.com/education/best-global-universities/bowling-green-state-university-201441" TargetMode="External"/><Relationship Id="rId153" Type="http://schemas.openxmlformats.org/officeDocument/2006/relationships/hyperlink" Target="https://www.usnews.com/education/best-global-universities/uppsala-university-501990" TargetMode="External"/><Relationship Id="rId1529" Type="http://schemas.openxmlformats.org/officeDocument/2006/relationships/hyperlink" Target="https://www.usnews.com/education/best-global-universities/university-of-the-philippines-diliman-529699" TargetMode="External"/><Relationship Id="rId1528" Type="http://schemas.openxmlformats.org/officeDocument/2006/relationships/hyperlink" Target="https://www.usnews.com/education/best-global-universities/universidad-de-talca-529584" TargetMode="External"/><Relationship Id="rId1527" Type="http://schemas.openxmlformats.org/officeDocument/2006/relationships/hyperlink" Target="https://www.usnews.com/education/best-global-universities/universidad-autonoma-de-nuevo-leon-529185" TargetMode="External"/><Relationship Id="rId1526" Type="http://schemas.openxmlformats.org/officeDocument/2006/relationships/hyperlink" Target="https://www.usnews.com/education/best-global-universities/state-university-of-new-york-suny-downstate-medical-center-529728" TargetMode="External"/><Relationship Id="rId1525" Type="http://schemas.openxmlformats.org/officeDocument/2006/relationships/hyperlink" Target="https://www.usnews.com/education/best-global-universities/lodz-university-of-technology-529225" TargetMode="External"/><Relationship Id="rId1524" Type="http://schemas.openxmlformats.org/officeDocument/2006/relationships/hyperlink" Target="https://www.usnews.com/education/best-global-universities/damanhour-university-508118" TargetMode="External"/><Relationship Id="rId1523" Type="http://schemas.openxmlformats.org/officeDocument/2006/relationships/hyperlink" Target="https://www.usnews.com/education/best-global-universities/california-state-university-northridge-110608" TargetMode="External"/><Relationship Id="rId1522" Type="http://schemas.openxmlformats.org/officeDocument/2006/relationships/hyperlink" Target="https://www.usnews.com/education/best-global-universities/bingol-university-529789" TargetMode="External"/><Relationship Id="rId1521" Type="http://schemas.openxmlformats.org/officeDocument/2006/relationships/hyperlink" Target="https://www.usnews.com/education/best-global-universities/university-college-of-southeast-norway-529689" TargetMode="External"/><Relationship Id="rId1520" Type="http://schemas.openxmlformats.org/officeDocument/2006/relationships/hyperlink" Target="https://www.usnews.com/education/best-global-universities/poznan-university-of-medical-sciences-529261" TargetMode="External"/><Relationship Id="rId152" Type="http://schemas.openxmlformats.org/officeDocument/2006/relationships/hyperlink" Target="https://www.usnews.com/education/best-global-universities/university-of-utah-230764" TargetMode="External"/><Relationship Id="rId1519" Type="http://schemas.openxmlformats.org/officeDocument/2006/relationships/hyperlink" Target="https://www.usnews.com/education/best-global-universities/pomeranian-medical-university-529424" TargetMode="External"/><Relationship Id="rId1518" Type="http://schemas.openxmlformats.org/officeDocument/2006/relationships/hyperlink" Target="https://www.usnews.com/education/best-global-universities/malmo-university-529366" TargetMode="External"/><Relationship Id="rId1517" Type="http://schemas.openxmlformats.org/officeDocument/2006/relationships/hyperlink" Target="https://www.usnews.com/education/best-global-universities/henan-agricultural-university-529759" TargetMode="External"/><Relationship Id="rId1516" Type="http://schemas.openxmlformats.org/officeDocument/2006/relationships/hyperlink" Target="https://www.usnews.com/education/best-global-universities/universite-savoie-mont-blanc-501758" TargetMode="External"/><Relationship Id="rId1515" Type="http://schemas.openxmlformats.org/officeDocument/2006/relationships/hyperlink" Target="https://www.usnews.com/education/best-global-universities/universidad-de-la-frontera-529409" TargetMode="External"/><Relationship Id="rId1514" Type="http://schemas.openxmlformats.org/officeDocument/2006/relationships/hyperlink" Target="https://www.usnews.com/education/best-global-universities/poznan-university-of-technology-529181" TargetMode="External"/><Relationship Id="rId1513" Type="http://schemas.openxmlformats.org/officeDocument/2006/relationships/hyperlink" Target="https://www.usnews.com/education/best-global-universities/national-institute-of-technology-tiruchirappalli-529710" TargetMode="External"/><Relationship Id="rId1512" Type="http://schemas.openxmlformats.org/officeDocument/2006/relationships/hyperlink" Target="https://www.usnews.com/education/best-global-universities/national-institute-of-pharmaceutical-education-research-niper-529648" TargetMode="External"/><Relationship Id="rId1511" Type="http://schemas.openxmlformats.org/officeDocument/2006/relationships/hyperlink" Target="https://www.usnews.com/education/best-global-universities/boise-state-university-142115" TargetMode="External"/><Relationship Id="rId1510" Type="http://schemas.openxmlformats.org/officeDocument/2006/relationships/hyperlink" Target="https://www.usnews.com/education/best-global-universities/arid-agriculture-university-529662" TargetMode="External"/><Relationship Id="rId151" Type="http://schemas.openxmlformats.org/officeDocument/2006/relationships/hyperlink" Target="https://www.usnews.com/education/best-global-universities/university-of-alberta-499977" TargetMode="External"/><Relationship Id="rId1509" Type="http://schemas.openxmlformats.org/officeDocument/2006/relationships/hyperlink" Target="https://www.usnews.com/education/best-global-universities/university-of-south-wales-530240" TargetMode="External"/><Relationship Id="rId1508" Type="http://schemas.openxmlformats.org/officeDocument/2006/relationships/hyperlink" Target="https://www.usnews.com/education/best-global-universities/university-of-madras-529221" TargetMode="External"/><Relationship Id="rId1507" Type="http://schemas.openxmlformats.org/officeDocument/2006/relationships/hyperlink" Target="https://www.usnews.com/education/best-global-universities/universidade-federal-do-para-529218" TargetMode="External"/><Relationship Id="rId1506" Type="http://schemas.openxmlformats.org/officeDocument/2006/relationships/hyperlink" Target="https://www.usnews.com/education/best-global-universities/southwest-petroleum-university-529461" TargetMode="External"/><Relationship Id="rId1505" Type="http://schemas.openxmlformats.org/officeDocument/2006/relationships/hyperlink" Target="https://www.usnews.com/education/best-global-universities/najran-university-508814" TargetMode="External"/><Relationship Id="rId1504" Type="http://schemas.openxmlformats.org/officeDocument/2006/relationships/hyperlink" Target="https://www.usnews.com/education/best-global-universities/kyushu-institute-of-technology-529222" TargetMode="External"/><Relationship Id="rId1503" Type="http://schemas.openxmlformats.org/officeDocument/2006/relationships/hyperlink" Target="https://www.usnews.com/education/best-global-universities/hebei-agricultural-university-529877" TargetMode="External"/><Relationship Id="rId1502" Type="http://schemas.openxmlformats.org/officeDocument/2006/relationships/hyperlink" Target="https://www.usnews.com/education/best-global-universities/beijing-university-of-chinese-medicine-529730" TargetMode="External"/><Relationship Id="rId1501" Type="http://schemas.openxmlformats.org/officeDocument/2006/relationships/hyperlink" Target="https://www.usnews.com/education/best-global-universities/anna-university-chennai-529021" TargetMode="External"/><Relationship Id="rId1500" Type="http://schemas.openxmlformats.org/officeDocument/2006/relationships/hyperlink" Target="https://www.usnews.com/education/best-global-universities/university-of-chemistry-technology-prague-529066" TargetMode="External"/><Relationship Id="rId150" Type="http://schemas.openxmlformats.org/officeDocument/2006/relationships/hyperlink" Target="https://www.usnews.com/education/best-global-universities/rutgers-university-new-brunswick-186380" TargetMode="External"/><Relationship Id="rId15" Type="http://schemas.openxmlformats.org/officeDocument/2006/relationships/hyperlink" Target="https://www.usnews.com/education/best-global-universities/university-of-pennsylvania-215062" TargetMode="External"/><Relationship Id="rId1499" Type="http://schemas.openxmlformats.org/officeDocument/2006/relationships/hyperlink" Target="https://www.usnews.com/education/best-global-universities/universidad-de-guadalajara-529203" TargetMode="External"/><Relationship Id="rId1498" Type="http://schemas.openxmlformats.org/officeDocument/2006/relationships/hyperlink" Target="https://www.usnews.com/education/best-global-universities/san-francisco-state-university-122597" TargetMode="External"/><Relationship Id="rId1497" Type="http://schemas.openxmlformats.org/officeDocument/2006/relationships/hyperlink" Target="https://www.usnews.com/education/best-global-universities/pukyong-national-university-506231" TargetMode="External"/><Relationship Id="rId1496" Type="http://schemas.openxmlformats.org/officeDocument/2006/relationships/hyperlink" Target="https://www.usnews.com/education/best-global-universities/leeds-beckett-university-529564" TargetMode="External"/><Relationship Id="rId1495" Type="http://schemas.openxmlformats.org/officeDocument/2006/relationships/hyperlink" Target="https://www.usnews.com/education/best-global-universities/karlstad-university-529993" TargetMode="External"/><Relationship Id="rId1494" Type="http://schemas.openxmlformats.org/officeDocument/2006/relationships/hyperlink" Target="https://www.usnews.com/education/best-global-universities/chongqing-technology-business-university-529956" TargetMode="External"/><Relationship Id="rId1493" Type="http://schemas.openxmlformats.org/officeDocument/2006/relationships/hyperlink" Target="https://www.usnews.com/education/best-global-universities/university-of-sargodha-530013" TargetMode="External"/><Relationship Id="rId1492" Type="http://schemas.openxmlformats.org/officeDocument/2006/relationships/hyperlink" Target="https://www.usnews.com/education/best-global-universities/universidad-de-valparaiso-529585" TargetMode="External"/><Relationship Id="rId1491" Type="http://schemas.openxmlformats.org/officeDocument/2006/relationships/hyperlink" Target="https://www.usnews.com/education/best-global-universities/universidad-del-rosario-530009" TargetMode="External"/><Relationship Id="rId1490" Type="http://schemas.openxmlformats.org/officeDocument/2006/relationships/hyperlink" Target="https://www.usnews.com/education/best-global-universities/lebanese-university-529723" TargetMode="External"/><Relationship Id="rId149" Type="http://schemas.openxmlformats.org/officeDocument/2006/relationships/hyperlink" Target="https://www.usnews.com/education/best-global-universities/oregon-health-science-university-209490" TargetMode="External"/><Relationship Id="rId1489" Type="http://schemas.openxmlformats.org/officeDocument/2006/relationships/hyperlink" Target="https://www.usnews.com/education/best-global-universities/jeju-national-university-529118" TargetMode="External"/><Relationship Id="rId1488" Type="http://schemas.openxmlformats.org/officeDocument/2006/relationships/hyperlink" Target="https://www.usnews.com/education/best-global-universities/wuhan-textile-university-529883" TargetMode="External"/><Relationship Id="rId1487" Type="http://schemas.openxmlformats.org/officeDocument/2006/relationships/hyperlink" Target="https://www.usnews.com/education/best-global-universities/shanghai-university-of-traditional-chinese-medicine-529292" TargetMode="External"/><Relationship Id="rId1486" Type="http://schemas.openxmlformats.org/officeDocument/2006/relationships/hyperlink" Target="https://www.usnews.com/education/best-global-universities/anhui-university-of-technology-529084" TargetMode="External"/><Relationship Id="rId1485" Type="http://schemas.openxmlformats.org/officeDocument/2006/relationships/hyperlink" Target="https://www.usnews.com/education/best-global-universities/zhongkai-university-of-agriculture-engineering-530239" TargetMode="External"/><Relationship Id="rId1484" Type="http://schemas.openxmlformats.org/officeDocument/2006/relationships/hyperlink" Target="https://www.usnews.com/education/best-global-universities/universidad-autonoma-metropolitana-mexico-500675" TargetMode="External"/><Relationship Id="rId1483" Type="http://schemas.openxmlformats.org/officeDocument/2006/relationships/hyperlink" Target="https://www.usnews.com/education/best-global-universities/tunghai-university-530063" TargetMode="External"/><Relationship Id="rId1482" Type="http://schemas.openxmlformats.org/officeDocument/2006/relationships/hyperlink" Target="https://www.usnews.com/education/best-global-universities/thammasat-university-529510" TargetMode="External"/><Relationship Id="rId1481" Type="http://schemas.openxmlformats.org/officeDocument/2006/relationships/hyperlink" Target="https://www.usnews.com/education/best-global-universities/taiyuan-university-of-science-technology-529841" TargetMode="External"/><Relationship Id="rId1480" Type="http://schemas.openxmlformats.org/officeDocument/2006/relationships/hyperlink" Target="https://www.usnews.com/education/best-global-universities/shaoxing-university-530004" TargetMode="External"/><Relationship Id="rId148" Type="http://schemas.openxmlformats.org/officeDocument/2006/relationships/hyperlink" Target="https://www.usnews.com/education/best-global-universities/university-of-milan-506478" TargetMode="External"/><Relationship Id="rId1479" Type="http://schemas.openxmlformats.org/officeDocument/2006/relationships/hyperlink" Target="https://www.usnews.com/education/best-global-universities/montclair-state-university-185590" TargetMode="External"/><Relationship Id="rId1478" Type="http://schemas.openxmlformats.org/officeDocument/2006/relationships/hyperlink" Target="https://www.usnews.com/education/best-global-universities/amrita-vishwa-vidyapeetham-529695" TargetMode="External"/><Relationship Id="rId1477" Type="http://schemas.openxmlformats.org/officeDocument/2006/relationships/hyperlink" Target="https://www.usnews.com/education/best-global-universities/university-of-lodz-529007" TargetMode="External"/><Relationship Id="rId1476" Type="http://schemas.openxmlformats.org/officeDocument/2006/relationships/hyperlink" Target="https://www.usnews.com/education/best-global-universities/university-osnabruck-529402" TargetMode="External"/><Relationship Id="rId1475" Type="http://schemas.openxmlformats.org/officeDocument/2006/relationships/hyperlink" Target="https://www.usnews.com/education/best-global-universities/university-of-yazd-529540" TargetMode="External"/><Relationship Id="rId1474" Type="http://schemas.openxmlformats.org/officeDocument/2006/relationships/hyperlink" Target="https://www.usnews.com/education/best-global-universities/university-of-tun-hussein-onn-malaysia-529797" TargetMode="External"/><Relationship Id="rId1473" Type="http://schemas.openxmlformats.org/officeDocument/2006/relationships/hyperlink" Target="https://www.usnews.com/education/best-global-universities/universitat-trier-529550" TargetMode="External"/><Relationship Id="rId1472" Type="http://schemas.openxmlformats.org/officeDocument/2006/relationships/hyperlink" Target="https://www.usnews.com/education/best-global-universities/linyi-university-529970" TargetMode="External"/><Relationship Id="rId1471" Type="http://schemas.openxmlformats.org/officeDocument/2006/relationships/hyperlink" Target="https://www.usnews.com/education/best-global-universities/university-of-guilan-529421" TargetMode="External"/><Relationship Id="rId1470" Type="http://schemas.openxmlformats.org/officeDocument/2006/relationships/hyperlink" Target="https://www.usnews.com/education/best-global-universities/shahid-bahonar-university-of-kerman-sbuk-529425" TargetMode="External"/><Relationship Id="rId147" Type="http://schemas.openxmlformats.org/officeDocument/2006/relationships/hyperlink" Target="https://www.usnews.com/education/best-global-universities/university-of-hamburg-501079" TargetMode="External"/><Relationship Id="rId1469" Type="http://schemas.openxmlformats.org/officeDocument/2006/relationships/hyperlink" Target="https://www.usnews.com/education/best-global-universities/roskilde-university-529554" TargetMode="External"/><Relationship Id="rId1468" Type="http://schemas.openxmlformats.org/officeDocument/2006/relationships/hyperlink" Target="https://www.usnews.com/education/best-global-universities/qingdao-agricultural-university-529491" TargetMode="External"/><Relationship Id="rId1467" Type="http://schemas.openxmlformats.org/officeDocument/2006/relationships/hyperlink" Target="https://www.usnews.com/education/best-global-universities/huaqiao-university-529488" TargetMode="External"/><Relationship Id="rId1466" Type="http://schemas.openxmlformats.org/officeDocument/2006/relationships/hyperlink" Target="https://www.usnews.com/education/best-global-universities/fujita-health-university-529208" TargetMode="External"/><Relationship Id="rId1465" Type="http://schemas.openxmlformats.org/officeDocument/2006/relationships/hyperlink" Target="https://www.usnews.com/education/best-global-universities/chapman-university-111948" TargetMode="External"/><Relationship Id="rId1464" Type="http://schemas.openxmlformats.org/officeDocument/2006/relationships/hyperlink" Target="https://www.usnews.com/education/best-global-universities/western-michigan-university-172699" TargetMode="External"/><Relationship Id="rId1463" Type="http://schemas.openxmlformats.org/officeDocument/2006/relationships/hyperlink" Target="https://www.usnews.com/education/best-global-universities/universidad-de-leon-529228" TargetMode="External"/><Relationship Id="rId1462" Type="http://schemas.openxmlformats.org/officeDocument/2006/relationships/hyperlink" Target="https://www.usnews.com/education/best-global-universities/tokyo-university-of-agriculture-technology-530497" TargetMode="External"/><Relationship Id="rId1461" Type="http://schemas.openxmlformats.org/officeDocument/2006/relationships/hyperlink" Target="https://www.usnews.com/education/best-global-universities/jiangxi-normal-university-529313" TargetMode="External"/><Relationship Id="rId1460" Type="http://schemas.openxmlformats.org/officeDocument/2006/relationships/hyperlink" Target="https://www.usnews.com/education/best-global-universities/institute-technology-of-bandung-529995" TargetMode="External"/><Relationship Id="rId146" Type="http://schemas.openxmlformats.org/officeDocument/2006/relationships/hyperlink" Target="https://www.usnews.com/education/best-global-universities/university-of-nottingham-503548" TargetMode="External"/><Relationship Id="rId1459" Type="http://schemas.openxmlformats.org/officeDocument/2006/relationships/hyperlink" Target="https://www.usnews.com/education/best-global-universities/guangdong-ocean-university-530011" TargetMode="External"/><Relationship Id="rId1458" Type="http://schemas.openxmlformats.org/officeDocument/2006/relationships/hyperlink" Target="https://www.usnews.com/education/best-global-universities/universidade-federal-do-espirito-santo-529299" TargetMode="External"/><Relationship Id="rId1457" Type="http://schemas.openxmlformats.org/officeDocument/2006/relationships/hyperlink" Target="https://www.usnews.com/education/best-global-universities/pakistan-institute-of-engineering-applied-science-530048" TargetMode="External"/><Relationship Id="rId1456" Type="http://schemas.openxmlformats.org/officeDocument/2006/relationships/hyperlink" Target="https://www.usnews.com/education/best-global-universities/linnaeus-university-529159" TargetMode="External"/><Relationship Id="rId1455" Type="http://schemas.openxmlformats.org/officeDocument/2006/relationships/hyperlink" Target="https://www.usnews.com/education/best-global-universities/gifu-university-506304" TargetMode="External"/><Relationship Id="rId1454" Type="http://schemas.openxmlformats.org/officeDocument/2006/relationships/hyperlink" Target="https://www.usnews.com/education/best-global-universities/university-of-technology-iraq-510905" TargetMode="External"/><Relationship Id="rId1453" Type="http://schemas.openxmlformats.org/officeDocument/2006/relationships/hyperlink" Target="https://www.usnews.com/education/best-global-universities/university-of-petroleum-energy-studies-upes-530238" TargetMode="External"/><Relationship Id="rId1452" Type="http://schemas.openxmlformats.org/officeDocument/2006/relationships/hyperlink" Target="https://www.usnews.com/education/best-global-universities/university-of-central-lancashire-529003" TargetMode="External"/><Relationship Id="rId1451" Type="http://schemas.openxmlformats.org/officeDocument/2006/relationships/hyperlink" Target="https://www.usnews.com/education/best-global-universities/universite-polytechnique-hauts-de-france-529196" TargetMode="External"/><Relationship Id="rId1450" Type="http://schemas.openxmlformats.org/officeDocument/2006/relationships/hyperlink" Target="https://www.usnews.com/education/best-global-universities/universidade-federal-de-lavras-529105" TargetMode="External"/><Relationship Id="rId145" Type="http://schemas.openxmlformats.org/officeDocument/2006/relationships/hyperlink" Target="https://www.usnews.com/education/best-global-universities/university-of-colorado-anschutz-medical-campus-529678" TargetMode="External"/><Relationship Id="rId1449" Type="http://schemas.openxmlformats.org/officeDocument/2006/relationships/hyperlink" Target="https://www.usnews.com/education/best-global-universities/universidad-de-almeria-529210" TargetMode="External"/><Relationship Id="rId1448" Type="http://schemas.openxmlformats.org/officeDocument/2006/relationships/hyperlink" Target="https://www.usnews.com/education/best-global-universities/south-dakota-state-university-219356" TargetMode="External"/><Relationship Id="rId1447" Type="http://schemas.openxmlformats.org/officeDocument/2006/relationships/hyperlink" Target="https://www.usnews.com/education/best-global-universities/indian-statistical-institute-kolkata-529534" TargetMode="External"/><Relationship Id="rId1446" Type="http://schemas.openxmlformats.org/officeDocument/2006/relationships/hyperlink" Target="https://www.usnews.com/education/best-global-universities/guangzhou-university-of-chinese-medicine-529492" TargetMode="External"/><Relationship Id="rId1445" Type="http://schemas.openxmlformats.org/officeDocument/2006/relationships/hyperlink" Target="https://www.usnews.com/education/best-global-universities/university-of-rijeka-529405" TargetMode="External"/><Relationship Id="rId1444" Type="http://schemas.openxmlformats.org/officeDocument/2006/relationships/hyperlink" Target="https://www.usnews.com/education/best-global-universities/university-cheikh-anta-diop-dakar-530237" TargetMode="External"/><Relationship Id="rId1443" Type="http://schemas.openxmlformats.org/officeDocument/2006/relationships/hyperlink" Target="https://www.usnews.com/education/best-global-universities/sogang-university-529014" TargetMode="External"/><Relationship Id="rId1442" Type="http://schemas.openxmlformats.org/officeDocument/2006/relationships/hyperlink" Target="https://www.usnews.com/education/best-global-universities/nara-institute-of-science-technology-528981" TargetMode="External"/><Relationship Id="rId1441" Type="http://schemas.openxmlformats.org/officeDocument/2006/relationships/hyperlink" Target="https://www.usnews.com/education/best-global-universities/indian-institute-of-science-education-research-iiser---kolkata-529446" TargetMode="External"/><Relationship Id="rId1440" Type="http://schemas.openxmlformats.org/officeDocument/2006/relationships/hyperlink" Target="https://www.usnews.com/education/best-global-universities/centrale-lille-529696" TargetMode="External"/><Relationship Id="rId144" Type="http://schemas.openxmlformats.org/officeDocument/2006/relationships/hyperlink" Target="https://www.usnews.com/education/best-global-universities/swinburne-university-of-technology-528823" TargetMode="External"/><Relationship Id="rId1439" Type="http://schemas.openxmlformats.org/officeDocument/2006/relationships/hyperlink" Target="https://www.usnews.com/education/best-global-universities/western-washington-university-237011" TargetMode="External"/><Relationship Id="rId1438" Type="http://schemas.openxmlformats.org/officeDocument/2006/relationships/hyperlink" Target="https://www.usnews.com/education/best-global-universities/university-of-toyama-501284" TargetMode="External"/><Relationship Id="rId1437" Type="http://schemas.openxmlformats.org/officeDocument/2006/relationships/hyperlink" Target="https://www.usnews.com/education/best-global-universities/technical-university-freiberg-529085" TargetMode="External"/><Relationship Id="rId1436" Type="http://schemas.openxmlformats.org/officeDocument/2006/relationships/hyperlink" Target="https://www.usnews.com/education/best-global-universities/democritus-university-of-thrace-529213" TargetMode="External"/><Relationship Id="rId1435" Type="http://schemas.openxmlformats.org/officeDocument/2006/relationships/hyperlink" Target="https://www.usnews.com/education/best-global-universities/al-balqa-applied-university-530236" TargetMode="External"/><Relationship Id="rId1434" Type="http://schemas.openxmlformats.org/officeDocument/2006/relationships/hyperlink" Target="https://www.usnews.com/education/best-global-universities/university-of-kaiserslautern-528867" TargetMode="External"/><Relationship Id="rId1433" Type="http://schemas.openxmlformats.org/officeDocument/2006/relationships/hyperlink" Target="https://www.usnews.com/education/best-global-universities/taiyuan-university-of-technology-529111" TargetMode="External"/><Relationship Id="rId1432" Type="http://schemas.openxmlformats.org/officeDocument/2006/relationships/hyperlink" Target="https://www.usnews.com/education/best-global-universities/suez-university-529787" TargetMode="External"/><Relationship Id="rId1431" Type="http://schemas.openxmlformats.org/officeDocument/2006/relationships/hyperlink" Target="https://www.usnews.com/education/best-global-universities/minjiang-university-530235" TargetMode="External"/><Relationship Id="rId1430" Type="http://schemas.openxmlformats.org/officeDocument/2006/relationships/hyperlink" Target="https://www.usnews.com/education/best-global-universities/liaocheng-university-529802" TargetMode="External"/><Relationship Id="rId143" Type="http://schemas.openxmlformats.org/officeDocument/2006/relationships/hyperlink" Target="https://www.usnews.com/education/best-global-universities/king-saud-university-503764" TargetMode="External"/><Relationship Id="rId1429" Type="http://schemas.openxmlformats.org/officeDocument/2006/relationships/hyperlink" Target="https://www.usnews.com/education/best-global-universities/ivane-javakhishvili-tbilisi-state-university-528844" TargetMode="External"/><Relationship Id="rId1428" Type="http://schemas.openxmlformats.org/officeDocument/2006/relationships/hyperlink" Target="https://www.usnews.com/education/best-global-universities/hunan-university-of-technology-529606" TargetMode="External"/><Relationship Id="rId1427" Type="http://schemas.openxmlformats.org/officeDocument/2006/relationships/hyperlink" Target="https://www.usnews.com/education/best-global-universities/creighton-university-181002" TargetMode="External"/><Relationship Id="rId1426" Type="http://schemas.openxmlformats.org/officeDocument/2006/relationships/hyperlink" Target="https://www.usnews.com/education/best-global-universities/shandong-university-of-technology-529853" TargetMode="External"/><Relationship Id="rId1425" Type="http://schemas.openxmlformats.org/officeDocument/2006/relationships/hyperlink" Target="https://www.usnews.com/education/best-global-universities/pontificia-universidade-catolica-do-parana-529597" TargetMode="External"/><Relationship Id="rId1424" Type="http://schemas.openxmlformats.org/officeDocument/2006/relationships/hyperlink" Target="https://www.usnews.com/education/best-global-universities/miami-university-204024" TargetMode="External"/><Relationship Id="rId1423" Type="http://schemas.openxmlformats.org/officeDocument/2006/relationships/hyperlink" Target="https://www.usnews.com/education/best-global-universities/hunan-university-of-science-technology-529481" TargetMode="External"/><Relationship Id="rId1422" Type="http://schemas.openxmlformats.org/officeDocument/2006/relationships/hyperlink" Target="https://www.usnews.com/education/best-global-universities/future-university-in-egypt-530234" TargetMode="External"/><Relationship Id="rId1421" Type="http://schemas.openxmlformats.org/officeDocument/2006/relationships/hyperlink" Target="https://www.usnews.com/education/best-global-universities/university-of-derby-530046" TargetMode="External"/><Relationship Id="rId1420" Type="http://schemas.openxmlformats.org/officeDocument/2006/relationships/hyperlink" Target="https://www.usnews.com/education/best-global-universities/universidad-catolica-del-norte-529588" TargetMode="External"/><Relationship Id="rId142" Type="http://schemas.openxmlformats.org/officeDocument/2006/relationships/hyperlink" Target="https://www.usnews.com/education/best-global-universities/university-of-leeds-505265" TargetMode="External"/><Relationship Id="rId1419" Type="http://schemas.openxmlformats.org/officeDocument/2006/relationships/hyperlink" Target="https://www.usnews.com/education/best-global-universities/nova-southeastern-university-136215" TargetMode="External"/><Relationship Id="rId1418" Type="http://schemas.openxmlformats.org/officeDocument/2006/relationships/hyperlink" Target="https://www.usnews.com/education/best-global-universities/louisiana-state-university-health-sciences-center-new-orleans-159373" TargetMode="External"/><Relationship Id="rId1417" Type="http://schemas.openxmlformats.org/officeDocument/2006/relationships/hyperlink" Target="https://www.usnews.com/education/best-global-universities/kwangwoon-university-529280" TargetMode="External"/><Relationship Id="rId1416" Type="http://schemas.openxmlformats.org/officeDocument/2006/relationships/hyperlink" Target="https://www.usnews.com/education/best-global-universities/jahangirnagar-university-530233" TargetMode="External"/><Relationship Id="rId1415" Type="http://schemas.openxmlformats.org/officeDocument/2006/relationships/hyperlink" Target="https://www.usnews.com/education/best-global-universities/chongqing-medical-university-529043" TargetMode="External"/><Relationship Id="rId1414" Type="http://schemas.openxmlformats.org/officeDocument/2006/relationships/hyperlink" Target="https://www.usnews.com/education/best-global-universities/beijing-university-of-civil-engineering-architecture-529765" TargetMode="External"/><Relationship Id="rId1413" Type="http://schemas.openxmlformats.org/officeDocument/2006/relationships/hyperlink" Target="https://www.usnews.com/education/best-global-universities/ozyegin-university-529321" TargetMode="External"/><Relationship Id="rId1412" Type="http://schemas.openxmlformats.org/officeDocument/2006/relationships/hyperlink" Target="https://www.usnews.com/education/best-global-universities/naval-medical-university-505505" TargetMode="External"/><Relationship Id="rId1411" Type="http://schemas.openxmlformats.org/officeDocument/2006/relationships/hyperlink" Target="https://www.usnews.com/education/best-global-universities/kangwon-national-university-500476" TargetMode="External"/><Relationship Id="rId1410" Type="http://schemas.openxmlformats.org/officeDocument/2006/relationships/hyperlink" Target="https://www.usnews.com/education/best-global-universities/hunan-normal-university-529497" TargetMode="External"/><Relationship Id="rId141" Type="http://schemas.openxmlformats.org/officeDocument/2006/relationships/hyperlink" Target="https://www.usnews.com/education/best-global-universities/sapienza-university-rome-506550" TargetMode="External"/><Relationship Id="rId1409" Type="http://schemas.openxmlformats.org/officeDocument/2006/relationships/hyperlink" Target="https://www.usnews.com/education/best-global-universities/damietta-university-509246" TargetMode="External"/><Relationship Id="rId1408" Type="http://schemas.openxmlformats.org/officeDocument/2006/relationships/hyperlink" Target="https://www.usnews.com/education/best-global-universities/akdeniz-university-529050" TargetMode="External"/><Relationship Id="rId1407" Type="http://schemas.openxmlformats.org/officeDocument/2006/relationships/hyperlink" Target="https://www.usnews.com/education/best-global-universities/yanshan-university-529086" TargetMode="External"/><Relationship Id="rId1406" Type="http://schemas.openxmlformats.org/officeDocument/2006/relationships/hyperlink" Target="https://www.usnews.com/education/best-global-universities/university-of-bialystok-530232" TargetMode="External"/><Relationship Id="rId1405" Type="http://schemas.openxmlformats.org/officeDocument/2006/relationships/hyperlink" Target="https://www.usnews.com/education/best-global-universities/sakarya-university-529484" TargetMode="External"/><Relationship Id="rId1404" Type="http://schemas.openxmlformats.org/officeDocument/2006/relationships/hyperlink" Target="https://www.usnews.com/education/best-global-universities/saints-cyril-methodius-university-of-skopje-529546" TargetMode="External"/><Relationship Id="rId1403" Type="http://schemas.openxmlformats.org/officeDocument/2006/relationships/hyperlink" Target="https://www.usnews.com/education/best-global-universities/kingston-university-529552" TargetMode="External"/><Relationship Id="rId1402" Type="http://schemas.openxmlformats.org/officeDocument/2006/relationships/hyperlink" Target="https://www.usnews.com/education/best-global-universities/ibn-tofail-university-of-kenitra-530231" TargetMode="External"/><Relationship Id="rId1401" Type="http://schemas.openxmlformats.org/officeDocument/2006/relationships/hyperlink" Target="https://www.usnews.com/education/best-global-universities/hebei-university-of-technology-529604" TargetMode="External"/><Relationship Id="rId1400" Type="http://schemas.openxmlformats.org/officeDocument/2006/relationships/hyperlink" Target="https://www.usnews.com/education/best-global-universities/hashemite-university-507733" TargetMode="External"/><Relationship Id="rId140" Type="http://schemas.openxmlformats.org/officeDocument/2006/relationships/hyperlink" Target="https://www.usnews.com/education/best-global-universities/weizmann-institute-of-science-506795" TargetMode="External"/><Relationship Id="rId14" Type="http://schemas.openxmlformats.org/officeDocument/2006/relationships/hyperlink" Target="https://www.usnews.com/education/best-global-universities/johns-hopkins-university-162928" TargetMode="External"/><Relationship Id="rId1399" Type="http://schemas.openxmlformats.org/officeDocument/2006/relationships/hyperlink" Target="https://www.usnews.com/education/best-global-universities/goldsmiths-university-london-529433" TargetMode="External"/><Relationship Id="rId1398" Type="http://schemas.openxmlformats.org/officeDocument/2006/relationships/hyperlink" Target="https://www.usnews.com/education/best-global-universities/ehime-university-505737" TargetMode="External"/><Relationship Id="rId1397" Type="http://schemas.openxmlformats.org/officeDocument/2006/relationships/hyperlink" Target="https://www.usnews.com/education/best-global-universities/chungbuk-national-university-503344" TargetMode="External"/><Relationship Id="rId1396" Type="http://schemas.openxmlformats.org/officeDocument/2006/relationships/hyperlink" Target="https://www.usnews.com/education/best-global-universities/bangladesh-university-of-engineering-technology-buet-530184" TargetMode="External"/><Relationship Id="rId1395" Type="http://schemas.openxmlformats.org/officeDocument/2006/relationships/hyperlink" Target="https://www.usnews.com/education/best-global-universities/university-of-paderborn-529396" TargetMode="External"/><Relationship Id="rId1394" Type="http://schemas.openxmlformats.org/officeDocument/2006/relationships/hyperlink" Target="https://www.usnews.com/education/best-global-universities/tamkang-university-529251" TargetMode="External"/><Relationship Id="rId1393" Type="http://schemas.openxmlformats.org/officeDocument/2006/relationships/hyperlink" Target="https://www.usnews.com/education/best-global-universities/sichuan-normal-university-529719" TargetMode="External"/><Relationship Id="rId1392" Type="http://schemas.openxmlformats.org/officeDocument/2006/relationships/hyperlink" Target="https://www.usnews.com/education/best-global-universities/izmir-yuksek-teknoloji-enstitusu-529316" TargetMode="External"/><Relationship Id="rId1391" Type="http://schemas.openxmlformats.org/officeDocument/2006/relationships/hyperlink" Target="https://www.usnews.com/education/best-global-universities/california-state-university-fresno-110556" TargetMode="External"/><Relationship Id="rId1390" Type="http://schemas.openxmlformats.org/officeDocument/2006/relationships/hyperlink" Target="https://www.usnews.com/education/best-global-universities/tianjin-university-science-technology-529285" TargetMode="External"/><Relationship Id="rId139" Type="http://schemas.openxmlformats.org/officeDocument/2006/relationships/hyperlink" Target="https://www.usnews.com/education/best-global-universities/university-of-liverpool-506611" TargetMode="External"/><Relationship Id="rId1389" Type="http://schemas.openxmlformats.org/officeDocument/2006/relationships/hyperlink" Target="https://www.usnews.com/education/best-global-universities/institute-of-tropical-medicine-itm-529905" TargetMode="External"/><Relationship Id="rId1388" Type="http://schemas.openxmlformats.org/officeDocument/2006/relationships/hyperlink" Target="https://www.usnews.com/education/best-global-universities/indian-institute-of-technology-iit-bhubaneswar-529756" TargetMode="External"/><Relationship Id="rId1387" Type="http://schemas.openxmlformats.org/officeDocument/2006/relationships/hyperlink" Target="https://www.usnews.com/education/best-global-universities/gadjah-mada-university-529706" TargetMode="External"/><Relationship Id="rId1386" Type="http://schemas.openxmlformats.org/officeDocument/2006/relationships/hyperlink" Target="https://www.usnews.com/education/best-global-universities/american-university-of-sharjah-510086" TargetMode="External"/><Relationship Id="rId1385" Type="http://schemas.openxmlformats.org/officeDocument/2006/relationships/hyperlink" Target="https://www.usnews.com/education/best-global-universities/university-of-hradec-kralove-530230" TargetMode="External"/><Relationship Id="rId1384" Type="http://schemas.openxmlformats.org/officeDocument/2006/relationships/hyperlink" Target="https://www.usnews.com/education/best-global-universities/universidad-del-desarrollo-529632" TargetMode="External"/><Relationship Id="rId1383" Type="http://schemas.openxmlformats.org/officeDocument/2006/relationships/hyperlink" Target="https://www.usnews.com/education/best-global-universities/heilongjiang-university-529289" TargetMode="External"/><Relationship Id="rId1382" Type="http://schemas.openxmlformats.org/officeDocument/2006/relationships/hyperlink" Target="https://www.usnews.com/education/best-global-universities/wroclaw-university-of-science-technology-502904" TargetMode="External"/><Relationship Id="rId1381" Type="http://schemas.openxmlformats.org/officeDocument/2006/relationships/hyperlink" Target="https://www.usnews.com/education/best-global-universities/university-of-urbino-529329" TargetMode="External"/><Relationship Id="rId1380" Type="http://schemas.openxmlformats.org/officeDocument/2006/relationships/hyperlink" Target="https://www.usnews.com/education/best-global-universities/university-of-calcutta-529004" TargetMode="External"/><Relationship Id="rId138" Type="http://schemas.openxmlformats.org/officeDocument/2006/relationships/hyperlink" Target="https://www.usnews.com/education/best-global-universities/baylor-college-of-medicine-223223" TargetMode="External"/><Relationship Id="rId1379" Type="http://schemas.openxmlformats.org/officeDocument/2006/relationships/hyperlink" Target="https://www.usnews.com/education/best-global-universities/universite-de-sousse-529855" TargetMode="External"/><Relationship Id="rId1378" Type="http://schemas.openxmlformats.org/officeDocument/2006/relationships/hyperlink" Target="https://www.usnews.com/education/best-global-universities/universite-de-la-manouba-529717" TargetMode="External"/><Relationship Id="rId1377" Type="http://schemas.openxmlformats.org/officeDocument/2006/relationships/hyperlink" Target="https://www.usnews.com/education/best-global-universities/national-institute-of-technology-rourkela-529700" TargetMode="External"/><Relationship Id="rId1376" Type="http://schemas.openxmlformats.org/officeDocument/2006/relationships/hyperlink" Target="https://www.usnews.com/education/best-global-universities/malaviya-national-institute-of-technology-jaipur-529640" TargetMode="External"/><Relationship Id="rId1375" Type="http://schemas.openxmlformats.org/officeDocument/2006/relationships/hyperlink" Target="https://www.usnews.com/education/best-global-universities/indian-institute-of-technology-iit-gandhinagar-529780" TargetMode="External"/><Relationship Id="rId1374" Type="http://schemas.openxmlformats.org/officeDocument/2006/relationships/hyperlink" Target="https://www.usnews.com/education/best-global-universities/uoc-universitat-oberta-de-catalunya-529982" TargetMode="External"/><Relationship Id="rId1373" Type="http://schemas.openxmlformats.org/officeDocument/2006/relationships/hyperlink" Target="https://www.usnews.com/education/best-global-universities/university-of-north-dakota-grand-forks-200280" TargetMode="External"/><Relationship Id="rId1372" Type="http://schemas.openxmlformats.org/officeDocument/2006/relationships/hyperlink" Target="https://www.usnews.com/education/best-global-universities/university-of-koblenz-landau-529467" TargetMode="External"/><Relationship Id="rId1371" Type="http://schemas.openxmlformats.org/officeDocument/2006/relationships/hyperlink" Target="https://www.usnews.com/education/best-global-universities/university-of-isfahan-529204" TargetMode="External"/><Relationship Id="rId1370" Type="http://schemas.openxmlformats.org/officeDocument/2006/relationships/hyperlink" Target="https://www.usnews.com/education/best-global-universities/daegu-gyeongbuk-institute-of-science-technology-dgist-529431" TargetMode="External"/><Relationship Id="rId137" Type="http://schemas.openxmlformats.org/officeDocument/2006/relationships/hyperlink" Target="https://www.usnews.com/education/best-global-universities/seoul-national-university-snu-503456" TargetMode="External"/><Relationship Id="rId1369" Type="http://schemas.openxmlformats.org/officeDocument/2006/relationships/hyperlink" Target="https://www.usnews.com/education/best-global-universities/chengdu-university-of-technology-530199" TargetMode="External"/><Relationship Id="rId1368" Type="http://schemas.openxmlformats.org/officeDocument/2006/relationships/hyperlink" Target="https://www.usnews.com/education/best-global-universities/university-of-tulsa-207971" TargetMode="External"/><Relationship Id="rId1367" Type="http://schemas.openxmlformats.org/officeDocument/2006/relationships/hyperlink" Target="https://www.usnews.com/education/best-global-universities/universidade-federal-de-uberlandia-529244" TargetMode="External"/><Relationship Id="rId1366" Type="http://schemas.openxmlformats.org/officeDocument/2006/relationships/hyperlink" Target="https://www.usnews.com/education/best-global-universities/silesian-university-of-technology-529268" TargetMode="External"/><Relationship Id="rId1365" Type="http://schemas.openxmlformats.org/officeDocument/2006/relationships/hyperlink" Target="https://www.usnews.com/education/best-global-universities/national-taras-shevchenko-university-of-kyiv-529168" TargetMode="External"/><Relationship Id="rId1364" Type="http://schemas.openxmlformats.org/officeDocument/2006/relationships/hyperlink" Target="https://www.usnews.com/education/best-global-universities/national-chung-hsing-university-506137" TargetMode="External"/><Relationship Id="rId1363" Type="http://schemas.openxmlformats.org/officeDocument/2006/relationships/hyperlink" Target="https://www.usnews.com/education/best-global-universities/nantong-university-529473" TargetMode="External"/><Relationship Id="rId1362" Type="http://schemas.openxmlformats.org/officeDocument/2006/relationships/hyperlink" Target="https://www.usnews.com/education/best-global-universities/majmaah-university-513835" TargetMode="External"/><Relationship Id="rId1361" Type="http://schemas.openxmlformats.org/officeDocument/2006/relationships/hyperlink" Target="https://www.usnews.com/education/best-global-universities/chitkara-university-punjab-530229" TargetMode="External"/><Relationship Id="rId1360" Type="http://schemas.openxmlformats.org/officeDocument/2006/relationships/hyperlink" Target="https://www.usnews.com/education/best-global-universities/brandenburg-university-of-technology-cottbus-529323" TargetMode="External"/><Relationship Id="rId136" Type="http://schemas.openxmlformats.org/officeDocument/2006/relationships/hyperlink" Target="https://www.usnews.com/education/best-global-universities/indiana-university-bloomington-151351" TargetMode="External"/><Relationship Id="rId1359" Type="http://schemas.openxmlformats.org/officeDocument/2006/relationships/hyperlink" Target="https://www.usnews.com/education/best-global-universities/university-of-gdansk-529023" TargetMode="External"/><Relationship Id="rId1358" Type="http://schemas.openxmlformats.org/officeDocument/2006/relationships/hyperlink" Target="https://www.usnews.com/education/best-global-universities/lovely-professional-university-530057" TargetMode="External"/><Relationship Id="rId1357" Type="http://schemas.openxmlformats.org/officeDocument/2006/relationships/hyperlink" Target="https://www.usnews.com/education/best-global-universities/hubei-university-529080" TargetMode="External"/><Relationship Id="rId1356" Type="http://schemas.openxmlformats.org/officeDocument/2006/relationships/hyperlink" Target="https://www.usnews.com/education/best-global-universities/henan-normal-university-529271" TargetMode="External"/><Relationship Id="rId1355" Type="http://schemas.openxmlformats.org/officeDocument/2006/relationships/hyperlink" Target="https://www.usnews.com/education/best-global-universities/greifswald-medical-school-529553" TargetMode="External"/><Relationship Id="rId1354" Type="http://schemas.openxmlformats.org/officeDocument/2006/relationships/hyperlink" Target="https://www.usnews.com/education/best-global-universities/zhejiang-sci-tech-university-529088" TargetMode="External"/><Relationship Id="rId1353" Type="http://schemas.openxmlformats.org/officeDocument/2006/relationships/hyperlink" Target="https://www.usnews.com/education/best-global-universities/universidade-federal-de-juiz-de-fora-529150" TargetMode="External"/><Relationship Id="rId1352" Type="http://schemas.openxmlformats.org/officeDocument/2006/relationships/hyperlink" Target="https://www.usnews.com/education/best-global-universities/universidade-do-algarve-528821" TargetMode="External"/><Relationship Id="rId1351" Type="http://schemas.openxmlformats.org/officeDocument/2006/relationships/hyperlink" Target="https://www.usnews.com/education/best-global-universities/state-university-of-new-york-suny-college-of-environmental-science-forestry-196103" TargetMode="External"/><Relationship Id="rId1350" Type="http://schemas.openxmlformats.org/officeDocument/2006/relationships/hyperlink" Target="https://www.usnews.com/education/best-global-universities/hangzhou-dianzi-university-529256" TargetMode="External"/><Relationship Id="rId135" Type="http://schemas.openxmlformats.org/officeDocument/2006/relationships/hyperlink" Target="https://www.usnews.com/education/best-global-universities/carnegie-mellon-university-211440" TargetMode="External"/><Relationship Id="rId1349" Type="http://schemas.openxmlformats.org/officeDocument/2006/relationships/hyperlink" Target="https://www.usnews.com/education/best-global-universities/cukurova-university-528939" TargetMode="External"/><Relationship Id="rId1348" Type="http://schemas.openxmlformats.org/officeDocument/2006/relationships/hyperlink" Target="https://www.usnews.com/education/best-global-universities/anhui-agricultural-university-529528" TargetMode="External"/><Relationship Id="rId1347" Type="http://schemas.openxmlformats.org/officeDocument/2006/relationships/hyperlink" Target="https://www.usnews.com/education/best-global-universities/north-dakota-state-university-200332" TargetMode="External"/><Relationship Id="rId1346" Type="http://schemas.openxmlformats.org/officeDocument/2006/relationships/hyperlink" Target="https://www.usnews.com/education/best-global-universities/nord-university-530051" TargetMode="External"/><Relationship Id="rId1345" Type="http://schemas.openxmlformats.org/officeDocument/2006/relationships/hyperlink" Target="https://www.usnews.com/education/best-global-universities/east-carolina-university-198464" TargetMode="External"/><Relationship Id="rId1344" Type="http://schemas.openxmlformats.org/officeDocument/2006/relationships/hyperlink" Target="https://www.usnews.com/education/best-global-universities/agricultural-university-of-athens-501891" TargetMode="External"/><Relationship Id="rId1343" Type="http://schemas.openxmlformats.org/officeDocument/2006/relationships/hyperlink" Target="https://www.usnews.com/education/best-global-universities/university-of-ilorin-530228" TargetMode="External"/><Relationship Id="rId1342" Type="http://schemas.openxmlformats.org/officeDocument/2006/relationships/hyperlink" Target="https://www.usnews.com/education/best-global-universities/universidad-de-las-palmas-de-gran-canaria-529049" TargetMode="External"/><Relationship Id="rId1341" Type="http://schemas.openxmlformats.org/officeDocument/2006/relationships/hyperlink" Target="https://www.usnews.com/education/best-global-universities/selcuk-university-505792" TargetMode="External"/><Relationship Id="rId1340" Type="http://schemas.openxmlformats.org/officeDocument/2006/relationships/hyperlink" Target="https://www.usnews.com/education/best-global-universities/nanjing-university-of-chinese-medicine-529308" TargetMode="External"/><Relationship Id="rId134" Type="http://schemas.openxmlformats.org/officeDocument/2006/relationships/hyperlink" Target="https://www.usnews.com/education/best-global-universities/autonomous-university-of-barcelona-505700" TargetMode="External"/><Relationship Id="rId1339" Type="http://schemas.openxmlformats.org/officeDocument/2006/relationships/hyperlink" Target="https://www.usnews.com/education/best-global-universities/lingnan-university-530227" TargetMode="External"/><Relationship Id="rId1338" Type="http://schemas.openxmlformats.org/officeDocument/2006/relationships/hyperlink" Target="https://www.usnews.com/education/best-global-universities/hubei-university-of-technology-529727" TargetMode="External"/><Relationship Id="rId1337" Type="http://schemas.openxmlformats.org/officeDocument/2006/relationships/hyperlink" Target="https://www.usnews.com/education/best-global-universities/homi-bhabha-national-institute-529784" TargetMode="External"/><Relationship Id="rId1336" Type="http://schemas.openxmlformats.org/officeDocument/2006/relationships/hyperlink" Target="https://www.usnews.com/education/best-global-universities/hamburg-university-of-technology-529340" TargetMode="External"/><Relationship Id="rId1335" Type="http://schemas.openxmlformats.org/officeDocument/2006/relationships/hyperlink" Target="https://www.usnews.com/education/best-global-universities/ecole-nationale-superieure-de-chimie-de-montpellier-529615" TargetMode="External"/><Relationship Id="rId1334" Type="http://schemas.openxmlformats.org/officeDocument/2006/relationships/hyperlink" Target="https://www.usnews.com/education/best-global-universities/university-of-zimbabwe-529992" TargetMode="External"/><Relationship Id="rId1333" Type="http://schemas.openxmlformats.org/officeDocument/2006/relationships/hyperlink" Target="https://www.usnews.com/education/best-global-universities/universite-de-limoges-529157" TargetMode="External"/><Relationship Id="rId1332" Type="http://schemas.openxmlformats.org/officeDocument/2006/relationships/hyperlink" Target="https://www.usnews.com/education/best-global-universities/universidade-federal-de-vicosa-503863" TargetMode="External"/><Relationship Id="rId1331" Type="http://schemas.openxmlformats.org/officeDocument/2006/relationships/hyperlink" Target="https://www.usnews.com/education/best-global-universities/gachon-university-529167" TargetMode="External"/><Relationship Id="rId1330" Type="http://schemas.openxmlformats.org/officeDocument/2006/relationships/hyperlink" Target="https://www.usnews.com/education/best-global-universities/dongguan-university-of-technology-529804" TargetMode="External"/><Relationship Id="rId133" Type="http://schemas.openxmlformats.org/officeDocument/2006/relationships/hyperlink" Target="https://www.usnews.com/education/best-global-universities/university-of-auckland-503786" TargetMode="External"/><Relationship Id="rId1329" Type="http://schemas.openxmlformats.org/officeDocument/2006/relationships/hyperlink" Target="https://www.usnews.com/education/best-global-universities/central-michigan-university-169248" TargetMode="External"/><Relationship Id="rId1328" Type="http://schemas.openxmlformats.org/officeDocument/2006/relationships/hyperlink" Target="https://www.usnews.com/education/best-global-universities/capital-normal-university-529223" TargetMode="External"/><Relationship Id="rId1327" Type="http://schemas.openxmlformats.org/officeDocument/2006/relationships/hyperlink" Target="https://www.usnews.com/education/best-global-universities/university-of-science-technology-ust-529395" TargetMode="External"/><Relationship Id="rId1326" Type="http://schemas.openxmlformats.org/officeDocument/2006/relationships/hyperlink" Target="https://www.usnews.com/education/best-global-universities/universidad-publica-de-navarra-529169" TargetMode="External"/><Relationship Id="rId1325" Type="http://schemas.openxmlformats.org/officeDocument/2006/relationships/hyperlink" Target="https://www.usnews.com/education/best-global-universities/erciyes-university-503419" TargetMode="External"/><Relationship Id="rId1324" Type="http://schemas.openxmlformats.org/officeDocument/2006/relationships/hyperlink" Target="https://www.usnews.com/education/best-global-universities/university-of-augsburg-528954" TargetMode="External"/><Relationship Id="rId1323" Type="http://schemas.openxmlformats.org/officeDocument/2006/relationships/hyperlink" Target="https://www.usnews.com/education/best-global-universities/kasetsart-university-529012" TargetMode="External"/><Relationship Id="rId1322" Type="http://schemas.openxmlformats.org/officeDocument/2006/relationships/hyperlink" Target="https://www.usnews.com/education/best-global-universities/dokuz-eylul-university-503998" TargetMode="External"/><Relationship Id="rId1321" Type="http://schemas.openxmlformats.org/officeDocument/2006/relationships/hyperlink" Target="https://www.usnews.com/education/best-global-universities/budapest-university-of-technology-economics-502324" TargetMode="External"/><Relationship Id="rId1320" Type="http://schemas.openxmlformats.org/officeDocument/2006/relationships/hyperlink" Target="https://www.usnews.com/education/best-global-universities/xinjiang-university-529284" TargetMode="External"/><Relationship Id="rId132" Type="http://schemas.openxmlformats.org/officeDocument/2006/relationships/hyperlink" Target="https://www.usnews.com/education/best-global-universities/university-of-padua-502381" TargetMode="External"/><Relationship Id="rId1319" Type="http://schemas.openxmlformats.org/officeDocument/2006/relationships/hyperlink" Target="https://www.usnews.com/education/best-global-universities/kindai-university-kinki-university-505855" TargetMode="External"/><Relationship Id="rId1318" Type="http://schemas.openxmlformats.org/officeDocument/2006/relationships/hyperlink" Target="https://www.usnews.com/education/best-global-universities/instituto-politecnico-nacional-mexico-506818" TargetMode="External"/><Relationship Id="rId1317" Type="http://schemas.openxmlformats.org/officeDocument/2006/relationships/hyperlink" Target="https://www.usnews.com/education/best-global-universities/eastern-virginia-medical-school-529600" TargetMode="External"/><Relationship Id="rId1316" Type="http://schemas.openxmlformats.org/officeDocument/2006/relationships/hyperlink" Target="https://www.usnews.com/education/best-global-universities/worcester-polytechnic-institute-168421" TargetMode="External"/><Relationship Id="rId1315" Type="http://schemas.openxmlformats.org/officeDocument/2006/relationships/hyperlink" Target="https://www.usnews.com/education/best-global-universities/warsaw-university-of-life-sciences-529101" TargetMode="External"/><Relationship Id="rId1314" Type="http://schemas.openxmlformats.org/officeDocument/2006/relationships/hyperlink" Target="https://www.usnews.com/education/best-global-universities/university-of-hyderabad-528875" TargetMode="External"/><Relationship Id="rId1313" Type="http://schemas.openxmlformats.org/officeDocument/2006/relationships/hyperlink" Target="https://www.usnews.com/education/best-global-universities/pontificia-universidade-catolica-do-rio-de-janeiro-529811" TargetMode="External"/><Relationship Id="rId1312" Type="http://schemas.openxmlformats.org/officeDocument/2006/relationships/hyperlink" Target="https://www.usnews.com/education/best-global-universities/lakehead-university-529172" TargetMode="External"/><Relationship Id="rId1311" Type="http://schemas.openxmlformats.org/officeDocument/2006/relationships/hyperlink" Target="https://www.usnews.com/education/best-global-universities/indian-institute-of-technology-bhu-varanasi-iit-bhu-varanasi-529539" TargetMode="External"/><Relationship Id="rId1310" Type="http://schemas.openxmlformats.org/officeDocument/2006/relationships/hyperlink" Target="https://www.usnews.com/education/best-global-universities/wilfrid-laurier-university-529247" TargetMode="External"/><Relationship Id="rId131" Type="http://schemas.openxmlformats.org/officeDocument/2006/relationships/hyperlink" Target="https://www.usnews.com/education/best-global-universities/university-of-bologna-502210" TargetMode="External"/><Relationship Id="rId1309" Type="http://schemas.openxmlformats.org/officeDocument/2006/relationships/hyperlink" Target="https://www.usnews.com/education/best-global-universities/qassim-university-510947" TargetMode="External"/><Relationship Id="rId1308" Type="http://schemas.openxmlformats.org/officeDocument/2006/relationships/hyperlink" Target="https://www.usnews.com/education/best-global-universities/anhui-medical-university-529269" TargetMode="External"/><Relationship Id="rId1307" Type="http://schemas.openxmlformats.org/officeDocument/2006/relationships/hyperlink" Target="https://www.usnews.com/education/best-global-universities/university-of-mohaghegh-ardabili-529803" TargetMode="External"/><Relationship Id="rId1306" Type="http://schemas.openxmlformats.org/officeDocument/2006/relationships/hyperlink" Target="https://www.usnews.com/education/best-global-universities/universidad-de-cadiz-500766" TargetMode="External"/><Relationship Id="rId1305" Type="http://schemas.openxmlformats.org/officeDocument/2006/relationships/hyperlink" Target="https://www.usnews.com/education/best-global-universities/london-south-bank-university-530226" TargetMode="External"/><Relationship Id="rId1304" Type="http://schemas.openxmlformats.org/officeDocument/2006/relationships/hyperlink" Target="https://www.usnews.com/education/best-global-universities/kaohsiung-medical-university-505935" TargetMode="External"/><Relationship Id="rId1303" Type="http://schemas.openxmlformats.org/officeDocument/2006/relationships/hyperlink" Target="https://www.usnews.com/education/best-global-universities/university-of-baghdad-513204" TargetMode="External"/><Relationship Id="rId1302" Type="http://schemas.openxmlformats.org/officeDocument/2006/relationships/hyperlink" Target="https://www.usnews.com/education/best-global-universities/universidad-de-valladolid-501268" TargetMode="External"/><Relationship Id="rId1301" Type="http://schemas.openxmlformats.org/officeDocument/2006/relationships/hyperlink" Target="https://www.usnews.com/education/best-global-universities/southern-illinois-university-149222" TargetMode="External"/><Relationship Id="rId1300" Type="http://schemas.openxmlformats.org/officeDocument/2006/relationships/hyperlink" Target="https://www.usnews.com/education/best-global-universities/shanghai-ocean-university-529171" TargetMode="External"/><Relationship Id="rId130" Type="http://schemas.openxmlformats.org/officeDocument/2006/relationships/hyperlink" Target="https://www.usnews.com/education/best-global-universities/university-of-california-santa-cruz-110714" TargetMode="External"/><Relationship Id="rId13" Type="http://schemas.openxmlformats.org/officeDocument/2006/relationships/hyperlink" Target="https://www.usnews.com/education/best-global-universities/imperial-college-london-505571" TargetMode="External"/><Relationship Id="rId1299" Type="http://schemas.openxmlformats.org/officeDocument/2006/relationships/hyperlink" Target="https://www.usnews.com/education/best-global-universities/indian-institute-of-technology-iit-indore-529453" TargetMode="External"/><Relationship Id="rId1298" Type="http://schemas.openxmlformats.org/officeDocument/2006/relationships/hyperlink" Target="https://www.usnews.com/education/best-global-universities/gyeongsang-national-university-500897" TargetMode="External"/><Relationship Id="rId1297" Type="http://schemas.openxmlformats.org/officeDocument/2006/relationships/hyperlink" Target="https://www.usnews.com/education/best-global-universities/catholic-university-of-korea-504494" TargetMode="External"/><Relationship Id="rId1296" Type="http://schemas.openxmlformats.org/officeDocument/2006/relationships/hyperlink" Target="https://www.usnews.com/education/best-global-universities/university-of-pecs-529028" TargetMode="External"/><Relationship Id="rId1295" Type="http://schemas.openxmlformats.org/officeDocument/2006/relationships/hyperlink" Target="https://www.usnews.com/education/best-global-universities/tokyo-university-of-science-503707" TargetMode="External"/><Relationship Id="rId1294" Type="http://schemas.openxmlformats.org/officeDocument/2006/relationships/hyperlink" Target="https://www.usnews.com/education/best-global-universities/suzhou-university-of-science-technology-529823" TargetMode="External"/><Relationship Id="rId1293" Type="http://schemas.openxmlformats.org/officeDocument/2006/relationships/hyperlink" Target="https://www.usnews.com/education/best-global-universities/shiraz-university-of-technology-529462" TargetMode="External"/><Relationship Id="rId1292" Type="http://schemas.openxmlformats.org/officeDocument/2006/relationships/hyperlink" Target="https://www.usnews.com/education/best-global-universities/birmingham-city-university-530225" TargetMode="External"/><Relationship Id="rId1291" Type="http://schemas.openxmlformats.org/officeDocument/2006/relationships/hyperlink" Target="https://www.usnews.com/education/best-global-universities/alexandru-ioan-cuza-university-529053" TargetMode="External"/><Relationship Id="rId1290" Type="http://schemas.openxmlformats.org/officeDocument/2006/relationships/hyperlink" Target="https://www.usnews.com/education/best-global-universities/universidade-federal-de-goias-529175" TargetMode="External"/><Relationship Id="rId129" Type="http://schemas.openxmlformats.org/officeDocument/2006/relationships/hyperlink" Target="https://www.usnews.com/education/best-global-universities/universidade-de-sao-paulo-500437" TargetMode="External"/><Relationship Id="rId1289" Type="http://schemas.openxmlformats.org/officeDocument/2006/relationships/hyperlink" Target="https://www.usnews.com/education/best-global-universities/sheffield-hallam-university-529220" TargetMode="External"/><Relationship Id="rId1288" Type="http://schemas.openxmlformats.org/officeDocument/2006/relationships/hyperlink" Target="https://www.usnews.com/education/best-global-universities/henan-university-of-science-technology-529653" TargetMode="External"/><Relationship Id="rId1287" Type="http://schemas.openxmlformats.org/officeDocument/2006/relationships/hyperlink" Target="https://www.usnews.com/education/best-global-universities/al-farabi-kazakh-national-university-530060" TargetMode="External"/><Relationship Id="rId1286" Type="http://schemas.openxmlformats.org/officeDocument/2006/relationships/hyperlink" Target="https://www.usnews.com/education/best-global-universities/zurich-university-of-applied-sciences-530045" TargetMode="External"/><Relationship Id="rId1285" Type="http://schemas.openxmlformats.org/officeDocument/2006/relationships/hyperlink" Target="https://www.usnews.com/education/best-global-universities/tokyo-medical-university-529058" TargetMode="External"/><Relationship Id="rId1284" Type="http://schemas.openxmlformats.org/officeDocument/2006/relationships/hyperlink" Target="https://www.usnews.com/education/best-global-universities/qilu-university-of-technology-529482" TargetMode="External"/><Relationship Id="rId1283" Type="http://schemas.openxmlformats.org/officeDocument/2006/relationships/hyperlink" Target="https://www.usnews.com/education/best-global-universities/yarmouk-university-507918" TargetMode="External"/><Relationship Id="rId1282" Type="http://schemas.openxmlformats.org/officeDocument/2006/relationships/hyperlink" Target="https://www.usnews.com/education/best-global-universities/universiti-tunku-abdul-rahman-utar-529814" TargetMode="External"/><Relationship Id="rId1281" Type="http://schemas.openxmlformats.org/officeDocument/2006/relationships/hyperlink" Target="https://www.usnews.com/education/best-global-universities/universidad-de-santiago-de-chile-529177" TargetMode="External"/><Relationship Id="rId1280" Type="http://schemas.openxmlformats.org/officeDocument/2006/relationships/hyperlink" Target="https://www.usnews.com/education/best-global-universities/universidad-de-jaen-529044" TargetMode="External"/><Relationship Id="rId128" Type="http://schemas.openxmlformats.org/officeDocument/2006/relationships/hyperlink" Target="https://www.usnews.com/education/best-global-universities/mcmaster-university-502196" TargetMode="External"/><Relationship Id="rId1279" Type="http://schemas.openxmlformats.org/officeDocument/2006/relationships/hyperlink" Target="https://www.usnews.com/education/best-global-universities/universidad-austral-de-chile-529048" TargetMode="External"/><Relationship Id="rId1278" Type="http://schemas.openxmlformats.org/officeDocument/2006/relationships/hyperlink" Target="https://www.usnews.com/education/best-global-universities/riga-technical-university-529755" TargetMode="External"/><Relationship Id="rId1277" Type="http://schemas.openxmlformats.org/officeDocument/2006/relationships/hyperlink" Target="https://www.usnews.com/education/best-global-universities/mohammed-first-university-of-oujda-529326" TargetMode="External"/><Relationship Id="rId1276" Type="http://schemas.openxmlformats.org/officeDocument/2006/relationships/hyperlink" Target="https://www.usnews.com/education/best-global-universities/jiangxi-university-of-science-technology-529889" TargetMode="External"/><Relationship Id="rId1275" Type="http://schemas.openxmlformats.org/officeDocument/2006/relationships/hyperlink" Target="https://www.usnews.com/education/best-global-universities/international-islamic-university-malaysia-529529" TargetMode="External"/><Relationship Id="rId1274" Type="http://schemas.openxmlformats.org/officeDocument/2006/relationships/hyperlink" Target="https://www.usnews.com/education/best-global-universities/gazi-university-506852" TargetMode="External"/><Relationship Id="rId1273" Type="http://schemas.openxmlformats.org/officeDocument/2006/relationships/hyperlink" Target="https://www.usnews.com/education/best-global-universities/central-university-of-finance-economics-529634" TargetMode="External"/><Relationship Id="rId1272" Type="http://schemas.openxmlformats.org/officeDocument/2006/relationships/hyperlink" Target="https://www.usnews.com/education/best-global-universities/benemerita-universidad-autonoma-de-puebla-528925" TargetMode="External"/><Relationship Id="rId1271" Type="http://schemas.openxmlformats.org/officeDocument/2006/relationships/hyperlink" Target="https://www.usnews.com/education/best-global-universities/university-of-veterinary-medicine-vienna-528974" TargetMode="External"/><Relationship Id="rId1270" Type="http://schemas.openxmlformats.org/officeDocument/2006/relationships/hyperlink" Target="https://www.usnews.com/education/best-global-universities/university-massachusetts-dartmouth-167987" TargetMode="External"/><Relationship Id="rId127" Type="http://schemas.openxmlformats.org/officeDocument/2006/relationships/hyperlink" Target="https://www.usnews.com/education/best-global-universities/university-of-virginia-234076" TargetMode="External"/><Relationship Id="rId1269" Type="http://schemas.openxmlformats.org/officeDocument/2006/relationships/hyperlink" Target="https://www.usnews.com/education/best-global-universities/shaanxi-university-of-science-technology-529882" TargetMode="External"/><Relationship Id="rId1268" Type="http://schemas.openxmlformats.org/officeDocument/2006/relationships/hyperlink" Target="https://www.usnews.com/education/best-global-universities/nelson-mandela-university-529355" TargetMode="External"/><Relationship Id="rId1267" Type="http://schemas.openxmlformats.org/officeDocument/2006/relationships/hyperlink" Target="https://www.usnews.com/education/best-global-universities/university-of-zielona-gora-529987" TargetMode="External"/><Relationship Id="rId1266" Type="http://schemas.openxmlformats.org/officeDocument/2006/relationships/hyperlink" Target="https://www.usnews.com/education/best-global-universities/universitat-greifswald-501842" TargetMode="External"/><Relationship Id="rId1265" Type="http://schemas.openxmlformats.org/officeDocument/2006/relationships/hyperlink" Target="https://www.usnews.com/education/best-global-universities/ontario-tech-university-529067" TargetMode="External"/><Relationship Id="rId1264" Type="http://schemas.openxmlformats.org/officeDocument/2006/relationships/hyperlink" Target="https://www.usnews.com/education/best-global-universities/ecole-de-technologie-superieure-canada-529339" TargetMode="External"/><Relationship Id="rId1263" Type="http://schemas.openxmlformats.org/officeDocument/2006/relationships/hyperlink" Target="https://www.usnews.com/education/best-global-universities/urmia-university-529525" TargetMode="External"/><Relationship Id="rId1262" Type="http://schemas.openxmlformats.org/officeDocument/2006/relationships/hyperlink" Target="https://www.usnews.com/education/best-global-universities/university-of-alabama-huntsville-100706" TargetMode="External"/><Relationship Id="rId1261" Type="http://schemas.openxmlformats.org/officeDocument/2006/relationships/hyperlink" Target="https://www.usnews.com/education/best-global-universities/prince-of-songkla-university-529017" TargetMode="External"/><Relationship Id="rId1260" Type="http://schemas.openxmlformats.org/officeDocument/2006/relationships/hyperlink" Target="https://www.usnews.com/education/best-global-universities/international-medical-university-malaysia-529742" TargetMode="External"/><Relationship Id="rId126" Type="http://schemas.openxmlformats.org/officeDocument/2006/relationships/hyperlink" Target="https://www.usnews.com/education/best-global-universities/lund-university-500083" TargetMode="External"/><Relationship Id="rId1259" Type="http://schemas.openxmlformats.org/officeDocument/2006/relationships/hyperlink" Target="https://www.usnews.com/education/best-global-universities/ball-state-university-150136" TargetMode="External"/><Relationship Id="rId1258" Type="http://schemas.openxmlformats.org/officeDocument/2006/relationships/hyperlink" Target="https://www.usnews.com/education/best-global-universities/yildiz-technical-university-528878" TargetMode="External"/><Relationship Id="rId1257" Type="http://schemas.openxmlformats.org/officeDocument/2006/relationships/hyperlink" Target="https://www.usnews.com/education/best-global-universities/xian-university-of-technology-529477" TargetMode="External"/><Relationship Id="rId1256" Type="http://schemas.openxmlformats.org/officeDocument/2006/relationships/hyperlink" Target="https://www.usnews.com/education/best-global-universities/university-of-laquila-528961" TargetMode="External"/><Relationship Id="rId1255" Type="http://schemas.openxmlformats.org/officeDocument/2006/relationships/hyperlink" Target="https://www.usnews.com/education/best-global-universities/university-of-cassino-529646" TargetMode="External"/><Relationship Id="rId1254" Type="http://schemas.openxmlformats.org/officeDocument/2006/relationships/hyperlink" Target="https://www.usnews.com/education/best-global-universities/medical-university-lodz-529195" TargetMode="External"/><Relationship Id="rId1253" Type="http://schemas.openxmlformats.org/officeDocument/2006/relationships/hyperlink" Target="https://www.usnews.com/education/best-global-universities/kerman-university-of-medical-sciences-529929" TargetMode="External"/><Relationship Id="rId1252" Type="http://schemas.openxmlformats.org/officeDocument/2006/relationships/hyperlink" Target="https://www.usnews.com/education/best-global-universities/istanbul-university-cerrahpasa-529526" TargetMode="External"/><Relationship Id="rId1251" Type="http://schemas.openxmlformats.org/officeDocument/2006/relationships/hyperlink" Target="https://www.usnews.com/education/best-global-universities/universite-de-carthage-529240" TargetMode="External"/><Relationship Id="rId1250" Type="http://schemas.openxmlformats.org/officeDocument/2006/relationships/hyperlink" Target="https://www.usnews.com/education/best-global-universities/uniformed-services-university-of-the-health-sciences-usa-528993" TargetMode="External"/><Relationship Id="rId125" Type="http://schemas.openxmlformats.org/officeDocument/2006/relationships/hyperlink" Target="https://www.usnews.com/education/best-global-universities/university-of-southampton-504892" TargetMode="External"/><Relationship Id="rId1249" Type="http://schemas.openxmlformats.org/officeDocument/2006/relationships/hyperlink" Target="https://www.usnews.com/education/best-global-universities/tianjin-medical-university-529011" TargetMode="External"/><Relationship Id="rId1248" Type="http://schemas.openxmlformats.org/officeDocument/2006/relationships/hyperlink" Target="https://www.usnews.com/education/best-global-universities/estonian-university-of-life-sciences-529100" TargetMode="External"/><Relationship Id="rId1247" Type="http://schemas.openxmlformats.org/officeDocument/2006/relationships/hyperlink" Target="https://www.usnews.com/education/best-global-universities/shinshu-university-505095" TargetMode="External"/><Relationship Id="rId1246" Type="http://schemas.openxmlformats.org/officeDocument/2006/relationships/hyperlink" Target="https://www.usnews.com/education/best-global-universities/university-west-indies-mona-jamaica-529749" TargetMode="External"/><Relationship Id="rId1245" Type="http://schemas.openxmlformats.org/officeDocument/2006/relationships/hyperlink" Target="https://www.usnews.com/education/best-global-universities/university-of-colombo-529748" TargetMode="External"/><Relationship Id="rId1244" Type="http://schemas.openxmlformats.org/officeDocument/2006/relationships/hyperlink" Target="https://www.usnews.com/education/best-global-universities/university-of-basilicata-528962" TargetMode="External"/><Relationship Id="rId1243" Type="http://schemas.openxmlformats.org/officeDocument/2006/relationships/hyperlink" Target="https://www.usnews.com/education/best-global-universities/tuscia-university-529091" TargetMode="External"/><Relationship Id="rId1242" Type="http://schemas.openxmlformats.org/officeDocument/2006/relationships/hyperlink" Target="https://www.usnews.com/education/best-global-universities/pontificia-universidad-javeriana-529596" TargetMode="External"/><Relationship Id="rId1241" Type="http://schemas.openxmlformats.org/officeDocument/2006/relationships/hyperlink" Target="https://www.usnews.com/education/best-global-universities/indian-institute-of-technology-iit-guwahati-528994" TargetMode="External"/><Relationship Id="rId1240" Type="http://schemas.openxmlformats.org/officeDocument/2006/relationships/hyperlink" Target="https://www.usnews.com/education/best-global-universities/indian-institute-of-science-education-research-iiser-pune-529311" TargetMode="External"/><Relationship Id="rId124" Type="http://schemas.openxmlformats.org/officeDocument/2006/relationships/hyperlink" Target="https://www.usnews.com/education/best-global-universities/michigan-state-university-171100" TargetMode="External"/><Relationship Id="rId1239" Type="http://schemas.openxmlformats.org/officeDocument/2006/relationships/hyperlink" Target="https://www.usnews.com/education/best-global-universities/ege-university-500691" TargetMode="External"/><Relationship Id="rId1238" Type="http://schemas.openxmlformats.org/officeDocument/2006/relationships/hyperlink" Target="https://www.usnews.com/education/best-global-universities/university-of-memphis-220862" TargetMode="External"/><Relationship Id="rId1237" Type="http://schemas.openxmlformats.org/officeDocument/2006/relationships/hyperlink" Target="https://www.usnews.com/education/best-global-universities/university-of-engineering-technology-taxila-529768" TargetMode="External"/><Relationship Id="rId1236" Type="http://schemas.openxmlformats.org/officeDocument/2006/relationships/hyperlink" Target="https://www.usnews.com/education/best-global-universities/university-of-bradford-528905" TargetMode="External"/><Relationship Id="rId1235" Type="http://schemas.openxmlformats.org/officeDocument/2006/relationships/hyperlink" Target="https://www.usnews.com/education/best-global-universities/universitat-de-lleida-504927" TargetMode="External"/><Relationship Id="rId1234" Type="http://schemas.openxmlformats.org/officeDocument/2006/relationships/hyperlink" Target="https://www.usnews.com/education/best-global-universities/universidade-catolica-portuguesa-529989" TargetMode="External"/><Relationship Id="rId1233" Type="http://schemas.openxmlformats.org/officeDocument/2006/relationships/hyperlink" Target="https://www.usnews.com/education/best-global-universities/shantou-university-529179" TargetMode="External"/><Relationship Id="rId1232" Type="http://schemas.openxmlformats.org/officeDocument/2006/relationships/hyperlink" Target="https://www.usnews.com/education/best-global-universities/saarland-university-504282" TargetMode="External"/><Relationship Id="rId1231" Type="http://schemas.openxmlformats.org/officeDocument/2006/relationships/hyperlink" Target="https://www.usnews.com/education/best-global-universities/paracelsus-private-medical-university-529224" TargetMode="External"/><Relationship Id="rId1230" Type="http://schemas.openxmlformats.org/officeDocument/2006/relationships/hyperlink" Target="https://www.usnews.com/education/best-global-universities/medical-university-gdansk-529056" TargetMode="External"/><Relationship Id="rId123" Type="http://schemas.openxmlformats.org/officeDocument/2006/relationships/hyperlink" Target="https://www.usnews.com/education/best-global-universities/university-of-exeter-502021" TargetMode="External"/><Relationship Id="rId1229" Type="http://schemas.openxmlformats.org/officeDocument/2006/relationships/hyperlink" Target="https://www.usnews.com/education/best-global-universities/lahore-university-of-management-sciences-530224" TargetMode="External"/><Relationship Id="rId1228" Type="http://schemas.openxmlformats.org/officeDocument/2006/relationships/hyperlink" Target="https://www.usnews.com/education/best-global-universities/california-state-university-sacramento-110617" TargetMode="External"/><Relationship Id="rId1227" Type="http://schemas.openxmlformats.org/officeDocument/2006/relationships/hyperlink" Target="https://www.usnews.com/education/best-global-universities/university-of-sassari-528880" TargetMode="External"/><Relationship Id="rId1226" Type="http://schemas.openxmlformats.org/officeDocument/2006/relationships/hyperlink" Target="https://www.usnews.com/education/best-global-universities/university-of-a-coruna-529162" TargetMode="External"/><Relationship Id="rId1225" Type="http://schemas.openxmlformats.org/officeDocument/2006/relationships/hyperlink" Target="https://www.usnews.com/education/best-global-universities/tiangong-university-529130" TargetMode="External"/><Relationship Id="rId1224" Type="http://schemas.openxmlformats.org/officeDocument/2006/relationships/hyperlink" Target="https://www.usnews.com/education/best-global-universities/national-taipei-university-of-technology-529069" TargetMode="External"/><Relationship Id="rId1223" Type="http://schemas.openxmlformats.org/officeDocument/2006/relationships/hyperlink" Target="https://www.usnews.com/education/best-global-universities/durban-university-of-technology-530223" TargetMode="External"/><Relationship Id="rId1222" Type="http://schemas.openxmlformats.org/officeDocument/2006/relationships/hyperlink" Target="https://www.usnews.com/education/best-global-universities/university-of-idaho-142285" TargetMode="External"/><Relationship Id="rId1221" Type="http://schemas.openxmlformats.org/officeDocument/2006/relationships/hyperlink" Target="https://www.usnews.com/education/best-global-universities/university-of-aegean-529685" TargetMode="External"/><Relationship Id="rId1220" Type="http://schemas.openxmlformats.org/officeDocument/2006/relationships/hyperlink" Target="https://www.usnews.com/education/best-global-universities/universidad-andres-bello-529202" TargetMode="External"/><Relationship Id="rId122" Type="http://schemas.openxmlformats.org/officeDocument/2006/relationships/hyperlink" Target="https://www.usnews.com/education/best-global-universities/london-school-of-hygiene-tropical-medicine-503353" TargetMode="External"/><Relationship Id="rId1219" Type="http://schemas.openxmlformats.org/officeDocument/2006/relationships/hyperlink" Target="https://www.usnews.com/education/best-global-universities/nazarbayev-university-529806" TargetMode="External"/><Relationship Id="rId1218" Type="http://schemas.openxmlformats.org/officeDocument/2006/relationships/hyperlink" Target="https://www.usnews.com/education/best-global-universities/chungnam-national-university-502760" TargetMode="External"/><Relationship Id="rId1217" Type="http://schemas.openxmlformats.org/officeDocument/2006/relationships/hyperlink" Target="https://www.usnews.com/education/best-global-universities/university-of-arkansas-medical-sciences-106263" TargetMode="External"/><Relationship Id="rId1216" Type="http://schemas.openxmlformats.org/officeDocument/2006/relationships/hyperlink" Target="https://www.usnews.com/education/best-global-universities/mendel-university-in-brno-529109" TargetMode="External"/><Relationship Id="rId1215" Type="http://schemas.openxmlformats.org/officeDocument/2006/relationships/hyperlink" Target="https://www.usnews.com/education/best-global-universities/imam-khomeini-international-university-529643" TargetMode="External"/><Relationship Id="rId1214" Type="http://schemas.openxmlformats.org/officeDocument/2006/relationships/hyperlink" Target="https://www.usnews.com/education/best-global-universities/university-of-jeddah-530059" TargetMode="External"/><Relationship Id="rId1213" Type="http://schemas.openxmlformats.org/officeDocument/2006/relationships/hyperlink" Target="https://www.usnews.com/education/best-global-universities/university-of-foggia-529562" TargetMode="External"/><Relationship Id="rId1212" Type="http://schemas.openxmlformats.org/officeDocument/2006/relationships/hyperlink" Target="https://www.usnews.com/education/best-global-universities/university-kashan-529415" TargetMode="External"/><Relationship Id="rId1211" Type="http://schemas.openxmlformats.org/officeDocument/2006/relationships/hyperlink" Target="https://www.usnews.com/education/best-global-universities/universitat-siegen-529388" TargetMode="External"/><Relationship Id="rId1210" Type="http://schemas.openxmlformats.org/officeDocument/2006/relationships/hyperlink" Target="https://www.usnews.com/education/best-global-universities/jadavpur-university-505474" TargetMode="External"/><Relationship Id="rId121" Type="http://schemas.openxmlformats.org/officeDocument/2006/relationships/hyperlink" Target="https://www.usnews.com/education/best-global-universities/university-of-geneva-504635" TargetMode="External"/><Relationship Id="rId1209" Type="http://schemas.openxmlformats.org/officeDocument/2006/relationships/hyperlink" Target="https://www.usnews.com/education/best-global-universities/west-university-of-timisoara-529320" TargetMode="External"/><Relationship Id="rId1208" Type="http://schemas.openxmlformats.org/officeDocument/2006/relationships/hyperlink" Target="https://www.usnews.com/education/best-global-universities/university-of-massachusetts-lowell-166513" TargetMode="External"/><Relationship Id="rId1207" Type="http://schemas.openxmlformats.org/officeDocument/2006/relationships/hyperlink" Target="https://www.usnews.com/education/best-global-universities/universite-de-monastir-529198" TargetMode="External"/><Relationship Id="rId1206" Type="http://schemas.openxmlformats.org/officeDocument/2006/relationships/hyperlink" Target="https://www.usnews.com/education/best-global-universities/glasgow-caledonian-university-529566" TargetMode="External"/><Relationship Id="rId1205" Type="http://schemas.openxmlformats.org/officeDocument/2006/relationships/hyperlink" Target="https://www.usnews.com/education/best-global-universities/ajou-university-504876" TargetMode="External"/><Relationship Id="rId1204" Type="http://schemas.openxmlformats.org/officeDocument/2006/relationships/hyperlink" Target="https://www.usnews.com/education/best-global-universities/osaka-metropolitan-university-530032" TargetMode="External"/><Relationship Id="rId1203" Type="http://schemas.openxmlformats.org/officeDocument/2006/relationships/hyperlink" Target="https://www.usnews.com/education/best-global-universities/jiangsu-normal-university-529282" TargetMode="External"/><Relationship Id="rId1202" Type="http://schemas.openxmlformats.org/officeDocument/2006/relationships/hyperlink" Target="https://www.usnews.com/education/best-global-universities/xian-university-of-science-technology-529798" TargetMode="External"/><Relationship Id="rId1201" Type="http://schemas.openxmlformats.org/officeDocument/2006/relationships/hyperlink" Target="https://www.usnews.com/education/best-global-universities/university-of-neuchatel-528816" TargetMode="External"/><Relationship Id="rId1200" Type="http://schemas.openxmlformats.org/officeDocument/2006/relationships/hyperlink" Target="https://www.usnews.com/education/best-global-universities/universite-paris-13-528858" TargetMode="External"/><Relationship Id="rId120" Type="http://schemas.openxmlformats.org/officeDocument/2006/relationships/hyperlink" Target="https://www.usnews.com/education/best-global-universities/hunan-university-505375" TargetMode="External"/><Relationship Id="rId12" Type="http://schemas.openxmlformats.org/officeDocument/2006/relationships/hyperlink" Target="https://www.usnews.com/education/best-global-universities/university-of-california-los-angeles-110662" TargetMode="External"/><Relationship Id="rId1199" Type="http://schemas.openxmlformats.org/officeDocument/2006/relationships/hyperlink" Target="https://www.usnews.com/education/best-global-universities/post-graduate-institute-of-medical-education-research-pgimer-chandigarh-529687" TargetMode="External"/><Relationship Id="rId1198" Type="http://schemas.openxmlformats.org/officeDocument/2006/relationships/hyperlink" Target="https://www.usnews.com/education/best-global-universities/medical-university-of-warsaw-529008" TargetMode="External"/><Relationship Id="rId1197" Type="http://schemas.openxmlformats.org/officeDocument/2006/relationships/hyperlink" Target="https://www.usnews.com/education/best-global-universities/king-mongkuts-university-of-technology-north-bangkok-529830" TargetMode="External"/><Relationship Id="rId1196" Type="http://schemas.openxmlformats.org/officeDocument/2006/relationships/hyperlink" Target="https://www.usnews.com/education/best-global-universities/bucharest-university-of-economic-studies-530222" TargetMode="External"/><Relationship Id="rId1195" Type="http://schemas.openxmlformats.org/officeDocument/2006/relationships/hyperlink" Target="https://www.usnews.com/education/best-global-universities/university-of-north-carolina-greensboro-199148" TargetMode="External"/><Relationship Id="rId1194" Type="http://schemas.openxmlformats.org/officeDocument/2006/relationships/hyperlink" Target="https://www.usnews.com/education/best-global-universities/university-of-engineering-technology-lahore-529774" TargetMode="External"/><Relationship Id="rId1193" Type="http://schemas.openxmlformats.org/officeDocument/2006/relationships/hyperlink" Target="https://www.usnews.com/education/best-global-universities/pontificia-universidad-catolica-de-valparaiso-529219" TargetMode="External"/><Relationship Id="rId1192" Type="http://schemas.openxmlformats.org/officeDocument/2006/relationships/hyperlink" Target="https://www.usnews.com/education/best-global-universities/pontificia-universidad-catolica-del-peru-529791" TargetMode="External"/><Relationship Id="rId1191" Type="http://schemas.openxmlformats.org/officeDocument/2006/relationships/hyperlink" Target="https://www.usnews.com/education/best-global-universities/nagasaki-university-503741" TargetMode="External"/><Relationship Id="rId1190" Type="http://schemas.openxmlformats.org/officeDocument/2006/relationships/hyperlink" Target="https://www.usnews.com/education/best-global-universities/inha-university-504761" TargetMode="External"/><Relationship Id="rId119" Type="http://schemas.openxmlformats.org/officeDocument/2006/relationships/hyperlink" Target="https://www.usnews.com/education/best-global-universities/radboud-university-nijmegen-501519" TargetMode="External"/><Relationship Id="rId1189" Type="http://schemas.openxmlformats.org/officeDocument/2006/relationships/hyperlink" Target="https://www.usnews.com/education/best-global-universities/florida-institute-of-technology-133881" TargetMode="External"/><Relationship Id="rId1188" Type="http://schemas.openxmlformats.org/officeDocument/2006/relationships/hyperlink" Target="https://www.usnews.com/education/best-global-universities/zhejiang-af-university-529418" TargetMode="External"/><Relationship Id="rId1187" Type="http://schemas.openxmlformats.org/officeDocument/2006/relationships/hyperlink" Target="https://www.usnews.com/education/best-global-universities/university-of-novi-sad-529165" TargetMode="External"/><Relationship Id="rId1186" Type="http://schemas.openxmlformats.org/officeDocument/2006/relationships/hyperlink" Target="https://www.usnews.com/education/best-global-universities/university-institute-of-lisbon-529551" TargetMode="External"/><Relationship Id="rId1185" Type="http://schemas.openxmlformats.org/officeDocument/2006/relationships/hyperlink" Target="https://www.usnews.com/education/best-global-universities/tshwane-university-of-technology-529469" TargetMode="External"/><Relationship Id="rId1184" Type="http://schemas.openxmlformats.org/officeDocument/2006/relationships/hyperlink" Target="https://www.usnews.com/education/best-global-universities/northern-illinois-university-147703" TargetMode="External"/><Relationship Id="rId1183" Type="http://schemas.openxmlformats.org/officeDocument/2006/relationships/hyperlink" Target="https://www.usnews.com/education/best-global-universities/national-university-of-defense-technology-china-505128" TargetMode="External"/><Relationship Id="rId1182" Type="http://schemas.openxmlformats.org/officeDocument/2006/relationships/hyperlink" Target="https://www.usnews.com/education/best-global-universities/middlesex-university-528885" TargetMode="External"/><Relationship Id="rId1181" Type="http://schemas.openxmlformats.org/officeDocument/2006/relationships/hyperlink" Target="https://www.usnews.com/education/best-global-universities/kanazawa-university-503283" TargetMode="External"/><Relationship Id="rId1180" Type="http://schemas.openxmlformats.org/officeDocument/2006/relationships/hyperlink" Target="https://www.usnews.com/education/best-global-universities/university-of-akron-200800" TargetMode="External"/><Relationship Id="rId118" Type="http://schemas.openxmlformats.org/officeDocument/2006/relationships/hyperlink" Target="https://www.usnews.com/education/best-global-universities/aarhus-university-502125" TargetMode="External"/><Relationship Id="rId1179" Type="http://schemas.openxmlformats.org/officeDocument/2006/relationships/hyperlink" Target="https://www.usnews.com/education/best-global-universities/ningbo-university-529272" TargetMode="External"/><Relationship Id="rId1178" Type="http://schemas.openxmlformats.org/officeDocument/2006/relationships/hyperlink" Target="https://www.usnews.com/education/best-global-universities/niigata-university-504351" TargetMode="External"/><Relationship Id="rId1177" Type="http://schemas.openxmlformats.org/officeDocument/2006/relationships/hyperlink" Target="https://www.usnews.com/education/best-global-universities/instituto-politecnico-do-porto-529555" TargetMode="External"/><Relationship Id="rId1176" Type="http://schemas.openxmlformats.org/officeDocument/2006/relationships/hyperlink" Target="https://www.usnews.com/education/best-global-universities/university-of-zambia-529619" TargetMode="External"/><Relationship Id="rId1175" Type="http://schemas.openxmlformats.org/officeDocument/2006/relationships/hyperlink" Target="https://www.usnews.com/education/best-global-universities/university-of-latvia-529199" TargetMode="External"/><Relationship Id="rId1174" Type="http://schemas.openxmlformats.org/officeDocument/2006/relationships/hyperlink" Target="https://www.usnews.com/education/best-global-universities/universite-de-tours-505177" TargetMode="External"/><Relationship Id="rId1173" Type="http://schemas.openxmlformats.org/officeDocument/2006/relationships/hyperlink" Target="https://www.usnews.com/education/best-global-universities/universite-de-orleans-528865" TargetMode="External"/><Relationship Id="rId1172" Type="http://schemas.openxmlformats.org/officeDocument/2006/relationships/hyperlink" Target="https://www.usnews.com/education/best-global-universities/universidade-federal-do-ceara-503817" TargetMode="External"/><Relationship Id="rId1171" Type="http://schemas.openxmlformats.org/officeDocument/2006/relationships/hyperlink" Target="https://www.usnews.com/education/best-global-universities/universidade-federal-de-pelotas-528834" TargetMode="External"/><Relationship Id="rId1170" Type="http://schemas.openxmlformats.org/officeDocument/2006/relationships/hyperlink" Target="https://www.usnews.com/education/best-global-universities/nanjing-university-of-finance-economics-530042" TargetMode="External"/><Relationship Id="rId117" Type="http://schemas.openxmlformats.org/officeDocument/2006/relationships/hyperlink" Target="https://www.usnews.com/education/best-global-universities/university-of-cape-town-504187" TargetMode="External"/><Relationship Id="rId1169" Type="http://schemas.openxmlformats.org/officeDocument/2006/relationships/hyperlink" Target="https://www.usnews.com/education/best-global-universities/marquette-university-239105" TargetMode="External"/><Relationship Id="rId1168" Type="http://schemas.openxmlformats.org/officeDocument/2006/relationships/hyperlink" Target="https://www.usnews.com/education/best-global-universities/jonkoping-university-529670" TargetMode="External"/><Relationship Id="rId1167" Type="http://schemas.openxmlformats.org/officeDocument/2006/relationships/hyperlink" Target="https://www.usnews.com/education/best-global-universities/guizhou-university-529303" TargetMode="External"/><Relationship Id="rId1166" Type="http://schemas.openxmlformats.org/officeDocument/2006/relationships/hyperlink" Target="https://www.usnews.com/education/best-global-universities/fordham-university-191241" TargetMode="External"/><Relationship Id="rId1165" Type="http://schemas.openxmlformats.org/officeDocument/2006/relationships/hyperlink" Target="https://www.usnews.com/education/best-global-universities/bahir-dar-university-530158" TargetMode="External"/><Relationship Id="rId1164" Type="http://schemas.openxmlformats.org/officeDocument/2006/relationships/hyperlink" Target="https://www.usnews.com/education/best-global-universities/ataturk-university-500132" TargetMode="External"/><Relationship Id="rId1163" Type="http://schemas.openxmlformats.org/officeDocument/2006/relationships/hyperlink" Target="https://www.usnews.com/education/best-global-universities/wenzhou-medical-university-529262" TargetMode="External"/><Relationship Id="rId1162" Type="http://schemas.openxmlformats.org/officeDocument/2006/relationships/hyperlink" Target="https://www.usnews.com/education/best-global-universities/university-of-windsor-499964" TargetMode="External"/><Relationship Id="rId1161" Type="http://schemas.openxmlformats.org/officeDocument/2006/relationships/hyperlink" Target="https://www.usnews.com/education/best-global-universities/universitat-kassel-529151" TargetMode="External"/><Relationship Id="rId1160" Type="http://schemas.openxmlformats.org/officeDocument/2006/relationships/hyperlink" Target="https://www.usnews.com/education/best-global-universities/universidade-federal-fluminense-506244" TargetMode="External"/><Relationship Id="rId116" Type="http://schemas.openxmlformats.org/officeDocument/2006/relationships/hyperlink" Target="https://www.usnews.com/education/best-global-universities/university-of-arizona-104179" TargetMode="External"/><Relationship Id="rId1159" Type="http://schemas.openxmlformats.org/officeDocument/2006/relationships/hyperlink" Target="https://www.usnews.com/education/best-global-universities/tianjin-university-of-technology-529674" TargetMode="External"/><Relationship Id="rId1158" Type="http://schemas.openxmlformats.org/officeDocument/2006/relationships/hyperlink" Target="https://www.usnews.com/education/best-global-universities/portland-state-university-209807" TargetMode="External"/><Relationship Id="rId1157" Type="http://schemas.openxmlformats.org/officeDocument/2006/relationships/hyperlink" Target="https://www.usnews.com/education/best-global-universities/northeast-forestry-university-china-529095" TargetMode="External"/><Relationship Id="rId1156" Type="http://schemas.openxmlformats.org/officeDocument/2006/relationships/hyperlink" Target="https://www.usnews.com/education/best-global-universities/kunming-university-of-science-technology-529089" TargetMode="External"/><Relationship Id="rId1155" Type="http://schemas.openxmlformats.org/officeDocument/2006/relationships/hyperlink" Target="https://www.usnews.com/education/best-global-universities/china-medical-university-506215" TargetMode="External"/><Relationship Id="rId1154" Type="http://schemas.openxmlformats.org/officeDocument/2006/relationships/hyperlink" Target="https://www.usnews.com/education/best-global-universities/chang-gung-university-505417" TargetMode="External"/><Relationship Id="rId1153" Type="http://schemas.openxmlformats.org/officeDocument/2006/relationships/hyperlink" Target="https://www.usnews.com/education/best-global-universities/aswan-university-508412" TargetMode="External"/><Relationship Id="rId1152" Type="http://schemas.openxmlformats.org/officeDocument/2006/relationships/hyperlink" Target="https://www.usnews.com/education/best-global-universities/university-of-nigeria-529471" TargetMode="External"/><Relationship Id="rId1151" Type="http://schemas.openxmlformats.org/officeDocument/2006/relationships/hyperlink" Target="https://www.usnews.com/education/best-global-universities/port-said-university-511764" TargetMode="External"/><Relationship Id="rId1150" Type="http://schemas.openxmlformats.org/officeDocument/2006/relationships/hyperlink" Target="https://www.usnews.com/education/best-global-universities/konkuk-university-503911" TargetMode="External"/><Relationship Id="rId115" Type="http://schemas.openxmlformats.org/officeDocument/2006/relationships/hyperlink" Target="https://www.usnews.com/education/best-global-universities/wageningen-university-research-501112" TargetMode="External"/><Relationship Id="rId1149" Type="http://schemas.openxmlformats.org/officeDocument/2006/relationships/hyperlink" Target="https://www.usnews.com/education/best-global-universities/university-of-maine-orono-161253" TargetMode="External"/><Relationship Id="rId1148" Type="http://schemas.openxmlformats.org/officeDocument/2006/relationships/hyperlink" Target="https://www.usnews.com/education/best-global-universities/university-diego-portales-529669" TargetMode="External"/><Relationship Id="rId1147" Type="http://schemas.openxmlformats.org/officeDocument/2006/relationships/hyperlink" Target="https://www.usnews.com/education/best-global-universities/universiti-teknologi-mara-529194" TargetMode="External"/><Relationship Id="rId1146" Type="http://schemas.openxmlformats.org/officeDocument/2006/relationships/hyperlink" Target="https://www.usnews.com/education/best-global-universities/universitat-jaume-i-528868" TargetMode="External"/><Relationship Id="rId1145" Type="http://schemas.openxmlformats.org/officeDocument/2006/relationships/hyperlink" Target="https://www.usnews.com/education/best-global-universities/universidade-federal-de-santa-maria-ufsm-500881" TargetMode="External"/><Relationship Id="rId1144" Type="http://schemas.openxmlformats.org/officeDocument/2006/relationships/hyperlink" Target="https://www.usnews.com/education/best-global-universities/pontificia-universidade-catolica-do-rio-grande-do-sul-529583" TargetMode="External"/><Relationship Id="rId1143" Type="http://schemas.openxmlformats.org/officeDocument/2006/relationships/hyperlink" Target="https://www.usnews.com/education/best-global-universities/marmara-university-502695" TargetMode="External"/><Relationship Id="rId1142" Type="http://schemas.openxmlformats.org/officeDocument/2006/relationships/hyperlink" Target="https://www.usnews.com/education/best-global-universities/henan-polytechnic-university-529521" TargetMode="External"/><Relationship Id="rId1141" Type="http://schemas.openxmlformats.org/officeDocument/2006/relationships/hyperlink" Target="https://www.usnews.com/education/best-global-universities/air-force-military-medical-university-506665" TargetMode="External"/><Relationship Id="rId1140" Type="http://schemas.openxmlformats.org/officeDocument/2006/relationships/hyperlink" Target="https://www.usnews.com/education/best-global-universities/xiangtan-university-529020" TargetMode="External"/><Relationship Id="rId114" Type="http://schemas.openxmlformats.org/officeDocument/2006/relationships/hyperlink" Target="https://www.usnews.com/education/best-global-universities/university-of-helsinki-501989" TargetMode="External"/><Relationship Id="rId1139" Type="http://schemas.openxmlformats.org/officeDocument/2006/relationships/hyperlink" Target="https://www.usnews.com/education/best-global-universities/srm-institute-of-science-technology-chennai-529816" TargetMode="External"/><Relationship Id="rId1138" Type="http://schemas.openxmlformats.org/officeDocument/2006/relationships/hyperlink" Target="https://www.usnews.com/education/best-global-universities/lincoln-university-new-zealand-529113" TargetMode="External"/><Relationship Id="rId1137" Type="http://schemas.openxmlformats.org/officeDocument/2006/relationships/hyperlink" Target="https://www.usnews.com/education/best-global-universities/juntendo-university-502999" TargetMode="External"/><Relationship Id="rId1136" Type="http://schemas.openxmlformats.org/officeDocument/2006/relationships/hyperlink" Target="https://www.usnews.com/education/best-global-universities/tokai-university-505943" TargetMode="External"/><Relationship Id="rId1135" Type="http://schemas.openxmlformats.org/officeDocument/2006/relationships/hyperlink" Target="https://www.usnews.com/education/best-global-universities/southern-cross-university-528998" TargetMode="External"/><Relationship Id="rId1134" Type="http://schemas.openxmlformats.org/officeDocument/2006/relationships/hyperlink" Target="https://www.usnews.com/education/best-global-universities/oslo-metropolitan-university-oslomet-529371" TargetMode="External"/><Relationship Id="rId1133" Type="http://schemas.openxmlformats.org/officeDocument/2006/relationships/hyperlink" Target="https://www.usnews.com/education/best-global-universities/jamia-hamdard-university-529132" TargetMode="External"/><Relationship Id="rId1132" Type="http://schemas.openxmlformats.org/officeDocument/2006/relationships/hyperlink" Target="https://www.usnews.com/education/best-global-universities/institut-national-polytechnique-de-toulouse-505784" TargetMode="External"/><Relationship Id="rId1131" Type="http://schemas.openxmlformats.org/officeDocument/2006/relationships/hyperlink" Target="https://www.usnews.com/education/best-global-universities/university-of-maribor-528882" TargetMode="External"/><Relationship Id="rId1130" Type="http://schemas.openxmlformats.org/officeDocument/2006/relationships/hyperlink" Target="https://www.usnews.com/education/best-global-universities/university-of-malta-529548" TargetMode="External"/><Relationship Id="rId113" Type="http://schemas.openxmlformats.org/officeDocument/2006/relationships/hyperlink" Target="https://www.usnews.com/education/best-global-universities/universite-psl-529378" TargetMode="External"/><Relationship Id="rId1129" Type="http://schemas.openxmlformats.org/officeDocument/2006/relationships/hyperlink" Target="https://www.usnews.com/education/best-global-universities/king-saud-bin-abdulaziz-university-for-health-sciences-514629" TargetMode="External"/><Relationship Id="rId1128" Type="http://schemas.openxmlformats.org/officeDocument/2006/relationships/hyperlink" Target="https://www.usnews.com/education/best-global-universities/jazan-university-514902" TargetMode="External"/><Relationship Id="rId1127" Type="http://schemas.openxmlformats.org/officeDocument/2006/relationships/hyperlink" Target="https://www.usnews.com/education/best-global-universities/university-of-peradeniya-529988" TargetMode="External"/><Relationship Id="rId1126" Type="http://schemas.openxmlformats.org/officeDocument/2006/relationships/hyperlink" Target="https://www.usnews.com/education/best-global-universities/universidad-rey-juan-carlos-529015" TargetMode="External"/><Relationship Id="rId1125" Type="http://schemas.openxmlformats.org/officeDocument/2006/relationships/hyperlink" Target="https://www.usnews.com/education/best-global-universities/tokyo-metropolitan-university-505425" TargetMode="External"/><Relationship Id="rId1124" Type="http://schemas.openxmlformats.org/officeDocument/2006/relationships/hyperlink" Target="https://www.usnews.com/education/best-global-universities/institut-national-des-sciences-appliquees-de-lyon-insa-lyon-505713" TargetMode="External"/><Relationship Id="rId1123" Type="http://schemas.openxmlformats.org/officeDocument/2006/relationships/hyperlink" Target="https://www.usnews.com/education/best-global-universities/chongqing-university-of-posts-telecommunications-529515" TargetMode="External"/><Relationship Id="rId1122" Type="http://schemas.openxmlformats.org/officeDocument/2006/relationships/hyperlink" Target="https://www.usnews.com/education/best-global-universities/cadi-ayyad-university-of-marrakech-529144" TargetMode="External"/><Relationship Id="rId1121" Type="http://schemas.openxmlformats.org/officeDocument/2006/relationships/hyperlink" Target="https://www.usnews.com/education/best-global-universities/beijing-technology-business-university-529734" TargetMode="External"/><Relationship Id="rId1120" Type="http://schemas.openxmlformats.org/officeDocument/2006/relationships/hyperlink" Target="https://www.usnews.com/education/best-global-universities/universidad-tecnica-federico-santa-maria-528919" TargetMode="External"/><Relationship Id="rId112" Type="http://schemas.openxmlformats.org/officeDocument/2006/relationships/hyperlink" Target="https://www.usnews.com/education/best-global-universities/university-of-bern-505657" TargetMode="External"/><Relationship Id="rId1119" Type="http://schemas.openxmlformats.org/officeDocument/2006/relationships/hyperlink" Target="https://www.usnews.com/education/best-global-universities/sofia-university-st-kliment-ohridski-504656" TargetMode="External"/><Relationship Id="rId1118" Type="http://schemas.openxmlformats.org/officeDocument/2006/relationships/hyperlink" Target="https://www.usnews.com/education/best-global-universities/nicolaus-copernicus-university-502450" TargetMode="External"/><Relationship Id="rId1117" Type="http://schemas.openxmlformats.org/officeDocument/2006/relationships/hyperlink" Target="https://www.usnews.com/education/best-global-universities/maynooth-university-528943" TargetMode="External"/><Relationship Id="rId1116" Type="http://schemas.openxmlformats.org/officeDocument/2006/relationships/hyperlink" Target="https://www.usnews.com/education/best-global-universities/isfahan-university-medical-science-529419" TargetMode="External"/><Relationship Id="rId1115" Type="http://schemas.openxmlformats.org/officeDocument/2006/relationships/hyperlink" Target="https://www.usnews.com/education/best-global-universities/de-montfort-university-529563" TargetMode="External"/><Relationship Id="rId1114" Type="http://schemas.openxmlformats.org/officeDocument/2006/relationships/hyperlink" Target="https://www.usnews.com/education/best-global-universities/army-medical-university-503729" TargetMode="External"/><Relationship Id="rId1113" Type="http://schemas.openxmlformats.org/officeDocument/2006/relationships/hyperlink" Target="https://www.usnews.com/education/best-global-universities/university-of-toledo-206084" TargetMode="External"/><Relationship Id="rId1112" Type="http://schemas.openxmlformats.org/officeDocument/2006/relationships/hyperlink" Target="https://www.usnews.com/education/best-global-universities/university-of-st-gallen-504309" TargetMode="External"/><Relationship Id="rId1111" Type="http://schemas.openxmlformats.org/officeDocument/2006/relationships/hyperlink" Target="https://www.usnews.com/education/best-global-universities/universidad-autonoma-de-chile-529688" TargetMode="External"/><Relationship Id="rId1110" Type="http://schemas.openxmlformats.org/officeDocument/2006/relationships/hyperlink" Target="https://www.usnews.com/education/best-global-universities/kumamoto-university-505102" TargetMode="External"/><Relationship Id="rId111" Type="http://schemas.openxmlformats.org/officeDocument/2006/relationships/hyperlink" Target="https://www.usnews.com/education/best-global-universities/university-of-texas-southwestern-medical-center-dallas-228635" TargetMode="External"/><Relationship Id="rId1109" Type="http://schemas.openxmlformats.org/officeDocument/2006/relationships/hyperlink" Target="https://www.usnews.com/education/best-global-universities/helwan-university-512792" TargetMode="External"/><Relationship Id="rId1108" Type="http://schemas.openxmlformats.org/officeDocument/2006/relationships/hyperlink" Target="https://www.usnews.com/education/best-global-universities/cyprus-university-of-technology-530036" TargetMode="External"/><Relationship Id="rId1107" Type="http://schemas.openxmlformats.org/officeDocument/2006/relationships/hyperlink" Target="https://www.usnews.com/education/best-global-universities/airlangga-university-530221" TargetMode="External"/><Relationship Id="rId1106" Type="http://schemas.openxmlformats.org/officeDocument/2006/relationships/hyperlink" Target="https://www.usnews.com/education/best-global-universities/abo-akademi-university-529149" TargetMode="External"/><Relationship Id="rId1105" Type="http://schemas.openxmlformats.org/officeDocument/2006/relationships/hyperlink" Target="https://www.usnews.com/education/best-global-universities/university-of-tabuk-529786" TargetMode="External"/><Relationship Id="rId1104" Type="http://schemas.openxmlformats.org/officeDocument/2006/relationships/hyperlink" Target="https://www.usnews.com/education/best-global-universities/university-of-huddersfield-529422" TargetMode="External"/><Relationship Id="rId1103" Type="http://schemas.openxmlformats.org/officeDocument/2006/relationships/hyperlink" Target="https://www.usnews.com/education/best-global-universities/university-of-hertfordshire-505661" TargetMode="External"/><Relationship Id="rId1102" Type="http://schemas.openxmlformats.org/officeDocument/2006/relationships/hyperlink" Target="https://www.usnews.com/education/best-global-universities/universite-de-picardie-jules-verne-upjv-528959" TargetMode="External"/><Relationship Id="rId1101" Type="http://schemas.openxmlformats.org/officeDocument/2006/relationships/hyperlink" Target="https://www.usnews.com/education/best-global-universities/chandigarh-university-530220" TargetMode="External"/><Relationship Id="rId1100" Type="http://schemas.openxmlformats.org/officeDocument/2006/relationships/hyperlink" Target="https://www.usnews.com/education/best-global-universities/university-of-yaounde-i-529161" TargetMode="External"/><Relationship Id="rId110" Type="http://schemas.openxmlformats.org/officeDocument/2006/relationships/hyperlink" Target="https://www.usnews.com/education/best-global-universities/ghent-university-506883" TargetMode="External"/><Relationship Id="rId11" Type="http://schemas.openxmlformats.org/officeDocument/2006/relationships/hyperlink" Target="https://www.usnews.com/education/best-global-universities/yale-university-130794" TargetMode="External"/><Relationship Id="rId1099" Type="http://schemas.openxmlformats.org/officeDocument/2006/relationships/hyperlink" Target="https://www.usnews.com/education/best-global-universities/university-of-salford-529039" TargetMode="External"/><Relationship Id="rId1098" Type="http://schemas.openxmlformats.org/officeDocument/2006/relationships/hyperlink" Target="https://www.usnews.com/education/best-global-universities/university-of-eastern-piedmont-amedeo-avogadro-528952" TargetMode="External"/><Relationship Id="rId1097" Type="http://schemas.openxmlformats.org/officeDocument/2006/relationships/hyperlink" Target="https://www.usnews.com/education/best-global-universities/university-hail-508576" TargetMode="External"/><Relationship Id="rId1096" Type="http://schemas.openxmlformats.org/officeDocument/2006/relationships/hyperlink" Target="https://www.usnews.com/education/best-global-universities/universiti-malaysia-pahang-al-sultan-abdullah-umpsa-529458" TargetMode="External"/><Relationship Id="rId1095" Type="http://schemas.openxmlformats.org/officeDocument/2006/relationships/hyperlink" Target="https://www.usnews.com/education/best-global-universities/universidade-federal-da-bahia-528977" TargetMode="External"/><Relationship Id="rId1094" Type="http://schemas.openxmlformats.org/officeDocument/2006/relationships/hyperlink" Target="https://www.usnews.com/education/best-global-universities/stevens-institute-of-technology-186867" TargetMode="External"/><Relationship Id="rId1093" Type="http://schemas.openxmlformats.org/officeDocument/2006/relationships/hyperlink" Target="https://www.usnews.com/education/best-global-universities/shandong-agricultural-university-529093" TargetMode="External"/><Relationship Id="rId1092" Type="http://schemas.openxmlformats.org/officeDocument/2006/relationships/hyperlink" Target="https://www.usnews.com/education/best-global-universities/sanjay-gandhi-postgraduate-institute-of-medical-sciences-529743" TargetMode="External"/><Relationship Id="rId1091" Type="http://schemas.openxmlformats.org/officeDocument/2006/relationships/hyperlink" Target="https://www.usnews.com/education/best-global-universities/national-university-of-cordoba-502638" TargetMode="External"/><Relationship Id="rId1090" Type="http://schemas.openxmlformats.org/officeDocument/2006/relationships/hyperlink" Target="https://www.usnews.com/education/best-global-universities/kermanshah-university-of-medical-sciences-529623" TargetMode="External"/><Relationship Id="rId109" Type="http://schemas.openxmlformats.org/officeDocument/2006/relationships/hyperlink" Target="https://www.usnews.com/education/best-global-universities/wuhan-university-503252" TargetMode="External"/><Relationship Id="rId1089" Type="http://schemas.openxmlformats.org/officeDocument/2006/relationships/hyperlink" Target="https://www.usnews.com/education/best-global-universities/jiangsu-university-of-science-technology-529475" TargetMode="External"/><Relationship Id="rId1088" Type="http://schemas.openxmlformats.org/officeDocument/2006/relationships/hyperlink" Target="https://www.usnews.com/education/best-global-universities/university-of-london-royal-veterinary-college-528814" TargetMode="External"/><Relationship Id="rId1087" Type="http://schemas.openxmlformats.org/officeDocument/2006/relationships/hyperlink" Target="https://www.usnews.com/education/best-global-universities/universite-gustave-eiffel-529800" TargetMode="External"/><Relationship Id="rId1086" Type="http://schemas.openxmlformats.org/officeDocument/2006/relationships/hyperlink" Target="https://www.usnews.com/education/best-global-universities/universidad-de-extremadura-529022" TargetMode="External"/><Relationship Id="rId1085" Type="http://schemas.openxmlformats.org/officeDocument/2006/relationships/hyperlink" Target="https://www.usnews.com/education/best-global-universities/shanghai-normal-university-505334" TargetMode="External"/><Relationship Id="rId1084" Type="http://schemas.openxmlformats.org/officeDocument/2006/relationships/hyperlink" Target="https://www.usnews.com/education/best-global-universities/polytechnic-university-of-bucharest-506097" TargetMode="External"/><Relationship Id="rId1083" Type="http://schemas.openxmlformats.org/officeDocument/2006/relationships/hyperlink" Target="https://www.usnews.com/education/best-global-universities/obafemi-awolowo-university-529694" TargetMode="External"/><Relationship Id="rId1082" Type="http://schemas.openxmlformats.org/officeDocument/2006/relationships/hyperlink" Target="https://www.usnews.com/education/best-global-universities/medical-university-sofia-529176" TargetMode="External"/><Relationship Id="rId1081" Type="http://schemas.openxmlformats.org/officeDocument/2006/relationships/hyperlink" Target="https://www.usnews.com/education/best-global-universities/jawaharlal-nehru-university-new-delhi-529031" TargetMode="External"/><Relationship Id="rId1080" Type="http://schemas.openxmlformats.org/officeDocument/2006/relationships/hyperlink" Target="https://www.usnews.com/education/best-global-universities/gdansk-university-of-technology-529186" TargetMode="External"/><Relationship Id="rId108" Type="http://schemas.openxmlformats.org/officeDocument/2006/relationships/hyperlink" Target="https://www.usnews.com/education/best-global-universities/university-of-florida-134130" TargetMode="External"/><Relationship Id="rId1079" Type="http://schemas.openxmlformats.org/officeDocument/2006/relationships/hyperlink" Target="https://www.usnews.com/education/best-global-universities/ajman-university-530219" TargetMode="External"/><Relationship Id="rId1078" Type="http://schemas.openxmlformats.org/officeDocument/2006/relationships/hyperlink" Target="https://www.usnews.com/education/best-global-universities/university-of-rajshahi-530218" TargetMode="External"/><Relationship Id="rId1077" Type="http://schemas.openxmlformats.org/officeDocument/2006/relationships/hyperlink" Target="https://www.usnews.com/education/best-global-universities/leuphana-university-luneburg-529466" TargetMode="External"/><Relationship Id="rId1076" Type="http://schemas.openxmlformats.org/officeDocument/2006/relationships/hyperlink" Target="https://www.usnews.com/education/best-global-universities/indian-institute-of-technology-iit-hyderabad-529636" TargetMode="External"/><Relationship Id="rId1075" Type="http://schemas.openxmlformats.org/officeDocument/2006/relationships/hyperlink" Target="https://www.usnews.com/education/best-global-universities/university-of-texas-el-paso-228796" TargetMode="External"/><Relationship Id="rId1074" Type="http://schemas.openxmlformats.org/officeDocument/2006/relationships/hyperlink" Target="https://www.usnews.com/education/best-global-universities/k-n-toosi-university-of-technology-529705" TargetMode="External"/><Relationship Id="rId1073" Type="http://schemas.openxmlformats.org/officeDocument/2006/relationships/hyperlink" Target="https://www.usnews.com/education/best-global-universities/birla-institute-of-technology-science-pilani-bits-pilani-528900" TargetMode="External"/><Relationship Id="rId1072" Type="http://schemas.openxmlformats.org/officeDocument/2006/relationships/hyperlink" Target="https://www.usnews.com/education/best-global-universities/zhejiang-gongshang-university-529420" TargetMode="External"/><Relationship Id="rId1071" Type="http://schemas.openxmlformats.org/officeDocument/2006/relationships/hyperlink" Target="https://www.usnews.com/education/best-global-universities/universita-ca-foscari-venezia-529000" TargetMode="External"/><Relationship Id="rId1070" Type="http://schemas.openxmlformats.org/officeDocument/2006/relationships/hyperlink" Target="https://www.usnews.com/education/best-global-universities/national-sun-yat-sen-university-505080" TargetMode="External"/><Relationship Id="rId107" Type="http://schemas.openxmlformats.org/officeDocument/2006/relationships/hyperlink" Target="https://www.usnews.com/education/best-global-universities/sun-yat-sen-university-506062" TargetMode="External"/><Relationship Id="rId1069" Type="http://schemas.openxmlformats.org/officeDocument/2006/relationships/hyperlink" Target="https://www.usnews.com/education/best-global-universities/florida-atlantic-university-133669" TargetMode="External"/><Relationship Id="rId1068" Type="http://schemas.openxmlformats.org/officeDocument/2006/relationships/hyperlink" Target="https://www.usnews.com/education/best-global-universities/california-state-university-fullerton-110565" TargetMode="External"/><Relationship Id="rId1067" Type="http://schemas.openxmlformats.org/officeDocument/2006/relationships/hyperlink" Target="https://www.usnews.com/education/best-global-universities/aberystwyth-university-528922" TargetMode="External"/><Relationship Id="rId1066" Type="http://schemas.openxmlformats.org/officeDocument/2006/relationships/hyperlink" Target="https://www.usnews.com/education/best-global-universities/university-of-jinan-529252" TargetMode="External"/><Relationship Id="rId1065" Type="http://schemas.openxmlformats.org/officeDocument/2006/relationships/hyperlink" Target="https://www.usnews.com/education/best-global-universities/university-of-insubria-528983" TargetMode="External"/><Relationship Id="rId1064" Type="http://schemas.openxmlformats.org/officeDocument/2006/relationships/hyperlink" Target="https://www.usnews.com/education/best-global-universities/university-of-gondar-529442" TargetMode="External"/><Relationship Id="rId1063" Type="http://schemas.openxmlformats.org/officeDocument/2006/relationships/hyperlink" Target="https://www.usnews.com/education/best-global-universities/universidad-san-francisco-de-quito-530217" TargetMode="External"/><Relationship Id="rId1062" Type="http://schemas.openxmlformats.org/officeDocument/2006/relationships/hyperlink" Target="https://www.usnews.com/education/best-global-universities/coventry-university-529401" TargetMode="External"/><Relationship Id="rId1061" Type="http://schemas.openxmlformats.org/officeDocument/2006/relationships/hyperlink" Target="https://www.usnews.com/education/best-global-universities/catholic-university-of-america-131283" TargetMode="External"/><Relationship Id="rId1060" Type="http://schemas.openxmlformats.org/officeDocument/2006/relationships/hyperlink" Target="https://www.usnews.com/education/best-global-universities/arizona-state-university-downtown-phoenix-529933" TargetMode="External"/><Relationship Id="rId106" Type="http://schemas.openxmlformats.org/officeDocument/2006/relationships/hyperlink" Target="https://www.usnews.com/education/best-global-universities/hong-kong-university-of-science-technology-503260" TargetMode="External"/><Relationship Id="rId1059" Type="http://schemas.openxmlformats.org/officeDocument/2006/relationships/hyperlink" Target="https://www.usnews.com/education/best-global-universities/universite-de-rouen-normandie-528984" TargetMode="External"/><Relationship Id="rId1058" Type="http://schemas.openxmlformats.org/officeDocument/2006/relationships/hyperlink" Target="https://www.usnews.com/education/best-global-universities/toronto-metropolitan-university-499982" TargetMode="External"/><Relationship Id="rId1057" Type="http://schemas.openxmlformats.org/officeDocument/2006/relationships/hyperlink" Target="https://www.usnews.com/education/best-global-universities/state-university-of-new-york-suny-binghamton-196079" TargetMode="External"/><Relationship Id="rId1056" Type="http://schemas.openxmlformats.org/officeDocument/2006/relationships/hyperlink" Target="https://www.usnews.com/education/best-global-universities/gwangju-institute-of-science-technology-gist-506847" TargetMode="External"/><Relationship Id="rId1055" Type="http://schemas.openxmlformats.org/officeDocument/2006/relationships/hyperlink" Target="https://www.usnews.com/education/best-global-universities/amity-university-noida-529512" TargetMode="External"/><Relationship Id="rId1054" Type="http://schemas.openxmlformats.org/officeDocument/2006/relationships/hyperlink" Target="https://www.usnews.com/education/best-global-universities/william-mary-231624" TargetMode="External"/><Relationship Id="rId1053" Type="http://schemas.openxmlformats.org/officeDocument/2006/relationships/hyperlink" Target="https://www.usnews.com/education/best-global-universities/university-of-wroclaw-502646" TargetMode="External"/><Relationship Id="rId1052" Type="http://schemas.openxmlformats.org/officeDocument/2006/relationships/hyperlink" Target="https://www.usnews.com/education/best-global-universities/universidade-do-estado-do-rio-de-janeiro-502771" TargetMode="External"/><Relationship Id="rId1051" Type="http://schemas.openxmlformats.org/officeDocument/2006/relationships/hyperlink" Target="https://www.usnews.com/education/best-global-universities/south-valley-university-egypt-530041" TargetMode="External"/><Relationship Id="rId1050" Type="http://schemas.openxmlformats.org/officeDocument/2006/relationships/hyperlink" Target="https://www.usnews.com/education/best-global-universities/ihe-delft-institute-for-water-education-529607" TargetMode="External"/><Relationship Id="rId105" Type="http://schemas.openxmlformats.org/officeDocument/2006/relationships/hyperlink" Target="https://www.usnews.com/education/best-global-universities/university-of-oslo-502680" TargetMode="External"/><Relationship Id="rId1049" Type="http://schemas.openxmlformats.org/officeDocument/2006/relationships/hyperlink" Target="https://www.usnews.com/education/best-global-universities/chung-ang-university-500565" TargetMode="External"/><Relationship Id="rId1048" Type="http://schemas.openxmlformats.org/officeDocument/2006/relationships/hyperlink" Target="https://www.usnews.com/education/best-global-universities/western-norway-university-of-applied-sciences-529923" TargetMode="External"/><Relationship Id="rId1047" Type="http://schemas.openxmlformats.org/officeDocument/2006/relationships/hyperlink" Target="https://www.usnews.com/education/best-global-universities/university-of-denver-127060" TargetMode="External"/><Relationship Id="rId1046" Type="http://schemas.openxmlformats.org/officeDocument/2006/relationships/hyperlink" Target="https://www.usnews.com/education/best-global-universities/university-of-camerino-529174" TargetMode="External"/><Relationship Id="rId1045" Type="http://schemas.openxmlformats.org/officeDocument/2006/relationships/hyperlink" Target="https://www.usnews.com/education/best-global-universities/sohag-university-529724" TargetMode="External"/><Relationship Id="rId1044" Type="http://schemas.openxmlformats.org/officeDocument/2006/relationships/hyperlink" Target="https://www.usnews.com/education/best-global-universities/shahid-beheshti-university-502879" TargetMode="External"/><Relationship Id="rId1043" Type="http://schemas.openxmlformats.org/officeDocument/2006/relationships/hyperlink" Target="https://www.usnews.com/education/best-global-universities/international-islamic-university-pakistan-530049" TargetMode="External"/><Relationship Id="rId1042" Type="http://schemas.openxmlformats.org/officeDocument/2006/relationships/hyperlink" Target="https://www.usnews.com/education/best-global-universities/imt-atlantique-529450" TargetMode="External"/><Relationship Id="rId1041" Type="http://schemas.openxmlformats.org/officeDocument/2006/relationships/hyperlink" Target="https://www.usnews.com/education/best-global-universities/ilia-state-university-529448" TargetMode="External"/><Relationship Id="rId1040" Type="http://schemas.openxmlformats.org/officeDocument/2006/relationships/hyperlink" Target="https://www.usnews.com/education/best-global-universities/foshan-university-529885" TargetMode="External"/><Relationship Id="rId104" Type="http://schemas.openxmlformats.org/officeDocument/2006/relationships/hyperlink" Target="https://www.usnews.com/education/best-global-universities/university-of-illinois-urbana-champaign-145637" TargetMode="External"/><Relationship Id="rId1039" Type="http://schemas.openxmlformats.org/officeDocument/2006/relationships/hyperlink" Target="https://www.usnews.com/education/best-global-universities/an-najah-national-university-511302" TargetMode="External"/><Relationship Id="rId1038" Type="http://schemas.openxmlformats.org/officeDocument/2006/relationships/hyperlink" Target="https://www.usnews.com/education/best-global-universities/universite-de-caen-normandie-528879" TargetMode="External"/><Relationship Id="rId1037" Type="http://schemas.openxmlformats.org/officeDocument/2006/relationships/hyperlink" Target="https://www.usnews.com/education/best-global-universities/istanbul-aydin-university-529451" TargetMode="External"/><Relationship Id="rId1036" Type="http://schemas.openxmlformats.org/officeDocument/2006/relationships/hyperlink" Target="https://www.usnews.com/education/best-global-universities/graz-university-of-technology-506184" TargetMode="External"/><Relationship Id="rId1035" Type="http://schemas.openxmlformats.org/officeDocument/2006/relationships/hyperlink" Target="https://www.usnews.com/education/best-global-universities/british-university-in-egypt-512943" TargetMode="External"/><Relationship Id="rId1034" Type="http://schemas.openxmlformats.org/officeDocument/2006/relationships/hyperlink" Target="https://www.usnews.com/education/best-global-universities/belarusian-state-university-529143" TargetMode="External"/><Relationship Id="rId1033" Type="http://schemas.openxmlformats.org/officeDocument/2006/relationships/hyperlink" Target="https://www.usnews.com/education/best-global-universities/university-of-the-sunshine-coast-529403" TargetMode="External"/><Relationship Id="rId1032" Type="http://schemas.openxmlformats.org/officeDocument/2006/relationships/hyperlink" Target="https://www.usnews.com/education/best-global-universities/universite-de-tunis-el-manar-529027" TargetMode="External"/><Relationship Id="rId1031" Type="http://schemas.openxmlformats.org/officeDocument/2006/relationships/hyperlink" Target="https://www.usnews.com/education/best-global-universities/harbin-medical-university-502045" TargetMode="External"/><Relationship Id="rId1030" Type="http://schemas.openxmlformats.org/officeDocument/2006/relationships/hyperlink" Target="https://www.usnews.com/education/best-global-universities/bond-university-529370" TargetMode="External"/><Relationship Id="rId103" Type="http://schemas.openxmlformats.org/officeDocument/2006/relationships/hyperlink" Target="https://www.usnews.com/education/best-global-universities/university-of-california-irvine-110653" TargetMode="External"/><Relationship Id="rId1029" Type="http://schemas.openxmlformats.org/officeDocument/2006/relationships/hyperlink" Target="https://www.usnews.com/education/best-global-universities/university-of-south-bohemia-ceske-budejovice-528817" TargetMode="External"/><Relationship Id="rId1028" Type="http://schemas.openxmlformats.org/officeDocument/2006/relationships/hyperlink" Target="https://www.usnews.com/education/best-global-universities/university-campus-bio-medico-rome-italy-528992" TargetMode="External"/><Relationship Id="rId1027" Type="http://schemas.openxmlformats.org/officeDocument/2006/relationships/hyperlink" Target="https://www.usnews.com/education/best-global-universities/universitat-dalacant-503239" TargetMode="External"/><Relationship Id="rId1026" Type="http://schemas.openxmlformats.org/officeDocument/2006/relationships/hyperlink" Target="https://www.usnews.com/education/best-global-universities/universidade-federal-de-pernambuco-506633" TargetMode="External"/><Relationship Id="rId1025" Type="http://schemas.openxmlformats.org/officeDocument/2006/relationships/hyperlink" Target="https://www.usnews.com/education/best-global-universities/universidad-de-castilla-la-mancha-505673" TargetMode="External"/><Relationship Id="rId1024" Type="http://schemas.openxmlformats.org/officeDocument/2006/relationships/hyperlink" Target="https://www.usnews.com/education/best-global-universities/tobb-university-of-economics-and-technology-529325" TargetMode="External"/><Relationship Id="rId1023" Type="http://schemas.openxmlformats.org/officeDocument/2006/relationships/hyperlink" Target="https://www.usnews.com/education/best-global-universities/royal-college-of-surgeons-ireland-528990" TargetMode="External"/><Relationship Id="rId1022" Type="http://schemas.openxmlformats.org/officeDocument/2006/relationships/hyperlink" Target="https://www.usnews.com/education/best-global-universities/g-dannunzio-university-of-chieti-pescara-529183" TargetMode="External"/><Relationship Id="rId1021" Type="http://schemas.openxmlformats.org/officeDocument/2006/relationships/hyperlink" Target="https://www.usnews.com/education/best-global-universities/california-polytechnic-state-university-san-luis-obispo-110422" TargetMode="External"/><Relationship Id="rId1020" Type="http://schemas.openxmlformats.org/officeDocument/2006/relationships/hyperlink" Target="https://www.usnews.com/education/best-global-universities/saveetha-institute-of-medical-technical-science-530216" TargetMode="External"/><Relationship Id="rId102" Type="http://schemas.openxmlformats.org/officeDocument/2006/relationships/hyperlink" Target="https://www.usnews.com/education/best-global-universities/king-abdullah-university-of-science-technology-510489" TargetMode="External"/><Relationship Id="rId1019" Type="http://schemas.openxmlformats.org/officeDocument/2006/relationships/hyperlink" Target="https://www.usnews.com/education/best-global-universities/salzburg-university-528953" TargetMode="External"/><Relationship Id="rId1018" Type="http://schemas.openxmlformats.org/officeDocument/2006/relationships/hyperlink" Target="https://www.usnews.com/education/best-global-universities/national-university-of-science-technology-misis-529075" TargetMode="External"/><Relationship Id="rId1017" Type="http://schemas.openxmlformats.org/officeDocument/2006/relationships/hyperlink" Target="https://www.usnews.com/education/best-global-universities/khon-kaen-university-529024" TargetMode="External"/><Relationship Id="rId1016" Type="http://schemas.openxmlformats.org/officeDocument/2006/relationships/hyperlink" Target="https://www.usnews.com/education/best-global-universities/carl-von-ossietzky-universitat-oldenburg-528947" TargetMode="External"/><Relationship Id="rId1015" Type="http://schemas.openxmlformats.org/officeDocument/2006/relationships/hyperlink" Target="https://www.usnews.com/education/best-global-universities/al-jouf-university-510765" TargetMode="External"/><Relationship Id="rId1014" Type="http://schemas.openxmlformats.org/officeDocument/2006/relationships/hyperlink" Target="https://www.usnews.com/education/best-global-universities/air-university-islamabad-530215" TargetMode="External"/><Relationship Id="rId1013" Type="http://schemas.openxmlformats.org/officeDocument/2006/relationships/hyperlink" Target="https://www.usnews.com/education/best-global-universities/universidad-pablo-de-olavide-529051" TargetMode="External"/><Relationship Id="rId1012" Type="http://schemas.openxmlformats.org/officeDocument/2006/relationships/hyperlink" Target="https://www.usnews.com/education/best-global-universities/universidad-de-cordoba-505807" TargetMode="External"/><Relationship Id="rId1011" Type="http://schemas.openxmlformats.org/officeDocument/2006/relationships/hyperlink" Target="https://www.usnews.com/education/best-global-universities/universidad-costa-rica-529589" TargetMode="External"/><Relationship Id="rId1010" Type="http://schemas.openxmlformats.org/officeDocument/2006/relationships/hyperlink" Target="https://www.usnews.com/education/best-global-universities/kazan-federal-university-529155" TargetMode="External"/><Relationship Id="rId101" Type="http://schemas.openxmlformats.org/officeDocument/2006/relationships/hyperlink" Target="https://www.usnews.com/education/best-global-universities/huazhong-university-of-science-technology-505190" TargetMode="External"/><Relationship Id="rId1009" Type="http://schemas.openxmlformats.org/officeDocument/2006/relationships/hyperlink" Target="https://www.usnews.com/education/best-global-universities/howard-university-131520" TargetMode="External"/><Relationship Id="rId1008" Type="http://schemas.openxmlformats.org/officeDocument/2006/relationships/hyperlink" Target="https://www.usnews.com/education/best-global-universities/ferdowsi-university-mashhad-502854" TargetMode="External"/><Relationship Id="rId1007" Type="http://schemas.openxmlformats.org/officeDocument/2006/relationships/hyperlink" Target="https://www.usnews.com/education/best-global-universities/federation-university-australia-529602" TargetMode="External"/><Relationship Id="rId1006" Type="http://schemas.openxmlformats.org/officeDocument/2006/relationships/hyperlink" Target="https://www.usnews.com/education/best-global-universities/embry-riddle-aeronautical-university-133553" TargetMode="External"/><Relationship Id="rId1005" Type="http://schemas.openxmlformats.org/officeDocument/2006/relationships/hyperlink" Target="https://www.usnews.com/education/best-global-universities/ecole-des-ponts-paristech-529342" TargetMode="External"/><Relationship Id="rId1004" Type="http://schemas.openxmlformats.org/officeDocument/2006/relationships/hyperlink" Target="https://www.usnews.com/education/best-global-universities/university-of-sulimanyah-530214" TargetMode="External"/><Relationship Id="rId1003" Type="http://schemas.openxmlformats.org/officeDocument/2006/relationships/hyperlink" Target="https://www.usnews.com/education/best-global-universities/university-of-lincoln-529675" TargetMode="External"/><Relationship Id="rId1002" Type="http://schemas.openxmlformats.org/officeDocument/2006/relationships/hyperlink" Target="https://www.usnews.com/education/best-global-universities/oxford-brookes-university-529009" TargetMode="External"/><Relationship Id="rId1001" Type="http://schemas.openxmlformats.org/officeDocument/2006/relationships/hyperlink" Target="https://www.usnews.com/education/best-global-universities/magna-graecia-university-of-catanzaro-529254" TargetMode="External"/><Relationship Id="rId1000" Type="http://schemas.openxmlformats.org/officeDocument/2006/relationships/hyperlink" Target="https://www.usnews.com/education/best-global-universities/university-of-opole-530040" TargetMode="External"/><Relationship Id="rId100" Type="http://schemas.openxmlformats.org/officeDocument/2006/relationships/hyperlink" Target="https://www.usnews.com/education/best-global-universities/university-of-colorado-boulder-126614" TargetMode="External"/><Relationship Id="rId10" Type="http://schemas.openxmlformats.org/officeDocument/2006/relationships/hyperlink" Target="https://www.usnews.com/education/best-global-universities/columbia-university-190150" TargetMode="External"/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999" Type="http://schemas.openxmlformats.org/officeDocument/2006/relationships/hyperlink" Target="https://www.usnews.com/education/best-global-universities/national-institute-of-technology-calicut-529867" TargetMode="External"/><Relationship Id="rId998" Type="http://schemas.openxmlformats.org/officeDocument/2006/relationships/hyperlink" Target="https://www.usnews.com/education/best-global-universities/jiangxi-science-technology-normal-university-530363" TargetMode="External"/><Relationship Id="rId997" Type="http://schemas.openxmlformats.org/officeDocument/2006/relationships/hyperlink" Target="https://www.usnews.com/education/best-global-universities/kirikkale-university-530116" TargetMode="External"/><Relationship Id="rId996" Type="http://schemas.openxmlformats.org/officeDocument/2006/relationships/hyperlink" Target="https://www.usnews.com/education/best-global-universities/kansai-university-530362" TargetMode="External"/><Relationship Id="rId995" Type="http://schemas.openxmlformats.org/officeDocument/2006/relationships/hyperlink" Target="https://www.usnews.com/education/best-global-universities/bengbu-medical-college-530133" TargetMode="External"/><Relationship Id="rId994" Type="http://schemas.openxmlformats.org/officeDocument/2006/relationships/hyperlink" Target="https://www.usnews.com/education/best-global-universities/army-engineering-university-of-pla-529776" TargetMode="External"/><Relationship Id="rId993" Type="http://schemas.openxmlformats.org/officeDocument/2006/relationships/hyperlink" Target="https://www.usnews.com/education/best-global-universities/shijiazhuang-tiedao-university-530361" TargetMode="External"/><Relationship Id="rId992" Type="http://schemas.openxmlformats.org/officeDocument/2006/relationships/hyperlink" Target="https://www.usnews.com/education/best-global-universities/mustafa-kemal-university-530360" TargetMode="External"/><Relationship Id="rId991" Type="http://schemas.openxmlformats.org/officeDocument/2006/relationships/hyperlink" Target="https://www.usnews.com/education/best-global-universities/mugla-sitki-kocman-university-530142" TargetMode="External"/><Relationship Id="rId990" Type="http://schemas.openxmlformats.org/officeDocument/2006/relationships/hyperlink" Target="https://www.usnews.com/education/best-global-universities/myongji-university-529527" TargetMode="External"/><Relationship Id="rId99" Type="http://schemas.openxmlformats.org/officeDocument/2006/relationships/hyperlink" Target="https://www.usnews.com/education/best-global-universities/zhejiang-normal-university-529076" TargetMode="External"/><Relationship Id="rId989" Type="http://schemas.openxmlformats.org/officeDocument/2006/relationships/hyperlink" Target="https://www.usnews.com/education/best-global-universities/national-changhua-university-of-education-530359" TargetMode="External"/><Relationship Id="rId988" Type="http://schemas.openxmlformats.org/officeDocument/2006/relationships/hyperlink" Target="https://www.usnews.com/education/best-global-universities/xijing-university-530358" TargetMode="External"/><Relationship Id="rId987" Type="http://schemas.openxmlformats.org/officeDocument/2006/relationships/hyperlink" Target="https://www.usnews.com/education/best-global-universities/korea-national-university-of-transportation-530357" TargetMode="External"/><Relationship Id="rId986" Type="http://schemas.openxmlformats.org/officeDocument/2006/relationships/hyperlink" Target="https://www.usnews.com/education/best-global-universities/chengdu-medical-college-530356" TargetMode="External"/><Relationship Id="rId985" Type="http://schemas.openxmlformats.org/officeDocument/2006/relationships/hyperlink" Target="https://www.usnews.com/education/best-global-universities/ahi-evran-university-530355" TargetMode="External"/><Relationship Id="rId984" Type="http://schemas.openxmlformats.org/officeDocument/2006/relationships/hyperlink" Target="https://www.usnews.com/education/best-global-universities/qiqihar-university-530353" TargetMode="External"/><Relationship Id="rId983" Type="http://schemas.openxmlformats.org/officeDocument/2006/relationships/hyperlink" Target="https://www.usnews.com/education/best-global-universities/guizhou-normal-university-530138" TargetMode="External"/><Relationship Id="rId982" Type="http://schemas.openxmlformats.org/officeDocument/2006/relationships/hyperlink" Target="https://www.usnews.com/education/best-global-universities/wannan-medical-college-530145" TargetMode="External"/><Relationship Id="rId981" Type="http://schemas.openxmlformats.org/officeDocument/2006/relationships/hyperlink" Target="https://www.usnews.com/education/best-global-universities/sapporo-medical-university-529250" TargetMode="External"/><Relationship Id="rId980" Type="http://schemas.openxmlformats.org/officeDocument/2006/relationships/hyperlink" Target="https://www.usnews.com/education/best-global-universities/dokkyo-medical-university-529918" TargetMode="External"/><Relationship Id="rId98" Type="http://schemas.openxmlformats.org/officeDocument/2006/relationships/hyperlink" Target="https://www.usnews.com/education/best-global-universities/renmin-university-of-china-528921" TargetMode="External"/><Relationship Id="rId979" Type="http://schemas.openxmlformats.org/officeDocument/2006/relationships/hyperlink" Target="https://www.usnews.com/education/best-global-universities/meijo-university-530101" TargetMode="External"/><Relationship Id="rId978" Type="http://schemas.openxmlformats.org/officeDocument/2006/relationships/hyperlink" Target="https://www.usnews.com/education/best-global-universities/mehmet-akif-ersoy-university-530350" TargetMode="External"/><Relationship Id="rId977" Type="http://schemas.openxmlformats.org/officeDocument/2006/relationships/hyperlink" Target="https://www.usnews.com/education/best-global-universities/university-of-sistan-baluchestan-530144" TargetMode="External"/><Relationship Id="rId976" Type="http://schemas.openxmlformats.org/officeDocument/2006/relationships/hyperlink" Target="https://www.usnews.com/education/best-global-universities/national-chiayi-university-530125" TargetMode="External"/><Relationship Id="rId975" Type="http://schemas.openxmlformats.org/officeDocument/2006/relationships/hyperlink" Target="https://www.usnews.com/education/best-global-universities/university-of-shizuoka-530115" TargetMode="External"/><Relationship Id="rId974" Type="http://schemas.openxmlformats.org/officeDocument/2006/relationships/hyperlink" Target="https://www.usnews.com/education/best-global-universities/motilal-nehru-national-institute-of-technology-529854" TargetMode="External"/><Relationship Id="rId973" Type="http://schemas.openxmlformats.org/officeDocument/2006/relationships/hyperlink" Target="https://www.usnews.com/education/best-global-universities/air-force-engineering-university-529837" TargetMode="External"/><Relationship Id="rId972" Type="http://schemas.openxmlformats.org/officeDocument/2006/relationships/hyperlink" Target="https://www.usnews.com/education/best-global-universities/xinjiang-medical-university-529930" TargetMode="External"/><Relationship Id="rId971" Type="http://schemas.openxmlformats.org/officeDocument/2006/relationships/hyperlink" Target="https://www.usnews.com/education/best-global-universities/netaji-subhas-university-of-technology-530181" TargetMode="External"/><Relationship Id="rId970" Type="http://schemas.openxmlformats.org/officeDocument/2006/relationships/hyperlink" Target="https://www.usnews.com/education/best-global-universities/university-of-birjand-530348" TargetMode="External"/><Relationship Id="rId97" Type="http://schemas.openxmlformats.org/officeDocument/2006/relationships/hyperlink" Target="https://www.usnews.com/education/best-global-universities/king-khalid-university-529704" TargetMode="External"/><Relationship Id="rId969" Type="http://schemas.openxmlformats.org/officeDocument/2006/relationships/hyperlink" Target="https://www.usnews.com/education/best-global-universities/trakya-university-530146" TargetMode="External"/><Relationship Id="rId968" Type="http://schemas.openxmlformats.org/officeDocument/2006/relationships/hyperlink" Target="https://www.usnews.com/education/best-global-universities/sunchon-national-university-530126" TargetMode="External"/><Relationship Id="rId967" Type="http://schemas.openxmlformats.org/officeDocument/2006/relationships/hyperlink" Target="https://www.usnews.com/education/best-global-universities/zonguldak-bulent-ecevit-universitesi-530136" TargetMode="External"/><Relationship Id="rId966" Type="http://schemas.openxmlformats.org/officeDocument/2006/relationships/hyperlink" Target="https://www.usnews.com/education/best-global-universities/dicle-university-530134" TargetMode="External"/><Relationship Id="rId965" Type="http://schemas.openxmlformats.org/officeDocument/2006/relationships/hyperlink" Target="https://www.usnews.com/education/best-global-universities/dalian-ocean-university-530347" TargetMode="External"/><Relationship Id="rId964" Type="http://schemas.openxmlformats.org/officeDocument/2006/relationships/hyperlink" Target="https://www.usnews.com/education/best-global-universities/chubu-university-530346" TargetMode="External"/><Relationship Id="rId963" Type="http://schemas.openxmlformats.org/officeDocument/2006/relationships/hyperlink" Target="https://www.usnews.com/education/best-global-universities/arak-university-530131" TargetMode="External"/><Relationship Id="rId962" Type="http://schemas.openxmlformats.org/officeDocument/2006/relationships/hyperlink" Target="https://www.usnews.com/education/best-global-universities/guilin-medical-university-530119" TargetMode="External"/><Relationship Id="rId961" Type="http://schemas.openxmlformats.org/officeDocument/2006/relationships/hyperlink" Target="https://www.usnews.com/education/best-global-universities/chang-gung-university-of-science-technology-529942" TargetMode="External"/><Relationship Id="rId960" Type="http://schemas.openxmlformats.org/officeDocument/2006/relationships/hyperlink" Target="https://www.usnews.com/education/best-global-universities/hainan-normal-university-530344" TargetMode="External"/><Relationship Id="rId96" Type="http://schemas.openxmlformats.org/officeDocument/2006/relationships/hyperlink" Target="https://www.usnews.com/education/best-global-universities/tokyo-institute-of-technology-504950" TargetMode="External"/><Relationship Id="rId959" Type="http://schemas.openxmlformats.org/officeDocument/2006/relationships/hyperlink" Target="https://www.usnews.com/education/best-global-universities/wonkwang-university-529302" TargetMode="External"/><Relationship Id="rId958" Type="http://schemas.openxmlformats.org/officeDocument/2006/relationships/hyperlink" Target="https://www.usnews.com/education/best-global-universities/iwate-university-529352" TargetMode="External"/><Relationship Id="rId957" Type="http://schemas.openxmlformats.org/officeDocument/2006/relationships/hyperlink" Target="https://www.usnews.com/education/best-global-universities/eskisehir-technical-university-530343" TargetMode="External"/><Relationship Id="rId956" Type="http://schemas.openxmlformats.org/officeDocument/2006/relationships/hyperlink" Target="https://www.usnews.com/education/best-global-universities/university-of-kerala-530342" TargetMode="External"/><Relationship Id="rId955" Type="http://schemas.openxmlformats.org/officeDocument/2006/relationships/hyperlink" Target="https://www.usnews.com/education/best-global-universities/national-defense-medical-center-529936" TargetMode="External"/><Relationship Id="rId954" Type="http://schemas.openxmlformats.org/officeDocument/2006/relationships/hyperlink" Target="https://www.usnews.com/education/best-global-universities/liaoning-petrochemical-university-530140" TargetMode="External"/><Relationship Id="rId953" Type="http://schemas.openxmlformats.org/officeDocument/2006/relationships/hyperlink" Target="https://www.usnews.com/education/best-global-universities/kunsan-national-university-529872" TargetMode="External"/><Relationship Id="rId952" Type="http://schemas.openxmlformats.org/officeDocument/2006/relationships/hyperlink" Target="https://www.usnews.com/education/best-global-universities/cochin-university-science-technology-530113" TargetMode="External"/><Relationship Id="rId951" Type="http://schemas.openxmlformats.org/officeDocument/2006/relationships/hyperlink" Target="https://www.usnews.com/education/best-global-universities/aichi-medical-university-529374" TargetMode="External"/><Relationship Id="rId950" Type="http://schemas.openxmlformats.org/officeDocument/2006/relationships/hyperlink" Target="https://www.usnews.com/education/best-global-universities/xian-shiyou-university-530128" TargetMode="External"/><Relationship Id="rId95" Type="http://schemas.openxmlformats.org/officeDocument/2006/relationships/hyperlink" Target="https://www.usnews.com/education/best-global-universities/hanyang-university-500484" TargetMode="External"/><Relationship Id="rId949" Type="http://schemas.openxmlformats.org/officeDocument/2006/relationships/hyperlink" Target="https://www.usnews.com/education/best-global-universities/xian-medical-university-529947" TargetMode="External"/><Relationship Id="rId948" Type="http://schemas.openxmlformats.org/officeDocument/2006/relationships/hyperlink" Target="https://www.usnews.com/education/best-global-universities/shahed-university-530129" TargetMode="External"/><Relationship Id="rId947" Type="http://schemas.openxmlformats.org/officeDocument/2006/relationships/hyperlink" Target="https://www.usnews.com/education/best-global-universities/kongju-national-university-530098" TargetMode="External"/><Relationship Id="rId946" Type="http://schemas.openxmlformats.org/officeDocument/2006/relationships/hyperlink" Target="https://www.usnews.com/education/best-global-universities/guangxi-university-of-science-technology-530341" TargetMode="External"/><Relationship Id="rId945" Type="http://schemas.openxmlformats.org/officeDocument/2006/relationships/hyperlink" Target="https://www.usnews.com/education/best-global-universities/university-of-hyogo-529288" TargetMode="External"/><Relationship Id="rId944" Type="http://schemas.openxmlformats.org/officeDocument/2006/relationships/hyperlink" Target="https://www.usnews.com/education/best-global-universities/national-chin-yi-university-of-technology-530340" TargetMode="External"/><Relationship Id="rId943" Type="http://schemas.openxmlformats.org/officeDocument/2006/relationships/hyperlink" Target="https://www.usnews.com/education/best-global-universities/jiangsu-university-of-technology-530339" TargetMode="External"/><Relationship Id="rId942" Type="http://schemas.openxmlformats.org/officeDocument/2006/relationships/hyperlink" Target="https://www.usnews.com/education/best-global-universities/shanghai-university-of-sport-530338" TargetMode="External"/><Relationship Id="rId941" Type="http://schemas.openxmlformats.org/officeDocument/2006/relationships/hyperlink" Target="https://www.usnews.com/education/best-global-universities/nigde-omer-halisdemir-university-530337" TargetMode="External"/><Relationship Id="rId940" Type="http://schemas.openxmlformats.org/officeDocument/2006/relationships/hyperlink" Target="https://www.usnews.com/education/best-global-universities/national-institute-of-technology-raipur-529869" TargetMode="External"/><Relationship Id="rId94" Type="http://schemas.openxmlformats.org/officeDocument/2006/relationships/hyperlink" Target="https://www.usnews.com/education/best-global-universities/hokkaido-university-501928" TargetMode="External"/><Relationship Id="rId939" Type="http://schemas.openxmlformats.org/officeDocument/2006/relationships/hyperlink" Target="https://www.usnews.com/education/best-global-universities/national-taipei-university-of-nursing-health-science-ntunhs-529945" TargetMode="External"/><Relationship Id="rId938" Type="http://schemas.openxmlformats.org/officeDocument/2006/relationships/hyperlink" Target="https://www.usnews.com/education/best-global-universities/yangtze-normal-university-529978" TargetMode="External"/><Relationship Id="rId937" Type="http://schemas.openxmlformats.org/officeDocument/2006/relationships/hyperlink" Target="https://www.usnews.com/education/best-global-universities/university-of-fukui-529297" TargetMode="External"/><Relationship Id="rId936" Type="http://schemas.openxmlformats.org/officeDocument/2006/relationships/hyperlink" Target="https://www.usnews.com/education/best-global-universities/jining-medical-university-530102" TargetMode="External"/><Relationship Id="rId935" Type="http://schemas.openxmlformats.org/officeDocument/2006/relationships/hyperlink" Target="https://www.usnews.com/education/best-global-universities/alzahra-university-530097" TargetMode="External"/><Relationship Id="rId934" Type="http://schemas.openxmlformats.org/officeDocument/2006/relationships/hyperlink" Target="https://www.usnews.com/education/best-global-universities/kyonggi-university-530109" TargetMode="External"/><Relationship Id="rId933" Type="http://schemas.openxmlformats.org/officeDocument/2006/relationships/hyperlink" Target="https://www.usnews.com/education/best-global-universities/hebei-university-of-engineering-530108" TargetMode="External"/><Relationship Id="rId932" Type="http://schemas.openxmlformats.org/officeDocument/2006/relationships/hyperlink" Target="https://www.usnews.com/education/best-global-universities/afyon-kocatepe-university-530139" TargetMode="External"/><Relationship Id="rId931" Type="http://schemas.openxmlformats.org/officeDocument/2006/relationships/hyperlink" Target="https://www.usnews.com/education/best-global-universities/shandong-second-medical-university-530111" TargetMode="External"/><Relationship Id="rId930" Type="http://schemas.openxmlformats.org/officeDocument/2006/relationships/hyperlink" Target="https://www.usnews.com/education/best-global-universities/dalian-minzu-university-530336" TargetMode="External"/><Relationship Id="rId93" Type="http://schemas.openxmlformats.org/officeDocument/2006/relationships/hyperlink" Target="https://www.usnews.com/education/best-global-universities/prince-sultan-university-508025" TargetMode="External"/><Relationship Id="rId929" Type="http://schemas.openxmlformats.org/officeDocument/2006/relationships/hyperlink" Target="https://www.usnews.com/education/best-global-universities/hyogo-college-of-medicine-529298" TargetMode="External"/><Relationship Id="rId928" Type="http://schemas.openxmlformats.org/officeDocument/2006/relationships/hyperlink" Target="https://www.usnews.com/education/best-global-universities/hangzhou-city-university-530335" TargetMode="External"/><Relationship Id="rId927" Type="http://schemas.openxmlformats.org/officeDocument/2006/relationships/hyperlink" Target="https://www.usnews.com/education/best-global-universities/aksaray-university-530334" TargetMode="External"/><Relationship Id="rId926" Type="http://schemas.openxmlformats.org/officeDocument/2006/relationships/hyperlink" Target="https://www.usnews.com/education/best-global-universities/recep-tayyip-erdogan-university-530141" TargetMode="External"/><Relationship Id="rId925" Type="http://schemas.openxmlformats.org/officeDocument/2006/relationships/hyperlink" Target="https://www.usnews.com/education/best-global-universities/shiga-university-of-medical-science-529486" TargetMode="External"/><Relationship Id="rId924" Type="http://schemas.openxmlformats.org/officeDocument/2006/relationships/hyperlink" Target="https://www.usnews.com/education/best-global-universities/shanghai-university-of-medicine-health-sciences-530333" TargetMode="External"/><Relationship Id="rId923" Type="http://schemas.openxmlformats.org/officeDocument/2006/relationships/hyperlink" Target="https://www.usnews.com/education/best-global-universities/inner-mongolia-agricultural-university-530105" TargetMode="External"/><Relationship Id="rId922" Type="http://schemas.openxmlformats.org/officeDocument/2006/relationships/hyperlink" Target="https://www.usnews.com/education/best-global-universities/dali-university-530332" TargetMode="External"/><Relationship Id="rId921" Type="http://schemas.openxmlformats.org/officeDocument/2006/relationships/hyperlink" Target="https://www.usnews.com/education/best-global-universities/korea-maritime-ocean-university-530331" TargetMode="External"/><Relationship Id="rId920" Type="http://schemas.openxmlformats.org/officeDocument/2006/relationships/hyperlink" Target="https://www.usnews.com/education/best-global-universities/dalian-university-530095" TargetMode="External"/><Relationship Id="rId92" Type="http://schemas.openxmlformats.org/officeDocument/2006/relationships/hyperlink" Target="https://www.usnews.com/education/best-global-universities/fuzhou-university-528832" TargetMode="External"/><Relationship Id="rId919" Type="http://schemas.openxmlformats.org/officeDocument/2006/relationships/hyperlink" Target="https://www.usnews.com/education/best-global-universities/ibaraki-university-529238" TargetMode="External"/><Relationship Id="rId918" Type="http://schemas.openxmlformats.org/officeDocument/2006/relationships/hyperlink" Target="https://www.usnews.com/education/best-global-universities/zunyi-medical-university-530104" TargetMode="External"/><Relationship Id="rId917" Type="http://schemas.openxmlformats.org/officeDocument/2006/relationships/hyperlink" Target="https://www.usnews.com/education/best-global-universities/visvesvaraya-national-institute-of-technology-nagpur-529828" TargetMode="External"/><Relationship Id="rId916" Type="http://schemas.openxmlformats.org/officeDocument/2006/relationships/hyperlink" Target="https://www.usnews.com/education/best-global-universities/kumoh-national-university-technology-530329" TargetMode="External"/><Relationship Id="rId915" Type="http://schemas.openxmlformats.org/officeDocument/2006/relationships/hyperlink" Target="https://www.usnews.com/education/best-global-universities/hebei-university-of-science-technology-530112" TargetMode="External"/><Relationship Id="rId914" Type="http://schemas.openxmlformats.org/officeDocument/2006/relationships/hyperlink" Target="https://www.usnews.com/education/best-global-universities/anhui-jianzhu-university-530328" TargetMode="External"/><Relationship Id="rId913" Type="http://schemas.openxmlformats.org/officeDocument/2006/relationships/hyperlink" Target="https://www.usnews.com/education/best-global-universities/yuzuncu-yil-university-530122" TargetMode="External"/><Relationship Id="rId912" Type="http://schemas.openxmlformats.org/officeDocument/2006/relationships/hyperlink" Target="https://www.usnews.com/education/best-global-universities/shenyang-university-of-chemical-technology-530327" TargetMode="External"/><Relationship Id="rId911" Type="http://schemas.openxmlformats.org/officeDocument/2006/relationships/hyperlink" Target="https://www.usnews.com/education/best-global-universities/shanxi-normal-university-530121" TargetMode="External"/><Relationship Id="rId910" Type="http://schemas.openxmlformats.org/officeDocument/2006/relationships/hyperlink" Target="https://www.usnews.com/education/best-global-universities/iwate-medical-university-529372" TargetMode="External"/><Relationship Id="rId91" Type="http://schemas.openxmlformats.org/officeDocument/2006/relationships/hyperlink" Target="https://www.usnews.com/education/best-global-universities/qingdao-university-529026" TargetMode="External"/><Relationship Id="rId909" Type="http://schemas.openxmlformats.org/officeDocument/2006/relationships/hyperlink" Target="https://www.usnews.com/education/best-global-universities/shandong-university-of-traditional-chinese-medicine-530106" TargetMode="External"/><Relationship Id="rId908" Type="http://schemas.openxmlformats.org/officeDocument/2006/relationships/hyperlink" Target="https://www.usnews.com/education/best-global-universities/xian-polytechnic-university-530156" TargetMode="External"/><Relationship Id="rId907" Type="http://schemas.openxmlformats.org/officeDocument/2006/relationships/hyperlink" Target="https://www.usnews.com/education/best-global-universities/naresuan-university-530075" TargetMode="External"/><Relationship Id="rId906" Type="http://schemas.openxmlformats.org/officeDocument/2006/relationships/hyperlink" Target="https://www.usnews.com/education/best-global-universities/yanbian-university-529511" TargetMode="External"/><Relationship Id="rId905" Type="http://schemas.openxmlformats.org/officeDocument/2006/relationships/hyperlink" Target="https://www.usnews.com/education/best-global-universities/pamukkale-university-529294" TargetMode="External"/><Relationship Id="rId904" Type="http://schemas.openxmlformats.org/officeDocument/2006/relationships/hyperlink" Target="https://www.usnews.com/education/best-global-universities/kalyani-university-530324" TargetMode="External"/><Relationship Id="rId903" Type="http://schemas.openxmlformats.org/officeDocument/2006/relationships/hyperlink" Target="https://www.usnews.com/education/best-global-universities/dong-a-university-529242" TargetMode="External"/><Relationship Id="rId902" Type="http://schemas.openxmlformats.org/officeDocument/2006/relationships/hyperlink" Target="https://www.usnews.com/education/best-global-universities/baskent-university-529924" TargetMode="External"/><Relationship Id="rId901" Type="http://schemas.openxmlformats.org/officeDocument/2006/relationships/hyperlink" Target="https://www.usnews.com/education/best-global-universities/koneru-lakshmaiah-education-foundation-k-l-deemed-to-be-university-530323" TargetMode="External"/><Relationship Id="rId900" Type="http://schemas.openxmlformats.org/officeDocument/2006/relationships/hyperlink" Target="https://www.usnews.com/education/best-global-universities/kastamonu-university-530322" TargetMode="External"/><Relationship Id="rId90" Type="http://schemas.openxmlformats.org/officeDocument/2006/relationships/hyperlink" Target="https://www.usnews.com/education/best-global-universities/central-china-normal-university-501632" TargetMode="External"/><Relationship Id="rId9" Type="http://schemas.openxmlformats.org/officeDocument/2006/relationships/hyperlink" Target="https://www.usnews.com/education/best-global-universities/hong-kong-polytechnic-university-500421" TargetMode="External"/><Relationship Id="rId899" Type="http://schemas.openxmlformats.org/officeDocument/2006/relationships/hyperlink" Target="https://www.usnews.com/education/best-global-universities/jiangsu-ocean-university-530321" TargetMode="External"/><Relationship Id="rId898" Type="http://schemas.openxmlformats.org/officeDocument/2006/relationships/hyperlink" Target="https://www.usnews.com/education/best-global-universities/fukushima-medical-university-529542" TargetMode="External"/><Relationship Id="rId897" Type="http://schemas.openxmlformats.org/officeDocument/2006/relationships/hyperlink" Target="https://www.usnews.com/education/best-global-universities/national-pingtung-university-science-technology-530320" TargetMode="External"/><Relationship Id="rId896" Type="http://schemas.openxmlformats.org/officeDocument/2006/relationships/hyperlink" Target="https://www.usnews.com/education/best-global-universities/jiangxi-university-of-traditional-chinese-medicine-530117" TargetMode="External"/><Relationship Id="rId895" Type="http://schemas.openxmlformats.org/officeDocument/2006/relationships/hyperlink" Target="https://www.usnews.com/education/best-global-universities/hainan-medical-university-530089" TargetMode="External"/><Relationship Id="rId894" Type="http://schemas.openxmlformats.org/officeDocument/2006/relationships/hyperlink" Target="https://www.usnews.com/education/best-global-universities/tianjin-university-of-traditional-chinese-medicine-530110" TargetMode="External"/><Relationship Id="rId893" Type="http://schemas.openxmlformats.org/officeDocument/2006/relationships/hyperlink" Target="https://www.usnews.com/education/best-global-universities/indian-institute-of-engineering-science-technology-shibpur-iiest-529842" TargetMode="External"/><Relationship Id="rId892" Type="http://schemas.openxmlformats.org/officeDocument/2006/relationships/hyperlink" Target="https://www.usnews.com/education/best-global-universities/changwon-national-university-529896" TargetMode="External"/><Relationship Id="rId891" Type="http://schemas.openxmlformats.org/officeDocument/2006/relationships/hyperlink" Target="https://www.usnews.com/education/best-global-universities/karabuk-university-530124" TargetMode="External"/><Relationship Id="rId890" Type="http://schemas.openxmlformats.org/officeDocument/2006/relationships/hyperlink" Target="https://www.usnews.com/education/best-global-universities/hunan-university-of-chinese-medicine-530079" TargetMode="External"/><Relationship Id="rId89" Type="http://schemas.openxmlformats.org/officeDocument/2006/relationships/hyperlink" Target="https://www.usnews.com/education/best-global-universities/westlake-university-530200" TargetMode="External"/><Relationship Id="rId889" Type="http://schemas.openxmlformats.org/officeDocument/2006/relationships/hyperlink" Target="https://www.usnews.com/education/best-global-universities/shahid-rajaee-teacher-training-university-srttu-530318" TargetMode="External"/><Relationship Id="rId888" Type="http://schemas.openxmlformats.org/officeDocument/2006/relationships/hyperlink" Target="https://www.usnews.com/education/best-global-universities/oita-university-529501" TargetMode="External"/><Relationship Id="rId887" Type="http://schemas.openxmlformats.org/officeDocument/2006/relationships/hyperlink" Target="https://www.usnews.com/education/best-global-universities/zhongyuan-university-of-technology-530155" TargetMode="External"/><Relationship Id="rId886" Type="http://schemas.openxmlformats.org/officeDocument/2006/relationships/hyperlink" Target="https://www.usnews.com/education/best-global-universities/karunya-institute-of-technology-sciences-530316" TargetMode="External"/><Relationship Id="rId885" Type="http://schemas.openxmlformats.org/officeDocument/2006/relationships/hyperlink" Target="https://www.usnews.com/education/best-global-universities/university-of-health-sciences-turkey-530315" TargetMode="External"/><Relationship Id="rId884" Type="http://schemas.openxmlformats.org/officeDocument/2006/relationships/hyperlink" Target="https://www.usnews.com/education/best-global-universities/gandhi-institute-of-technology-management-gitam-530314" TargetMode="External"/><Relationship Id="rId883" Type="http://schemas.openxmlformats.org/officeDocument/2006/relationships/hyperlink" Target="https://www.usnews.com/education/best-global-universities/yunnan-agricultural-university-529760" TargetMode="External"/><Relationship Id="rId882" Type="http://schemas.openxmlformats.org/officeDocument/2006/relationships/hyperlink" Target="https://www.usnews.com/education/best-global-universities/zhejiang-chinese-medical-university-529949" TargetMode="External"/><Relationship Id="rId881" Type="http://schemas.openxmlformats.org/officeDocument/2006/relationships/hyperlink" Target="https://www.usnews.com/education/best-global-universities/saitama-medical-university-529373" TargetMode="External"/><Relationship Id="rId880" Type="http://schemas.openxmlformats.org/officeDocument/2006/relationships/hyperlink" Target="https://www.usnews.com/education/best-global-universities/soonchunhyang-university-529275" TargetMode="External"/><Relationship Id="rId88" Type="http://schemas.openxmlformats.org/officeDocument/2006/relationships/hyperlink" Target="https://www.usnews.com/education/best-global-universities/jinan-university-505051" TargetMode="External"/><Relationship Id="rId879" Type="http://schemas.openxmlformats.org/officeDocument/2006/relationships/hyperlink" Target="https://www.usnews.com/education/best-global-universities/hubei-university-of-arts-science-530313" TargetMode="External"/><Relationship Id="rId878" Type="http://schemas.openxmlformats.org/officeDocument/2006/relationships/hyperlink" Target="https://www.usnews.com/education/best-global-universities/changshu-institute-of-technology-530312" TargetMode="External"/><Relationship Id="rId877" Type="http://schemas.openxmlformats.org/officeDocument/2006/relationships/hyperlink" Target="https://www.usnews.com/education/best-global-universities/kawasaki-medical-school-529359" TargetMode="External"/><Relationship Id="rId876" Type="http://schemas.openxmlformats.org/officeDocument/2006/relationships/hyperlink" Target="https://www.usnews.com/education/best-global-universities/kookmin-university-529264" TargetMode="External"/><Relationship Id="rId875" Type="http://schemas.openxmlformats.org/officeDocument/2006/relationships/hyperlink" Target="https://www.usnews.com/education/best-global-universities/tianjin-chengjian-university-529858" TargetMode="External"/><Relationship Id="rId874" Type="http://schemas.openxmlformats.org/officeDocument/2006/relationships/hyperlink" Target="https://www.usnews.com/education/best-global-universities/southwest-forestry-university-china-530311" TargetMode="External"/><Relationship Id="rId873" Type="http://schemas.openxmlformats.org/officeDocument/2006/relationships/hyperlink" Target="https://www.usnews.com/education/best-global-universities/doshisha-university-529524" TargetMode="External"/><Relationship Id="rId872" Type="http://schemas.openxmlformats.org/officeDocument/2006/relationships/hyperlink" Target="https://www.usnews.com/education/best-global-universities/akita-university-529499" TargetMode="External"/><Relationship Id="rId871" Type="http://schemas.openxmlformats.org/officeDocument/2006/relationships/hyperlink" Target="https://www.usnews.com/education/best-global-universities/hongik-university-529861" TargetMode="External"/><Relationship Id="rId870" Type="http://schemas.openxmlformats.org/officeDocument/2006/relationships/hyperlink" Target="https://www.usnews.com/education/best-global-universities/ming-chi-university-of-technology-529894" TargetMode="External"/><Relationship Id="rId87" Type="http://schemas.openxmlformats.org/officeDocument/2006/relationships/hyperlink" Target="https://www.usnews.com/education/best-global-universities/universiti-sains-malaysia-528826" TargetMode="External"/><Relationship Id="rId869" Type="http://schemas.openxmlformats.org/officeDocument/2006/relationships/hyperlink" Target="https://www.usnews.com/education/best-global-universities/universiti-malaysia-perlis-529544" TargetMode="External"/><Relationship Id="rId868" Type="http://schemas.openxmlformats.org/officeDocument/2006/relationships/hyperlink" Target="https://www.usnews.com/education/best-global-universities/sathyabama-institute-of-science-technology-530127" TargetMode="External"/><Relationship Id="rId867" Type="http://schemas.openxmlformats.org/officeDocument/2006/relationships/hyperlink" Target="https://www.usnews.com/education/best-global-universities/yuan-ze-university-529068" TargetMode="External"/><Relationship Id="rId866" Type="http://schemas.openxmlformats.org/officeDocument/2006/relationships/hyperlink" Target="https://www.usnews.com/education/best-global-universities/maharaja-sayajirao-university-baroda-530309" TargetMode="External"/><Relationship Id="rId865" Type="http://schemas.openxmlformats.org/officeDocument/2006/relationships/hyperlink" Target="https://www.usnews.com/education/best-global-universities/king-mongkuts-institute-of-technology-ladkrabang-529645" TargetMode="External"/><Relationship Id="rId864" Type="http://schemas.openxmlformats.org/officeDocument/2006/relationships/hyperlink" Target="https://www.usnews.com/education/best-global-universities/hangzhou-medical-college-530123" TargetMode="External"/><Relationship Id="rId863" Type="http://schemas.openxmlformats.org/officeDocument/2006/relationships/hyperlink" Target="https://www.usnews.com/education/best-global-universities/kangnung-wonju-national-university-529998" TargetMode="External"/><Relationship Id="rId862" Type="http://schemas.openxmlformats.org/officeDocument/2006/relationships/hyperlink" Target="https://www.usnews.com/education/best-global-universities/inonu-university-529951" TargetMode="External"/><Relationship Id="rId861" Type="http://schemas.openxmlformats.org/officeDocument/2006/relationships/hyperlink" Target="https://www.usnews.com/education/best-global-universities/shanghai-institute-of-technology-529887" TargetMode="External"/><Relationship Id="rId860" Type="http://schemas.openxmlformats.org/officeDocument/2006/relationships/hyperlink" Target="https://www.usnews.com/education/best-global-universities/abant-izzet-baysal-university-530087" TargetMode="External"/><Relationship Id="rId86" Type="http://schemas.openxmlformats.org/officeDocument/2006/relationships/hyperlink" Target="https://www.usnews.com/education/best-global-universities/united-arab-emirates-university-514827" TargetMode="External"/><Relationship Id="rId859" Type="http://schemas.openxmlformats.org/officeDocument/2006/relationships/hyperlink" Target="https://www.usnews.com/education/best-global-universities/xiamen-university-of-technology-529817" TargetMode="External"/><Relationship Id="rId858" Type="http://schemas.openxmlformats.org/officeDocument/2006/relationships/hyperlink" Target="https://www.usnews.com/education/best-global-universities/kyoto-institute-of-technology-529087" TargetMode="External"/><Relationship Id="rId857" Type="http://schemas.openxmlformats.org/officeDocument/2006/relationships/hyperlink" Target="https://www.usnews.com/education/best-global-universities/jianghan-university-530073" TargetMode="External"/><Relationship Id="rId856" Type="http://schemas.openxmlformats.org/officeDocument/2006/relationships/hyperlink" Target="https://www.usnews.com/education/best-global-universities/toyohashi-university-of-technology-530193" TargetMode="External"/><Relationship Id="rId855" Type="http://schemas.openxmlformats.org/officeDocument/2006/relationships/hyperlink" Target="https://www.usnews.com/education/best-global-universities/north-china-university-of-water-resources-electric-power-529824" TargetMode="External"/><Relationship Id="rId854" Type="http://schemas.openxmlformats.org/officeDocument/2006/relationships/hyperlink" Target="https://www.usnews.com/education/best-global-universities/gansu-agricultural-university-530100" TargetMode="External"/><Relationship Id="rId853" Type="http://schemas.openxmlformats.org/officeDocument/2006/relationships/hyperlink" Target="https://www.usnews.com/education/best-global-universities/chosun-university-529249" TargetMode="External"/><Relationship Id="rId852" Type="http://schemas.openxmlformats.org/officeDocument/2006/relationships/hyperlink" Target="https://www.usnews.com/education/best-global-universities/shandong-jianzhu-university-529832" TargetMode="External"/><Relationship Id="rId851" Type="http://schemas.openxmlformats.org/officeDocument/2006/relationships/hyperlink" Target="https://www.usnews.com/education/best-global-universities/can-tho-university-530307" TargetMode="External"/><Relationship Id="rId850" Type="http://schemas.openxmlformats.org/officeDocument/2006/relationships/hyperlink" Target="https://www.usnews.com/education/best-global-universities/north-china-university-of-technology-529799" TargetMode="External"/><Relationship Id="rId85" Type="http://schemas.openxmlformats.org/officeDocument/2006/relationships/hyperlink" Target="https://www.usnews.com/education/best-global-universities/nanjing-university-of-information-science-technology-529160" TargetMode="External"/><Relationship Id="rId849" Type="http://schemas.openxmlformats.org/officeDocument/2006/relationships/hyperlink" Target="https://www.usnews.com/education/best-global-universities/henan-institute-of-science-technology-530107" TargetMode="External"/><Relationship Id="rId848" Type="http://schemas.openxmlformats.org/officeDocument/2006/relationships/hyperlink" Target="https://www.usnews.com/education/best-global-universities/chuo-university-530015" TargetMode="External"/><Relationship Id="rId847" Type="http://schemas.openxmlformats.org/officeDocument/2006/relationships/hyperlink" Target="https://www.usnews.com/education/best-global-universities/adnan-menderes-university-529108" TargetMode="External"/><Relationship Id="rId846" Type="http://schemas.openxmlformats.org/officeDocument/2006/relationships/hyperlink" Target="https://www.usnews.com/education/best-global-universities/tokyo-university-of-agriculture-504314" TargetMode="External"/><Relationship Id="rId845" Type="http://schemas.openxmlformats.org/officeDocument/2006/relationships/hyperlink" Target="https://www.usnews.com/education/best-global-universities/liaoning-normal-university-530118" TargetMode="External"/><Relationship Id="rId844" Type="http://schemas.openxmlformats.org/officeDocument/2006/relationships/hyperlink" Target="https://www.usnews.com/education/best-global-universities/kafkas-university-529317" TargetMode="External"/><Relationship Id="rId843" Type="http://schemas.openxmlformats.org/officeDocument/2006/relationships/hyperlink" Target="https://www.usnews.com/education/best-global-universities/dr-b-r-ambedkar-national-institute-of-technology-jalandhar-530305" TargetMode="External"/><Relationship Id="rId842" Type="http://schemas.openxmlformats.org/officeDocument/2006/relationships/hyperlink" Target="https://www.usnews.com/education/best-global-universities/acibadem-university-529928" TargetMode="External"/><Relationship Id="rId841" Type="http://schemas.openxmlformats.org/officeDocument/2006/relationships/hyperlink" Target="https://www.usnews.com/education/best-global-universities/ningxia-medical-university-529941" TargetMode="External"/><Relationship Id="rId840" Type="http://schemas.openxmlformats.org/officeDocument/2006/relationships/hyperlink" Target="https://www.usnews.com/education/best-global-universities/nara-medical-university-529626" TargetMode="External"/><Relationship Id="rId84" Type="http://schemas.openxmlformats.org/officeDocument/2006/relationships/hyperlink" Target="https://www.usnews.com/education/best-global-universities/ulsan-national-institute-of-science-technology-unist-528883" TargetMode="External"/><Relationship Id="rId839" Type="http://schemas.openxmlformats.org/officeDocument/2006/relationships/hyperlink" Target="https://www.usnews.com/education/best-global-universities/indian-institute-of-science-education-research-iiser---bhopal-529738" TargetMode="External"/><Relationship Id="rId838" Type="http://schemas.openxmlformats.org/officeDocument/2006/relationships/hyperlink" Target="https://www.usnews.com/education/best-global-universities/hubei-university-of-medicine-530078" TargetMode="External"/><Relationship Id="rId837" Type="http://schemas.openxmlformats.org/officeDocument/2006/relationships/hyperlink" Target="https://www.usnews.com/education/best-global-universities/canakkale-onsekiz-mart-university-530086" TargetMode="External"/><Relationship Id="rId836" Type="http://schemas.openxmlformats.org/officeDocument/2006/relationships/hyperlink" Target="https://www.usnews.com/education/best-global-universities/yanan-university-530130" TargetMode="External"/><Relationship Id="rId835" Type="http://schemas.openxmlformats.org/officeDocument/2006/relationships/hyperlink" Target="https://www.usnews.com/education/best-global-universities/shenyang-aerospace-university-529849" TargetMode="External"/><Relationship Id="rId834" Type="http://schemas.openxmlformats.org/officeDocument/2006/relationships/hyperlink" Target="https://www.usnews.com/education/best-global-universities/national-institute-of-technology-durgapur-529772" TargetMode="External"/><Relationship Id="rId833" Type="http://schemas.openxmlformats.org/officeDocument/2006/relationships/hyperlink" Target="https://www.usnews.com/education/best-global-universities/luoyang-normal-university-529964" TargetMode="External"/><Relationship Id="rId832" Type="http://schemas.openxmlformats.org/officeDocument/2006/relationships/hyperlink" Target="https://www.usnews.com/education/best-global-universities/yildirim-beyazit-university-530103" TargetMode="External"/><Relationship Id="rId831" Type="http://schemas.openxmlformats.org/officeDocument/2006/relationships/hyperlink" Target="https://www.usnews.com/education/best-global-universities/kalasalingam-academy-of-research-education-530304" TargetMode="External"/><Relationship Id="rId830" Type="http://schemas.openxmlformats.org/officeDocument/2006/relationships/hyperlink" Target="https://www.usnews.com/education/best-global-universities/saint-marianna-university-529908" TargetMode="External"/><Relationship Id="rId83" Type="http://schemas.openxmlformats.org/officeDocument/2006/relationships/hyperlink" Target="https://www.usnews.com/education/best-global-universities/changsha-university-of-science-technology-529522" TargetMode="External"/><Relationship Id="rId829" Type="http://schemas.openxmlformats.org/officeDocument/2006/relationships/hyperlink" Target="https://www.usnews.com/education/best-global-universities/erzincan-binali-yildirim-university-529318" TargetMode="External"/><Relationship Id="rId828" Type="http://schemas.openxmlformats.org/officeDocument/2006/relationships/hyperlink" Target="https://www.usnews.com/education/best-global-universities/shihezi-university-529961" TargetMode="External"/><Relationship Id="rId827" Type="http://schemas.openxmlformats.org/officeDocument/2006/relationships/hyperlink" Target="https://www.usnews.com/education/best-global-universities/pochon-cha-university-529476" TargetMode="External"/><Relationship Id="rId826" Type="http://schemas.openxmlformats.org/officeDocument/2006/relationships/hyperlink" Target="https://www.usnews.com/education/best-global-universities/hue-university-530303" TargetMode="External"/><Relationship Id="rId825" Type="http://schemas.openxmlformats.org/officeDocument/2006/relationships/hyperlink" Target="https://www.usnews.com/education/best-global-universities/punjabi-university-530135" TargetMode="External"/><Relationship Id="rId824" Type="http://schemas.openxmlformats.org/officeDocument/2006/relationships/hyperlink" Target="https://www.usnews.com/education/best-global-universities/izmir-katip-celebi-university-530088" TargetMode="External"/><Relationship Id="rId823" Type="http://schemas.openxmlformats.org/officeDocument/2006/relationships/hyperlink" Target="https://www.usnews.com/education/best-global-universities/osmania-university-529495" TargetMode="External"/><Relationship Id="rId822" Type="http://schemas.openxmlformats.org/officeDocument/2006/relationships/hyperlink" Target="https://www.usnews.com/education/best-global-universities/international-university-of-health-welfare-529920" TargetMode="External"/><Relationship Id="rId821" Type="http://schemas.openxmlformats.org/officeDocument/2006/relationships/hyperlink" Target="https://www.usnews.com/education/best-global-universities/adiyaman-university-529319" TargetMode="External"/><Relationship Id="rId820" Type="http://schemas.openxmlformats.org/officeDocument/2006/relationships/hyperlink" Target="https://www.usnews.com/education/best-global-universities/shanxi-medical-university-529915" TargetMode="External"/><Relationship Id="rId82" Type="http://schemas.openxmlformats.org/officeDocument/2006/relationships/hyperlink" Target="https://www.usnews.com/education/best-global-universities/pohang-university-of-science-technology-postech-503003" TargetMode="External"/><Relationship Id="rId819" Type="http://schemas.openxmlformats.org/officeDocument/2006/relationships/hyperlink" Target="https://www.usnews.com/education/best-global-universities/nanyang-normal-college-529739" TargetMode="External"/><Relationship Id="rId818" Type="http://schemas.openxmlformats.org/officeDocument/2006/relationships/hyperlink" Target="https://www.usnews.com/education/best-global-universities/keimyung-university-529536" TargetMode="External"/><Relationship Id="rId817" Type="http://schemas.openxmlformats.org/officeDocument/2006/relationships/hyperlink" Target="https://www.usnews.com/education/best-global-universities/yunnan-normal-university-530007" TargetMode="External"/><Relationship Id="rId816" Type="http://schemas.openxmlformats.org/officeDocument/2006/relationships/hyperlink" Target="https://www.usnews.com/education/best-global-universities/qinghai-university-530077" TargetMode="External"/><Relationship Id="rId815" Type="http://schemas.openxmlformats.org/officeDocument/2006/relationships/hyperlink" Target="https://www.usnews.com/education/best-global-universities/nanjing-institute-of-technology-529873" TargetMode="External"/><Relationship Id="rId814" Type="http://schemas.openxmlformats.org/officeDocument/2006/relationships/hyperlink" Target="https://www.usnews.com/education/best-global-universities/hebei-medical-university-529919" TargetMode="External"/><Relationship Id="rId813" Type="http://schemas.openxmlformats.org/officeDocument/2006/relationships/hyperlink" Target="https://www.usnews.com/education/best-global-universities/xihua-university-529829" TargetMode="External"/><Relationship Id="rId812" Type="http://schemas.openxmlformats.org/officeDocument/2006/relationships/hyperlink" Target="https://www.usnews.com/education/best-global-universities/ningxia-university-529972" TargetMode="External"/><Relationship Id="rId811" Type="http://schemas.openxmlformats.org/officeDocument/2006/relationships/hyperlink" Target="https://www.usnews.com/education/best-global-universities/shibaura-institute-of-technology-530300" TargetMode="External"/><Relationship Id="rId810" Type="http://schemas.openxmlformats.org/officeDocument/2006/relationships/hyperlink" Target="https://www.usnews.com/education/best-global-universities/jiaxing-university-529959" TargetMode="External"/><Relationship Id="rId81" Type="http://schemas.openxmlformats.org/officeDocument/2006/relationships/hyperlink" Target="https://www.usnews.com/education/best-global-universities/university-of-science-technology-beijing-506176" TargetMode="External"/><Relationship Id="rId809" Type="http://schemas.openxmlformats.org/officeDocument/2006/relationships/hyperlink" Target="https://www.usnews.com/education/best-global-universities/beijing-information-science-technology-university-529868" TargetMode="External"/><Relationship Id="rId808" Type="http://schemas.openxmlformats.org/officeDocument/2006/relationships/hyperlink" Target="https://www.usnews.com/education/best-global-universities/manisa-celal-bayar-universitesi-530090" TargetMode="External"/><Relationship Id="rId807" Type="http://schemas.openxmlformats.org/officeDocument/2006/relationships/hyperlink" Target="https://www.usnews.com/education/best-global-universities/chengdu-university-of-information-technology-530085" TargetMode="External"/><Relationship Id="rId806" Type="http://schemas.openxmlformats.org/officeDocument/2006/relationships/hyperlink" Target="https://www.usnews.com/education/best-global-universities/changchun-university-of-technology-529892" TargetMode="External"/><Relationship Id="rId805" Type="http://schemas.openxmlformats.org/officeDocument/2006/relationships/hyperlink" Target="https://www.usnews.com/education/best-global-universities/southwest-minzu-university-529977" TargetMode="External"/><Relationship Id="rId804" Type="http://schemas.openxmlformats.org/officeDocument/2006/relationships/hyperlink" Target="https://www.usnews.com/education/best-global-universities/sichuan-university-of-science-engineering-529979" TargetMode="External"/><Relationship Id="rId803" Type="http://schemas.openxmlformats.org/officeDocument/2006/relationships/hyperlink" Target="https://www.usnews.com/education/best-global-universities/payame-noor-university-529865" TargetMode="External"/><Relationship Id="rId802" Type="http://schemas.openxmlformats.org/officeDocument/2006/relationships/hyperlink" Target="https://www.usnews.com/education/best-global-universities/maharshi-dayanand-university-530297" TargetMode="External"/><Relationship Id="rId801" Type="http://schemas.openxmlformats.org/officeDocument/2006/relationships/hyperlink" Target="https://www.usnews.com/education/best-global-universities/chongqing-university-of-arts-sciences-529897" TargetMode="External"/><Relationship Id="rId800" Type="http://schemas.openxmlformats.org/officeDocument/2006/relationships/hyperlink" Target="https://www.usnews.com/education/best-global-universities/jilin-normal-university-529884" TargetMode="External"/><Relationship Id="rId80" Type="http://schemas.openxmlformats.org/officeDocument/2006/relationships/hyperlink" Target="https://www.usnews.com/education/best-global-universities/quaid-i-azam-university-503114" TargetMode="External"/><Relationship Id="rId8" Type="http://schemas.openxmlformats.org/officeDocument/2006/relationships/hyperlink" Target="https://www.usnews.com/education/best-global-universities/shanghai-jiao-tong-university-501915" TargetMode="External"/><Relationship Id="rId799" Type="http://schemas.openxmlformats.org/officeDocument/2006/relationships/hyperlink" Target="https://www.usnews.com/education/best-global-universities/i-shou-university-529910" TargetMode="External"/><Relationship Id="rId798" Type="http://schemas.openxmlformats.org/officeDocument/2006/relationships/hyperlink" Target="https://www.usnews.com/education/best-global-universities/guizhou-medical-university-529927" TargetMode="External"/><Relationship Id="rId797" Type="http://schemas.openxmlformats.org/officeDocument/2006/relationships/hyperlink" Target="https://www.usnews.com/education/best-global-universities/graduate-university-of-advanced-technology-529843" TargetMode="External"/><Relationship Id="rId796" Type="http://schemas.openxmlformats.org/officeDocument/2006/relationships/hyperlink" Target="https://www.usnews.com/education/best-global-universities/chung-shan-medical-university-529116" TargetMode="External"/><Relationship Id="rId795" Type="http://schemas.openxmlformats.org/officeDocument/2006/relationships/hyperlink" Target="https://www.usnews.com/education/best-global-universities/university-of-miyazaki-529246" TargetMode="External"/><Relationship Id="rId794" Type="http://schemas.openxmlformats.org/officeDocument/2006/relationships/hyperlink" Target="https://www.usnews.com/education/best-global-universities/shenzhen-polytechnic-university-530295" TargetMode="External"/><Relationship Id="rId793" Type="http://schemas.openxmlformats.org/officeDocument/2006/relationships/hyperlink" Target="https://www.usnews.com/education/best-global-universities/saitama-university-529191" TargetMode="External"/><Relationship Id="rId792" Type="http://schemas.openxmlformats.org/officeDocument/2006/relationships/hyperlink" Target="https://www.usnews.com/education/best-global-universities/huaiyin-normal-university-530064" TargetMode="External"/><Relationship Id="rId791" Type="http://schemas.openxmlformats.org/officeDocument/2006/relationships/hyperlink" Target="https://www.usnews.com/education/best-global-universities/gaziosmanpasa-university-528975" TargetMode="External"/><Relationship Id="rId790" Type="http://schemas.openxmlformats.org/officeDocument/2006/relationships/hyperlink" Target="https://www.usnews.com/education/best-global-universities/gauhati-university-529649" TargetMode="External"/><Relationship Id="rId79" Type="http://schemas.openxmlformats.org/officeDocument/2006/relationships/hyperlink" Target="https://www.usnews.com/education/best-global-universities/american-university-of-beirut-499994" TargetMode="External"/><Relationship Id="rId789" Type="http://schemas.openxmlformats.org/officeDocument/2006/relationships/hyperlink" Target="https://www.usnews.com/education/best-global-universities/sardar-vallabhbhai-national-institute-of-technology-529639" TargetMode="External"/><Relationship Id="rId788" Type="http://schemas.openxmlformats.org/officeDocument/2006/relationships/hyperlink" Target="https://www.usnews.com/education/best-global-universities/periyar-university-530293" TargetMode="External"/><Relationship Id="rId787" Type="http://schemas.openxmlformats.org/officeDocument/2006/relationships/hyperlink" Target="https://www.usnews.com/education/best-global-universities/jain-university-529958" TargetMode="External"/><Relationship Id="rId786" Type="http://schemas.openxmlformats.org/officeDocument/2006/relationships/hyperlink" Target="https://www.usnews.com/education/best-global-universities/chongqing-university-of-science-technology-530292" TargetMode="External"/><Relationship Id="rId785" Type="http://schemas.openxmlformats.org/officeDocument/2006/relationships/hyperlink" Target="https://www.usnews.com/education/best-global-universities/national-dong-hwa-university-529226" TargetMode="External"/><Relationship Id="rId784" Type="http://schemas.openxmlformats.org/officeDocument/2006/relationships/hyperlink" Target="https://www.usnews.com/education/best-global-universities/civil-aviation-university-of-china-529856" TargetMode="External"/><Relationship Id="rId783" Type="http://schemas.openxmlformats.org/officeDocument/2006/relationships/hyperlink" Target="https://www.usnews.com/education/best-global-universities/xian-university-of-posts-telecommunications-529862" TargetMode="External"/><Relationship Id="rId782" Type="http://schemas.openxmlformats.org/officeDocument/2006/relationships/hyperlink" Target="https://www.usnews.com/education/best-global-universities/siksha-o-anusandhan-university-530099" TargetMode="External"/><Relationship Id="rId781" Type="http://schemas.openxmlformats.org/officeDocument/2006/relationships/hyperlink" Target="https://www.usnews.com/education/best-global-universities/shenyang-university-of-technology-529847" TargetMode="External"/><Relationship Id="rId780" Type="http://schemas.openxmlformats.org/officeDocument/2006/relationships/hyperlink" Target="https://www.usnews.com/education/best-global-universities/national-institute-of-technology-karnataka-529773" TargetMode="External"/><Relationship Id="rId78" Type="http://schemas.openxmlformats.org/officeDocument/2006/relationships/hyperlink" Target="https://www.usnews.com/education/best-global-universities/northwest-af-university-china-503600" TargetMode="External"/><Relationship Id="rId779" Type="http://schemas.openxmlformats.org/officeDocument/2006/relationships/hyperlink" Target="https://www.usnews.com/education/best-global-universities/meiji-university-530012" TargetMode="External"/><Relationship Id="rId778" Type="http://schemas.openxmlformats.org/officeDocument/2006/relationships/hyperlink" Target="https://www.usnews.com/education/best-global-universities/lorestan-university-529981" TargetMode="External"/><Relationship Id="rId777" Type="http://schemas.openxmlformats.org/officeDocument/2006/relationships/hyperlink" Target="https://www.usnews.com/education/best-global-universities/indian-institute-of-technology-iit-mandi-530093" TargetMode="External"/><Relationship Id="rId776" Type="http://schemas.openxmlformats.org/officeDocument/2006/relationships/hyperlink" Target="https://www.usnews.com/education/best-global-universities/ssn-college-of-engineering-530289" TargetMode="External"/><Relationship Id="rId775" Type="http://schemas.openxmlformats.org/officeDocument/2006/relationships/hyperlink" Target="https://www.usnews.com/education/best-global-universities/southwest-medical-university-529931" TargetMode="External"/><Relationship Id="rId774" Type="http://schemas.openxmlformats.org/officeDocument/2006/relationships/hyperlink" Target="https://www.usnews.com/education/best-global-universities/northwest-normal-university-china-529605" TargetMode="External"/><Relationship Id="rId773" Type="http://schemas.openxmlformats.org/officeDocument/2006/relationships/hyperlink" Target="https://www.usnews.com/education/best-global-universities/jichi-medical-university-529127" TargetMode="External"/><Relationship Id="rId772" Type="http://schemas.openxmlformats.org/officeDocument/2006/relationships/hyperlink" Target="https://www.usnews.com/education/best-global-universities/kwansei-gakuin-university-530072" TargetMode="External"/><Relationship Id="rId771" Type="http://schemas.openxmlformats.org/officeDocument/2006/relationships/hyperlink" Target="https://www.usnews.com/education/best-global-universities/wakayama-medical-university-529624" TargetMode="External"/><Relationship Id="rId770" Type="http://schemas.openxmlformats.org/officeDocument/2006/relationships/hyperlink" Target="https://www.usnews.com/education/best-global-universities/shimane-university-529295" TargetMode="External"/><Relationship Id="rId77" Type="http://schemas.openxmlformats.org/officeDocument/2006/relationships/hyperlink" Target="https://www.usnews.com/education/best-global-universities/islamic-azad-university-528829" TargetMode="External"/><Relationship Id="rId769" Type="http://schemas.openxmlformats.org/officeDocument/2006/relationships/hyperlink" Target="https://www.usnews.com/education/best-global-universities/jilin-agricultural-university-530080" TargetMode="External"/><Relationship Id="rId768" Type="http://schemas.openxmlformats.org/officeDocument/2006/relationships/hyperlink" Target="https://www.usnews.com/education/best-global-universities/yancheng-institute-of-technology-529888" TargetMode="External"/><Relationship Id="rId767" Type="http://schemas.openxmlformats.org/officeDocument/2006/relationships/hyperlink" Target="https://www.usnews.com/education/best-global-universities/university-of-burdwan-530288" TargetMode="External"/><Relationship Id="rId766" Type="http://schemas.openxmlformats.org/officeDocument/2006/relationships/hyperlink" Target="https://www.usnews.com/education/best-global-universities/feng-chia-university-529287" TargetMode="External"/><Relationship Id="rId765" Type="http://schemas.openxmlformats.org/officeDocument/2006/relationships/hyperlink" Target="https://www.usnews.com/education/best-global-universities/china-west-normal-university-529957" TargetMode="External"/><Relationship Id="rId764" Type="http://schemas.openxmlformats.org/officeDocument/2006/relationships/hyperlink" Target="https://www.usnews.com/education/best-global-universities/xinxiang-medical-university-529948" TargetMode="External"/><Relationship Id="rId763" Type="http://schemas.openxmlformats.org/officeDocument/2006/relationships/hyperlink" Target="https://www.usnews.com/education/best-global-universities/university-of-science-technology-liaoning-529900" TargetMode="External"/><Relationship Id="rId762" Type="http://schemas.openxmlformats.org/officeDocument/2006/relationships/hyperlink" Target="https://www.usnews.com/education/best-global-universities/university-of-allahabad-530287" TargetMode="External"/><Relationship Id="rId761" Type="http://schemas.openxmlformats.org/officeDocument/2006/relationships/hyperlink" Target="https://www.usnews.com/education/best-global-universities/ludong-university-530021" TargetMode="External"/><Relationship Id="rId760" Type="http://schemas.openxmlformats.org/officeDocument/2006/relationships/hyperlink" Target="https://www.usnews.com/education/best-global-universities/cumhuriyet-university-530091" TargetMode="External"/><Relationship Id="rId76" Type="http://schemas.openxmlformats.org/officeDocument/2006/relationships/hyperlink" Target="https://www.usnews.com/education/best-global-universities/shanghaitech-university-529508" TargetMode="External"/><Relationship Id="rId759" Type="http://schemas.openxmlformats.org/officeDocument/2006/relationships/hyperlink" Target="https://www.usnews.com/education/best-global-universities/bartin-university-530284" TargetMode="External"/><Relationship Id="rId758" Type="http://schemas.openxmlformats.org/officeDocument/2006/relationships/hyperlink" Target="https://www.usnews.com/education/best-global-universities/lanzhou-jiaotong-university-529614" TargetMode="External"/><Relationship Id="rId757" Type="http://schemas.openxmlformats.org/officeDocument/2006/relationships/hyperlink" Target="https://www.usnews.com/education/best-global-universities/hebei-normal-university-530092" TargetMode="External"/><Relationship Id="rId756" Type="http://schemas.openxmlformats.org/officeDocument/2006/relationships/hyperlink" Target="https://www.usnews.com/education/best-global-universities/hamamatsu-university-school-of-medicine-529625" TargetMode="External"/><Relationship Id="rId755" Type="http://schemas.openxmlformats.org/officeDocument/2006/relationships/hyperlink" Target="https://www.usnews.com/education/best-global-universities/guangdong-medical-university-529485" TargetMode="External"/><Relationship Id="rId754" Type="http://schemas.openxmlformats.org/officeDocument/2006/relationships/hyperlink" Target="https://www.usnews.com/education/best-global-universities/changchun-university-of-science-technology-529860" TargetMode="External"/><Relationship Id="rId753" Type="http://schemas.openxmlformats.org/officeDocument/2006/relationships/hyperlink" Target="https://www.usnews.com/education/best-global-universities/nippon-medical-school-529119" TargetMode="External"/><Relationship Id="rId752" Type="http://schemas.openxmlformats.org/officeDocument/2006/relationships/hyperlink" Target="https://www.usnews.com/education/best-global-universities/national-chengchi-university-529138" TargetMode="External"/><Relationship Id="rId751" Type="http://schemas.openxmlformats.org/officeDocument/2006/relationships/hyperlink" Target="https://www.usnews.com/education/best-global-universities/kunming-medical-university-529921" TargetMode="External"/><Relationship Id="rId750" Type="http://schemas.openxmlformats.org/officeDocument/2006/relationships/hyperlink" Target="https://www.usnews.com/education/best-global-universities/kansai-medical-university-529913" TargetMode="External"/><Relationship Id="rId75" Type="http://schemas.openxmlformats.org/officeDocument/2006/relationships/hyperlink" Target="https://www.usnews.com/education/best-global-universities/huazhong-agricultural-university-503034" TargetMode="External"/><Relationship Id="rId749" Type="http://schemas.openxmlformats.org/officeDocument/2006/relationships/hyperlink" Target="https://www.usnews.com/education/best-global-universities/east-china-jiaotong-university-529827" TargetMode="External"/><Relationship Id="rId748" Type="http://schemas.openxmlformats.org/officeDocument/2006/relationships/hyperlink" Target="https://www.usnews.com/education/best-global-universities/north-china-university-of-science-technology-529518" TargetMode="External"/><Relationship Id="rId747" Type="http://schemas.openxmlformats.org/officeDocument/2006/relationships/hyperlink" Target="https://www.usnews.com/education/best-global-universities/national-chung-cheng-university-529192" TargetMode="External"/><Relationship Id="rId746" Type="http://schemas.openxmlformats.org/officeDocument/2006/relationships/hyperlink" Target="https://www.usnews.com/education/best-global-universities/lanzhou-university-of-technology-529641" TargetMode="External"/><Relationship Id="rId745" Type="http://schemas.openxmlformats.org/officeDocument/2006/relationships/hyperlink" Target="https://www.usnews.com/education/best-global-universities/huaibei-normal-university-529612" TargetMode="External"/><Relationship Id="rId744" Type="http://schemas.openxmlformats.org/officeDocument/2006/relationships/hyperlink" Target="https://www.usnews.com/education/best-global-universities/guangxi-medical-university-529620" TargetMode="External"/><Relationship Id="rId743" Type="http://schemas.openxmlformats.org/officeDocument/2006/relationships/hyperlink" Target="https://www.usnews.com/education/best-global-universities/eskisehir-osmangazi-university-529293" TargetMode="External"/><Relationship Id="rId742" Type="http://schemas.openxmlformats.org/officeDocument/2006/relationships/hyperlink" Target="https://www.usnews.com/education/best-global-universities/soongsil-university-529260" TargetMode="External"/><Relationship Id="rId741" Type="http://schemas.openxmlformats.org/officeDocument/2006/relationships/hyperlink" Target="https://www.usnews.com/education/best-global-universities/indian-institute-of-science-education-research-iiser---mohali-529967" TargetMode="External"/><Relationship Id="rId740" Type="http://schemas.openxmlformats.org/officeDocument/2006/relationships/hyperlink" Target="https://www.usnews.com/education/best-global-universities/chengdu-university-of-traditional-chinese-medicine-530083" TargetMode="External"/><Relationship Id="rId74" Type="http://schemas.openxmlformats.org/officeDocument/2006/relationships/hyperlink" Target="https://www.usnews.com/education/best-global-universities/nagoya-university-501944" TargetMode="External"/><Relationship Id="rId739" Type="http://schemas.openxmlformats.org/officeDocument/2006/relationships/hyperlink" Target="https://www.usnews.com/education/best-global-universities/university-of-yamanashi-529231" TargetMode="External"/><Relationship Id="rId738" Type="http://schemas.openxmlformats.org/officeDocument/2006/relationships/hyperlink" Target="https://www.usnews.com/education/best-global-universities/northeast-petroleum-university-529819" TargetMode="External"/><Relationship Id="rId737" Type="http://schemas.openxmlformats.org/officeDocument/2006/relationships/hyperlink" Target="https://www.usnews.com/education/best-global-universities/institute-of-chemical-technology-mumbai-529413" TargetMode="External"/><Relationship Id="rId736" Type="http://schemas.openxmlformats.org/officeDocument/2006/relationships/hyperlink" Target="https://www.usnews.com/education/best-global-universities/hubei-normal-university-530283" TargetMode="External"/><Relationship Id="rId735" Type="http://schemas.openxmlformats.org/officeDocument/2006/relationships/hyperlink" Target="https://www.usnews.com/education/best-global-universities/anhui-polytechnic-university-530282" TargetMode="External"/><Relationship Id="rId734" Type="http://schemas.openxmlformats.org/officeDocument/2006/relationships/hyperlink" Target="https://www.usnews.com/education/best-global-universities/yeditepe-university-529952" TargetMode="External"/><Relationship Id="rId733" Type="http://schemas.openxmlformats.org/officeDocument/2006/relationships/hyperlink" Target="https://www.usnews.com/education/best-global-universities/kochi-university-528839" TargetMode="External"/><Relationship Id="rId732" Type="http://schemas.openxmlformats.org/officeDocument/2006/relationships/hyperlink" Target="https://www.usnews.com/education/best-global-universities/bozok-university-530281" TargetMode="External"/><Relationship Id="rId731" Type="http://schemas.openxmlformats.org/officeDocument/2006/relationships/hyperlink" Target="https://www.usnews.com/education/best-global-universities/birla-institute-of-technology-mesra-529871" TargetMode="External"/><Relationship Id="rId730" Type="http://schemas.openxmlformats.org/officeDocument/2006/relationships/hyperlink" Target="https://www.usnews.com/education/best-global-universities/jimei-university-530020" TargetMode="External"/><Relationship Id="rId73" Type="http://schemas.openxmlformats.org/officeDocument/2006/relationships/hyperlink" Target="https://www.usnews.com/education/best-global-universities/taif-university-511965" TargetMode="External"/><Relationship Id="rId729" Type="http://schemas.openxmlformats.org/officeDocument/2006/relationships/hyperlink" Target="https://www.usnews.com/education/best-global-universities/inje-university-500285" TargetMode="External"/><Relationship Id="rId728" Type="http://schemas.openxmlformats.org/officeDocument/2006/relationships/hyperlink" Target="https://www.usnews.com/education/best-global-universities/capital-university-of-economics-business-530280" TargetMode="External"/><Relationship Id="rId727" Type="http://schemas.openxmlformats.org/officeDocument/2006/relationships/hyperlink" Target="https://www.usnews.com/education/best-global-universities/tottori-university-529530" TargetMode="External"/><Relationship Id="rId726" Type="http://schemas.openxmlformats.org/officeDocument/2006/relationships/hyperlink" Target="https://www.usnews.com/education/best-global-universities/shizuoka-university-503668" TargetMode="External"/><Relationship Id="rId725" Type="http://schemas.openxmlformats.org/officeDocument/2006/relationships/hyperlink" Target="https://www.usnews.com/education/best-global-universities/shaqra-university-514022" TargetMode="External"/><Relationship Id="rId724" Type="http://schemas.openxmlformats.org/officeDocument/2006/relationships/hyperlink" Target="https://www.usnews.com/education/best-global-universities/binzhou-medical-university-530074" TargetMode="External"/><Relationship Id="rId723" Type="http://schemas.openxmlformats.org/officeDocument/2006/relationships/hyperlink" Target="https://www.usnews.com/education/best-global-universities/minzu-university-of-china-530279" TargetMode="External"/><Relationship Id="rId722" Type="http://schemas.openxmlformats.org/officeDocument/2006/relationships/hyperlink" Target="https://www.usnews.com/education/best-global-universities/sinop-university-529790" TargetMode="External"/><Relationship Id="rId721" Type="http://schemas.openxmlformats.org/officeDocument/2006/relationships/hyperlink" Target="https://www.usnews.com/education/best-global-universities/nagaoka-university-of-technology-529077" TargetMode="External"/><Relationship Id="rId720" Type="http://schemas.openxmlformats.org/officeDocument/2006/relationships/hyperlink" Target="https://www.usnews.com/education/best-global-universities/nanjing-audit-university-530278" TargetMode="External"/><Relationship Id="rId72" Type="http://schemas.openxmlformats.org/officeDocument/2006/relationships/hyperlink" Target="https://www.usnews.com/education/best-global-universities/kyushu-university-505482" TargetMode="External"/><Relationship Id="rId719" Type="http://schemas.openxmlformats.org/officeDocument/2006/relationships/hyperlink" Target="https://www.usnews.com/education/best-global-universities/giresun-university-529785" TargetMode="External"/><Relationship Id="rId718" Type="http://schemas.openxmlformats.org/officeDocument/2006/relationships/hyperlink" Target="https://www.usnews.com/education/best-global-universities/sookmyung-womens-university-530006" TargetMode="External"/><Relationship Id="rId717" Type="http://schemas.openxmlformats.org/officeDocument/2006/relationships/hyperlink" Target="https://www.usnews.com/education/best-global-universities/shenzhen-technology-university-530277" TargetMode="External"/><Relationship Id="rId716" Type="http://schemas.openxmlformats.org/officeDocument/2006/relationships/hyperlink" Target="https://www.usnews.com/education/best-global-universities/mie-university-529216" TargetMode="External"/><Relationship Id="rId715" Type="http://schemas.openxmlformats.org/officeDocument/2006/relationships/hyperlink" Target="https://www.usnews.com/education/best-global-universities/tokyo-university-of-marine-science-technology-530054" TargetMode="External"/><Relationship Id="rId714" Type="http://schemas.openxmlformats.org/officeDocument/2006/relationships/hyperlink" Target="https://www.usnews.com/education/best-global-universities/north-minzu-university-530276" TargetMode="External"/><Relationship Id="rId713" Type="http://schemas.openxmlformats.org/officeDocument/2006/relationships/hyperlink" Target="https://www.usnews.com/education/best-global-universities/gla-university-530275" TargetMode="External"/><Relationship Id="rId712" Type="http://schemas.openxmlformats.org/officeDocument/2006/relationships/hyperlink" Target="https://www.usnews.com/education/best-global-universities/fu-jen-catholic-university-529258" TargetMode="External"/><Relationship Id="rId711" Type="http://schemas.openxmlformats.org/officeDocument/2006/relationships/hyperlink" Target="https://www.usnews.com/education/best-global-universities/punjab-agricultural-university-529438" TargetMode="External"/><Relationship Id="rId710" Type="http://schemas.openxmlformats.org/officeDocument/2006/relationships/hyperlink" Target="https://www.usnews.com/education/best-global-universities/inner-mongolia-university-529483" TargetMode="External"/><Relationship Id="rId71" Type="http://schemas.openxmlformats.org/officeDocument/2006/relationships/hyperlink" Target="https://www.usnews.com/education/best-global-universities/singapore-university-of-technology-design-529432" TargetMode="External"/><Relationship Id="rId709" Type="http://schemas.openxmlformats.org/officeDocument/2006/relationships/hyperlink" Target="https://www.usnews.com/education/best-global-universities/east-china-university-of-technology-529973" TargetMode="External"/><Relationship Id="rId708" Type="http://schemas.openxmlformats.org/officeDocument/2006/relationships/hyperlink" Target="https://www.usnews.com/education/best-global-universities/south-central-minzu-university-529493" TargetMode="External"/><Relationship Id="rId707" Type="http://schemas.openxmlformats.org/officeDocument/2006/relationships/hyperlink" Target="https://www.usnews.com/education/best-global-universities/dankook-university-529081" TargetMode="External"/><Relationship Id="rId706" Type="http://schemas.openxmlformats.org/officeDocument/2006/relationships/hyperlink" Target="https://www.usnews.com/education/best-global-universities/chongqing-jiaotong-university-529852" TargetMode="External"/><Relationship Id="rId705" Type="http://schemas.openxmlformats.org/officeDocument/2006/relationships/hyperlink" Target="https://www.usnews.com/education/best-global-universities/mahatma-gandhi-university-kerala-529968" TargetMode="External"/><Relationship Id="rId704" Type="http://schemas.openxmlformats.org/officeDocument/2006/relationships/hyperlink" Target="https://www.usnews.com/education/best-global-universities/university-of-kashmir-530084" TargetMode="External"/><Relationship Id="rId703" Type="http://schemas.openxmlformats.org/officeDocument/2006/relationships/hyperlink" Target="https://www.usnews.com/education/best-global-universities/tianjin-university-of-commerce-530273" TargetMode="External"/><Relationship Id="rId702" Type="http://schemas.openxmlformats.org/officeDocument/2006/relationships/hyperlink" Target="https://www.usnews.com/education/best-global-universities/kurume-university-529122" TargetMode="External"/><Relationship Id="rId701" Type="http://schemas.openxmlformats.org/officeDocument/2006/relationships/hyperlink" Target="https://www.usnews.com/education/best-global-universities/hankuk-university-foreign-studies-529503" TargetMode="External"/><Relationship Id="rId700" Type="http://schemas.openxmlformats.org/officeDocument/2006/relationships/hyperlink" Target="https://www.usnews.com/education/best-global-universities/fujian-medical-university-529622" TargetMode="External"/><Relationship Id="rId70" Type="http://schemas.openxmlformats.org/officeDocument/2006/relationships/hyperlink" Target="https://www.usnews.com/education/best-global-universities/universiti-teknologi-malaysia-528827" TargetMode="External"/><Relationship Id="rId7" Type="http://schemas.openxmlformats.org/officeDocument/2006/relationships/hyperlink" Target="https://www.usnews.com/education/best-global-universities/zhejiang-university-504773" TargetMode="External"/><Relationship Id="rId699" Type="http://schemas.openxmlformats.org/officeDocument/2006/relationships/hyperlink" Target="https://www.usnews.com/education/best-global-universities/zhengzhou-university-of-light-industry-529838" TargetMode="External"/><Relationship Id="rId698" Type="http://schemas.openxmlformats.org/officeDocument/2006/relationships/hyperlink" Target="https://www.usnews.com/education/best-global-universities/nagoya-institute-of-technology-529083" TargetMode="External"/><Relationship Id="rId697" Type="http://schemas.openxmlformats.org/officeDocument/2006/relationships/hyperlink" Target="https://www.usnews.com/education/best-global-universities/fujian-university-of-technology-530178" TargetMode="External"/><Relationship Id="rId696" Type="http://schemas.openxmlformats.org/officeDocument/2006/relationships/hyperlink" Target="https://www.usnews.com/education/best-global-universities/ariel-university-530014" TargetMode="External"/><Relationship Id="rId695" Type="http://schemas.openxmlformats.org/officeDocument/2006/relationships/hyperlink" Target="https://www.usnews.com/education/best-global-universities/teikyo-university-529123" TargetMode="External"/><Relationship Id="rId694" Type="http://schemas.openxmlformats.org/officeDocument/2006/relationships/hyperlink" Target="https://www.usnews.com/education/best-global-universities/kocaeli-university-529277" TargetMode="External"/><Relationship Id="rId693" Type="http://schemas.openxmlformats.org/officeDocument/2006/relationships/hyperlink" Target="https://www.usnews.com/education/best-global-universities/istanbul-medipol-university-529950" TargetMode="External"/><Relationship Id="rId692" Type="http://schemas.openxmlformats.org/officeDocument/2006/relationships/hyperlink" Target="https://www.usnews.com/education/best-global-universities/gunma-university-504586" TargetMode="External"/><Relationship Id="rId691" Type="http://schemas.openxmlformats.org/officeDocument/2006/relationships/hyperlink" Target="https://www.usnews.com/education/best-global-universities/chongqing-university-of-technology-529845" TargetMode="External"/><Relationship Id="rId690" Type="http://schemas.openxmlformats.org/officeDocument/2006/relationships/hyperlink" Target="https://www.usnews.com/education/best-global-universities/wuyi-university-530153" TargetMode="External"/><Relationship Id="rId69" Type="http://schemas.openxmlformats.org/officeDocument/2006/relationships/hyperlink" Target="https://www.usnews.com/education/best-global-universities/technion-israel-institute-of-technology-505919" TargetMode="External"/><Relationship Id="rId689" Type="http://schemas.openxmlformats.org/officeDocument/2006/relationships/hyperlink" Target="https://www.usnews.com/education/best-global-universities/university-of-south-china-529496" TargetMode="External"/><Relationship Id="rId688" Type="http://schemas.openxmlformats.org/officeDocument/2006/relationships/hyperlink" Target="https://www.usnews.com/education/best-global-universities/national-institute-of-technology-silchar-529775" TargetMode="External"/><Relationship Id="rId687" Type="http://schemas.openxmlformats.org/officeDocument/2006/relationships/hyperlink" Target="https://www.usnews.com/education/best-global-universities/kitasato-university-505240" TargetMode="External"/><Relationship Id="rId686" Type="http://schemas.openxmlformats.org/officeDocument/2006/relationships/hyperlink" Target="https://www.usnews.com/education/best-global-universities/huaiyin-institute-of-technology-529857" TargetMode="External"/><Relationship Id="rId685" Type="http://schemas.openxmlformats.org/officeDocument/2006/relationships/hyperlink" Target="https://www.usnews.com/education/best-global-universities/pondicherry-university-529502" TargetMode="External"/><Relationship Id="rId684" Type="http://schemas.openxmlformats.org/officeDocument/2006/relationships/hyperlink" Target="https://www.usnews.com/education/best-global-universities/kyorin-university-529361" TargetMode="External"/><Relationship Id="rId683" Type="http://schemas.openxmlformats.org/officeDocument/2006/relationships/hyperlink" Target="https://www.usnews.com/education/best-global-universities/saga-university-529232" TargetMode="External"/><Relationship Id="rId682" Type="http://schemas.openxmlformats.org/officeDocument/2006/relationships/hyperlink" Target="https://www.usnews.com/education/best-global-universities/north-university-of-china-529839" TargetMode="External"/><Relationship Id="rId681" Type="http://schemas.openxmlformats.org/officeDocument/2006/relationships/hyperlink" Target="https://www.usnews.com/education/best-global-universities/nagoya-city-university-529121" TargetMode="External"/><Relationship Id="rId680" Type="http://schemas.openxmlformats.org/officeDocument/2006/relationships/hyperlink" Target="https://www.usnews.com/education/best-global-universities/guangdong-pharmaceutical-university-530070" TargetMode="External"/><Relationship Id="rId68" Type="http://schemas.openxmlformats.org/officeDocument/2006/relationships/hyperlink" Target="https://www.usnews.com/education/best-global-universities/jilin-university-506709" TargetMode="External"/><Relationship Id="rId679" Type="http://schemas.openxmlformats.org/officeDocument/2006/relationships/hyperlink" Target="https://www.usnews.com/education/best-global-universities/bangladesh-agricultural-university-bau-530271" TargetMode="External"/><Relationship Id="rId678" Type="http://schemas.openxmlformats.org/officeDocument/2006/relationships/hyperlink" Target="https://www.usnews.com/education/best-global-universities/yangtze-university-529494" TargetMode="External"/><Relationship Id="rId677" Type="http://schemas.openxmlformats.org/officeDocument/2006/relationships/hyperlink" Target="https://www.usnews.com/education/best-global-universities/sahand-university-of-technology-529513" TargetMode="External"/><Relationship Id="rId676" Type="http://schemas.openxmlformats.org/officeDocument/2006/relationships/hyperlink" Target="https://www.usnews.com/education/best-global-universities/karamanoglu-mehmetbey-university-530174" TargetMode="External"/><Relationship Id="rId675" Type="http://schemas.openxmlformats.org/officeDocument/2006/relationships/hyperlink" Target="https://www.usnews.com/education/best-global-universities/indian-institute-of-technology-iit-ropar-529980" TargetMode="External"/><Relationship Id="rId674" Type="http://schemas.openxmlformats.org/officeDocument/2006/relationships/hyperlink" Target="https://www.usnews.com/education/best-global-universities/china-jiliang-university-529306" TargetMode="External"/><Relationship Id="rId673" Type="http://schemas.openxmlformats.org/officeDocument/2006/relationships/hyperlink" Target="https://www.usnews.com/education/best-global-universities/zhejiang-university-of-science-technology-530269" TargetMode="External"/><Relationship Id="rId672" Type="http://schemas.openxmlformats.org/officeDocument/2006/relationships/hyperlink" Target="https://www.usnews.com/education/best-global-universities/xian-technological-university-529890" TargetMode="External"/><Relationship Id="rId671" Type="http://schemas.openxmlformats.org/officeDocument/2006/relationships/hyperlink" Target="https://www.usnews.com/education/best-global-universities/ondokuz-mayis-university-504179" TargetMode="External"/><Relationship Id="rId670" Type="http://schemas.openxmlformats.org/officeDocument/2006/relationships/hyperlink" Target="https://www.usnews.com/education/best-global-universities/duzce-university-530069" TargetMode="External"/><Relationship Id="rId67" Type="http://schemas.openxmlformats.org/officeDocument/2006/relationships/hyperlink" Target="https://www.usnews.com/education/best-global-universities/jiangsu-university-501438" TargetMode="External"/><Relationship Id="rId669" Type="http://schemas.openxmlformats.org/officeDocument/2006/relationships/hyperlink" Target="https://www.usnews.com/education/best-global-universities/northeast-electric-power-university-529809" TargetMode="External"/><Relationship Id="rId668" Type="http://schemas.openxmlformats.org/officeDocument/2006/relationships/hyperlink" Target="https://www.usnews.com/education/best-global-universities/shenyang-pharmaceutical-university-501409" TargetMode="External"/><Relationship Id="rId667" Type="http://schemas.openxmlformats.org/officeDocument/2006/relationships/hyperlink" Target="https://www.usnews.com/education/best-global-universities/shandong-first-medical-university-shandong-academy-of-medical-sciences-529729" TargetMode="External"/><Relationship Id="rId666" Type="http://schemas.openxmlformats.org/officeDocument/2006/relationships/hyperlink" Target="https://www.usnews.com/education/best-global-universities/hallym-university-529236" TargetMode="External"/><Relationship Id="rId665" Type="http://schemas.openxmlformats.org/officeDocument/2006/relationships/hyperlink" Target="https://www.usnews.com/education/best-global-universities/yamaguchi-university-505526" TargetMode="External"/><Relationship Id="rId664" Type="http://schemas.openxmlformats.org/officeDocument/2006/relationships/hyperlink" Target="https://www.usnews.com/education/best-global-universities/anhui-university-of-science-technology-529833" TargetMode="External"/><Relationship Id="rId663" Type="http://schemas.openxmlformats.org/officeDocument/2006/relationships/hyperlink" Target="https://www.usnews.com/education/best-global-universities/wuhan-polytechnic-university-530264" TargetMode="External"/><Relationship Id="rId662" Type="http://schemas.openxmlformats.org/officeDocument/2006/relationships/hyperlink" Target="https://www.usnews.com/education/best-global-universities/university-of-electro-communications-japan-529005" TargetMode="External"/><Relationship Id="rId661" Type="http://schemas.openxmlformats.org/officeDocument/2006/relationships/hyperlink" Target="https://www.usnews.com/education/best-global-universities/istinye-university-530263" TargetMode="External"/><Relationship Id="rId660" Type="http://schemas.openxmlformats.org/officeDocument/2006/relationships/hyperlink" Target="https://www.usnews.com/education/best-global-universities/guilin-university-of-technology-529886" TargetMode="External"/><Relationship Id="rId66" Type="http://schemas.openxmlformats.org/officeDocument/2006/relationships/hyperlink" Target="https://www.usnews.com/education/best-global-universities/qatar-university-529146" TargetMode="External"/><Relationship Id="rId659" Type="http://schemas.openxmlformats.org/officeDocument/2006/relationships/hyperlink" Target="https://www.usnews.com/education/best-global-universities/fukuoka-university-529259" TargetMode="External"/><Relationship Id="rId658" Type="http://schemas.openxmlformats.org/officeDocument/2006/relationships/hyperlink" Target="https://www.usnews.com/education/best-global-universities/annamalai-university-529255" TargetMode="External"/><Relationship Id="rId657" Type="http://schemas.openxmlformats.org/officeDocument/2006/relationships/hyperlink" Target="https://www.usnews.com/education/best-global-universities/ahvaz-jundishapur-university-of-medical-sciences-ajums-529917" TargetMode="External"/><Relationship Id="rId656" Type="http://schemas.openxmlformats.org/officeDocument/2006/relationships/hyperlink" Target="https://www.usnews.com/education/best-global-universities/xinyang-normal-university-529975" TargetMode="External"/><Relationship Id="rId655" Type="http://schemas.openxmlformats.org/officeDocument/2006/relationships/hyperlink" Target="https://www.usnews.com/education/best-global-universities/indian-institute-of-technology-iit-patna-529821" TargetMode="External"/><Relationship Id="rId654" Type="http://schemas.openxmlformats.org/officeDocument/2006/relationships/hyperlink" Target="https://www.usnews.com/education/best-global-universities/hirosaki-university-529263" TargetMode="External"/><Relationship Id="rId653" Type="http://schemas.openxmlformats.org/officeDocument/2006/relationships/hyperlink" Target="https://www.usnews.com/education/best-global-universities/university-of-the-ryukyus-529099" TargetMode="External"/><Relationship Id="rId652" Type="http://schemas.openxmlformats.org/officeDocument/2006/relationships/hyperlink" Target="https://www.usnews.com/education/best-global-universities/university-of-mazandaran-529472" TargetMode="External"/><Relationship Id="rId651" Type="http://schemas.openxmlformats.org/officeDocument/2006/relationships/hyperlink" Target="https://www.usnews.com/education/best-global-universities/yokohama-national-university-529211" TargetMode="External"/><Relationship Id="rId650" Type="http://schemas.openxmlformats.org/officeDocument/2006/relationships/hyperlink" Target="https://www.usnews.com/education/best-global-universities/nanchang-hangkong-university-529611" TargetMode="External"/><Relationship Id="rId65" Type="http://schemas.openxmlformats.org/officeDocument/2006/relationships/hyperlink" Target="https://www.usnews.com/education/best-global-universities/nanjing-agricultural-university-506399" TargetMode="External"/><Relationship Id="rId649" Type="http://schemas.openxmlformats.org/officeDocument/2006/relationships/hyperlink" Target="https://www.usnews.com/education/best-global-universities/chaoyang-university-of-technology-530191" TargetMode="External"/><Relationship Id="rId648" Type="http://schemas.openxmlformats.org/officeDocument/2006/relationships/hyperlink" Target="https://www.usnews.com/education/best-global-universities/national-institute-of-technology-warangal-529770" TargetMode="External"/><Relationship Id="rId647" Type="http://schemas.openxmlformats.org/officeDocument/2006/relationships/hyperlink" Target="https://www.usnews.com/education/best-global-universities/indian-institute-of-technology-iit-jodhpur-530261" TargetMode="External"/><Relationship Id="rId646" Type="http://schemas.openxmlformats.org/officeDocument/2006/relationships/hyperlink" Target="https://www.usnews.com/education/best-global-universities/hanoi-university-of-science-technology-hust-529712" TargetMode="External"/><Relationship Id="rId645" Type="http://schemas.openxmlformats.org/officeDocument/2006/relationships/hyperlink" Target="https://www.usnews.com/education/best-global-universities/azarbaijan-shahid-madani-university-530260" TargetMode="External"/><Relationship Id="rId644" Type="http://schemas.openxmlformats.org/officeDocument/2006/relationships/hyperlink" Target="https://www.usnews.com/education/best-global-universities/yasouj-university-529429" TargetMode="External"/><Relationship Id="rId643" Type="http://schemas.openxmlformats.org/officeDocument/2006/relationships/hyperlink" Target="https://www.usnews.com/education/best-global-universities/toho-university-529265" TargetMode="External"/><Relationship Id="rId642" Type="http://schemas.openxmlformats.org/officeDocument/2006/relationships/hyperlink" Target="https://www.usnews.com/education/best-global-universities/shanmugha-arts-science-technology-research-academy-sastra-529523" TargetMode="External"/><Relationship Id="rId641" Type="http://schemas.openxmlformats.org/officeDocument/2006/relationships/hyperlink" Target="https://www.usnews.com/education/best-global-universities/chung-yuan-christian-university-529072" TargetMode="External"/><Relationship Id="rId640" Type="http://schemas.openxmlformats.org/officeDocument/2006/relationships/hyperlink" Target="https://www.usnews.com/education/best-global-universities/university-of-gujrat-530259" TargetMode="External"/><Relationship Id="rId64" Type="http://schemas.openxmlformats.org/officeDocument/2006/relationships/hyperlink" Target="https://www.usnews.com/education/best-global-universities/beijing-university-of-chemical-technology-501098" TargetMode="External"/><Relationship Id="rId639" Type="http://schemas.openxmlformats.org/officeDocument/2006/relationships/hyperlink" Target="https://www.usnews.com/education/best-global-universities/taizhou-university-529962" TargetMode="External"/><Relationship Id="rId638" Type="http://schemas.openxmlformats.org/officeDocument/2006/relationships/hyperlink" Target="https://www.usnews.com/education/best-global-universities/henan-university-of-technology-529673" TargetMode="External"/><Relationship Id="rId637" Type="http://schemas.openxmlformats.org/officeDocument/2006/relationships/hyperlink" Target="https://www.usnews.com/education/best-global-universities/baqiyatallah-university-of-medical-sciences-bmsu-529531" TargetMode="External"/><Relationship Id="rId636" Type="http://schemas.openxmlformats.org/officeDocument/2006/relationships/hyperlink" Target="https://www.usnews.com/education/best-global-universities/bogor-agricultural-university-529875" TargetMode="External"/><Relationship Id="rId635" Type="http://schemas.openxmlformats.org/officeDocument/2006/relationships/hyperlink" Target="https://www.usnews.com/education/best-global-universities/universiti-malaysia-sabah-530050" TargetMode="External"/><Relationship Id="rId634" Type="http://schemas.openxmlformats.org/officeDocument/2006/relationships/hyperlink" Target="https://www.usnews.com/education/best-global-universities/kagawa-university-529279" TargetMode="External"/><Relationship Id="rId633" Type="http://schemas.openxmlformats.org/officeDocument/2006/relationships/hyperlink" Target="https://www.usnews.com/education/best-global-universities/hebei-university-529732" TargetMode="External"/><Relationship Id="rId632" Type="http://schemas.openxmlformats.org/officeDocument/2006/relationships/hyperlink" Target="https://www.usnews.com/education/best-global-universities/guangdong-university-of-petrochemical-technology-530254" TargetMode="External"/><Relationship Id="rId631" Type="http://schemas.openxmlformats.org/officeDocument/2006/relationships/hyperlink" Target="https://www.usnews.com/education/best-global-universities/yamagata-university-529042" TargetMode="External"/><Relationship Id="rId630" Type="http://schemas.openxmlformats.org/officeDocument/2006/relationships/hyperlink" Target="https://www.usnews.com/education/best-global-universities/xuzhou-medical-university-529926" TargetMode="External"/><Relationship Id="rId63" Type="http://schemas.openxmlformats.org/officeDocument/2006/relationships/hyperlink" Target="https://www.usnews.com/education/best-global-universities/shanghai-university-504274" TargetMode="External"/><Relationship Id="rId629" Type="http://schemas.openxmlformats.org/officeDocument/2006/relationships/hyperlink" Target="https://www.usnews.com/education/best-global-universities/kyoto-prefectural-university-of-medicine-529120" TargetMode="External"/><Relationship Id="rId628" Type="http://schemas.openxmlformats.org/officeDocument/2006/relationships/hyperlink" Target="https://www.usnews.com/education/best-global-universities/guangxi-normal-university-529504" TargetMode="External"/><Relationship Id="rId627" Type="http://schemas.openxmlformats.org/officeDocument/2006/relationships/hyperlink" Target="https://www.usnews.com/education/best-global-universities/national-taiwan-ocean-university-529013" TargetMode="External"/><Relationship Id="rId626" Type="http://schemas.openxmlformats.org/officeDocument/2006/relationships/hyperlink" Target="https://www.usnews.com/education/best-global-universities/tokyo-womens-medical-university-529047" TargetMode="External"/><Relationship Id="rId625" Type="http://schemas.openxmlformats.org/officeDocument/2006/relationships/hyperlink" Target="https://www.usnews.com/education/best-global-universities/japan-advanced-institute-of-science-technology-jaist-529613" TargetMode="External"/><Relationship Id="rId624" Type="http://schemas.openxmlformats.org/officeDocument/2006/relationships/hyperlink" Target="https://www.usnews.com/education/best-global-universities/university-zanjan-530052" TargetMode="External"/><Relationship Id="rId623" Type="http://schemas.openxmlformats.org/officeDocument/2006/relationships/hyperlink" Target="https://www.usnews.com/education/best-global-universities/university-of-karachi-529273" TargetMode="External"/><Relationship Id="rId622" Type="http://schemas.openxmlformats.org/officeDocument/2006/relationships/hyperlink" Target="https://www.usnews.com/education/best-global-universities/shanxi-agricultural-university-529878" TargetMode="External"/><Relationship Id="rId621" Type="http://schemas.openxmlformats.org/officeDocument/2006/relationships/hyperlink" Target="https://www.usnews.com/education/best-global-universities/jiangxi-agricultural-university-530062" TargetMode="External"/><Relationship Id="rId620" Type="http://schemas.openxmlformats.org/officeDocument/2006/relationships/hyperlink" Target="https://www.usnews.com/education/best-global-universities/alagappa-university-529893" TargetMode="External"/><Relationship Id="rId62" Type="http://schemas.openxmlformats.org/officeDocument/2006/relationships/hyperlink" Target="https://www.usnews.com/education/best-global-universities/king-fahd-university-of-petroleum-minerals-506100" TargetMode="External"/><Relationship Id="rId619" Type="http://schemas.openxmlformats.org/officeDocument/2006/relationships/hyperlink" Target="https://www.usnews.com/education/best-global-universities/uludag-university-529206" TargetMode="External"/><Relationship Id="rId618" Type="http://schemas.openxmlformats.org/officeDocument/2006/relationships/hyperlink" Target="https://www.usnews.com/education/best-global-universities/shenyang-agricultural-university-529736" TargetMode="External"/><Relationship Id="rId617" Type="http://schemas.openxmlformats.org/officeDocument/2006/relationships/hyperlink" Target="https://www.usnews.com/education/best-global-universities/razi-university-529417" TargetMode="External"/><Relationship Id="rId616" Type="http://schemas.openxmlformats.org/officeDocument/2006/relationships/hyperlink" Target="https://www.usnews.com/education/best-global-universities/harran-university-530058" TargetMode="External"/><Relationship Id="rId615" Type="http://schemas.openxmlformats.org/officeDocument/2006/relationships/hyperlink" Target="https://www.usnews.com/education/best-global-universities/yantai-university-529490" TargetMode="External"/><Relationship Id="rId614" Type="http://schemas.openxmlformats.org/officeDocument/2006/relationships/hyperlink" Target="https://www.usnews.com/education/best-global-universities/university-of-veterinary-animal-science---pakistan-530076" TargetMode="External"/><Relationship Id="rId613" Type="http://schemas.openxmlformats.org/officeDocument/2006/relationships/hyperlink" Target="https://www.usnews.com/education/best-global-universities/showa-university-529125" TargetMode="External"/><Relationship Id="rId612" Type="http://schemas.openxmlformats.org/officeDocument/2006/relationships/hyperlink" Target="https://www.usnews.com/education/best-global-universities/chongqing-normal-university-530005" TargetMode="External"/><Relationship Id="rId611" Type="http://schemas.openxmlformats.org/officeDocument/2006/relationships/hyperlink" Target="https://www.usnews.com/education/best-global-universities/anhui-normal-university-529314" TargetMode="External"/><Relationship Id="rId610" Type="http://schemas.openxmlformats.org/officeDocument/2006/relationships/hyperlink" Target="https://www.usnews.com/education/best-global-universities/tianjin-normal-university-529963" TargetMode="External"/><Relationship Id="rId61" Type="http://schemas.openxmlformats.org/officeDocument/2006/relationships/hyperlink" Target="https://www.usnews.com/education/best-global-universities/soochow-university-china-506714" TargetMode="External"/><Relationship Id="rId609" Type="http://schemas.openxmlformats.org/officeDocument/2006/relationships/hyperlink" Target="https://www.usnews.com/education/best-global-universities/suranaree-university-of-technology-529335" TargetMode="External"/><Relationship Id="rId608" Type="http://schemas.openxmlformats.org/officeDocument/2006/relationships/hyperlink" Target="https://www.usnews.com/education/best-global-universities/savitribai-phule-pune-university-529514" TargetMode="External"/><Relationship Id="rId607" Type="http://schemas.openxmlformats.org/officeDocument/2006/relationships/hyperlink" Target="https://www.usnews.com/education/best-global-universities/government-college-university-lahore-530022" TargetMode="External"/><Relationship Id="rId606" Type="http://schemas.openxmlformats.org/officeDocument/2006/relationships/hyperlink" Target="https://www.usnews.com/education/best-global-universities/hamadan-university-of-medical-sciences-530251" TargetMode="External"/><Relationship Id="rId605" Type="http://schemas.openxmlformats.org/officeDocument/2006/relationships/hyperlink" Target="https://www.usnews.com/education/best-global-universities/zhejiang-ocean-university-530024" TargetMode="External"/><Relationship Id="rId604" Type="http://schemas.openxmlformats.org/officeDocument/2006/relationships/hyperlink" Target="https://www.usnews.com/education/best-global-universities/suleyman-demirel-university-528971" TargetMode="External"/><Relationship Id="rId603" Type="http://schemas.openxmlformats.org/officeDocument/2006/relationships/hyperlink" Target="https://www.usnews.com/education/best-global-universities/karadeniz-technical-university-529187" TargetMode="External"/><Relationship Id="rId602" Type="http://schemas.openxmlformats.org/officeDocument/2006/relationships/hyperlink" Target="https://www.usnews.com/education/best-global-universities/kagoshima-university-500650" TargetMode="External"/><Relationship Id="rId601" Type="http://schemas.openxmlformats.org/officeDocument/2006/relationships/hyperlink" Target="https://www.usnews.com/education/best-global-universities/china-three-gorges-university-529478" TargetMode="External"/><Relationship Id="rId600" Type="http://schemas.openxmlformats.org/officeDocument/2006/relationships/hyperlink" Target="https://www.usnews.com/education/best-global-universities/tokushima-university-503027" TargetMode="External"/><Relationship Id="rId60" Type="http://schemas.openxmlformats.org/officeDocument/2006/relationships/hyperlink" Target="https://www.usnews.com/education/best-global-universities/osaka-university-505864" TargetMode="External"/><Relationship Id="rId6" Type="http://schemas.openxmlformats.org/officeDocument/2006/relationships/hyperlink" Target="https://www.usnews.com/education/best-global-universities/university-of-hong-kong-505046" TargetMode="External"/><Relationship Id="rId599" Type="http://schemas.openxmlformats.org/officeDocument/2006/relationships/hyperlink" Target="https://www.usnews.com/education/best-global-universities/semnan-university-529459" TargetMode="External"/><Relationship Id="rId598" Type="http://schemas.openxmlformats.org/officeDocument/2006/relationships/hyperlink" Target="https://www.usnews.com/education/best-global-universities/ritsumeikan-university-528871" TargetMode="External"/><Relationship Id="rId597" Type="http://schemas.openxmlformats.org/officeDocument/2006/relationships/hyperlink" Target="https://www.usnews.com/education/best-global-universities/harbin-university-of-science-technology-529815" TargetMode="External"/><Relationship Id="rId596" Type="http://schemas.openxmlformats.org/officeDocument/2006/relationships/hyperlink" Target="https://www.usnews.com/education/best-global-universities/shahrood-university-of-technology-529465" TargetMode="External"/><Relationship Id="rId595" Type="http://schemas.openxmlformats.org/officeDocument/2006/relationships/hyperlink" Target="https://www.usnews.com/education/best-global-universities/seoul-national-university-of-science-technology-529227" TargetMode="External"/><Relationship Id="rId594" Type="http://schemas.openxmlformats.org/officeDocument/2006/relationships/hyperlink" Target="https://www.usnews.com/education/best-global-universities/jikei-university-529126" TargetMode="External"/><Relationship Id="rId593" Type="http://schemas.openxmlformats.org/officeDocument/2006/relationships/hyperlink" Target="https://www.usnews.com/education/best-global-universities/university-of-occupational-environmental-health---japan-529360" TargetMode="External"/><Relationship Id="rId592" Type="http://schemas.openxmlformats.org/officeDocument/2006/relationships/hyperlink" Target="https://www.usnews.com/education/best-global-universities/liaoning-university-529509" TargetMode="External"/><Relationship Id="rId591" Type="http://schemas.openxmlformats.org/officeDocument/2006/relationships/hyperlink" Target="https://www.usnews.com/education/best-global-universities/dalian-medical-university-529283" TargetMode="External"/><Relationship Id="rId590" Type="http://schemas.openxmlformats.org/officeDocument/2006/relationships/hyperlink" Target="https://www.usnews.com/education/best-global-universities/bharathidasan-university-529541" TargetMode="External"/><Relationship Id="rId59" Type="http://schemas.openxmlformats.org/officeDocument/2006/relationships/hyperlink" Target="https://www.usnews.com/education/best-global-universities/tohoku-university-500862" TargetMode="External"/><Relationship Id="rId589" Type="http://schemas.openxmlformats.org/officeDocument/2006/relationships/hyperlink" Target="https://www.usnews.com/education/best-global-universities/shahid-chamran-university-of-ahvaz-529810" TargetMode="External"/><Relationship Id="rId588" Type="http://schemas.openxmlformats.org/officeDocument/2006/relationships/hyperlink" Target="https://www.usnews.com/education/best-global-universities/national-institute-of-technology-patna-530249" TargetMode="External"/><Relationship Id="rId587" Type="http://schemas.openxmlformats.org/officeDocument/2006/relationships/hyperlink" Target="https://www.usnews.com/education/best-global-universities/kharazmi-university-530055" TargetMode="External"/><Relationship Id="rId586" Type="http://schemas.openxmlformats.org/officeDocument/2006/relationships/hyperlink" Target="https://www.usnews.com/education/best-global-universities/bharathiar-university-529406" TargetMode="External"/><Relationship Id="rId585" Type="http://schemas.openxmlformats.org/officeDocument/2006/relationships/hyperlink" Target="https://www.usnews.com/education/best-global-universities/harbin-normal-university-529965" TargetMode="External"/><Relationship Id="rId584" Type="http://schemas.openxmlformats.org/officeDocument/2006/relationships/hyperlink" Target="https://www.usnews.com/education/best-global-universities/dalian-polytechnic-university-529903" TargetMode="External"/><Relationship Id="rId583" Type="http://schemas.openxmlformats.org/officeDocument/2006/relationships/hyperlink" Target="https://www.usnews.com/education/best-global-universities/bu-ali-sina-university-529463" TargetMode="External"/><Relationship Id="rId582" Type="http://schemas.openxmlformats.org/officeDocument/2006/relationships/hyperlink" Target="https://www.usnews.com/education/best-global-universities/rikkyo-university-529655" TargetMode="External"/><Relationship Id="rId581" Type="http://schemas.openxmlformats.org/officeDocument/2006/relationships/hyperlink" Target="https://www.usnews.com/education/best-global-universities/ho-chi-minh-city-university-of-technology-hcmcut-530247" TargetMode="External"/><Relationship Id="rId580" Type="http://schemas.openxmlformats.org/officeDocument/2006/relationships/hyperlink" Target="https://www.usnews.com/education/best-global-universities/gaziantep-university-528972" TargetMode="External"/><Relationship Id="rId58" Type="http://schemas.openxmlformats.org/officeDocument/2006/relationships/hyperlink" Target="https://www.usnews.com/education/best-global-universities/wuhan-university-of-technology-506361" TargetMode="External"/><Relationship Id="rId579" Type="http://schemas.openxmlformats.org/officeDocument/2006/relationships/hyperlink" Target="https://www.usnews.com/education/best-global-universities/indian-institute-of-technology-indian-school-of-mines-dhanbad-529410" TargetMode="External"/><Relationship Id="rId578" Type="http://schemas.openxmlformats.org/officeDocument/2006/relationships/hyperlink" Target="https://www.usnews.com/education/best-global-universities/university-of-nicosia-530246" TargetMode="External"/><Relationship Id="rId577" Type="http://schemas.openxmlformats.org/officeDocument/2006/relationships/hyperlink" Target="https://www.usnews.com/education/best-global-universities/delhi-technological-university-529835" TargetMode="External"/><Relationship Id="rId576" Type="http://schemas.openxmlformats.org/officeDocument/2006/relationships/hyperlink" Target="https://www.usnews.com/education/best-global-universities/anadolu-university-529229" TargetMode="External"/><Relationship Id="rId575" Type="http://schemas.openxmlformats.org/officeDocument/2006/relationships/hyperlink" Target="https://www.usnews.com/education/best-global-universities/visva-bharati-university-529447" TargetMode="External"/><Relationship Id="rId574" Type="http://schemas.openxmlformats.org/officeDocument/2006/relationships/hyperlink" Target="https://www.usnews.com/education/best-global-universities/shanghai-university-of-engineering-science-529812" TargetMode="External"/><Relationship Id="rId573" Type="http://schemas.openxmlformats.org/officeDocument/2006/relationships/hyperlink" Target="https://www.usnews.com/education/best-global-universities/kalinga-institute-of-industrial-technology-kiit-529846" TargetMode="External"/><Relationship Id="rId572" Type="http://schemas.openxmlformats.org/officeDocument/2006/relationships/hyperlink" Target="https://www.usnews.com/education/best-global-universities/jiangxi-university-of-finance-economics-530180" TargetMode="External"/><Relationship Id="rId571" Type="http://schemas.openxmlformats.org/officeDocument/2006/relationships/hyperlink" Target="https://www.usnews.com/education/best-global-universities/changzhou-university-529351" TargetMode="External"/><Relationship Id="rId570" Type="http://schemas.openxmlformats.org/officeDocument/2006/relationships/hyperlink" Target="https://www.usnews.com/education/best-global-universities/university-of-kurdistan-529983" TargetMode="External"/><Relationship Id="rId57" Type="http://schemas.openxmlformats.org/officeDocument/2006/relationships/hyperlink" Target="https://www.usnews.com/education/best-global-universities/korea-university-505391" TargetMode="External"/><Relationship Id="rId569" Type="http://schemas.openxmlformats.org/officeDocument/2006/relationships/hyperlink" Target="https://www.usnews.com/education/best-global-universities/national-institute-of-technology-kurukshetra-529844" TargetMode="External"/><Relationship Id="rId568" Type="http://schemas.openxmlformats.org/officeDocument/2006/relationships/hyperlink" Target="https://www.usnews.com/education/best-global-universities/guilin-university-of-electronic-technology-529505" TargetMode="External"/><Relationship Id="rId567" Type="http://schemas.openxmlformats.org/officeDocument/2006/relationships/hyperlink" Target="https://www.usnews.com/education/best-global-universities/guangxi-minzu-university-530245" TargetMode="External"/><Relationship Id="rId566" Type="http://schemas.openxmlformats.org/officeDocument/2006/relationships/hyperlink" Target="https://www.usnews.com/education/best-global-universities/national-kaohsiung-university-of-science-technology-529460" TargetMode="External"/><Relationship Id="rId565" Type="http://schemas.openxmlformats.org/officeDocument/2006/relationships/hyperlink" Target="https://www.usnews.com/education/best-global-universities/istanbul-medeniyet-university-529954" TargetMode="External"/><Relationship Id="rId564" Type="http://schemas.openxmlformats.org/officeDocument/2006/relationships/hyperlink" Target="https://www.usnews.com/education/best-global-universities/incheon-national-university-529412" TargetMode="External"/><Relationship Id="rId563" Type="http://schemas.openxmlformats.org/officeDocument/2006/relationships/hyperlink" Target="https://www.usnews.com/education/best-global-universities/urmia-university-of-medical-sciences-530162" TargetMode="External"/><Relationship Id="rId562" Type="http://schemas.openxmlformats.org/officeDocument/2006/relationships/hyperlink" Target="https://www.usnews.com/education/best-global-universities/universitas-padjadjaran-530244" TargetMode="External"/><Relationship Id="rId561" Type="http://schemas.openxmlformats.org/officeDocument/2006/relationships/hyperlink" Target="https://www.usnews.com/education/best-global-universities/shahrekord-university-529831" TargetMode="External"/><Relationship Id="rId560" Type="http://schemas.openxmlformats.org/officeDocument/2006/relationships/hyperlink" Target="https://www.usnews.com/education/best-global-universities/zhejiang-university-of-finance-economics-529822" TargetMode="External"/><Relationship Id="rId56" Type="http://schemas.openxmlformats.org/officeDocument/2006/relationships/hyperlink" Target="https://www.usnews.com/education/best-global-universities/korea-advanced-institute-of-science-technology-kaist-506336" TargetMode="External"/><Relationship Id="rId559" Type="http://schemas.openxmlformats.org/officeDocument/2006/relationships/hyperlink" Target="https://www.usnews.com/education/best-global-universities/shandong-university-of-finance-economics-530179" TargetMode="External"/><Relationship Id="rId558" Type="http://schemas.openxmlformats.org/officeDocument/2006/relationships/hyperlink" Target="https://www.usnews.com/education/best-global-universities/necmettin-erbakan-university-529726" TargetMode="External"/><Relationship Id="rId557" Type="http://schemas.openxmlformats.org/officeDocument/2006/relationships/hyperlink" Target="https://www.usnews.com/education/best-global-universities/mersin-university-528942" TargetMode="External"/><Relationship Id="rId556" Type="http://schemas.openxmlformats.org/officeDocument/2006/relationships/hyperlink" Target="https://www.usnews.com/education/best-global-universities/hazara-university-530241" TargetMode="External"/><Relationship Id="rId555" Type="http://schemas.openxmlformats.org/officeDocument/2006/relationships/hyperlink" Target="https://www.usnews.com/education/best-global-universities/guru-nanak-dev-university-529309" TargetMode="External"/><Relationship Id="rId554" Type="http://schemas.openxmlformats.org/officeDocument/2006/relationships/hyperlink" Target="https://www.usnews.com/education/best-global-universities/gebze-technical-university-529430" TargetMode="External"/><Relationship Id="rId553" Type="http://schemas.openxmlformats.org/officeDocument/2006/relationships/hyperlink" Target="https://www.usnews.com/education/best-global-universities/shanghai-university-of-electric-power-529644" TargetMode="External"/><Relationship Id="rId552" Type="http://schemas.openxmlformats.org/officeDocument/2006/relationships/hyperlink" Target="https://www.usnews.com/education/best-global-universities/nihon-university-504934" TargetMode="External"/><Relationship Id="rId551" Type="http://schemas.openxmlformats.org/officeDocument/2006/relationships/hyperlink" Target="https://www.usnews.com/education/best-global-universities/central-south-university-of-forestry-technology-529997" TargetMode="External"/><Relationship Id="rId550" Type="http://schemas.openxmlformats.org/officeDocument/2006/relationships/hyperlink" Target="https://www.usnews.com/education/best-global-universities/university-of-the-philippines-diliman-529699" TargetMode="External"/><Relationship Id="rId55" Type="http://schemas.openxmlformats.org/officeDocument/2006/relationships/hyperlink" Target="https://www.usnews.com/education/best-global-universities/duy-tan-university-529795" TargetMode="External"/><Relationship Id="rId549" Type="http://schemas.openxmlformats.org/officeDocument/2006/relationships/hyperlink" Target="https://www.usnews.com/education/best-global-universities/bingol-university-529789" TargetMode="External"/><Relationship Id="rId548" Type="http://schemas.openxmlformats.org/officeDocument/2006/relationships/hyperlink" Target="https://www.usnews.com/education/best-global-universities/henan-agricultural-university-529759" TargetMode="External"/><Relationship Id="rId547" Type="http://schemas.openxmlformats.org/officeDocument/2006/relationships/hyperlink" Target="https://www.usnews.com/education/best-global-universities/national-institute-of-technology-tiruchirappalli-529710" TargetMode="External"/><Relationship Id="rId546" Type="http://schemas.openxmlformats.org/officeDocument/2006/relationships/hyperlink" Target="https://www.usnews.com/education/best-global-universities/national-institute-of-pharmaceutical-education-research-niper-529648" TargetMode="External"/><Relationship Id="rId545" Type="http://schemas.openxmlformats.org/officeDocument/2006/relationships/hyperlink" Target="https://www.usnews.com/education/best-global-universities/arid-agriculture-university-529662" TargetMode="External"/><Relationship Id="rId544" Type="http://schemas.openxmlformats.org/officeDocument/2006/relationships/hyperlink" Target="https://www.usnews.com/education/best-global-universities/university-of-madras-529221" TargetMode="External"/><Relationship Id="rId543" Type="http://schemas.openxmlformats.org/officeDocument/2006/relationships/hyperlink" Target="https://www.usnews.com/education/best-global-universities/southwest-petroleum-university-529461" TargetMode="External"/><Relationship Id="rId542" Type="http://schemas.openxmlformats.org/officeDocument/2006/relationships/hyperlink" Target="https://www.usnews.com/education/best-global-universities/najran-university-508814" TargetMode="External"/><Relationship Id="rId541" Type="http://schemas.openxmlformats.org/officeDocument/2006/relationships/hyperlink" Target="https://www.usnews.com/education/best-global-universities/kyushu-institute-of-technology-529222" TargetMode="External"/><Relationship Id="rId540" Type="http://schemas.openxmlformats.org/officeDocument/2006/relationships/hyperlink" Target="https://www.usnews.com/education/best-global-universities/hebei-agricultural-university-529877" TargetMode="External"/><Relationship Id="rId54" Type="http://schemas.openxmlformats.org/officeDocument/2006/relationships/hyperlink" Target="https://www.usnews.com/education/best-global-universities/shandong-university-505166" TargetMode="External"/><Relationship Id="rId539" Type="http://schemas.openxmlformats.org/officeDocument/2006/relationships/hyperlink" Target="https://www.usnews.com/education/best-global-universities/beijing-university-of-chinese-medicine-529730" TargetMode="External"/><Relationship Id="rId538" Type="http://schemas.openxmlformats.org/officeDocument/2006/relationships/hyperlink" Target="https://www.usnews.com/education/best-global-universities/anna-university-chennai-529021" TargetMode="External"/><Relationship Id="rId537" Type="http://schemas.openxmlformats.org/officeDocument/2006/relationships/hyperlink" Target="https://www.usnews.com/education/best-global-universities/pukyong-national-university-506231" TargetMode="External"/><Relationship Id="rId536" Type="http://schemas.openxmlformats.org/officeDocument/2006/relationships/hyperlink" Target="https://www.usnews.com/education/best-global-universities/chongqing-technology-business-university-529956" TargetMode="External"/><Relationship Id="rId535" Type="http://schemas.openxmlformats.org/officeDocument/2006/relationships/hyperlink" Target="https://www.usnews.com/education/best-global-universities/university-of-sargodha-530013" TargetMode="External"/><Relationship Id="rId534" Type="http://schemas.openxmlformats.org/officeDocument/2006/relationships/hyperlink" Target="https://www.usnews.com/education/best-global-universities/lebanese-university-529723" TargetMode="External"/><Relationship Id="rId533" Type="http://schemas.openxmlformats.org/officeDocument/2006/relationships/hyperlink" Target="https://www.usnews.com/education/best-global-universities/jeju-national-university-529118" TargetMode="External"/><Relationship Id="rId532" Type="http://schemas.openxmlformats.org/officeDocument/2006/relationships/hyperlink" Target="https://www.usnews.com/education/best-global-universities/wuhan-textile-university-529883" TargetMode="External"/><Relationship Id="rId531" Type="http://schemas.openxmlformats.org/officeDocument/2006/relationships/hyperlink" Target="https://www.usnews.com/education/best-global-universities/shanghai-university-of-traditional-chinese-medicine-529292" TargetMode="External"/><Relationship Id="rId530" Type="http://schemas.openxmlformats.org/officeDocument/2006/relationships/hyperlink" Target="https://www.usnews.com/education/best-global-universities/anhui-university-of-technology-529084" TargetMode="External"/><Relationship Id="rId53" Type="http://schemas.openxmlformats.org/officeDocument/2006/relationships/hyperlink" Target="https://www.usnews.com/education/best-global-universities/dalian-university-of-technology-500236" TargetMode="External"/><Relationship Id="rId529" Type="http://schemas.openxmlformats.org/officeDocument/2006/relationships/hyperlink" Target="https://www.usnews.com/education/best-global-universities/zhongkai-university-of-agriculture-engineering-530239" TargetMode="External"/><Relationship Id="rId528" Type="http://schemas.openxmlformats.org/officeDocument/2006/relationships/hyperlink" Target="https://www.usnews.com/education/best-global-universities/tunghai-university-530063" TargetMode="External"/><Relationship Id="rId527" Type="http://schemas.openxmlformats.org/officeDocument/2006/relationships/hyperlink" Target="https://www.usnews.com/education/best-global-universities/thammasat-university-529510" TargetMode="External"/><Relationship Id="rId526" Type="http://schemas.openxmlformats.org/officeDocument/2006/relationships/hyperlink" Target="https://www.usnews.com/education/best-global-universities/taiyuan-university-of-science-technology-529841" TargetMode="External"/><Relationship Id="rId525" Type="http://schemas.openxmlformats.org/officeDocument/2006/relationships/hyperlink" Target="https://www.usnews.com/education/best-global-universities/shaoxing-university-530004" TargetMode="External"/><Relationship Id="rId524" Type="http://schemas.openxmlformats.org/officeDocument/2006/relationships/hyperlink" Target="https://www.usnews.com/education/best-global-universities/amrita-vishwa-vidyapeetham-529695" TargetMode="External"/><Relationship Id="rId523" Type="http://schemas.openxmlformats.org/officeDocument/2006/relationships/hyperlink" Target="https://www.usnews.com/education/best-global-universities/university-of-yazd-529540" TargetMode="External"/><Relationship Id="rId522" Type="http://schemas.openxmlformats.org/officeDocument/2006/relationships/hyperlink" Target="https://www.usnews.com/education/best-global-universities/university-of-tun-hussein-onn-malaysia-529797" TargetMode="External"/><Relationship Id="rId521" Type="http://schemas.openxmlformats.org/officeDocument/2006/relationships/hyperlink" Target="https://www.usnews.com/education/best-global-universities/linyi-university-529970" TargetMode="External"/><Relationship Id="rId520" Type="http://schemas.openxmlformats.org/officeDocument/2006/relationships/hyperlink" Target="https://www.usnews.com/education/best-global-universities/university-of-guilan-529421" TargetMode="External"/><Relationship Id="rId52" Type="http://schemas.openxmlformats.org/officeDocument/2006/relationships/hyperlink" Target="https://www.usnews.com/education/best-global-universities/comsats-university-islamabad-cui-529200" TargetMode="External"/><Relationship Id="rId519" Type="http://schemas.openxmlformats.org/officeDocument/2006/relationships/hyperlink" Target="https://www.usnews.com/education/best-global-universities/shahid-bahonar-university-of-kerman-sbuk-529425" TargetMode="External"/><Relationship Id="rId518" Type="http://schemas.openxmlformats.org/officeDocument/2006/relationships/hyperlink" Target="https://www.usnews.com/education/best-global-universities/qingdao-agricultural-university-529491" TargetMode="External"/><Relationship Id="rId517" Type="http://schemas.openxmlformats.org/officeDocument/2006/relationships/hyperlink" Target="https://www.usnews.com/education/best-global-universities/huaqiao-university-529488" TargetMode="External"/><Relationship Id="rId516" Type="http://schemas.openxmlformats.org/officeDocument/2006/relationships/hyperlink" Target="https://www.usnews.com/education/best-global-universities/fujita-health-university-529208" TargetMode="External"/><Relationship Id="rId515" Type="http://schemas.openxmlformats.org/officeDocument/2006/relationships/hyperlink" Target="https://www.usnews.com/education/best-global-universities/tokyo-university-of-agriculture-technology-530497" TargetMode="External"/><Relationship Id="rId514" Type="http://schemas.openxmlformats.org/officeDocument/2006/relationships/hyperlink" Target="https://www.usnews.com/education/best-global-universities/jiangxi-normal-university-529313" TargetMode="External"/><Relationship Id="rId513" Type="http://schemas.openxmlformats.org/officeDocument/2006/relationships/hyperlink" Target="https://www.usnews.com/education/best-global-universities/institute-technology-of-bandung-529995" TargetMode="External"/><Relationship Id="rId512" Type="http://schemas.openxmlformats.org/officeDocument/2006/relationships/hyperlink" Target="https://www.usnews.com/education/best-global-universities/guangdong-ocean-university-530011" TargetMode="External"/><Relationship Id="rId511" Type="http://schemas.openxmlformats.org/officeDocument/2006/relationships/hyperlink" Target="https://www.usnews.com/education/best-global-universities/pakistan-institute-of-engineering-applied-science-530048" TargetMode="External"/><Relationship Id="rId510" Type="http://schemas.openxmlformats.org/officeDocument/2006/relationships/hyperlink" Target="https://www.usnews.com/education/best-global-universities/gifu-university-506304" TargetMode="External"/><Relationship Id="rId51" Type="http://schemas.openxmlformats.org/officeDocument/2006/relationships/hyperlink" Target="https://www.usnews.com/education/best-global-universities/china-medical-university-taiwan-503180" TargetMode="External"/><Relationship Id="rId509" Type="http://schemas.openxmlformats.org/officeDocument/2006/relationships/hyperlink" Target="https://www.usnews.com/education/best-global-universities/university-of-technology-iraq-510905" TargetMode="External"/><Relationship Id="rId508" Type="http://schemas.openxmlformats.org/officeDocument/2006/relationships/hyperlink" Target="https://www.usnews.com/education/best-global-universities/university-of-petroleum-energy-studies-upes-530238" TargetMode="External"/><Relationship Id="rId507" Type="http://schemas.openxmlformats.org/officeDocument/2006/relationships/hyperlink" Target="https://www.usnews.com/education/best-global-universities/indian-statistical-institute-kolkata-529534" TargetMode="External"/><Relationship Id="rId506" Type="http://schemas.openxmlformats.org/officeDocument/2006/relationships/hyperlink" Target="https://www.usnews.com/education/best-global-universities/guangzhou-university-of-chinese-medicine-529492" TargetMode="External"/><Relationship Id="rId505" Type="http://schemas.openxmlformats.org/officeDocument/2006/relationships/hyperlink" Target="https://www.usnews.com/education/best-global-universities/sogang-university-529014" TargetMode="External"/><Relationship Id="rId504" Type="http://schemas.openxmlformats.org/officeDocument/2006/relationships/hyperlink" Target="https://www.usnews.com/education/best-global-universities/nara-institute-of-science-technology-528981" TargetMode="External"/><Relationship Id="rId503" Type="http://schemas.openxmlformats.org/officeDocument/2006/relationships/hyperlink" Target="https://www.usnews.com/education/best-global-universities/indian-institute-of-science-education-research-iiser---kolkata-529446" TargetMode="External"/><Relationship Id="rId502" Type="http://schemas.openxmlformats.org/officeDocument/2006/relationships/hyperlink" Target="https://www.usnews.com/education/best-global-universities/university-of-toyama-501284" TargetMode="External"/><Relationship Id="rId501" Type="http://schemas.openxmlformats.org/officeDocument/2006/relationships/hyperlink" Target="https://www.usnews.com/education/best-global-universities/al-balqa-applied-university-530236" TargetMode="External"/><Relationship Id="rId500" Type="http://schemas.openxmlformats.org/officeDocument/2006/relationships/hyperlink" Target="https://www.usnews.com/education/best-global-universities/taiyuan-university-of-technology-529111" TargetMode="External"/><Relationship Id="rId50" Type="http://schemas.openxmlformats.org/officeDocument/2006/relationships/hyperlink" Target="https://www.usnews.com/education/best-global-universities/universiti-malaya-501730" TargetMode="External"/><Relationship Id="rId5" Type="http://schemas.openxmlformats.org/officeDocument/2006/relationships/hyperlink" Target="https://www.usnews.com/education/best-global-universities/chinese-university-of-hong-kong-502973" TargetMode="External"/><Relationship Id="rId499" Type="http://schemas.openxmlformats.org/officeDocument/2006/relationships/hyperlink" Target="https://www.usnews.com/education/best-global-universities/minjiang-university-530235" TargetMode="External"/><Relationship Id="rId498" Type="http://schemas.openxmlformats.org/officeDocument/2006/relationships/hyperlink" Target="https://www.usnews.com/education/best-global-universities/liaocheng-university-529802" TargetMode="External"/><Relationship Id="rId497" Type="http://schemas.openxmlformats.org/officeDocument/2006/relationships/hyperlink" Target="https://www.usnews.com/education/best-global-universities/ivane-javakhishvili-tbilisi-state-university-528844" TargetMode="External"/><Relationship Id="rId496" Type="http://schemas.openxmlformats.org/officeDocument/2006/relationships/hyperlink" Target="https://www.usnews.com/education/best-global-universities/hunan-university-of-technology-529606" TargetMode="External"/><Relationship Id="rId495" Type="http://schemas.openxmlformats.org/officeDocument/2006/relationships/hyperlink" Target="https://www.usnews.com/education/best-global-universities/shandong-university-of-technology-529853" TargetMode="External"/><Relationship Id="rId494" Type="http://schemas.openxmlformats.org/officeDocument/2006/relationships/hyperlink" Target="https://www.usnews.com/education/best-global-universities/hunan-university-of-science-technology-529481" TargetMode="External"/><Relationship Id="rId493" Type="http://schemas.openxmlformats.org/officeDocument/2006/relationships/hyperlink" Target="https://www.usnews.com/education/best-global-universities/kwangwoon-university-529280" TargetMode="External"/><Relationship Id="rId492" Type="http://schemas.openxmlformats.org/officeDocument/2006/relationships/hyperlink" Target="https://www.usnews.com/education/best-global-universities/jahangirnagar-university-530233" TargetMode="External"/><Relationship Id="rId491" Type="http://schemas.openxmlformats.org/officeDocument/2006/relationships/hyperlink" Target="https://www.usnews.com/education/best-global-universities/chongqing-medical-university-529043" TargetMode="External"/><Relationship Id="rId490" Type="http://schemas.openxmlformats.org/officeDocument/2006/relationships/hyperlink" Target="https://www.usnews.com/education/best-global-universities/beijing-university-of-civil-engineering-architecture-529765" TargetMode="External"/><Relationship Id="rId49" Type="http://schemas.openxmlformats.org/officeDocument/2006/relationships/hyperlink" Target="https://www.usnews.com/education/best-global-universities/university-of-tehran-504903" TargetMode="External"/><Relationship Id="rId489" Type="http://schemas.openxmlformats.org/officeDocument/2006/relationships/hyperlink" Target="https://www.usnews.com/education/best-global-universities/ozyegin-university-529321" TargetMode="External"/><Relationship Id="rId488" Type="http://schemas.openxmlformats.org/officeDocument/2006/relationships/hyperlink" Target="https://www.usnews.com/education/best-global-universities/naval-medical-university-505505" TargetMode="External"/><Relationship Id="rId487" Type="http://schemas.openxmlformats.org/officeDocument/2006/relationships/hyperlink" Target="https://www.usnews.com/education/best-global-universities/kangwon-national-university-500476" TargetMode="External"/><Relationship Id="rId486" Type="http://schemas.openxmlformats.org/officeDocument/2006/relationships/hyperlink" Target="https://www.usnews.com/education/best-global-universities/hunan-normal-university-529497" TargetMode="External"/><Relationship Id="rId485" Type="http://schemas.openxmlformats.org/officeDocument/2006/relationships/hyperlink" Target="https://www.usnews.com/education/best-global-universities/akdeniz-university-529050" TargetMode="External"/><Relationship Id="rId484" Type="http://schemas.openxmlformats.org/officeDocument/2006/relationships/hyperlink" Target="https://www.usnews.com/education/best-global-universities/yanshan-university-529086" TargetMode="External"/><Relationship Id="rId483" Type="http://schemas.openxmlformats.org/officeDocument/2006/relationships/hyperlink" Target="https://www.usnews.com/education/best-global-universities/sakarya-university-529484" TargetMode="External"/><Relationship Id="rId482" Type="http://schemas.openxmlformats.org/officeDocument/2006/relationships/hyperlink" Target="https://www.usnews.com/education/best-global-universities/hebei-university-of-technology-529604" TargetMode="External"/><Relationship Id="rId481" Type="http://schemas.openxmlformats.org/officeDocument/2006/relationships/hyperlink" Target="https://www.usnews.com/education/best-global-universities/hashemite-university-507733" TargetMode="External"/><Relationship Id="rId480" Type="http://schemas.openxmlformats.org/officeDocument/2006/relationships/hyperlink" Target="https://www.usnews.com/education/best-global-universities/ehime-university-505737" TargetMode="External"/><Relationship Id="rId48" Type="http://schemas.openxmlformats.org/officeDocument/2006/relationships/hyperlink" Target="https://www.usnews.com/education/best-global-universities/sungkyunkwan-university-skku-500193" TargetMode="External"/><Relationship Id="rId479" Type="http://schemas.openxmlformats.org/officeDocument/2006/relationships/hyperlink" Target="https://www.usnews.com/education/best-global-universities/chungbuk-national-university-503344" TargetMode="External"/><Relationship Id="rId478" Type="http://schemas.openxmlformats.org/officeDocument/2006/relationships/hyperlink" Target="https://www.usnews.com/education/best-global-universities/bangladesh-university-of-engineering-technology-buet-530184" TargetMode="External"/><Relationship Id="rId477" Type="http://schemas.openxmlformats.org/officeDocument/2006/relationships/hyperlink" Target="https://www.usnews.com/education/best-global-universities/tamkang-university-529251" TargetMode="External"/><Relationship Id="rId476" Type="http://schemas.openxmlformats.org/officeDocument/2006/relationships/hyperlink" Target="https://www.usnews.com/education/best-global-universities/sichuan-normal-university-529719" TargetMode="External"/><Relationship Id="rId475" Type="http://schemas.openxmlformats.org/officeDocument/2006/relationships/hyperlink" Target="https://www.usnews.com/education/best-global-universities/izmir-yuksek-teknoloji-enstitusu-529316" TargetMode="External"/><Relationship Id="rId474" Type="http://schemas.openxmlformats.org/officeDocument/2006/relationships/hyperlink" Target="https://www.usnews.com/education/best-global-universities/tianjin-university-science-technology-529285" TargetMode="External"/><Relationship Id="rId473" Type="http://schemas.openxmlformats.org/officeDocument/2006/relationships/hyperlink" Target="https://www.usnews.com/education/best-global-universities/indian-institute-of-technology-iit-bhubaneswar-529756" TargetMode="External"/><Relationship Id="rId472" Type="http://schemas.openxmlformats.org/officeDocument/2006/relationships/hyperlink" Target="https://www.usnews.com/education/best-global-universities/gadjah-mada-university-529706" TargetMode="External"/><Relationship Id="rId471" Type="http://schemas.openxmlformats.org/officeDocument/2006/relationships/hyperlink" Target="https://www.usnews.com/education/best-global-universities/american-university-of-sharjah-510086" TargetMode="External"/><Relationship Id="rId470" Type="http://schemas.openxmlformats.org/officeDocument/2006/relationships/hyperlink" Target="https://www.usnews.com/education/best-global-universities/heilongjiang-university-529289" TargetMode="External"/><Relationship Id="rId47" Type="http://schemas.openxmlformats.org/officeDocument/2006/relationships/hyperlink" Target="https://www.usnews.com/education/best-global-universities/hebrew-university-of-jerusalem-500554" TargetMode="External"/><Relationship Id="rId469" Type="http://schemas.openxmlformats.org/officeDocument/2006/relationships/hyperlink" Target="https://www.usnews.com/education/best-global-universities/university-of-calcutta-529004" TargetMode="External"/><Relationship Id="rId468" Type="http://schemas.openxmlformats.org/officeDocument/2006/relationships/hyperlink" Target="https://www.usnews.com/education/best-global-universities/national-institute-of-technology-rourkela-529700" TargetMode="External"/><Relationship Id="rId467" Type="http://schemas.openxmlformats.org/officeDocument/2006/relationships/hyperlink" Target="https://www.usnews.com/education/best-global-universities/malaviya-national-institute-of-technology-jaipur-529640" TargetMode="External"/><Relationship Id="rId466" Type="http://schemas.openxmlformats.org/officeDocument/2006/relationships/hyperlink" Target="https://www.usnews.com/education/best-global-universities/indian-institute-of-technology-iit-gandhinagar-529780" TargetMode="External"/><Relationship Id="rId465" Type="http://schemas.openxmlformats.org/officeDocument/2006/relationships/hyperlink" Target="https://www.usnews.com/education/best-global-universities/university-of-isfahan-529204" TargetMode="External"/><Relationship Id="rId464" Type="http://schemas.openxmlformats.org/officeDocument/2006/relationships/hyperlink" Target="https://www.usnews.com/education/best-global-universities/daegu-gyeongbuk-institute-of-science-technology-dgist-529431" TargetMode="External"/><Relationship Id="rId463" Type="http://schemas.openxmlformats.org/officeDocument/2006/relationships/hyperlink" Target="https://www.usnews.com/education/best-global-universities/chengdu-university-of-technology-530199" TargetMode="External"/><Relationship Id="rId462" Type="http://schemas.openxmlformats.org/officeDocument/2006/relationships/hyperlink" Target="https://www.usnews.com/education/best-global-universities/national-chung-hsing-university-506137" TargetMode="External"/><Relationship Id="rId461" Type="http://schemas.openxmlformats.org/officeDocument/2006/relationships/hyperlink" Target="https://www.usnews.com/education/best-global-universities/nantong-university-529473" TargetMode="External"/><Relationship Id="rId460" Type="http://schemas.openxmlformats.org/officeDocument/2006/relationships/hyperlink" Target="https://www.usnews.com/education/best-global-universities/majmaah-university-513835" TargetMode="External"/><Relationship Id="rId46" Type="http://schemas.openxmlformats.org/officeDocument/2006/relationships/hyperlink" Target="https://www.usnews.com/education/best-global-universities/university-of-macau-528951" TargetMode="External"/><Relationship Id="rId459" Type="http://schemas.openxmlformats.org/officeDocument/2006/relationships/hyperlink" Target="https://www.usnews.com/education/best-global-universities/chitkara-university-punjab-530229" TargetMode="External"/><Relationship Id="rId458" Type="http://schemas.openxmlformats.org/officeDocument/2006/relationships/hyperlink" Target="https://www.usnews.com/education/best-global-universities/lovely-professional-university-530057" TargetMode="External"/><Relationship Id="rId457" Type="http://schemas.openxmlformats.org/officeDocument/2006/relationships/hyperlink" Target="https://www.usnews.com/education/best-global-universities/hubei-university-529080" TargetMode="External"/><Relationship Id="rId456" Type="http://schemas.openxmlformats.org/officeDocument/2006/relationships/hyperlink" Target="https://www.usnews.com/education/best-global-universities/henan-normal-university-529271" TargetMode="External"/><Relationship Id="rId455" Type="http://schemas.openxmlformats.org/officeDocument/2006/relationships/hyperlink" Target="https://www.usnews.com/education/best-global-universities/zhejiang-sci-tech-university-529088" TargetMode="External"/><Relationship Id="rId454" Type="http://schemas.openxmlformats.org/officeDocument/2006/relationships/hyperlink" Target="https://www.usnews.com/education/best-global-universities/hangzhou-dianzi-university-529256" TargetMode="External"/><Relationship Id="rId453" Type="http://schemas.openxmlformats.org/officeDocument/2006/relationships/hyperlink" Target="https://www.usnews.com/education/best-global-universities/cukurova-university-528939" TargetMode="External"/><Relationship Id="rId452" Type="http://schemas.openxmlformats.org/officeDocument/2006/relationships/hyperlink" Target="https://www.usnews.com/education/best-global-universities/anhui-agricultural-university-529528" TargetMode="External"/><Relationship Id="rId451" Type="http://schemas.openxmlformats.org/officeDocument/2006/relationships/hyperlink" Target="https://www.usnews.com/education/best-global-universities/selcuk-university-505792" TargetMode="External"/><Relationship Id="rId450" Type="http://schemas.openxmlformats.org/officeDocument/2006/relationships/hyperlink" Target="https://www.usnews.com/education/best-global-universities/nanjing-university-of-chinese-medicine-529308" TargetMode="External"/><Relationship Id="rId45" Type="http://schemas.openxmlformats.org/officeDocument/2006/relationships/hyperlink" Target="https://www.usnews.com/education/best-global-universities/university-of-sharjah-529769" TargetMode="External"/><Relationship Id="rId449" Type="http://schemas.openxmlformats.org/officeDocument/2006/relationships/hyperlink" Target="https://www.usnews.com/education/best-global-universities/lingnan-university-530227" TargetMode="External"/><Relationship Id="rId448" Type="http://schemas.openxmlformats.org/officeDocument/2006/relationships/hyperlink" Target="https://www.usnews.com/education/best-global-universities/hubei-university-of-technology-529727" TargetMode="External"/><Relationship Id="rId447" Type="http://schemas.openxmlformats.org/officeDocument/2006/relationships/hyperlink" Target="https://www.usnews.com/education/best-global-universities/homi-bhabha-national-institute-529784" TargetMode="External"/><Relationship Id="rId446" Type="http://schemas.openxmlformats.org/officeDocument/2006/relationships/hyperlink" Target="https://www.usnews.com/education/best-global-universities/gachon-university-529167" TargetMode="External"/><Relationship Id="rId445" Type="http://schemas.openxmlformats.org/officeDocument/2006/relationships/hyperlink" Target="https://www.usnews.com/education/best-global-universities/dongguan-university-of-technology-529804" TargetMode="External"/><Relationship Id="rId444" Type="http://schemas.openxmlformats.org/officeDocument/2006/relationships/hyperlink" Target="https://www.usnews.com/education/best-global-universities/capital-normal-university-529223" TargetMode="External"/><Relationship Id="rId443" Type="http://schemas.openxmlformats.org/officeDocument/2006/relationships/hyperlink" Target="https://www.usnews.com/education/best-global-universities/university-of-science-technology-ust-529395" TargetMode="External"/><Relationship Id="rId442" Type="http://schemas.openxmlformats.org/officeDocument/2006/relationships/hyperlink" Target="https://www.usnews.com/education/best-global-universities/erciyes-university-503419" TargetMode="External"/><Relationship Id="rId441" Type="http://schemas.openxmlformats.org/officeDocument/2006/relationships/hyperlink" Target="https://www.usnews.com/education/best-global-universities/kasetsart-university-529012" TargetMode="External"/><Relationship Id="rId440" Type="http://schemas.openxmlformats.org/officeDocument/2006/relationships/hyperlink" Target="https://www.usnews.com/education/best-global-universities/dokuz-eylul-university-503998" TargetMode="External"/><Relationship Id="rId44" Type="http://schemas.openxmlformats.org/officeDocument/2006/relationships/hyperlink" Target="https://www.usnews.com/education/best-global-universities/ton-duc-thang-university-529637" TargetMode="External"/><Relationship Id="rId439" Type="http://schemas.openxmlformats.org/officeDocument/2006/relationships/hyperlink" Target="https://www.usnews.com/education/best-global-universities/xinjiang-university-529284" TargetMode="External"/><Relationship Id="rId438" Type="http://schemas.openxmlformats.org/officeDocument/2006/relationships/hyperlink" Target="https://www.usnews.com/education/best-global-universities/kindai-university-kinki-university-505855" TargetMode="External"/><Relationship Id="rId437" Type="http://schemas.openxmlformats.org/officeDocument/2006/relationships/hyperlink" Target="https://www.usnews.com/education/best-global-universities/university-of-hyderabad-528875" TargetMode="External"/><Relationship Id="rId436" Type="http://schemas.openxmlformats.org/officeDocument/2006/relationships/hyperlink" Target="https://www.usnews.com/education/best-global-universities/indian-institute-of-technology-bhu-varanasi-iit-bhu-varanasi-529539" TargetMode="External"/><Relationship Id="rId435" Type="http://schemas.openxmlformats.org/officeDocument/2006/relationships/hyperlink" Target="https://www.usnews.com/education/best-global-universities/qassim-university-510947" TargetMode="External"/><Relationship Id="rId434" Type="http://schemas.openxmlformats.org/officeDocument/2006/relationships/hyperlink" Target="https://www.usnews.com/education/best-global-universities/anhui-medical-university-529269" TargetMode="External"/><Relationship Id="rId433" Type="http://schemas.openxmlformats.org/officeDocument/2006/relationships/hyperlink" Target="https://www.usnews.com/education/best-global-universities/university-of-mohaghegh-ardabili-529803" TargetMode="External"/><Relationship Id="rId432" Type="http://schemas.openxmlformats.org/officeDocument/2006/relationships/hyperlink" Target="https://www.usnews.com/education/best-global-universities/kaohsiung-medical-university-505935" TargetMode="External"/><Relationship Id="rId431" Type="http://schemas.openxmlformats.org/officeDocument/2006/relationships/hyperlink" Target="https://www.usnews.com/education/best-global-universities/university-of-baghdad-513204" TargetMode="External"/><Relationship Id="rId430" Type="http://schemas.openxmlformats.org/officeDocument/2006/relationships/hyperlink" Target="https://www.usnews.com/education/best-global-universities/shanghai-ocean-university-529171" TargetMode="External"/><Relationship Id="rId43" Type="http://schemas.openxmlformats.org/officeDocument/2006/relationships/hyperlink" Target="https://www.usnews.com/education/best-global-universities/northwestern-polytechnical-university-504154" TargetMode="External"/><Relationship Id="rId429" Type="http://schemas.openxmlformats.org/officeDocument/2006/relationships/hyperlink" Target="https://www.usnews.com/education/best-global-universities/indian-institute-of-technology-iit-indore-529453" TargetMode="External"/><Relationship Id="rId428" Type="http://schemas.openxmlformats.org/officeDocument/2006/relationships/hyperlink" Target="https://www.usnews.com/education/best-global-universities/gyeongsang-national-university-500897" TargetMode="External"/><Relationship Id="rId427" Type="http://schemas.openxmlformats.org/officeDocument/2006/relationships/hyperlink" Target="https://www.usnews.com/education/best-global-universities/catholic-university-of-korea-504494" TargetMode="External"/><Relationship Id="rId426" Type="http://schemas.openxmlformats.org/officeDocument/2006/relationships/hyperlink" Target="https://www.usnews.com/education/best-global-universities/tokyo-university-of-science-503707" TargetMode="External"/><Relationship Id="rId425" Type="http://schemas.openxmlformats.org/officeDocument/2006/relationships/hyperlink" Target="https://www.usnews.com/education/best-global-universities/suzhou-university-of-science-technology-529823" TargetMode="External"/><Relationship Id="rId424" Type="http://schemas.openxmlformats.org/officeDocument/2006/relationships/hyperlink" Target="https://www.usnews.com/education/best-global-universities/shiraz-university-of-technology-529462" TargetMode="External"/><Relationship Id="rId423" Type="http://schemas.openxmlformats.org/officeDocument/2006/relationships/hyperlink" Target="https://www.usnews.com/education/best-global-universities/henan-university-of-science-technology-529653" TargetMode="External"/><Relationship Id="rId422" Type="http://schemas.openxmlformats.org/officeDocument/2006/relationships/hyperlink" Target="https://www.usnews.com/education/best-global-universities/al-farabi-kazakh-national-university-530060" TargetMode="External"/><Relationship Id="rId421" Type="http://schemas.openxmlformats.org/officeDocument/2006/relationships/hyperlink" Target="https://www.usnews.com/education/best-global-universities/tokyo-medical-university-529058" TargetMode="External"/><Relationship Id="rId420" Type="http://schemas.openxmlformats.org/officeDocument/2006/relationships/hyperlink" Target="https://www.usnews.com/education/best-global-universities/qilu-university-of-technology-529482" TargetMode="External"/><Relationship Id="rId42" Type="http://schemas.openxmlformats.org/officeDocument/2006/relationships/hyperlink" Target="https://www.usnews.com/education/best-global-universities/east-china-normal-university-506407" TargetMode="External"/><Relationship Id="rId419" Type="http://schemas.openxmlformats.org/officeDocument/2006/relationships/hyperlink" Target="https://www.usnews.com/education/best-global-universities/yarmouk-university-507918" TargetMode="External"/><Relationship Id="rId418" Type="http://schemas.openxmlformats.org/officeDocument/2006/relationships/hyperlink" Target="https://www.usnews.com/education/best-global-universities/universiti-tunku-abdul-rahman-utar-529814" TargetMode="External"/><Relationship Id="rId417" Type="http://schemas.openxmlformats.org/officeDocument/2006/relationships/hyperlink" Target="https://www.usnews.com/education/best-global-universities/jiangxi-university-of-science-technology-529889" TargetMode="External"/><Relationship Id="rId416" Type="http://schemas.openxmlformats.org/officeDocument/2006/relationships/hyperlink" Target="https://www.usnews.com/education/best-global-universities/international-islamic-university-malaysia-529529" TargetMode="External"/><Relationship Id="rId415" Type="http://schemas.openxmlformats.org/officeDocument/2006/relationships/hyperlink" Target="https://www.usnews.com/education/best-global-universities/gazi-university-506852" TargetMode="External"/><Relationship Id="rId414" Type="http://schemas.openxmlformats.org/officeDocument/2006/relationships/hyperlink" Target="https://www.usnews.com/education/best-global-universities/central-university-of-finance-economics-529634" TargetMode="External"/><Relationship Id="rId413" Type="http://schemas.openxmlformats.org/officeDocument/2006/relationships/hyperlink" Target="https://www.usnews.com/education/best-global-universities/shaanxi-university-of-science-technology-529882" TargetMode="External"/><Relationship Id="rId412" Type="http://schemas.openxmlformats.org/officeDocument/2006/relationships/hyperlink" Target="https://www.usnews.com/education/best-global-universities/urmia-university-529525" TargetMode="External"/><Relationship Id="rId411" Type="http://schemas.openxmlformats.org/officeDocument/2006/relationships/hyperlink" Target="https://www.usnews.com/education/best-global-universities/prince-of-songkla-university-529017" TargetMode="External"/><Relationship Id="rId410" Type="http://schemas.openxmlformats.org/officeDocument/2006/relationships/hyperlink" Target="https://www.usnews.com/education/best-global-universities/international-medical-university-malaysia-529742" TargetMode="External"/><Relationship Id="rId41" Type="http://schemas.openxmlformats.org/officeDocument/2006/relationships/hyperlink" Target="https://www.usnews.com/education/best-global-universities/chongqing-university-505768" TargetMode="External"/><Relationship Id="rId409" Type="http://schemas.openxmlformats.org/officeDocument/2006/relationships/hyperlink" Target="https://www.usnews.com/education/best-global-universities/yildiz-technical-university-528878" TargetMode="External"/><Relationship Id="rId408" Type="http://schemas.openxmlformats.org/officeDocument/2006/relationships/hyperlink" Target="https://www.usnews.com/education/best-global-universities/xian-university-of-technology-529477" TargetMode="External"/><Relationship Id="rId407" Type="http://schemas.openxmlformats.org/officeDocument/2006/relationships/hyperlink" Target="https://www.usnews.com/education/best-global-universities/kerman-university-of-medical-sciences-529929" TargetMode="External"/><Relationship Id="rId406" Type="http://schemas.openxmlformats.org/officeDocument/2006/relationships/hyperlink" Target="https://www.usnews.com/education/best-global-universities/istanbul-university-cerrahpasa-529526" TargetMode="External"/><Relationship Id="rId405" Type="http://schemas.openxmlformats.org/officeDocument/2006/relationships/hyperlink" Target="https://www.usnews.com/education/best-global-universities/tianjin-medical-university-529011" TargetMode="External"/><Relationship Id="rId404" Type="http://schemas.openxmlformats.org/officeDocument/2006/relationships/hyperlink" Target="https://www.usnews.com/education/best-global-universities/shinshu-university-505095" TargetMode="External"/><Relationship Id="rId403" Type="http://schemas.openxmlformats.org/officeDocument/2006/relationships/hyperlink" Target="https://www.usnews.com/education/best-global-universities/university-of-colombo-529748" TargetMode="External"/><Relationship Id="rId402" Type="http://schemas.openxmlformats.org/officeDocument/2006/relationships/hyperlink" Target="https://www.usnews.com/education/best-global-universities/indian-institute-of-technology-iit-guwahati-528994" TargetMode="External"/><Relationship Id="rId401" Type="http://schemas.openxmlformats.org/officeDocument/2006/relationships/hyperlink" Target="https://www.usnews.com/education/best-global-universities/indian-institute-of-science-education-research-iiser-pune-529311" TargetMode="External"/><Relationship Id="rId400" Type="http://schemas.openxmlformats.org/officeDocument/2006/relationships/hyperlink" Target="https://www.usnews.com/education/best-global-universities/ege-university-500691" TargetMode="External"/><Relationship Id="rId40" Type="http://schemas.openxmlformats.org/officeDocument/2006/relationships/hyperlink" Target="https://www.usnews.com/education/best-global-universities/tianjin-university-503557" TargetMode="External"/><Relationship Id="rId4" Type="http://schemas.openxmlformats.org/officeDocument/2006/relationships/hyperlink" Target="https://www.usnews.com/education/best-global-universities/peking-university-501148" TargetMode="External"/><Relationship Id="rId399" Type="http://schemas.openxmlformats.org/officeDocument/2006/relationships/hyperlink" Target="https://www.usnews.com/education/best-global-universities/university-of-engineering-technology-taxila-529768" TargetMode="External"/><Relationship Id="rId398" Type="http://schemas.openxmlformats.org/officeDocument/2006/relationships/hyperlink" Target="https://www.usnews.com/education/best-global-universities/shantou-university-529179" TargetMode="External"/><Relationship Id="rId397" Type="http://schemas.openxmlformats.org/officeDocument/2006/relationships/hyperlink" Target="https://www.usnews.com/education/best-global-universities/lahore-university-of-management-sciences-530224" TargetMode="External"/><Relationship Id="rId396" Type="http://schemas.openxmlformats.org/officeDocument/2006/relationships/hyperlink" Target="https://www.usnews.com/education/best-global-universities/tiangong-university-529130" TargetMode="External"/><Relationship Id="rId395" Type="http://schemas.openxmlformats.org/officeDocument/2006/relationships/hyperlink" Target="https://www.usnews.com/education/best-global-universities/national-taipei-university-of-technology-529069" TargetMode="External"/><Relationship Id="rId394" Type="http://schemas.openxmlformats.org/officeDocument/2006/relationships/hyperlink" Target="https://www.usnews.com/education/best-global-universities/nazarbayev-university-529806" TargetMode="External"/><Relationship Id="rId393" Type="http://schemas.openxmlformats.org/officeDocument/2006/relationships/hyperlink" Target="https://www.usnews.com/education/best-global-universities/chungnam-national-university-502760" TargetMode="External"/><Relationship Id="rId392" Type="http://schemas.openxmlformats.org/officeDocument/2006/relationships/hyperlink" Target="https://www.usnews.com/education/best-global-universities/imam-khomeini-international-university-529643" TargetMode="External"/><Relationship Id="rId391" Type="http://schemas.openxmlformats.org/officeDocument/2006/relationships/hyperlink" Target="https://www.usnews.com/education/best-global-universities/university-of-jeddah-530059" TargetMode="External"/><Relationship Id="rId390" Type="http://schemas.openxmlformats.org/officeDocument/2006/relationships/hyperlink" Target="https://www.usnews.com/education/best-global-universities/university-kashan-529415" TargetMode="External"/><Relationship Id="rId39" Type="http://schemas.openxmlformats.org/officeDocument/2006/relationships/hyperlink" Target="https://www.usnews.com/education/best-global-universities/nankai-university-505981" TargetMode="External"/><Relationship Id="rId389" Type="http://schemas.openxmlformats.org/officeDocument/2006/relationships/hyperlink" Target="https://www.usnews.com/education/best-global-universities/jadavpur-university-505474" TargetMode="External"/><Relationship Id="rId388" Type="http://schemas.openxmlformats.org/officeDocument/2006/relationships/hyperlink" Target="https://www.usnews.com/education/best-global-universities/ajou-university-504876" TargetMode="External"/><Relationship Id="rId387" Type="http://schemas.openxmlformats.org/officeDocument/2006/relationships/hyperlink" Target="https://www.usnews.com/education/best-global-universities/osaka-metropolitan-university-530032" TargetMode="External"/><Relationship Id="rId386" Type="http://schemas.openxmlformats.org/officeDocument/2006/relationships/hyperlink" Target="https://www.usnews.com/education/best-global-universities/jiangsu-normal-university-529282" TargetMode="External"/><Relationship Id="rId385" Type="http://schemas.openxmlformats.org/officeDocument/2006/relationships/hyperlink" Target="https://www.usnews.com/education/best-global-universities/xian-university-of-science-technology-529798" TargetMode="External"/><Relationship Id="rId384" Type="http://schemas.openxmlformats.org/officeDocument/2006/relationships/hyperlink" Target="https://www.usnews.com/education/best-global-universities/post-graduate-institute-of-medical-education-research-pgimer-chandigarh-529687" TargetMode="External"/><Relationship Id="rId383" Type="http://schemas.openxmlformats.org/officeDocument/2006/relationships/hyperlink" Target="https://www.usnews.com/education/best-global-universities/king-mongkuts-university-of-technology-north-bangkok-529830" TargetMode="External"/><Relationship Id="rId382" Type="http://schemas.openxmlformats.org/officeDocument/2006/relationships/hyperlink" Target="https://www.usnews.com/education/best-global-universities/university-of-engineering-technology-lahore-529774" TargetMode="External"/><Relationship Id="rId381" Type="http://schemas.openxmlformats.org/officeDocument/2006/relationships/hyperlink" Target="https://www.usnews.com/education/best-global-universities/nagasaki-university-503741" TargetMode="External"/><Relationship Id="rId380" Type="http://schemas.openxmlformats.org/officeDocument/2006/relationships/hyperlink" Target="https://www.usnews.com/education/best-global-universities/inha-university-504761" TargetMode="External"/><Relationship Id="rId38" Type="http://schemas.openxmlformats.org/officeDocument/2006/relationships/hyperlink" Target="https://www.usnews.com/education/best-global-universities/south-china-university-of-technology-505115" TargetMode="External"/><Relationship Id="rId379" Type="http://schemas.openxmlformats.org/officeDocument/2006/relationships/hyperlink" Target="https://www.usnews.com/education/best-global-universities/zhejiang-af-university-529418" TargetMode="External"/><Relationship Id="rId378" Type="http://schemas.openxmlformats.org/officeDocument/2006/relationships/hyperlink" Target="https://www.usnews.com/education/best-global-universities/national-university-of-defense-technology-china-505128" TargetMode="External"/><Relationship Id="rId377" Type="http://schemas.openxmlformats.org/officeDocument/2006/relationships/hyperlink" Target="https://www.usnews.com/education/best-global-universities/kanazawa-university-503283" TargetMode="External"/><Relationship Id="rId376" Type="http://schemas.openxmlformats.org/officeDocument/2006/relationships/hyperlink" Target="https://www.usnews.com/education/best-global-universities/ningbo-university-529272" TargetMode="External"/><Relationship Id="rId375" Type="http://schemas.openxmlformats.org/officeDocument/2006/relationships/hyperlink" Target="https://www.usnews.com/education/best-global-universities/niigata-university-504351" TargetMode="External"/><Relationship Id="rId374" Type="http://schemas.openxmlformats.org/officeDocument/2006/relationships/hyperlink" Target="https://www.usnews.com/education/best-global-universities/nanjing-university-of-finance-economics-530042" TargetMode="External"/><Relationship Id="rId373" Type="http://schemas.openxmlformats.org/officeDocument/2006/relationships/hyperlink" Target="https://www.usnews.com/education/best-global-universities/guizhou-university-529303" TargetMode="External"/><Relationship Id="rId372" Type="http://schemas.openxmlformats.org/officeDocument/2006/relationships/hyperlink" Target="https://www.usnews.com/education/best-global-universities/ataturk-university-500132" TargetMode="External"/><Relationship Id="rId371" Type="http://schemas.openxmlformats.org/officeDocument/2006/relationships/hyperlink" Target="https://www.usnews.com/education/best-global-universities/wenzhou-medical-university-529262" TargetMode="External"/><Relationship Id="rId370" Type="http://schemas.openxmlformats.org/officeDocument/2006/relationships/hyperlink" Target="https://www.usnews.com/education/best-global-universities/tianjin-university-of-technology-529674" TargetMode="External"/><Relationship Id="rId37" Type="http://schemas.openxmlformats.org/officeDocument/2006/relationships/hyperlink" Target="https://www.usnews.com/education/best-global-universities/shenzhen-university-529041" TargetMode="External"/><Relationship Id="rId369" Type="http://schemas.openxmlformats.org/officeDocument/2006/relationships/hyperlink" Target="https://www.usnews.com/education/best-global-universities/northeast-forestry-university-china-529095" TargetMode="External"/><Relationship Id="rId368" Type="http://schemas.openxmlformats.org/officeDocument/2006/relationships/hyperlink" Target="https://www.usnews.com/education/best-global-universities/kunming-university-of-science-technology-529089" TargetMode="External"/><Relationship Id="rId367" Type="http://schemas.openxmlformats.org/officeDocument/2006/relationships/hyperlink" Target="https://www.usnews.com/education/best-global-universities/china-medical-university-506215" TargetMode="External"/><Relationship Id="rId366" Type="http://schemas.openxmlformats.org/officeDocument/2006/relationships/hyperlink" Target="https://www.usnews.com/education/best-global-universities/chang-gung-university-505417" TargetMode="External"/><Relationship Id="rId365" Type="http://schemas.openxmlformats.org/officeDocument/2006/relationships/hyperlink" Target="https://www.usnews.com/education/best-global-universities/konkuk-university-503911" TargetMode="External"/><Relationship Id="rId364" Type="http://schemas.openxmlformats.org/officeDocument/2006/relationships/hyperlink" Target="https://www.usnews.com/education/best-global-universities/universiti-teknologi-mara-529194" TargetMode="External"/><Relationship Id="rId363" Type="http://schemas.openxmlformats.org/officeDocument/2006/relationships/hyperlink" Target="https://www.usnews.com/education/best-global-universities/marmara-university-502695" TargetMode="External"/><Relationship Id="rId362" Type="http://schemas.openxmlformats.org/officeDocument/2006/relationships/hyperlink" Target="https://www.usnews.com/education/best-global-universities/henan-polytechnic-university-529521" TargetMode="External"/><Relationship Id="rId361" Type="http://schemas.openxmlformats.org/officeDocument/2006/relationships/hyperlink" Target="https://www.usnews.com/education/best-global-universities/air-force-military-medical-university-506665" TargetMode="External"/><Relationship Id="rId360" Type="http://schemas.openxmlformats.org/officeDocument/2006/relationships/hyperlink" Target="https://www.usnews.com/education/best-global-universities/xiangtan-university-529020" TargetMode="External"/><Relationship Id="rId36" Type="http://schemas.openxmlformats.org/officeDocument/2006/relationships/hyperlink" Target="https://www.usnews.com/education/best-global-universities/southeast-university-china-505648" TargetMode="External"/><Relationship Id="rId359" Type="http://schemas.openxmlformats.org/officeDocument/2006/relationships/hyperlink" Target="https://www.usnews.com/education/best-global-universities/srm-institute-of-science-technology-chennai-529816" TargetMode="External"/><Relationship Id="rId358" Type="http://schemas.openxmlformats.org/officeDocument/2006/relationships/hyperlink" Target="https://www.usnews.com/education/best-global-universities/juntendo-university-502999" TargetMode="External"/><Relationship Id="rId357" Type="http://schemas.openxmlformats.org/officeDocument/2006/relationships/hyperlink" Target="https://www.usnews.com/education/best-global-universities/tokai-university-505943" TargetMode="External"/><Relationship Id="rId356" Type="http://schemas.openxmlformats.org/officeDocument/2006/relationships/hyperlink" Target="https://www.usnews.com/education/best-global-universities/jamia-hamdard-university-529132" TargetMode="External"/><Relationship Id="rId355" Type="http://schemas.openxmlformats.org/officeDocument/2006/relationships/hyperlink" Target="https://www.usnews.com/education/best-global-universities/king-saud-bin-abdulaziz-university-for-health-sciences-514629" TargetMode="External"/><Relationship Id="rId354" Type="http://schemas.openxmlformats.org/officeDocument/2006/relationships/hyperlink" Target="https://www.usnews.com/education/best-global-universities/jazan-university-514902" TargetMode="External"/><Relationship Id="rId353" Type="http://schemas.openxmlformats.org/officeDocument/2006/relationships/hyperlink" Target="https://www.usnews.com/education/best-global-universities/university-of-peradeniya-529988" TargetMode="External"/><Relationship Id="rId352" Type="http://schemas.openxmlformats.org/officeDocument/2006/relationships/hyperlink" Target="https://www.usnews.com/education/best-global-universities/tokyo-metropolitan-university-505425" TargetMode="External"/><Relationship Id="rId351" Type="http://schemas.openxmlformats.org/officeDocument/2006/relationships/hyperlink" Target="https://www.usnews.com/education/best-global-universities/chongqing-university-of-posts-telecommunications-529515" TargetMode="External"/><Relationship Id="rId350" Type="http://schemas.openxmlformats.org/officeDocument/2006/relationships/hyperlink" Target="https://www.usnews.com/education/best-global-universities/beijing-technology-business-university-529734" TargetMode="External"/><Relationship Id="rId35" Type="http://schemas.openxmlformats.org/officeDocument/2006/relationships/hyperlink" Target="https://www.usnews.com/education/best-global-universities/xian-jiaotong-university-503987" TargetMode="External"/><Relationship Id="rId349" Type="http://schemas.openxmlformats.org/officeDocument/2006/relationships/hyperlink" Target="https://www.usnews.com/education/best-global-universities/isfahan-university-medical-science-529419" TargetMode="External"/><Relationship Id="rId348" Type="http://schemas.openxmlformats.org/officeDocument/2006/relationships/hyperlink" Target="https://www.usnews.com/education/best-global-universities/army-medical-university-503729" TargetMode="External"/><Relationship Id="rId347" Type="http://schemas.openxmlformats.org/officeDocument/2006/relationships/hyperlink" Target="https://www.usnews.com/education/best-global-universities/kumamoto-university-505102" TargetMode="External"/><Relationship Id="rId346" Type="http://schemas.openxmlformats.org/officeDocument/2006/relationships/hyperlink" Target="https://www.usnews.com/education/best-global-universities/cyprus-university-of-technology-530036" TargetMode="External"/><Relationship Id="rId345" Type="http://schemas.openxmlformats.org/officeDocument/2006/relationships/hyperlink" Target="https://www.usnews.com/education/best-global-universities/airlangga-university-530221" TargetMode="External"/><Relationship Id="rId344" Type="http://schemas.openxmlformats.org/officeDocument/2006/relationships/hyperlink" Target="https://www.usnews.com/education/best-global-universities/university-of-tabuk-529786" TargetMode="External"/><Relationship Id="rId343" Type="http://schemas.openxmlformats.org/officeDocument/2006/relationships/hyperlink" Target="https://www.usnews.com/education/best-global-universities/chandigarh-university-530220" TargetMode="External"/><Relationship Id="rId342" Type="http://schemas.openxmlformats.org/officeDocument/2006/relationships/hyperlink" Target="https://www.usnews.com/education/best-global-universities/university-hail-508576" TargetMode="External"/><Relationship Id="rId341" Type="http://schemas.openxmlformats.org/officeDocument/2006/relationships/hyperlink" Target="https://www.usnews.com/education/best-global-universities/universiti-malaysia-pahang-al-sultan-abdullah-umpsa-529458" TargetMode="External"/><Relationship Id="rId340" Type="http://schemas.openxmlformats.org/officeDocument/2006/relationships/hyperlink" Target="https://www.usnews.com/education/best-global-universities/shandong-agricultural-university-529093" TargetMode="External"/><Relationship Id="rId34" Type="http://schemas.openxmlformats.org/officeDocument/2006/relationships/hyperlink" Target="https://www.usnews.com/education/best-global-universities/beijing-institute-of-technology-504704" TargetMode="External"/><Relationship Id="rId339" Type="http://schemas.openxmlformats.org/officeDocument/2006/relationships/hyperlink" Target="https://www.usnews.com/education/best-global-universities/sanjay-gandhi-postgraduate-institute-of-medical-sciences-529743" TargetMode="External"/><Relationship Id="rId338" Type="http://schemas.openxmlformats.org/officeDocument/2006/relationships/hyperlink" Target="https://www.usnews.com/education/best-global-universities/kermanshah-university-of-medical-sciences-529623" TargetMode="External"/><Relationship Id="rId337" Type="http://schemas.openxmlformats.org/officeDocument/2006/relationships/hyperlink" Target="https://www.usnews.com/education/best-global-universities/jiangsu-university-of-science-technology-529475" TargetMode="External"/><Relationship Id="rId336" Type="http://schemas.openxmlformats.org/officeDocument/2006/relationships/hyperlink" Target="https://www.usnews.com/education/best-global-universities/shanghai-normal-university-505334" TargetMode="External"/><Relationship Id="rId335" Type="http://schemas.openxmlformats.org/officeDocument/2006/relationships/hyperlink" Target="https://www.usnews.com/education/best-global-universities/jawaharlal-nehru-university-new-delhi-529031" TargetMode="External"/><Relationship Id="rId334" Type="http://schemas.openxmlformats.org/officeDocument/2006/relationships/hyperlink" Target="https://www.usnews.com/education/best-global-universities/ajman-university-530219" TargetMode="External"/><Relationship Id="rId333" Type="http://schemas.openxmlformats.org/officeDocument/2006/relationships/hyperlink" Target="https://www.usnews.com/education/best-global-universities/university-of-rajshahi-530218" TargetMode="External"/><Relationship Id="rId332" Type="http://schemas.openxmlformats.org/officeDocument/2006/relationships/hyperlink" Target="https://www.usnews.com/education/best-global-universities/indian-institute-of-technology-iit-hyderabad-529636" TargetMode="External"/><Relationship Id="rId331" Type="http://schemas.openxmlformats.org/officeDocument/2006/relationships/hyperlink" Target="https://www.usnews.com/education/best-global-universities/k-n-toosi-university-of-technology-529705" TargetMode="External"/><Relationship Id="rId330" Type="http://schemas.openxmlformats.org/officeDocument/2006/relationships/hyperlink" Target="https://www.usnews.com/education/best-global-universities/birla-institute-of-technology-science-pilani-bits-pilani-528900" TargetMode="External"/><Relationship Id="rId33" Type="http://schemas.openxmlformats.org/officeDocument/2006/relationships/hyperlink" Target="https://www.usnews.com/education/best-global-universities/tel-aviv-university-500052" TargetMode="External"/><Relationship Id="rId329" Type="http://schemas.openxmlformats.org/officeDocument/2006/relationships/hyperlink" Target="https://www.usnews.com/education/best-global-universities/zhejiang-gongshang-university-529420" TargetMode="External"/><Relationship Id="rId328" Type="http://schemas.openxmlformats.org/officeDocument/2006/relationships/hyperlink" Target="https://www.usnews.com/education/best-global-universities/national-sun-yat-sen-university-505080" TargetMode="External"/><Relationship Id="rId327" Type="http://schemas.openxmlformats.org/officeDocument/2006/relationships/hyperlink" Target="https://www.usnews.com/education/best-global-universities/university-of-jinan-529252" TargetMode="External"/><Relationship Id="rId326" Type="http://schemas.openxmlformats.org/officeDocument/2006/relationships/hyperlink" Target="https://www.usnews.com/education/best-global-universities/gwangju-institute-of-science-technology-gist-506847" TargetMode="External"/><Relationship Id="rId325" Type="http://schemas.openxmlformats.org/officeDocument/2006/relationships/hyperlink" Target="https://www.usnews.com/education/best-global-universities/amity-university-noida-529512" TargetMode="External"/><Relationship Id="rId324" Type="http://schemas.openxmlformats.org/officeDocument/2006/relationships/hyperlink" Target="https://www.usnews.com/education/best-global-universities/chung-ang-university-500565" TargetMode="External"/><Relationship Id="rId323" Type="http://schemas.openxmlformats.org/officeDocument/2006/relationships/hyperlink" Target="https://www.usnews.com/education/best-global-universities/shahid-beheshti-university-502879" TargetMode="External"/><Relationship Id="rId322" Type="http://schemas.openxmlformats.org/officeDocument/2006/relationships/hyperlink" Target="https://www.usnews.com/education/best-global-universities/international-islamic-university-pakistan-530049" TargetMode="External"/><Relationship Id="rId321" Type="http://schemas.openxmlformats.org/officeDocument/2006/relationships/hyperlink" Target="https://www.usnews.com/education/best-global-universities/ilia-state-university-529448" TargetMode="External"/><Relationship Id="rId320" Type="http://schemas.openxmlformats.org/officeDocument/2006/relationships/hyperlink" Target="https://www.usnews.com/education/best-global-universities/foshan-university-529885" TargetMode="External"/><Relationship Id="rId32" Type="http://schemas.openxmlformats.org/officeDocument/2006/relationships/hyperlink" Target="https://www.usnews.com/education/best-global-universities/kyoto-university-505388" TargetMode="External"/><Relationship Id="rId319" Type="http://schemas.openxmlformats.org/officeDocument/2006/relationships/hyperlink" Target="https://www.usnews.com/education/best-global-universities/an-najah-national-university-511302" TargetMode="External"/><Relationship Id="rId318" Type="http://schemas.openxmlformats.org/officeDocument/2006/relationships/hyperlink" Target="https://www.usnews.com/education/best-global-universities/istanbul-aydin-university-529451" TargetMode="External"/><Relationship Id="rId317" Type="http://schemas.openxmlformats.org/officeDocument/2006/relationships/hyperlink" Target="https://www.usnews.com/education/best-global-universities/harbin-medical-university-502045" TargetMode="External"/><Relationship Id="rId316" Type="http://schemas.openxmlformats.org/officeDocument/2006/relationships/hyperlink" Target="https://www.usnews.com/education/best-global-universities/tobb-university-of-economics-and-technology-529325" TargetMode="External"/><Relationship Id="rId315" Type="http://schemas.openxmlformats.org/officeDocument/2006/relationships/hyperlink" Target="https://www.usnews.com/education/best-global-universities/saveetha-institute-of-medical-technical-science-530216" TargetMode="External"/><Relationship Id="rId314" Type="http://schemas.openxmlformats.org/officeDocument/2006/relationships/hyperlink" Target="https://www.usnews.com/education/best-global-universities/khon-kaen-university-529024" TargetMode="External"/><Relationship Id="rId313" Type="http://schemas.openxmlformats.org/officeDocument/2006/relationships/hyperlink" Target="https://www.usnews.com/education/best-global-universities/al-jouf-university-510765" TargetMode="External"/><Relationship Id="rId312" Type="http://schemas.openxmlformats.org/officeDocument/2006/relationships/hyperlink" Target="https://www.usnews.com/education/best-global-universities/air-university-islamabad-530215" TargetMode="External"/><Relationship Id="rId311" Type="http://schemas.openxmlformats.org/officeDocument/2006/relationships/hyperlink" Target="https://www.usnews.com/education/best-global-universities/ferdowsi-university-mashhad-502854" TargetMode="External"/><Relationship Id="rId310" Type="http://schemas.openxmlformats.org/officeDocument/2006/relationships/hyperlink" Target="https://www.usnews.com/education/best-global-universities/university-of-sulimanyah-530214" TargetMode="External"/><Relationship Id="rId31" Type="http://schemas.openxmlformats.org/officeDocument/2006/relationships/hyperlink" Target="https://www.usnews.com/education/best-global-universities/central-south-university-501467" TargetMode="External"/><Relationship Id="rId309" Type="http://schemas.openxmlformats.org/officeDocument/2006/relationships/hyperlink" Target="https://www.usnews.com/education/best-global-universities/national-central-university-504757" TargetMode="External"/><Relationship Id="rId308" Type="http://schemas.openxmlformats.org/officeDocument/2006/relationships/hyperlink" Target="https://www.usnews.com/education/best-global-universities/guangdong-university-of-foreign-studies-530213" TargetMode="External"/><Relationship Id="rId307" Type="http://schemas.openxmlformats.org/officeDocument/2006/relationships/hyperlink" Target="https://www.usnews.com/education/best-global-universities/king-mongkuts-university-of-technology-thonburi-529070" TargetMode="External"/><Relationship Id="rId306" Type="http://schemas.openxmlformats.org/officeDocument/2006/relationships/hyperlink" Target="https://www.usnews.com/education/best-global-universities/abdul-wali-khan-university-530212" TargetMode="External"/><Relationship Id="rId305" Type="http://schemas.openxmlformats.org/officeDocument/2006/relationships/hyperlink" Target="https://www.usnews.com/education/best-global-universities/yerevan-physics-institute-529063" TargetMode="External"/><Relationship Id="rId304" Type="http://schemas.openxmlformats.org/officeDocument/2006/relationships/hyperlink" Target="https://www.usnews.com/education/best-global-universities/shanxi-university-529038" TargetMode="External"/><Relationship Id="rId303" Type="http://schemas.openxmlformats.org/officeDocument/2006/relationships/hyperlink" Target="https://www.usnews.com/education/best-global-universities/bahauddin-zakariya-university-529426" TargetMode="External"/><Relationship Id="rId302" Type="http://schemas.openxmlformats.org/officeDocument/2006/relationships/hyperlink" Target="https://www.usnews.com/education/best-global-universities/wuhan-university-of-science-technology-529350" TargetMode="External"/><Relationship Id="rId301" Type="http://schemas.openxmlformats.org/officeDocument/2006/relationships/hyperlink" Target="https://www.usnews.com/education/best-global-universities/bohai-university-529457" TargetMode="External"/><Relationship Id="rId300" Type="http://schemas.openxmlformats.org/officeDocument/2006/relationships/hyperlink" Target="https://www.usnews.com/education/best-global-universities/yokohama-city-university-529035" TargetMode="External"/><Relationship Id="rId30" Type="http://schemas.openxmlformats.org/officeDocument/2006/relationships/hyperlink" Target="https://www.usnews.com/education/best-global-universities/cankaya-university-529758" TargetMode="External"/><Relationship Id="rId3" Type="http://schemas.openxmlformats.org/officeDocument/2006/relationships/hyperlink" Target="https://www.usnews.com/education/best-global-universities/nanyang-technological-university-503366" TargetMode="External"/><Relationship Id="rId299" Type="http://schemas.openxmlformats.org/officeDocument/2006/relationships/hyperlink" Target="https://www.usnews.com/education/best-global-universities/christian-medical-college-hospital-cmch-vellore-529356" TargetMode="External"/><Relationship Id="rId298" Type="http://schemas.openxmlformats.org/officeDocument/2006/relationships/hyperlink" Target="https://www.usnews.com/education/best-global-universities/thapar-institute-of-engineering-technology-529291" TargetMode="External"/><Relationship Id="rId297" Type="http://schemas.openxmlformats.org/officeDocument/2006/relationships/hyperlink" Target="https://www.usnews.com/education/best-global-universities/national-taiwan-normal-university-503050" TargetMode="External"/><Relationship Id="rId296" Type="http://schemas.openxmlformats.org/officeDocument/2006/relationships/hyperlink" Target="https://www.usnews.com/education/best-global-universities/tribhuvan-university-530037" TargetMode="External"/><Relationship Id="rId295" Type="http://schemas.openxmlformats.org/officeDocument/2006/relationships/hyperlink" Target="https://www.usnews.com/education/best-global-universities/hunan-agricultural-university-529354" TargetMode="External"/><Relationship Id="rId294" Type="http://schemas.openxmlformats.org/officeDocument/2006/relationships/hyperlink" Target="https://www.usnews.com/education/best-global-universities/firat-university-528830" TargetMode="External"/><Relationship Id="rId293" Type="http://schemas.openxmlformats.org/officeDocument/2006/relationships/hyperlink" Target="https://www.usnews.com/education/best-global-universities/anhui-university-529110" TargetMode="External"/><Relationship Id="rId292" Type="http://schemas.openxmlformats.org/officeDocument/2006/relationships/hyperlink" Target="https://www.usnews.com/education/best-global-universities/xian-university-of-architecture-technology-529487" TargetMode="External"/><Relationship Id="rId291" Type="http://schemas.openxmlformats.org/officeDocument/2006/relationships/hyperlink" Target="https://www.usnews.com/education/best-global-universities/bahcesehir-university-529754" TargetMode="External"/><Relationship Id="rId290" Type="http://schemas.openxmlformats.org/officeDocument/2006/relationships/hyperlink" Target="https://www.usnews.com/education/best-global-universities/ucsi-university-530211" TargetMode="External"/><Relationship Id="rId29" Type="http://schemas.openxmlformats.org/officeDocument/2006/relationships/hyperlink" Target="https://www.usnews.com/education/best-global-universities/harbin-institute-of-technology-505604" TargetMode="External"/><Relationship Id="rId289" Type="http://schemas.openxmlformats.org/officeDocument/2006/relationships/hyperlink" Target="https://www.usnews.com/education/best-global-universities/taipei-medical-university-501451" TargetMode="External"/><Relationship Id="rId288" Type="http://schemas.openxmlformats.org/officeDocument/2006/relationships/hyperlink" Target="https://www.usnews.com/education/best-global-universities/kuwait-university-512713" TargetMode="External"/><Relationship Id="rId287" Type="http://schemas.openxmlformats.org/officeDocument/2006/relationships/hyperlink" Target="https://www.usnews.com/education/best-global-universities/chonnam-national-university-503755" TargetMode="External"/><Relationship Id="rId286" Type="http://schemas.openxmlformats.org/officeDocument/2006/relationships/hyperlink" Target="https://www.usnews.com/education/best-global-universities/university-of-indonesia-529367" TargetMode="External"/><Relationship Id="rId285" Type="http://schemas.openxmlformats.org/officeDocument/2006/relationships/hyperlink" Target="https://www.usnews.com/education/best-global-universities/okayama-university-504249" TargetMode="External"/><Relationship Id="rId284" Type="http://schemas.openxmlformats.org/officeDocument/2006/relationships/hyperlink" Target="https://www.usnews.com/education/best-global-universities/guangxi-university-529243" TargetMode="External"/><Relationship Id="rId283" Type="http://schemas.openxmlformats.org/officeDocument/2006/relationships/hyperlink" Target="https://www.usnews.com/education/best-global-universities/shanghai-maritime-university-529346" TargetMode="External"/><Relationship Id="rId282" Type="http://schemas.openxmlformats.org/officeDocument/2006/relationships/hyperlink" Target="https://www.usnews.com/education/best-global-universities/guangzhou-medical-university-529307" TargetMode="External"/><Relationship Id="rId281" Type="http://schemas.openxmlformats.org/officeDocument/2006/relationships/hyperlink" Target="https://www.usnews.com/education/best-global-universities/sichuan-agricultural-university-529103" TargetMode="External"/><Relationship Id="rId280" Type="http://schemas.openxmlformats.org/officeDocument/2006/relationships/hyperlink" Target="https://www.usnews.com/education/best-global-universities/shiraz-university-500400" TargetMode="External"/><Relationship Id="rId28" Type="http://schemas.openxmlformats.org/officeDocument/2006/relationships/hyperlink" Target="https://www.usnews.com/education/best-global-universities/southern-university-of-science-technology-529428" TargetMode="External"/><Relationship Id="rId279" Type="http://schemas.openxmlformats.org/officeDocument/2006/relationships/hyperlink" Target="https://www.usnews.com/education/best-global-universities/islamia-university-of-bahawalpur-530065" TargetMode="External"/><Relationship Id="rId278" Type="http://schemas.openxmlformats.org/officeDocument/2006/relationships/hyperlink" Target="https://www.usnews.com/education/best-global-universities/jeonbuk-national-university-503088" TargetMode="External"/><Relationship Id="rId277" Type="http://schemas.openxmlformats.org/officeDocument/2006/relationships/hyperlink" Target="https://www.usnews.com/education/best-global-universities/wuhan-institute-of-technology-529516" TargetMode="External"/><Relationship Id="rId276" Type="http://schemas.openxmlformats.org/officeDocument/2006/relationships/hyperlink" Target="https://www.usnews.com/education/best-global-universities/tokyo-medical-dental-university-tmdu-505893" TargetMode="External"/><Relationship Id="rId275" Type="http://schemas.openxmlformats.org/officeDocument/2006/relationships/hyperlink" Target="https://www.usnews.com/education/best-global-universities/university-of-seoul-528845" TargetMode="External"/><Relationship Id="rId274" Type="http://schemas.openxmlformats.org/officeDocument/2006/relationships/hyperlink" Target="https://www.usnews.com/education/best-global-universities/qufu-normal-university-529543" TargetMode="External"/><Relationship Id="rId273" Type="http://schemas.openxmlformats.org/officeDocument/2006/relationships/hyperlink" Target="https://www.usnews.com/education/best-global-universities/babol-university-of-medical-sciences-530160" TargetMode="External"/><Relationship Id="rId272" Type="http://schemas.openxmlformats.org/officeDocument/2006/relationships/hyperlink" Target="https://www.usnews.com/education/best-global-universities/ewha-womans-university-504624" TargetMode="External"/><Relationship Id="rId271" Type="http://schemas.openxmlformats.org/officeDocument/2006/relationships/hyperlink" Target="https://www.usnews.com/education/best-global-universities/dongguk-university-529173" TargetMode="External"/><Relationship Id="rId270" Type="http://schemas.openxmlformats.org/officeDocument/2006/relationships/hyperlink" Target="https://www.usnews.com/education/best-global-universities/china-pharmaceutical-university-502614" TargetMode="External"/><Relationship Id="rId27" Type="http://schemas.openxmlformats.org/officeDocument/2006/relationships/hyperlink" Target="https://www.usnews.com/education/best-global-universities/university-of-electronic-science-technology-of-china-506780" TargetMode="External"/><Relationship Id="rId269" Type="http://schemas.openxmlformats.org/officeDocument/2006/relationships/hyperlink" Target="https://www.usnews.com/education/best-global-universities/chiba-university-503793" TargetMode="External"/><Relationship Id="rId268" Type="http://schemas.openxmlformats.org/officeDocument/2006/relationships/hyperlink" Target="https://www.usnews.com/education/best-global-universities/indian-institute-of-technology-iit-kanpur-506622" TargetMode="External"/><Relationship Id="rId267" Type="http://schemas.openxmlformats.org/officeDocument/2006/relationships/hyperlink" Target="https://www.usnews.com/education/best-global-universities/hainan-university-529489" TargetMode="External"/><Relationship Id="rId266" Type="http://schemas.openxmlformats.org/officeDocument/2006/relationships/hyperlink" Target="https://www.usnews.com/education/best-global-universities/yangzhou-university-529253" TargetMode="External"/><Relationship Id="rId265" Type="http://schemas.openxmlformats.org/officeDocument/2006/relationships/hyperlink" Target="https://www.usnews.com/education/best-global-universities/universiti-malaysia-terengganu-530038" TargetMode="External"/><Relationship Id="rId264" Type="http://schemas.openxmlformats.org/officeDocument/2006/relationships/hyperlink" Target="https://www.usnews.com/education/best-global-universities/qingdao-university-of-technology-529642" TargetMode="External"/><Relationship Id="rId263" Type="http://schemas.openxmlformats.org/officeDocument/2006/relationships/hyperlink" Target="https://www.usnews.com/education/best-global-universities/all-india-institute-of-medical-sciences-aiims-new-delhi-500492" TargetMode="External"/><Relationship Id="rId262" Type="http://schemas.openxmlformats.org/officeDocument/2006/relationships/hyperlink" Target="https://www.usnews.com/education/best-global-universities/capital-medical-university-504555" TargetMode="External"/><Relationship Id="rId261" Type="http://schemas.openxmlformats.org/officeDocument/2006/relationships/hyperlink" Target="https://www.usnews.com/education/best-global-universities/vietnam-national-university-hochiminh-city-529532" TargetMode="External"/><Relationship Id="rId260" Type="http://schemas.openxmlformats.org/officeDocument/2006/relationships/hyperlink" Target="https://www.usnews.com/education/best-global-universities/fujian-normal-university-529517" TargetMode="External"/><Relationship Id="rId26" Type="http://schemas.openxmlformats.org/officeDocument/2006/relationships/hyperlink" Target="https://www.usnews.com/education/best-global-universities/tongji-university-501326" TargetMode="External"/><Relationship Id="rId259" Type="http://schemas.openxmlformats.org/officeDocument/2006/relationships/hyperlink" Target="https://www.usnews.com/education/best-global-universities/university-of-punjab-529178" TargetMode="External"/><Relationship Id="rId258" Type="http://schemas.openxmlformats.org/officeDocument/2006/relationships/hyperlink" Target="https://www.usnews.com/education/best-global-universities/sunway-university-530043" TargetMode="External"/><Relationship Id="rId257" Type="http://schemas.openxmlformats.org/officeDocument/2006/relationships/hyperlink" Target="https://www.usnews.com/education/best-global-universities/southwest-university-of-science-technology---china-529731" TargetMode="External"/><Relationship Id="rId256" Type="http://schemas.openxmlformats.org/officeDocument/2006/relationships/hyperlink" Target="https://www.usnews.com/education/best-global-universities/national-taiwan-university-of-science-technology-501875" TargetMode="External"/><Relationship Id="rId255" Type="http://schemas.openxmlformats.org/officeDocument/2006/relationships/hyperlink" Target="https://www.usnews.com/education/best-global-universities/indian-institute-of-technology-iit-roorkee-528828" TargetMode="External"/><Relationship Id="rId254" Type="http://schemas.openxmlformats.org/officeDocument/2006/relationships/hyperlink" Target="https://www.usnews.com/education/best-global-universities/national-yunlin-university-science-technology-529818" TargetMode="External"/><Relationship Id="rId253" Type="http://schemas.openxmlformats.org/officeDocument/2006/relationships/hyperlink" Target="https://www.usnews.com/education/best-global-universities/imam-mohammad-ibn-saud-islamic-university-imsiu-530033" TargetMode="External"/><Relationship Id="rId252" Type="http://schemas.openxmlformats.org/officeDocument/2006/relationships/hyperlink" Target="https://www.usnews.com/education/best-global-universities/vietnam-national-university-hanoi-529331" TargetMode="External"/><Relationship Id="rId251" Type="http://schemas.openxmlformats.org/officeDocument/2006/relationships/hyperlink" Target="https://www.usnews.com/education/best-global-universities/university-of-peshawar-529479" TargetMode="External"/><Relationship Id="rId250" Type="http://schemas.openxmlformats.org/officeDocument/2006/relationships/hyperlink" Target="https://www.usnews.com/education/best-global-universities/university-of-delhi-504916" TargetMode="External"/><Relationship Id="rId25" Type="http://schemas.openxmlformats.org/officeDocument/2006/relationships/hyperlink" Target="https://www.usnews.com/education/best-global-universities/king-saud-university-503764" TargetMode="External"/><Relationship Id="rId249" Type="http://schemas.openxmlformats.org/officeDocument/2006/relationships/hyperlink" Target="https://www.usnews.com/education/best-global-universities/northeast-agricultural-university-china-529520" TargetMode="External"/><Relationship Id="rId248" Type="http://schemas.openxmlformats.org/officeDocument/2006/relationships/hyperlink" Target="https://www.usnews.com/education/best-global-universities/henan-university-529507" TargetMode="External"/><Relationship Id="rId247" Type="http://schemas.openxmlformats.org/officeDocument/2006/relationships/hyperlink" Target="https://www.usnews.com/education/best-global-universities/dalian-maritime-university-529341" TargetMode="External"/><Relationship Id="rId246" Type="http://schemas.openxmlformats.org/officeDocument/2006/relationships/hyperlink" Target="https://www.usnews.com/education/best-global-universities/universiti-brunei-darussalam-530207" TargetMode="External"/><Relationship Id="rId245" Type="http://schemas.openxmlformats.org/officeDocument/2006/relationships/hyperlink" Target="https://www.usnews.com/education/best-global-universities/princess-nourah-bint-abdulrahman-university-530061" TargetMode="External"/><Relationship Id="rId244" Type="http://schemas.openxmlformats.org/officeDocument/2006/relationships/hyperlink" Target="https://www.usnews.com/education/best-global-universities/zhongnan-university-of-economics-law-530034" TargetMode="External"/><Relationship Id="rId243" Type="http://schemas.openxmlformats.org/officeDocument/2006/relationships/hyperlink" Target="https://www.usnews.com/education/best-global-universities/yunnan-university-529189" TargetMode="External"/><Relationship Id="rId242" Type="http://schemas.openxmlformats.org/officeDocument/2006/relationships/hyperlink" Target="https://www.usnews.com/education/best-global-universities/shiraz-university-of-medical-science-529286" TargetMode="External"/><Relationship Id="rId241" Type="http://schemas.openxmlformats.org/officeDocument/2006/relationships/hyperlink" Target="https://www.usnews.com/education/best-global-universities/mazandaran-university-medical-sciences-529621" TargetMode="External"/><Relationship Id="rId240" Type="http://schemas.openxmlformats.org/officeDocument/2006/relationships/hyperlink" Target="https://www.usnews.com/education/best-global-universities/graduate-university-for-advanced-studies-japan-528948" TargetMode="External"/><Relationship Id="rId24" Type="http://schemas.openxmlformats.org/officeDocument/2006/relationships/hyperlink" Target="https://www.usnews.com/education/best-global-universities/weizmann-institute-of-science-506795" TargetMode="External"/><Relationship Id="rId239" Type="http://schemas.openxmlformats.org/officeDocument/2006/relationships/hyperlink" Target="https://www.usnews.com/education/best-global-universities/northeast-normal-university-china-503882" TargetMode="External"/><Relationship Id="rId238" Type="http://schemas.openxmlformats.org/officeDocument/2006/relationships/hyperlink" Target="https://www.usnews.com/education/best-global-universities/isfahan-university-of-technology-502590" TargetMode="External"/><Relationship Id="rId237" Type="http://schemas.openxmlformats.org/officeDocument/2006/relationships/hyperlink" Target="https://www.usnews.com/education/best-global-universities/macau-university-of-science-technology-529500" TargetMode="External"/><Relationship Id="rId236" Type="http://schemas.openxmlformats.org/officeDocument/2006/relationships/hyperlink" Target="https://www.usnews.com/education/best-global-universities/xian-jiaotong-liverpool-university-529807" TargetMode="External"/><Relationship Id="rId235" Type="http://schemas.openxmlformats.org/officeDocument/2006/relationships/hyperlink" Target="https://www.usnews.com/education/best-global-universities/shaanxi-normal-university-529190" TargetMode="External"/><Relationship Id="rId234" Type="http://schemas.openxmlformats.org/officeDocument/2006/relationships/hyperlink" Target="https://www.usnews.com/education/best-global-universities/manipal-academy-of-higher-education-mahe-528886" TargetMode="External"/><Relationship Id="rId233" Type="http://schemas.openxmlformats.org/officeDocument/2006/relationships/hyperlink" Target="https://www.usnews.com/education/best-global-universities/istanbul-bilgi-university-529650" TargetMode="External"/><Relationship Id="rId232" Type="http://schemas.openxmlformats.org/officeDocument/2006/relationships/hyperlink" Target="https://www.usnews.com/education/best-global-universities/iran-university-science-technology-505518" TargetMode="External"/><Relationship Id="rId231" Type="http://schemas.openxmlformats.org/officeDocument/2006/relationships/hyperlink" Target="https://www.usnews.com/education/best-global-universities/hefei-university-of-technology-528958" TargetMode="External"/><Relationship Id="rId230" Type="http://schemas.openxmlformats.org/officeDocument/2006/relationships/hyperlink" Target="https://www.usnews.com/education/best-global-universities/university-of-management-technology-umt-530206" TargetMode="External"/><Relationship Id="rId23" Type="http://schemas.openxmlformats.org/officeDocument/2006/relationships/hyperlink" Target="https://www.usnews.com/education/best-global-universities/seoul-national-university-snu-503456" TargetMode="External"/><Relationship Id="rId229" Type="http://schemas.openxmlformats.org/officeDocument/2006/relationships/hyperlink" Target="https://www.usnews.com/education/best-global-universities/universiti-teknologi-petronas-529338" TargetMode="External"/><Relationship Id="rId228" Type="http://schemas.openxmlformats.org/officeDocument/2006/relationships/hyperlink" Target="https://www.usnews.com/education/best-global-universities/shanghai-university-of-finance-economics-529139" TargetMode="External"/><Relationship Id="rId227" Type="http://schemas.openxmlformats.org/officeDocument/2006/relationships/hyperlink" Target="https://www.usnews.com/education/best-global-universities/harbin-engineering-university-528986" TargetMode="External"/><Relationship Id="rId226" Type="http://schemas.openxmlformats.org/officeDocument/2006/relationships/hyperlink" Target="https://www.usnews.com/education/best-global-universities/bar-ilan-university-505206" TargetMode="External"/><Relationship Id="rId225" Type="http://schemas.openxmlformats.org/officeDocument/2006/relationships/hyperlink" Target="https://www.usnews.com/education/best-global-universities/shoolini-university-530173" TargetMode="External"/><Relationship Id="rId224" Type="http://schemas.openxmlformats.org/officeDocument/2006/relationships/hyperlink" Target="https://www.usnews.com/education/best-global-universities/qingdao-university-of-science-technology-529234" TargetMode="External"/><Relationship Id="rId223" Type="http://schemas.openxmlformats.org/officeDocument/2006/relationships/hyperlink" Target="https://www.usnews.com/education/best-global-universities/istanbul-university-502403" TargetMode="External"/><Relationship Id="rId222" Type="http://schemas.openxmlformats.org/officeDocument/2006/relationships/hyperlink" Target="https://www.usnews.com/education/best-global-universities/chengdu-university-529826" TargetMode="External"/><Relationship Id="rId221" Type="http://schemas.openxmlformats.org/officeDocument/2006/relationships/hyperlink" Target="https://www.usnews.com/education/best-global-universities/babol-noshirvani-university-of-technology-529310" TargetMode="External"/><Relationship Id="rId220" Type="http://schemas.openxmlformats.org/officeDocument/2006/relationships/hyperlink" Target="https://www.usnews.com/education/best-global-universities/ankara-university-503075" TargetMode="External"/><Relationship Id="rId22" Type="http://schemas.openxmlformats.org/officeDocument/2006/relationships/hyperlink" Target="https://www.usnews.com/education/best-global-universities/hunan-university-505375" TargetMode="External"/><Relationship Id="rId219" Type="http://schemas.openxmlformats.org/officeDocument/2006/relationships/hyperlink" Target="https://www.usnews.com/education/best-global-universities/mashhad-university-medical-science-529398" TargetMode="External"/><Relationship Id="rId218" Type="http://schemas.openxmlformats.org/officeDocument/2006/relationships/hyperlink" Target="https://www.usnews.com/education/best-global-universities/lebanese-american-university-499894" TargetMode="External"/><Relationship Id="rId217" Type="http://schemas.openxmlformats.org/officeDocument/2006/relationships/hyperlink" Target="https://www.usnews.com/education/best-global-universities/ihsan-dogramaci-bilkent-university-506575" TargetMode="External"/><Relationship Id="rId216" Type="http://schemas.openxmlformats.org/officeDocument/2006/relationships/hyperlink" Target="https://www.usnews.com/education/best-global-universities/university-of-shanghai-for-science-technology-529079" TargetMode="External"/><Relationship Id="rId215" Type="http://schemas.openxmlformats.org/officeDocument/2006/relationships/hyperlink" Target="https://www.usnews.com/education/best-global-universities/shahid-beheshti-university-medical-sciences-501678" TargetMode="External"/><Relationship Id="rId214" Type="http://schemas.openxmlformats.org/officeDocument/2006/relationships/hyperlink" Target="https://www.usnews.com/education/best-global-universities/okinawa-institute-of-science-technology-graduate-university-529703" TargetMode="External"/><Relationship Id="rId213" Type="http://schemas.openxmlformats.org/officeDocument/2006/relationships/hyperlink" Target="https://www.usnews.com/education/best-global-universities/asia-university-taiwan-529037" TargetMode="External"/><Relationship Id="rId212" Type="http://schemas.openxmlformats.org/officeDocument/2006/relationships/hyperlink" Target="https://www.usnews.com/education/best-global-universities/taibah-university-512768" TargetMode="External"/><Relationship Id="rId211" Type="http://schemas.openxmlformats.org/officeDocument/2006/relationships/hyperlink" Target="https://www.usnews.com/education/best-global-universities/indian-institute-of-technology-iit-kharagpur-500533" TargetMode="External"/><Relationship Id="rId210" Type="http://schemas.openxmlformats.org/officeDocument/2006/relationships/hyperlink" Target="https://www.usnews.com/education/best-global-universities/fujian-agriculture-forestry-university-529097" TargetMode="External"/><Relationship Id="rId21" Type="http://schemas.openxmlformats.org/officeDocument/2006/relationships/hyperlink" Target="https://www.usnews.com/education/best-global-universities/wuhan-university-503252" TargetMode="External"/><Relationship Id="rId209" Type="http://schemas.openxmlformats.org/officeDocument/2006/relationships/hyperlink" Target="https://www.usnews.com/education/best-global-universities/changan-university-529427" TargetMode="External"/><Relationship Id="rId208" Type="http://schemas.openxmlformats.org/officeDocument/2006/relationships/hyperlink" Target="https://www.usnews.com/education/best-global-universities/yeungnam-university-504367" TargetMode="External"/><Relationship Id="rId207" Type="http://schemas.openxmlformats.org/officeDocument/2006/relationships/hyperlink" Target="https://www.usnews.com/education/best-global-universities/university-of-ulsan-500178" TargetMode="External"/><Relationship Id="rId206" Type="http://schemas.openxmlformats.org/officeDocument/2006/relationships/hyperlink" Target="https://www.usnews.com/education/best-global-universities/iran-university-of-medical-sciences-529414" TargetMode="External"/><Relationship Id="rId205" Type="http://schemas.openxmlformats.org/officeDocument/2006/relationships/hyperlink" Target="https://www.usnews.com/education/best-global-universities/panjab-university-528843" TargetMode="External"/><Relationship Id="rId204" Type="http://schemas.openxmlformats.org/officeDocument/2006/relationships/hyperlink" Target="https://www.usnews.com/education/best-global-universities/nanjing-university-of-posts-telecommunications-529215" TargetMode="External"/><Relationship Id="rId203" Type="http://schemas.openxmlformats.org/officeDocument/2006/relationships/hyperlink" Target="https://www.usnews.com/education/best-global-universities/nanjing-medical-university-500938" TargetMode="External"/><Relationship Id="rId202" Type="http://schemas.openxmlformats.org/officeDocument/2006/relationships/hyperlink" Target="https://www.usnews.com/education/best-global-universities/northwest-university-xian-500540" TargetMode="External"/><Relationship Id="rId201" Type="http://schemas.openxmlformats.org/officeDocument/2006/relationships/hyperlink" Target="https://www.usnews.com/education/best-global-universities/nguyen-tat-thanh-university-nttu-530204" TargetMode="External"/><Relationship Id="rId200" Type="http://schemas.openxmlformats.org/officeDocument/2006/relationships/hyperlink" Target="https://www.usnews.com/education/best-global-universities/beijing-forestry-university-528815" TargetMode="External"/><Relationship Id="rId20" Type="http://schemas.openxmlformats.org/officeDocument/2006/relationships/hyperlink" Target="https://www.usnews.com/education/best-global-universities/sun-yat-sen-university-506062" TargetMode="External"/><Relationship Id="rId2" Type="http://schemas.openxmlformats.org/officeDocument/2006/relationships/hyperlink" Target="https://www.usnews.com/education/best-global-universities/national-university-of-singapore-505009" TargetMode="External"/><Relationship Id="rId199" Type="http://schemas.openxmlformats.org/officeDocument/2006/relationships/hyperlink" Target="https://www.usnews.com/education/best-global-universities/tabriz-university-of-medical-science-529423" TargetMode="External"/><Relationship Id="rId198" Type="http://schemas.openxmlformats.org/officeDocument/2006/relationships/hyperlink" Target="https://www.usnews.com/education/best-global-universities/university-of-international-business-economics-530039" TargetMode="External"/><Relationship Id="rId197" Type="http://schemas.openxmlformats.org/officeDocument/2006/relationships/hyperlink" Target="https://www.usnews.com/education/best-global-universities/pusan-national-university-501725" TargetMode="External"/><Relationship Id="rId196" Type="http://schemas.openxmlformats.org/officeDocument/2006/relationships/hyperlink" Target="https://www.usnews.com/education/best-global-universities/jamia-millia-islamia-529538" TargetMode="External"/><Relationship Id="rId195" Type="http://schemas.openxmlformats.org/officeDocument/2006/relationships/hyperlink" Target="https://www.usnews.com/education/best-global-universities/banaras-hindu-university-bhu-503462" TargetMode="External"/><Relationship Id="rId194" Type="http://schemas.openxmlformats.org/officeDocument/2006/relationships/hyperlink" Target="https://www.usnews.com/education/best-global-universities/hangzhou-normal-university-529205" TargetMode="External"/><Relationship Id="rId193" Type="http://schemas.openxmlformats.org/officeDocument/2006/relationships/hyperlink" Target="https://www.usnews.com/education/best-global-universities/education-university-of-hong-kong-eduhk-529062" TargetMode="External"/><Relationship Id="rId192" Type="http://schemas.openxmlformats.org/officeDocument/2006/relationships/hyperlink" Target="https://www.usnews.com/education/best-global-universities/shandong-normal-university-529300" TargetMode="External"/><Relationship Id="rId191" Type="http://schemas.openxmlformats.org/officeDocument/2006/relationships/hyperlink" Target="https://www.usnews.com/education/best-global-universities/aga-khan-university-528969" TargetMode="External"/><Relationship Id="rId190" Type="http://schemas.openxmlformats.org/officeDocument/2006/relationships/hyperlink" Target="https://www.usnews.com/education/best-global-universities/north-china-electric-power-university-528965" TargetMode="External"/><Relationship Id="rId19" Type="http://schemas.openxmlformats.org/officeDocument/2006/relationships/hyperlink" Target="https://www.usnews.com/education/best-global-universities/hong-kong-university-of-science-technology-503260" TargetMode="External"/><Relationship Id="rId189" Type="http://schemas.openxmlformats.org/officeDocument/2006/relationships/hyperlink" Target="https://www.usnews.com/education/best-global-universities/kyungpook-national-university-506312" TargetMode="External"/><Relationship Id="rId188" Type="http://schemas.openxmlformats.org/officeDocument/2006/relationships/hyperlink" Target="https://www.usnews.com/education/best-global-universities/university-of-jordan-512144" TargetMode="External"/><Relationship Id="rId187" Type="http://schemas.openxmlformats.org/officeDocument/2006/relationships/hyperlink" Target="https://www.usnews.com/education/best-global-universities/eastern-mediterranean-university-529692" TargetMode="External"/><Relationship Id="rId186" Type="http://schemas.openxmlformats.org/officeDocument/2006/relationships/hyperlink" Target="https://www.usnews.com/education/best-global-universities/near-east-university-529702" TargetMode="External"/><Relationship Id="rId185" Type="http://schemas.openxmlformats.org/officeDocument/2006/relationships/hyperlink" Target="https://www.usnews.com/education/best-global-universities/istanbul-technical-university-503684" TargetMode="External"/><Relationship Id="rId184" Type="http://schemas.openxmlformats.org/officeDocument/2006/relationships/hyperlink" Target="https://www.usnews.com/education/best-global-universities/indian-institute-of-technology-iit-delhi-500856" TargetMode="External"/><Relationship Id="rId183" Type="http://schemas.openxmlformats.org/officeDocument/2006/relationships/hyperlink" Target="https://www.usnews.com/education/best-global-universities/vellore-institute-of-technology-vit-529209" TargetMode="External"/><Relationship Id="rId182" Type="http://schemas.openxmlformats.org/officeDocument/2006/relationships/hyperlink" Target="https://www.usnews.com/education/best-global-universities/university-of-haifa-501200" TargetMode="External"/><Relationship Id="rId181" Type="http://schemas.openxmlformats.org/officeDocument/2006/relationships/hyperlink" Target="https://www.usnews.com/education/best-global-universities/university-of-cyprus-528848" TargetMode="External"/><Relationship Id="rId180" Type="http://schemas.openxmlformats.org/officeDocument/2006/relationships/hyperlink" Target="https://www.usnews.com/education/best-global-universities/jordan-university-of-science-technology-511732" TargetMode="External"/><Relationship Id="rId18" Type="http://schemas.openxmlformats.org/officeDocument/2006/relationships/hyperlink" Target="https://www.usnews.com/education/best-global-universities/king-abdullah-university-of-science-technology-510489" TargetMode="External"/><Relationship Id="rId179" Type="http://schemas.openxmlformats.org/officeDocument/2006/relationships/hyperlink" Target="https://www.usnews.com/education/best-global-universities/huzhou-university-529994" TargetMode="External"/><Relationship Id="rId178" Type="http://schemas.openxmlformats.org/officeDocument/2006/relationships/hyperlink" Target="https://www.usnews.com/education/best-global-universities/zayed-university-511520" TargetMode="External"/><Relationship Id="rId177" Type="http://schemas.openxmlformats.org/officeDocument/2006/relationships/hyperlink" Target="https://www.usnews.com/education/best-global-universities/university-of-lahore-530000" TargetMode="External"/><Relationship Id="rId176" Type="http://schemas.openxmlformats.org/officeDocument/2006/relationships/hyperlink" Target="https://www.usnews.com/education/best-global-universities/tarbiat-modares-university-528825" TargetMode="External"/><Relationship Id="rId175" Type="http://schemas.openxmlformats.org/officeDocument/2006/relationships/hyperlink" Target="https://www.usnews.com/education/best-global-universities/aligarh-muslim-university-528840" TargetMode="External"/><Relationship Id="rId174" Type="http://schemas.openxmlformats.org/officeDocument/2006/relationships/hyperlink" Target="https://www.usnews.com/education/best-global-universities/king-faisal-university-514869" TargetMode="External"/><Relationship Id="rId173" Type="http://schemas.openxmlformats.org/officeDocument/2006/relationships/hyperlink" Target="https://www.usnews.com/education/best-global-universities/sabanci-university-529533" TargetMode="External"/><Relationship Id="rId172" Type="http://schemas.openxmlformats.org/officeDocument/2006/relationships/hyperlink" Target="https://www.usnews.com/education/best-global-universities/chiang-mai-university-500257" TargetMode="External"/><Relationship Id="rId171" Type="http://schemas.openxmlformats.org/officeDocument/2006/relationships/hyperlink" Target="https://www.usnews.com/education/best-global-universities/wenzhou-university-529301" TargetMode="External"/><Relationship Id="rId170" Type="http://schemas.openxmlformats.org/officeDocument/2006/relationships/hyperlink" Target="https://www.usnews.com/education/best-global-universities/umm-al-qura-university-510156" TargetMode="External"/><Relationship Id="rId17" Type="http://schemas.openxmlformats.org/officeDocument/2006/relationships/hyperlink" Target="https://www.usnews.com/education/best-global-universities/huazhong-university-of-science-technology-505190" TargetMode="External"/><Relationship Id="rId169" Type="http://schemas.openxmlformats.org/officeDocument/2006/relationships/hyperlink" Target="https://www.usnews.com/education/best-global-universities/kobe-university-504263" TargetMode="External"/><Relationship Id="rId168" Type="http://schemas.openxmlformats.org/officeDocument/2006/relationships/hyperlink" Target="https://www.usnews.com/education/best-global-universities/hacettepe-university-505298" TargetMode="External"/><Relationship Id="rId167" Type="http://schemas.openxmlformats.org/officeDocument/2006/relationships/hyperlink" Target="https://www.usnews.com/education/best-global-universities/amirkabir-university-of-technology-506266" TargetMode="External"/><Relationship Id="rId166" Type="http://schemas.openxmlformats.org/officeDocument/2006/relationships/hyperlink" Target="https://www.usnews.com/education/best-global-universities/tata-institute-of-fundamental-research-tifr-529777" TargetMode="External"/><Relationship Id="rId165" Type="http://schemas.openxmlformats.org/officeDocument/2006/relationships/hyperlink" Target="https://www.usnews.com/education/best-global-universities/hiroshima-university-502589" TargetMode="External"/><Relationship Id="rId164" Type="http://schemas.openxmlformats.org/officeDocument/2006/relationships/hyperlink" Target="https://www.usnews.com/education/best-global-universities/alfaisal-university-529740" TargetMode="External"/><Relationship Id="rId163" Type="http://schemas.openxmlformats.org/officeDocument/2006/relationships/hyperlink" Target="https://www.usnews.com/education/best-global-universities/sultan-qaboos-university-507300" TargetMode="External"/><Relationship Id="rId162" Type="http://schemas.openxmlformats.org/officeDocument/2006/relationships/hyperlink" Target="https://www.usnews.com/education/best-global-universities/southern-medical-university-china-529257" TargetMode="External"/><Relationship Id="rId161" Type="http://schemas.openxmlformats.org/officeDocument/2006/relationships/hyperlink" Target="https://www.usnews.com/education/best-global-universities/indian-institute-of-technology-iit-madras-502278" TargetMode="External"/><Relationship Id="rId160" Type="http://schemas.openxmlformats.org/officeDocument/2006/relationships/hyperlink" Target="https://www.usnews.com/education/best-global-universities/indian-institute-of-technology-iit-bombay-501259" TargetMode="External"/><Relationship Id="rId16" Type="http://schemas.openxmlformats.org/officeDocument/2006/relationships/hyperlink" Target="https://www.usnews.com/education/best-global-universities/nanjing-university-503849" TargetMode="External"/><Relationship Id="rId159" Type="http://schemas.openxmlformats.org/officeDocument/2006/relationships/hyperlink" Target="https://www.usnews.com/education/best-global-universities/national-yang-ming-chiao-tung-university-529781" TargetMode="External"/><Relationship Id="rId158" Type="http://schemas.openxmlformats.org/officeDocument/2006/relationships/hyperlink" Target="https://www.usnews.com/education/best-global-universities/national-cheng-kung-university-502356" TargetMode="External"/><Relationship Id="rId157" Type="http://schemas.openxmlformats.org/officeDocument/2006/relationships/hyperlink" Target="https://www.usnews.com/education/best-global-universities/imam-abdulrahman-bin-faisal-university-529721" TargetMode="External"/><Relationship Id="rId156" Type="http://schemas.openxmlformats.org/officeDocument/2006/relationships/hyperlink" Target="https://www.usnews.com/education/best-global-universities/south-china-normal-university-501607" TargetMode="External"/><Relationship Id="rId155" Type="http://schemas.openxmlformats.org/officeDocument/2006/relationships/hyperlink" Target="https://www.usnews.com/education/best-global-universities/university-of-agriculture-faisalabad-529094" TargetMode="External"/><Relationship Id="rId154" Type="http://schemas.openxmlformats.org/officeDocument/2006/relationships/hyperlink" Target="https://www.usnews.com/education/best-global-universities/nanchang-university-529112" TargetMode="External"/><Relationship Id="rId153" Type="http://schemas.openxmlformats.org/officeDocument/2006/relationships/hyperlink" Target="https://www.usnews.com/education/best-global-universities/indian-institute-of-science-iisc-bangalore-505956" TargetMode="External"/><Relationship Id="rId152" Type="http://schemas.openxmlformats.org/officeDocument/2006/relationships/hyperlink" Target="https://www.usnews.com/education/best-global-universities/beijing-jiaotong-university-501352" TargetMode="External"/><Relationship Id="rId151" Type="http://schemas.openxmlformats.org/officeDocument/2006/relationships/hyperlink" Target="https://www.usnews.com/education/best-global-universities/national-university-of-sciences-technology---pakistan-529152" TargetMode="External"/><Relationship Id="rId150" Type="http://schemas.openxmlformats.org/officeDocument/2006/relationships/hyperlink" Target="https://www.usnews.com/education/best-global-universities/waseda-university-501931" TargetMode="External"/><Relationship Id="rId15" Type="http://schemas.openxmlformats.org/officeDocument/2006/relationships/hyperlink" Target="https://www.usnews.com/education/best-global-universities/fudan-university-500824" TargetMode="External"/><Relationship Id="rId149" Type="http://schemas.openxmlformats.org/officeDocument/2006/relationships/hyperlink" Target="https://www.usnews.com/education/best-global-universities/guangdong-university-of-technology-529270" TargetMode="External"/><Relationship Id="rId148" Type="http://schemas.openxmlformats.org/officeDocument/2006/relationships/hyperlink" Target="https://www.usnews.com/education/best-global-universities/southwest-jiaotong-university-528991" TargetMode="External"/><Relationship Id="rId147" Type="http://schemas.openxmlformats.org/officeDocument/2006/relationships/hyperlink" Target="https://www.usnews.com/education/best-global-universities/singapore-management-university-502117" TargetMode="External"/><Relationship Id="rId146" Type="http://schemas.openxmlformats.org/officeDocument/2006/relationships/hyperlink" Target="https://www.usnews.com/education/best-global-universities/government-college-university-faisalabad-529535" TargetMode="External"/><Relationship Id="rId145" Type="http://schemas.openxmlformats.org/officeDocument/2006/relationships/hyperlink" Target="https://www.usnews.com/education/best-global-universities/east-china-university-of-science-technology-505997" TargetMode="External"/><Relationship Id="rId144" Type="http://schemas.openxmlformats.org/officeDocument/2006/relationships/hyperlink" Target="https://www.usnews.com/education/best-global-universities/south-china-agricultural-university-529032" TargetMode="External"/><Relationship Id="rId143" Type="http://schemas.openxmlformats.org/officeDocument/2006/relationships/hyperlink" Target="https://www.usnews.com/education/best-global-universities/nanjing-normal-university-528982" TargetMode="External"/><Relationship Id="rId142" Type="http://schemas.openxmlformats.org/officeDocument/2006/relationships/hyperlink" Target="https://www.usnews.com/education/best-global-universities/zhejiang-university-of-technology-529071" TargetMode="External"/><Relationship Id="rId141" Type="http://schemas.openxmlformats.org/officeDocument/2006/relationships/hyperlink" Target="https://www.usnews.com/education/best-global-universities/university-of-dhaka-529474" TargetMode="External"/><Relationship Id="rId140" Type="http://schemas.openxmlformats.org/officeDocument/2006/relationships/hyperlink" Target="https://www.usnews.com/education/best-global-universities/nanjing-university-of-aeronautics-astronautics-500835" TargetMode="External"/><Relationship Id="rId14" Type="http://schemas.openxmlformats.org/officeDocument/2006/relationships/hyperlink" Target="https://www.usnews.com/education/best-global-universities/university-of-tokyo-500248" TargetMode="External"/><Relationship Id="rId139" Type="http://schemas.openxmlformats.org/officeDocument/2006/relationships/hyperlink" Target="https://www.usnews.com/education/best-global-universities/nanjing-tech-university-501774" TargetMode="External"/><Relationship Id="rId138" Type="http://schemas.openxmlformats.org/officeDocument/2006/relationships/hyperlink" Target="https://www.usnews.com/education/best-global-universities/middle-east-technical-university-503271" TargetMode="External"/><Relationship Id="rId137" Type="http://schemas.openxmlformats.org/officeDocument/2006/relationships/hyperlink" Target="https://www.usnews.com/education/best-global-universities/china-university-of-mining-technology-529045" TargetMode="External"/><Relationship Id="rId136" Type="http://schemas.openxmlformats.org/officeDocument/2006/relationships/hyperlink" Target="https://www.usnews.com/education/best-global-universities/ben-gurion-university-501902" TargetMode="External"/><Relationship Id="rId135" Type="http://schemas.openxmlformats.org/officeDocument/2006/relationships/hyperlink" Target="https://www.usnews.com/education/best-global-universities/taylors-university-530202" TargetMode="External"/><Relationship Id="rId134" Type="http://schemas.openxmlformats.org/officeDocument/2006/relationships/hyperlink" Target="https://www.usnews.com/education/best-global-universities/beijing-university-of-technology-505552" TargetMode="External"/><Relationship Id="rId133" Type="http://schemas.openxmlformats.org/officeDocument/2006/relationships/hyperlink" Target="https://www.usnews.com/education/best-global-universities/beijing-university-of-posts-telecommunications-502130" TargetMode="External"/><Relationship Id="rId132" Type="http://schemas.openxmlformats.org/officeDocument/2006/relationships/hyperlink" Target="https://www.usnews.com/education/best-global-universities/universiti-putra-malaysia-500789" TargetMode="External"/><Relationship Id="rId131" Type="http://schemas.openxmlformats.org/officeDocument/2006/relationships/hyperlink" Target="https://www.usnews.com/education/best-global-universities/koc-university-528923" TargetMode="External"/><Relationship Id="rId130" Type="http://schemas.openxmlformats.org/officeDocument/2006/relationships/hyperlink" Target="https://www.usnews.com/education/best-global-universities/universiti-kebangsaan-malaysia-506289" TargetMode="External"/><Relationship Id="rId13" Type="http://schemas.openxmlformats.org/officeDocument/2006/relationships/hyperlink" Target="https://www.usnews.com/education/best-global-universities/university-of-science-technology-of-china-cas-505547" TargetMode="External"/><Relationship Id="rId129" Type="http://schemas.openxmlformats.org/officeDocument/2006/relationships/hyperlink" Target="https://www.usnews.com/education/best-global-universities/mahidol-university-503481" TargetMode="External"/><Relationship Id="rId128" Type="http://schemas.openxmlformats.org/officeDocument/2006/relationships/hyperlink" Target="https://www.usnews.com/education/best-global-universities/shandong-university-of-science-technology-529480" TargetMode="External"/><Relationship Id="rId127" Type="http://schemas.openxmlformats.org/officeDocument/2006/relationships/hyperlink" Target="https://www.usnews.com/education/best-global-universities/keio-university-500715" TargetMode="External"/><Relationship Id="rId126" Type="http://schemas.openxmlformats.org/officeDocument/2006/relationships/hyperlink" Target="https://www.usnews.com/education/best-global-universities/chulalongkorn-university-505636" TargetMode="External"/><Relationship Id="rId125" Type="http://schemas.openxmlformats.org/officeDocument/2006/relationships/hyperlink" Target="https://www.usnews.com/education/best-global-universities/khalifa-university-of-science-technology-529390" TargetMode="External"/><Relationship Id="rId124" Type="http://schemas.openxmlformats.org/officeDocument/2006/relationships/hyperlink" Target="https://www.usnews.com/education/best-global-universities/southwest-university-china-506024" TargetMode="External"/><Relationship Id="rId123" Type="http://schemas.openxmlformats.org/officeDocument/2006/relationships/hyperlink" Target="https://www.usnews.com/education/best-global-universities/university-of-tabriz-528957" TargetMode="External"/><Relationship Id="rId122" Type="http://schemas.openxmlformats.org/officeDocument/2006/relationships/hyperlink" Target="https://www.usnews.com/education/best-global-universities/peking-union-medical-college-529794" TargetMode="External"/><Relationship Id="rId121" Type="http://schemas.openxmlformats.org/officeDocument/2006/relationships/hyperlink" Target="https://www.usnews.com/education/best-global-universities/hamad-bin-khalifa-university-qatar-510873" TargetMode="External"/><Relationship Id="rId120" Type="http://schemas.openxmlformats.org/officeDocument/2006/relationships/hyperlink" Target="https://www.usnews.com/education/best-global-universities/tehran-university-of-medical-sciences-503294" TargetMode="External"/><Relationship Id="rId12" Type="http://schemas.openxmlformats.org/officeDocument/2006/relationships/hyperlink" Target="https://www.usnews.com/education/best-global-universities/city-university-of-hong-kong-502667" TargetMode="External"/><Relationship Id="rId119" Type="http://schemas.openxmlformats.org/officeDocument/2006/relationships/hyperlink" Target="https://www.usnews.com/education/best-global-universities/sharif-university-of-technology-502898" TargetMode="External"/><Relationship Id="rId118" Type="http://schemas.openxmlformats.org/officeDocument/2006/relationships/hyperlink" Target="https://www.usnews.com/education/best-global-universities/kyung-hee-university-501161" TargetMode="External"/><Relationship Id="rId117" Type="http://schemas.openxmlformats.org/officeDocument/2006/relationships/hyperlink" Target="https://www.usnews.com/education/best-global-universities/national-tsing-hua-university-501245" TargetMode="External"/><Relationship Id="rId116" Type="http://schemas.openxmlformats.org/officeDocument/2006/relationships/hyperlink" Target="https://www.usnews.com/education/best-global-universities/donghua-university-500299" TargetMode="External"/><Relationship Id="rId115" Type="http://schemas.openxmlformats.org/officeDocument/2006/relationships/hyperlink" Target="https://www.usnews.com/education/best-global-universities/ocean-university-of-china-502491" TargetMode="External"/><Relationship Id="rId114" Type="http://schemas.openxmlformats.org/officeDocument/2006/relationships/hyperlink" Target="https://www.usnews.com/education/best-global-universities/hohai-university-528997" TargetMode="External"/><Relationship Id="rId113" Type="http://schemas.openxmlformats.org/officeDocument/2006/relationships/hyperlink" Target="https://www.usnews.com/education/best-global-universities/jiangnan-university-504800" TargetMode="External"/><Relationship Id="rId112" Type="http://schemas.openxmlformats.org/officeDocument/2006/relationships/hyperlink" Target="https://www.usnews.com/education/best-global-universities/china-university-of-petroleum-500186" TargetMode="External"/><Relationship Id="rId1110" Type="http://schemas.openxmlformats.org/officeDocument/2006/relationships/hyperlink" Target="https://www.usnews.com/education/best-global-universities/university-of-mumbai-529966" TargetMode="External"/><Relationship Id="rId111" Type="http://schemas.openxmlformats.org/officeDocument/2006/relationships/hyperlink" Target="https://www.usnews.com/education/best-global-universities/prince-sattam-bin-abdulaziz-university-530003" TargetMode="External"/><Relationship Id="rId1109" Type="http://schemas.openxmlformats.org/officeDocument/2006/relationships/hyperlink" Target="https://www.usnews.com/education/best-global-universities/university-of-maragheh-530197" TargetMode="External"/><Relationship Id="rId1108" Type="http://schemas.openxmlformats.org/officeDocument/2006/relationships/hyperlink" Target="https://www.usnews.com/education/best-global-universities/university-of-jammu-529652" TargetMode="External"/><Relationship Id="rId1107" Type="http://schemas.openxmlformats.org/officeDocument/2006/relationships/hyperlink" Target="https://www.usnews.com/education/best-global-universities/university-of-engineering-technology-peshawar-530503" TargetMode="External"/><Relationship Id="rId1106" Type="http://schemas.openxmlformats.org/officeDocument/2006/relationships/hyperlink" Target="https://www.usnews.com/education/best-global-universities/university-of-aizu-530177" TargetMode="External"/><Relationship Id="rId1105" Type="http://schemas.openxmlformats.org/officeDocument/2006/relationships/hyperlink" Target="https://www.usnews.com/education/best-global-universities/universiti-tenaga-nasional-529638" TargetMode="External"/><Relationship Id="rId1104" Type="http://schemas.openxmlformats.org/officeDocument/2006/relationships/hyperlink" Target="https://www.usnews.com/education/best-global-universities/tokyo-university-of-pharmacy-life-sciences-530416" TargetMode="External"/><Relationship Id="rId1103" Type="http://schemas.openxmlformats.org/officeDocument/2006/relationships/hyperlink" Target="https://www.usnews.com/education/best-global-universities/tokyo-dental-college-530166" TargetMode="External"/><Relationship Id="rId1102" Type="http://schemas.openxmlformats.org/officeDocument/2006/relationships/hyperlink" Target="https://www.usnews.com/education/best-global-universities/svkms-nmims-deemed-to-be-university-530414" TargetMode="External"/><Relationship Id="rId1101" Type="http://schemas.openxmlformats.org/officeDocument/2006/relationships/hyperlink" Target="https://www.usnews.com/education/best-global-universities/sukkur-iba-university-530502" TargetMode="External"/><Relationship Id="rId1100" Type="http://schemas.openxmlformats.org/officeDocument/2006/relationships/hyperlink" Target="https://www.usnews.com/education/best-global-universities/sree-chitra-tirunal-institute-for-medical-sciences-technology-sctimst-530398" TargetMode="External"/><Relationship Id="rId110" Type="http://schemas.openxmlformats.org/officeDocument/2006/relationships/hyperlink" Target="https://www.usnews.com/education/best-global-universities/northeastern-university-china-514931" TargetMode="External"/><Relationship Id="rId11" Type="http://schemas.openxmlformats.org/officeDocument/2006/relationships/hyperlink" Target="https://www.usnews.com/education/best-global-universities/king-abdulaziz-university-501597" TargetMode="External"/><Relationship Id="rId1099" Type="http://schemas.openxmlformats.org/officeDocument/2006/relationships/hyperlink" Target="https://www.usnews.com/education/best-global-universities/shivaji-university-529073" TargetMode="External"/><Relationship Id="rId1098" Type="http://schemas.openxmlformats.org/officeDocument/2006/relationships/hyperlink" Target="https://www.usnews.com/education/best-global-universities/shenyang-normal-university-530428" TargetMode="External"/><Relationship Id="rId1097" Type="http://schemas.openxmlformats.org/officeDocument/2006/relationships/hyperlink" Target="https://www.usnews.com/education/best-global-universities/shenyang-jianzhu-university-529870" TargetMode="External"/><Relationship Id="rId1096" Type="http://schemas.openxmlformats.org/officeDocument/2006/relationships/hyperlink" Target="https://www.usnews.com/education/best-global-universities/shangqiu-normal-university-530442" TargetMode="External"/><Relationship Id="rId1095" Type="http://schemas.openxmlformats.org/officeDocument/2006/relationships/hyperlink" Target="https://www.usnews.com/education/best-global-universities/shahrekord-university-medical-sciences-530404" TargetMode="External"/><Relationship Id="rId1094" Type="http://schemas.openxmlformats.org/officeDocument/2006/relationships/hyperlink" Target="https://www.usnews.com/education/best-global-universities/shaanxi-university-of-technology-530439" TargetMode="External"/><Relationship Id="rId1093" Type="http://schemas.openxmlformats.org/officeDocument/2006/relationships/hyperlink" Target="https://www.usnews.com/education/best-global-universities/seth-gordhandas-sunderdas-medical-college-king-edward-memorial-hospital-529944" TargetMode="External"/><Relationship Id="rId1092" Type="http://schemas.openxmlformats.org/officeDocument/2006/relationships/hyperlink" Target="https://www.usnews.com/education/best-global-universities/semnan-university-of-medical-sciences-530409" TargetMode="External"/><Relationship Id="rId1091" Type="http://schemas.openxmlformats.org/officeDocument/2006/relationships/hyperlink" Target="https://www.usnews.com/education/best-global-universities/reichman-university-530026" TargetMode="External"/><Relationship Id="rId1090" Type="http://schemas.openxmlformats.org/officeDocument/2006/relationships/hyperlink" Target="https://www.usnews.com/education/best-global-universities/qazvin-university-of-medical-sciences-qums-530159" TargetMode="External"/><Relationship Id="rId109" Type="http://schemas.openxmlformats.org/officeDocument/2006/relationships/hyperlink" Target="https://www.usnews.com/education/best-global-universities/bogazici-university-504066" TargetMode="External"/><Relationship Id="rId1089" Type="http://schemas.openxmlformats.org/officeDocument/2006/relationships/hyperlink" Target="https://www.usnews.com/education/best-global-universities/public-authority-for-applied-education-training-paaet---kuwait-530501" TargetMode="External"/><Relationship Id="rId1088" Type="http://schemas.openxmlformats.org/officeDocument/2006/relationships/hyperlink" Target="https://www.usnews.com/education/best-global-universities/providence-university-taiwan-530476" TargetMode="External"/><Relationship Id="rId1087" Type="http://schemas.openxmlformats.org/officeDocument/2006/relationships/hyperlink" Target="https://www.usnews.com/education/best-global-universities/prince-mohammad-bin-fahd-university-530183" TargetMode="External"/><Relationship Id="rId1086" Type="http://schemas.openxmlformats.org/officeDocument/2006/relationships/hyperlink" Target="https://www.usnews.com/education/best-global-universities/piri-reis-university-529753" TargetMode="External"/><Relationship Id="rId1085" Type="http://schemas.openxmlformats.org/officeDocument/2006/relationships/hyperlink" Target="https://www.usnews.com/education/best-global-universities/osaka-medical-pharmaceutical-university-529369" TargetMode="External"/><Relationship Id="rId1084" Type="http://schemas.openxmlformats.org/officeDocument/2006/relationships/hyperlink" Target="https://www.usnews.com/education/best-global-universities/ochanomizu-university-529332" TargetMode="External"/><Relationship Id="rId1083" Type="http://schemas.openxmlformats.org/officeDocument/2006/relationships/hyperlink" Target="https://www.usnews.com/education/best-global-universities/north-sichuan-medical-university-530474" TargetMode="External"/><Relationship Id="rId1082" Type="http://schemas.openxmlformats.org/officeDocument/2006/relationships/hyperlink" Target="https://www.usnews.com/education/best-global-universities/north-eastern-hill-university-530446" TargetMode="External"/><Relationship Id="rId1081" Type="http://schemas.openxmlformats.org/officeDocument/2006/relationships/hyperlink" Target="https://www.usnews.com/education/best-global-universities/ningbo-university-of-technology-530433" TargetMode="External"/><Relationship Id="rId1080" Type="http://schemas.openxmlformats.org/officeDocument/2006/relationships/hyperlink" Target="https://www.usnews.com/education/best-global-universities/ned-university-of-engineering-technology-530505" TargetMode="External"/><Relationship Id="rId108" Type="http://schemas.openxmlformats.org/officeDocument/2006/relationships/hyperlink" Target="https://www.usnews.com/education/best-global-universities/nanjing-university-of-science-technology-502308" TargetMode="External"/><Relationship Id="rId1079" Type="http://schemas.openxmlformats.org/officeDocument/2006/relationships/hyperlink" Target="https://www.usnews.com/education/best-global-universities/national-institute-of-technology-hamirpur-529836" TargetMode="External"/><Relationship Id="rId1078" Type="http://schemas.openxmlformats.org/officeDocument/2006/relationships/hyperlink" Target="https://www.usnews.com/education/best-global-universities/nara-womens-university-529792" TargetMode="External"/><Relationship Id="rId1077" Type="http://schemas.openxmlformats.org/officeDocument/2006/relationships/hyperlink" Target="https://www.usnews.com/education/best-global-universities/nanning-normal-university-530447" TargetMode="External"/><Relationship Id="rId1076" Type="http://schemas.openxmlformats.org/officeDocument/2006/relationships/hyperlink" Target="https://www.usnews.com/education/best-global-universities/nagasaki-institute-of-applied-science-529751" TargetMode="External"/><Relationship Id="rId1075" Type="http://schemas.openxmlformats.org/officeDocument/2006/relationships/hyperlink" Target="https://www.usnews.com/education/best-global-universities/multimedia-university-530500" TargetMode="External"/><Relationship Id="rId1074" Type="http://schemas.openxmlformats.org/officeDocument/2006/relationships/hyperlink" Target="https://www.usnews.com/education/best-global-universities/mimar-sinan-guzel-sanatlar-university-529436" TargetMode="External"/><Relationship Id="rId1073" Type="http://schemas.openxmlformats.org/officeDocument/2006/relationships/hyperlink" Target="https://www.usnews.com/education/best-global-universities/mangalore-university-530443" TargetMode="External"/><Relationship Id="rId1072" Type="http://schemas.openxmlformats.org/officeDocument/2006/relationships/hyperlink" Target="https://www.usnews.com/education/best-global-universities/mae-fah-luang-university-529090" TargetMode="External"/><Relationship Id="rId1071" Type="http://schemas.openxmlformats.org/officeDocument/2006/relationships/hyperlink" Target="https://www.usnews.com/education/best-global-universities/madurai-kamaraj-university-528889" TargetMode="External"/><Relationship Id="rId1070" Type="http://schemas.openxmlformats.org/officeDocument/2006/relationships/hyperlink" Target="https://www.usnews.com/education/best-global-universities/lucknow-university-530429" TargetMode="External"/><Relationship Id="rId107" Type="http://schemas.openxmlformats.org/officeDocument/2006/relationships/hyperlink" Target="https://www.usnews.com/education/best-global-universities/university-of-tsukuba-506429" TargetMode="External"/><Relationship Id="rId1069" Type="http://schemas.openxmlformats.org/officeDocument/2006/relationships/hyperlink" Target="https://www.usnews.com/education/best-global-universities/lorestan-university-of-medical-sciences-530402" TargetMode="External"/><Relationship Id="rId1068" Type="http://schemas.openxmlformats.org/officeDocument/2006/relationships/hyperlink" Target="https://www.usnews.com/education/best-global-universities/liaoning-university-of-technology-529801" TargetMode="External"/><Relationship Id="rId1067" Type="http://schemas.openxmlformats.org/officeDocument/2006/relationships/hyperlink" Target="https://www.usnews.com/education/best-global-universities/kyoto-university-of-education-529651" TargetMode="External"/><Relationship Id="rId1066" Type="http://schemas.openxmlformats.org/officeDocument/2006/relationships/hyperlink" Target="https://www.usnews.com/education/best-global-universities/kurukshetra-university-530441" TargetMode="External"/><Relationship Id="rId1065" Type="http://schemas.openxmlformats.org/officeDocument/2006/relationships/hyperlink" Target="https://www.usnews.com/education/best-global-universities/kurdistan-university-of-medical-sciences-530400" TargetMode="External"/><Relationship Id="rId1064" Type="http://schemas.openxmlformats.org/officeDocument/2006/relationships/hyperlink" Target="https://www.usnews.com/education/best-global-universities/king-georges-medical-university-529744" TargetMode="External"/><Relationship Id="rId1063" Type="http://schemas.openxmlformats.org/officeDocument/2006/relationships/hyperlink" Target="https://www.usnews.com/education/best-global-universities/kermanshah-university-of-technology-530186" TargetMode="External"/><Relationship Id="rId1062" Type="http://schemas.openxmlformats.org/officeDocument/2006/relationships/hyperlink" Target="https://www.usnews.com/education/best-global-universities/karnatak-university-530432" TargetMode="External"/><Relationship Id="rId1061" Type="http://schemas.openxmlformats.org/officeDocument/2006/relationships/hyperlink" Target="https://www.usnews.com/education/best-global-universities/kanazawa-medical-university-529368" TargetMode="External"/><Relationship Id="rId1060" Type="http://schemas.openxmlformats.org/officeDocument/2006/relationships/hyperlink" Target="https://www.usnews.com/education/best-global-universities/kanagawa-university-530453" TargetMode="External"/><Relationship Id="rId106" Type="http://schemas.openxmlformats.org/officeDocument/2006/relationships/hyperlink" Target="https://www.usnews.com/education/best-global-universities/xidian-university-506871" TargetMode="External"/><Relationship Id="rId1059" Type="http://schemas.openxmlformats.org/officeDocument/2006/relationships/hyperlink" Target="https://www.usnews.com/education/best-global-universities/jss-academy-of-higher-education-research-530412" TargetMode="External"/><Relationship Id="rId1058" Type="http://schemas.openxmlformats.org/officeDocument/2006/relationships/hyperlink" Target="https://www.usnews.com/education/best-global-universities/jishou-university-530424" TargetMode="External"/><Relationship Id="rId1057" Type="http://schemas.openxmlformats.org/officeDocument/2006/relationships/hyperlink" Target="https://www.usnews.com/education/best-global-universities/jining-university-530455" TargetMode="External"/><Relationship Id="rId1056" Type="http://schemas.openxmlformats.org/officeDocument/2006/relationships/hyperlink" Target="https://www.usnews.com/education/best-global-universities/jingdezhen-ceramic-institute-529898" TargetMode="External"/><Relationship Id="rId1055" Type="http://schemas.openxmlformats.org/officeDocument/2006/relationships/hyperlink" Target="https://www.usnews.com/education/best-global-universities/jilin-jianzhu-university-530466" TargetMode="External"/><Relationship Id="rId1054" Type="http://schemas.openxmlformats.org/officeDocument/2006/relationships/hyperlink" Target="https://www.usnews.com/education/best-global-universities/jilin-institute-of-chemical-technology-530434" TargetMode="External"/><Relationship Id="rId1053" Type="http://schemas.openxmlformats.org/officeDocument/2006/relationships/hyperlink" Target="https://www.usnews.com/education/best-global-universities/jawaharlal-nehru-technological-university-hyderabad-530452" TargetMode="External"/><Relationship Id="rId1052" Type="http://schemas.openxmlformats.org/officeDocument/2006/relationships/hyperlink" Target="https://www.usnews.com/education/best-global-universities/jawaharlal-institute-of-postgraduate-medical-education-research-530405" TargetMode="External"/><Relationship Id="rId1051" Type="http://schemas.openxmlformats.org/officeDocument/2006/relationships/hyperlink" Target="https://www.usnews.com/education/best-global-universities/inter-university-centre-for-astronomy-astrophysics-529779" TargetMode="External"/><Relationship Id="rId1050" Type="http://schemas.openxmlformats.org/officeDocument/2006/relationships/hyperlink" Target="https://www.usnews.com/education/best-global-universities/inter-university-accelerator-centre-530423" TargetMode="External"/><Relationship Id="rId105" Type="http://schemas.openxmlformats.org/officeDocument/2006/relationships/hyperlink" Target="https://www.usnews.com/education/best-global-universities/lanzhou-university-502794" TargetMode="External"/><Relationship Id="rId1049" Type="http://schemas.openxmlformats.org/officeDocument/2006/relationships/hyperlink" Target="https://www.usnews.com/education/best-global-universities/international-institute-of-information-technology-hyderabad-530475" TargetMode="External"/><Relationship Id="rId1048" Type="http://schemas.openxmlformats.org/officeDocument/2006/relationships/hyperlink" Target="https://www.usnews.com/education/best-global-universities/international-centre-for-theoretical-sciences-bengaluru-529778" TargetMode="External"/><Relationship Id="rId1047" Type="http://schemas.openxmlformats.org/officeDocument/2006/relationships/hyperlink" Target="https://www.usnews.com/education/best-global-universities/institut-teknologi-sepuluh-nopember-530504" TargetMode="External"/><Relationship Id="rId1046" Type="http://schemas.openxmlformats.org/officeDocument/2006/relationships/hyperlink" Target="https://www.usnews.com/education/best-global-universities/institute-of-post-graduate-medical-education-research-ipgmer-kolkata-529911" TargetMode="External"/><Relationship Id="rId1045" Type="http://schemas.openxmlformats.org/officeDocument/2006/relationships/hyperlink" Target="https://www.usnews.com/education/best-global-universities/inner-mongolia-university-of-technology-530454" TargetMode="External"/><Relationship Id="rId1044" Type="http://schemas.openxmlformats.org/officeDocument/2006/relationships/hyperlink" Target="https://www.usnews.com/education/best-global-universities/inner-mongolia-university-of-science-technology-530457" TargetMode="External"/><Relationship Id="rId1043" Type="http://schemas.openxmlformats.org/officeDocument/2006/relationships/hyperlink" Target="https://www.usnews.com/education/best-global-universities/indraprastha-institute-of-information-technology-delhi-530478" TargetMode="External"/><Relationship Id="rId1042" Type="http://schemas.openxmlformats.org/officeDocument/2006/relationships/hyperlink" Target="https://www.usnews.com/education/best-global-universities/indian-institute-of-science-education-research-iiser---thiruvananthapuram-530435" TargetMode="External"/><Relationship Id="rId1041" Type="http://schemas.openxmlformats.org/officeDocument/2006/relationships/hyperlink" Target="https://www.usnews.com/education/best-global-universities/ilam-university-530427" TargetMode="External"/><Relationship Id="rId1040" Type="http://schemas.openxmlformats.org/officeDocument/2006/relationships/hyperlink" Target="https://www.usnews.com/education/best-global-universities/i-k-gujral-punjab-technical-university-530506" TargetMode="External"/><Relationship Id="rId104" Type="http://schemas.openxmlformats.org/officeDocument/2006/relationships/hyperlink" Target="https://www.usnews.com/education/best-global-universities/university-of-the-philippines-manila-529741" TargetMode="External"/><Relationship Id="rId1039" Type="http://schemas.openxmlformats.org/officeDocument/2006/relationships/hyperlink" Target="https://www.usnews.com/education/best-global-universities/hunan-institute-of-science-technology-530444" TargetMode="External"/><Relationship Id="rId1038" Type="http://schemas.openxmlformats.org/officeDocument/2006/relationships/hyperlink" Target="https://www.usnews.com/education/best-global-universities/hubei-university-of-chinese-medicine-530413" TargetMode="External"/><Relationship Id="rId1037" Type="http://schemas.openxmlformats.org/officeDocument/2006/relationships/hyperlink" Target="https://www.usnews.com/education/best-global-universities/ho-chi-minh-city-university-of-technology-hutech-530498" TargetMode="External"/><Relationship Id="rId1036" Type="http://schemas.openxmlformats.org/officeDocument/2006/relationships/hyperlink" Target="https://www.usnews.com/education/best-global-universities/ho-chi-minh-city-university-economics-530479" TargetMode="External"/><Relationship Id="rId1035" Type="http://schemas.openxmlformats.org/officeDocument/2006/relationships/hyperlink" Target="https://www.usnews.com/education/best-global-universities/hitotsubashi-university-530490" TargetMode="External"/><Relationship Id="rId1034" Type="http://schemas.openxmlformats.org/officeDocument/2006/relationships/hyperlink" Target="https://www.usnews.com/education/best-global-universities/hiroshima-institute-of-technology-529435" TargetMode="External"/><Relationship Id="rId1033" Type="http://schemas.openxmlformats.org/officeDocument/2006/relationships/hyperlink" Target="https://www.usnews.com/education/best-global-universities/hanoi-medical-university-530157" TargetMode="External"/><Relationship Id="rId1032" Type="http://schemas.openxmlformats.org/officeDocument/2006/relationships/hyperlink" Target="https://www.usnews.com/education/best-global-universities/guangxi-university-of-chinese-medicine-530415" TargetMode="External"/><Relationship Id="rId1031" Type="http://schemas.openxmlformats.org/officeDocument/2006/relationships/hyperlink" Target="https://www.usnews.com/education/best-global-universities/golestan-university-of-medical-sciences-530401" TargetMode="External"/><Relationship Id="rId1030" Type="http://schemas.openxmlformats.org/officeDocument/2006/relationships/hyperlink" Target="https://www.usnews.com/education/best-global-universities/georgian-technical-university-529654" TargetMode="External"/><Relationship Id="rId103" Type="http://schemas.openxmlformats.org/officeDocument/2006/relationships/hyperlink" Target="https://www.usnews.com/education/best-global-universities/nanjing-forestry-university-529506" TargetMode="External"/><Relationship Id="rId1029" Type="http://schemas.openxmlformats.org/officeDocument/2006/relationships/hyperlink" Target="https://www.usnews.com/education/best-global-universities/gannan-normal-university-530425" TargetMode="External"/><Relationship Id="rId1028" Type="http://schemas.openxmlformats.org/officeDocument/2006/relationships/hyperlink" Target="https://www.usnews.com/education/best-global-universities/european-university-cyprus-530411" TargetMode="External"/><Relationship Id="rId1027" Type="http://schemas.openxmlformats.org/officeDocument/2006/relationships/hyperlink" Target="https://www.usnews.com/education/best-global-universities/dr-babasaheb-ambedkar-marathwada-university-bamu-530445" TargetMode="External"/><Relationship Id="rId1026" Type="http://schemas.openxmlformats.org/officeDocument/2006/relationships/hyperlink" Target="https://www.usnews.com/education/best-global-universities/dow-university-of-health-sciences-529934" TargetMode="External"/><Relationship Id="rId1025" Type="http://schemas.openxmlformats.org/officeDocument/2006/relationships/hyperlink" Target="https://www.usnews.com/education/best-global-universities/dongbei-university-of-finance-economics-530185" TargetMode="External"/><Relationship Id="rId1024" Type="http://schemas.openxmlformats.org/officeDocument/2006/relationships/hyperlink" Target="https://www.usnews.com/education/best-global-universities/changchun-university-of-chinese-medicine-530417" TargetMode="External"/><Relationship Id="rId1023" Type="http://schemas.openxmlformats.org/officeDocument/2006/relationships/hyperlink" Target="https://www.usnews.com/education/best-global-universities/capital-university-of-science-technology-530499" TargetMode="External"/><Relationship Id="rId1022" Type="http://schemas.openxmlformats.org/officeDocument/2006/relationships/hyperlink" Target="https://www.usnews.com/education/best-global-universities/beykent-university-529788" TargetMode="External"/><Relationship Id="rId1021" Type="http://schemas.openxmlformats.org/officeDocument/2006/relationships/hyperlink" Target="https://www.usnews.com/education/best-global-universities/beijing-university-of-agriculture-530460" TargetMode="External"/><Relationship Id="rId1020" Type="http://schemas.openxmlformats.org/officeDocument/2006/relationships/hyperlink" Target="https://www.usnews.com/education/best-global-universities/beijing-institute-of-petrochemical-technology-530419" TargetMode="External"/><Relationship Id="rId102" Type="http://schemas.openxmlformats.org/officeDocument/2006/relationships/hyperlink" Target="https://www.usnews.com/education/best-global-universities/southwestern-university-of-finance-economics---china-529633" TargetMode="External"/><Relationship Id="rId1019" Type="http://schemas.openxmlformats.org/officeDocument/2006/relationships/hyperlink" Target="https://www.usnews.com/education/best-global-universities/asian-institute-of-technology-530462" TargetMode="External"/><Relationship Id="rId1018" Type="http://schemas.openxmlformats.org/officeDocument/2006/relationships/hyperlink" Target="https://www.usnews.com/education/best-global-universities/anyang-normal-university-529976" TargetMode="External"/><Relationship Id="rId1017" Type="http://schemas.openxmlformats.org/officeDocument/2006/relationships/hyperlink" Target="https://www.usnews.com/education/best-global-universities/all-india-institute-of-medical-sciences-aiims-jodhpur-530408" TargetMode="External"/><Relationship Id="rId1016" Type="http://schemas.openxmlformats.org/officeDocument/2006/relationships/hyperlink" Target="https://www.usnews.com/education/best-global-universities/national-defense-medical-college-japan-529925" TargetMode="External"/><Relationship Id="rId1015" Type="http://schemas.openxmlformats.org/officeDocument/2006/relationships/hyperlink" Target="https://www.usnews.com/education/best-global-universities/eulji-university-529943" TargetMode="External"/><Relationship Id="rId1014" Type="http://schemas.openxmlformats.org/officeDocument/2006/relationships/hyperlink" Target="https://www.usnews.com/education/best-global-universities/henan-university-of-traditional-chinese-medicine-530377" TargetMode="External"/><Relationship Id="rId1013" Type="http://schemas.openxmlformats.org/officeDocument/2006/relationships/hyperlink" Target="https://www.usnews.com/education/best-global-universities/gannan-medical-university-530375" TargetMode="External"/><Relationship Id="rId1012" Type="http://schemas.openxmlformats.org/officeDocument/2006/relationships/hyperlink" Target="https://www.usnews.com/education/best-global-universities/fujian-university-of-traditional-chinese-medicine-530374" TargetMode="External"/><Relationship Id="rId1011" Type="http://schemas.openxmlformats.org/officeDocument/2006/relationships/hyperlink" Target="https://www.usnews.com/education/best-global-universities/tzu-chi-university-529922" TargetMode="External"/><Relationship Id="rId1010" Type="http://schemas.openxmlformats.org/officeDocument/2006/relationships/hyperlink" Target="https://www.usnews.com/education/best-global-universities/rocket-force-university-of-engineering-530373" TargetMode="External"/><Relationship Id="rId101" Type="http://schemas.openxmlformats.org/officeDocument/2006/relationships/hyperlink" Target="https://www.usnews.com/education/best-global-universities/hong-kong-baptist-university-502544" TargetMode="External"/><Relationship Id="rId1009" Type="http://schemas.openxmlformats.org/officeDocument/2006/relationships/hyperlink" Target="https://www.usnews.com/education/best-global-universities/kahramanmaras-sutcu-imam-university-530372" TargetMode="External"/><Relationship Id="rId1008" Type="http://schemas.openxmlformats.org/officeDocument/2006/relationships/hyperlink" Target="https://www.usnews.com/education/best-global-universities/dalian-jiaotong-university-530371" TargetMode="External"/><Relationship Id="rId1007" Type="http://schemas.openxmlformats.org/officeDocument/2006/relationships/hyperlink" Target="https://www.usnews.com/education/best-global-universities/tezpur-university-530132" TargetMode="External"/><Relationship Id="rId1006" Type="http://schemas.openxmlformats.org/officeDocument/2006/relationships/hyperlink" Target="https://www.usnews.com/education/best-global-universities/pla-information-engineering-university-530148" TargetMode="External"/><Relationship Id="rId1005" Type="http://schemas.openxmlformats.org/officeDocument/2006/relationships/hyperlink" Target="https://www.usnews.com/education/best-global-universities/xinjiang-agricultural-university-530369" TargetMode="External"/><Relationship Id="rId1004" Type="http://schemas.openxmlformats.org/officeDocument/2006/relationships/hyperlink" Target="https://www.usnews.com/education/best-global-universities/hanbat-national-university-530368" TargetMode="External"/><Relationship Id="rId1003" Type="http://schemas.openxmlformats.org/officeDocument/2006/relationships/hyperlink" Target="https://www.usnews.com/education/best-global-universities/balikesir-university-530137" TargetMode="External"/><Relationship Id="rId1002" Type="http://schemas.openxmlformats.org/officeDocument/2006/relationships/hyperlink" Target="https://www.usnews.com/education/best-global-universities/liaoning-technical-university-530366" TargetMode="External"/><Relationship Id="rId1001" Type="http://schemas.openxmlformats.org/officeDocument/2006/relationships/hyperlink" Target="https://www.usnews.com/education/best-global-universities/heilongjiang-bayi-agricultural-university-530365" TargetMode="External"/><Relationship Id="rId1000" Type="http://schemas.openxmlformats.org/officeDocument/2006/relationships/hyperlink" Target="https://www.usnews.com/education/best-global-universities/anhui-university-of-chinese-medicine-530364" TargetMode="External"/><Relationship Id="rId100" Type="http://schemas.openxmlformats.org/officeDocument/2006/relationships/hyperlink" Target="https://www.usnews.com/education/best-global-universities/guangzhou-university-529537" TargetMode="External"/><Relationship Id="rId10" Type="http://schemas.openxmlformats.org/officeDocument/2006/relationships/hyperlink" Target="https://www.usnews.com/education/best-global-universities/university-of-chinese-academy-of-sciences-cas-529679" TargetMode="External"/><Relationship Id="rId1" Type="http://schemas.openxmlformats.org/officeDocument/2006/relationships/hyperlink" Target="https://www.usnews.com/education/best-global-universities/tsinghua-university-503146" TargetMode="External"/></Relationships>
</file>

<file path=xl/worksheets/_rels/sheet5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snews.com/education/best-global-universities/university-of-york-uk-505776" TargetMode="External"/><Relationship Id="rId98" Type="http://schemas.openxmlformats.org/officeDocument/2006/relationships/hyperlink" Target="https://www.usnews.com/education/best-global-universities/university-of-sussex-503906" TargetMode="External"/><Relationship Id="rId97" Type="http://schemas.openxmlformats.org/officeDocument/2006/relationships/hyperlink" Target="https://www.usnews.com/education/best-global-universities/university-of-pisa-501006" TargetMode="External"/><Relationship Id="rId96" Type="http://schemas.openxmlformats.org/officeDocument/2006/relationships/hyperlink" Target="https://www.usnews.com/education/best-global-universities/university-of-florence-501033" TargetMode="External"/><Relationship Id="rId95" Type="http://schemas.openxmlformats.org/officeDocument/2006/relationships/hyperlink" Target="https://www.usnews.com/education/best-global-universities/university-of-tartu-502553" TargetMode="External"/><Relationship Id="rId94" Type="http://schemas.openxmlformats.org/officeDocument/2006/relationships/hyperlink" Target="https://www.usnews.com/education/best-global-universities/university-of-cologne-500060" TargetMode="External"/><Relationship Id="rId93" Type="http://schemas.openxmlformats.org/officeDocument/2006/relationships/hyperlink" Target="https://www.usnews.com/education/best-global-universities/london-school-economics-political-science-502076" TargetMode="External"/><Relationship Id="rId92" Type="http://schemas.openxmlformats.org/officeDocument/2006/relationships/hyperlink" Target="https://www.usnews.com/education/best-global-universities/universite-grenoble-alpes-uga-528916" TargetMode="External"/><Relationship Id="rId91" Type="http://schemas.openxmlformats.org/officeDocument/2006/relationships/hyperlink" Target="https://www.usnews.com/education/best-global-universities/university-of-munster-500396" TargetMode="External"/><Relationship Id="rId90" Type="http://schemas.openxmlformats.org/officeDocument/2006/relationships/hyperlink" Target="https://www.usnews.com/education/best-global-universities/johannes-gutenberg-university-of-mainz-500317" TargetMode="External"/><Relationship Id="rId9" Type="http://schemas.openxmlformats.org/officeDocument/2006/relationships/hyperlink" Target="https://www.usnews.com/education/best-global-universities/universite-paris-cite-529677" TargetMode="External"/><Relationship Id="rId89" Type="http://schemas.openxmlformats.org/officeDocument/2006/relationships/hyperlink" Target="https://www.usnews.com/education/best-global-universities/lancaster-university-504720" TargetMode="External"/><Relationship Id="rId88" Type="http://schemas.openxmlformats.org/officeDocument/2006/relationships/hyperlink" Target="https://www.usnews.com/education/best-global-universities/university-of-southern-denmark-500382" TargetMode="External"/><Relationship Id="rId87" Type="http://schemas.openxmlformats.org/officeDocument/2006/relationships/hyperlink" Target="https://www.usnews.com/education/best-global-universities/goethe-university-frankfurt-503512" TargetMode="External"/><Relationship Id="rId86" Type="http://schemas.openxmlformats.org/officeDocument/2006/relationships/hyperlink" Target="https://www.usnews.com/education/best-global-universities/universidade-de-lisboa-501120" TargetMode="External"/><Relationship Id="rId85" Type="http://schemas.openxmlformats.org/officeDocument/2006/relationships/hyperlink" Target="https://www.usnews.com/education/best-global-universities/university-of-turin-502528" TargetMode="External"/><Relationship Id="rId84" Type="http://schemas.openxmlformats.org/officeDocument/2006/relationships/hyperlink" Target="https://www.usnews.com/education/best-global-universities/universite-de-montpellier-528813" TargetMode="External"/><Relationship Id="rId83" Type="http://schemas.openxmlformats.org/officeDocument/2006/relationships/hyperlink" Target="https://www.usnews.com/education/best-global-universities/rwth-aachen-university-506441" TargetMode="External"/><Relationship Id="rId82" Type="http://schemas.openxmlformats.org/officeDocument/2006/relationships/hyperlink" Target="https://www.usnews.com/education/best-global-universities/university-of-vienna-505908" TargetMode="External"/><Relationship Id="rId81" Type="http://schemas.openxmlformats.org/officeDocument/2006/relationships/hyperlink" Target="https://www.usnews.com/education/best-global-universities/national-kapodistrian-university-of-athens-504988" TargetMode="External"/><Relationship Id="rId80" Type="http://schemas.openxmlformats.org/officeDocument/2006/relationships/hyperlink" Target="https://www.usnews.com/education/best-global-universities/university-of-antwerp-505023" TargetMode="External"/><Relationship Id="rId8" Type="http://schemas.openxmlformats.org/officeDocument/2006/relationships/hyperlink" Target="https://www.usnews.com/education/best-global-universities/university-of-edinburgh-505832" TargetMode="External"/><Relationship Id="rId79" Type="http://schemas.openxmlformats.org/officeDocument/2006/relationships/hyperlink" Target="https://www.usnews.com/education/best-global-universities/university-of-wurzburg-505067" TargetMode="External"/><Relationship Id="rId78" Type="http://schemas.openxmlformats.org/officeDocument/2006/relationships/hyperlink" Target="https://www.usnews.com/education/best-global-universities/university-of-freiburg-503940" TargetMode="External"/><Relationship Id="rId77" Type="http://schemas.openxmlformats.org/officeDocument/2006/relationships/hyperlink" Target="https://www.usnews.com/education/best-global-universities/vita-salute-san-raffaele-university-501347" TargetMode="External"/><Relationship Id="rId76" Type="http://schemas.openxmlformats.org/officeDocument/2006/relationships/hyperlink" Target="https://www.usnews.com/education/best-global-universities/trinity-college-dublin-501570" TargetMode="External"/><Relationship Id="rId75" Type="http://schemas.openxmlformats.org/officeDocument/2006/relationships/hyperlink" Target="https://www.usnews.com/education/best-global-universities/medical-university-of-vienna-504165" TargetMode="External"/><Relationship Id="rId74" Type="http://schemas.openxmlformats.org/officeDocument/2006/relationships/hyperlink" Target="https://www.usnews.com/education/best-global-universities/universite-catholique-louvain-506348" TargetMode="External"/><Relationship Id="rId73" Type="http://schemas.openxmlformats.org/officeDocument/2006/relationships/hyperlink" Target="https://www.usnews.com/education/best-global-universities/technische-universitat-dresden-501011" TargetMode="External"/><Relationship Id="rId72" Type="http://schemas.openxmlformats.org/officeDocument/2006/relationships/hyperlink" Target="https://www.usnews.com/education/best-global-universities/aix-marseille-universite-528917" TargetMode="External"/><Relationship Id="rId710" Type="http://schemas.openxmlformats.org/officeDocument/2006/relationships/hyperlink" Target="https://www.usnews.com/education/best-global-universities/universitats-herzzentrum-freiburg-529629" TargetMode="External"/><Relationship Id="rId71" Type="http://schemas.openxmlformats.org/officeDocument/2006/relationships/hyperlink" Target="https://www.usnews.com/education/best-global-universities/eberhard-karls-university-of-tubingen-503424" TargetMode="External"/><Relationship Id="rId709" Type="http://schemas.openxmlformats.org/officeDocument/2006/relationships/hyperlink" Target="https://www.usnews.com/education/best-global-universities/universidade-dos-acores-529663" TargetMode="External"/><Relationship Id="rId708" Type="http://schemas.openxmlformats.org/officeDocument/2006/relationships/hyperlink" Target="https://www.usnews.com/education/best-global-universities/uninettuno-530491" TargetMode="External"/><Relationship Id="rId707" Type="http://schemas.openxmlformats.org/officeDocument/2006/relationships/hyperlink" Target="https://www.usnews.com/education/best-global-universities/uhi-millennium-institute-530461" TargetMode="External"/><Relationship Id="rId706" Type="http://schemas.openxmlformats.org/officeDocument/2006/relationships/hyperlink" Target="https://www.usnews.com/education/best-global-universities/ufa-university-of-science-technology-530469" TargetMode="External"/><Relationship Id="rId705" Type="http://schemas.openxmlformats.org/officeDocument/2006/relationships/hyperlink" Target="https://www.usnews.com/education/best-global-universities/tomsk-state-university-of-control-systems-radioelectronics-529793" TargetMode="External"/><Relationship Id="rId704" Type="http://schemas.openxmlformats.org/officeDocument/2006/relationships/hyperlink" Target="https://www.usnews.com/education/best-global-universities/tomsk-state-pedagogical-university-529659" TargetMode="External"/><Relationship Id="rId703" Type="http://schemas.openxmlformats.org/officeDocument/2006/relationships/hyperlink" Target="https://www.usnews.com/education/best-global-universities/technical-university-zvolen-530459" TargetMode="External"/><Relationship Id="rId702" Type="http://schemas.openxmlformats.org/officeDocument/2006/relationships/hyperlink" Target="https://www.usnews.com/education/best-global-universities/technical-university-of-crete-529336" TargetMode="External"/><Relationship Id="rId701" Type="http://schemas.openxmlformats.org/officeDocument/2006/relationships/hyperlink" Target="https://www.usnews.com/education/best-global-universities/swps-university-of-social-sciences-humanities-530025" TargetMode="External"/><Relationship Id="rId700" Type="http://schemas.openxmlformats.org/officeDocument/2006/relationships/hyperlink" Target="https://www.usnews.com/education/best-global-universities/stockholm-school-of-economics-500587" TargetMode="External"/><Relationship Id="rId70" Type="http://schemas.openxmlformats.org/officeDocument/2006/relationships/hyperlink" Target="https://www.usnews.com/education/best-global-universities/university-of-leicester-501221" TargetMode="External"/><Relationship Id="rId7" Type="http://schemas.openxmlformats.org/officeDocument/2006/relationships/hyperlink" Target="https://www.usnews.com/education/best-global-universities/kings-college-london-500330" TargetMode="External"/><Relationship Id="rId699" Type="http://schemas.openxmlformats.org/officeDocument/2006/relationships/hyperlink" Target="https://www.usnews.com/education/best-global-universities/solent-university-530480" TargetMode="External"/><Relationship Id="rId698" Type="http://schemas.openxmlformats.org/officeDocument/2006/relationships/hyperlink" Target="https://www.usnews.com/education/best-global-universities/sodertorn-university-530472" TargetMode="External"/><Relationship Id="rId697" Type="http://schemas.openxmlformats.org/officeDocument/2006/relationships/hyperlink" Target="https://www.usnews.com/education/best-global-universities/slovak-university-of-agriculture-nitra-530458" TargetMode="External"/><Relationship Id="rId696" Type="http://schemas.openxmlformats.org/officeDocument/2006/relationships/hyperlink" Target="https://www.usnews.com/education/best-global-universities/slovak-medical-university-bratislava-529912" TargetMode="External"/><Relationship Id="rId695" Type="http://schemas.openxmlformats.org/officeDocument/2006/relationships/hyperlink" Target="https://www.usnews.com/education/best-global-universities/skema-business-school-530487" TargetMode="External"/><Relationship Id="rId694" Type="http://schemas.openxmlformats.org/officeDocument/2006/relationships/hyperlink" Target="https://www.usnews.com/education/best-global-universities/samara-state-technical-university-530431" TargetMode="External"/><Relationship Id="rId693" Type="http://schemas.openxmlformats.org/officeDocument/2006/relationships/hyperlink" Target="https://www.usnews.com/education/best-global-universities/saint-petersburg-state-institute-of-technology-530450" TargetMode="External"/><Relationship Id="rId692" Type="http://schemas.openxmlformats.org/officeDocument/2006/relationships/hyperlink" Target="https://www.usnews.com/education/best-global-universities/saint-petersburg-state-electrotechnical-university-529660" TargetMode="External"/><Relationship Id="rId691" Type="http://schemas.openxmlformats.org/officeDocument/2006/relationships/hyperlink" Target="https://www.usnews.com/education/best-global-universities/riga-stradins-university-530163" TargetMode="External"/><Relationship Id="rId690" Type="http://schemas.openxmlformats.org/officeDocument/2006/relationships/hyperlink" Target="https://www.usnews.com/education/best-global-universities/prague-university-of-economics-business-530488" TargetMode="External"/><Relationship Id="rId69" Type="http://schemas.openxmlformats.org/officeDocument/2006/relationships/hyperlink" Target="https://www.usnews.com/education/best-global-universities/university-of-naples-federico-ii-505539" TargetMode="External"/><Relationship Id="rId689" Type="http://schemas.openxmlformats.org/officeDocument/2006/relationships/hyperlink" Target="https://www.usnews.com/education/best-global-universities/plekhanov-russian-university-of-economics-530456" TargetMode="External"/><Relationship Id="rId688" Type="http://schemas.openxmlformats.org/officeDocument/2006/relationships/hyperlink" Target="https://www.usnews.com/education/best-global-universities/pavlov-first-saint-petersburg-state-medical-university-530406" TargetMode="External"/><Relationship Id="rId687" Type="http://schemas.openxmlformats.org/officeDocument/2006/relationships/hyperlink" Target="https://www.usnews.com/education/best-global-universities/paris-school-of-economics-501610" TargetMode="External"/><Relationship Id="rId686" Type="http://schemas.openxmlformats.org/officeDocument/2006/relationships/hyperlink" Target="https://www.usnews.com/education/best-global-universities/open-university-netherlands-529763" TargetMode="External"/><Relationship Id="rId685" Type="http://schemas.openxmlformats.org/officeDocument/2006/relationships/hyperlink" Target="https://www.usnews.com/education/best-global-universities/obuda-university-530190" TargetMode="External"/><Relationship Id="rId684" Type="http://schemas.openxmlformats.org/officeDocument/2006/relationships/hyperlink" Target="https://www.usnews.com/education/best-global-universities/novosibirsk-state-technical-university-529658" TargetMode="External"/><Relationship Id="rId683" Type="http://schemas.openxmlformats.org/officeDocument/2006/relationships/hyperlink" Target="https://www.usnews.com/education/best-global-universities/norwegian-school-of-sport-sciences-529358" TargetMode="External"/><Relationship Id="rId682" Type="http://schemas.openxmlformats.org/officeDocument/2006/relationships/hyperlink" Target="https://www.usnews.com/education/best-global-universities/norwegian-school-of-economics-nhh-529635" TargetMode="External"/><Relationship Id="rId681" Type="http://schemas.openxmlformats.org/officeDocument/2006/relationships/hyperlink" Target="https://www.usnews.com/education/best-global-universities/montpellier-business-school-529984" TargetMode="External"/><Relationship Id="rId680" Type="http://schemas.openxmlformats.org/officeDocument/2006/relationships/hyperlink" Target="https://www.usnews.com/education/best-global-universities/lviv-polytechnic-national-university-530420" TargetMode="External"/><Relationship Id="rId68" Type="http://schemas.openxmlformats.org/officeDocument/2006/relationships/hyperlink" Target="https://www.usnews.com/education/best-global-universities/delft-university-of-technology-505496" TargetMode="External"/><Relationship Id="rId679" Type="http://schemas.openxmlformats.org/officeDocument/2006/relationships/hyperlink" Target="https://www.usnews.com/education/best-global-universities/luiss-guido-carli-university-530171" TargetMode="External"/><Relationship Id="rId678" Type="http://schemas.openxmlformats.org/officeDocument/2006/relationships/hyperlink" Target="https://www.usnews.com/education/best-global-universities/le-mans-universite-529656" TargetMode="External"/><Relationship Id="rId677" Type="http://schemas.openxmlformats.org/officeDocument/2006/relationships/hyperlink" Target="https://www.usnews.com/education/best-global-universities/la-rochelle-universite-530047" TargetMode="External"/><Relationship Id="rId676" Type="http://schemas.openxmlformats.org/officeDocument/2006/relationships/hyperlink" Target="https://www.usnews.com/education/best-global-universities/kuban-state-university-530440" TargetMode="External"/><Relationship Id="rId675" Type="http://schemas.openxmlformats.org/officeDocument/2006/relationships/hyperlink" Target="https://www.usnews.com/education/best-global-universities/kedge-business-school-529986" TargetMode="External"/><Relationship Id="rId674" Type="http://schemas.openxmlformats.org/officeDocument/2006/relationships/hyperlink" Target="https://www.usnews.com/education/best-global-universities/kazan-national-research-technological-university-530451" TargetMode="External"/><Relationship Id="rId673" Type="http://schemas.openxmlformats.org/officeDocument/2006/relationships/hyperlink" Target="https://www.usnews.com/education/best-global-universities/ivanovo-state-university-of-chemistry-technology-530430" TargetMode="External"/><Relationship Id="rId672" Type="http://schemas.openxmlformats.org/officeDocument/2006/relationships/hyperlink" Target="https://www.usnews.com/education/best-global-universities/ivan-franko-national-university-lviv-530422" TargetMode="External"/><Relationship Id="rId671" Type="http://schemas.openxmlformats.org/officeDocument/2006/relationships/hyperlink" Target="https://www.usnews.com/education/best-global-universities/ipag-business-school-529750" TargetMode="External"/><Relationship Id="rId670" Type="http://schemas.openxmlformats.org/officeDocument/2006/relationships/hyperlink" Target="https://www.usnews.com/education/best-global-universities/institut-detudes-politiques-paris-sciences-po-530182" TargetMode="External"/><Relationship Id="rId67" Type="http://schemas.openxmlformats.org/officeDocument/2006/relationships/hyperlink" Target="https://www.usnews.com/education/best-global-universities/technical-university-of-denmark-503016" TargetMode="External"/><Relationship Id="rId669" Type="http://schemas.openxmlformats.org/officeDocument/2006/relationships/hyperlink" Target="https://www.usnews.com/education/best-global-universities/inland-norway-university-of-applied-sciences-530471" TargetMode="External"/><Relationship Id="rId668" Type="http://schemas.openxmlformats.org/officeDocument/2006/relationships/hyperlink" Target="https://www.usnews.com/education/best-global-universities/ifp-energies-nouvelles-529863" TargetMode="External"/><Relationship Id="rId667" Type="http://schemas.openxmlformats.org/officeDocument/2006/relationships/hyperlink" Target="https://www.usnews.com/education/best-global-universities/ieseg-school-of-management-530481" TargetMode="External"/><Relationship Id="rId666" Type="http://schemas.openxmlformats.org/officeDocument/2006/relationships/hyperlink" Target="https://www.usnews.com/education/best-global-universities/hertie-school-530473" TargetMode="External"/><Relationship Id="rId665" Type="http://schemas.openxmlformats.org/officeDocument/2006/relationships/hyperlink" Target="https://www.usnews.com/education/best-global-universities/hellenic-open-university-529783" TargetMode="External"/><Relationship Id="rId664" Type="http://schemas.openxmlformats.org/officeDocument/2006/relationships/hyperlink" Target="https://www.usnews.com/education/best-global-universities/hautes-etudes-commerciales-hec-paris-502887" TargetMode="External"/><Relationship Id="rId663" Type="http://schemas.openxmlformats.org/officeDocument/2006/relationships/hyperlink" Target="https://www.usnews.com/education/best-global-universities/harokopio-university-athens-529364" TargetMode="External"/><Relationship Id="rId662" Type="http://schemas.openxmlformats.org/officeDocument/2006/relationships/hyperlink" Target="https://www.usnews.com/education/best-global-universities/hanken-school-of-economics-529985" TargetMode="External"/><Relationship Id="rId661" Type="http://schemas.openxmlformats.org/officeDocument/2006/relationships/hyperlink" Target="https://www.usnews.com/education/best-global-universities/guglielmo-marconi-university-529752" TargetMode="External"/><Relationship Id="rId660" Type="http://schemas.openxmlformats.org/officeDocument/2006/relationships/hyperlink" Target="https://www.usnews.com/education/best-global-universities/gubkin-russian-state-university-of-oil-gas-530436" TargetMode="External"/><Relationship Id="rId66" Type="http://schemas.openxmlformats.org/officeDocument/2006/relationships/hyperlink" Target="https://www.usnews.com/education/best-global-universities/cardiff-university-500071" TargetMode="External"/><Relationship Id="rId659" Type="http://schemas.openxmlformats.org/officeDocument/2006/relationships/hyperlink" Target="https://www.usnews.com/education/best-global-universities/grenoble-ecole-management-530489" TargetMode="External"/><Relationship Id="rId658" Type="http://schemas.openxmlformats.org/officeDocument/2006/relationships/hyperlink" Target="https://www.usnews.com/education/best-global-universities/foro-italico-university-of-rome-529955" TargetMode="External"/><Relationship Id="rId657" Type="http://schemas.openxmlformats.org/officeDocument/2006/relationships/hyperlink" Target="https://www.usnews.com/education/best-global-universities/essec-business-school-530482" TargetMode="External"/><Relationship Id="rId656" Type="http://schemas.openxmlformats.org/officeDocument/2006/relationships/hyperlink" Target="https://www.usnews.com/education/best-global-universities/escp-business-school-530170" TargetMode="External"/><Relationship Id="rId655" Type="http://schemas.openxmlformats.org/officeDocument/2006/relationships/hyperlink" Target="https://www.usnews.com/education/best-global-universities/emlyon-business-school-530483" TargetMode="External"/><Relationship Id="rId654" Type="http://schemas.openxmlformats.org/officeDocument/2006/relationships/hyperlink" Target="https://www.usnews.com/education/best-global-universities/ecole-nationale-superieure-de-mecanique-et-daerotechnique-isae-ensma-529848" TargetMode="External"/><Relationship Id="rId653" Type="http://schemas.openxmlformats.org/officeDocument/2006/relationships/hyperlink" Target="https://www.usnews.com/education/best-global-universities/ecole-nationale-superieure-de-chimie-de-rennes-enscr-529969" TargetMode="External"/><Relationship Id="rId652" Type="http://schemas.openxmlformats.org/officeDocument/2006/relationships/hyperlink" Target="https://www.usnews.com/education/best-global-universities/dubna-state-university-530421" TargetMode="External"/><Relationship Id="rId651" Type="http://schemas.openxmlformats.org/officeDocument/2006/relationships/hyperlink" Target="https://www.usnews.com/education/best-global-universities/dalarna-university-529630" TargetMode="External"/><Relationship Id="rId650" Type="http://schemas.openxmlformats.org/officeDocument/2006/relationships/hyperlink" Target="https://www.usnews.com/education/best-global-universities/central-european-university-529671" TargetMode="External"/><Relationship Id="rId65" Type="http://schemas.openxmlformats.org/officeDocument/2006/relationships/hyperlink" Target="https://www.usnews.com/education/best-global-universities/maastricht-university-505759" TargetMode="External"/><Relationship Id="rId649" Type="http://schemas.openxmlformats.org/officeDocument/2006/relationships/hyperlink" Target="https://www.usnews.com/education/best-global-universities/bi-norwegian-business-school-499993" TargetMode="External"/><Relationship Id="rId648" Type="http://schemas.openxmlformats.org/officeDocument/2006/relationships/hyperlink" Target="https://www.usnews.com/education/best-global-universities/belgorod-state-university-530154" TargetMode="External"/><Relationship Id="rId647" Type="http://schemas.openxmlformats.org/officeDocument/2006/relationships/hyperlink" Target="https://www.usnews.com/education/best-global-universities/bauhaus-universitat-weimar-530187" TargetMode="External"/><Relationship Id="rId646" Type="http://schemas.openxmlformats.org/officeDocument/2006/relationships/hyperlink" Target="https://www.usnews.com/education/best-global-universities/barcelona-school-of-economics-530485" TargetMode="External"/><Relationship Id="rId645" Type="http://schemas.openxmlformats.org/officeDocument/2006/relationships/hyperlink" Target="https://www.usnews.com/education/best-global-universities/athens-university-of-economics-business-529140" TargetMode="External"/><Relationship Id="rId644" Type="http://schemas.openxmlformats.org/officeDocument/2006/relationships/hyperlink" Target="https://www.usnews.com/education/best-global-universities/mirea-russian-technological-university-530120" TargetMode="External"/><Relationship Id="rId643" Type="http://schemas.openxmlformats.org/officeDocument/2006/relationships/hyperlink" Target="https://www.usnews.com/education/best-global-universities/bydgoszcz-university-of-science-technology-530147" TargetMode="External"/><Relationship Id="rId642" Type="http://schemas.openxmlformats.org/officeDocument/2006/relationships/hyperlink" Target="https://www.usnews.com/education/best-global-universities/mendeleev-university-of-chemical-technology-of-russia-529960" TargetMode="External"/><Relationship Id="rId641" Type="http://schemas.openxmlformats.org/officeDocument/2006/relationships/hyperlink" Target="https://www.usnews.com/education/best-global-universities/universidad-internacional-de-la-rioja-unir-530352" TargetMode="External"/><Relationship Id="rId640" Type="http://schemas.openxmlformats.org/officeDocument/2006/relationships/hyperlink" Target="https://www.usnews.com/education/best-global-universities/universite-dartois-529974" TargetMode="External"/><Relationship Id="rId64" Type="http://schemas.openxmlformats.org/officeDocument/2006/relationships/hyperlink" Target="https://www.usnews.com/education/best-global-universities/university-of-lausanne-505144" TargetMode="External"/><Relationship Id="rId639" Type="http://schemas.openxmlformats.org/officeDocument/2006/relationships/hyperlink" Target="https://www.usnews.com/education/best-global-universities/university-of-pardubice-529312" TargetMode="External"/><Relationship Id="rId638" Type="http://schemas.openxmlformats.org/officeDocument/2006/relationships/hyperlink" Target="https://www.usnews.com/education/best-global-universities/university-of-medicine-and-pharmacy-grigore-t-popa-iasi-529245" TargetMode="External"/><Relationship Id="rId637" Type="http://schemas.openxmlformats.org/officeDocument/2006/relationships/hyperlink" Target="https://www.usnews.com/education/best-global-universities/university-of-pannonia-530330" TargetMode="External"/><Relationship Id="rId636" Type="http://schemas.openxmlformats.org/officeDocument/2006/relationships/hyperlink" Target="https://www.usnews.com/education/best-global-universities/bialystok-university-of-technology-529874" TargetMode="External"/><Relationship Id="rId635" Type="http://schemas.openxmlformats.org/officeDocument/2006/relationships/hyperlink" Target="https://www.usnews.com/education/best-global-universities/military-university-of-technology-in-warsaw-529895" TargetMode="External"/><Relationship Id="rId634" Type="http://schemas.openxmlformats.org/officeDocument/2006/relationships/hyperlink" Target="https://www.usnews.com/education/best-global-universities/universite-du-littoral-cote-dopale-530326" TargetMode="External"/><Relationship Id="rId633" Type="http://schemas.openxmlformats.org/officeDocument/2006/relationships/hyperlink" Target="https://www.usnews.com/education/best-global-universities/george-emil-palade-university-of-medicine-pharmacy-science-technology-of-targu-mures-530167" TargetMode="External"/><Relationship Id="rId632" Type="http://schemas.openxmlformats.org/officeDocument/2006/relationships/hyperlink" Target="https://www.usnews.com/education/best-global-universities/jan-kochanowski-university-530017" TargetMode="External"/><Relationship Id="rId631" Type="http://schemas.openxmlformats.org/officeDocument/2006/relationships/hyperlink" Target="https://www.usnews.com/education/best-global-universities/centre-of-postgraduate-medical-education-poland-529907" TargetMode="External"/><Relationship Id="rId630" Type="http://schemas.openxmlformats.org/officeDocument/2006/relationships/hyperlink" Target="https://www.usnews.com/education/best-global-universities/university-of-west-attica-530310" TargetMode="External"/><Relationship Id="rId63" Type="http://schemas.openxmlformats.org/officeDocument/2006/relationships/hyperlink" Target="https://www.usnews.com/education/best-global-universities/university-of-warwick-503443" TargetMode="External"/><Relationship Id="rId629" Type="http://schemas.openxmlformats.org/officeDocument/2006/relationships/hyperlink" Target="https://www.usnews.com/education/best-global-universities/edge-hill-university-530096" TargetMode="External"/><Relationship Id="rId628" Type="http://schemas.openxmlformats.org/officeDocument/2006/relationships/hyperlink" Target="https://www.usnews.com/education/best-global-universities/technical-university-czestochowa-529571" TargetMode="External"/><Relationship Id="rId627" Type="http://schemas.openxmlformats.org/officeDocument/2006/relationships/hyperlink" Target="https://www.usnews.com/education/best-global-universities/victor-babes-university-of-medicine-pharmacy-timisoara-529547" TargetMode="External"/><Relationship Id="rId626" Type="http://schemas.openxmlformats.org/officeDocument/2006/relationships/hyperlink" Target="https://www.usnews.com/education/best-global-universities/dunarea-de-jos-university-galati-530308" TargetMode="External"/><Relationship Id="rId625" Type="http://schemas.openxmlformats.org/officeDocument/2006/relationships/hyperlink" Target="https://www.usnews.com/education/best-global-universities/university-of-life-sciences-in-lublin-529610" TargetMode="External"/><Relationship Id="rId624" Type="http://schemas.openxmlformats.org/officeDocument/2006/relationships/hyperlink" Target="https://www.usnews.com/education/best-global-universities/san-pablo-ceu-university-530306" TargetMode="External"/><Relationship Id="rId623" Type="http://schemas.openxmlformats.org/officeDocument/2006/relationships/hyperlink" Target="https://www.usnews.com/education/best-global-universities/university-of-montenegro-530066" TargetMode="External"/><Relationship Id="rId622" Type="http://schemas.openxmlformats.org/officeDocument/2006/relationships/hyperlink" Target="https://www.usnews.com/education/best-global-universities/universidad-de-burgos-530018" TargetMode="External"/><Relationship Id="rId621" Type="http://schemas.openxmlformats.org/officeDocument/2006/relationships/hyperlink" Target="https://www.usnews.com/education/best-global-universities/rzeszow-university-of-technology-529834" TargetMode="External"/><Relationship Id="rId620" Type="http://schemas.openxmlformats.org/officeDocument/2006/relationships/hyperlink" Target="https://www.usnews.com/education/best-global-universities/vn-karazin-kharkiv-national-university-529573" TargetMode="External"/><Relationship Id="rId62" Type="http://schemas.openxmlformats.org/officeDocument/2006/relationships/hyperlink" Target="https://www.usnews.com/education/best-global-universities/university-of-gottingen-502609" TargetMode="External"/><Relationship Id="rId619" Type="http://schemas.openxmlformats.org/officeDocument/2006/relationships/hyperlink" Target="https://www.usnews.com/education/best-global-universities/university-of-primorska-530301" TargetMode="External"/><Relationship Id="rId618" Type="http://schemas.openxmlformats.org/officeDocument/2006/relationships/hyperlink" Target="https://www.usnews.com/education/best-global-universities/university-of-teramo-530299" TargetMode="External"/><Relationship Id="rId617" Type="http://schemas.openxmlformats.org/officeDocument/2006/relationships/hyperlink" Target="https://www.usnews.com/education/best-global-universities/university-of-la-reunion-530068" TargetMode="External"/><Relationship Id="rId616" Type="http://schemas.openxmlformats.org/officeDocument/2006/relationships/hyperlink" Target="https://www.usnews.com/education/best-global-universities/ecole-nationale-veterinaire-agroalimentaire-et-de-lalimentation-nantes-atlantique-530296" TargetMode="External"/><Relationship Id="rId615" Type="http://schemas.openxmlformats.org/officeDocument/2006/relationships/hyperlink" Target="https://www.usnews.com/education/best-global-universities/roehampton-university-530001" TargetMode="External"/><Relationship Id="rId614" Type="http://schemas.openxmlformats.org/officeDocument/2006/relationships/hyperlink" Target="https://www.usnews.com/education/best-global-universities/university-of-szczecin-530291" TargetMode="External"/><Relationship Id="rId613" Type="http://schemas.openxmlformats.org/officeDocument/2006/relationships/hyperlink" Target="https://www.usnews.com/education/best-global-universities/tu-clausthal-529078" TargetMode="External"/><Relationship Id="rId612" Type="http://schemas.openxmlformats.org/officeDocument/2006/relationships/hyperlink" Target="https://www.usnews.com/education/best-global-universities/lublin-university-of-technology-529771" TargetMode="External"/><Relationship Id="rId611" Type="http://schemas.openxmlformats.org/officeDocument/2006/relationships/hyperlink" Target="https://www.usnews.com/education/best-global-universities/universite-de-pau-et-des-pays-de-ladour-529180" TargetMode="External"/><Relationship Id="rId610" Type="http://schemas.openxmlformats.org/officeDocument/2006/relationships/hyperlink" Target="https://www.usnews.com/education/best-global-universities/technical-university-liberec-529899" TargetMode="External"/><Relationship Id="rId61" Type="http://schemas.openxmlformats.org/officeDocument/2006/relationships/hyperlink" Target="https://www.usnews.com/education/best-global-universities/university-of-basel-502059" TargetMode="External"/><Relationship Id="rId609" Type="http://schemas.openxmlformats.org/officeDocument/2006/relationships/hyperlink" Target="https://www.usnews.com/education/best-global-universities/mid-sweden-university-529628" TargetMode="External"/><Relationship Id="rId608" Type="http://schemas.openxmlformats.org/officeDocument/2006/relationships/hyperlink" Target="https://www.usnews.com/education/best-global-universities/german-sport-university-cologne-529747" TargetMode="External"/><Relationship Id="rId607" Type="http://schemas.openxmlformats.org/officeDocument/2006/relationships/hyperlink" Target="https://www.usnews.com/education/best-global-universities/universite-de-toulon-529996" TargetMode="External"/><Relationship Id="rId606" Type="http://schemas.openxmlformats.org/officeDocument/2006/relationships/hyperlink" Target="https://www.usnews.com/education/best-global-universities/bauman-moscow-state-technical-university-529661" TargetMode="External"/><Relationship Id="rId605" Type="http://schemas.openxmlformats.org/officeDocument/2006/relationships/hyperlink" Target="https://www.usnews.com/education/best-global-universities/universite-de-toulouse-jean-jaures-529701" TargetMode="External"/><Relationship Id="rId604" Type="http://schemas.openxmlformats.org/officeDocument/2006/relationships/hyperlink" Target="https://www.usnews.com/education/best-global-universities/gh-asachi-technical-university-529082" TargetMode="External"/><Relationship Id="rId603" Type="http://schemas.openxmlformats.org/officeDocument/2006/relationships/hyperlink" Target="https://www.usnews.com/education/best-global-universities/instituto-politecnico-de-braganca-529114" TargetMode="External"/><Relationship Id="rId602" Type="http://schemas.openxmlformats.org/officeDocument/2006/relationships/hyperlink" Target="https://www.usnews.com/education/best-global-universities/university-of-ostrava-529711" TargetMode="External"/><Relationship Id="rId601" Type="http://schemas.openxmlformats.org/officeDocument/2006/relationships/hyperlink" Target="https://www.usnews.com/education/best-global-universities/university-of-bergamo-530067" TargetMode="External"/><Relationship Id="rId600" Type="http://schemas.openxmlformats.org/officeDocument/2006/relationships/hyperlink" Target="https://www.usnews.com/education/best-global-universities/ecole-nationale-veterinaire-de-toulouse-529876" TargetMode="External"/><Relationship Id="rId60" Type="http://schemas.openxmlformats.org/officeDocument/2006/relationships/hyperlink" Target="https://www.usnews.com/education/best-global-universities/university-of-sheffield-503922" TargetMode="External"/><Relationship Id="rId6" Type="http://schemas.openxmlformats.org/officeDocument/2006/relationships/hyperlink" Target="https://www.usnews.com/education/best-global-universities/university-of-amsterdam-502957" TargetMode="External"/><Relationship Id="rId599" Type="http://schemas.openxmlformats.org/officeDocument/2006/relationships/hyperlink" Target="https://www.usnews.com/education/best-global-universities/west-pomeranian-university-of-technology-529891" TargetMode="External"/><Relationship Id="rId598" Type="http://schemas.openxmlformats.org/officeDocument/2006/relationships/hyperlink" Target="https://www.usnews.com/education/best-global-universities/universite-de-technologie-de-compiegne-529344" TargetMode="External"/><Relationship Id="rId597" Type="http://schemas.openxmlformats.org/officeDocument/2006/relationships/hyperlink" Target="https://www.usnews.com/education/best-global-universities/samara-national-research-university-529902" TargetMode="External"/><Relationship Id="rId596" Type="http://schemas.openxmlformats.org/officeDocument/2006/relationships/hyperlink" Target="https://www.usnews.com/education/best-global-universities/wroclaw-university-of-environmental-life-sciences-529558" TargetMode="External"/><Relationship Id="rId595" Type="http://schemas.openxmlformats.org/officeDocument/2006/relationships/hyperlink" Target="https://www.usnews.com/education/best-global-universities/universite-de-technologie-de-belfort-montbeliard-utbm-529767" TargetMode="External"/><Relationship Id="rId594" Type="http://schemas.openxmlformats.org/officeDocument/2006/relationships/hyperlink" Target="https://www.usnews.com/education/best-global-universities/hungarian-university-of-agriculture-life-sciences-529455" TargetMode="External"/><Relationship Id="rId593" Type="http://schemas.openxmlformats.org/officeDocument/2006/relationships/hyperlink" Target="https://www.usnews.com/education/best-global-universities/medical-university-silesia-529276" TargetMode="External"/><Relationship Id="rId592" Type="http://schemas.openxmlformats.org/officeDocument/2006/relationships/hyperlink" Target="https://www.usnews.com/education/best-global-universities/university-of-medicine-pharmacy-of-craiova-530161" TargetMode="External"/><Relationship Id="rId591" Type="http://schemas.openxmlformats.org/officeDocument/2006/relationships/hyperlink" Target="https://www.usnews.com/education/best-global-universities/tomas-bata-university-zlin-530194" TargetMode="External"/><Relationship Id="rId590" Type="http://schemas.openxmlformats.org/officeDocument/2006/relationships/hyperlink" Target="https://www.usnews.com/education/best-global-universities/ecole-centrale-de-lyon-529054" TargetMode="External"/><Relationship Id="rId59" Type="http://schemas.openxmlformats.org/officeDocument/2006/relationships/hyperlink" Target="https://www.usnews.com/education/best-global-universities/university-of-gothenburg-501869" TargetMode="External"/><Relationship Id="rId589" Type="http://schemas.openxmlformats.org/officeDocument/2006/relationships/hyperlink" Target="https://www.usnews.com/education/best-global-universities/cy-cergy-paris-universite-529718" TargetMode="External"/><Relationship Id="rId588" Type="http://schemas.openxmlformats.org/officeDocument/2006/relationships/hyperlink" Target="https://www.usnews.com/education/best-global-universities/vytautas-magnus-university-530274" TargetMode="External"/><Relationship Id="rId587" Type="http://schemas.openxmlformats.org/officeDocument/2006/relationships/hyperlink" Target="https://www.usnews.com/education/best-global-universities/university-of-molise-529577" TargetMode="External"/><Relationship Id="rId586" Type="http://schemas.openxmlformats.org/officeDocument/2006/relationships/hyperlink" Target="https://www.usnews.com/education/best-global-universities/universitat-internacional-de-catalunya-529916" TargetMode="External"/><Relationship Id="rId585" Type="http://schemas.openxmlformats.org/officeDocument/2006/relationships/hyperlink" Target="https://www.usnews.com/education/best-global-universities/universidad-catolica-de-murcia-529906" TargetMode="External"/><Relationship Id="rId584" Type="http://schemas.openxmlformats.org/officeDocument/2006/relationships/hyperlink" Target="https://www.usnews.com/education/best-global-universities/vilnius-gediminas-technical-university-529345" TargetMode="External"/><Relationship Id="rId583" Type="http://schemas.openxmlformats.org/officeDocument/2006/relationships/hyperlink" Target="https://www.usnews.com/education/best-global-universities/university-of-rzeszow-529560" TargetMode="External"/><Relationship Id="rId582" Type="http://schemas.openxmlformats.org/officeDocument/2006/relationships/hyperlink" Target="https://www.usnews.com/education/best-global-universities/university-of-leoben-529074" TargetMode="External"/><Relationship Id="rId581" Type="http://schemas.openxmlformats.org/officeDocument/2006/relationships/hyperlink" Target="https://www.usnews.com/education/best-global-universities/cracow-university-of-technology-529570" TargetMode="External"/><Relationship Id="rId580" Type="http://schemas.openxmlformats.org/officeDocument/2006/relationships/hyperlink" Target="https://www.usnews.com/education/best-global-universities/universidad-de-huelva-529193" TargetMode="External"/><Relationship Id="rId58" Type="http://schemas.openxmlformats.org/officeDocument/2006/relationships/hyperlink" Target="https://www.usnews.com/education/best-global-universities/newcastle-university-uk-503247" TargetMode="External"/><Relationship Id="rId579" Type="http://schemas.openxmlformats.org/officeDocument/2006/relationships/hyperlink" Target="https://www.usnews.com/education/best-global-universities/universite-jean-monnet-501383" TargetMode="External"/><Relationship Id="rId578" Type="http://schemas.openxmlformats.org/officeDocument/2006/relationships/hyperlink" Target="https://www.usnews.com/education/best-global-universities/institut-national-des-sciences-appliquees-de-toulouse-529716" TargetMode="External"/><Relationship Id="rId577" Type="http://schemas.openxmlformats.org/officeDocument/2006/relationships/hyperlink" Target="https://www.usnews.com/education/best-global-universities/universite-centrale-de-catalonia-530270" TargetMode="External"/><Relationship Id="rId576" Type="http://schemas.openxmlformats.org/officeDocument/2006/relationships/hyperlink" Target="https://www.usnews.com/education/best-global-universities/technische-universitat-ilmenau-529347" TargetMode="External"/><Relationship Id="rId575" Type="http://schemas.openxmlformats.org/officeDocument/2006/relationships/hyperlink" Target="https://www.usnews.com/education/best-global-universities/polytechnic-university-of-timisoara-529464" TargetMode="External"/><Relationship Id="rId574" Type="http://schemas.openxmlformats.org/officeDocument/2006/relationships/hyperlink" Target="https://www.usnews.com/education/best-global-universities/vetagro-sup-529725" TargetMode="External"/><Relationship Id="rId573" Type="http://schemas.openxmlformats.org/officeDocument/2006/relationships/hyperlink" Target="https://www.usnews.com/education/best-global-universities/university-of-oradea-530265" TargetMode="External"/><Relationship Id="rId572" Type="http://schemas.openxmlformats.org/officeDocument/2006/relationships/hyperlink" Target="https://www.usnews.com/education/best-global-universities/arts-et-metiers-institute-of-technology-529697" TargetMode="External"/><Relationship Id="rId571" Type="http://schemas.openxmlformats.org/officeDocument/2006/relationships/hyperlink" Target="https://www.usnews.com/education/best-global-universities/agricultural-university-krakow-529737" TargetMode="External"/><Relationship Id="rId570" Type="http://schemas.openxmlformats.org/officeDocument/2006/relationships/hyperlink" Target="https://www.usnews.com/education/best-global-universities/university-of-evora-529404" TargetMode="External"/><Relationship Id="rId57" Type="http://schemas.openxmlformats.org/officeDocument/2006/relationships/hyperlink" Target="https://www.usnews.com/education/best-global-universities/university-of-bonn-504578" TargetMode="External"/><Relationship Id="rId569" Type="http://schemas.openxmlformats.org/officeDocument/2006/relationships/hyperlink" Target="https://www.usnews.com/education/best-global-universities/saratov-state-university-529657" TargetMode="External"/><Relationship Id="rId568" Type="http://schemas.openxmlformats.org/officeDocument/2006/relationships/hyperlink" Target="https://www.usnews.com/education/best-global-universities/university-of-nis-529197" TargetMode="External"/><Relationship Id="rId567" Type="http://schemas.openxmlformats.org/officeDocument/2006/relationships/hyperlink" Target="https://www.usnews.com/education/best-global-universities/universidad-nacional-de-educacion-a-distancia-uned-529230" TargetMode="External"/><Relationship Id="rId566" Type="http://schemas.openxmlformats.org/officeDocument/2006/relationships/hyperlink" Target="https://www.usnews.com/education/best-global-universities/universidad-de-la-rioja-529556" TargetMode="External"/><Relationship Id="rId565" Type="http://schemas.openxmlformats.org/officeDocument/2006/relationships/hyperlink" Target="https://www.usnews.com/education/best-global-universities/technical-university-kosice-529578" TargetMode="External"/><Relationship Id="rId564" Type="http://schemas.openxmlformats.org/officeDocument/2006/relationships/hyperlink" Target="https://www.usnews.com/education/best-global-universities/medical-university-of-bialystok-529631" TargetMode="External"/><Relationship Id="rId563" Type="http://schemas.openxmlformats.org/officeDocument/2006/relationships/hyperlink" Target="https://www.usnews.com/education/best-global-universities/lithuanian-university-of-health-sciences-529363" TargetMode="External"/><Relationship Id="rId562" Type="http://schemas.openxmlformats.org/officeDocument/2006/relationships/hyperlink" Target="https://www.usnews.com/education/best-global-universities/southern-federal-university-529281" TargetMode="External"/><Relationship Id="rId561" Type="http://schemas.openxmlformats.org/officeDocument/2006/relationships/hyperlink" Target="https://www.usnews.com/education/best-global-universities/maria-curie-sklodowska-university-529239" TargetMode="External"/><Relationship Id="rId560" Type="http://schemas.openxmlformats.org/officeDocument/2006/relationships/hyperlink" Target="https://www.usnews.com/education/best-global-universities/witten-herdecke-university-529274" TargetMode="External"/><Relationship Id="rId56" Type="http://schemas.openxmlformats.org/officeDocument/2006/relationships/hyperlink" Target="https://www.usnews.com/education/best-global-universities/stockholm-university-505458" TargetMode="External"/><Relationship Id="rId559" Type="http://schemas.openxmlformats.org/officeDocument/2006/relationships/hyperlink" Target="https://www.usnews.com/education/best-global-universities/university-of-deusto-530258" TargetMode="External"/><Relationship Id="rId558" Type="http://schemas.openxmlformats.org/officeDocument/2006/relationships/hyperlink" Target="https://www.usnews.com/education/best-global-universities/university-of-teesside-530257" TargetMode="External"/><Relationship Id="rId557" Type="http://schemas.openxmlformats.org/officeDocument/2006/relationships/hyperlink" Target="https://www.usnews.com/education/best-global-universities/university-of-jj-strossmayer-osijek-529579" TargetMode="External"/><Relationship Id="rId556" Type="http://schemas.openxmlformats.org/officeDocument/2006/relationships/hyperlink" Target="https://www.usnews.com/education/best-global-universities/otto-friedrich-university-bamberg-530255" TargetMode="External"/><Relationship Id="rId555" Type="http://schemas.openxmlformats.org/officeDocument/2006/relationships/hyperlink" Target="https://www.usnews.com/education/best-global-universities/bundeswehr-university-munich-529851" TargetMode="External"/><Relationship Id="rId554" Type="http://schemas.openxmlformats.org/officeDocument/2006/relationships/hyperlink" Target="https://www.usnews.com/education/best-global-universities/universidade-da-beira-interior-529266" TargetMode="External"/><Relationship Id="rId553" Type="http://schemas.openxmlformats.org/officeDocument/2006/relationships/hyperlink" Target="https://www.usnews.com/education/best-global-universities/medical-university-of-lublin-529305" TargetMode="External"/><Relationship Id="rId552" Type="http://schemas.openxmlformats.org/officeDocument/2006/relationships/hyperlink" Target="https://www.usnews.com/education/best-global-universities/lobachevsky-university-529207" TargetMode="External"/><Relationship Id="rId551" Type="http://schemas.openxmlformats.org/officeDocument/2006/relationships/hyperlink" Target="https://www.usnews.com/education/best-global-universities/university-of-silesia-in-katowice-529010" TargetMode="External"/><Relationship Id="rId550" Type="http://schemas.openxmlformats.org/officeDocument/2006/relationships/hyperlink" Target="https://www.usnews.com/education/best-global-universities/ecole-nationale-veterinaire-dalfort-enva-529353" TargetMode="External"/><Relationship Id="rId55" Type="http://schemas.openxmlformats.org/officeDocument/2006/relationships/hyperlink" Target="https://www.usnews.com/education/best-global-universities/uppsala-university-501990" TargetMode="External"/><Relationship Id="rId549" Type="http://schemas.openxmlformats.org/officeDocument/2006/relationships/hyperlink" Target="https://www.usnews.com/education/best-global-universities/university-of-wolverhampton-529572" TargetMode="External"/><Relationship Id="rId548" Type="http://schemas.openxmlformats.org/officeDocument/2006/relationships/hyperlink" Target="https://www.usnews.com/education/best-global-universities/kaunas-university-of-technology-529304" TargetMode="External"/><Relationship Id="rId547" Type="http://schemas.openxmlformats.org/officeDocument/2006/relationships/hyperlink" Target="https://www.usnews.com/education/best-global-universities/universite-de-haute-alsace-uha-528946" TargetMode="External"/><Relationship Id="rId546" Type="http://schemas.openxmlformats.org/officeDocument/2006/relationships/hyperlink" Target="https://www.usnews.com/education/best-global-universities/university-of-veterinary-medicine-hannover-529714" TargetMode="External"/><Relationship Id="rId545" Type="http://schemas.openxmlformats.org/officeDocument/2006/relationships/hyperlink" Target="https://www.usnews.com/education/best-global-universities/poznan-university-of-life-sciences-529439" TargetMode="External"/><Relationship Id="rId544" Type="http://schemas.openxmlformats.org/officeDocument/2006/relationships/hyperlink" Target="https://www.usnews.com/education/best-global-universities/university-of-westminster-529456" TargetMode="External"/><Relationship Id="rId543" Type="http://schemas.openxmlformats.org/officeDocument/2006/relationships/hyperlink" Target="https://www.usnews.com/education/best-global-universities/european-university-of-madrid-529746" TargetMode="External"/><Relationship Id="rId542" Type="http://schemas.openxmlformats.org/officeDocument/2006/relationships/hyperlink" Target="https://www.usnews.com/education/best-global-universities/far-eastern-federal-university-529574" TargetMode="External"/><Relationship Id="rId541" Type="http://schemas.openxmlformats.org/officeDocument/2006/relationships/hyperlink" Target="https://www.usnews.com/education/best-global-universities/universite-perpignan-via-domitia-529018" TargetMode="External"/><Relationship Id="rId540" Type="http://schemas.openxmlformats.org/officeDocument/2006/relationships/hyperlink" Target="https://www.usnews.com/education/best-global-universities/university-of-sarajevo-530250" TargetMode="External"/><Relationship Id="rId54" Type="http://schemas.openxmlformats.org/officeDocument/2006/relationships/hyperlink" Target="https://www.usnews.com/education/best-global-universities/university-of-milan-506478" TargetMode="External"/><Relationship Id="rId539" Type="http://schemas.openxmlformats.org/officeDocument/2006/relationships/hyperlink" Target="https://www.usnews.com/education/best-global-universities/malardalen-university-529796" TargetMode="External"/><Relationship Id="rId538" Type="http://schemas.openxmlformats.org/officeDocument/2006/relationships/hyperlink" Target="https://www.usnews.com/education/best-global-universities/university-of-pavol-jozef-safarik-kosice-528995" TargetMode="External"/><Relationship Id="rId537" Type="http://schemas.openxmlformats.org/officeDocument/2006/relationships/hyperlink" Target="https://www.usnews.com/education/best-global-universities/university-of-west-bohemia-529565" TargetMode="External"/><Relationship Id="rId536" Type="http://schemas.openxmlformats.org/officeDocument/2006/relationships/hyperlink" Target="https://www.usnews.com/education/best-global-universities/university-of-namur-529001" TargetMode="External"/><Relationship Id="rId535" Type="http://schemas.openxmlformats.org/officeDocument/2006/relationships/hyperlink" Target="https://www.usnews.com/education/best-global-universities/universite-toulouse-1-capitole-529136" TargetMode="External"/><Relationship Id="rId534" Type="http://schemas.openxmlformats.org/officeDocument/2006/relationships/hyperlink" Target="https://www.usnews.com/education/best-global-universities/universidad-politecnica-de-cartagena-529561" TargetMode="External"/><Relationship Id="rId533" Type="http://schemas.openxmlformats.org/officeDocument/2006/relationships/hyperlink" Target="https://www.usnews.com/education/best-global-universities/opole-university-of-technology-530189" TargetMode="External"/><Relationship Id="rId532" Type="http://schemas.openxmlformats.org/officeDocument/2006/relationships/hyperlink" Target="https://www.usnews.com/education/best-global-universities/university-of-warmia-mazury-529107" TargetMode="External"/><Relationship Id="rId531" Type="http://schemas.openxmlformats.org/officeDocument/2006/relationships/hyperlink" Target="https://www.usnews.com/education/best-global-universities/universite-de-reims-champagne-ardenne-529182" TargetMode="External"/><Relationship Id="rId530" Type="http://schemas.openxmlformats.org/officeDocument/2006/relationships/hyperlink" Target="https://www.usnews.com/education/best-global-universities/technical-university-of-cluj-napoca-529805" TargetMode="External"/><Relationship Id="rId53" Type="http://schemas.openxmlformats.org/officeDocument/2006/relationships/hyperlink" Target="https://www.usnews.com/education/best-global-universities/university-of-hamburg-501079" TargetMode="External"/><Relationship Id="rId529" Type="http://schemas.openxmlformats.org/officeDocument/2006/relationships/hyperlink" Target="https://www.usnews.com/education/best-global-universities/slovak-university-of-technology-bratislava-529184" TargetMode="External"/><Relationship Id="rId528" Type="http://schemas.openxmlformats.org/officeDocument/2006/relationships/hyperlink" Target="https://www.usnews.com/education/best-global-universities/jacobs-university-528936" TargetMode="External"/><Relationship Id="rId527" Type="http://schemas.openxmlformats.org/officeDocument/2006/relationships/hyperlink" Target="https://www.usnews.com/education/best-global-universities/universita-mediterranea-di-reggio-calabria-529840" TargetMode="External"/><Relationship Id="rId526" Type="http://schemas.openxmlformats.org/officeDocument/2006/relationships/hyperlink" Target="https://www.usnews.com/education/best-global-universities/technical-university-of-ostrava-529411" TargetMode="External"/><Relationship Id="rId525" Type="http://schemas.openxmlformats.org/officeDocument/2006/relationships/hyperlink" Target="https://www.usnews.com/education/best-global-universities/university-of-tras-os-montes-alto-douro-529241" TargetMode="External"/><Relationship Id="rId524" Type="http://schemas.openxmlformats.org/officeDocument/2006/relationships/hyperlink" Target="https://www.usnews.com/education/best-global-universities/pirogov-russian-national-research-medical-university-529909" TargetMode="External"/><Relationship Id="rId523" Type="http://schemas.openxmlformats.org/officeDocument/2006/relationships/hyperlink" Target="https://www.usnews.com/education/best-global-universities/technische-universitat-chemnitz-528989" TargetMode="External"/><Relationship Id="rId522" Type="http://schemas.openxmlformats.org/officeDocument/2006/relationships/hyperlink" Target="https://www.usnews.com/education/best-global-universities/iuliu-hatieganu-university-of-medicine-pharmacy-529214" TargetMode="External"/><Relationship Id="rId521" Type="http://schemas.openxmlformats.org/officeDocument/2006/relationships/hyperlink" Target="https://www.usnews.com/education/best-global-universities/avignon-universite-529720" TargetMode="External"/><Relationship Id="rId520" Type="http://schemas.openxmlformats.org/officeDocument/2006/relationships/hyperlink" Target="https://www.usnews.com/education/best-global-universities/university-of-sannio-529691" TargetMode="External"/><Relationship Id="rId52" Type="http://schemas.openxmlformats.org/officeDocument/2006/relationships/hyperlink" Target="https://www.usnews.com/education/best-global-universities/university-of-nottingham-503548" TargetMode="External"/><Relationship Id="rId519" Type="http://schemas.openxmlformats.org/officeDocument/2006/relationships/hyperlink" Target="https://www.usnews.com/education/best-global-universities/universidad-miguel-hernandez-de-elche-529033" TargetMode="External"/><Relationship Id="rId518" Type="http://schemas.openxmlformats.org/officeDocument/2006/relationships/hyperlink" Target="https://www.usnews.com/education/best-global-universities/siberian-federal-university-529557" TargetMode="External"/><Relationship Id="rId517" Type="http://schemas.openxmlformats.org/officeDocument/2006/relationships/hyperlink" Target="https://www.usnews.com/education/best-global-universities/university-of-agricultural-sciences-and-veterinary-medicine-of-cluj-napoca-530242" TargetMode="External"/><Relationship Id="rId516" Type="http://schemas.openxmlformats.org/officeDocument/2006/relationships/hyperlink" Target="https://www.usnews.com/education/best-global-universities/conservatoire-national-arts-metiers-cnam-529693" TargetMode="External"/><Relationship Id="rId515" Type="http://schemas.openxmlformats.org/officeDocument/2006/relationships/hyperlink" Target="https://www.usnews.com/education/best-global-universities/university-of-london-school-oriental-african-studies-soas-529061" TargetMode="External"/><Relationship Id="rId514" Type="http://schemas.openxmlformats.org/officeDocument/2006/relationships/hyperlink" Target="https://www.usnews.com/education/best-global-universities/lodz-university-of-technology-529225" TargetMode="External"/><Relationship Id="rId513" Type="http://schemas.openxmlformats.org/officeDocument/2006/relationships/hyperlink" Target="https://www.usnews.com/education/best-global-universities/university-college-of-southeast-norway-529689" TargetMode="External"/><Relationship Id="rId512" Type="http://schemas.openxmlformats.org/officeDocument/2006/relationships/hyperlink" Target="https://www.usnews.com/education/best-global-universities/poznan-university-of-medical-sciences-529261" TargetMode="External"/><Relationship Id="rId511" Type="http://schemas.openxmlformats.org/officeDocument/2006/relationships/hyperlink" Target="https://www.usnews.com/education/best-global-universities/pomeranian-medical-university-529424" TargetMode="External"/><Relationship Id="rId510" Type="http://schemas.openxmlformats.org/officeDocument/2006/relationships/hyperlink" Target="https://www.usnews.com/education/best-global-universities/malmo-university-529366" TargetMode="External"/><Relationship Id="rId51" Type="http://schemas.openxmlformats.org/officeDocument/2006/relationships/hyperlink" Target="https://www.usnews.com/education/best-global-universities/university-of-leeds-505265" TargetMode="External"/><Relationship Id="rId509" Type="http://schemas.openxmlformats.org/officeDocument/2006/relationships/hyperlink" Target="https://www.usnews.com/education/best-global-universities/universite-savoie-mont-blanc-501758" TargetMode="External"/><Relationship Id="rId508" Type="http://schemas.openxmlformats.org/officeDocument/2006/relationships/hyperlink" Target="https://www.usnews.com/education/best-global-universities/poznan-university-of-technology-529181" TargetMode="External"/><Relationship Id="rId507" Type="http://schemas.openxmlformats.org/officeDocument/2006/relationships/hyperlink" Target="https://www.usnews.com/education/best-global-universities/university-of-south-wales-530240" TargetMode="External"/><Relationship Id="rId506" Type="http://schemas.openxmlformats.org/officeDocument/2006/relationships/hyperlink" Target="https://www.usnews.com/education/best-global-universities/university-of-chemistry-technology-prague-529066" TargetMode="External"/><Relationship Id="rId505" Type="http://schemas.openxmlformats.org/officeDocument/2006/relationships/hyperlink" Target="https://www.usnews.com/education/best-global-universities/leeds-beckett-university-529564" TargetMode="External"/><Relationship Id="rId504" Type="http://schemas.openxmlformats.org/officeDocument/2006/relationships/hyperlink" Target="https://www.usnews.com/education/best-global-universities/karlstad-university-529993" TargetMode="External"/><Relationship Id="rId503" Type="http://schemas.openxmlformats.org/officeDocument/2006/relationships/hyperlink" Target="https://www.usnews.com/education/best-global-universities/university-of-lodz-529007" TargetMode="External"/><Relationship Id="rId502" Type="http://schemas.openxmlformats.org/officeDocument/2006/relationships/hyperlink" Target="https://www.usnews.com/education/best-global-universities/university-osnabruck-529402" TargetMode="External"/><Relationship Id="rId501" Type="http://schemas.openxmlformats.org/officeDocument/2006/relationships/hyperlink" Target="https://www.usnews.com/education/best-global-universities/universitat-trier-529550" TargetMode="External"/><Relationship Id="rId500" Type="http://schemas.openxmlformats.org/officeDocument/2006/relationships/hyperlink" Target="https://www.usnews.com/education/best-global-universities/roskilde-university-529554" TargetMode="External"/><Relationship Id="rId50" Type="http://schemas.openxmlformats.org/officeDocument/2006/relationships/hyperlink" Target="https://www.usnews.com/education/best-global-universities/sapienza-university-rome-506550" TargetMode="External"/><Relationship Id="rId5" Type="http://schemas.openxmlformats.org/officeDocument/2006/relationships/hyperlink" Target="https://www.usnews.com/education/best-global-universities/eth-zurich-502241" TargetMode="External"/><Relationship Id="rId499" Type="http://schemas.openxmlformats.org/officeDocument/2006/relationships/hyperlink" Target="https://www.usnews.com/education/best-global-universities/universidad-de-leon-529228" TargetMode="External"/><Relationship Id="rId498" Type="http://schemas.openxmlformats.org/officeDocument/2006/relationships/hyperlink" Target="https://www.usnews.com/education/best-global-universities/linnaeus-university-529159" TargetMode="External"/><Relationship Id="rId497" Type="http://schemas.openxmlformats.org/officeDocument/2006/relationships/hyperlink" Target="https://www.usnews.com/education/best-global-universities/university-of-central-lancashire-529003" TargetMode="External"/><Relationship Id="rId496" Type="http://schemas.openxmlformats.org/officeDocument/2006/relationships/hyperlink" Target="https://www.usnews.com/education/best-global-universities/universite-polytechnique-hauts-de-france-529196" TargetMode="External"/><Relationship Id="rId495" Type="http://schemas.openxmlformats.org/officeDocument/2006/relationships/hyperlink" Target="https://www.usnews.com/education/best-global-universities/universidad-de-almeria-529210" TargetMode="External"/><Relationship Id="rId494" Type="http://schemas.openxmlformats.org/officeDocument/2006/relationships/hyperlink" Target="https://www.usnews.com/education/best-global-universities/university-of-rijeka-529405" TargetMode="External"/><Relationship Id="rId493" Type="http://schemas.openxmlformats.org/officeDocument/2006/relationships/hyperlink" Target="https://www.usnews.com/education/best-global-universities/centrale-lille-529696" TargetMode="External"/><Relationship Id="rId492" Type="http://schemas.openxmlformats.org/officeDocument/2006/relationships/hyperlink" Target="https://www.usnews.com/education/best-global-universities/technical-university-freiberg-529085" TargetMode="External"/><Relationship Id="rId491" Type="http://schemas.openxmlformats.org/officeDocument/2006/relationships/hyperlink" Target="https://www.usnews.com/education/best-global-universities/democritus-university-of-thrace-529213" TargetMode="External"/><Relationship Id="rId490" Type="http://schemas.openxmlformats.org/officeDocument/2006/relationships/hyperlink" Target="https://www.usnews.com/education/best-global-universities/university-of-kaiserslautern-528867" TargetMode="External"/><Relationship Id="rId49" Type="http://schemas.openxmlformats.org/officeDocument/2006/relationships/hyperlink" Target="https://www.usnews.com/education/best-global-universities/university-of-liverpool-506611" TargetMode="External"/><Relationship Id="rId489" Type="http://schemas.openxmlformats.org/officeDocument/2006/relationships/hyperlink" Target="https://www.usnews.com/education/best-global-universities/university-of-derby-530046" TargetMode="External"/><Relationship Id="rId488" Type="http://schemas.openxmlformats.org/officeDocument/2006/relationships/hyperlink" Target="https://www.usnews.com/education/best-global-universities/university-of-bialystok-530232" TargetMode="External"/><Relationship Id="rId487" Type="http://schemas.openxmlformats.org/officeDocument/2006/relationships/hyperlink" Target="https://www.usnews.com/education/best-global-universities/saints-cyril-methodius-university-of-skopje-529546" TargetMode="External"/><Relationship Id="rId486" Type="http://schemas.openxmlformats.org/officeDocument/2006/relationships/hyperlink" Target="https://www.usnews.com/education/best-global-universities/kingston-university-529552" TargetMode="External"/><Relationship Id="rId485" Type="http://schemas.openxmlformats.org/officeDocument/2006/relationships/hyperlink" Target="https://www.usnews.com/education/best-global-universities/goldsmiths-university-london-529433" TargetMode="External"/><Relationship Id="rId484" Type="http://schemas.openxmlformats.org/officeDocument/2006/relationships/hyperlink" Target="https://www.usnews.com/education/best-global-universities/university-of-paderborn-529396" TargetMode="External"/><Relationship Id="rId483" Type="http://schemas.openxmlformats.org/officeDocument/2006/relationships/hyperlink" Target="https://www.usnews.com/education/best-global-universities/institute-of-tropical-medicine-itm-529905" TargetMode="External"/><Relationship Id="rId482" Type="http://schemas.openxmlformats.org/officeDocument/2006/relationships/hyperlink" Target="https://www.usnews.com/education/best-global-universities/university-of-hradec-kralove-530230" TargetMode="External"/><Relationship Id="rId481" Type="http://schemas.openxmlformats.org/officeDocument/2006/relationships/hyperlink" Target="https://www.usnews.com/education/best-global-universities/wroclaw-university-of-science-technology-502904" TargetMode="External"/><Relationship Id="rId480" Type="http://schemas.openxmlformats.org/officeDocument/2006/relationships/hyperlink" Target="https://www.usnews.com/education/best-global-universities/university-of-urbino-529329" TargetMode="External"/><Relationship Id="rId48" Type="http://schemas.openxmlformats.org/officeDocument/2006/relationships/hyperlink" Target="https://www.usnews.com/education/best-global-universities/autonomous-university-of-barcelona-505700" TargetMode="External"/><Relationship Id="rId479" Type="http://schemas.openxmlformats.org/officeDocument/2006/relationships/hyperlink" Target="https://www.usnews.com/education/best-global-universities/uoc-universitat-oberta-de-catalunya-529982" TargetMode="External"/><Relationship Id="rId478" Type="http://schemas.openxmlformats.org/officeDocument/2006/relationships/hyperlink" Target="https://www.usnews.com/education/best-global-universities/university-of-koblenz-landau-529467" TargetMode="External"/><Relationship Id="rId477" Type="http://schemas.openxmlformats.org/officeDocument/2006/relationships/hyperlink" Target="https://www.usnews.com/education/best-global-universities/silesian-university-of-technology-529268" TargetMode="External"/><Relationship Id="rId476" Type="http://schemas.openxmlformats.org/officeDocument/2006/relationships/hyperlink" Target="https://www.usnews.com/education/best-global-universities/national-taras-shevchenko-university-of-kyiv-529168" TargetMode="External"/><Relationship Id="rId475" Type="http://schemas.openxmlformats.org/officeDocument/2006/relationships/hyperlink" Target="https://www.usnews.com/education/best-global-universities/brandenburg-university-of-technology-cottbus-529323" TargetMode="External"/><Relationship Id="rId474" Type="http://schemas.openxmlformats.org/officeDocument/2006/relationships/hyperlink" Target="https://www.usnews.com/education/best-global-universities/university-of-gdansk-529023" TargetMode="External"/><Relationship Id="rId473" Type="http://schemas.openxmlformats.org/officeDocument/2006/relationships/hyperlink" Target="https://www.usnews.com/education/best-global-universities/greifswald-medical-school-529553" TargetMode="External"/><Relationship Id="rId472" Type="http://schemas.openxmlformats.org/officeDocument/2006/relationships/hyperlink" Target="https://www.usnews.com/education/best-global-universities/universidade-do-algarve-528821" TargetMode="External"/><Relationship Id="rId471" Type="http://schemas.openxmlformats.org/officeDocument/2006/relationships/hyperlink" Target="https://www.usnews.com/education/best-global-universities/nord-university-530051" TargetMode="External"/><Relationship Id="rId470" Type="http://schemas.openxmlformats.org/officeDocument/2006/relationships/hyperlink" Target="https://www.usnews.com/education/best-global-universities/agricultural-university-of-athens-501891" TargetMode="External"/><Relationship Id="rId47" Type="http://schemas.openxmlformats.org/officeDocument/2006/relationships/hyperlink" Target="https://www.usnews.com/education/best-global-universities/university-of-padua-502381" TargetMode="External"/><Relationship Id="rId469" Type="http://schemas.openxmlformats.org/officeDocument/2006/relationships/hyperlink" Target="https://www.usnews.com/education/best-global-universities/universidad-de-las-palmas-de-gran-canaria-529049" TargetMode="External"/><Relationship Id="rId468" Type="http://schemas.openxmlformats.org/officeDocument/2006/relationships/hyperlink" Target="https://www.usnews.com/education/best-global-universities/hamburg-university-of-technology-529340" TargetMode="External"/><Relationship Id="rId467" Type="http://schemas.openxmlformats.org/officeDocument/2006/relationships/hyperlink" Target="https://www.usnews.com/education/best-global-universities/ecole-nationale-superieure-de-chimie-de-montpellier-529615" TargetMode="External"/><Relationship Id="rId466" Type="http://schemas.openxmlformats.org/officeDocument/2006/relationships/hyperlink" Target="https://www.usnews.com/education/best-global-universities/universite-de-limoges-529157" TargetMode="External"/><Relationship Id="rId465" Type="http://schemas.openxmlformats.org/officeDocument/2006/relationships/hyperlink" Target="https://www.usnews.com/education/best-global-universities/universidad-publica-de-navarra-529169" TargetMode="External"/><Relationship Id="rId464" Type="http://schemas.openxmlformats.org/officeDocument/2006/relationships/hyperlink" Target="https://www.usnews.com/education/best-global-universities/university-of-augsburg-528954" TargetMode="External"/><Relationship Id="rId463" Type="http://schemas.openxmlformats.org/officeDocument/2006/relationships/hyperlink" Target="https://www.usnews.com/education/best-global-universities/budapest-university-of-technology-economics-502324" TargetMode="External"/><Relationship Id="rId462" Type="http://schemas.openxmlformats.org/officeDocument/2006/relationships/hyperlink" Target="https://www.usnews.com/education/best-global-universities/warsaw-university-of-life-sciences-529101" TargetMode="External"/><Relationship Id="rId461" Type="http://schemas.openxmlformats.org/officeDocument/2006/relationships/hyperlink" Target="https://www.usnews.com/education/best-global-universities/universidad-de-cadiz-500766" TargetMode="External"/><Relationship Id="rId460" Type="http://schemas.openxmlformats.org/officeDocument/2006/relationships/hyperlink" Target="https://www.usnews.com/education/best-global-universities/london-south-bank-university-530226" TargetMode="External"/><Relationship Id="rId46" Type="http://schemas.openxmlformats.org/officeDocument/2006/relationships/hyperlink" Target="https://www.usnews.com/education/best-global-universities/university-of-bologna-502210" TargetMode="External"/><Relationship Id="rId459" Type="http://schemas.openxmlformats.org/officeDocument/2006/relationships/hyperlink" Target="https://www.usnews.com/education/best-global-universities/universidad-de-valladolid-501268" TargetMode="External"/><Relationship Id="rId458" Type="http://schemas.openxmlformats.org/officeDocument/2006/relationships/hyperlink" Target="https://www.usnews.com/education/best-global-universities/university-of-pecs-529028" TargetMode="External"/><Relationship Id="rId457" Type="http://schemas.openxmlformats.org/officeDocument/2006/relationships/hyperlink" Target="https://www.usnews.com/education/best-global-universities/birmingham-city-university-530225" TargetMode="External"/><Relationship Id="rId456" Type="http://schemas.openxmlformats.org/officeDocument/2006/relationships/hyperlink" Target="https://www.usnews.com/education/best-global-universities/alexandru-ioan-cuza-university-529053" TargetMode="External"/><Relationship Id="rId455" Type="http://schemas.openxmlformats.org/officeDocument/2006/relationships/hyperlink" Target="https://www.usnews.com/education/best-global-universities/sheffield-hallam-university-529220" TargetMode="External"/><Relationship Id="rId454" Type="http://schemas.openxmlformats.org/officeDocument/2006/relationships/hyperlink" Target="https://www.usnews.com/education/best-global-universities/zurich-university-of-applied-sciences-530045" TargetMode="External"/><Relationship Id="rId453" Type="http://schemas.openxmlformats.org/officeDocument/2006/relationships/hyperlink" Target="https://www.usnews.com/education/best-global-universities/universidad-de-jaen-529044" TargetMode="External"/><Relationship Id="rId452" Type="http://schemas.openxmlformats.org/officeDocument/2006/relationships/hyperlink" Target="https://www.usnews.com/education/best-global-universities/riga-technical-university-529755" TargetMode="External"/><Relationship Id="rId451" Type="http://schemas.openxmlformats.org/officeDocument/2006/relationships/hyperlink" Target="https://www.usnews.com/education/best-global-universities/university-of-veterinary-medicine-vienna-528974" TargetMode="External"/><Relationship Id="rId450" Type="http://schemas.openxmlformats.org/officeDocument/2006/relationships/hyperlink" Target="https://www.usnews.com/education/best-global-universities/university-of-zielona-gora-529987" TargetMode="External"/><Relationship Id="rId45" Type="http://schemas.openxmlformats.org/officeDocument/2006/relationships/hyperlink" Target="https://www.usnews.com/education/best-global-universities/lund-university-500083" TargetMode="External"/><Relationship Id="rId449" Type="http://schemas.openxmlformats.org/officeDocument/2006/relationships/hyperlink" Target="https://www.usnews.com/education/best-global-universities/universitat-greifswald-501842" TargetMode="External"/><Relationship Id="rId448" Type="http://schemas.openxmlformats.org/officeDocument/2006/relationships/hyperlink" Target="https://www.usnews.com/education/best-global-universities/university-of-laquila-528961" TargetMode="External"/><Relationship Id="rId447" Type="http://schemas.openxmlformats.org/officeDocument/2006/relationships/hyperlink" Target="https://www.usnews.com/education/best-global-universities/university-of-cassino-529646" TargetMode="External"/><Relationship Id="rId446" Type="http://schemas.openxmlformats.org/officeDocument/2006/relationships/hyperlink" Target="https://www.usnews.com/education/best-global-universities/medical-university-lodz-529195" TargetMode="External"/><Relationship Id="rId445" Type="http://schemas.openxmlformats.org/officeDocument/2006/relationships/hyperlink" Target="https://www.usnews.com/education/best-global-universities/estonian-university-of-life-sciences-529100" TargetMode="External"/><Relationship Id="rId444" Type="http://schemas.openxmlformats.org/officeDocument/2006/relationships/hyperlink" Target="https://www.usnews.com/education/best-global-universities/university-of-basilicata-528962" TargetMode="External"/><Relationship Id="rId443" Type="http://schemas.openxmlformats.org/officeDocument/2006/relationships/hyperlink" Target="https://www.usnews.com/education/best-global-universities/tuscia-university-529091" TargetMode="External"/><Relationship Id="rId442" Type="http://schemas.openxmlformats.org/officeDocument/2006/relationships/hyperlink" Target="https://www.usnews.com/education/best-global-universities/university-of-bradford-528905" TargetMode="External"/><Relationship Id="rId441" Type="http://schemas.openxmlformats.org/officeDocument/2006/relationships/hyperlink" Target="https://www.usnews.com/education/best-global-universities/universitat-de-lleida-504927" TargetMode="External"/><Relationship Id="rId440" Type="http://schemas.openxmlformats.org/officeDocument/2006/relationships/hyperlink" Target="https://www.usnews.com/education/best-global-universities/universidade-catolica-portuguesa-529989" TargetMode="External"/><Relationship Id="rId44" Type="http://schemas.openxmlformats.org/officeDocument/2006/relationships/hyperlink" Target="https://www.usnews.com/education/best-global-universities/university-of-southampton-504892" TargetMode="External"/><Relationship Id="rId439" Type="http://schemas.openxmlformats.org/officeDocument/2006/relationships/hyperlink" Target="https://www.usnews.com/education/best-global-universities/saarland-university-504282" TargetMode="External"/><Relationship Id="rId438" Type="http://schemas.openxmlformats.org/officeDocument/2006/relationships/hyperlink" Target="https://www.usnews.com/education/best-global-universities/paracelsus-private-medical-university-529224" TargetMode="External"/><Relationship Id="rId437" Type="http://schemas.openxmlformats.org/officeDocument/2006/relationships/hyperlink" Target="https://www.usnews.com/education/best-global-universities/medical-university-gdansk-529056" TargetMode="External"/><Relationship Id="rId436" Type="http://schemas.openxmlformats.org/officeDocument/2006/relationships/hyperlink" Target="https://www.usnews.com/education/best-global-universities/university-of-sassari-528880" TargetMode="External"/><Relationship Id="rId435" Type="http://schemas.openxmlformats.org/officeDocument/2006/relationships/hyperlink" Target="https://www.usnews.com/education/best-global-universities/university-of-a-coruna-529162" TargetMode="External"/><Relationship Id="rId434" Type="http://schemas.openxmlformats.org/officeDocument/2006/relationships/hyperlink" Target="https://www.usnews.com/education/best-global-universities/university-of-aegean-529685" TargetMode="External"/><Relationship Id="rId433" Type="http://schemas.openxmlformats.org/officeDocument/2006/relationships/hyperlink" Target="https://www.usnews.com/education/best-global-universities/mendel-university-in-brno-529109" TargetMode="External"/><Relationship Id="rId432" Type="http://schemas.openxmlformats.org/officeDocument/2006/relationships/hyperlink" Target="https://www.usnews.com/education/best-global-universities/university-of-foggia-529562" TargetMode="External"/><Relationship Id="rId431" Type="http://schemas.openxmlformats.org/officeDocument/2006/relationships/hyperlink" Target="https://www.usnews.com/education/best-global-universities/universitat-siegen-529388" TargetMode="External"/><Relationship Id="rId430" Type="http://schemas.openxmlformats.org/officeDocument/2006/relationships/hyperlink" Target="https://www.usnews.com/education/best-global-universities/west-university-of-timisoara-529320" TargetMode="External"/><Relationship Id="rId43" Type="http://schemas.openxmlformats.org/officeDocument/2006/relationships/hyperlink" Target="https://www.usnews.com/education/best-global-universities/university-of-exeter-502021" TargetMode="External"/><Relationship Id="rId429" Type="http://schemas.openxmlformats.org/officeDocument/2006/relationships/hyperlink" Target="https://www.usnews.com/education/best-global-universities/glasgow-caledonian-university-529566" TargetMode="External"/><Relationship Id="rId428" Type="http://schemas.openxmlformats.org/officeDocument/2006/relationships/hyperlink" Target="https://www.usnews.com/education/best-global-universities/university-of-neuchatel-528816" TargetMode="External"/><Relationship Id="rId427" Type="http://schemas.openxmlformats.org/officeDocument/2006/relationships/hyperlink" Target="https://www.usnews.com/education/best-global-universities/universite-paris-13-528858" TargetMode="External"/><Relationship Id="rId426" Type="http://schemas.openxmlformats.org/officeDocument/2006/relationships/hyperlink" Target="https://www.usnews.com/education/best-global-universities/medical-university-of-warsaw-529008" TargetMode="External"/><Relationship Id="rId425" Type="http://schemas.openxmlformats.org/officeDocument/2006/relationships/hyperlink" Target="https://www.usnews.com/education/best-global-universities/bucharest-university-of-economic-studies-530222" TargetMode="External"/><Relationship Id="rId424" Type="http://schemas.openxmlformats.org/officeDocument/2006/relationships/hyperlink" Target="https://www.usnews.com/education/best-global-universities/university-of-novi-sad-529165" TargetMode="External"/><Relationship Id="rId423" Type="http://schemas.openxmlformats.org/officeDocument/2006/relationships/hyperlink" Target="https://www.usnews.com/education/best-global-universities/university-institute-of-lisbon-529551" TargetMode="External"/><Relationship Id="rId422" Type="http://schemas.openxmlformats.org/officeDocument/2006/relationships/hyperlink" Target="https://www.usnews.com/education/best-global-universities/middlesex-university-528885" TargetMode="External"/><Relationship Id="rId421" Type="http://schemas.openxmlformats.org/officeDocument/2006/relationships/hyperlink" Target="https://www.usnews.com/education/best-global-universities/instituto-politecnico-do-porto-529555" TargetMode="External"/><Relationship Id="rId420" Type="http://schemas.openxmlformats.org/officeDocument/2006/relationships/hyperlink" Target="https://www.usnews.com/education/best-global-universities/university-of-latvia-529199" TargetMode="External"/><Relationship Id="rId42" Type="http://schemas.openxmlformats.org/officeDocument/2006/relationships/hyperlink" Target="https://www.usnews.com/education/best-global-universities/london-school-of-hygiene-tropical-medicine-503353" TargetMode="External"/><Relationship Id="rId419" Type="http://schemas.openxmlformats.org/officeDocument/2006/relationships/hyperlink" Target="https://www.usnews.com/education/best-global-universities/universite-de-tours-505177" TargetMode="External"/><Relationship Id="rId418" Type="http://schemas.openxmlformats.org/officeDocument/2006/relationships/hyperlink" Target="https://www.usnews.com/education/best-global-universities/universite-de-orleans-528865" TargetMode="External"/><Relationship Id="rId417" Type="http://schemas.openxmlformats.org/officeDocument/2006/relationships/hyperlink" Target="https://www.usnews.com/education/best-global-universities/jonkoping-university-529670" TargetMode="External"/><Relationship Id="rId416" Type="http://schemas.openxmlformats.org/officeDocument/2006/relationships/hyperlink" Target="https://www.usnews.com/education/best-global-universities/universitat-kassel-529151" TargetMode="External"/><Relationship Id="rId415" Type="http://schemas.openxmlformats.org/officeDocument/2006/relationships/hyperlink" Target="https://www.usnews.com/education/best-global-universities/universitat-jaume-i-528868" TargetMode="External"/><Relationship Id="rId414" Type="http://schemas.openxmlformats.org/officeDocument/2006/relationships/hyperlink" Target="https://www.usnews.com/education/best-global-universities/oslo-metropolitan-university-oslomet-529371" TargetMode="External"/><Relationship Id="rId413" Type="http://schemas.openxmlformats.org/officeDocument/2006/relationships/hyperlink" Target="https://www.usnews.com/education/best-global-universities/institut-national-polytechnique-de-toulouse-505784" TargetMode="External"/><Relationship Id="rId412" Type="http://schemas.openxmlformats.org/officeDocument/2006/relationships/hyperlink" Target="https://www.usnews.com/education/best-global-universities/university-of-maribor-528882" TargetMode="External"/><Relationship Id="rId411" Type="http://schemas.openxmlformats.org/officeDocument/2006/relationships/hyperlink" Target="https://www.usnews.com/education/best-global-universities/university-of-malta-529548" TargetMode="External"/><Relationship Id="rId410" Type="http://schemas.openxmlformats.org/officeDocument/2006/relationships/hyperlink" Target="https://www.usnews.com/education/best-global-universities/universidad-rey-juan-carlos-529015" TargetMode="External"/><Relationship Id="rId41" Type="http://schemas.openxmlformats.org/officeDocument/2006/relationships/hyperlink" Target="https://www.usnews.com/education/best-global-universities/university-of-geneva-504635" TargetMode="External"/><Relationship Id="rId409" Type="http://schemas.openxmlformats.org/officeDocument/2006/relationships/hyperlink" Target="https://www.usnews.com/education/best-global-universities/institut-national-des-sciences-appliquees-de-lyon-insa-lyon-505713" TargetMode="External"/><Relationship Id="rId408" Type="http://schemas.openxmlformats.org/officeDocument/2006/relationships/hyperlink" Target="https://www.usnews.com/education/best-global-universities/sofia-university-st-kliment-ohridski-504656" TargetMode="External"/><Relationship Id="rId407" Type="http://schemas.openxmlformats.org/officeDocument/2006/relationships/hyperlink" Target="https://www.usnews.com/education/best-global-universities/nicolaus-copernicus-university-502450" TargetMode="External"/><Relationship Id="rId406" Type="http://schemas.openxmlformats.org/officeDocument/2006/relationships/hyperlink" Target="https://www.usnews.com/education/best-global-universities/maynooth-university-528943" TargetMode="External"/><Relationship Id="rId405" Type="http://schemas.openxmlformats.org/officeDocument/2006/relationships/hyperlink" Target="https://www.usnews.com/education/best-global-universities/de-montfort-university-529563" TargetMode="External"/><Relationship Id="rId404" Type="http://schemas.openxmlformats.org/officeDocument/2006/relationships/hyperlink" Target="https://www.usnews.com/education/best-global-universities/university-of-st-gallen-504309" TargetMode="External"/><Relationship Id="rId403" Type="http://schemas.openxmlformats.org/officeDocument/2006/relationships/hyperlink" Target="https://www.usnews.com/education/best-global-universities/abo-akademi-university-529149" TargetMode="External"/><Relationship Id="rId402" Type="http://schemas.openxmlformats.org/officeDocument/2006/relationships/hyperlink" Target="https://www.usnews.com/education/best-global-universities/university-of-huddersfield-529422" TargetMode="External"/><Relationship Id="rId401" Type="http://schemas.openxmlformats.org/officeDocument/2006/relationships/hyperlink" Target="https://www.usnews.com/education/best-global-universities/university-of-hertfordshire-505661" TargetMode="External"/><Relationship Id="rId400" Type="http://schemas.openxmlformats.org/officeDocument/2006/relationships/hyperlink" Target="https://www.usnews.com/education/best-global-universities/universite-de-picardie-jules-verne-upjv-528959" TargetMode="External"/><Relationship Id="rId40" Type="http://schemas.openxmlformats.org/officeDocument/2006/relationships/hyperlink" Target="https://www.usnews.com/education/best-global-universities/radboud-university-nijmegen-501519" TargetMode="External"/><Relationship Id="rId4" Type="http://schemas.openxmlformats.org/officeDocument/2006/relationships/hyperlink" Target="https://www.usnews.com/education/best-global-universities/imperial-college-london-505571" TargetMode="External"/><Relationship Id="rId399" Type="http://schemas.openxmlformats.org/officeDocument/2006/relationships/hyperlink" Target="https://www.usnews.com/education/best-global-universities/university-of-salford-529039" TargetMode="External"/><Relationship Id="rId398" Type="http://schemas.openxmlformats.org/officeDocument/2006/relationships/hyperlink" Target="https://www.usnews.com/education/best-global-universities/university-of-eastern-piedmont-amedeo-avogadro-528952" TargetMode="External"/><Relationship Id="rId397" Type="http://schemas.openxmlformats.org/officeDocument/2006/relationships/hyperlink" Target="https://www.usnews.com/education/best-global-universities/university-of-london-royal-veterinary-college-528814" TargetMode="External"/><Relationship Id="rId396" Type="http://schemas.openxmlformats.org/officeDocument/2006/relationships/hyperlink" Target="https://www.usnews.com/education/best-global-universities/universite-gustave-eiffel-529800" TargetMode="External"/><Relationship Id="rId395" Type="http://schemas.openxmlformats.org/officeDocument/2006/relationships/hyperlink" Target="https://www.usnews.com/education/best-global-universities/universidad-de-extremadura-529022" TargetMode="External"/><Relationship Id="rId394" Type="http://schemas.openxmlformats.org/officeDocument/2006/relationships/hyperlink" Target="https://www.usnews.com/education/best-global-universities/polytechnic-university-of-bucharest-506097" TargetMode="External"/><Relationship Id="rId393" Type="http://schemas.openxmlformats.org/officeDocument/2006/relationships/hyperlink" Target="https://www.usnews.com/education/best-global-universities/medical-university-sofia-529176" TargetMode="External"/><Relationship Id="rId392" Type="http://schemas.openxmlformats.org/officeDocument/2006/relationships/hyperlink" Target="https://www.usnews.com/education/best-global-universities/gdansk-university-of-technology-529186" TargetMode="External"/><Relationship Id="rId391" Type="http://schemas.openxmlformats.org/officeDocument/2006/relationships/hyperlink" Target="https://www.usnews.com/education/best-global-universities/leuphana-university-luneburg-529466" TargetMode="External"/><Relationship Id="rId390" Type="http://schemas.openxmlformats.org/officeDocument/2006/relationships/hyperlink" Target="https://www.usnews.com/education/best-global-universities/universita-ca-foscari-venezia-529000" TargetMode="External"/><Relationship Id="rId39" Type="http://schemas.openxmlformats.org/officeDocument/2006/relationships/hyperlink" Target="https://www.usnews.com/education/best-global-universities/aarhus-university-502125" TargetMode="External"/><Relationship Id="rId389" Type="http://schemas.openxmlformats.org/officeDocument/2006/relationships/hyperlink" Target="https://www.usnews.com/education/best-global-universities/aberystwyth-university-528922" TargetMode="External"/><Relationship Id="rId388" Type="http://schemas.openxmlformats.org/officeDocument/2006/relationships/hyperlink" Target="https://www.usnews.com/education/best-global-universities/university-of-insubria-528983" TargetMode="External"/><Relationship Id="rId387" Type="http://schemas.openxmlformats.org/officeDocument/2006/relationships/hyperlink" Target="https://www.usnews.com/education/best-global-universities/coventry-university-529401" TargetMode="External"/><Relationship Id="rId386" Type="http://schemas.openxmlformats.org/officeDocument/2006/relationships/hyperlink" Target="https://www.usnews.com/education/best-global-universities/universite-de-rouen-normandie-528984" TargetMode="External"/><Relationship Id="rId385" Type="http://schemas.openxmlformats.org/officeDocument/2006/relationships/hyperlink" Target="https://www.usnews.com/education/best-global-universities/university-of-wroclaw-502646" TargetMode="External"/><Relationship Id="rId384" Type="http://schemas.openxmlformats.org/officeDocument/2006/relationships/hyperlink" Target="https://www.usnews.com/education/best-global-universities/ihe-delft-institute-for-water-education-529607" TargetMode="External"/><Relationship Id="rId383" Type="http://schemas.openxmlformats.org/officeDocument/2006/relationships/hyperlink" Target="https://www.usnews.com/education/best-global-universities/western-norway-university-of-applied-sciences-529923" TargetMode="External"/><Relationship Id="rId382" Type="http://schemas.openxmlformats.org/officeDocument/2006/relationships/hyperlink" Target="https://www.usnews.com/education/best-global-universities/university-of-camerino-529174" TargetMode="External"/><Relationship Id="rId381" Type="http://schemas.openxmlformats.org/officeDocument/2006/relationships/hyperlink" Target="https://www.usnews.com/education/best-global-universities/imt-atlantique-529450" TargetMode="External"/><Relationship Id="rId380" Type="http://schemas.openxmlformats.org/officeDocument/2006/relationships/hyperlink" Target="https://www.usnews.com/education/best-global-universities/universite-de-caen-normandie-528879" TargetMode="External"/><Relationship Id="rId38" Type="http://schemas.openxmlformats.org/officeDocument/2006/relationships/hyperlink" Target="https://www.usnews.com/education/best-global-universities/wageningen-university-research-501112" TargetMode="External"/><Relationship Id="rId379" Type="http://schemas.openxmlformats.org/officeDocument/2006/relationships/hyperlink" Target="https://www.usnews.com/education/best-global-universities/graz-university-of-technology-506184" TargetMode="External"/><Relationship Id="rId378" Type="http://schemas.openxmlformats.org/officeDocument/2006/relationships/hyperlink" Target="https://www.usnews.com/education/best-global-universities/belarusian-state-university-529143" TargetMode="External"/><Relationship Id="rId377" Type="http://schemas.openxmlformats.org/officeDocument/2006/relationships/hyperlink" Target="https://www.usnews.com/education/best-global-universities/university-of-south-bohemia-ceske-budejovice-528817" TargetMode="External"/><Relationship Id="rId376" Type="http://schemas.openxmlformats.org/officeDocument/2006/relationships/hyperlink" Target="https://www.usnews.com/education/best-global-universities/university-campus-bio-medico-rome-italy-528992" TargetMode="External"/><Relationship Id="rId375" Type="http://schemas.openxmlformats.org/officeDocument/2006/relationships/hyperlink" Target="https://www.usnews.com/education/best-global-universities/universitat-dalacant-503239" TargetMode="External"/><Relationship Id="rId374" Type="http://schemas.openxmlformats.org/officeDocument/2006/relationships/hyperlink" Target="https://www.usnews.com/education/best-global-universities/universidad-de-castilla-la-mancha-505673" TargetMode="External"/><Relationship Id="rId373" Type="http://schemas.openxmlformats.org/officeDocument/2006/relationships/hyperlink" Target="https://www.usnews.com/education/best-global-universities/royal-college-of-surgeons-ireland-528990" TargetMode="External"/><Relationship Id="rId372" Type="http://schemas.openxmlformats.org/officeDocument/2006/relationships/hyperlink" Target="https://www.usnews.com/education/best-global-universities/g-dannunzio-university-of-chieti-pescara-529183" TargetMode="External"/><Relationship Id="rId371" Type="http://schemas.openxmlformats.org/officeDocument/2006/relationships/hyperlink" Target="https://www.usnews.com/education/best-global-universities/salzburg-university-528953" TargetMode="External"/><Relationship Id="rId370" Type="http://schemas.openxmlformats.org/officeDocument/2006/relationships/hyperlink" Target="https://www.usnews.com/education/best-global-universities/national-university-of-science-technology-misis-529075" TargetMode="External"/><Relationship Id="rId37" Type="http://schemas.openxmlformats.org/officeDocument/2006/relationships/hyperlink" Target="https://www.usnews.com/education/best-global-universities/university-of-helsinki-501989" TargetMode="External"/><Relationship Id="rId369" Type="http://schemas.openxmlformats.org/officeDocument/2006/relationships/hyperlink" Target="https://www.usnews.com/education/best-global-universities/carl-von-ossietzky-universitat-oldenburg-528947" TargetMode="External"/><Relationship Id="rId368" Type="http://schemas.openxmlformats.org/officeDocument/2006/relationships/hyperlink" Target="https://www.usnews.com/education/best-global-universities/universidad-pablo-de-olavide-529051" TargetMode="External"/><Relationship Id="rId367" Type="http://schemas.openxmlformats.org/officeDocument/2006/relationships/hyperlink" Target="https://www.usnews.com/education/best-global-universities/universidad-de-cordoba-505807" TargetMode="External"/><Relationship Id="rId366" Type="http://schemas.openxmlformats.org/officeDocument/2006/relationships/hyperlink" Target="https://www.usnews.com/education/best-global-universities/kazan-federal-university-529155" TargetMode="External"/><Relationship Id="rId365" Type="http://schemas.openxmlformats.org/officeDocument/2006/relationships/hyperlink" Target="https://www.usnews.com/education/best-global-universities/ecole-des-ponts-paristech-529342" TargetMode="External"/><Relationship Id="rId364" Type="http://schemas.openxmlformats.org/officeDocument/2006/relationships/hyperlink" Target="https://www.usnews.com/education/best-global-universities/university-of-lincoln-529675" TargetMode="External"/><Relationship Id="rId363" Type="http://schemas.openxmlformats.org/officeDocument/2006/relationships/hyperlink" Target="https://www.usnews.com/education/best-global-universities/oxford-brookes-university-529009" TargetMode="External"/><Relationship Id="rId362" Type="http://schemas.openxmlformats.org/officeDocument/2006/relationships/hyperlink" Target="https://www.usnews.com/education/best-global-universities/magna-graecia-university-of-catanzaro-529254" TargetMode="External"/><Relationship Id="rId361" Type="http://schemas.openxmlformats.org/officeDocument/2006/relationships/hyperlink" Target="https://www.usnews.com/education/best-global-universities/university-of-opole-530040" TargetMode="External"/><Relationship Id="rId360" Type="http://schemas.openxmlformats.org/officeDocument/2006/relationships/hyperlink" Target="https://www.usnews.com/education/best-global-universities/universite-dangers-528967" TargetMode="External"/><Relationship Id="rId36" Type="http://schemas.openxmlformats.org/officeDocument/2006/relationships/hyperlink" Target="https://www.usnews.com/education/best-global-universities/universite-psl-529378" TargetMode="External"/><Relationship Id="rId359" Type="http://schemas.openxmlformats.org/officeDocument/2006/relationships/hyperlink" Target="https://www.usnews.com/education/best-global-universities/tallinn-university-of-technology-529002" TargetMode="External"/><Relationship Id="rId358" Type="http://schemas.openxmlformats.org/officeDocument/2006/relationships/hyperlink" Target="https://www.usnews.com/education/best-global-universities/university-of-kragujevac-529278" TargetMode="External"/><Relationship Id="rId357" Type="http://schemas.openxmlformats.org/officeDocument/2006/relationships/hyperlink" Target="https://www.usnews.com/education/best-global-universities/johannes-kepler-university-linz-528837" TargetMode="External"/><Relationship Id="rId356" Type="http://schemas.openxmlformats.org/officeDocument/2006/relationships/hyperlink" Target="https://www.usnews.com/education/best-global-universities/university-of-west-england-529164" TargetMode="External"/><Relationship Id="rId355" Type="http://schemas.openxmlformats.org/officeDocument/2006/relationships/hyperlink" Target="https://www.usnews.com/education/best-global-universities/university-of-greenwich-529153" TargetMode="External"/><Relationship Id="rId354" Type="http://schemas.openxmlformats.org/officeDocument/2006/relationships/hyperlink" Target="https://www.usnews.com/education/best-global-universities/university-of-bucharest-501581" TargetMode="External"/><Relationship Id="rId353" Type="http://schemas.openxmlformats.org/officeDocument/2006/relationships/hyperlink" Target="https://www.usnews.com/education/best-global-universities/university-of-brighton-528973" TargetMode="External"/><Relationship Id="rId352" Type="http://schemas.openxmlformats.org/officeDocument/2006/relationships/hyperlink" Target="https://www.usnews.com/education/best-global-universities/universite-paul-valery-506008" TargetMode="External"/><Relationship Id="rId351" Type="http://schemas.openxmlformats.org/officeDocument/2006/relationships/hyperlink" Target="https://www.usnews.com/education/best-global-universities/brno-university-of-technology-529040" TargetMode="External"/><Relationship Id="rId350" Type="http://schemas.openxmlformats.org/officeDocument/2006/relationships/hyperlink" Target="https://www.usnews.com/education/best-global-universities/wroclaw-medical-university-529400" TargetMode="External"/><Relationship Id="rId35" Type="http://schemas.openxmlformats.org/officeDocument/2006/relationships/hyperlink" Target="https://www.usnews.com/education/best-global-universities/university-of-bern-505657" TargetMode="External"/><Relationship Id="rId349" Type="http://schemas.openxmlformats.org/officeDocument/2006/relationships/hyperlink" Target="https://www.usnews.com/education/best-global-universities/universidad-carlos-iii-de-madrid-500603" TargetMode="External"/><Relationship Id="rId348" Type="http://schemas.openxmlformats.org/officeDocument/2006/relationships/hyperlink" Target="https://www.usnews.com/education/best-global-universities/warsaw-university-of-technology-502920" TargetMode="External"/><Relationship Id="rId347" Type="http://schemas.openxmlformats.org/officeDocument/2006/relationships/hyperlink" Target="https://www.usnews.com/education/best-global-universities/vienna-university-of-economics-business-529135" TargetMode="External"/><Relationship Id="rId346" Type="http://schemas.openxmlformats.org/officeDocument/2006/relationships/hyperlink" Target="https://www.usnews.com/education/best-global-universities/university-of-limerick-528976" TargetMode="External"/><Relationship Id="rId345" Type="http://schemas.openxmlformats.org/officeDocument/2006/relationships/hyperlink" Target="https://www.usnews.com/education/best-global-universities/braunschweig-university-of-technology-505131" TargetMode="External"/><Relationship Id="rId344" Type="http://schemas.openxmlformats.org/officeDocument/2006/relationships/hyperlink" Target="https://www.usnews.com/education/best-global-universities/university-of-mons-528860" TargetMode="External"/><Relationship Id="rId343" Type="http://schemas.openxmlformats.org/officeDocument/2006/relationships/hyperlink" Target="https://www.usnews.com/education/best-global-universities/universitat-ramon-llull-529454" TargetMode="External"/><Relationship Id="rId342" Type="http://schemas.openxmlformats.org/officeDocument/2006/relationships/hyperlink" Target="https://www.usnews.com/education/best-global-universities/free-university-of-bozen-bolzano-529990" TargetMode="External"/><Relationship Id="rId341" Type="http://schemas.openxmlformats.org/officeDocument/2006/relationships/hyperlink" Target="https://www.usnews.com/education/best-global-universities/city-university-london-503692" TargetMode="External"/><Relationship Id="rId340" Type="http://schemas.openxmlformats.org/officeDocument/2006/relationships/hyperlink" Target="https://www.usnews.com/education/best-global-universities/adam-mickiewicz-university-500923" TargetMode="External"/><Relationship Id="rId34" Type="http://schemas.openxmlformats.org/officeDocument/2006/relationships/hyperlink" Target="https://www.usnews.com/education/best-global-universities/ghent-university-506883" TargetMode="External"/><Relationship Id="rId339" Type="http://schemas.openxmlformats.org/officeDocument/2006/relationships/hyperlink" Target="https://www.usnews.com/education/best-global-universities/universidad-de-malaga-503965" TargetMode="External"/><Relationship Id="rId338" Type="http://schemas.openxmlformats.org/officeDocument/2006/relationships/hyperlink" Target="https://www.usnews.com/education/best-global-universities/universite-de-poitiers-501414" TargetMode="External"/><Relationship Id="rId337" Type="http://schemas.openxmlformats.org/officeDocument/2006/relationships/hyperlink" Target="https://www.usnews.com/education/best-global-universities/university-of-oviedo-503830" TargetMode="External"/><Relationship Id="rId336" Type="http://schemas.openxmlformats.org/officeDocument/2006/relationships/hyperlink" Target="https://www.usnews.com/education/best-global-universities/universite-de-bourgogne-505886" TargetMode="External"/><Relationship Id="rId335" Type="http://schemas.openxmlformats.org/officeDocument/2006/relationships/hyperlink" Target="https://www.usnews.com/education/best-global-universities/birkbeck-university-london-506805" TargetMode="External"/><Relationship Id="rId334" Type="http://schemas.openxmlformats.org/officeDocument/2006/relationships/hyperlink" Target="https://www.usnews.com/education/best-global-universities/vilnius-university-503315" TargetMode="External"/><Relationship Id="rId333" Type="http://schemas.openxmlformats.org/officeDocument/2006/relationships/hyperlink" Target="https://www.usnews.com/education/best-global-universities/tomsk-polytechnic-university-529158" TargetMode="External"/><Relationship Id="rId332" Type="http://schemas.openxmlformats.org/officeDocument/2006/relationships/hyperlink" Target="https://www.usnews.com/education/best-global-universities/parthenope-university-naples-529142" TargetMode="External"/><Relationship Id="rId331" Type="http://schemas.openxmlformats.org/officeDocument/2006/relationships/hyperlink" Target="https://www.usnews.com/education/best-global-universities/carol-davila-university-of-medicine-pharmacy-529201" TargetMode="External"/><Relationship Id="rId330" Type="http://schemas.openxmlformats.org/officeDocument/2006/relationships/hyperlink" Target="https://www.usnews.com/education/best-global-universities/university-of-debrecen-504230" TargetMode="External"/><Relationship Id="rId33" Type="http://schemas.openxmlformats.org/officeDocument/2006/relationships/hyperlink" Target="https://www.usnews.com/education/best-global-universities/university-of-oslo-502680" TargetMode="External"/><Relationship Id="rId329" Type="http://schemas.openxmlformats.org/officeDocument/2006/relationships/hyperlink" Target="https://www.usnews.com/education/best-global-universities/university-of-agder-529337" TargetMode="External"/><Relationship Id="rId328" Type="http://schemas.openxmlformats.org/officeDocument/2006/relationships/hyperlink" Target="https://www.usnews.com/education/best-global-universities/otto-von-guericke-university-528861" TargetMode="External"/><Relationship Id="rId327" Type="http://schemas.openxmlformats.org/officeDocument/2006/relationships/hyperlink" Target="https://www.usnews.com/education/best-global-universities/keele-university-504593" TargetMode="External"/><Relationship Id="rId326" Type="http://schemas.openxmlformats.org/officeDocument/2006/relationships/hyperlink" Target="https://www.usnews.com/education/best-global-universities/bangor-university-528852" TargetMode="External"/><Relationship Id="rId325" Type="http://schemas.openxmlformats.org/officeDocument/2006/relationships/hyperlink" Target="https://www.usnews.com/education/best-global-universities/university-of-patras-503205" TargetMode="External"/><Relationship Id="rId324" Type="http://schemas.openxmlformats.org/officeDocument/2006/relationships/hyperlink" Target="https://www.usnews.com/education/best-global-universities/london-business-school-504845" TargetMode="External"/><Relationship Id="rId323" Type="http://schemas.openxmlformats.org/officeDocument/2006/relationships/hyperlink" Target="https://www.usnews.com/education/best-global-universities/university-of-thessaly-529034" TargetMode="External"/><Relationship Id="rId322" Type="http://schemas.openxmlformats.org/officeDocument/2006/relationships/hyperlink" Target="https://www.usnews.com/education/best-global-universities/open-university-uk-506455" TargetMode="External"/><Relationship Id="rId321" Type="http://schemas.openxmlformats.org/officeDocument/2006/relationships/hyperlink" Target="https://www.usnews.com/education/best-global-universities/czech-technical-university-prague-502255" TargetMode="External"/><Relationship Id="rId320" Type="http://schemas.openxmlformats.org/officeDocument/2006/relationships/hyperlink" Target="https://www.usnews.com/education/best-global-universities/university-of-west-scotland-530028" TargetMode="External"/><Relationship Id="rId32" Type="http://schemas.openxmlformats.org/officeDocument/2006/relationships/hyperlink" Target="https://www.usnews.com/education/best-global-universities/university-of-bristol-505342" TargetMode="External"/><Relationship Id="rId319" Type="http://schemas.openxmlformats.org/officeDocument/2006/relationships/hyperlink" Target="https://www.usnews.com/education/best-global-universities/transilvania-university-of-brasov-529684" TargetMode="External"/><Relationship Id="rId318" Type="http://schemas.openxmlformats.org/officeDocument/2006/relationships/hyperlink" Target="https://www.usnews.com/education/best-global-universities/norwegian-university-of-life-sciences-528819" TargetMode="External"/><Relationship Id="rId317" Type="http://schemas.openxmlformats.org/officeDocument/2006/relationships/hyperlink" Target="https://www.usnews.com/education/best-global-universities/insead-business-school-501087" TargetMode="External"/><Relationship Id="rId316" Type="http://schemas.openxmlformats.org/officeDocument/2006/relationships/hyperlink" Target="https://www.usnews.com/education/best-global-universities/athens-medical-school-529124" TargetMode="External"/><Relationship Id="rId315" Type="http://schemas.openxmlformats.org/officeDocument/2006/relationships/hyperlink" Target="https://www.usnews.com/education/best-global-universities/universitat-de-girona-528856" TargetMode="External"/><Relationship Id="rId314" Type="http://schemas.openxmlformats.org/officeDocument/2006/relationships/hyperlink" Target="https://www.usnews.com/education/best-global-universities/university-of-split-528851" TargetMode="External"/><Relationship Id="rId313" Type="http://schemas.openxmlformats.org/officeDocument/2006/relationships/hyperlink" Target="https://www.usnews.com/education/best-global-universities/universidad-de-alcala-528978" TargetMode="External"/><Relationship Id="rId312" Type="http://schemas.openxmlformats.org/officeDocument/2006/relationships/hyperlink" Target="https://www.usnews.com/education/best-global-universities/orebro-university-528966" TargetMode="External"/><Relationship Id="rId311" Type="http://schemas.openxmlformats.org/officeDocument/2006/relationships/hyperlink" Target="https://www.usnews.com/education/best-global-universities/royal-holloway-university-of-london-501237" TargetMode="External"/><Relationship Id="rId310" Type="http://schemas.openxmlformats.org/officeDocument/2006/relationships/hyperlink" Target="https://www.usnews.com/education/best-global-universities/dublin-city-university-528873" TargetMode="External"/><Relationship Id="rId31" Type="http://schemas.openxmlformats.org/officeDocument/2006/relationships/hyperlink" Target="https://www.usnews.com/education/best-global-universities/university-of-birmingham-501524" TargetMode="External"/><Relationship Id="rId309" Type="http://schemas.openxmlformats.org/officeDocument/2006/relationships/hyperlink" Target="https://www.usnews.com/education/best-global-universities/ulster-university-528872" TargetMode="External"/><Relationship Id="rId308" Type="http://schemas.openxmlformats.org/officeDocument/2006/relationships/hyperlink" Target="https://www.usnews.com/education/best-global-universities/university-of-rostock-500634" TargetMode="External"/><Relationship Id="rId307" Type="http://schemas.openxmlformats.org/officeDocument/2006/relationships/hyperlink" Target="https://www.usnews.com/education/best-global-universities/university-of-calabria-505594" TargetMode="External"/><Relationship Id="rId306" Type="http://schemas.openxmlformats.org/officeDocument/2006/relationships/hyperlink" Target="https://www.usnews.com/education/best-global-universities/university-of-ioannina-501360" TargetMode="External"/><Relationship Id="rId305" Type="http://schemas.openxmlformats.org/officeDocument/2006/relationships/hyperlink" Target="https://www.usnews.com/education/best-global-universities/agh-university-of-krakow-504859" TargetMode="External"/><Relationship Id="rId304" Type="http://schemas.openxmlformats.org/officeDocument/2006/relationships/hyperlink" Target="https://www.usnews.com/education/best-global-universities/university-of-murcia-503573" TargetMode="External"/><Relationship Id="rId303" Type="http://schemas.openxmlformats.org/officeDocument/2006/relationships/hyperlink" Target="https://www.usnews.com/education/best-global-universities/universite-de-bretagne-occidentale-529145" TargetMode="External"/><Relationship Id="rId302" Type="http://schemas.openxmlformats.org/officeDocument/2006/relationships/hyperlink" Target="https://www.usnews.com/education/best-global-universities/heriot-watt-university-506192" TargetMode="External"/><Relationship Id="rId301" Type="http://schemas.openxmlformats.org/officeDocument/2006/relationships/hyperlink" Target="https://www.usnews.com/education/best-global-universities/university-of-salento-528853" TargetMode="External"/><Relationship Id="rId300" Type="http://schemas.openxmlformats.org/officeDocument/2006/relationships/hyperlink" Target="https://www.usnews.com/education/best-global-universities/skolkovo-institute-of-science-technology-529683" TargetMode="External"/><Relationship Id="rId30" Type="http://schemas.openxmlformats.org/officeDocument/2006/relationships/hyperlink" Target="https://www.usnews.com/education/best-global-universities/queen-mary-university-london-503389" TargetMode="External"/><Relationship Id="rId3" Type="http://schemas.openxmlformats.org/officeDocument/2006/relationships/hyperlink" Target="https://www.usnews.com/education/best-global-universities/university-college-london-501693" TargetMode="External"/><Relationship Id="rId299" Type="http://schemas.openxmlformats.org/officeDocument/2006/relationships/hyperlink" Target="https://www.usnews.com/education/best-global-universities/scuola-superiore-santanna-529393" TargetMode="External"/><Relationship Id="rId298" Type="http://schemas.openxmlformats.org/officeDocument/2006/relationships/hyperlink" Target="https://www.usnews.com/education/best-global-universities/universidade-de-vigo-505924" TargetMode="External"/><Relationship Id="rId297" Type="http://schemas.openxmlformats.org/officeDocument/2006/relationships/hyperlink" Target="https://www.usnews.com/education/best-global-universities/northumbria-university-529055" TargetMode="External"/><Relationship Id="rId296" Type="http://schemas.openxmlformats.org/officeDocument/2006/relationships/hyperlink" Target="https://www.usnews.com/education/best-global-universities/edinburgh-napier-university-529991" TargetMode="External"/><Relationship Id="rId295" Type="http://schemas.openxmlformats.org/officeDocument/2006/relationships/hyperlink" Target="https://www.usnews.com/education/best-global-universities/anglia-ruskin-university-529443" TargetMode="External"/><Relationship Id="rId294" Type="http://schemas.openxmlformats.org/officeDocument/2006/relationships/hyperlink" Target="https://www.usnews.com/education/best-global-universities/peter-the-great-st-petersburg-polytechnic-university-529065" TargetMode="External"/><Relationship Id="rId293" Type="http://schemas.openxmlformats.org/officeDocument/2006/relationships/hyperlink" Target="https://www.usnews.com/education/best-global-universities/university-of-bayreuth-500728" TargetMode="External"/><Relationship Id="rId292" Type="http://schemas.openxmlformats.org/officeDocument/2006/relationships/hyperlink" Target="https://www.usnews.com/education/best-global-universities/universidad-de-la-laguna-502362" TargetMode="External"/><Relationship Id="rId291" Type="http://schemas.openxmlformats.org/officeDocument/2006/relationships/hyperlink" Target="https://www.usnews.com/education/best-global-universities/universite-de-franche-comte-529386" TargetMode="External"/><Relationship Id="rId290" Type="http://schemas.openxmlformats.org/officeDocument/2006/relationships/hyperlink" Target="https://www.usnews.com/education/best-global-universities/university-of-zaragoza-502343" TargetMode="External"/><Relationship Id="rId29" Type="http://schemas.openxmlformats.org/officeDocument/2006/relationships/hyperlink" Target="https://www.usnews.com/education/best-global-universities/ecole-polytechnique-federale-de-lausanne-501629" TargetMode="External"/><Relationship Id="rId289" Type="http://schemas.openxmlformats.org/officeDocument/2006/relationships/hyperlink" Target="https://www.usnews.com/education/best-global-universities/szeged-university-501065" TargetMode="External"/><Relationship Id="rId288" Type="http://schemas.openxmlformats.org/officeDocument/2006/relationships/hyperlink" Target="https://www.usnews.com/education/best-global-universities/university-of-hull-505254" TargetMode="External"/><Relationship Id="rId287" Type="http://schemas.openxmlformats.org/officeDocument/2006/relationships/hyperlink" Target="https://www.usnews.com/education/best-global-universities/tomsk-state-university-529019" TargetMode="External"/><Relationship Id="rId286" Type="http://schemas.openxmlformats.org/officeDocument/2006/relationships/hyperlink" Target="https://www.usnews.com/education/best-global-universities/itmo-university-529154" TargetMode="External"/><Relationship Id="rId285" Type="http://schemas.openxmlformats.org/officeDocument/2006/relationships/hyperlink" Target="https://www.usnews.com/education/best-global-universities/czech-university-of-life-sciences-prague-529098" TargetMode="External"/><Relationship Id="rId284" Type="http://schemas.openxmlformats.org/officeDocument/2006/relationships/hyperlink" Target="https://www.usnews.com/education/best-global-universities/university-of-mannheim-502865" TargetMode="External"/><Relationship Id="rId283" Type="http://schemas.openxmlformats.org/officeDocument/2006/relationships/hyperlink" Target="https://www.usnews.com/education/best-global-universities/ural-federal-university-529237" TargetMode="External"/><Relationship Id="rId282" Type="http://schemas.openxmlformats.org/officeDocument/2006/relationships/hyperlink" Target="https://www.usnews.com/education/best-global-universities/university-of-salamanca-502705" TargetMode="External"/><Relationship Id="rId281" Type="http://schemas.openxmlformats.org/officeDocument/2006/relationships/hyperlink" Target="https://www.usnews.com/education/best-global-universities/universitat-de-les-illes-balears-528855" TargetMode="External"/><Relationship Id="rId280" Type="http://schemas.openxmlformats.org/officeDocument/2006/relationships/hyperlink" Target="https://www.usnews.com/education/best-global-universities/university-hohenheim-502293" TargetMode="External"/><Relationship Id="rId28" Type="http://schemas.openxmlformats.org/officeDocument/2006/relationships/hyperlink" Target="https://www.usnews.com/education/best-global-universities/technical-university-of-munich-503109" TargetMode="External"/><Relationship Id="rId279" Type="http://schemas.openxmlformats.org/officeDocument/2006/relationships/hyperlink" Target="https://www.usnews.com/education/best-global-universities/hasselt-university-528960" TargetMode="External"/><Relationship Id="rId278" Type="http://schemas.openxmlformats.org/officeDocument/2006/relationships/hyperlink" Target="https://www.usnews.com/education/best-global-universities/cranfield-university-500995" TargetMode="External"/><Relationship Id="rId277" Type="http://schemas.openxmlformats.org/officeDocument/2006/relationships/hyperlink" Target="https://www.usnews.com/education/best-global-universities/agroparistech-529092" TargetMode="External"/><Relationship Id="rId276" Type="http://schemas.openxmlformats.org/officeDocument/2006/relationships/hyperlink" Target="https://www.usnews.com/education/best-global-universities/european-university-institute-529059" TargetMode="External"/><Relationship Id="rId275" Type="http://schemas.openxmlformats.org/officeDocument/2006/relationships/hyperlink" Target="https://www.usnews.com/education/best-global-universities/babes-bolyai-university-from-cluj-504529" TargetMode="External"/><Relationship Id="rId274" Type="http://schemas.openxmlformats.org/officeDocument/2006/relationships/hyperlink" Target="https://www.usnews.com/education/best-global-universities/universitetet-i-stavanger-529549" TargetMode="External"/><Relationship Id="rId273" Type="http://schemas.openxmlformats.org/officeDocument/2006/relationships/hyperlink" Target="https://www.usnews.com/education/best-global-universities/saint-petersburg-state-university-502182" TargetMode="External"/><Relationship Id="rId272" Type="http://schemas.openxmlformats.org/officeDocument/2006/relationships/hyperlink" Target="https://www.usnews.com/education/best-global-universities/university-of-stuttgart-506202" TargetMode="External"/><Relationship Id="rId271" Type="http://schemas.openxmlformats.org/officeDocument/2006/relationships/hyperlink" Target="https://www.usnews.com/education/best-global-universities/novosibirsk-state-university-503585" TargetMode="External"/><Relationship Id="rId270" Type="http://schemas.openxmlformats.org/officeDocument/2006/relationships/hyperlink" Target="https://www.usnews.com/education/best-global-universities/university-of-stirling-528876" TargetMode="External"/><Relationship Id="rId27" Type="http://schemas.openxmlformats.org/officeDocument/2006/relationships/hyperlink" Target="https://www.usnews.com/education/best-global-universities/university-of-barcelona-500261" TargetMode="External"/><Relationship Id="rId269" Type="http://schemas.openxmlformats.org/officeDocument/2006/relationships/hyperlink" Target="https://www.usnews.com/education/best-global-universities/politecnico-di-bari-528918" TargetMode="External"/><Relationship Id="rId268" Type="http://schemas.openxmlformats.org/officeDocument/2006/relationships/hyperlink" Target="https://www.usnews.com/education/best-global-universities/peoples-friendship-university-of-russia-529616" TargetMode="External"/><Relationship Id="rId267" Type="http://schemas.openxmlformats.org/officeDocument/2006/relationships/hyperlink" Target="https://www.usnews.com/education/best-global-universities/comenius-university-bratislava-500702" TargetMode="External"/><Relationship Id="rId266" Type="http://schemas.openxmlformats.org/officeDocument/2006/relationships/hyperlink" Target="https://www.usnews.com/education/best-global-universities/university-of-udine-504338" TargetMode="External"/><Relationship Id="rId265" Type="http://schemas.openxmlformats.org/officeDocument/2006/relationships/hyperlink" Target="https://www.usnews.com/education/best-global-universities/universidad-de-cantabria-501803" TargetMode="External"/><Relationship Id="rId264" Type="http://schemas.openxmlformats.org/officeDocument/2006/relationships/hyperlink" Target="https://www.usnews.com/education/best-global-universities/dortmund-university-of-technology-504395" TargetMode="External"/><Relationship Id="rId263" Type="http://schemas.openxmlformats.org/officeDocument/2006/relationships/hyperlink" Target="https://www.usnews.com/education/best-global-universities/marche-polytechnic-university-503536" TargetMode="External"/><Relationship Id="rId262" Type="http://schemas.openxmlformats.org/officeDocument/2006/relationships/hyperlink" Target="https://www.usnews.com/education/best-global-universities/university-of-graz-505072" TargetMode="External"/><Relationship Id="rId261" Type="http://schemas.openxmlformats.org/officeDocument/2006/relationships/hyperlink" Target="https://www.usnews.com/education/best-global-universities/university-of-crete-501556" TargetMode="External"/><Relationship Id="rId260" Type="http://schemas.openxmlformats.org/officeDocument/2006/relationships/hyperlink" Target="https://www.usnews.com/education/best-global-universities/lulea-university-of-technology-529025" TargetMode="External"/><Relationship Id="rId26" Type="http://schemas.openxmlformats.org/officeDocument/2006/relationships/hyperlink" Target="https://www.usnews.com/education/best-global-universities/vrije-universiteit-amsterdam-500669" TargetMode="External"/><Relationship Id="rId259" Type="http://schemas.openxmlformats.org/officeDocument/2006/relationships/hyperlink" Target="https://www.usnews.com/education/best-global-universities/universitat-rovira-i-virgili-506486" TargetMode="External"/><Relationship Id="rId258" Type="http://schemas.openxmlformats.org/officeDocument/2006/relationships/hyperlink" Target="https://www.usnews.com/education/best-global-universities/university-of-wuppertal-529387" TargetMode="External"/><Relationship Id="rId257" Type="http://schemas.openxmlformats.org/officeDocument/2006/relationships/hyperlink" Target="https://www.usnews.com/education/best-global-universities/manchester-metropolitan-university-528968" TargetMode="External"/><Relationship Id="rId256" Type="http://schemas.openxmlformats.org/officeDocument/2006/relationships/hyperlink" Target="https://www.usnews.com/education/best-global-universities/bournemouth-university-529060" TargetMode="External"/><Relationship Id="rId255" Type="http://schemas.openxmlformats.org/officeDocument/2006/relationships/hyperlink" Target="https://www.usnews.com/education/best-global-universities/technical-university-of-darmstadt-506035" TargetMode="External"/><Relationship Id="rId254" Type="http://schemas.openxmlformats.org/officeDocument/2006/relationships/hyperlink" Target="https://www.usnews.com/education/best-global-universities/palacky-university-olomouc-506534" TargetMode="External"/><Relationship Id="rId253" Type="http://schemas.openxmlformats.org/officeDocument/2006/relationships/hyperlink" Target="https://www.usnews.com/education/best-global-universities/ecole-normale-superieure-de-lyon-ens-de-lyon-503874" TargetMode="External"/><Relationship Id="rId252" Type="http://schemas.openxmlformats.org/officeDocument/2006/relationships/hyperlink" Target="https://www.usnews.com/education/best-global-universities/lappeenranta-lahti-university-of-technology-lut-528924" TargetMode="External"/><Relationship Id="rId251" Type="http://schemas.openxmlformats.org/officeDocument/2006/relationships/hyperlink" Target="https://www.usnews.com/education/best-global-universities/university-of-fribourg-528849" TargetMode="External"/><Relationship Id="rId250" Type="http://schemas.openxmlformats.org/officeDocument/2006/relationships/hyperlink" Target="https://www.usnews.com/education/best-global-universities/aston-university-528938" TargetMode="External"/><Relationship Id="rId25" Type="http://schemas.openxmlformats.org/officeDocument/2006/relationships/hyperlink" Target="https://www.usnews.com/education/best-global-universities/university-of-groningen-500967" TargetMode="External"/><Relationship Id="rId249" Type="http://schemas.openxmlformats.org/officeDocument/2006/relationships/hyperlink" Target="https://www.usnews.com/education/best-global-universities/university-of-plymouth-500972" TargetMode="External"/><Relationship Id="rId248" Type="http://schemas.openxmlformats.org/officeDocument/2006/relationships/hyperlink" Target="https://www.usnews.com/education/best-global-universities/university-of-bielefeld-504564" TargetMode="External"/><Relationship Id="rId247" Type="http://schemas.openxmlformats.org/officeDocument/2006/relationships/hyperlink" Target="https://www.usnews.com/education/best-global-universities/university-of-luebeck-528857" TargetMode="External"/><Relationship Id="rId246" Type="http://schemas.openxmlformats.org/officeDocument/2006/relationships/hyperlink" Target="https://www.usnews.com/education/best-global-universities/universitat-politecnica-de-valencia-501850" TargetMode="External"/><Relationship Id="rId245" Type="http://schemas.openxmlformats.org/officeDocument/2006/relationships/hyperlink" Target="https://www.usnews.com/education/best-global-universities/liverpool-school-of-tropical-medicine-529389" TargetMode="External"/><Relationship Id="rId244" Type="http://schemas.openxmlformats.org/officeDocument/2006/relationships/hyperlink" Target="https://www.usnews.com/education/best-global-universities/copenhagen-business-school-502092" TargetMode="External"/><Relationship Id="rId243" Type="http://schemas.openxmlformats.org/officeDocument/2006/relationships/hyperlink" Target="https://www.usnews.com/education/best-global-universities/university-of-cagliari-506894" TargetMode="External"/><Relationship Id="rId242" Type="http://schemas.openxmlformats.org/officeDocument/2006/relationships/hyperlink" Target="https://www.usnews.com/education/best-global-universities/universidad-politecnica-de-madrid-500155" TargetMode="External"/><Relationship Id="rId241" Type="http://schemas.openxmlformats.org/officeDocument/2006/relationships/hyperlink" Target="https://www.usnews.com/education/best-global-universities/tilburg-university-499980" TargetMode="External"/><Relationship Id="rId240" Type="http://schemas.openxmlformats.org/officeDocument/2006/relationships/hyperlink" Target="https://www.usnews.com/education/best-global-universities/roma-tre-university-504483" TargetMode="External"/><Relationship Id="rId24" Type="http://schemas.openxmlformats.org/officeDocument/2006/relationships/hyperlink" Target="https://www.usnews.com/education/best-global-universities/universite-paris-saclay-529676" TargetMode="External"/><Relationship Id="rId239" Type="http://schemas.openxmlformats.org/officeDocument/2006/relationships/hyperlink" Target="https://www.usnews.com/education/best-global-universities/university-of-natural-resources-life-sciences-vienna-501157" TargetMode="External"/><Relationship Id="rId238" Type="http://schemas.openxmlformats.org/officeDocument/2006/relationships/hyperlink" Target="https://www.usnews.com/education/best-global-universities/institut-agro-530029" TargetMode="External"/><Relationship Id="rId237" Type="http://schemas.openxmlformats.org/officeDocument/2006/relationships/hyperlink" Target="https://www.usnews.com/education/best-global-universities/nottingham-trent-university-529163" TargetMode="External"/><Relationship Id="rId236" Type="http://schemas.openxmlformats.org/officeDocument/2006/relationships/hyperlink" Target="https://www.usnews.com/education/best-global-universities/masaryk-university-brno-506917" TargetMode="External"/><Relationship Id="rId235" Type="http://schemas.openxmlformats.org/officeDocument/2006/relationships/hyperlink" Target="https://www.usnews.com/education/best-global-universities/universidade-do-minho-506228" TargetMode="External"/><Relationship Id="rId234" Type="http://schemas.openxmlformats.org/officeDocument/2006/relationships/hyperlink" Target="https://www.usnews.com/education/best-global-universities/university-of-konstanz-504712" TargetMode="External"/><Relationship Id="rId233" Type="http://schemas.openxmlformats.org/officeDocument/2006/relationships/hyperlink" Target="https://www.usnews.com/education/best-global-universities/university-of-essex-502672" TargetMode="External"/><Relationship Id="rId232" Type="http://schemas.openxmlformats.org/officeDocument/2006/relationships/hyperlink" Target="https://www.usnews.com/education/best-global-universities/university-of-bremen-500777" TargetMode="External"/><Relationship Id="rId231" Type="http://schemas.openxmlformats.org/officeDocument/2006/relationships/hyperlink" Target="https://www.usnews.com/education/best-global-universities/university-of-jyvaskyla-500627" TargetMode="External"/><Relationship Id="rId230" Type="http://schemas.openxmlformats.org/officeDocument/2006/relationships/hyperlink" Target="https://www.usnews.com/education/best-global-universities/universite-paris-est-creteil-val-de-marne-upec-528863" TargetMode="External"/><Relationship Id="rId23" Type="http://schemas.openxmlformats.org/officeDocument/2006/relationships/hyperlink" Target="https://www.usnews.com/education/best-global-universities/erasmus-university-rotterdam-500349" TargetMode="External"/><Relationship Id="rId229" Type="http://schemas.openxmlformats.org/officeDocument/2006/relationships/hyperlink" Target="https://www.usnews.com/education/best-global-universities/universita-di-modena-e-reggio-emilia-501966" TargetMode="External"/><Relationship Id="rId228" Type="http://schemas.openxmlformats.org/officeDocument/2006/relationships/hyperlink" Target="https://www.usnews.com/education/best-global-universities/university-of-parma-501495" TargetMode="External"/><Relationship Id="rId227" Type="http://schemas.openxmlformats.org/officeDocument/2006/relationships/hyperlink" Target="https://www.usnews.com/education/best-global-universities/philipps-university-marburg-502174" TargetMode="External"/><Relationship Id="rId226" Type="http://schemas.openxmlformats.org/officeDocument/2006/relationships/hyperlink" Target="https://www.usnews.com/education/best-global-universities/universite-clermont-auvergne-uca-529156" TargetMode="External"/><Relationship Id="rId225" Type="http://schemas.openxmlformats.org/officeDocument/2006/relationships/hyperlink" Target="https://www.usnews.com/education/best-global-universities/semmelweis-university-502811" TargetMode="External"/><Relationship Id="rId224" Type="http://schemas.openxmlformats.org/officeDocument/2006/relationships/hyperlink" Target="https://www.usnews.com/education/best-global-universities/national-research-nuclear-university-mephi-moscow-engineering-physics-institute-528842" TargetMode="External"/><Relationship Id="rId223" Type="http://schemas.openxmlformats.org/officeDocument/2006/relationships/hyperlink" Target="https://www.usnews.com/education/best-global-universities/university-of-siena-504323" TargetMode="External"/><Relationship Id="rId222" Type="http://schemas.openxmlformats.org/officeDocument/2006/relationships/hyperlink" Target="https://www.usnews.com/education/best-global-universities/universita-della-svizzera-italiana-529681" TargetMode="External"/><Relationship Id="rId221" Type="http://schemas.openxmlformats.org/officeDocument/2006/relationships/hyperlink" Target="https://www.usnews.com/education/best-global-universities/leibniz-university-hannover-503676" TargetMode="External"/><Relationship Id="rId220" Type="http://schemas.openxmlformats.org/officeDocument/2006/relationships/hyperlink" Target="https://www.usnews.com/education/best-global-universities/hse-university-national-research-university-higher-school-of-economics-529129" TargetMode="External"/><Relationship Id="rId22" Type="http://schemas.openxmlformats.org/officeDocument/2006/relationships/hyperlink" Target="https://www.usnews.com/education/best-global-universities/university-of-manchester-500273" TargetMode="External"/><Relationship Id="rId219" Type="http://schemas.openxmlformats.org/officeDocument/2006/relationships/hyperlink" Target="https://www.usnews.com/education/best-global-universities/university-of-portsmouth-505745" TargetMode="External"/><Relationship Id="rId218" Type="http://schemas.openxmlformats.org/officeDocument/2006/relationships/hyperlink" Target="https://www.usnews.com/education/best-global-universities/university-of-kent-500018" TargetMode="External"/><Relationship Id="rId217" Type="http://schemas.openxmlformats.org/officeDocument/2006/relationships/hyperlink" Target="https://www.usnews.com/education/best-global-universities/uit-the-arctic-university-of-tromso-500047" TargetMode="External"/><Relationship Id="rId216" Type="http://schemas.openxmlformats.org/officeDocument/2006/relationships/hyperlink" Target="https://www.usnews.com/education/best-global-universities/university-of-messina-500522" TargetMode="External"/><Relationship Id="rId215" Type="http://schemas.openxmlformats.org/officeDocument/2006/relationships/hyperlink" Target="https://www.usnews.com/education/best-global-universities/liverpool-john-moores-university-504028" TargetMode="External"/><Relationship Id="rId214" Type="http://schemas.openxmlformats.org/officeDocument/2006/relationships/hyperlink" Target="https://www.usnews.com/education/best-global-universities/university-of-regensburg-500220" TargetMode="External"/><Relationship Id="rId213" Type="http://schemas.openxmlformats.org/officeDocument/2006/relationships/hyperlink" Target="https://www.usnews.com/education/best-global-universities/institut-national-polytechnique-de-grenoble-504372" TargetMode="External"/><Relationship Id="rId212" Type="http://schemas.openxmlformats.org/officeDocument/2006/relationships/hyperlink" Target="https://www.usnews.com/education/best-global-universities/martin-luther-university-halle-wittenberg-502747" TargetMode="External"/><Relationship Id="rId211" Type="http://schemas.openxmlformats.org/officeDocument/2006/relationships/hyperlink" Target="https://www.usnews.com/education/best-global-universities/university-of-salerno-502531" TargetMode="External"/><Relationship Id="rId210" Type="http://schemas.openxmlformats.org/officeDocument/2006/relationships/hyperlink" Target="https://www.usnews.com/education/best-global-universities/university-of-palermo-501535" TargetMode="External"/><Relationship Id="rId21" Type="http://schemas.openxmlformats.org/officeDocument/2006/relationships/hyperlink" Target="https://www.usnews.com/education/best-global-universities/free-university-of-berlin-502084" TargetMode="External"/><Relationship Id="rId209" Type="http://schemas.openxmlformats.org/officeDocument/2006/relationships/hyperlink" Target="https://www.usnews.com/education/best-global-universities/university-of-ferrara-503123" TargetMode="External"/><Relationship Id="rId208" Type="http://schemas.openxmlformats.org/officeDocument/2006/relationships/hyperlink" Target="https://www.usnews.com/education/best-global-universities/ollscoil-na-gaillimhe-university-of-galway-505038" TargetMode="External"/><Relationship Id="rId207" Type="http://schemas.openxmlformats.org/officeDocument/2006/relationships/hyperlink" Target="https://www.usnews.com/education/best-global-universities/university-of-eastern-finland-504471" TargetMode="External"/><Relationship Id="rId206" Type="http://schemas.openxmlformats.org/officeDocument/2006/relationships/hyperlink" Target="https://www.usnews.com/education/best-global-universities/universidade-de-aveiro-504426" TargetMode="External"/><Relationship Id="rId205" Type="http://schemas.openxmlformats.org/officeDocument/2006/relationships/hyperlink" Target="https://www.usnews.com/education/best-global-universities/technische-universitat-wien-502163" TargetMode="External"/><Relationship Id="rId204" Type="http://schemas.openxmlformats.org/officeDocument/2006/relationships/hyperlink" Target="https://www.usnews.com/education/best-global-universities/universidade-nova-de-lisboa-506121" TargetMode="External"/><Relationship Id="rId203" Type="http://schemas.openxmlformats.org/officeDocument/2006/relationships/hyperlink" Target="https://www.usnews.com/education/best-global-universities/bocconi-university-502370" TargetMode="External"/><Relationship Id="rId202" Type="http://schemas.openxmlformats.org/officeDocument/2006/relationships/hyperlink" Target="https://www.usnews.com/education/best-global-universities/university-of-perugia-504697" TargetMode="External"/><Relationship Id="rId201" Type="http://schemas.openxmlformats.org/officeDocument/2006/relationships/hyperlink" Target="https://www.usnews.com/education/best-global-universities/loughborough-university-506503" TargetMode="External"/><Relationship Id="rId200" Type="http://schemas.openxmlformats.org/officeDocument/2006/relationships/hyperlink" Target="https://www.usnews.com/education/best-global-universities/international-school-for-advanced-studies-sissa-528824" TargetMode="External"/><Relationship Id="rId20" Type="http://schemas.openxmlformats.org/officeDocument/2006/relationships/hyperlink" Target="https://www.usnews.com/education/best-global-universities/university-of-glasgow-500110" TargetMode="External"/><Relationship Id="rId2" Type="http://schemas.openxmlformats.org/officeDocument/2006/relationships/hyperlink" Target="https://www.usnews.com/education/best-global-universities/university-of-cambridge-502149" TargetMode="External"/><Relationship Id="rId199" Type="http://schemas.openxmlformats.org/officeDocument/2006/relationships/hyperlink" Target="https://www.usnews.com/education/best-global-universities/university-of-sevilla-502822" TargetMode="External"/><Relationship Id="rId198" Type="http://schemas.openxmlformats.org/officeDocument/2006/relationships/hyperlink" Target="https://www.usnews.com/education/best-global-universities/university-of-iceland-528847" TargetMode="External"/><Relationship Id="rId197" Type="http://schemas.openxmlformats.org/officeDocument/2006/relationships/hyperlink" Target="https://www.usnews.com/education/best-global-universities/universidade-de-santiago-de-compostela-506569" TargetMode="External"/><Relationship Id="rId196" Type="http://schemas.openxmlformats.org/officeDocument/2006/relationships/hyperlink" Target="https://www.usnews.com/education/best-global-universities/university-of-zagreb-502783" TargetMode="External"/><Relationship Id="rId195" Type="http://schemas.openxmlformats.org/officeDocument/2006/relationships/hyperlink" Target="https://www.usnews.com/education/best-global-universities/university-of-luxembourg-528945" TargetMode="External"/><Relationship Id="rId194" Type="http://schemas.openxmlformats.org/officeDocument/2006/relationships/hyperlink" Target="https://www.usnews.com/education/best-global-universities/universita-della-campania-vanvitelli-529545" TargetMode="External"/><Relationship Id="rId193" Type="http://schemas.openxmlformats.org/officeDocument/2006/relationships/hyperlink" Target="https://www.usnews.com/education/best-global-universities/polytechnic-university-of-turin-502577" TargetMode="External"/><Relationship Id="rId192" Type="http://schemas.openxmlformats.org/officeDocument/2006/relationships/hyperlink" Target="https://www.usnews.com/education/best-global-universities/justus-liebig-university-giessen-500790" TargetMode="External"/><Relationship Id="rId191" Type="http://schemas.openxmlformats.org/officeDocument/2006/relationships/hyperlink" Target="https://www.usnews.com/education/best-global-universities/national-technical-university-of-athens-505449" TargetMode="External"/><Relationship Id="rId190" Type="http://schemas.openxmlformats.org/officeDocument/2006/relationships/hyperlink" Target="https://www.usnews.com/education/best-global-universities/moscow-institute-of-physics-technology-528929" TargetMode="External"/><Relationship Id="rId19" Type="http://schemas.openxmlformats.org/officeDocument/2006/relationships/hyperlink" Target="https://www.usnews.com/education/best-global-universities/university-of-zurich-505287" TargetMode="External"/><Relationship Id="rId189" Type="http://schemas.openxmlformats.org/officeDocument/2006/relationships/hyperlink" Target="https://www.usnews.com/education/best-global-universities/university-of-ljubljana-502840" TargetMode="External"/><Relationship Id="rId188" Type="http://schemas.openxmlformats.org/officeDocument/2006/relationships/hyperlink" Target="https://www.usnews.com/education/best-global-universities/brunel-university-502232" TargetMode="External"/><Relationship Id="rId187" Type="http://schemas.openxmlformats.org/officeDocument/2006/relationships/hyperlink" Target="https://www.usnews.com/education/best-global-universities/eotvos-lorand-university-505612" TargetMode="External"/><Relationship Id="rId186" Type="http://schemas.openxmlformats.org/officeDocument/2006/relationships/hyperlink" Target="https://www.usnews.com/education/best-global-universities/university-of-warsaw-502726" TargetMode="External"/><Relationship Id="rId185" Type="http://schemas.openxmlformats.org/officeDocument/2006/relationships/hyperlink" Target="https://www.usnews.com/education/best-global-universities/universite-de-rennes-504447" TargetMode="External"/><Relationship Id="rId184" Type="http://schemas.openxmlformats.org/officeDocument/2006/relationships/hyperlink" Target="https://www.usnews.com/education/best-global-universities/universidade-de-coimbra-501040" TargetMode="External"/><Relationship Id="rId183" Type="http://schemas.openxmlformats.org/officeDocument/2006/relationships/hyperlink" Target="https://www.usnews.com/education/best-global-universities/tampere-university-530201" TargetMode="External"/><Relationship Id="rId182" Type="http://schemas.openxmlformats.org/officeDocument/2006/relationships/hyperlink" Target="https://www.usnews.com/education/best-global-universities/university-of-innsbruck-504813" TargetMode="External"/><Relationship Id="rId181" Type="http://schemas.openxmlformats.org/officeDocument/2006/relationships/hyperlink" Target="https://www.usnews.com/education/best-global-universities/university-of-catania-504106" TargetMode="External"/><Relationship Id="rId180" Type="http://schemas.openxmlformats.org/officeDocument/2006/relationships/hyperlink" Target="https://www.usnews.com/education/best-global-universities/university-of-brescia-502286" TargetMode="External"/><Relationship Id="rId18" Type="http://schemas.openxmlformats.org/officeDocument/2006/relationships/hyperlink" Target="https://www.usnews.com/education/best-global-universities/sorbonne-universite-529569" TargetMode="External"/><Relationship Id="rId179" Type="http://schemas.openxmlformats.org/officeDocument/2006/relationships/hyperlink" Target="https://www.usnews.com/education/best-global-universities/university-of-basque-country-502718" TargetMode="External"/><Relationship Id="rId178" Type="http://schemas.openxmlformats.org/officeDocument/2006/relationships/hyperlink" Target="https://www.usnews.com/education/best-global-universities/university-of-trieste-500914" TargetMode="External"/><Relationship Id="rId177" Type="http://schemas.openxmlformats.org/officeDocument/2006/relationships/hyperlink" Target="https://www.usnews.com/education/best-global-universities/universite-de-lorraine-529568" TargetMode="External"/><Relationship Id="rId176" Type="http://schemas.openxmlformats.org/officeDocument/2006/relationships/hyperlink" Target="https://www.usnews.com/education/best-global-universities/scuola-normale-superiore-di-pisa-504541" TargetMode="External"/><Relationship Id="rId175" Type="http://schemas.openxmlformats.org/officeDocument/2006/relationships/hyperlink" Target="https://www.usnews.com/education/best-global-universities/lomonosov-moscow-state-university-500445" TargetMode="External"/><Relationship Id="rId174" Type="http://schemas.openxmlformats.org/officeDocument/2006/relationships/hyperlink" Target="https://www.usnews.com/education/best-global-universities/universitat-politecnica-de-catalunya-501701" TargetMode="External"/><Relationship Id="rId173" Type="http://schemas.openxmlformats.org/officeDocument/2006/relationships/hyperlink" Target="https://www.usnews.com/education/best-global-universities/university-of-verona-503896" TargetMode="External"/><Relationship Id="rId172" Type="http://schemas.openxmlformats.org/officeDocument/2006/relationships/hyperlink" Target="https://www.usnews.com/education/best-global-universities/medical-university-of-innsbruck-505463" TargetMode="External"/><Relationship Id="rId171" Type="http://schemas.openxmlformats.org/officeDocument/2006/relationships/hyperlink" Target="https://www.usnews.com/education/best-global-universities/university-of-belgrade-500616" TargetMode="External"/><Relationship Id="rId170" Type="http://schemas.openxmlformats.org/officeDocument/2006/relationships/hyperlink" Target="https://www.usnews.com/education/best-global-universities/swedish-university-of-agricultural-sciences-503091" TargetMode="External"/><Relationship Id="rId17" Type="http://schemas.openxmlformats.org/officeDocument/2006/relationships/hyperlink" Target="https://www.usnews.com/education/best-global-universities/leiden-university-503069" TargetMode="External"/><Relationship Id="rId169" Type="http://schemas.openxmlformats.org/officeDocument/2006/relationships/hyperlink" Target="https://www.usnews.com/education/best-global-universities/swansea-university-505583" TargetMode="External"/><Relationship Id="rId168" Type="http://schemas.openxmlformats.org/officeDocument/2006/relationships/hyperlink" Target="https://www.usnews.com/education/best-global-universities/nantes-universite-501104" TargetMode="External"/><Relationship Id="rId167" Type="http://schemas.openxmlformats.org/officeDocument/2006/relationships/hyperlink" Target="https://www.usnews.com/education/best-global-universities/university-of-strathclyde-504736" TargetMode="External"/><Relationship Id="rId166" Type="http://schemas.openxmlformats.org/officeDocument/2006/relationships/hyperlink" Target="https://www.usnews.com/education/best-global-universities/university-of-bath-506373" TargetMode="External"/><Relationship Id="rId165" Type="http://schemas.openxmlformats.org/officeDocument/2006/relationships/hyperlink" Target="https://www.usnews.com/education/best-global-universities/heinrich-heine-university-dusseldorf-503659" TargetMode="External"/><Relationship Id="rId164" Type="http://schemas.openxmlformats.org/officeDocument/2006/relationships/hyperlink" Target="https://www.usnews.com/education/best-global-universities/university-of-oulu-502651" TargetMode="External"/><Relationship Id="rId163" Type="http://schemas.openxmlformats.org/officeDocument/2006/relationships/hyperlink" Target="https://www.usnews.com/education/best-global-universities/humanitas-university-529627" TargetMode="External"/><Relationship Id="rId162" Type="http://schemas.openxmlformats.org/officeDocument/2006/relationships/hyperlink" Target="https://www.usnews.com/education/best-global-universities/hannover-medical-school-503226" TargetMode="External"/><Relationship Id="rId161" Type="http://schemas.openxmlformats.org/officeDocument/2006/relationships/hyperlink" Target="https://www.usnews.com/education/best-global-universities/university-of-twente-506687" TargetMode="External"/><Relationship Id="rId160" Type="http://schemas.openxmlformats.org/officeDocument/2006/relationships/hyperlink" Target="https://www.usnews.com/education/best-global-universities/university-college-cork-502427" TargetMode="External"/><Relationship Id="rId16" Type="http://schemas.openxmlformats.org/officeDocument/2006/relationships/hyperlink" Target="https://www.usnews.com/education/best-global-universities/ruprecht-karls-university-heidelberg-506277" TargetMode="External"/><Relationship Id="rId159" Type="http://schemas.openxmlformats.org/officeDocument/2006/relationships/hyperlink" Target="https://www.usnews.com/education/best-global-universities/universita-degli-studi-di-bari-aldo-moro-505560" TargetMode="External"/><Relationship Id="rId158" Type="http://schemas.openxmlformats.org/officeDocument/2006/relationships/hyperlink" Target="https://www.usnews.com/education/best-global-universities/sechenov-first-moscow-state-medical-university-529709" TargetMode="External"/><Relationship Id="rId157" Type="http://schemas.openxmlformats.org/officeDocument/2006/relationships/hyperlink" Target="https://www.usnews.com/education/best-global-universities/universite-de-lille-529680" TargetMode="External"/><Relationship Id="rId156" Type="http://schemas.openxmlformats.org/officeDocument/2006/relationships/hyperlink" Target="https://www.usnews.com/education/best-global-universities/umea-university-504031" TargetMode="External"/><Relationship Id="rId155" Type="http://schemas.openxmlformats.org/officeDocument/2006/relationships/hyperlink" Target="https://www.usnews.com/education/best-global-universities/university-of-east-anglia-503561" TargetMode="External"/><Relationship Id="rId154" Type="http://schemas.openxmlformats.org/officeDocument/2006/relationships/hyperlink" Target="https://www.usnews.com/education/best-global-universities/university-of-st-andrews-503328" TargetMode="External"/><Relationship Id="rId153" Type="http://schemas.openxmlformats.org/officeDocument/2006/relationships/hyperlink" Target="https://www.usnews.com/education/best-global-universities/aristotle-university-of-thessaloniki-506056" TargetMode="External"/><Relationship Id="rId152" Type="http://schemas.openxmlformats.org/officeDocument/2006/relationships/hyperlink" Target="https://www.usnews.com/education/best-global-universities/jagiellonian-university-500039" TargetMode="External"/><Relationship Id="rId151" Type="http://schemas.openxmlformats.org/officeDocument/2006/relationships/hyperlink" Target="https://www.usnews.com/education/best-global-universities/ruhr-university-bochum-500459" TargetMode="External"/><Relationship Id="rId150" Type="http://schemas.openxmlformats.org/officeDocument/2006/relationships/hyperlink" Target="https://www.usnews.com/education/best-global-universities/university-of-navarra-500141" TargetMode="External"/><Relationship Id="rId15" Type="http://schemas.openxmlformats.org/officeDocument/2006/relationships/hyperlink" Target="https://www.usnews.com/education/best-global-universities/university-of-munich-500951" TargetMode="External"/><Relationship Id="rId149" Type="http://schemas.openxmlformats.org/officeDocument/2006/relationships/hyperlink" Target="https://www.usnews.com/education/best-global-universities/friedrich-schiller-university-of-jena-500506" TargetMode="External"/><Relationship Id="rId148" Type="http://schemas.openxmlformats.org/officeDocument/2006/relationships/hyperlink" Target="https://www.usnews.com/education/best-global-universities/university-of-liege-506253" TargetMode="External"/><Relationship Id="rId147" Type="http://schemas.openxmlformats.org/officeDocument/2006/relationships/hyperlink" Target="https://www.usnews.com/education/best-global-universities/university-of-reading-504198" TargetMode="External"/><Relationship Id="rId146" Type="http://schemas.openxmlformats.org/officeDocument/2006/relationships/hyperlink" Target="https://www.usnews.com/education/best-global-universities/university-of-potsdam-505430" TargetMode="External"/><Relationship Id="rId145" Type="http://schemas.openxmlformats.org/officeDocument/2006/relationships/hyperlink" Target="https://www.usnews.com/education/best-global-universities/eindhoven-university-of-technology-501655" TargetMode="External"/><Relationship Id="rId144" Type="http://schemas.openxmlformats.org/officeDocument/2006/relationships/hyperlink" Target="https://www.usnews.com/education/best-global-universities/medical-university-of-graz-501562" TargetMode="External"/><Relationship Id="rId143" Type="http://schemas.openxmlformats.org/officeDocument/2006/relationships/hyperlink" Target="https://www.usnews.com/education/best-global-universities/university-of-rome-tor-vergata-500808" TargetMode="External"/><Relationship Id="rId142" Type="http://schemas.openxmlformats.org/officeDocument/2006/relationships/hyperlink" Target="https://www.usnews.com/education/best-global-universities/university-of-aberdeen-501749" TargetMode="External"/><Relationship Id="rId141" Type="http://schemas.openxmlformats.org/officeDocument/2006/relationships/hyperlink" Target="https://www.usnews.com/education/best-global-universities/universite-cote-dazur-529682" TargetMode="External"/><Relationship Id="rId140" Type="http://schemas.openxmlformats.org/officeDocument/2006/relationships/hyperlink" Target="https://www.usnews.com/education/best-global-universities/university-of-dundee-506606" TargetMode="External"/><Relationship Id="rId14" Type="http://schemas.openxmlformats.org/officeDocument/2006/relationships/hyperlink" Target="https://www.usnews.com/education/best-global-universities/karolinska-institutet-503151" TargetMode="External"/><Relationship Id="rId139" Type="http://schemas.openxmlformats.org/officeDocument/2006/relationships/hyperlink" Target="https://www.usnews.com/education/best-global-universities/university-of-turku-504089" TargetMode="External"/><Relationship Id="rId138" Type="http://schemas.openxmlformats.org/officeDocument/2006/relationships/hyperlink" Target="https://www.usnews.com/education/best-global-universities/ulm-university-502475" TargetMode="External"/><Relationship Id="rId137" Type="http://schemas.openxmlformats.org/officeDocument/2006/relationships/hyperlink" Target="https://www.usnews.com/education/best-global-universities/university-of-granada-505316" TargetMode="External"/><Relationship Id="rId136" Type="http://schemas.openxmlformats.org/officeDocument/2006/relationships/hyperlink" Target="https://www.usnews.com/education/best-global-universities/st-georges-university-london-502037" TargetMode="External"/><Relationship Id="rId135" Type="http://schemas.openxmlformats.org/officeDocument/2006/relationships/hyperlink" Target="https://www.usnews.com/education/best-global-universities/universite-claude-bernard-lyon-1-500870" TargetMode="External"/><Relationship Id="rId134" Type="http://schemas.openxmlformats.org/officeDocument/2006/relationships/hyperlink" Target="https://www.usnews.com/education/best-global-universities/chalmers-university-of-technology-505279" TargetMode="External"/><Relationship Id="rId133" Type="http://schemas.openxmlformats.org/officeDocument/2006/relationships/hyperlink" Target="https://www.usnews.com/education/best-global-universities/catholic-university-of-the-sacred-heart-503167" TargetMode="External"/><Relationship Id="rId132" Type="http://schemas.openxmlformats.org/officeDocument/2006/relationships/hyperlink" Target="https://www.usnews.com/education/best-global-universities/university-of-genoa-503778" TargetMode="External"/><Relationship Id="rId131" Type="http://schemas.openxmlformats.org/officeDocument/2006/relationships/hyperlink" Target="https://www.usnews.com/education/best-global-universities/university-of-surrey-505401" TargetMode="External"/><Relationship Id="rId130" Type="http://schemas.openxmlformats.org/officeDocument/2006/relationships/hyperlink" Target="https://www.usnews.com/education/best-global-universities/leipzig-university-503504" TargetMode="External"/><Relationship Id="rId13" Type="http://schemas.openxmlformats.org/officeDocument/2006/relationships/hyperlink" Target="https://www.usnews.com/education/best-global-universities/ku-leuven-504785" TargetMode="External"/><Relationship Id="rId129" Type="http://schemas.openxmlformats.org/officeDocument/2006/relationships/hyperlink" Target="https://www.usnews.com/education/best-global-universities/university-of-kiel-504681" TargetMode="External"/><Relationship Id="rId128" Type="http://schemas.openxmlformats.org/officeDocument/2006/relationships/hyperlink" Target="https://www.usnews.com/education/best-global-universities/complutense-university-of-madrid-506527" TargetMode="External"/><Relationship Id="rId127" Type="http://schemas.openxmlformats.org/officeDocument/2006/relationships/hyperlink" Target="https://www.usnews.com/education/best-global-universities/universite-de-strasbourg-501292" TargetMode="External"/><Relationship Id="rId126" Type="http://schemas.openxmlformats.org/officeDocument/2006/relationships/hyperlink" Target="https://www.usnews.com/education/best-global-universities/university-of-trento-504044" TargetMode="External"/><Relationship Id="rId125" Type="http://schemas.openxmlformats.org/officeDocument/2006/relationships/hyperlink" Target="https://www.usnews.com/education/best-global-universities/south-ural-state-university-530031" TargetMode="External"/><Relationship Id="rId124" Type="http://schemas.openxmlformats.org/officeDocument/2006/relationships/hyperlink" Target="https://www.usnews.com/education/best-global-universities/polytechnic-university-of-milan-502229" TargetMode="External"/><Relationship Id="rId123" Type="http://schemas.openxmlformats.org/officeDocument/2006/relationships/hyperlink" Target="https://www.usnews.com/education/best-global-universities/durham-university-501717" TargetMode="External"/><Relationship Id="rId122" Type="http://schemas.openxmlformats.org/officeDocument/2006/relationships/hyperlink" Target="https://www.usnews.com/education/best-global-universities/vrije-universiteit-brussel-504942" TargetMode="External"/><Relationship Id="rId121" Type="http://schemas.openxmlformats.org/officeDocument/2006/relationships/hyperlink" Target="https://www.usnews.com/education/best-global-universities/university-of-pavia-502948" TargetMode="External"/><Relationship Id="rId120" Type="http://schemas.openxmlformats.org/officeDocument/2006/relationships/hyperlink" Target="https://www.usnews.com/education/best-global-universities/university-of-duisburg-essen-505327" TargetMode="External"/><Relationship Id="rId12" Type="http://schemas.openxmlformats.org/officeDocument/2006/relationships/hyperlink" Target="https://www.usnews.com/education/best-global-universities/humboldt-university-of-berlin-506698" TargetMode="External"/><Relationship Id="rId119" Type="http://schemas.openxmlformats.org/officeDocument/2006/relationships/hyperlink" Target="https://www.usnews.com/education/best-global-universities/linkoping-university-503497" TargetMode="External"/><Relationship Id="rId118" Type="http://schemas.openxmlformats.org/officeDocument/2006/relationships/hyperlink" Target="https://www.usnews.com/education/best-global-universities/aalto-university-503645" TargetMode="External"/><Relationship Id="rId117" Type="http://schemas.openxmlformats.org/officeDocument/2006/relationships/hyperlink" Target="https://www.usnews.com/education/best-global-universities/universite-toulouse-iii-paul-sabatier-503302" TargetMode="External"/><Relationship Id="rId116" Type="http://schemas.openxmlformats.org/officeDocument/2006/relationships/hyperlink" Target="https://www.usnews.com/education/best-global-universities/technical-university-of-berlin-506357" TargetMode="External"/><Relationship Id="rId115" Type="http://schemas.openxmlformats.org/officeDocument/2006/relationships/hyperlink" Target="https://www.usnews.com/education/best-global-universities/karlsruhe-institute-of-technology-502442" TargetMode="External"/><Relationship Id="rId114" Type="http://schemas.openxmlformats.org/officeDocument/2006/relationships/hyperlink" Target="https://www.usnews.com/education/best-global-universities/university-of-erlangen-nuremberg-504002" TargetMode="External"/><Relationship Id="rId113" Type="http://schemas.openxmlformats.org/officeDocument/2006/relationships/hyperlink" Target="https://www.usnews.com/education/best-global-universities/universite-de-bordeaux-528820" TargetMode="External"/><Relationship Id="rId112" Type="http://schemas.openxmlformats.org/officeDocument/2006/relationships/hyperlink" Target="https://www.usnews.com/education/best-global-universities/aalborg-university-501276" TargetMode="External"/><Relationship Id="rId111" Type="http://schemas.openxmlformats.org/officeDocument/2006/relationships/hyperlink" Target="https://www.usnews.com/education/best-global-universities/autonomous-university-of-madrid-502502" TargetMode="External"/><Relationship Id="rId110" Type="http://schemas.openxmlformats.org/officeDocument/2006/relationships/hyperlink" Target="https://www.usnews.com/education/best-global-universities/universidade-do-porto-505685" TargetMode="External"/><Relationship Id="rId11" Type="http://schemas.openxmlformats.org/officeDocument/2006/relationships/hyperlink" Target="https://www.usnews.com/education/best-global-universities/utrecht-university-505962" TargetMode="External"/><Relationship Id="rId109" Type="http://schemas.openxmlformats.org/officeDocument/2006/relationships/hyperlink" Target="https://www.usnews.com/education/best-global-universities/pompeu-fabra-university-504748" TargetMode="External"/><Relationship Id="rId108" Type="http://schemas.openxmlformats.org/officeDocument/2006/relationships/hyperlink" Target="https://www.usnews.com/education/best-global-universities/norwegian-university-of-science-technology-ntnu-503599" TargetMode="External"/><Relationship Id="rId107" Type="http://schemas.openxmlformats.org/officeDocument/2006/relationships/hyperlink" Target="https://www.usnews.com/education/best-global-universities/queens-university-belfast-505350" TargetMode="External"/><Relationship Id="rId106" Type="http://schemas.openxmlformats.org/officeDocument/2006/relationships/hyperlink" Target="https://www.usnews.com/education/best-global-universities/universite-libre-de-bruxelles-505303" TargetMode="External"/><Relationship Id="rId105" Type="http://schemas.openxmlformats.org/officeDocument/2006/relationships/hyperlink" Target="https://www.usnews.com/education/best-global-universities/university-of-bergen-500374" TargetMode="External"/><Relationship Id="rId104" Type="http://schemas.openxmlformats.org/officeDocument/2006/relationships/hyperlink" Target="https://www.usnews.com/education/best-global-universities/university-of-milano-bicocca-501339" TargetMode="External"/><Relationship Id="rId103" Type="http://schemas.openxmlformats.org/officeDocument/2006/relationships/hyperlink" Target="https://www.usnews.com/education/best-global-universities/university-college-dublin-504418" TargetMode="External"/><Relationship Id="rId102" Type="http://schemas.openxmlformats.org/officeDocument/2006/relationships/hyperlink" Target="https://www.usnews.com/education/best-global-universities/charles-university-prague-502397" TargetMode="External"/><Relationship Id="rId101" Type="http://schemas.openxmlformats.org/officeDocument/2006/relationships/hyperlink" Target="https://www.usnews.com/education/best-global-universities/university-of-valencia-504510" TargetMode="External"/><Relationship Id="rId100" Type="http://schemas.openxmlformats.org/officeDocument/2006/relationships/hyperlink" Target="https://www.usnews.com/education/best-global-universities/royal-institute-of-technology-505970" TargetMode="External"/><Relationship Id="rId10" Type="http://schemas.openxmlformats.org/officeDocument/2006/relationships/hyperlink" Target="https://www.usnews.com/education/best-global-universities/university-of-copenhagen-503710" TargetMode="External"/><Relationship Id="rId1" Type="http://schemas.openxmlformats.org/officeDocument/2006/relationships/hyperlink" Target="https://www.usnews.com/education/best-global-universities/university-of-oxford-503637" TargetMode="External"/></Relationships>
</file>

<file path=xl/worksheets/_rels/sheet7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usnews.com/education/best-global-universities/university-of-adelaide-504015" TargetMode="External"/><Relationship Id="rId8" Type="http://schemas.openxmlformats.org/officeDocument/2006/relationships/hyperlink" Target="https://www.usnews.com/education/best-global-universities/university-of-western-australia-503979" TargetMode="External"/><Relationship Id="rId7" Type="http://schemas.openxmlformats.org/officeDocument/2006/relationships/hyperlink" Target="https://www.usnews.com/education/best-global-universities/university-of-technology-sydney-505153" TargetMode="External"/><Relationship Id="rId6" Type="http://schemas.openxmlformats.org/officeDocument/2006/relationships/hyperlink" Target="https://www.usnews.com/education/best-global-universities/australian-national-university-503825" TargetMode="External"/><Relationship Id="rId5" Type="http://schemas.openxmlformats.org/officeDocument/2006/relationships/hyperlink" Target="https://www.usnews.com/education/best-global-universities/university-of-queensland-500164" TargetMode="External"/><Relationship Id="rId47" Type="http://schemas.openxmlformats.org/officeDocument/2006/relationships/hyperlink" Target="https://www.usnews.com/education/best-global-universities/the-university-of-notre-dame-australia-529708" TargetMode="External"/><Relationship Id="rId46" Type="http://schemas.openxmlformats.org/officeDocument/2006/relationships/hyperlink" Target="https://www.usnews.com/education/best-global-universities/lincoln-university-new-zealand-529113" TargetMode="External"/><Relationship Id="rId45" Type="http://schemas.openxmlformats.org/officeDocument/2006/relationships/hyperlink" Target="https://www.usnews.com/education/best-global-universities/southern-cross-university-528998" TargetMode="External"/><Relationship Id="rId44" Type="http://schemas.openxmlformats.org/officeDocument/2006/relationships/hyperlink" Target="https://www.usnews.com/education/best-global-universities/university-of-the-sunshine-coast-529403" TargetMode="External"/><Relationship Id="rId43" Type="http://schemas.openxmlformats.org/officeDocument/2006/relationships/hyperlink" Target="https://www.usnews.com/education/best-global-universities/bond-university-529370" TargetMode="External"/><Relationship Id="rId42" Type="http://schemas.openxmlformats.org/officeDocument/2006/relationships/hyperlink" Target="https://www.usnews.com/education/best-global-universities/federation-university-australia-529602" TargetMode="External"/><Relationship Id="rId41" Type="http://schemas.openxmlformats.org/officeDocument/2006/relationships/hyperlink" Target="https://www.usnews.com/education/best-global-universities/central-queensland-university-529603" TargetMode="External"/><Relationship Id="rId40" Type="http://schemas.openxmlformats.org/officeDocument/2006/relationships/hyperlink" Target="https://www.usnews.com/education/best-global-universities/charles-sturt-university-528979" TargetMode="External"/><Relationship Id="rId4" Type="http://schemas.openxmlformats.org/officeDocument/2006/relationships/hyperlink" Target="https://www.usnews.com/education/best-global-universities/university-of-new-south-wales-sydney-502434" TargetMode="External"/><Relationship Id="rId39" Type="http://schemas.openxmlformats.org/officeDocument/2006/relationships/hyperlink" Target="https://www.usnews.com/education/best-global-universities/university-of-new-england-528095" TargetMode="External"/><Relationship Id="rId38" Type="http://schemas.openxmlformats.org/officeDocument/2006/relationships/hyperlink" Target="https://www.usnews.com/education/best-global-universities/charles-darwin-university-528963" TargetMode="External"/><Relationship Id="rId37" Type="http://schemas.openxmlformats.org/officeDocument/2006/relationships/hyperlink" Target="https://www.usnews.com/education/best-global-universities/victoria-university-528927" TargetMode="External"/><Relationship Id="rId36" Type="http://schemas.openxmlformats.org/officeDocument/2006/relationships/hyperlink" Target="https://www.usnews.com/education/best-global-universities/university-of-waikato-528934" TargetMode="External"/><Relationship Id="rId35" Type="http://schemas.openxmlformats.org/officeDocument/2006/relationships/hyperlink" Target="https://www.usnews.com/education/best-global-universities/university-of-canberra-529147" TargetMode="External"/><Relationship Id="rId34" Type="http://schemas.openxmlformats.org/officeDocument/2006/relationships/hyperlink" Target="https://www.usnews.com/education/best-global-universities/massey-university-503390" TargetMode="External"/><Relationship Id="rId33" Type="http://schemas.openxmlformats.org/officeDocument/2006/relationships/hyperlink" Target="https://www.usnews.com/education/best-global-universities/university-of-canterbury-504532" TargetMode="External"/><Relationship Id="rId32" Type="http://schemas.openxmlformats.org/officeDocument/2006/relationships/hyperlink" Target="https://www.usnews.com/education/best-global-universities/murdoch-university-528818" TargetMode="External"/><Relationship Id="rId31" Type="http://schemas.openxmlformats.org/officeDocument/2006/relationships/hyperlink" Target="https://www.usnews.com/education/best-global-universities/auckland-university-of-technology-528944" TargetMode="External"/><Relationship Id="rId30" Type="http://schemas.openxmlformats.org/officeDocument/2006/relationships/hyperlink" Target="https://www.usnews.com/education/best-global-universities/victoria-university-wellington-504111" TargetMode="External"/><Relationship Id="rId3" Type="http://schemas.openxmlformats.org/officeDocument/2006/relationships/hyperlink" Target="https://www.usnews.com/education/best-global-universities/monash-university-500301" TargetMode="External"/><Relationship Id="rId29" Type="http://schemas.openxmlformats.org/officeDocument/2006/relationships/hyperlink" Target="https://www.usnews.com/education/best-global-universities/edith-cowan-university-528941" TargetMode="External"/><Relationship Id="rId28" Type="http://schemas.openxmlformats.org/officeDocument/2006/relationships/hyperlink" Target="https://www.usnews.com/education/best-global-universities/flinders-university-south-australia-504837" TargetMode="External"/><Relationship Id="rId27" Type="http://schemas.openxmlformats.org/officeDocument/2006/relationships/hyperlink" Target="https://www.usnews.com/education/best-global-universities/james-cook-university-506320" TargetMode="External"/><Relationship Id="rId26" Type="http://schemas.openxmlformats.org/officeDocument/2006/relationships/hyperlink" Target="https://www.usnews.com/education/best-global-universities/university-of-south-australia-506290" TargetMode="External"/><Relationship Id="rId25" Type="http://schemas.openxmlformats.org/officeDocument/2006/relationships/hyperlink" Target="https://www.usnews.com/education/best-global-universities/australian-catholic-university-529148" TargetMode="External"/><Relationship Id="rId24" Type="http://schemas.openxmlformats.org/officeDocument/2006/relationships/hyperlink" Target="https://www.usnews.com/education/best-global-universities/university-of-southern-queensland-529601" TargetMode="External"/><Relationship Id="rId23" Type="http://schemas.openxmlformats.org/officeDocument/2006/relationships/hyperlink" Target="https://www.usnews.com/education/best-global-universities/university-of-tasmania-502985" TargetMode="External"/><Relationship Id="rId22" Type="http://schemas.openxmlformats.org/officeDocument/2006/relationships/hyperlink" Target="https://www.usnews.com/education/best-global-universities/university-of-otago-506723" TargetMode="External"/><Relationship Id="rId21" Type="http://schemas.openxmlformats.org/officeDocument/2006/relationships/hyperlink" Target="https://www.usnews.com/education/best-global-universities/la-trobe-university-501305" TargetMode="External"/><Relationship Id="rId20" Type="http://schemas.openxmlformats.org/officeDocument/2006/relationships/hyperlink" Target="https://www.usnews.com/education/best-global-universities/western-sydney-university-506826" TargetMode="External"/><Relationship Id="rId2" Type="http://schemas.openxmlformats.org/officeDocument/2006/relationships/hyperlink" Target="https://www.usnews.com/education/best-global-universities/university-of-sydney-505369" TargetMode="External"/><Relationship Id="rId19" Type="http://schemas.openxmlformats.org/officeDocument/2006/relationships/hyperlink" Target="https://www.usnews.com/education/best-global-universities/griffith-university-501686" TargetMode="External"/><Relationship Id="rId18" Type="http://schemas.openxmlformats.org/officeDocument/2006/relationships/hyperlink" Target="https://www.usnews.com/education/best-global-universities/university-of-newcastle-500363" TargetMode="External"/><Relationship Id="rId17" Type="http://schemas.openxmlformats.org/officeDocument/2006/relationships/hyperlink" Target="https://www.usnews.com/education/best-global-universities/university-of-wollongong-503195" TargetMode="External"/><Relationship Id="rId16" Type="http://schemas.openxmlformats.org/officeDocument/2006/relationships/hyperlink" Target="https://www.usnews.com/education/best-global-universities/royal-melbourne-institute-of-technology-rmit-503858" TargetMode="External"/><Relationship Id="rId15" Type="http://schemas.openxmlformats.org/officeDocument/2006/relationships/hyperlink" Target="https://www.usnews.com/education/best-global-universities/macquarie-university-502013" TargetMode="External"/><Relationship Id="rId14" Type="http://schemas.openxmlformats.org/officeDocument/2006/relationships/hyperlink" Target="https://www.usnews.com/education/best-global-universities/queensland-university-of-technology-qut-504619" TargetMode="External"/><Relationship Id="rId13" Type="http://schemas.openxmlformats.org/officeDocument/2006/relationships/hyperlink" Target="https://www.usnews.com/education/best-global-universities/deakin-university-504884" TargetMode="External"/><Relationship Id="rId12" Type="http://schemas.openxmlformats.org/officeDocument/2006/relationships/hyperlink" Target="https://www.usnews.com/education/best-global-universities/curtin-university-503377" TargetMode="External"/><Relationship Id="rId11" Type="http://schemas.openxmlformats.org/officeDocument/2006/relationships/hyperlink" Target="https://www.usnews.com/education/best-global-universities/swinburne-university-of-technology-528823" TargetMode="External"/><Relationship Id="rId10" Type="http://schemas.openxmlformats.org/officeDocument/2006/relationships/hyperlink" Target="https://www.usnews.com/education/best-global-universities/university-of-auckland-503786" TargetMode="External"/><Relationship Id="rId1" Type="http://schemas.openxmlformats.org/officeDocument/2006/relationships/hyperlink" Target="https://www.usnews.com/education/best-global-universities/university-of-melbourne-501796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snews.com/education/best-global-universities/universidad-mayor-530294" TargetMode="External"/><Relationship Id="rId98" Type="http://schemas.openxmlformats.org/officeDocument/2006/relationships/hyperlink" Target="https://www.usnews.com/education/best-global-universities/universidade-federal-de-amazonas-530010" TargetMode="External"/><Relationship Id="rId97" Type="http://schemas.openxmlformats.org/officeDocument/2006/relationships/hyperlink" Target="https://www.usnews.com/education/best-global-universities/national-university-of-the-south-529267" TargetMode="External"/><Relationship Id="rId96" Type="http://schemas.openxmlformats.org/officeDocument/2006/relationships/hyperlink" Target="https://www.usnews.com/education/best-global-universities/universidade-do-estado-de-santa-catarina-530008" TargetMode="External"/><Relationship Id="rId95" Type="http://schemas.openxmlformats.org/officeDocument/2006/relationships/hyperlink" Target="https://www.usnews.com/education/best-global-universities/universidad-autonoma-de-baja-california-529594" TargetMode="External"/><Relationship Id="rId94" Type="http://schemas.openxmlformats.org/officeDocument/2006/relationships/hyperlink" Target="https://www.usnews.com/education/best-global-universities/universidade-federal-de-mato-grosso-529468" TargetMode="External"/><Relationship Id="rId93" Type="http://schemas.openxmlformats.org/officeDocument/2006/relationships/hyperlink" Target="https://www.usnews.com/education/best-global-universities/national-university-of-the-littoral-529233" TargetMode="External"/><Relationship Id="rId92" Type="http://schemas.openxmlformats.org/officeDocument/2006/relationships/hyperlink" Target="https://www.usnews.com/education/best-global-universities/universidad-catolica-de-la-santisima-concepcion-530285" TargetMode="External"/><Relationship Id="rId91" Type="http://schemas.openxmlformats.org/officeDocument/2006/relationships/hyperlink" Target="https://www.usnews.com/education/best-global-universities/universidad-de-guanajuato-529416" TargetMode="External"/><Relationship Id="rId90" Type="http://schemas.openxmlformats.org/officeDocument/2006/relationships/hyperlink" Target="https://www.usnews.com/education/best-global-universities/universidade-federal-rural-de-pernambuco-ufrpe-529592" TargetMode="External"/><Relationship Id="rId9" Type="http://schemas.openxmlformats.org/officeDocument/2006/relationships/hyperlink" Target="https://www.usnews.com/education/best-global-universities/universidade-federal-de-minas-gerais-506043" TargetMode="External"/><Relationship Id="rId89" Type="http://schemas.openxmlformats.org/officeDocument/2006/relationships/hyperlink" Target="https://www.usnews.com/education/best-global-universities/universidade-federal-de-alagoas-529580" TargetMode="External"/><Relationship Id="rId88" Type="http://schemas.openxmlformats.org/officeDocument/2006/relationships/hyperlink" Target="https://www.usnews.com/education/best-global-universities/universidade-federal-do-piaui-530023" TargetMode="External"/><Relationship Id="rId87" Type="http://schemas.openxmlformats.org/officeDocument/2006/relationships/hyperlink" Target="https://www.usnews.com/education/best-global-universities/universidad-nacional-del-comahue-529608" TargetMode="External"/><Relationship Id="rId86" Type="http://schemas.openxmlformats.org/officeDocument/2006/relationships/hyperlink" Target="https://www.usnews.com/education/best-global-universities/universidade-tecnologica-federal-do-parana-529590" TargetMode="External"/><Relationship Id="rId85" Type="http://schemas.openxmlformats.org/officeDocument/2006/relationships/hyperlink" Target="https://www.usnews.com/education/best-global-universities/university-nacional-cuyo-mendoza-529408" TargetMode="External"/><Relationship Id="rId84" Type="http://schemas.openxmlformats.org/officeDocument/2006/relationships/hyperlink" Target="https://www.usnews.com/education/best-global-universities/universidad-autonoma-de-sinaloa-530176" TargetMode="External"/><Relationship Id="rId83" Type="http://schemas.openxmlformats.org/officeDocument/2006/relationships/hyperlink" Target="https://www.usnews.com/education/best-global-universities/universidad-nacional-mayor-de-san-marcos-530272" TargetMode="External"/><Relationship Id="rId82" Type="http://schemas.openxmlformats.org/officeDocument/2006/relationships/hyperlink" Target="https://www.usnews.com/education/best-global-universities/national-university-of-mar-del-plata-529217" TargetMode="External"/><Relationship Id="rId81" Type="http://schemas.openxmlformats.org/officeDocument/2006/relationships/hyperlink" Target="https://www.usnews.com/education/best-global-universities/universidade-estadual-de-maringa-529117" TargetMode="External"/><Relationship Id="rId80" Type="http://schemas.openxmlformats.org/officeDocument/2006/relationships/hyperlink" Target="https://www.usnews.com/education/best-global-universities/universidad-del-norte-colombia-530266" TargetMode="External"/><Relationship Id="rId8" Type="http://schemas.openxmlformats.org/officeDocument/2006/relationships/hyperlink" Target="https://www.usnews.com/education/best-global-universities/universidade-federal-do-rio-de-janeiro-504608" TargetMode="External"/><Relationship Id="rId79" Type="http://schemas.openxmlformats.org/officeDocument/2006/relationships/hyperlink" Target="https://www.usnews.com/education/best-global-universities/national-university-of-rosario-529046" TargetMode="External"/><Relationship Id="rId78" Type="http://schemas.openxmlformats.org/officeDocument/2006/relationships/hyperlink" Target="https://www.usnews.com/education/best-global-universities/universidad-del-valle-529595" TargetMode="External"/><Relationship Id="rId77" Type="http://schemas.openxmlformats.org/officeDocument/2006/relationships/hyperlink" Target="https://www.usnews.com/education/best-global-universities/universidade-federal-de-mato-grosso-do-sul-530198" TargetMode="External"/><Relationship Id="rId76" Type="http://schemas.openxmlformats.org/officeDocument/2006/relationships/hyperlink" Target="https://www.usnews.com/education/best-global-universities/universidade-estadual-de-londrina-529115" TargetMode="External"/><Relationship Id="rId75" Type="http://schemas.openxmlformats.org/officeDocument/2006/relationships/hyperlink" Target="https://www.usnews.com/education/best-global-universities/universidad-de-antofagasta-529879" TargetMode="External"/><Relationship Id="rId74" Type="http://schemas.openxmlformats.org/officeDocument/2006/relationships/hyperlink" Target="https://www.usnews.com/education/best-global-universities/universidade-federal-do-rio-grande-529672" TargetMode="External"/><Relationship Id="rId73" Type="http://schemas.openxmlformats.org/officeDocument/2006/relationships/hyperlink" Target="https://www.usnews.com/education/best-global-universities/universidade-federal-de-sao-joao-del-rei-529322" TargetMode="External"/><Relationship Id="rId72" Type="http://schemas.openxmlformats.org/officeDocument/2006/relationships/hyperlink" Target="https://www.usnews.com/education/best-global-universities/universidad-adolfo-ibanez-530252" TargetMode="External"/><Relationship Id="rId71" Type="http://schemas.openxmlformats.org/officeDocument/2006/relationships/hyperlink" Target="https://www.usnews.com/education/best-global-universities/universidad-industrial-de-santander-530035" TargetMode="External"/><Relationship Id="rId70" Type="http://schemas.openxmlformats.org/officeDocument/2006/relationships/hyperlink" Target="https://www.usnews.com/education/best-global-universities/universidad-autonoma-de-san-luis-potosi-528932" TargetMode="External"/><Relationship Id="rId7" Type="http://schemas.openxmlformats.org/officeDocument/2006/relationships/hyperlink" Target="https://www.usnews.com/education/best-global-universities/university-of-buenos-aires-504821" TargetMode="External"/><Relationship Id="rId69" Type="http://schemas.openxmlformats.org/officeDocument/2006/relationships/hyperlink" Target="https://www.usnews.com/education/best-global-universities/universidade-federal-de-sergipe-529586" TargetMode="External"/><Relationship Id="rId68" Type="http://schemas.openxmlformats.org/officeDocument/2006/relationships/hyperlink" Target="https://www.usnews.com/education/best-global-universities/universidad-de-tarapaca-530243" TargetMode="External"/><Relationship Id="rId67" Type="http://schemas.openxmlformats.org/officeDocument/2006/relationships/hyperlink" Target="https://www.usnews.com/education/best-global-universities/universidade-federal-da-paraiba-529248" TargetMode="External"/><Relationship Id="rId66" Type="http://schemas.openxmlformats.org/officeDocument/2006/relationships/hyperlink" Target="https://www.usnews.com/education/best-global-universities/universidad-de-talca-529584" TargetMode="External"/><Relationship Id="rId65" Type="http://schemas.openxmlformats.org/officeDocument/2006/relationships/hyperlink" Target="https://www.usnews.com/education/best-global-universities/universidad-autonoma-de-nuevo-leon-529185" TargetMode="External"/><Relationship Id="rId64" Type="http://schemas.openxmlformats.org/officeDocument/2006/relationships/hyperlink" Target="https://www.usnews.com/education/best-global-universities/universidad-de-la-frontera-529409" TargetMode="External"/><Relationship Id="rId63" Type="http://schemas.openxmlformats.org/officeDocument/2006/relationships/hyperlink" Target="https://www.usnews.com/education/best-global-universities/universidade-federal-do-para-529218" TargetMode="External"/><Relationship Id="rId62" Type="http://schemas.openxmlformats.org/officeDocument/2006/relationships/hyperlink" Target="https://www.usnews.com/education/best-global-universities/universidad-de-guadalajara-529203" TargetMode="External"/><Relationship Id="rId61" Type="http://schemas.openxmlformats.org/officeDocument/2006/relationships/hyperlink" Target="https://www.usnews.com/education/best-global-universities/universidad-de-valparaiso-529585" TargetMode="External"/><Relationship Id="rId60" Type="http://schemas.openxmlformats.org/officeDocument/2006/relationships/hyperlink" Target="https://www.usnews.com/education/best-global-universities/universidad-del-rosario-530009" TargetMode="External"/><Relationship Id="rId6" Type="http://schemas.openxmlformats.org/officeDocument/2006/relationships/hyperlink" Target="https://www.usnews.com/education/best-global-universities/universidad-de-chile-502207" TargetMode="External"/><Relationship Id="rId59" Type="http://schemas.openxmlformats.org/officeDocument/2006/relationships/hyperlink" Target="https://www.usnews.com/education/best-global-universities/universidad-autonoma-metropolitana-mexico-500675" TargetMode="External"/><Relationship Id="rId58" Type="http://schemas.openxmlformats.org/officeDocument/2006/relationships/hyperlink" Target="https://www.usnews.com/education/best-global-universities/universidade-federal-do-espirito-santo-529299" TargetMode="External"/><Relationship Id="rId57" Type="http://schemas.openxmlformats.org/officeDocument/2006/relationships/hyperlink" Target="https://www.usnews.com/education/best-global-universities/universidade-federal-de-lavras-529105" TargetMode="External"/><Relationship Id="rId56" Type="http://schemas.openxmlformats.org/officeDocument/2006/relationships/hyperlink" Target="https://www.usnews.com/education/best-global-universities/pontificia-universidade-catolica-do-parana-529597" TargetMode="External"/><Relationship Id="rId55" Type="http://schemas.openxmlformats.org/officeDocument/2006/relationships/hyperlink" Target="https://www.usnews.com/education/best-global-universities/universidad-catolica-del-norte-529588" TargetMode="External"/><Relationship Id="rId54" Type="http://schemas.openxmlformats.org/officeDocument/2006/relationships/hyperlink" Target="https://www.usnews.com/education/best-global-universities/universidad-del-desarrollo-529632" TargetMode="External"/><Relationship Id="rId53" Type="http://schemas.openxmlformats.org/officeDocument/2006/relationships/hyperlink" Target="https://www.usnews.com/education/best-global-universities/universidade-federal-de-uberlandia-529244" TargetMode="External"/><Relationship Id="rId52" Type="http://schemas.openxmlformats.org/officeDocument/2006/relationships/hyperlink" Target="https://www.usnews.com/education/best-global-universities/universidade-federal-de-juiz-de-fora-529150" TargetMode="External"/><Relationship Id="rId51" Type="http://schemas.openxmlformats.org/officeDocument/2006/relationships/hyperlink" Target="https://www.usnews.com/education/best-global-universities/universidade-federal-de-vicosa-503863" TargetMode="External"/><Relationship Id="rId50" Type="http://schemas.openxmlformats.org/officeDocument/2006/relationships/hyperlink" Target="https://www.usnews.com/education/best-global-universities/instituto-politecnico-nacional-mexico-506818" TargetMode="External"/><Relationship Id="rId5" Type="http://schemas.openxmlformats.org/officeDocument/2006/relationships/hyperlink" Target="https://www.usnews.com/education/best-global-universities/universidade-federal-do-rio-grande-do-sul-500468" TargetMode="External"/><Relationship Id="rId49" Type="http://schemas.openxmlformats.org/officeDocument/2006/relationships/hyperlink" Target="https://www.usnews.com/education/best-global-universities/pontificia-universidade-catolica-do-rio-de-janeiro-529811" TargetMode="External"/><Relationship Id="rId48" Type="http://schemas.openxmlformats.org/officeDocument/2006/relationships/hyperlink" Target="https://www.usnews.com/education/best-global-universities/universidade-federal-de-goias-529175" TargetMode="External"/><Relationship Id="rId47" Type="http://schemas.openxmlformats.org/officeDocument/2006/relationships/hyperlink" Target="https://www.usnews.com/education/best-global-universities/universidad-de-santiago-de-chile-529177" TargetMode="External"/><Relationship Id="rId46" Type="http://schemas.openxmlformats.org/officeDocument/2006/relationships/hyperlink" Target="https://www.usnews.com/education/best-global-universities/universidad-austral-de-chile-529048" TargetMode="External"/><Relationship Id="rId45" Type="http://schemas.openxmlformats.org/officeDocument/2006/relationships/hyperlink" Target="https://www.usnews.com/education/best-global-universities/benemerita-universidad-autonoma-de-puebla-528925" TargetMode="External"/><Relationship Id="rId44" Type="http://schemas.openxmlformats.org/officeDocument/2006/relationships/hyperlink" Target="https://www.usnews.com/education/best-global-universities/university-west-indies-mona-jamaica-529749" TargetMode="External"/><Relationship Id="rId43" Type="http://schemas.openxmlformats.org/officeDocument/2006/relationships/hyperlink" Target="https://www.usnews.com/education/best-global-universities/pontificia-universidad-javeriana-529596" TargetMode="External"/><Relationship Id="rId42" Type="http://schemas.openxmlformats.org/officeDocument/2006/relationships/hyperlink" Target="https://www.usnews.com/education/best-global-universities/universidad-andres-bello-529202" TargetMode="External"/><Relationship Id="rId41" Type="http://schemas.openxmlformats.org/officeDocument/2006/relationships/hyperlink" Target="https://www.usnews.com/education/best-global-universities/pontificia-universidad-catolica-de-valparaiso-529219" TargetMode="External"/><Relationship Id="rId40" Type="http://schemas.openxmlformats.org/officeDocument/2006/relationships/hyperlink" Target="https://www.usnews.com/education/best-global-universities/pontificia-universidad-catolica-del-peru-529791" TargetMode="External"/><Relationship Id="rId4" Type="http://schemas.openxmlformats.org/officeDocument/2006/relationships/hyperlink" Target="https://www.usnews.com/education/best-global-universities/universidad-nacional-autonoma-de-mexico-502101" TargetMode="External"/><Relationship Id="rId39" Type="http://schemas.openxmlformats.org/officeDocument/2006/relationships/hyperlink" Target="https://www.usnews.com/education/best-global-universities/universidade-federal-do-ceara-503817" TargetMode="External"/><Relationship Id="rId38" Type="http://schemas.openxmlformats.org/officeDocument/2006/relationships/hyperlink" Target="https://www.usnews.com/education/best-global-universities/universidade-federal-de-pelotas-528834" TargetMode="External"/><Relationship Id="rId37" Type="http://schemas.openxmlformats.org/officeDocument/2006/relationships/hyperlink" Target="https://www.usnews.com/education/best-global-universities/universidade-federal-fluminense-506244" TargetMode="External"/><Relationship Id="rId36" Type="http://schemas.openxmlformats.org/officeDocument/2006/relationships/hyperlink" Target="https://www.usnews.com/education/best-global-universities/university-diego-portales-529669" TargetMode="External"/><Relationship Id="rId35" Type="http://schemas.openxmlformats.org/officeDocument/2006/relationships/hyperlink" Target="https://www.usnews.com/education/best-global-universities/universidade-federal-de-santa-maria-ufsm-500881" TargetMode="External"/><Relationship Id="rId34" Type="http://schemas.openxmlformats.org/officeDocument/2006/relationships/hyperlink" Target="https://www.usnews.com/education/best-global-universities/pontificia-universidade-catolica-do-rio-grande-do-sul-529583" TargetMode="External"/><Relationship Id="rId33" Type="http://schemas.openxmlformats.org/officeDocument/2006/relationships/hyperlink" Target="https://www.usnews.com/education/best-global-universities/universidad-tecnica-federico-santa-maria-528919" TargetMode="External"/><Relationship Id="rId32" Type="http://schemas.openxmlformats.org/officeDocument/2006/relationships/hyperlink" Target="https://www.usnews.com/education/best-global-universities/universidad-autonoma-de-chile-529688" TargetMode="External"/><Relationship Id="rId31" Type="http://schemas.openxmlformats.org/officeDocument/2006/relationships/hyperlink" Target="https://www.usnews.com/education/best-global-universities/universidade-federal-da-bahia-528977" TargetMode="External"/><Relationship Id="rId30" Type="http://schemas.openxmlformats.org/officeDocument/2006/relationships/hyperlink" Target="https://www.usnews.com/education/best-global-universities/national-university-of-cordoba-502638" TargetMode="External"/><Relationship Id="rId3" Type="http://schemas.openxmlformats.org/officeDocument/2006/relationships/hyperlink" Target="https://www.usnews.com/education/best-global-universities/pontificia-universidad-catolica-de-chile-506168" TargetMode="External"/><Relationship Id="rId29" Type="http://schemas.openxmlformats.org/officeDocument/2006/relationships/hyperlink" Target="https://www.usnews.com/education/best-global-universities/universidad-san-francisco-de-quito-530217" TargetMode="External"/><Relationship Id="rId28" Type="http://schemas.openxmlformats.org/officeDocument/2006/relationships/hyperlink" Target="https://www.usnews.com/education/best-global-universities/universidade-do-estado-do-rio-de-janeiro-502771" TargetMode="External"/><Relationship Id="rId27" Type="http://schemas.openxmlformats.org/officeDocument/2006/relationships/hyperlink" Target="https://www.usnews.com/education/best-global-universities/universidade-federal-de-pernambuco-506633" TargetMode="External"/><Relationship Id="rId26" Type="http://schemas.openxmlformats.org/officeDocument/2006/relationships/hyperlink" Target="https://www.usnews.com/education/best-global-universities/universidad-costa-rica-529589" TargetMode="External"/><Relationship Id="rId25" Type="http://schemas.openxmlformats.org/officeDocument/2006/relationships/hyperlink" Target="https://www.usnews.com/education/best-global-universities/universidade-federal-do-abc-ufabc-528920" TargetMode="External"/><Relationship Id="rId24" Type="http://schemas.openxmlformats.org/officeDocument/2006/relationships/hyperlink" Target="https://www.usnews.com/education/best-global-universities/national-university-of-la-plata-502752" TargetMode="External"/><Relationship Id="rId23" Type="http://schemas.openxmlformats.org/officeDocument/2006/relationships/hyperlink" Target="https://www.usnews.com/education/best-global-universities/universidade-federal-de-sao-carlos-505014" TargetMode="External"/><Relationship Id="rId22" Type="http://schemas.openxmlformats.org/officeDocument/2006/relationships/hyperlink" Target="https://www.usnews.com/education/best-global-universities/universidade-federal-do-rio-grande-do-norte-529407" TargetMode="External"/><Relationship Id="rId21" Type="http://schemas.openxmlformats.org/officeDocument/2006/relationships/hyperlink" Target="https://www.usnews.com/education/best-global-universities/universidad-de-la-republica-uruguay-530030" TargetMode="External"/><Relationship Id="rId20" Type="http://schemas.openxmlformats.org/officeDocument/2006/relationships/hyperlink" Target="https://www.usnews.com/education/best-global-universities/universidade-federal-do-parana-503933" TargetMode="External"/><Relationship Id="rId2" Type="http://schemas.openxmlformats.org/officeDocument/2006/relationships/hyperlink" Target="https://www.usnews.com/education/best-global-universities/universidade-estadual-de-campinas-504975" TargetMode="External"/><Relationship Id="rId19" Type="http://schemas.openxmlformats.org/officeDocument/2006/relationships/hyperlink" Target="https://www.usnews.com/education/best-global-universities/universidad-de-antioquia-528980" TargetMode="External"/><Relationship Id="rId18" Type="http://schemas.openxmlformats.org/officeDocument/2006/relationships/hyperlink" Target="https://www.usnews.com/education/best-global-universities/universidad-peruana-cayetano-heredia-529357" TargetMode="External"/><Relationship Id="rId17" Type="http://schemas.openxmlformats.org/officeDocument/2006/relationships/hyperlink" Target="https://www.usnews.com/education/best-global-universities/universidade-de-brasilia-504217" TargetMode="External"/><Relationship Id="rId16" Type="http://schemas.openxmlformats.org/officeDocument/2006/relationships/hyperlink" Target="https://www.usnews.com/education/best-global-universities/universidad-de-concepcion-506070" TargetMode="External"/><Relationship Id="rId15" Type="http://schemas.openxmlformats.org/officeDocument/2006/relationships/hyperlink" Target="https://www.usnews.com/education/best-global-universities/universidade-federal-de-santa-catarina-ufsc-500204" TargetMode="External"/><Relationship Id="rId14" Type="http://schemas.openxmlformats.org/officeDocument/2006/relationships/hyperlink" Target="https://www.usnews.com/education/best-global-universities/universidad-de-los-andes-colombia-528846" TargetMode="External"/><Relationship Id="rId130" Type="http://schemas.openxmlformats.org/officeDocument/2006/relationships/hyperlink" Target="https://www.usnews.com/education/best-global-universities/universidad-de-los-andes-chile-529953" TargetMode="External"/><Relationship Id="rId13" Type="http://schemas.openxmlformats.org/officeDocument/2006/relationships/hyperlink" Target="https://www.usnews.com/education/best-global-universities/universidad-nacional-de-colombia-505620" TargetMode="External"/><Relationship Id="rId129" Type="http://schemas.openxmlformats.org/officeDocument/2006/relationships/hyperlink" Target="https://www.usnews.com/education/best-global-universities/universidad-de-la-serena-529880" TargetMode="External"/><Relationship Id="rId128" Type="http://schemas.openxmlformats.org/officeDocument/2006/relationships/hyperlink" Target="https://www.usnews.com/education/best-global-universities/universidad-de-la-costa-530465" TargetMode="External"/><Relationship Id="rId127" Type="http://schemas.openxmlformats.org/officeDocument/2006/relationships/hyperlink" Target="https://www.usnews.com/education/best-global-universities/universidad-antonio-narino-529437" TargetMode="External"/><Relationship Id="rId126" Type="http://schemas.openxmlformats.org/officeDocument/2006/relationships/hyperlink" Target="https://www.usnews.com/education/best-global-universities/getulio-vargas-foundation-530470" TargetMode="External"/><Relationship Id="rId125" Type="http://schemas.openxmlformats.org/officeDocument/2006/relationships/hyperlink" Target="https://www.usnews.com/education/best-global-universities/escuela-politecnica-nacional-ecuador-530418" TargetMode="External"/><Relationship Id="rId124" Type="http://schemas.openxmlformats.org/officeDocument/2006/relationships/hyperlink" Target="https://www.usnews.com/education/best-global-universities/el-colegio-de-la-frontera-sur-ecosur-529668" TargetMode="External"/><Relationship Id="rId123" Type="http://schemas.openxmlformats.org/officeDocument/2006/relationships/hyperlink" Target="https://www.usnews.com/education/best-global-universities/austral-university-530407" TargetMode="External"/><Relationship Id="rId122" Type="http://schemas.openxmlformats.org/officeDocument/2006/relationships/hyperlink" Target="https://www.usnews.com/education/best-global-universities/universidade-estadual-de-santa-cruz-530143" TargetMode="External"/><Relationship Id="rId121" Type="http://schemas.openxmlformats.org/officeDocument/2006/relationships/hyperlink" Target="https://www.usnews.com/education/best-global-universities/universidade-federal-rural-do-semi-arido-ufersa-530376" TargetMode="External"/><Relationship Id="rId120" Type="http://schemas.openxmlformats.org/officeDocument/2006/relationships/hyperlink" Target="https://www.usnews.com/education/best-global-universities/universidade-estadual-do-ceara-530370" TargetMode="External"/><Relationship Id="rId12" Type="http://schemas.openxmlformats.org/officeDocument/2006/relationships/hyperlink" Target="https://www.usnews.com/education/best-global-universities/tecnologico-de-monterrey-529343" TargetMode="External"/><Relationship Id="rId119" Type="http://schemas.openxmlformats.org/officeDocument/2006/relationships/hyperlink" Target="https://www.usnews.com/education/best-global-universities/universidade-federal-de-alfenas-530354" TargetMode="External"/><Relationship Id="rId118" Type="http://schemas.openxmlformats.org/officeDocument/2006/relationships/hyperlink" Target="https://www.usnews.com/education/best-global-universities/colegio-de-postgraduados-mexico-529667" TargetMode="External"/><Relationship Id="rId117" Type="http://schemas.openxmlformats.org/officeDocument/2006/relationships/hyperlink" Target="https://www.usnews.com/education/best-global-universities/universidad-catolica-del-maule-530349" TargetMode="External"/><Relationship Id="rId116" Type="http://schemas.openxmlformats.org/officeDocument/2006/relationships/hyperlink" Target="https://www.usnews.com/education/best-global-universities/universidad-autonoma-del-estado-de-hidalgo-530114" TargetMode="External"/><Relationship Id="rId115" Type="http://schemas.openxmlformats.org/officeDocument/2006/relationships/hyperlink" Target="https://www.usnews.com/education/best-global-universities/universidad-autonoma-del-estado-de-morelos-530094" TargetMode="External"/><Relationship Id="rId114" Type="http://schemas.openxmlformats.org/officeDocument/2006/relationships/hyperlink" Target="https://www.usnews.com/education/best-global-universities/universidad-autonoma-de-queretaro-530081" TargetMode="External"/><Relationship Id="rId113" Type="http://schemas.openxmlformats.org/officeDocument/2006/relationships/hyperlink" Target="https://www.usnews.com/education/best-global-universities/universidade-de-pernambuco-upe-530325" TargetMode="External"/><Relationship Id="rId112" Type="http://schemas.openxmlformats.org/officeDocument/2006/relationships/hyperlink" Target="https://www.usnews.com/education/best-global-universities/universidade-federal-de-ciencias-da-saude-de-porto-alegre-530319" TargetMode="External"/><Relationship Id="rId111" Type="http://schemas.openxmlformats.org/officeDocument/2006/relationships/hyperlink" Target="https://www.usnews.com/education/best-global-universities/universidad-nacional-de-tucuman-530016" TargetMode="External"/><Relationship Id="rId110" Type="http://schemas.openxmlformats.org/officeDocument/2006/relationships/hyperlink" Target="https://www.usnews.com/education/best-global-universities/universidade-federal-rural-do-rio-de-janeiro-ufrrj-529587" TargetMode="External"/><Relationship Id="rId11" Type="http://schemas.openxmlformats.org/officeDocument/2006/relationships/hyperlink" Target="https://www.usnews.com/education/best-global-universities/universidade-federal-de-sao-paulo-unifesp-501953" TargetMode="External"/><Relationship Id="rId109" Type="http://schemas.openxmlformats.org/officeDocument/2006/relationships/hyperlink" Target="https://www.usnews.com/education/best-global-universities/universidade-federal-do-maranhao-530082" TargetMode="External"/><Relationship Id="rId108" Type="http://schemas.openxmlformats.org/officeDocument/2006/relationships/hyperlink" Target="https://www.usnews.com/education/best-global-universities/universidade-estadual-de-ponta-grossa-529733" TargetMode="External"/><Relationship Id="rId107" Type="http://schemas.openxmlformats.org/officeDocument/2006/relationships/hyperlink" Target="https://www.usnews.com/education/best-global-universities/universidad-autonoma-de-yucatan-529761" TargetMode="External"/><Relationship Id="rId106" Type="http://schemas.openxmlformats.org/officeDocument/2006/relationships/hyperlink" Target="https://www.usnews.com/education/best-global-universities/universidad-de-sonora-530019" TargetMode="External"/><Relationship Id="rId105" Type="http://schemas.openxmlformats.org/officeDocument/2006/relationships/hyperlink" Target="https://www.usnews.com/education/best-global-universities/universidad-michoacana-de-san-nicolas-de-hidalgo-529330" TargetMode="External"/><Relationship Id="rId104" Type="http://schemas.openxmlformats.org/officeDocument/2006/relationships/hyperlink" Target="https://www.usnews.com/education/best-global-universities/universidade-federal-de-campina-grande-529591" TargetMode="External"/><Relationship Id="rId103" Type="http://schemas.openxmlformats.org/officeDocument/2006/relationships/hyperlink" Target="https://www.usnews.com/education/best-global-universities/universidad-veracruzana-529598" TargetMode="External"/><Relationship Id="rId102" Type="http://schemas.openxmlformats.org/officeDocument/2006/relationships/hyperlink" Target="https://www.usnews.com/education/best-global-universities/universidade-federal-de-ouro-preto-529582" TargetMode="External"/><Relationship Id="rId101" Type="http://schemas.openxmlformats.org/officeDocument/2006/relationships/hyperlink" Target="https://www.usnews.com/education/best-global-universities/universidad-del-bio-bio-530302" TargetMode="External"/><Relationship Id="rId100" Type="http://schemas.openxmlformats.org/officeDocument/2006/relationships/hyperlink" Target="https://www.usnews.com/education/best-global-universities/universidade-federal-do-triangulo-mineiro-529757" TargetMode="External"/><Relationship Id="rId10" Type="http://schemas.openxmlformats.org/officeDocument/2006/relationships/hyperlink" Target="https://www.usnews.com/education/best-global-universities/universidade-estadual-paulista-503331" TargetMode="External"/><Relationship Id="rId1" Type="http://schemas.openxmlformats.org/officeDocument/2006/relationships/hyperlink" Target="https://www.usnews.com/education/best-global-universities/universidade-de-sao-paulo-500437" TargetMode="External"/></Relationships>
</file>

<file path=xl/worksheets/_rels/sheet10.xml.rels><?xml version="1.0" encoding="UTF-8" standalone="yes"?>
<Relationships xmlns="http://schemas.openxmlformats.org/package/2006/relationships"><Relationship Id="rId90" Type="http://schemas.openxmlformats.org/officeDocument/2006/relationships/hyperlink" Target="https://www.usnews.com/education/best-global-universities/egypt-japan-university-of-science-technology-530188" TargetMode="External"/><Relationship Id="rId9" Type="http://schemas.openxmlformats.org/officeDocument/2006/relationships/hyperlink" Target="https://www.usnews.com/education/best-global-universities/university-of-johannesburg-528854" TargetMode="External"/><Relationship Id="rId89" Type="http://schemas.openxmlformats.org/officeDocument/2006/relationships/hyperlink" Target="https://www.usnews.com/education/best-global-universities/sultan-moulay-slimane-university-of-beni-mellal-530367" TargetMode="External"/><Relationship Id="rId88" Type="http://schemas.openxmlformats.org/officeDocument/2006/relationships/hyperlink" Target="https://www.usnews.com/education/best-global-universities/university-of-limpopo-530345" TargetMode="External"/><Relationship Id="rId87" Type="http://schemas.openxmlformats.org/officeDocument/2006/relationships/hyperlink" Target="https://www.usnews.com/education/best-global-universities/abdelmalek-essaadi-university-of-tetouan-530298" TargetMode="External"/><Relationship Id="rId86" Type="http://schemas.openxmlformats.org/officeDocument/2006/relationships/hyperlink" Target="https://www.usnews.com/education/best-global-universities/university-science-technology-houari-boumediene-529820" TargetMode="External"/><Relationship Id="rId85" Type="http://schemas.openxmlformats.org/officeDocument/2006/relationships/hyperlink" Target="https://www.usnews.com/education/best-global-universities/universite-badji-mokhtar-annaba-529722" TargetMode="External"/><Relationship Id="rId84" Type="http://schemas.openxmlformats.org/officeDocument/2006/relationships/hyperlink" Target="https://www.usnews.com/education/best-global-universities/arab-academy-for-science-technology-maritime-transport-512745" TargetMode="External"/><Relationship Id="rId83" Type="http://schemas.openxmlformats.org/officeDocument/2006/relationships/hyperlink" Target="https://www.usnews.com/education/best-global-universities/moulay-ismail-university-of-meknes-530268" TargetMode="External"/><Relationship Id="rId82" Type="http://schemas.openxmlformats.org/officeDocument/2006/relationships/hyperlink" Target="https://www.usnews.com/education/best-global-universities/university-of-rwanda-530267" TargetMode="External"/><Relationship Id="rId81" Type="http://schemas.openxmlformats.org/officeDocument/2006/relationships/hyperlink" Target="https://www.usnews.com/education/best-global-universities/university-of-khartoum-512401" TargetMode="External"/><Relationship Id="rId80" Type="http://schemas.openxmlformats.org/officeDocument/2006/relationships/hyperlink" Target="https://www.usnews.com/education/best-global-universities/universite-de-gabes-530056" TargetMode="External"/><Relationship Id="rId8" Type="http://schemas.openxmlformats.org/officeDocument/2006/relationships/hyperlink" Target="https://www.usnews.com/education/best-global-universities/university-of-ibadan-529052" TargetMode="External"/><Relationship Id="rId79" Type="http://schemas.openxmlformats.org/officeDocument/2006/relationships/hyperlink" Target="https://www.usnews.com/education/best-global-universities/hawassa-university-530262" TargetMode="External"/><Relationship Id="rId78" Type="http://schemas.openxmlformats.org/officeDocument/2006/relationships/hyperlink" Target="https://www.usnews.com/education/best-global-universities/university-of-abomey-calavi-530256" TargetMode="External"/><Relationship Id="rId77" Type="http://schemas.openxmlformats.org/officeDocument/2006/relationships/hyperlink" Target="https://www.usnews.com/education/best-global-universities/ibn-zohr-university-of-agadir-530253" TargetMode="External"/><Relationship Id="rId76" Type="http://schemas.openxmlformats.org/officeDocument/2006/relationships/hyperlink" Target="https://www.usnews.com/education/best-global-universities/mohammed-vi-polytechnic-university-530248" TargetMode="External"/><Relationship Id="rId75" Type="http://schemas.openxmlformats.org/officeDocument/2006/relationships/hyperlink" Target="https://www.usnews.com/education/best-global-universities/sidi-mohamed-ben-abdellah-university-of-fez-530071" TargetMode="External"/><Relationship Id="rId74" Type="http://schemas.openxmlformats.org/officeDocument/2006/relationships/hyperlink" Target="https://www.usnews.com/education/best-global-universities/universite-ferhat-abbas-setif-509582" TargetMode="External"/><Relationship Id="rId73" Type="http://schemas.openxmlformats.org/officeDocument/2006/relationships/hyperlink" Target="https://www.usnews.com/education/best-global-universities/university-of-malawi-529362" TargetMode="External"/><Relationship Id="rId72" Type="http://schemas.openxmlformats.org/officeDocument/2006/relationships/hyperlink" Target="https://www.usnews.com/education/best-global-universities/damanhour-university-508118" TargetMode="External"/><Relationship Id="rId71" Type="http://schemas.openxmlformats.org/officeDocument/2006/relationships/hyperlink" Target="https://www.usnews.com/education/best-global-universities/university-cheikh-anta-diop-dakar-530237" TargetMode="External"/><Relationship Id="rId70" Type="http://schemas.openxmlformats.org/officeDocument/2006/relationships/hyperlink" Target="https://www.usnews.com/education/best-global-universities/suez-university-529787" TargetMode="External"/><Relationship Id="rId7" Type="http://schemas.openxmlformats.org/officeDocument/2006/relationships/hyperlink" Target="https://www.usnews.com/education/best-global-universities/mansoura-university-508398" TargetMode="External"/><Relationship Id="rId69" Type="http://schemas.openxmlformats.org/officeDocument/2006/relationships/hyperlink" Target="https://www.usnews.com/education/best-global-universities/future-university-in-egypt-530234" TargetMode="External"/><Relationship Id="rId68" Type="http://schemas.openxmlformats.org/officeDocument/2006/relationships/hyperlink" Target="https://www.usnews.com/education/best-global-universities/damietta-university-509246" TargetMode="External"/><Relationship Id="rId67" Type="http://schemas.openxmlformats.org/officeDocument/2006/relationships/hyperlink" Target="https://www.usnews.com/education/best-global-universities/ibn-tofail-university-of-kenitra-530231" TargetMode="External"/><Relationship Id="rId66" Type="http://schemas.openxmlformats.org/officeDocument/2006/relationships/hyperlink" Target="https://www.usnews.com/education/best-global-universities/universite-de-sousse-529855" TargetMode="External"/><Relationship Id="rId65" Type="http://schemas.openxmlformats.org/officeDocument/2006/relationships/hyperlink" Target="https://www.usnews.com/education/best-global-universities/universite-de-la-manouba-529717" TargetMode="External"/><Relationship Id="rId64" Type="http://schemas.openxmlformats.org/officeDocument/2006/relationships/hyperlink" Target="https://www.usnews.com/education/best-global-universities/university-of-ilorin-530228" TargetMode="External"/><Relationship Id="rId63" Type="http://schemas.openxmlformats.org/officeDocument/2006/relationships/hyperlink" Target="https://www.usnews.com/education/best-global-universities/university-of-zimbabwe-529992" TargetMode="External"/><Relationship Id="rId62" Type="http://schemas.openxmlformats.org/officeDocument/2006/relationships/hyperlink" Target="https://www.usnews.com/education/best-global-universities/mohammed-first-university-of-oujda-529326" TargetMode="External"/><Relationship Id="rId61" Type="http://schemas.openxmlformats.org/officeDocument/2006/relationships/hyperlink" Target="https://www.usnews.com/education/best-global-universities/nelson-mandela-university-529355" TargetMode="External"/><Relationship Id="rId60" Type="http://schemas.openxmlformats.org/officeDocument/2006/relationships/hyperlink" Target="https://www.usnews.com/education/best-global-universities/universite-de-carthage-529240" TargetMode="External"/><Relationship Id="rId6" Type="http://schemas.openxmlformats.org/officeDocument/2006/relationships/hyperlink" Target="https://www.usnews.com/education/best-global-universities/al-azhar-university-508017" TargetMode="External"/><Relationship Id="rId59" Type="http://schemas.openxmlformats.org/officeDocument/2006/relationships/hyperlink" Target="https://www.usnews.com/education/best-global-universities/durban-university-of-technology-530223" TargetMode="External"/><Relationship Id="rId58" Type="http://schemas.openxmlformats.org/officeDocument/2006/relationships/hyperlink" Target="https://www.usnews.com/education/best-global-universities/universite-de-monastir-529198" TargetMode="External"/><Relationship Id="rId57" Type="http://schemas.openxmlformats.org/officeDocument/2006/relationships/hyperlink" Target="https://www.usnews.com/education/best-global-universities/tshwane-university-of-technology-529469" TargetMode="External"/><Relationship Id="rId56" Type="http://schemas.openxmlformats.org/officeDocument/2006/relationships/hyperlink" Target="https://www.usnews.com/education/best-global-universities/university-of-zambia-529619" TargetMode="External"/><Relationship Id="rId55" Type="http://schemas.openxmlformats.org/officeDocument/2006/relationships/hyperlink" Target="https://www.usnews.com/education/best-global-universities/bahir-dar-university-530158" TargetMode="External"/><Relationship Id="rId54" Type="http://schemas.openxmlformats.org/officeDocument/2006/relationships/hyperlink" Target="https://www.usnews.com/education/best-global-universities/aswan-university-508412" TargetMode="External"/><Relationship Id="rId53" Type="http://schemas.openxmlformats.org/officeDocument/2006/relationships/hyperlink" Target="https://www.usnews.com/education/best-global-universities/university-of-nigeria-529471" TargetMode="External"/><Relationship Id="rId52" Type="http://schemas.openxmlformats.org/officeDocument/2006/relationships/hyperlink" Target="https://www.usnews.com/education/best-global-universities/port-said-university-511764" TargetMode="External"/><Relationship Id="rId51" Type="http://schemas.openxmlformats.org/officeDocument/2006/relationships/hyperlink" Target="https://www.usnews.com/education/best-global-universities/cadi-ayyad-university-of-marrakech-529144" TargetMode="External"/><Relationship Id="rId50" Type="http://schemas.openxmlformats.org/officeDocument/2006/relationships/hyperlink" Target="https://www.usnews.com/education/best-global-universities/helwan-university-512792" TargetMode="External"/><Relationship Id="rId5" Type="http://schemas.openxmlformats.org/officeDocument/2006/relationships/hyperlink" Target="https://www.usnews.com/education/best-global-universities/university-of-lagos-529618" TargetMode="External"/><Relationship Id="rId49" Type="http://schemas.openxmlformats.org/officeDocument/2006/relationships/hyperlink" Target="https://www.usnews.com/education/best-global-universities/university-of-yaounde-i-529161" TargetMode="External"/><Relationship Id="rId48" Type="http://schemas.openxmlformats.org/officeDocument/2006/relationships/hyperlink" Target="https://www.usnews.com/education/best-global-universities/obafemi-awolowo-university-529694" TargetMode="External"/><Relationship Id="rId47" Type="http://schemas.openxmlformats.org/officeDocument/2006/relationships/hyperlink" Target="https://www.usnews.com/education/best-global-universities/university-of-gondar-529442" TargetMode="External"/><Relationship Id="rId46" Type="http://schemas.openxmlformats.org/officeDocument/2006/relationships/hyperlink" Target="https://www.usnews.com/education/best-global-universities/south-valley-university-egypt-530041" TargetMode="External"/><Relationship Id="rId45" Type="http://schemas.openxmlformats.org/officeDocument/2006/relationships/hyperlink" Target="https://www.usnews.com/education/best-global-universities/sohag-university-529724" TargetMode="External"/><Relationship Id="rId44" Type="http://schemas.openxmlformats.org/officeDocument/2006/relationships/hyperlink" Target="https://www.usnews.com/education/best-global-universities/british-university-in-egypt-512943" TargetMode="External"/><Relationship Id="rId43" Type="http://schemas.openxmlformats.org/officeDocument/2006/relationships/hyperlink" Target="https://www.usnews.com/education/best-global-universities/universite-de-tunis-el-manar-529027" TargetMode="External"/><Relationship Id="rId42" Type="http://schemas.openxmlformats.org/officeDocument/2006/relationships/hyperlink" Target="https://www.usnews.com/education/best-global-universities/universite-de-sfax-529029" TargetMode="External"/><Relationship Id="rId41" Type="http://schemas.openxmlformats.org/officeDocument/2006/relationships/hyperlink" Target="https://www.usnews.com/education/best-global-universities/rhodes-university-528999" TargetMode="External"/><Relationship Id="rId40" Type="http://schemas.openxmlformats.org/officeDocument/2006/relationships/hyperlink" Target="https://www.usnews.com/education/best-global-universities/university-of-the-free-state-529166" TargetMode="External"/><Relationship Id="rId4" Type="http://schemas.openxmlformats.org/officeDocument/2006/relationships/hyperlink" Target="https://www.usnews.com/education/best-global-universities/stellenbosch-university-500980" TargetMode="External"/><Relationship Id="rId39" Type="http://schemas.openxmlformats.org/officeDocument/2006/relationships/hyperlink" Target="https://www.usnews.com/education/best-global-universities/american-university-cairo-530210" TargetMode="External"/><Relationship Id="rId38" Type="http://schemas.openxmlformats.org/officeDocument/2006/relationships/hyperlink" Target="https://www.usnews.com/education/best-global-universities/beni-suef-university-514394" TargetMode="External"/><Relationship Id="rId37" Type="http://schemas.openxmlformats.org/officeDocument/2006/relationships/hyperlink" Target="https://www.usnews.com/education/best-global-universities/university-of-south-africa-529170" TargetMode="External"/><Relationship Id="rId36" Type="http://schemas.openxmlformats.org/officeDocument/2006/relationships/hyperlink" Target="https://www.usnews.com/education/best-global-universities/hassan-ii-university-of-casablanca-529470" TargetMode="External"/><Relationship Id="rId35" Type="http://schemas.openxmlformats.org/officeDocument/2006/relationships/hyperlink" Target="https://www.usnews.com/education/best-global-universities/mohammed-v-university-in-rabat-530208" TargetMode="External"/><Relationship Id="rId34" Type="http://schemas.openxmlformats.org/officeDocument/2006/relationships/hyperlink" Target="https://www.usnews.com/education/best-global-universities/jimma-university-529904" TargetMode="External"/><Relationship Id="rId33" Type="http://schemas.openxmlformats.org/officeDocument/2006/relationships/hyperlink" Target="https://www.usnews.com/education/best-global-universities/university-of-ghana-529375" TargetMode="External"/><Relationship Id="rId32" Type="http://schemas.openxmlformats.org/officeDocument/2006/relationships/hyperlink" Target="https://www.usnews.com/education/best-global-universities/university-of-nairobi-529444" TargetMode="External"/><Relationship Id="rId31" Type="http://schemas.openxmlformats.org/officeDocument/2006/relationships/hyperlink" Target="https://www.usnews.com/education/best-global-universities/makerere-university-528833" TargetMode="External"/><Relationship Id="rId30" Type="http://schemas.openxmlformats.org/officeDocument/2006/relationships/hyperlink" Target="https://www.usnews.com/education/best-global-universities/kwame-nkrumah-university-science-technology-529441" TargetMode="External"/><Relationship Id="rId3" Type="http://schemas.openxmlformats.org/officeDocument/2006/relationships/hyperlink" Target="https://www.usnews.com/education/best-global-universities/cairo-university-501834" TargetMode="External"/><Relationship Id="rId29" Type="http://schemas.openxmlformats.org/officeDocument/2006/relationships/hyperlink" Target="https://www.usnews.com/education/best-global-universities/university-of-cape-coast-530205" TargetMode="External"/><Relationship Id="rId28" Type="http://schemas.openxmlformats.org/officeDocument/2006/relationships/hyperlink" Target="https://www.usnews.com/education/best-global-universities/fayoum-university-511205" TargetMode="External"/><Relationship Id="rId27" Type="http://schemas.openxmlformats.org/officeDocument/2006/relationships/hyperlink" Target="https://www.usnews.com/education/best-global-universities/university-of-the-western-cape-528949" TargetMode="External"/><Relationship Id="rId26" Type="http://schemas.openxmlformats.org/officeDocument/2006/relationships/hyperlink" Target="https://www.usnews.com/education/best-global-universities/university-djillali-liabes-sidi-bel-abbes-513540" TargetMode="External"/><Relationship Id="rId25" Type="http://schemas.openxmlformats.org/officeDocument/2006/relationships/hyperlink" Target="https://www.usnews.com/education/best-global-universities/menofia-university-529235" TargetMode="External"/><Relationship Id="rId24" Type="http://schemas.openxmlformats.org/officeDocument/2006/relationships/hyperlink" Target="https://www.usnews.com/education/best-global-universities/addis-ababa-university-529036" TargetMode="External"/><Relationship Id="rId23" Type="http://schemas.openxmlformats.org/officeDocument/2006/relationships/hyperlink" Target="https://www.usnews.com/education/best-global-universities/suez-canal-university-513862" TargetMode="External"/><Relationship Id="rId22" Type="http://schemas.openxmlformats.org/officeDocument/2006/relationships/hyperlink" Target="https://www.usnews.com/education/best-global-universities/minia-university-514678" TargetMode="External"/><Relationship Id="rId21" Type="http://schemas.openxmlformats.org/officeDocument/2006/relationships/hyperlink" Target="https://www.usnews.com/education/best-global-universities/tanta-university-529188" TargetMode="External"/><Relationship Id="rId20" Type="http://schemas.openxmlformats.org/officeDocument/2006/relationships/hyperlink" Target="https://www.usnews.com/education/best-global-universities/benha-university-514104" TargetMode="External"/><Relationship Id="rId2" Type="http://schemas.openxmlformats.org/officeDocument/2006/relationships/hyperlink" Target="https://www.usnews.com/education/best-global-universities/university-of-witwatersrand-500909" TargetMode="External"/><Relationship Id="rId19" Type="http://schemas.openxmlformats.org/officeDocument/2006/relationships/hyperlink" Target="https://www.usnews.com/education/best-global-universities/ahmadu-bello-university-530203" TargetMode="External"/><Relationship Id="rId18" Type="http://schemas.openxmlformats.org/officeDocument/2006/relationships/hyperlink" Target="https://www.usnews.com/education/best-global-universities/mekelle-university-530027" TargetMode="External"/><Relationship Id="rId17" Type="http://schemas.openxmlformats.org/officeDocument/2006/relationships/hyperlink" Target="https://www.usnews.com/education/best-global-universities/north-west-university-south-africa-528970" TargetMode="External"/><Relationship Id="rId16" Type="http://schemas.openxmlformats.org/officeDocument/2006/relationships/hyperlink" Target="https://www.usnews.com/education/best-global-universities/assiut-university-513421" TargetMode="External"/><Relationship Id="rId15" Type="http://schemas.openxmlformats.org/officeDocument/2006/relationships/hyperlink" Target="https://www.usnews.com/education/best-global-universities/kafrelsheikh-university-529690" TargetMode="External"/><Relationship Id="rId14" Type="http://schemas.openxmlformats.org/officeDocument/2006/relationships/hyperlink" Target="https://www.usnews.com/education/best-global-universities/university-of-pretoria-501543" TargetMode="External"/><Relationship Id="rId13" Type="http://schemas.openxmlformats.org/officeDocument/2006/relationships/hyperlink" Target="https://www.usnews.com/education/best-global-universities/university-of-kwazulu-natal-504296" TargetMode="External"/><Relationship Id="rId12" Type="http://schemas.openxmlformats.org/officeDocument/2006/relationships/hyperlink" Target="https://www.usnews.com/education/best-global-universities/ain-shams-university-500744" TargetMode="External"/><Relationship Id="rId11" Type="http://schemas.openxmlformats.org/officeDocument/2006/relationships/hyperlink" Target="https://www.usnews.com/education/best-global-universities/alexandria-university-509708" TargetMode="External"/><Relationship Id="rId10" Type="http://schemas.openxmlformats.org/officeDocument/2006/relationships/hyperlink" Target="https://www.usnews.com/education/best-global-universities/zagazig-university-514033" TargetMode="External"/><Relationship Id="rId1" Type="http://schemas.openxmlformats.org/officeDocument/2006/relationships/hyperlink" Target="https://www.usnews.com/education/best-global-universities/university-of-cape-town-504187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4"/>
  <sheetViews>
    <sheetView workbookViewId="0">
      <selection activeCell="D3" sqref="D3"/>
    </sheetView>
  </sheetViews>
  <sheetFormatPr defaultColWidth="9" defaultRowHeight="13.5" outlineLevelCol="4"/>
  <sheetData>
    <row r="1" spans="2:5">
      <c r="B1" t="s">
        <v>0</v>
      </c>
      <c r="C1" t="s">
        <v>1</v>
      </c>
      <c r="D1" t="s">
        <v>2</v>
      </c>
      <c r="E1" t="s">
        <v>3</v>
      </c>
    </row>
    <row r="2" spans="1:5">
      <c r="A2" t="s">
        <v>4</v>
      </c>
      <c r="B2" t="s">
        <v>5</v>
      </c>
      <c r="C2">
        <v>2024</v>
      </c>
      <c r="D2" t="s">
        <v>6</v>
      </c>
      <c r="E2">
        <v>2023</v>
      </c>
    </row>
    <row r="3" spans="1:3">
      <c r="A3" t="s">
        <v>7</v>
      </c>
      <c r="B3" t="s">
        <v>5</v>
      </c>
      <c r="C3">
        <v>2024</v>
      </c>
    </row>
    <row r="4" spans="1:5">
      <c r="A4" t="s">
        <v>8</v>
      </c>
      <c r="D4" t="s">
        <v>9</v>
      </c>
      <c r="E4">
        <v>2023</v>
      </c>
    </row>
    <row r="5" spans="1:5">
      <c r="A5" t="s">
        <v>10</v>
      </c>
      <c r="B5" t="s">
        <v>5</v>
      </c>
      <c r="C5">
        <v>2024</v>
      </c>
      <c r="D5" t="s">
        <v>11</v>
      </c>
      <c r="E5">
        <v>2024</v>
      </c>
    </row>
    <row r="6" spans="1:5">
      <c r="A6" t="s">
        <v>12</v>
      </c>
      <c r="D6" t="s">
        <v>11</v>
      </c>
      <c r="E6">
        <v>2024</v>
      </c>
    </row>
    <row r="7" spans="1:5">
      <c r="A7" t="s">
        <v>13</v>
      </c>
      <c r="D7" t="s">
        <v>11</v>
      </c>
      <c r="E7">
        <v>2024</v>
      </c>
    </row>
    <row r="8" spans="1:3">
      <c r="A8" t="s">
        <v>14</v>
      </c>
      <c r="B8" t="s">
        <v>5</v>
      </c>
      <c r="C8">
        <v>2024</v>
      </c>
    </row>
    <row r="9" spans="1:3">
      <c r="A9" t="s">
        <v>15</v>
      </c>
      <c r="B9" t="s">
        <v>5</v>
      </c>
      <c r="C9">
        <v>2024</v>
      </c>
    </row>
    <row r="10" spans="1:3">
      <c r="A10" t="s">
        <v>16</v>
      </c>
      <c r="B10" t="s">
        <v>5</v>
      </c>
      <c r="C10">
        <v>2024</v>
      </c>
    </row>
    <row r="11" spans="1:3">
      <c r="A11" t="s">
        <v>17</v>
      </c>
      <c r="B11" t="s">
        <v>5</v>
      </c>
      <c r="C11">
        <v>2024</v>
      </c>
    </row>
    <row r="12" spans="1:3">
      <c r="A12" t="s">
        <v>18</v>
      </c>
      <c r="B12" t="s">
        <v>5</v>
      </c>
      <c r="C12">
        <v>2024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0"/>
  <sheetViews>
    <sheetView tabSelected="1" workbookViewId="0">
      <selection activeCell="F6" sqref="F6"/>
    </sheetView>
  </sheetViews>
  <sheetFormatPr defaultColWidth="9" defaultRowHeight="13.5"/>
  <cols>
    <col min="1" max="1" width="32.75" customWidth="1"/>
    <col min="2" max="2" width="25" customWidth="1"/>
    <col min="3" max="3" width="7.5" customWidth="1"/>
    <col min="4" max="4" width="81" customWidth="1"/>
    <col min="5" max="5" width="7.75" customWidth="1"/>
    <col min="6" max="6" width="47.75" customWidth="1"/>
    <col min="7" max="7" width="81" customWidth="1"/>
    <col min="8" max="8" width="70.5" customWidth="1"/>
    <col min="9" max="9" width="22.25" customWidth="1"/>
    <col min="10" max="10" width="12.75" customWidth="1"/>
    <col min="11" max="11" width="16.125" customWidth="1"/>
  </cols>
  <sheetData>
    <row r="1" spans="1:1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</row>
    <row r="2" spans="1:9">
      <c r="A2" s="112" t="s">
        <v>35</v>
      </c>
      <c r="B2" s="112" t="s">
        <v>36</v>
      </c>
      <c r="C2">
        <v>503637</v>
      </c>
      <c r="D2" s="112" t="s">
        <v>37</v>
      </c>
      <c r="E2">
        <v>4</v>
      </c>
      <c r="F2" t="s">
        <v>38</v>
      </c>
      <c r="G2" s="112" t="s">
        <v>37</v>
      </c>
      <c r="H2" s="112" t="s">
        <v>37</v>
      </c>
      <c r="I2">
        <v>1</v>
      </c>
    </row>
    <row r="3" spans="1:9">
      <c r="A3" s="112" t="s">
        <v>39</v>
      </c>
      <c r="B3" s="112" t="s">
        <v>40</v>
      </c>
      <c r="C3">
        <v>166027</v>
      </c>
      <c r="D3" s="112" t="s">
        <v>41</v>
      </c>
      <c r="E3">
        <v>1</v>
      </c>
      <c r="F3" t="s">
        <v>42</v>
      </c>
      <c r="G3" s="112" t="s">
        <v>41</v>
      </c>
      <c r="H3" s="112" t="s">
        <v>41</v>
      </c>
      <c r="I3">
        <v>2</v>
      </c>
    </row>
    <row r="4" spans="1:9">
      <c r="A4" s="112" t="s">
        <v>43</v>
      </c>
      <c r="B4" s="112" t="s">
        <v>40</v>
      </c>
      <c r="C4">
        <v>243744</v>
      </c>
      <c r="D4" s="112" t="s">
        <v>44</v>
      </c>
      <c r="E4">
        <v>3</v>
      </c>
      <c r="F4" t="s">
        <v>45</v>
      </c>
      <c r="G4" s="112" t="s">
        <v>44</v>
      </c>
      <c r="H4" s="112" t="s">
        <v>44</v>
      </c>
      <c r="I4">
        <v>3</v>
      </c>
    </row>
    <row r="5" spans="1:9">
      <c r="A5" s="112" t="s">
        <v>46</v>
      </c>
      <c r="B5" s="112" t="s">
        <v>36</v>
      </c>
      <c r="C5">
        <v>502149</v>
      </c>
      <c r="D5" s="112" t="s">
        <v>47</v>
      </c>
      <c r="E5">
        <v>6</v>
      </c>
      <c r="F5" t="s">
        <v>48</v>
      </c>
      <c r="G5" s="112" t="s">
        <v>47</v>
      </c>
      <c r="H5" s="112" t="s">
        <v>47</v>
      </c>
      <c r="I5">
        <v>3</v>
      </c>
    </row>
    <row r="6" spans="1:9">
      <c r="A6" s="112" t="s">
        <v>39</v>
      </c>
      <c r="B6" s="112" t="s">
        <v>40</v>
      </c>
      <c r="C6">
        <v>166683</v>
      </c>
      <c r="D6" s="112" t="s">
        <v>49</v>
      </c>
      <c r="E6">
        <v>2</v>
      </c>
      <c r="F6" t="s">
        <v>50</v>
      </c>
      <c r="G6" s="112" t="s">
        <v>49</v>
      </c>
      <c r="H6" s="112" t="s">
        <v>49</v>
      </c>
      <c r="I6">
        <v>5</v>
      </c>
    </row>
    <row r="7" spans="1:9">
      <c r="A7" s="112" t="s">
        <v>51</v>
      </c>
      <c r="B7" s="112" t="s">
        <v>40</v>
      </c>
      <c r="C7">
        <v>186131</v>
      </c>
      <c r="D7" s="112" t="s">
        <v>52</v>
      </c>
      <c r="E7">
        <v>18</v>
      </c>
      <c r="F7" t="s">
        <v>53</v>
      </c>
      <c r="G7" s="112" t="s">
        <v>52</v>
      </c>
      <c r="H7" s="112" t="s">
        <v>52</v>
      </c>
      <c r="I7">
        <v>7</v>
      </c>
    </row>
    <row r="8" spans="1:9">
      <c r="A8" s="112" t="s">
        <v>54</v>
      </c>
      <c r="B8" s="112" t="s">
        <v>40</v>
      </c>
      <c r="C8">
        <v>130794</v>
      </c>
      <c r="D8" s="112" t="s">
        <v>55</v>
      </c>
      <c r="E8">
        <v>10</v>
      </c>
      <c r="F8" t="s">
        <v>56</v>
      </c>
      <c r="G8" s="112" t="s">
        <v>55</v>
      </c>
      <c r="H8" s="112" t="s">
        <v>55</v>
      </c>
      <c r="I8">
        <v>9</v>
      </c>
    </row>
    <row r="9" spans="1:9">
      <c r="A9" s="112" t="s">
        <v>57</v>
      </c>
      <c r="B9" s="112" t="s">
        <v>36</v>
      </c>
      <c r="C9">
        <v>505571</v>
      </c>
      <c r="D9" s="112" t="s">
        <v>58</v>
      </c>
      <c r="E9">
        <v>12</v>
      </c>
      <c r="F9" t="s">
        <v>59</v>
      </c>
      <c r="G9" s="112" t="s">
        <v>58</v>
      </c>
      <c r="H9" s="112" t="s">
        <v>58</v>
      </c>
      <c r="I9">
        <v>10</v>
      </c>
    </row>
    <row r="10" spans="1:9">
      <c r="A10" s="112" t="s">
        <v>60</v>
      </c>
      <c r="B10" s="112" t="s">
        <v>40</v>
      </c>
      <c r="C10">
        <v>190150</v>
      </c>
      <c r="D10" s="112" t="s">
        <v>61</v>
      </c>
      <c r="E10">
        <v>9</v>
      </c>
      <c r="F10" t="s">
        <v>62</v>
      </c>
      <c r="G10" s="112" t="s">
        <v>61</v>
      </c>
      <c r="H10" s="112" t="s">
        <v>61</v>
      </c>
      <c r="I10">
        <v>11</v>
      </c>
    </row>
    <row r="11" spans="1:9">
      <c r="A11" s="112" t="s">
        <v>63</v>
      </c>
      <c r="B11" s="112" t="s">
        <v>40</v>
      </c>
      <c r="C11">
        <v>215062</v>
      </c>
      <c r="D11" s="112" t="s">
        <v>64</v>
      </c>
      <c r="E11">
        <v>14</v>
      </c>
      <c r="F11" t="s">
        <v>65</v>
      </c>
      <c r="G11" s="112" t="s">
        <v>64</v>
      </c>
      <c r="H11" s="112" t="s">
        <v>64</v>
      </c>
      <c r="I11">
        <v>14</v>
      </c>
    </row>
    <row r="12" spans="1:9">
      <c r="A12" s="112" t="s">
        <v>66</v>
      </c>
      <c r="B12" s="112" t="s">
        <v>40</v>
      </c>
      <c r="C12">
        <v>162928</v>
      </c>
      <c r="D12" s="112" t="s">
        <v>67</v>
      </c>
      <c r="E12">
        <v>13</v>
      </c>
      <c r="F12">
        <v>28</v>
      </c>
      <c r="G12" s="112" t="s">
        <v>67</v>
      </c>
      <c r="H12" s="112" t="s">
        <v>67</v>
      </c>
      <c r="I12">
        <v>15</v>
      </c>
    </row>
    <row r="13" spans="1:9">
      <c r="A13" s="112" t="s">
        <v>68</v>
      </c>
      <c r="B13" s="112" t="s">
        <v>69</v>
      </c>
      <c r="C13">
        <v>503146</v>
      </c>
      <c r="D13" s="112" t="s">
        <v>70</v>
      </c>
      <c r="E13">
        <v>16</v>
      </c>
      <c r="F13" t="s">
        <v>71</v>
      </c>
      <c r="G13" s="112" t="s">
        <v>70</v>
      </c>
      <c r="H13" s="112" t="s">
        <v>70</v>
      </c>
      <c r="I13">
        <v>16</v>
      </c>
    </row>
    <row r="14" spans="1:9">
      <c r="A14" s="112" t="s">
        <v>68</v>
      </c>
      <c r="B14" s="112" t="s">
        <v>69</v>
      </c>
      <c r="C14">
        <v>501148</v>
      </c>
      <c r="D14" s="112" t="s">
        <v>72</v>
      </c>
      <c r="E14">
        <v>31</v>
      </c>
      <c r="F14" t="s">
        <v>53</v>
      </c>
      <c r="G14" s="112" t="s">
        <v>72</v>
      </c>
      <c r="H14" s="112" t="s">
        <v>72</v>
      </c>
      <c r="I14">
        <v>17</v>
      </c>
    </row>
    <row r="15" spans="1:9">
      <c r="A15" s="112" t="s">
        <v>73</v>
      </c>
      <c r="B15" s="112" t="s">
        <v>74</v>
      </c>
      <c r="C15">
        <v>499968</v>
      </c>
      <c r="D15" s="112" t="s">
        <v>75</v>
      </c>
      <c r="E15">
        <v>17</v>
      </c>
      <c r="F15" t="s">
        <v>76</v>
      </c>
      <c r="G15" s="112" t="s">
        <v>75</v>
      </c>
      <c r="H15" s="112" t="s">
        <v>75</v>
      </c>
      <c r="I15">
        <v>18</v>
      </c>
    </row>
    <row r="16" spans="1:9">
      <c r="A16" s="112" t="s">
        <v>77</v>
      </c>
      <c r="B16" s="112" t="s">
        <v>40</v>
      </c>
      <c r="C16">
        <v>190415</v>
      </c>
      <c r="D16" s="112" t="s">
        <v>78</v>
      </c>
      <c r="E16">
        <v>19</v>
      </c>
      <c r="F16" t="s">
        <v>79</v>
      </c>
      <c r="G16" s="112" t="s">
        <v>78</v>
      </c>
      <c r="H16" s="112" t="s">
        <v>78</v>
      </c>
      <c r="I16">
        <v>20</v>
      </c>
    </row>
    <row r="17" spans="1:9">
      <c r="A17" s="112" t="s">
        <v>80</v>
      </c>
      <c r="B17" s="112" t="s">
        <v>40</v>
      </c>
      <c r="C17">
        <v>170976</v>
      </c>
      <c r="D17" s="112" t="s">
        <v>81</v>
      </c>
      <c r="E17">
        <v>19</v>
      </c>
      <c r="F17" t="s">
        <v>82</v>
      </c>
      <c r="G17" s="112" t="s">
        <v>81</v>
      </c>
      <c r="H17" s="112" t="s">
        <v>81</v>
      </c>
      <c r="I17">
        <v>23</v>
      </c>
    </row>
    <row r="18" spans="1:9">
      <c r="A18" s="112" t="s">
        <v>83</v>
      </c>
      <c r="B18" s="112" t="s">
        <v>40</v>
      </c>
      <c r="C18">
        <v>198419</v>
      </c>
      <c r="D18" s="112" t="s">
        <v>84</v>
      </c>
      <c r="E18">
        <v>26</v>
      </c>
      <c r="F18" t="s">
        <v>85</v>
      </c>
      <c r="G18" s="112" t="s">
        <v>84</v>
      </c>
      <c r="H18" s="112" t="s">
        <v>84</v>
      </c>
      <c r="I18">
        <v>25</v>
      </c>
    </row>
    <row r="19" spans="1:9">
      <c r="A19" s="112" t="s">
        <v>86</v>
      </c>
      <c r="B19" s="112" t="s">
        <v>40</v>
      </c>
      <c r="C19">
        <v>147767</v>
      </c>
      <c r="D19" s="112" t="s">
        <v>87</v>
      </c>
      <c r="E19">
        <v>24</v>
      </c>
      <c r="F19" t="s">
        <v>88</v>
      </c>
      <c r="G19" s="112" t="s">
        <v>87</v>
      </c>
      <c r="H19" s="112" t="s">
        <v>87</v>
      </c>
      <c r="I19">
        <v>26</v>
      </c>
    </row>
    <row r="20" spans="1:9">
      <c r="A20" s="112" t="s">
        <v>89</v>
      </c>
      <c r="B20" s="112" t="s">
        <v>40</v>
      </c>
      <c r="C20">
        <v>236948</v>
      </c>
      <c r="D20" s="112" t="s">
        <v>90</v>
      </c>
      <c r="E20">
        <v>7</v>
      </c>
      <c r="F20" t="s">
        <v>91</v>
      </c>
      <c r="G20" s="112" t="s">
        <v>90</v>
      </c>
      <c r="H20" s="112" t="s">
        <v>90</v>
      </c>
      <c r="I20">
        <v>26</v>
      </c>
    </row>
    <row r="21" spans="1:9">
      <c r="A21" s="112" t="s">
        <v>92</v>
      </c>
      <c r="B21" s="112" t="s">
        <v>40</v>
      </c>
      <c r="C21">
        <v>211440</v>
      </c>
      <c r="D21" s="112" t="s">
        <v>93</v>
      </c>
      <c r="E21">
        <v>134</v>
      </c>
      <c r="F21" t="s">
        <v>94</v>
      </c>
      <c r="G21" s="112" t="s">
        <v>93</v>
      </c>
      <c r="H21" s="112" t="s">
        <v>93</v>
      </c>
      <c r="I21">
        <v>28</v>
      </c>
    </row>
    <row r="22" spans="1:9">
      <c r="A22" s="112" t="s">
        <v>95</v>
      </c>
      <c r="B22" s="112" t="s">
        <v>96</v>
      </c>
      <c r="C22">
        <v>500951</v>
      </c>
      <c r="D22" s="112" t="s">
        <v>97</v>
      </c>
      <c r="E22">
        <v>53</v>
      </c>
      <c r="F22" t="s">
        <v>98</v>
      </c>
      <c r="G22" s="112" t="s">
        <v>97</v>
      </c>
      <c r="H22" s="112" t="s">
        <v>97</v>
      </c>
      <c r="I22">
        <v>30</v>
      </c>
    </row>
    <row r="23" spans="1:9">
      <c r="A23" s="112" t="s">
        <v>57</v>
      </c>
      <c r="B23" s="112" t="s">
        <v>36</v>
      </c>
      <c r="C23">
        <v>500330</v>
      </c>
      <c r="D23" s="112" t="s">
        <v>99</v>
      </c>
      <c r="E23">
        <v>36</v>
      </c>
      <c r="F23" t="s">
        <v>100</v>
      </c>
      <c r="G23" s="112" t="s">
        <v>99</v>
      </c>
      <c r="H23" s="112" t="s">
        <v>101</v>
      </c>
      <c r="I23">
        <v>35</v>
      </c>
    </row>
    <row r="24" spans="1:9">
      <c r="A24" s="112" t="s">
        <v>102</v>
      </c>
      <c r="B24" s="112" t="s">
        <v>40</v>
      </c>
      <c r="C24">
        <v>139755</v>
      </c>
      <c r="D24" s="112" t="s">
        <v>103</v>
      </c>
      <c r="E24">
        <v>70</v>
      </c>
      <c r="F24" t="s">
        <v>104</v>
      </c>
      <c r="G24" s="112" t="s">
        <v>103</v>
      </c>
      <c r="H24" s="112" t="s">
        <v>103</v>
      </c>
      <c r="I24">
        <v>38</v>
      </c>
    </row>
    <row r="25" spans="1:9">
      <c r="A25" s="112" t="s">
        <v>105</v>
      </c>
      <c r="B25" s="112" t="s">
        <v>106</v>
      </c>
      <c r="C25">
        <v>500248</v>
      </c>
      <c r="D25" s="112" t="s">
        <v>107</v>
      </c>
      <c r="E25">
        <v>84</v>
      </c>
      <c r="F25" t="s">
        <v>108</v>
      </c>
      <c r="G25" s="112" t="s">
        <v>107</v>
      </c>
      <c r="H25" s="112" t="s">
        <v>107</v>
      </c>
      <c r="I25">
        <v>39</v>
      </c>
    </row>
    <row r="26" spans="1:9">
      <c r="A26" s="112" t="s">
        <v>109</v>
      </c>
      <c r="B26" s="112" t="s">
        <v>74</v>
      </c>
      <c r="C26">
        <v>499976</v>
      </c>
      <c r="D26" s="112" t="s">
        <v>110</v>
      </c>
      <c r="E26">
        <v>39</v>
      </c>
      <c r="F26" t="s">
        <v>111</v>
      </c>
      <c r="G26" s="112" t="s">
        <v>110</v>
      </c>
      <c r="H26" s="112" t="s">
        <v>110</v>
      </c>
      <c r="I26">
        <v>40</v>
      </c>
    </row>
    <row r="27" spans="1:9">
      <c r="A27" s="112" t="s">
        <v>112</v>
      </c>
      <c r="B27" s="112" t="s">
        <v>113</v>
      </c>
      <c r="C27">
        <v>501629</v>
      </c>
      <c r="D27" s="112" t="s">
        <v>114</v>
      </c>
      <c r="E27">
        <v>88</v>
      </c>
      <c r="G27" s="112"/>
      <c r="H27" s="112" t="s">
        <v>115</v>
      </c>
      <c r="I27">
        <v>41</v>
      </c>
    </row>
    <row r="28" spans="1:9">
      <c r="A28" s="112" t="s">
        <v>116</v>
      </c>
      <c r="B28" s="112" t="s">
        <v>117</v>
      </c>
      <c r="C28">
        <v>504785</v>
      </c>
      <c r="D28" s="112" t="s">
        <v>118</v>
      </c>
      <c r="E28">
        <v>48</v>
      </c>
      <c r="F28" t="s">
        <v>119</v>
      </c>
      <c r="G28" s="112" t="s">
        <v>118</v>
      </c>
      <c r="H28" s="112" t="s">
        <v>118</v>
      </c>
      <c r="I28">
        <v>42</v>
      </c>
    </row>
    <row r="29" spans="1:9">
      <c r="A29" s="112" t="s">
        <v>120</v>
      </c>
      <c r="B29" s="112" t="s">
        <v>121</v>
      </c>
      <c r="C29">
        <v>500301</v>
      </c>
      <c r="D29" s="112" t="s">
        <v>122</v>
      </c>
      <c r="E29">
        <v>35</v>
      </c>
      <c r="F29" t="s">
        <v>123</v>
      </c>
      <c r="G29" s="112" t="s">
        <v>122</v>
      </c>
      <c r="H29" s="112" t="s">
        <v>122</v>
      </c>
      <c r="I29">
        <v>44</v>
      </c>
    </row>
    <row r="30" spans="1:9">
      <c r="A30" s="112" t="s">
        <v>124</v>
      </c>
      <c r="B30" s="112" t="s">
        <v>74</v>
      </c>
      <c r="C30">
        <v>499986</v>
      </c>
      <c r="D30" s="112" t="s">
        <v>125</v>
      </c>
      <c r="E30">
        <v>56</v>
      </c>
      <c r="F30" t="s">
        <v>126</v>
      </c>
      <c r="G30" s="112" t="s">
        <v>125</v>
      </c>
      <c r="H30" s="112" t="s">
        <v>125</v>
      </c>
      <c r="I30">
        <v>46</v>
      </c>
    </row>
    <row r="31" spans="1:9">
      <c r="A31" s="112" t="s">
        <v>127</v>
      </c>
      <c r="B31" s="112" t="s">
        <v>40</v>
      </c>
      <c r="C31">
        <v>145637</v>
      </c>
      <c r="D31" s="112" t="s">
        <v>128</v>
      </c>
      <c r="E31">
        <v>100</v>
      </c>
      <c r="F31" t="s">
        <v>129</v>
      </c>
      <c r="G31" s="112" t="s">
        <v>128</v>
      </c>
      <c r="H31" s="112" t="s">
        <v>128</v>
      </c>
      <c r="I31">
        <v>48</v>
      </c>
    </row>
    <row r="32" spans="1:9">
      <c r="A32" s="112" t="s">
        <v>130</v>
      </c>
      <c r="B32" s="112" t="s">
        <v>131</v>
      </c>
      <c r="C32">
        <v>503151</v>
      </c>
      <c r="D32" s="112" t="s">
        <v>132</v>
      </c>
      <c r="E32">
        <v>51</v>
      </c>
      <c r="G32" s="112"/>
      <c r="H32" s="112" t="s">
        <v>133</v>
      </c>
      <c r="I32">
        <v>49</v>
      </c>
    </row>
    <row r="33" spans="1:9">
      <c r="A33" s="112" t="s">
        <v>134</v>
      </c>
      <c r="B33" s="112" t="s">
        <v>40</v>
      </c>
      <c r="C33">
        <v>228778</v>
      </c>
      <c r="D33" s="112" t="s">
        <v>135</v>
      </c>
      <c r="E33">
        <v>56</v>
      </c>
      <c r="F33" t="s">
        <v>136</v>
      </c>
      <c r="G33" s="112" t="s">
        <v>135</v>
      </c>
      <c r="H33" s="112" t="s">
        <v>135</v>
      </c>
      <c r="I33">
        <v>50</v>
      </c>
    </row>
    <row r="34" spans="1:9">
      <c r="A34" s="112" t="s">
        <v>137</v>
      </c>
      <c r="B34" s="112" t="s">
        <v>69</v>
      </c>
      <c r="C34">
        <v>500824</v>
      </c>
      <c r="D34" s="112" t="s">
        <v>138</v>
      </c>
      <c r="E34">
        <v>85</v>
      </c>
      <c r="F34" t="s">
        <v>139</v>
      </c>
      <c r="G34" s="112" t="s">
        <v>138</v>
      </c>
      <c r="H34" s="112" t="s">
        <v>138</v>
      </c>
      <c r="I34">
        <v>51</v>
      </c>
    </row>
    <row r="35" spans="1:9">
      <c r="A35" s="112" t="s">
        <v>137</v>
      </c>
      <c r="B35" s="112" t="s">
        <v>69</v>
      </c>
      <c r="C35">
        <v>501915</v>
      </c>
      <c r="D35" s="112" t="s">
        <v>140</v>
      </c>
      <c r="E35">
        <v>54</v>
      </c>
      <c r="F35" t="s">
        <v>141</v>
      </c>
      <c r="G35" s="112" t="s">
        <v>140</v>
      </c>
      <c r="H35" s="112" t="s">
        <v>140</v>
      </c>
      <c r="I35">
        <v>52</v>
      </c>
    </row>
    <row r="36" spans="1:9">
      <c r="A36" s="112" t="s">
        <v>142</v>
      </c>
      <c r="B36" s="112" t="s">
        <v>121</v>
      </c>
      <c r="C36">
        <v>500164</v>
      </c>
      <c r="D36" s="112" t="s">
        <v>143</v>
      </c>
      <c r="E36">
        <v>41</v>
      </c>
      <c r="F36" t="s">
        <v>144</v>
      </c>
      <c r="G36" s="112" t="s">
        <v>143</v>
      </c>
      <c r="H36" s="112" t="s">
        <v>143</v>
      </c>
      <c r="I36">
        <v>53</v>
      </c>
    </row>
    <row r="37" spans="1:9">
      <c r="A37" s="112" t="s">
        <v>145</v>
      </c>
      <c r="B37" s="112" t="s">
        <v>121</v>
      </c>
      <c r="C37">
        <v>505369</v>
      </c>
      <c r="D37" s="112" t="s">
        <v>146</v>
      </c>
      <c r="E37">
        <v>29</v>
      </c>
      <c r="F37" t="s">
        <v>147</v>
      </c>
      <c r="G37" s="112" t="s">
        <v>146</v>
      </c>
      <c r="H37" s="112" t="s">
        <v>146</v>
      </c>
      <c r="I37">
        <v>54</v>
      </c>
    </row>
    <row r="38" spans="1:9">
      <c r="A38" s="112" t="s">
        <v>148</v>
      </c>
      <c r="B38" s="112" t="s">
        <v>40</v>
      </c>
      <c r="C38">
        <v>179867</v>
      </c>
      <c r="D38" s="112" t="s">
        <v>149</v>
      </c>
      <c r="E38">
        <v>30</v>
      </c>
      <c r="F38" t="s">
        <v>150</v>
      </c>
      <c r="G38" s="112" t="s">
        <v>149</v>
      </c>
      <c r="H38" s="112" t="s">
        <v>151</v>
      </c>
      <c r="I38">
        <v>57</v>
      </c>
    </row>
    <row r="39" spans="1:9">
      <c r="A39" s="112" t="s">
        <v>152</v>
      </c>
      <c r="B39" s="112" t="s">
        <v>152</v>
      </c>
      <c r="C39">
        <v>503260</v>
      </c>
      <c r="D39" s="112" t="s">
        <v>153</v>
      </c>
      <c r="E39">
        <v>105</v>
      </c>
      <c r="F39" t="s">
        <v>154</v>
      </c>
      <c r="G39" s="112" t="s">
        <v>153</v>
      </c>
      <c r="H39" s="112" t="s">
        <v>153</v>
      </c>
      <c r="I39">
        <v>58</v>
      </c>
    </row>
    <row r="40" spans="1:9">
      <c r="A40" s="112" t="s">
        <v>155</v>
      </c>
      <c r="B40" s="112" t="s">
        <v>156</v>
      </c>
      <c r="C40">
        <v>501112</v>
      </c>
      <c r="D40" s="112" t="s">
        <v>157</v>
      </c>
      <c r="E40">
        <v>113</v>
      </c>
      <c r="F40" t="s">
        <v>158</v>
      </c>
      <c r="G40" s="112" t="s">
        <v>157</v>
      </c>
      <c r="H40" s="112" t="s">
        <v>157</v>
      </c>
      <c r="I40">
        <v>59</v>
      </c>
    </row>
    <row r="41" spans="1:9">
      <c r="A41" s="112" t="s">
        <v>159</v>
      </c>
      <c r="B41" s="112" t="s">
        <v>156</v>
      </c>
      <c r="C41">
        <v>502957</v>
      </c>
      <c r="D41" s="112" t="s">
        <v>160</v>
      </c>
      <c r="E41">
        <v>33</v>
      </c>
      <c r="F41" t="s">
        <v>161</v>
      </c>
      <c r="G41" s="112" t="s">
        <v>160</v>
      </c>
      <c r="H41" s="112" t="s">
        <v>160</v>
      </c>
      <c r="I41">
        <v>60</v>
      </c>
    </row>
    <row r="42" spans="1:9">
      <c r="A42" s="112" t="s">
        <v>162</v>
      </c>
      <c r="B42" s="112" t="s">
        <v>40</v>
      </c>
      <c r="C42">
        <v>217156</v>
      </c>
      <c r="D42" s="112" t="s">
        <v>163</v>
      </c>
      <c r="E42">
        <v>153</v>
      </c>
      <c r="F42" t="s">
        <v>164</v>
      </c>
      <c r="G42" s="112" t="s">
        <v>163</v>
      </c>
      <c r="H42" s="112" t="s">
        <v>163</v>
      </c>
      <c r="I42">
        <v>61</v>
      </c>
    </row>
    <row r="43" spans="1:9">
      <c r="A43" s="112" t="s">
        <v>165</v>
      </c>
      <c r="B43" s="112" t="s">
        <v>40</v>
      </c>
      <c r="C43">
        <v>110644</v>
      </c>
      <c r="D43" s="112" t="s">
        <v>166</v>
      </c>
      <c r="E43">
        <v>89</v>
      </c>
      <c r="F43" t="s">
        <v>167</v>
      </c>
      <c r="G43" s="112" t="s">
        <v>166</v>
      </c>
      <c r="H43" s="112" t="s">
        <v>166</v>
      </c>
      <c r="I43">
        <v>63</v>
      </c>
    </row>
    <row r="44" spans="1:9">
      <c r="A44" s="112" t="s">
        <v>168</v>
      </c>
      <c r="B44" s="112" t="s">
        <v>40</v>
      </c>
      <c r="C44">
        <v>123961</v>
      </c>
      <c r="D44" s="112" t="s">
        <v>169</v>
      </c>
      <c r="E44">
        <v>79</v>
      </c>
      <c r="F44" t="s">
        <v>170</v>
      </c>
      <c r="G44" s="112" t="s">
        <v>169</v>
      </c>
      <c r="H44" s="112" t="s">
        <v>169</v>
      </c>
      <c r="I44">
        <v>65</v>
      </c>
    </row>
    <row r="45" spans="1:9">
      <c r="A45" s="112" t="s">
        <v>171</v>
      </c>
      <c r="B45" s="112" t="s">
        <v>156</v>
      </c>
      <c r="C45">
        <v>505962</v>
      </c>
      <c r="D45" s="112" t="s">
        <v>172</v>
      </c>
      <c r="E45">
        <v>46</v>
      </c>
      <c r="F45" t="s">
        <v>173</v>
      </c>
      <c r="G45" s="112" t="s">
        <v>172</v>
      </c>
      <c r="H45" s="112" t="s">
        <v>172</v>
      </c>
      <c r="I45">
        <v>66</v>
      </c>
    </row>
    <row r="46" spans="1:9">
      <c r="A46" s="112" t="s">
        <v>174</v>
      </c>
      <c r="B46" s="112" t="s">
        <v>69</v>
      </c>
      <c r="C46">
        <v>504773</v>
      </c>
      <c r="D46" s="112" t="s">
        <v>175</v>
      </c>
      <c r="E46">
        <v>51</v>
      </c>
      <c r="F46" t="s">
        <v>176</v>
      </c>
      <c r="G46" s="112" t="s">
        <v>175</v>
      </c>
      <c r="H46" s="112" t="s">
        <v>175</v>
      </c>
      <c r="I46">
        <v>67</v>
      </c>
    </row>
    <row r="47" spans="1:9">
      <c r="A47" s="112" t="s">
        <v>177</v>
      </c>
      <c r="B47" s="112" t="s">
        <v>106</v>
      </c>
      <c r="C47">
        <v>505388</v>
      </c>
      <c r="D47" s="112" t="s">
        <v>178</v>
      </c>
      <c r="E47">
        <v>168</v>
      </c>
      <c r="F47" t="s">
        <v>179</v>
      </c>
      <c r="G47" s="112" t="s">
        <v>178</v>
      </c>
      <c r="H47" s="112" t="s">
        <v>178</v>
      </c>
      <c r="I47">
        <v>68</v>
      </c>
    </row>
    <row r="48" spans="1:9">
      <c r="A48" s="112" t="s">
        <v>180</v>
      </c>
      <c r="B48" s="112" t="s">
        <v>156</v>
      </c>
      <c r="C48">
        <v>505496</v>
      </c>
      <c r="D48" s="112" t="s">
        <v>181</v>
      </c>
      <c r="E48">
        <v>187</v>
      </c>
      <c r="F48" t="s">
        <v>88</v>
      </c>
      <c r="G48" s="112" t="s">
        <v>181</v>
      </c>
      <c r="H48" s="112" t="s">
        <v>181</v>
      </c>
      <c r="I48">
        <v>70</v>
      </c>
    </row>
    <row r="49" spans="1:9">
      <c r="A49" s="112" t="s">
        <v>182</v>
      </c>
      <c r="B49" s="112" t="s">
        <v>40</v>
      </c>
      <c r="C49">
        <v>164988</v>
      </c>
      <c r="D49" s="112" t="s">
        <v>183</v>
      </c>
      <c r="E49">
        <v>73</v>
      </c>
      <c r="F49" t="s">
        <v>184</v>
      </c>
      <c r="G49" s="112" t="s">
        <v>183</v>
      </c>
      <c r="H49" s="112" t="s">
        <v>183</v>
      </c>
      <c r="I49">
        <v>71</v>
      </c>
    </row>
    <row r="50" spans="1:9">
      <c r="A50" s="112" t="s">
        <v>185</v>
      </c>
      <c r="B50" s="112" t="s">
        <v>156</v>
      </c>
      <c r="C50">
        <v>500967</v>
      </c>
      <c r="D50" s="112" t="s">
        <v>186</v>
      </c>
      <c r="E50">
        <v>76</v>
      </c>
      <c r="F50" t="s">
        <v>187</v>
      </c>
      <c r="G50" s="112" t="s">
        <v>186</v>
      </c>
      <c r="H50" s="112" t="s">
        <v>186</v>
      </c>
      <c r="I50">
        <v>75</v>
      </c>
    </row>
    <row r="51" spans="1:9">
      <c r="A51" s="112" t="s">
        <v>188</v>
      </c>
      <c r="B51" s="112" t="s">
        <v>36</v>
      </c>
      <c r="C51">
        <v>505342</v>
      </c>
      <c r="D51" s="112" t="s">
        <v>189</v>
      </c>
      <c r="E51">
        <v>96</v>
      </c>
      <c r="F51" t="s">
        <v>190</v>
      </c>
      <c r="G51" s="112" t="s">
        <v>189</v>
      </c>
      <c r="H51" s="112" t="s">
        <v>189</v>
      </c>
      <c r="I51">
        <v>76</v>
      </c>
    </row>
    <row r="52" spans="1:9">
      <c r="A52" s="112" t="s">
        <v>191</v>
      </c>
      <c r="B52" s="112" t="s">
        <v>156</v>
      </c>
      <c r="C52">
        <v>503069</v>
      </c>
      <c r="D52" s="112" t="s">
        <v>192</v>
      </c>
      <c r="E52">
        <v>56</v>
      </c>
      <c r="F52" t="s">
        <v>193</v>
      </c>
      <c r="G52" s="112" t="s">
        <v>192</v>
      </c>
      <c r="H52" s="112" t="s">
        <v>192</v>
      </c>
      <c r="I52">
        <v>77</v>
      </c>
    </row>
    <row r="53" spans="1:9">
      <c r="A53" s="112" t="s">
        <v>194</v>
      </c>
      <c r="B53" s="112" t="s">
        <v>152</v>
      </c>
      <c r="C53">
        <v>500421</v>
      </c>
      <c r="D53" s="112" t="s">
        <v>195</v>
      </c>
      <c r="E53">
        <v>67</v>
      </c>
      <c r="F53" t="s">
        <v>196</v>
      </c>
      <c r="G53" s="112" t="s">
        <v>195</v>
      </c>
      <c r="H53" s="112" t="s">
        <v>195</v>
      </c>
      <c r="I53">
        <v>79</v>
      </c>
    </row>
    <row r="54" spans="1:9">
      <c r="A54" s="112" t="s">
        <v>197</v>
      </c>
      <c r="B54" s="112" t="s">
        <v>156</v>
      </c>
      <c r="C54">
        <v>500349</v>
      </c>
      <c r="D54" s="112" t="s">
        <v>198</v>
      </c>
      <c r="E54">
        <v>70</v>
      </c>
      <c r="F54" t="s">
        <v>199</v>
      </c>
      <c r="G54" s="112" t="s">
        <v>198</v>
      </c>
      <c r="H54" s="112" t="s">
        <v>200</v>
      </c>
      <c r="I54">
        <v>80</v>
      </c>
    </row>
    <row r="55" spans="1:9">
      <c r="A55" s="112" t="s">
        <v>201</v>
      </c>
      <c r="B55" s="112" t="s">
        <v>40</v>
      </c>
      <c r="C55">
        <v>240444</v>
      </c>
      <c r="D55" s="112" t="s">
        <v>202</v>
      </c>
      <c r="E55">
        <v>74</v>
      </c>
      <c r="F55" t="s">
        <v>203</v>
      </c>
      <c r="G55" s="112" t="s">
        <v>202</v>
      </c>
      <c r="H55" s="112" t="s">
        <v>202</v>
      </c>
      <c r="I55">
        <v>81</v>
      </c>
    </row>
    <row r="56" spans="1:9">
      <c r="A56" s="112" t="s">
        <v>102</v>
      </c>
      <c r="B56" s="112" t="s">
        <v>40</v>
      </c>
      <c r="C56">
        <v>139658</v>
      </c>
      <c r="D56" s="112" t="s">
        <v>204</v>
      </c>
      <c r="E56">
        <v>63</v>
      </c>
      <c r="F56" t="s">
        <v>205</v>
      </c>
      <c r="G56" s="112" t="s">
        <v>204</v>
      </c>
      <c r="H56" s="112" t="s">
        <v>204</v>
      </c>
      <c r="I56">
        <v>82</v>
      </c>
    </row>
    <row r="57" spans="1:9">
      <c r="A57" s="112" t="s">
        <v>206</v>
      </c>
      <c r="B57" s="112" t="s">
        <v>36</v>
      </c>
      <c r="C57">
        <v>500110</v>
      </c>
      <c r="D57" s="112" t="s">
        <v>207</v>
      </c>
      <c r="E57">
        <v>61</v>
      </c>
      <c r="F57" t="s">
        <v>208</v>
      </c>
      <c r="G57" s="112" t="s">
        <v>207</v>
      </c>
      <c r="H57" s="112" t="s">
        <v>207</v>
      </c>
      <c r="I57">
        <v>82</v>
      </c>
    </row>
    <row r="58" spans="1:9">
      <c r="A58" s="112" t="s">
        <v>209</v>
      </c>
      <c r="B58" s="112" t="s">
        <v>113</v>
      </c>
      <c r="C58">
        <v>505287</v>
      </c>
      <c r="D58" s="112" t="s">
        <v>210</v>
      </c>
      <c r="E58">
        <v>60</v>
      </c>
      <c r="F58" t="s">
        <v>211</v>
      </c>
      <c r="G58" s="112" t="s">
        <v>210</v>
      </c>
      <c r="H58" s="112" t="s">
        <v>210</v>
      </c>
      <c r="I58">
        <v>82</v>
      </c>
    </row>
    <row r="59" spans="1:9">
      <c r="A59" s="112" t="s">
        <v>212</v>
      </c>
      <c r="B59" s="112" t="s">
        <v>74</v>
      </c>
      <c r="C59">
        <v>502196</v>
      </c>
      <c r="D59" s="112" t="s">
        <v>213</v>
      </c>
      <c r="E59">
        <v>127</v>
      </c>
      <c r="F59" t="s">
        <v>214</v>
      </c>
      <c r="G59" s="112" t="s">
        <v>213</v>
      </c>
      <c r="H59" s="112" t="s">
        <v>213</v>
      </c>
      <c r="I59">
        <v>85</v>
      </c>
    </row>
    <row r="60" spans="1:9">
      <c r="A60" s="112" t="s">
        <v>215</v>
      </c>
      <c r="B60" s="112" t="s">
        <v>96</v>
      </c>
      <c r="C60">
        <v>504578</v>
      </c>
      <c r="D60" s="112" t="s">
        <v>216</v>
      </c>
      <c r="E60">
        <v>157</v>
      </c>
      <c r="G60" s="112"/>
      <c r="H60" s="112" t="s">
        <v>216</v>
      </c>
      <c r="I60">
        <v>89</v>
      </c>
    </row>
    <row r="61" spans="1:9">
      <c r="A61" s="112" t="s">
        <v>217</v>
      </c>
      <c r="B61" s="112" t="s">
        <v>218</v>
      </c>
      <c r="C61">
        <v>529569</v>
      </c>
      <c r="D61" s="112" t="s">
        <v>219</v>
      </c>
      <c r="E61">
        <v>56</v>
      </c>
      <c r="F61" t="s">
        <v>220</v>
      </c>
      <c r="G61" s="112" t="s">
        <v>219</v>
      </c>
      <c r="H61" s="112" t="s">
        <v>219</v>
      </c>
      <c r="I61">
        <v>90</v>
      </c>
    </row>
    <row r="62" spans="1:9">
      <c r="A62" s="112" t="s">
        <v>221</v>
      </c>
      <c r="B62" s="112" t="s">
        <v>218</v>
      </c>
      <c r="C62">
        <v>529676</v>
      </c>
      <c r="D62" s="112" t="s">
        <v>222</v>
      </c>
      <c r="E62">
        <v>76</v>
      </c>
      <c r="F62" t="s">
        <v>223</v>
      </c>
      <c r="G62" s="112" t="s">
        <v>222</v>
      </c>
      <c r="H62" s="112" t="s">
        <v>222</v>
      </c>
      <c r="I62">
        <v>93</v>
      </c>
    </row>
    <row r="63" spans="1:9">
      <c r="A63" s="112" t="s">
        <v>224</v>
      </c>
      <c r="B63" s="112" t="s">
        <v>113</v>
      </c>
      <c r="C63">
        <v>505657</v>
      </c>
      <c r="D63" s="112" t="s">
        <v>225</v>
      </c>
      <c r="E63">
        <v>111</v>
      </c>
      <c r="F63" t="s">
        <v>193</v>
      </c>
      <c r="G63" s="112" t="s">
        <v>225</v>
      </c>
      <c r="H63" s="112" t="s">
        <v>225</v>
      </c>
      <c r="I63">
        <v>94</v>
      </c>
    </row>
    <row r="64" spans="1:9">
      <c r="A64" s="112" t="s">
        <v>226</v>
      </c>
      <c r="B64" s="112" t="s">
        <v>69</v>
      </c>
      <c r="C64">
        <v>503849</v>
      </c>
      <c r="D64" s="112" t="s">
        <v>227</v>
      </c>
      <c r="E64">
        <v>98</v>
      </c>
      <c r="F64" t="s">
        <v>228</v>
      </c>
      <c r="G64" s="112" t="s">
        <v>227</v>
      </c>
      <c r="H64" s="112" t="s">
        <v>227</v>
      </c>
      <c r="I64">
        <v>95</v>
      </c>
    </row>
    <row r="65" spans="1:9">
      <c r="A65" s="112" t="s">
        <v>229</v>
      </c>
      <c r="B65" s="112" t="s">
        <v>40</v>
      </c>
      <c r="C65">
        <v>110653</v>
      </c>
      <c r="D65" s="112" t="s">
        <v>230</v>
      </c>
      <c r="E65">
        <v>100</v>
      </c>
      <c r="F65" t="s">
        <v>231</v>
      </c>
      <c r="G65" s="112" t="s">
        <v>230</v>
      </c>
      <c r="H65" s="112" t="s">
        <v>230</v>
      </c>
      <c r="I65">
        <v>95</v>
      </c>
    </row>
    <row r="66" spans="1:9">
      <c r="A66" s="112" t="s">
        <v>232</v>
      </c>
      <c r="B66" s="112" t="s">
        <v>40</v>
      </c>
      <c r="C66">
        <v>221999</v>
      </c>
      <c r="D66" s="112" t="s">
        <v>233</v>
      </c>
      <c r="E66">
        <v>63</v>
      </c>
      <c r="F66" t="s">
        <v>234</v>
      </c>
      <c r="G66" s="112" t="s">
        <v>233</v>
      </c>
      <c r="H66" s="112" t="s">
        <v>233</v>
      </c>
      <c r="I66">
        <v>98</v>
      </c>
    </row>
    <row r="67" spans="1:9">
      <c r="A67" s="112" t="s">
        <v>194</v>
      </c>
      <c r="B67" s="112" t="s">
        <v>152</v>
      </c>
      <c r="C67">
        <v>502667</v>
      </c>
      <c r="D67" s="112" t="s">
        <v>235</v>
      </c>
      <c r="E67">
        <v>79</v>
      </c>
      <c r="F67" t="s">
        <v>236</v>
      </c>
      <c r="G67" s="112" t="s">
        <v>235</v>
      </c>
      <c r="H67" s="112" t="s">
        <v>235</v>
      </c>
      <c r="I67">
        <v>99</v>
      </c>
    </row>
    <row r="68" spans="1:9">
      <c r="A68" s="112" t="s">
        <v>237</v>
      </c>
      <c r="B68" s="112" t="s">
        <v>96</v>
      </c>
      <c r="C68">
        <v>506441</v>
      </c>
      <c r="D68" s="112" t="s">
        <v>238</v>
      </c>
      <c r="E68">
        <v>218</v>
      </c>
      <c r="F68" t="s">
        <v>239</v>
      </c>
      <c r="G68" s="112" t="s">
        <v>238</v>
      </c>
      <c r="H68" s="112" t="s">
        <v>238</v>
      </c>
      <c r="I68">
        <v>99</v>
      </c>
    </row>
    <row r="69" spans="1:9">
      <c r="A69" s="112" t="s">
        <v>240</v>
      </c>
      <c r="B69" s="112" t="s">
        <v>113</v>
      </c>
      <c r="C69">
        <v>502059</v>
      </c>
      <c r="D69" s="112" t="s">
        <v>241</v>
      </c>
      <c r="E69">
        <v>168</v>
      </c>
      <c r="F69" t="s">
        <v>242</v>
      </c>
      <c r="G69" s="112" t="s">
        <v>241</v>
      </c>
      <c r="H69" s="112" t="s">
        <v>241</v>
      </c>
      <c r="I69">
        <v>101</v>
      </c>
    </row>
    <row r="70" spans="1:9">
      <c r="A70" s="112" t="s">
        <v>243</v>
      </c>
      <c r="B70" s="112" t="s">
        <v>40</v>
      </c>
      <c r="C70">
        <v>163286</v>
      </c>
      <c r="D70" s="112" t="s">
        <v>244</v>
      </c>
      <c r="E70">
        <v>72</v>
      </c>
      <c r="F70" t="s">
        <v>245</v>
      </c>
      <c r="G70" s="112" t="s">
        <v>244</v>
      </c>
      <c r="H70" s="112" t="s">
        <v>244</v>
      </c>
      <c r="I70">
        <v>104</v>
      </c>
    </row>
    <row r="71" spans="1:10">
      <c r="A71" s="112" t="s">
        <v>246</v>
      </c>
      <c r="B71" s="112" t="s">
        <v>36</v>
      </c>
      <c r="C71">
        <v>503443</v>
      </c>
      <c r="D71" s="112" t="s">
        <v>247</v>
      </c>
      <c r="E71">
        <v>172</v>
      </c>
      <c r="G71" s="112"/>
      <c r="H71" s="112" t="s">
        <v>247</v>
      </c>
      <c r="I71">
        <v>104</v>
      </c>
      <c r="J71">
        <v>0.108497950055908</v>
      </c>
    </row>
    <row r="72" spans="1:9">
      <c r="A72" s="112" t="s">
        <v>248</v>
      </c>
      <c r="B72" s="112" t="s">
        <v>40</v>
      </c>
      <c r="C72">
        <v>171100</v>
      </c>
      <c r="D72" s="112" t="s">
        <v>249</v>
      </c>
      <c r="E72">
        <v>123</v>
      </c>
      <c r="F72" t="s">
        <v>250</v>
      </c>
      <c r="G72" s="112" t="s">
        <v>249</v>
      </c>
      <c r="H72" s="112" t="s">
        <v>249</v>
      </c>
      <c r="I72">
        <v>106</v>
      </c>
    </row>
    <row r="73" spans="1:9">
      <c r="A73" s="112" t="s">
        <v>251</v>
      </c>
      <c r="B73" s="112" t="s">
        <v>117</v>
      </c>
      <c r="C73">
        <v>506883</v>
      </c>
      <c r="D73" s="112" t="s">
        <v>252</v>
      </c>
      <c r="E73">
        <v>109</v>
      </c>
      <c r="F73" t="s">
        <v>253</v>
      </c>
      <c r="G73" s="112" t="s">
        <v>252</v>
      </c>
      <c r="H73" s="112" t="s">
        <v>252</v>
      </c>
      <c r="I73">
        <v>107</v>
      </c>
    </row>
    <row r="74" spans="1:9">
      <c r="A74" s="112" t="s">
        <v>254</v>
      </c>
      <c r="B74" s="112" t="s">
        <v>36</v>
      </c>
      <c r="C74">
        <v>501524</v>
      </c>
      <c r="D74" s="112" t="s">
        <v>255</v>
      </c>
      <c r="E74">
        <v>94</v>
      </c>
      <c r="F74" t="s">
        <v>256</v>
      </c>
      <c r="G74" s="112" t="s">
        <v>255</v>
      </c>
      <c r="H74" s="112" t="s">
        <v>255</v>
      </c>
      <c r="I74">
        <v>108</v>
      </c>
    </row>
    <row r="75" spans="1:9">
      <c r="A75" s="112" t="s">
        <v>257</v>
      </c>
      <c r="B75" s="112" t="s">
        <v>36</v>
      </c>
      <c r="C75">
        <v>504892</v>
      </c>
      <c r="D75" s="112" t="s">
        <v>258</v>
      </c>
      <c r="E75">
        <v>123</v>
      </c>
      <c r="F75" t="s">
        <v>259</v>
      </c>
      <c r="G75" s="112" t="s">
        <v>258</v>
      </c>
      <c r="H75" s="112" t="s">
        <v>258</v>
      </c>
      <c r="I75">
        <v>108</v>
      </c>
    </row>
    <row r="76" spans="1:9">
      <c r="A76" s="112" t="s">
        <v>260</v>
      </c>
      <c r="B76" s="112" t="s">
        <v>261</v>
      </c>
      <c r="C76">
        <v>501989</v>
      </c>
      <c r="D76" s="112" t="s">
        <v>262</v>
      </c>
      <c r="E76">
        <v>113</v>
      </c>
      <c r="F76" t="s">
        <v>263</v>
      </c>
      <c r="G76" s="112" t="s">
        <v>262</v>
      </c>
      <c r="H76" s="112" t="s">
        <v>262</v>
      </c>
      <c r="I76">
        <v>110</v>
      </c>
    </row>
    <row r="77" spans="1:9">
      <c r="A77" s="112" t="s">
        <v>124</v>
      </c>
      <c r="B77" s="112" t="s">
        <v>74</v>
      </c>
      <c r="C77">
        <v>506159</v>
      </c>
      <c r="D77" s="112" t="s">
        <v>264</v>
      </c>
      <c r="E77">
        <v>174</v>
      </c>
      <c r="F77" t="s">
        <v>228</v>
      </c>
      <c r="G77" s="112" t="s">
        <v>265</v>
      </c>
      <c r="H77" s="112" t="s">
        <v>266</v>
      </c>
      <c r="I77">
        <v>111</v>
      </c>
    </row>
    <row r="78" spans="1:9">
      <c r="A78" s="112" t="s">
        <v>267</v>
      </c>
      <c r="B78" s="112" t="s">
        <v>96</v>
      </c>
      <c r="C78">
        <v>503940</v>
      </c>
      <c r="D78" s="112" t="s">
        <v>268</v>
      </c>
      <c r="E78">
        <v>210</v>
      </c>
      <c r="G78" s="112"/>
      <c r="H78" s="112" t="s">
        <v>268</v>
      </c>
      <c r="I78">
        <v>113</v>
      </c>
    </row>
    <row r="79" spans="1:9">
      <c r="A79" s="112" t="s">
        <v>269</v>
      </c>
      <c r="B79" s="112" t="s">
        <v>270</v>
      </c>
      <c r="C79">
        <v>503710</v>
      </c>
      <c r="D79" s="112" t="s">
        <v>271</v>
      </c>
      <c r="E79">
        <v>44</v>
      </c>
      <c r="F79" t="s">
        <v>173</v>
      </c>
      <c r="G79" s="112" t="s">
        <v>271</v>
      </c>
      <c r="H79" s="112" t="s">
        <v>271</v>
      </c>
      <c r="I79">
        <v>114</v>
      </c>
    </row>
    <row r="80" spans="1:9">
      <c r="A80" s="112" t="s">
        <v>272</v>
      </c>
      <c r="B80" s="112" t="s">
        <v>36</v>
      </c>
      <c r="C80">
        <v>503922</v>
      </c>
      <c r="D80" s="112" t="s">
        <v>273</v>
      </c>
      <c r="E80">
        <v>160</v>
      </c>
      <c r="G80" s="112"/>
      <c r="H80" s="112" t="s">
        <v>273</v>
      </c>
      <c r="I80">
        <v>114</v>
      </c>
    </row>
    <row r="81" spans="1:9">
      <c r="A81" s="112" t="s">
        <v>274</v>
      </c>
      <c r="B81" s="112" t="s">
        <v>270</v>
      </c>
      <c r="C81">
        <v>502125</v>
      </c>
      <c r="D81" s="112" t="s">
        <v>275</v>
      </c>
      <c r="E81">
        <v>117</v>
      </c>
      <c r="F81" t="s">
        <v>276</v>
      </c>
      <c r="G81" s="112" t="s">
        <v>275</v>
      </c>
      <c r="H81" s="112" t="s">
        <v>275</v>
      </c>
      <c r="I81">
        <v>117</v>
      </c>
    </row>
    <row r="82" spans="1:9">
      <c r="A82" s="112" t="s">
        <v>277</v>
      </c>
      <c r="B82" s="112" t="s">
        <v>74</v>
      </c>
      <c r="C82">
        <v>499977</v>
      </c>
      <c r="D82" s="112" t="s">
        <v>278</v>
      </c>
      <c r="E82">
        <v>150</v>
      </c>
      <c r="F82" t="s">
        <v>279</v>
      </c>
      <c r="G82" s="112" t="s">
        <v>278</v>
      </c>
      <c r="H82" s="112" t="s">
        <v>278</v>
      </c>
      <c r="I82">
        <v>118</v>
      </c>
    </row>
    <row r="83" spans="1:9">
      <c r="A83" s="112" t="s">
        <v>280</v>
      </c>
      <c r="B83" s="112" t="s">
        <v>131</v>
      </c>
      <c r="C83">
        <v>500083</v>
      </c>
      <c r="D83" s="112" t="s">
        <v>281</v>
      </c>
      <c r="E83">
        <v>125</v>
      </c>
      <c r="F83" t="s">
        <v>282</v>
      </c>
      <c r="G83" s="112" t="s">
        <v>281</v>
      </c>
      <c r="H83" s="112" t="s">
        <v>281</v>
      </c>
      <c r="I83">
        <v>119</v>
      </c>
    </row>
    <row r="84" spans="1:9">
      <c r="A84" s="112" t="s">
        <v>283</v>
      </c>
      <c r="B84" s="112" t="s">
        <v>96</v>
      </c>
      <c r="C84">
        <v>502609</v>
      </c>
      <c r="D84" s="112" t="s">
        <v>284</v>
      </c>
      <c r="E84">
        <v>172</v>
      </c>
      <c r="F84" t="s">
        <v>285</v>
      </c>
      <c r="G84" s="112" t="s">
        <v>286</v>
      </c>
      <c r="H84" s="112" t="s">
        <v>286</v>
      </c>
      <c r="I84">
        <v>119</v>
      </c>
    </row>
    <row r="85" spans="1:9">
      <c r="A85" s="112" t="s">
        <v>159</v>
      </c>
      <c r="B85" s="112" t="s">
        <v>156</v>
      </c>
      <c r="C85">
        <v>500669</v>
      </c>
      <c r="D85" s="112" t="s">
        <v>287</v>
      </c>
      <c r="E85">
        <v>78</v>
      </c>
      <c r="F85" t="s">
        <v>288</v>
      </c>
      <c r="G85" s="112" t="s">
        <v>287</v>
      </c>
      <c r="H85" s="112" t="s">
        <v>287</v>
      </c>
      <c r="I85">
        <v>121</v>
      </c>
    </row>
    <row r="86" spans="1:9">
      <c r="A86" s="112" t="s">
        <v>289</v>
      </c>
      <c r="B86" s="112" t="s">
        <v>36</v>
      </c>
      <c r="C86">
        <v>504720</v>
      </c>
      <c r="D86" s="112" t="s">
        <v>290</v>
      </c>
      <c r="E86">
        <v>232</v>
      </c>
      <c r="F86" t="s">
        <v>291</v>
      </c>
      <c r="G86" s="112" t="s">
        <v>290</v>
      </c>
      <c r="H86" s="112" t="s">
        <v>290</v>
      </c>
      <c r="I86">
        <v>122</v>
      </c>
    </row>
    <row r="87" spans="1:9">
      <c r="A87" s="112" t="s">
        <v>292</v>
      </c>
      <c r="B87" s="112" t="s">
        <v>40</v>
      </c>
      <c r="C87">
        <v>182670</v>
      </c>
      <c r="D87" s="112" t="s">
        <v>293</v>
      </c>
      <c r="E87">
        <v>320</v>
      </c>
      <c r="F87" t="s">
        <v>294</v>
      </c>
      <c r="G87" s="112" t="s">
        <v>293</v>
      </c>
      <c r="H87" s="112" t="s">
        <v>293</v>
      </c>
      <c r="I87">
        <v>123</v>
      </c>
    </row>
    <row r="88" spans="1:9">
      <c r="A88" s="112" t="s">
        <v>57</v>
      </c>
      <c r="B88" s="112" t="s">
        <v>36</v>
      </c>
      <c r="C88">
        <v>503389</v>
      </c>
      <c r="D88" s="112" t="s">
        <v>295</v>
      </c>
      <c r="E88">
        <v>92</v>
      </c>
      <c r="F88" t="s">
        <v>296</v>
      </c>
      <c r="G88" s="112" t="s">
        <v>295</v>
      </c>
      <c r="H88" s="112" t="s">
        <v>295</v>
      </c>
      <c r="I88">
        <v>124</v>
      </c>
    </row>
    <row r="89" spans="1:9">
      <c r="A89" s="112" t="s">
        <v>297</v>
      </c>
      <c r="B89" s="112" t="s">
        <v>298</v>
      </c>
      <c r="C89">
        <v>505908</v>
      </c>
      <c r="D89" s="112" t="s">
        <v>299</v>
      </c>
      <c r="E89">
        <v>215</v>
      </c>
      <c r="F89" t="s">
        <v>300</v>
      </c>
      <c r="G89" s="112" t="s">
        <v>299</v>
      </c>
      <c r="H89" s="112" t="s">
        <v>299</v>
      </c>
      <c r="I89">
        <v>124</v>
      </c>
    </row>
    <row r="90" spans="1:9">
      <c r="A90" s="112" t="s">
        <v>301</v>
      </c>
      <c r="B90" s="112" t="s">
        <v>302</v>
      </c>
      <c r="C90">
        <v>502680</v>
      </c>
      <c r="D90" s="112" t="s">
        <v>303</v>
      </c>
      <c r="E90">
        <v>104</v>
      </c>
      <c r="F90" t="s">
        <v>304</v>
      </c>
      <c r="G90" s="112" t="s">
        <v>303</v>
      </c>
      <c r="H90" s="112" t="s">
        <v>303</v>
      </c>
      <c r="I90">
        <v>126</v>
      </c>
    </row>
    <row r="91" spans="1:9">
      <c r="A91" s="112" t="s">
        <v>305</v>
      </c>
      <c r="B91" s="112" t="s">
        <v>96</v>
      </c>
      <c r="C91">
        <v>501079</v>
      </c>
      <c r="D91" s="112" t="s">
        <v>306</v>
      </c>
      <c r="E91">
        <v>146</v>
      </c>
      <c r="G91" s="112"/>
      <c r="H91" s="112" t="s">
        <v>306</v>
      </c>
      <c r="I91">
        <v>128</v>
      </c>
    </row>
    <row r="92" spans="1:9">
      <c r="A92" s="112" t="s">
        <v>307</v>
      </c>
      <c r="B92" s="112" t="s">
        <v>36</v>
      </c>
      <c r="C92">
        <v>505265</v>
      </c>
      <c r="D92" s="112" t="s">
        <v>308</v>
      </c>
      <c r="E92">
        <v>141</v>
      </c>
      <c r="F92" t="s">
        <v>309</v>
      </c>
      <c r="G92" s="112" t="s">
        <v>308</v>
      </c>
      <c r="H92" s="112" t="s">
        <v>308</v>
      </c>
      <c r="I92">
        <v>128</v>
      </c>
    </row>
    <row r="93" spans="1:9">
      <c r="A93" s="112" t="s">
        <v>310</v>
      </c>
      <c r="B93" s="112" t="s">
        <v>36</v>
      </c>
      <c r="C93">
        <v>503548</v>
      </c>
      <c r="D93" s="112" t="s">
        <v>311</v>
      </c>
      <c r="E93">
        <v>142</v>
      </c>
      <c r="F93" t="s">
        <v>312</v>
      </c>
      <c r="G93" s="112" t="s">
        <v>311</v>
      </c>
      <c r="H93" s="112" t="s">
        <v>311</v>
      </c>
      <c r="I93">
        <v>130</v>
      </c>
    </row>
    <row r="94" spans="1:9">
      <c r="A94" s="112" t="s">
        <v>313</v>
      </c>
      <c r="B94" s="112" t="s">
        <v>121</v>
      </c>
      <c r="C94">
        <v>503979</v>
      </c>
      <c r="D94" s="112" t="s">
        <v>314</v>
      </c>
      <c r="E94">
        <v>91</v>
      </c>
      <c r="F94" t="s">
        <v>315</v>
      </c>
      <c r="G94" s="112" t="s">
        <v>314</v>
      </c>
      <c r="H94" s="112" t="s">
        <v>314</v>
      </c>
      <c r="I94">
        <v>131</v>
      </c>
    </row>
    <row r="95" spans="1:9">
      <c r="A95" s="112" t="s">
        <v>316</v>
      </c>
      <c r="B95" s="112" t="s">
        <v>117</v>
      </c>
      <c r="C95">
        <v>505023</v>
      </c>
      <c r="D95" s="112" t="s">
        <v>317</v>
      </c>
      <c r="E95">
        <v>213</v>
      </c>
      <c r="F95" t="s">
        <v>318</v>
      </c>
      <c r="G95" s="112" t="s">
        <v>317</v>
      </c>
      <c r="H95" s="112" t="s">
        <v>317</v>
      </c>
      <c r="I95">
        <v>131</v>
      </c>
    </row>
    <row r="96" spans="1:9">
      <c r="A96" s="112" t="s">
        <v>319</v>
      </c>
      <c r="B96" s="112" t="s">
        <v>121</v>
      </c>
      <c r="C96">
        <v>505153</v>
      </c>
      <c r="D96" s="112" t="s">
        <v>320</v>
      </c>
      <c r="E96">
        <v>85</v>
      </c>
      <c r="F96" t="s">
        <v>321</v>
      </c>
      <c r="G96" s="112" t="s">
        <v>320</v>
      </c>
      <c r="H96" s="112" t="s">
        <v>320</v>
      </c>
      <c r="I96">
        <v>133</v>
      </c>
    </row>
    <row r="97" spans="1:9">
      <c r="A97" s="112" t="s">
        <v>322</v>
      </c>
      <c r="B97" s="112" t="s">
        <v>40</v>
      </c>
      <c r="C97">
        <v>201645</v>
      </c>
      <c r="D97" s="112" t="s">
        <v>323</v>
      </c>
      <c r="E97">
        <v>160</v>
      </c>
      <c r="F97" t="s">
        <v>324</v>
      </c>
      <c r="G97" s="112" t="s">
        <v>323</v>
      </c>
      <c r="H97" s="112" t="s">
        <v>323</v>
      </c>
      <c r="I97">
        <v>134</v>
      </c>
    </row>
    <row r="98" spans="1:9">
      <c r="A98" s="112" t="s">
        <v>112</v>
      </c>
      <c r="B98" s="112" t="s">
        <v>113</v>
      </c>
      <c r="C98">
        <v>505144</v>
      </c>
      <c r="D98" s="112" t="s">
        <v>325</v>
      </c>
      <c r="E98">
        <v>175</v>
      </c>
      <c r="F98" t="s">
        <v>326</v>
      </c>
      <c r="G98" s="112" t="s">
        <v>325</v>
      </c>
      <c r="H98" s="112" t="s">
        <v>325</v>
      </c>
      <c r="I98">
        <v>135</v>
      </c>
    </row>
    <row r="99" spans="1:9">
      <c r="A99" s="112" t="s">
        <v>327</v>
      </c>
      <c r="B99" s="112" t="s">
        <v>40</v>
      </c>
      <c r="C99">
        <v>131496</v>
      </c>
      <c r="D99" s="112" t="s">
        <v>328</v>
      </c>
      <c r="E99">
        <v>310</v>
      </c>
      <c r="F99" t="s">
        <v>329</v>
      </c>
      <c r="G99" s="112" t="s">
        <v>328</v>
      </c>
      <c r="H99" s="112" t="s">
        <v>328</v>
      </c>
      <c r="I99">
        <v>136</v>
      </c>
    </row>
    <row r="100" spans="1:9">
      <c r="A100" s="112" t="s">
        <v>330</v>
      </c>
      <c r="B100" s="112" t="s">
        <v>74</v>
      </c>
      <c r="C100">
        <v>499972</v>
      </c>
      <c r="D100" s="112" t="s">
        <v>331</v>
      </c>
      <c r="E100">
        <v>218</v>
      </c>
      <c r="F100" t="s">
        <v>332</v>
      </c>
      <c r="G100" s="112" t="s">
        <v>331</v>
      </c>
      <c r="H100" s="112" t="s">
        <v>331</v>
      </c>
      <c r="I100">
        <v>137</v>
      </c>
    </row>
    <row r="101" spans="1:9">
      <c r="A101" s="112" t="s">
        <v>333</v>
      </c>
      <c r="B101" s="112" t="s">
        <v>96</v>
      </c>
      <c r="C101">
        <v>505067</v>
      </c>
      <c r="D101" s="112" t="s">
        <v>334</v>
      </c>
      <c r="E101">
        <v>210</v>
      </c>
      <c r="G101" s="112"/>
      <c r="H101" s="112" t="s">
        <v>335</v>
      </c>
      <c r="I101">
        <v>139</v>
      </c>
    </row>
    <row r="102" spans="1:9">
      <c r="A102" s="112" t="s">
        <v>336</v>
      </c>
      <c r="B102" s="112" t="s">
        <v>156</v>
      </c>
      <c r="C102">
        <v>505759</v>
      </c>
      <c r="D102" s="112" t="s">
        <v>337</v>
      </c>
      <c r="E102">
        <v>179</v>
      </c>
      <c r="F102" t="s">
        <v>338</v>
      </c>
      <c r="G102" s="112" t="s">
        <v>339</v>
      </c>
      <c r="H102" s="112" t="s">
        <v>337</v>
      </c>
      <c r="I102">
        <v>145</v>
      </c>
    </row>
    <row r="103" spans="1:9">
      <c r="A103" s="112" t="s">
        <v>340</v>
      </c>
      <c r="B103" s="112" t="s">
        <v>96</v>
      </c>
      <c r="C103">
        <v>500060</v>
      </c>
      <c r="D103" s="112" t="s">
        <v>341</v>
      </c>
      <c r="E103">
        <v>241</v>
      </c>
      <c r="F103" t="s">
        <v>231</v>
      </c>
      <c r="G103" s="112" t="s">
        <v>341</v>
      </c>
      <c r="H103" s="112" t="s">
        <v>341</v>
      </c>
      <c r="I103">
        <v>146</v>
      </c>
    </row>
    <row r="104" spans="1:9">
      <c r="A104" s="112" t="s">
        <v>342</v>
      </c>
      <c r="B104" s="112" t="s">
        <v>40</v>
      </c>
      <c r="C104">
        <v>227757</v>
      </c>
      <c r="D104" s="112" t="s">
        <v>343</v>
      </c>
      <c r="E104">
        <v>223</v>
      </c>
      <c r="F104" t="s">
        <v>296</v>
      </c>
      <c r="G104" s="112" t="s">
        <v>343</v>
      </c>
      <c r="H104" s="112" t="s">
        <v>343</v>
      </c>
      <c r="I104">
        <v>147</v>
      </c>
    </row>
    <row r="105" spans="1:9">
      <c r="A105" s="112" t="s">
        <v>344</v>
      </c>
      <c r="B105" s="112" t="s">
        <v>96</v>
      </c>
      <c r="C105">
        <v>502475</v>
      </c>
      <c r="D105" s="112" t="s">
        <v>345</v>
      </c>
      <c r="E105">
        <v>354</v>
      </c>
      <c r="F105" t="s">
        <v>346</v>
      </c>
      <c r="G105" s="112" t="s">
        <v>347</v>
      </c>
      <c r="H105" s="112" t="s">
        <v>345</v>
      </c>
      <c r="I105">
        <v>148</v>
      </c>
    </row>
    <row r="106" spans="1:9">
      <c r="A106" s="112" t="s">
        <v>348</v>
      </c>
      <c r="B106" s="112" t="s">
        <v>40</v>
      </c>
      <c r="C106">
        <v>126614</v>
      </c>
      <c r="D106" s="112" t="s">
        <v>349</v>
      </c>
      <c r="E106">
        <v>98</v>
      </c>
      <c r="F106" t="s">
        <v>350</v>
      </c>
      <c r="G106" s="112" t="s">
        <v>349</v>
      </c>
      <c r="H106" s="112" t="s">
        <v>349</v>
      </c>
      <c r="I106">
        <v>148</v>
      </c>
    </row>
    <row r="107" spans="1:9">
      <c r="A107" s="112" t="s">
        <v>351</v>
      </c>
      <c r="B107" s="112" t="s">
        <v>131</v>
      </c>
      <c r="C107">
        <v>501990</v>
      </c>
      <c r="D107" s="112" t="s">
        <v>352</v>
      </c>
      <c r="E107">
        <v>150</v>
      </c>
      <c r="F107" t="s">
        <v>353</v>
      </c>
      <c r="G107" s="112" t="s">
        <v>352</v>
      </c>
      <c r="H107" s="112" t="s">
        <v>352</v>
      </c>
      <c r="I107">
        <v>148</v>
      </c>
    </row>
    <row r="108" spans="1:9">
      <c r="A108" s="112" t="s">
        <v>354</v>
      </c>
      <c r="B108" s="112" t="s">
        <v>40</v>
      </c>
      <c r="C108">
        <v>168148</v>
      </c>
      <c r="D108" s="112" t="s">
        <v>355</v>
      </c>
      <c r="E108">
        <v>271</v>
      </c>
      <c r="F108" t="s">
        <v>356</v>
      </c>
      <c r="G108" s="112" t="s">
        <v>355</v>
      </c>
      <c r="H108" s="112" t="s">
        <v>355</v>
      </c>
      <c r="I108">
        <v>151</v>
      </c>
    </row>
    <row r="109" spans="1:9">
      <c r="A109" s="112" t="s">
        <v>357</v>
      </c>
      <c r="B109" s="112" t="s">
        <v>40</v>
      </c>
      <c r="C109">
        <v>134130</v>
      </c>
      <c r="D109" s="112" t="s">
        <v>358</v>
      </c>
      <c r="E109">
        <v>106</v>
      </c>
      <c r="F109" t="s">
        <v>359</v>
      </c>
      <c r="G109" s="112" t="s">
        <v>358</v>
      </c>
      <c r="H109" s="112" t="s">
        <v>358</v>
      </c>
      <c r="I109">
        <v>151</v>
      </c>
    </row>
    <row r="110" spans="1:9">
      <c r="A110" s="112" t="s">
        <v>360</v>
      </c>
      <c r="B110" s="112" t="s">
        <v>40</v>
      </c>
      <c r="C110">
        <v>195030</v>
      </c>
      <c r="D110" s="112" t="s">
        <v>361</v>
      </c>
      <c r="E110">
        <v>199</v>
      </c>
      <c r="F110" t="s">
        <v>362</v>
      </c>
      <c r="G110" s="112" t="s">
        <v>361</v>
      </c>
      <c r="H110" s="112" t="s">
        <v>361</v>
      </c>
      <c r="I110">
        <v>154</v>
      </c>
    </row>
    <row r="111" spans="1:9">
      <c r="A111" s="112" t="s">
        <v>363</v>
      </c>
      <c r="B111" s="112" t="s">
        <v>96</v>
      </c>
      <c r="C111">
        <v>506357</v>
      </c>
      <c r="D111" s="112" t="s">
        <v>364</v>
      </c>
      <c r="E111">
        <v>292</v>
      </c>
      <c r="G111" s="112"/>
      <c r="H111" s="112" t="s">
        <v>364</v>
      </c>
      <c r="I111">
        <v>156</v>
      </c>
    </row>
    <row r="112" spans="1:9">
      <c r="A112" s="112" t="s">
        <v>365</v>
      </c>
      <c r="B112" s="112" t="s">
        <v>366</v>
      </c>
      <c r="C112">
        <v>504187</v>
      </c>
      <c r="D112" s="112" t="s">
        <v>367</v>
      </c>
      <c r="E112">
        <v>116</v>
      </c>
      <c r="F112" t="s">
        <v>368</v>
      </c>
      <c r="G112" s="112" t="s">
        <v>367</v>
      </c>
      <c r="H112" s="112" t="s">
        <v>367</v>
      </c>
      <c r="I112">
        <v>160</v>
      </c>
    </row>
    <row r="113" spans="1:9">
      <c r="A113" s="112" t="s">
        <v>369</v>
      </c>
      <c r="B113" s="112" t="s">
        <v>370</v>
      </c>
      <c r="C113">
        <v>501570</v>
      </c>
      <c r="D113" s="112" t="s">
        <v>371</v>
      </c>
      <c r="E113">
        <v>206</v>
      </c>
      <c r="G113" s="112"/>
      <c r="H113" s="112" t="s">
        <v>371</v>
      </c>
      <c r="I113">
        <v>161</v>
      </c>
    </row>
    <row r="114" spans="1:11">
      <c r="A114" s="112" t="s">
        <v>372</v>
      </c>
      <c r="B114" s="112" t="s">
        <v>373</v>
      </c>
      <c r="C114">
        <v>500445</v>
      </c>
      <c r="D114" s="112" t="s">
        <v>374</v>
      </c>
      <c r="E114">
        <v>451</v>
      </c>
      <c r="F114" t="s">
        <v>375</v>
      </c>
      <c r="G114" s="112" t="s">
        <v>374</v>
      </c>
      <c r="H114" s="112" t="s">
        <v>374</v>
      </c>
      <c r="I114">
        <v>163</v>
      </c>
      <c r="J114">
        <v>0.0789729681926716</v>
      </c>
      <c r="K114">
        <v>0.0283864837579429</v>
      </c>
    </row>
    <row r="115" spans="1:9">
      <c r="A115" s="112" t="s">
        <v>376</v>
      </c>
      <c r="B115" s="112" t="s">
        <v>36</v>
      </c>
      <c r="C115">
        <v>501221</v>
      </c>
      <c r="D115" s="112" t="s">
        <v>377</v>
      </c>
      <c r="E115">
        <v>194</v>
      </c>
      <c r="F115" t="s">
        <v>378</v>
      </c>
      <c r="G115" s="112" t="s">
        <v>377</v>
      </c>
      <c r="H115" s="112" t="s">
        <v>377</v>
      </c>
      <c r="I115">
        <v>163</v>
      </c>
    </row>
    <row r="116" spans="1:9">
      <c r="A116" s="112" t="s">
        <v>379</v>
      </c>
      <c r="B116" s="112" t="s">
        <v>270</v>
      </c>
      <c r="C116">
        <v>503016</v>
      </c>
      <c r="D116" s="112" t="s">
        <v>380</v>
      </c>
      <c r="E116">
        <v>184</v>
      </c>
      <c r="F116" t="s">
        <v>381</v>
      </c>
      <c r="G116" s="112" t="s">
        <v>380</v>
      </c>
      <c r="H116" s="112" t="s">
        <v>380</v>
      </c>
      <c r="I116">
        <v>166</v>
      </c>
    </row>
    <row r="117" spans="1:9">
      <c r="A117" s="112" t="s">
        <v>382</v>
      </c>
      <c r="B117" s="112" t="s">
        <v>298</v>
      </c>
      <c r="C117">
        <v>501562</v>
      </c>
      <c r="D117" s="112" t="s">
        <v>383</v>
      </c>
      <c r="E117">
        <v>373</v>
      </c>
      <c r="G117" s="112"/>
      <c r="H117" s="112" t="s">
        <v>383</v>
      </c>
      <c r="I117">
        <v>168</v>
      </c>
    </row>
    <row r="118" spans="1:9">
      <c r="A118" s="112" t="s">
        <v>384</v>
      </c>
      <c r="B118" s="112" t="s">
        <v>385</v>
      </c>
      <c r="C118">
        <v>500193</v>
      </c>
      <c r="D118" s="112" t="s">
        <v>386</v>
      </c>
      <c r="E118">
        <v>275</v>
      </c>
      <c r="F118" t="s">
        <v>296</v>
      </c>
      <c r="G118" s="112" t="s">
        <v>387</v>
      </c>
      <c r="H118" s="112" t="s">
        <v>386</v>
      </c>
      <c r="I118">
        <v>170</v>
      </c>
    </row>
    <row r="119" spans="1:9">
      <c r="A119" s="112" t="s">
        <v>388</v>
      </c>
      <c r="B119" s="112" t="s">
        <v>69</v>
      </c>
      <c r="C119">
        <v>503252</v>
      </c>
      <c r="D119" s="112" t="s">
        <v>389</v>
      </c>
      <c r="E119">
        <v>108</v>
      </c>
      <c r="F119" t="s">
        <v>390</v>
      </c>
      <c r="G119" s="112" t="s">
        <v>389</v>
      </c>
      <c r="H119" s="112" t="s">
        <v>389</v>
      </c>
      <c r="I119">
        <v>173</v>
      </c>
    </row>
    <row r="120" spans="1:9">
      <c r="A120" s="112" t="s">
        <v>391</v>
      </c>
      <c r="B120" s="112" t="s">
        <v>121</v>
      </c>
      <c r="C120">
        <v>502013</v>
      </c>
      <c r="D120" s="112" t="s">
        <v>392</v>
      </c>
      <c r="E120">
        <v>192</v>
      </c>
      <c r="F120" t="s">
        <v>300</v>
      </c>
      <c r="G120" s="112" t="s">
        <v>392</v>
      </c>
      <c r="H120" s="112" t="s">
        <v>392</v>
      </c>
      <c r="I120">
        <v>175</v>
      </c>
    </row>
    <row r="121" spans="1:9">
      <c r="A121" s="112" t="s">
        <v>388</v>
      </c>
      <c r="B121" s="112" t="s">
        <v>69</v>
      </c>
      <c r="C121">
        <v>505190</v>
      </c>
      <c r="D121" s="112" t="s">
        <v>393</v>
      </c>
      <c r="E121">
        <v>100</v>
      </c>
      <c r="F121" t="s">
        <v>394</v>
      </c>
      <c r="G121" s="112" t="s">
        <v>393</v>
      </c>
      <c r="H121" s="112" t="s">
        <v>393</v>
      </c>
      <c r="I121">
        <v>176</v>
      </c>
    </row>
    <row r="122" spans="1:9">
      <c r="A122" s="112" t="s">
        <v>130</v>
      </c>
      <c r="B122" s="112" t="s">
        <v>131</v>
      </c>
      <c r="C122">
        <v>505458</v>
      </c>
      <c r="D122" s="112" t="s">
        <v>395</v>
      </c>
      <c r="E122">
        <v>153</v>
      </c>
      <c r="F122" t="s">
        <v>396</v>
      </c>
      <c r="G122" s="112" t="s">
        <v>395</v>
      </c>
      <c r="H122" s="112" t="s">
        <v>395</v>
      </c>
      <c r="I122">
        <v>176</v>
      </c>
    </row>
    <row r="123" spans="1:9">
      <c r="A123" s="112" t="s">
        <v>397</v>
      </c>
      <c r="B123" s="112" t="s">
        <v>36</v>
      </c>
      <c r="C123">
        <v>506611</v>
      </c>
      <c r="D123" s="112" t="s">
        <v>398</v>
      </c>
      <c r="E123">
        <v>137</v>
      </c>
      <c r="F123" t="s">
        <v>199</v>
      </c>
      <c r="G123" s="112" t="s">
        <v>398</v>
      </c>
      <c r="H123" s="112" t="s">
        <v>398</v>
      </c>
      <c r="I123">
        <v>176</v>
      </c>
    </row>
    <row r="124" spans="1:9">
      <c r="A124" s="112" t="s">
        <v>399</v>
      </c>
      <c r="B124" s="112" t="s">
        <v>96</v>
      </c>
      <c r="C124">
        <v>502865</v>
      </c>
      <c r="D124" s="112" t="s">
        <v>400</v>
      </c>
      <c r="E124">
        <v>779</v>
      </c>
      <c r="G124" s="112"/>
      <c r="H124" s="112" t="s">
        <v>400</v>
      </c>
      <c r="I124">
        <v>179</v>
      </c>
    </row>
    <row r="125" spans="1:9">
      <c r="A125" s="112" t="s">
        <v>401</v>
      </c>
      <c r="B125" s="112" t="s">
        <v>402</v>
      </c>
      <c r="C125">
        <v>505700</v>
      </c>
      <c r="D125" s="112" t="s">
        <v>403</v>
      </c>
      <c r="E125">
        <v>133</v>
      </c>
      <c r="G125" s="112"/>
      <c r="H125" s="112" t="s">
        <v>403</v>
      </c>
      <c r="I125">
        <v>183</v>
      </c>
    </row>
    <row r="126" spans="1:9">
      <c r="A126" s="112" t="s">
        <v>404</v>
      </c>
      <c r="B126" s="112" t="s">
        <v>405</v>
      </c>
      <c r="C126">
        <v>504541</v>
      </c>
      <c r="D126" s="112" t="s">
        <v>406</v>
      </c>
      <c r="E126">
        <v>451</v>
      </c>
      <c r="G126" s="112"/>
      <c r="H126" s="112" t="s">
        <v>406</v>
      </c>
      <c r="I126">
        <v>183</v>
      </c>
    </row>
    <row r="127" spans="1:9">
      <c r="A127" s="112" t="s">
        <v>407</v>
      </c>
      <c r="B127" s="112" t="s">
        <v>96</v>
      </c>
      <c r="C127">
        <v>500396</v>
      </c>
      <c r="D127" s="112" t="s">
        <v>408</v>
      </c>
      <c r="E127">
        <v>235</v>
      </c>
      <c r="G127" s="112"/>
      <c r="H127" s="112" t="s">
        <v>409</v>
      </c>
      <c r="I127">
        <v>185</v>
      </c>
    </row>
    <row r="128" spans="1:9">
      <c r="A128" s="112" t="s">
        <v>401</v>
      </c>
      <c r="B128" s="112" t="s">
        <v>402</v>
      </c>
      <c r="C128">
        <v>504748</v>
      </c>
      <c r="D128" s="112" t="s">
        <v>410</v>
      </c>
      <c r="E128">
        <v>269</v>
      </c>
      <c r="G128" s="112"/>
      <c r="H128" s="112" t="s">
        <v>410</v>
      </c>
      <c r="I128">
        <v>186</v>
      </c>
    </row>
    <row r="129" spans="1:9">
      <c r="A129" s="112" t="s">
        <v>411</v>
      </c>
      <c r="B129" s="112" t="s">
        <v>36</v>
      </c>
      <c r="C129">
        <v>500071</v>
      </c>
      <c r="D129" s="112" t="s">
        <v>412</v>
      </c>
      <c r="E129">
        <v>184</v>
      </c>
      <c r="F129" t="s">
        <v>150</v>
      </c>
      <c r="G129" s="112" t="s">
        <v>412</v>
      </c>
      <c r="H129" s="112" t="s">
        <v>412</v>
      </c>
      <c r="I129">
        <v>187</v>
      </c>
    </row>
    <row r="130" spans="1:9">
      <c r="A130" s="112" t="s">
        <v>413</v>
      </c>
      <c r="B130" s="112" t="s">
        <v>96</v>
      </c>
      <c r="C130">
        <v>500506</v>
      </c>
      <c r="D130" s="112" t="s">
        <v>414</v>
      </c>
      <c r="E130">
        <v>385</v>
      </c>
      <c r="G130" s="112"/>
      <c r="H130" s="112" t="s">
        <v>415</v>
      </c>
      <c r="I130">
        <v>189</v>
      </c>
    </row>
    <row r="131" spans="1:9">
      <c r="A131" s="112" t="s">
        <v>416</v>
      </c>
      <c r="B131" s="112" t="s">
        <v>96</v>
      </c>
      <c r="C131">
        <v>502442</v>
      </c>
      <c r="D131" s="112" t="s">
        <v>417</v>
      </c>
      <c r="E131">
        <v>289</v>
      </c>
      <c r="G131" s="112"/>
      <c r="H131" s="112" t="s">
        <v>417</v>
      </c>
      <c r="I131">
        <v>189</v>
      </c>
    </row>
    <row r="132" spans="1:9">
      <c r="A132" s="112" t="s">
        <v>418</v>
      </c>
      <c r="B132" s="112" t="s">
        <v>36</v>
      </c>
      <c r="C132">
        <v>501749</v>
      </c>
      <c r="D132" s="112" t="s">
        <v>419</v>
      </c>
      <c r="E132">
        <v>367</v>
      </c>
      <c r="F132" t="s">
        <v>420</v>
      </c>
      <c r="G132" s="112" t="s">
        <v>419</v>
      </c>
      <c r="H132" s="112" t="s">
        <v>419</v>
      </c>
      <c r="I132">
        <v>192</v>
      </c>
    </row>
    <row r="133" spans="1:9">
      <c r="A133" s="112" t="s">
        <v>421</v>
      </c>
      <c r="B133" s="112" t="s">
        <v>40</v>
      </c>
      <c r="C133">
        <v>110714</v>
      </c>
      <c r="D133" s="112" t="s">
        <v>422</v>
      </c>
      <c r="E133">
        <v>129</v>
      </c>
      <c r="F133" t="s">
        <v>423</v>
      </c>
      <c r="G133" s="112" t="s">
        <v>422</v>
      </c>
      <c r="H133" s="112" t="s">
        <v>422</v>
      </c>
      <c r="I133">
        <v>192</v>
      </c>
    </row>
    <row r="134" spans="1:9">
      <c r="A134" s="112" t="s">
        <v>297</v>
      </c>
      <c r="B134" s="112" t="s">
        <v>298</v>
      </c>
      <c r="C134">
        <v>504165</v>
      </c>
      <c r="D134" s="112" t="s">
        <v>424</v>
      </c>
      <c r="E134">
        <v>203</v>
      </c>
      <c r="G134" s="112"/>
      <c r="H134" s="112" t="s">
        <v>424</v>
      </c>
      <c r="I134">
        <v>194</v>
      </c>
    </row>
    <row r="135" spans="1:9">
      <c r="A135" s="112" t="s">
        <v>425</v>
      </c>
      <c r="B135" s="112" t="s">
        <v>40</v>
      </c>
      <c r="C135">
        <v>135726</v>
      </c>
      <c r="D135" s="112" t="s">
        <v>426</v>
      </c>
      <c r="E135">
        <v>241</v>
      </c>
      <c r="F135" t="s">
        <v>427</v>
      </c>
      <c r="G135" s="112" t="s">
        <v>426</v>
      </c>
      <c r="H135" s="112" t="s">
        <v>426</v>
      </c>
      <c r="I135">
        <v>194</v>
      </c>
    </row>
    <row r="136" spans="1:9">
      <c r="A136" s="112" t="s">
        <v>428</v>
      </c>
      <c r="B136" s="112" t="s">
        <v>69</v>
      </c>
      <c r="C136">
        <v>506145</v>
      </c>
      <c r="D136" s="112" t="s">
        <v>429</v>
      </c>
      <c r="E136">
        <v>217</v>
      </c>
      <c r="F136" t="s">
        <v>430</v>
      </c>
      <c r="G136" s="112" t="s">
        <v>429</v>
      </c>
      <c r="H136" s="112" t="s">
        <v>429</v>
      </c>
      <c r="I136">
        <v>196</v>
      </c>
    </row>
    <row r="137" spans="1:9">
      <c r="A137" s="112" t="s">
        <v>431</v>
      </c>
      <c r="B137" s="112" t="s">
        <v>96</v>
      </c>
      <c r="C137">
        <v>504002</v>
      </c>
      <c r="D137" s="112" t="s">
        <v>432</v>
      </c>
      <c r="E137">
        <v>281</v>
      </c>
      <c r="G137" s="112"/>
      <c r="H137" s="112" t="s">
        <v>433</v>
      </c>
      <c r="I137">
        <v>196</v>
      </c>
    </row>
    <row r="138" spans="1:10">
      <c r="A138" s="112" t="s">
        <v>434</v>
      </c>
      <c r="B138" s="112" t="s">
        <v>36</v>
      </c>
      <c r="C138">
        <v>501717</v>
      </c>
      <c r="D138" s="112" t="s">
        <v>435</v>
      </c>
      <c r="E138">
        <v>309</v>
      </c>
      <c r="F138" t="s">
        <v>436</v>
      </c>
      <c r="G138" s="112" t="s">
        <v>435</v>
      </c>
      <c r="H138" s="112" t="s">
        <v>435</v>
      </c>
      <c r="I138">
        <v>198</v>
      </c>
      <c r="J138">
        <v>0.063</v>
      </c>
    </row>
    <row r="139" spans="1:9">
      <c r="A139" s="112" t="s">
        <v>437</v>
      </c>
      <c r="B139" s="112" t="s">
        <v>36</v>
      </c>
      <c r="C139">
        <v>505350</v>
      </c>
      <c r="D139" s="112" t="s">
        <v>438</v>
      </c>
      <c r="E139">
        <v>264</v>
      </c>
      <c r="F139" t="s">
        <v>439</v>
      </c>
      <c r="G139" s="112" t="s">
        <v>440</v>
      </c>
      <c r="H139" s="112" t="s">
        <v>441</v>
      </c>
      <c r="I139">
        <v>198</v>
      </c>
    </row>
    <row r="140" spans="1:9">
      <c r="A140" s="112" t="s">
        <v>442</v>
      </c>
      <c r="B140" s="112" t="s">
        <v>36</v>
      </c>
      <c r="C140">
        <v>504198</v>
      </c>
      <c r="D140" s="112" t="s">
        <v>443</v>
      </c>
      <c r="E140">
        <v>378</v>
      </c>
      <c r="F140" t="s">
        <v>245</v>
      </c>
      <c r="G140" s="112" t="s">
        <v>443</v>
      </c>
      <c r="H140" s="112" t="s">
        <v>443</v>
      </c>
      <c r="I140">
        <v>198</v>
      </c>
    </row>
    <row r="141" spans="1:9">
      <c r="A141" s="112" t="s">
        <v>444</v>
      </c>
      <c r="B141" s="112" t="s">
        <v>445</v>
      </c>
      <c r="C141">
        <v>529053</v>
      </c>
      <c r="D141" s="112" t="s">
        <v>446</v>
      </c>
      <c r="E141">
        <v>1291</v>
      </c>
      <c r="F141" t="s">
        <v>447</v>
      </c>
      <c r="G141" s="112" t="s">
        <v>446</v>
      </c>
      <c r="H141" s="112" t="s">
        <v>446</v>
      </c>
      <c r="I141">
        <v>1501</v>
      </c>
    </row>
    <row r="142" spans="1:9">
      <c r="A142" s="112" t="s">
        <v>448</v>
      </c>
      <c r="B142" s="112" t="s">
        <v>449</v>
      </c>
      <c r="C142">
        <v>529722</v>
      </c>
      <c r="D142" s="112" t="s">
        <v>450</v>
      </c>
      <c r="E142">
        <v>1845</v>
      </c>
      <c r="G142" s="112"/>
      <c r="H142" s="112" t="s">
        <v>451</v>
      </c>
      <c r="I142">
        <v>1501</v>
      </c>
    </row>
    <row r="143" spans="1:9">
      <c r="A143" s="112" t="s">
        <v>452</v>
      </c>
      <c r="B143" s="112" t="s">
        <v>453</v>
      </c>
      <c r="C143">
        <v>529143</v>
      </c>
      <c r="D143" s="112" t="s">
        <v>454</v>
      </c>
      <c r="E143">
        <v>1034</v>
      </c>
      <c r="F143" t="s">
        <v>455</v>
      </c>
      <c r="G143" s="112" t="s">
        <v>454</v>
      </c>
      <c r="H143" s="112" t="s">
        <v>454</v>
      </c>
      <c r="I143">
        <v>1501</v>
      </c>
    </row>
    <row r="144" spans="1:9">
      <c r="A144" s="112" t="s">
        <v>456</v>
      </c>
      <c r="B144" s="112" t="s">
        <v>457</v>
      </c>
      <c r="C144">
        <v>528925</v>
      </c>
      <c r="D144" s="112" t="s">
        <v>458</v>
      </c>
      <c r="E144">
        <v>1272</v>
      </c>
      <c r="F144" t="s">
        <v>447</v>
      </c>
      <c r="G144" s="112" t="s">
        <v>459</v>
      </c>
      <c r="H144" s="112" t="s">
        <v>459</v>
      </c>
      <c r="I144">
        <v>1501</v>
      </c>
    </row>
    <row r="145" spans="1:9">
      <c r="A145" s="112" t="s">
        <v>460</v>
      </c>
      <c r="B145" s="112" t="s">
        <v>461</v>
      </c>
      <c r="C145">
        <v>529570</v>
      </c>
      <c r="D145" s="112" t="s">
        <v>462</v>
      </c>
      <c r="E145">
        <v>1790</v>
      </c>
      <c r="G145" s="112"/>
      <c r="H145" s="112" t="s">
        <v>462</v>
      </c>
      <c r="I145">
        <v>1501</v>
      </c>
    </row>
    <row r="146" spans="1:9">
      <c r="A146" s="112" t="s">
        <v>463</v>
      </c>
      <c r="B146" s="112" t="s">
        <v>464</v>
      </c>
      <c r="C146">
        <v>528939</v>
      </c>
      <c r="D146" s="112" t="s">
        <v>465</v>
      </c>
      <c r="E146">
        <v>1348</v>
      </c>
      <c r="F146" t="s">
        <v>466</v>
      </c>
      <c r="G146" s="112" t="s">
        <v>465</v>
      </c>
      <c r="H146" s="112" t="s">
        <v>465</v>
      </c>
      <c r="I146">
        <v>1501</v>
      </c>
    </row>
    <row r="147" spans="1:9">
      <c r="A147" s="112" t="s">
        <v>467</v>
      </c>
      <c r="B147" s="112" t="s">
        <v>464</v>
      </c>
      <c r="C147">
        <v>529293</v>
      </c>
      <c r="D147" s="112" t="s">
        <v>468</v>
      </c>
      <c r="E147">
        <v>1881</v>
      </c>
      <c r="G147" s="112"/>
      <c r="H147" s="112" t="s">
        <v>469</v>
      </c>
      <c r="I147">
        <v>1501</v>
      </c>
    </row>
    <row r="148" spans="1:9">
      <c r="A148" s="112" t="s">
        <v>470</v>
      </c>
      <c r="B148" s="112" t="s">
        <v>471</v>
      </c>
      <c r="C148">
        <v>529287</v>
      </c>
      <c r="D148" s="112" t="s">
        <v>472</v>
      </c>
      <c r="E148">
        <v>1921</v>
      </c>
      <c r="F148" t="s">
        <v>447</v>
      </c>
      <c r="G148" s="112" t="s">
        <v>472</v>
      </c>
      <c r="H148" s="112" t="s">
        <v>472</v>
      </c>
      <c r="I148">
        <v>1501</v>
      </c>
    </row>
    <row r="149" spans="1:9">
      <c r="A149" s="112" t="s">
        <v>473</v>
      </c>
      <c r="B149" s="112" t="s">
        <v>474</v>
      </c>
      <c r="C149">
        <v>506244</v>
      </c>
      <c r="D149" s="112" t="s">
        <v>475</v>
      </c>
      <c r="E149">
        <v>1153</v>
      </c>
      <c r="F149" t="s">
        <v>447</v>
      </c>
      <c r="G149" s="112" t="s">
        <v>476</v>
      </c>
      <c r="H149" s="112" t="s">
        <v>477</v>
      </c>
      <c r="I149">
        <v>1501</v>
      </c>
    </row>
    <row r="150" spans="1:9">
      <c r="A150" s="112" t="s">
        <v>478</v>
      </c>
      <c r="B150" s="112" t="s">
        <v>106</v>
      </c>
      <c r="C150">
        <v>529259</v>
      </c>
      <c r="D150" s="112" t="s">
        <v>479</v>
      </c>
      <c r="E150">
        <v>1739</v>
      </c>
      <c r="G150" s="112"/>
      <c r="H150" s="112" t="s">
        <v>479</v>
      </c>
      <c r="I150">
        <v>1501</v>
      </c>
    </row>
    <row r="151" spans="1:9">
      <c r="A151" s="112" t="s">
        <v>480</v>
      </c>
      <c r="B151" s="112" t="s">
        <v>464</v>
      </c>
      <c r="C151">
        <v>528972</v>
      </c>
      <c r="D151" s="112" t="s">
        <v>481</v>
      </c>
      <c r="E151">
        <v>1590</v>
      </c>
      <c r="G151" s="112"/>
      <c r="H151" s="112" t="s">
        <v>481</v>
      </c>
      <c r="I151">
        <v>1501</v>
      </c>
    </row>
    <row r="152" spans="1:9">
      <c r="A152" s="112" t="s">
        <v>482</v>
      </c>
      <c r="B152" s="112" t="s">
        <v>483</v>
      </c>
      <c r="C152">
        <v>530303</v>
      </c>
      <c r="D152" s="112" t="s">
        <v>484</v>
      </c>
      <c r="E152">
        <v>2010</v>
      </c>
      <c r="G152" s="112"/>
      <c r="H152" s="112" t="s">
        <v>484</v>
      </c>
      <c r="I152">
        <v>1501</v>
      </c>
    </row>
    <row r="153" spans="1:11">
      <c r="A153" s="112" t="s">
        <v>485</v>
      </c>
      <c r="B153" s="112" t="s">
        <v>471</v>
      </c>
      <c r="C153">
        <v>529910</v>
      </c>
      <c r="D153" s="112" t="s">
        <v>486</v>
      </c>
      <c r="E153">
        <v>1965</v>
      </c>
      <c r="G153" s="112"/>
      <c r="H153" s="112" t="s">
        <v>486</v>
      </c>
      <c r="I153">
        <v>1501</v>
      </c>
      <c r="J153">
        <v>0.106540369869193</v>
      </c>
      <c r="K153">
        <v>0.0659777424483307</v>
      </c>
    </row>
    <row r="154" spans="1:9">
      <c r="A154" s="112" t="s">
        <v>487</v>
      </c>
      <c r="B154" s="112" t="s">
        <v>488</v>
      </c>
      <c r="C154">
        <v>528844</v>
      </c>
      <c r="D154" s="112" t="s">
        <v>489</v>
      </c>
      <c r="E154">
        <v>1427</v>
      </c>
      <c r="F154" t="s">
        <v>490</v>
      </c>
      <c r="G154" s="112" t="s">
        <v>489</v>
      </c>
      <c r="H154" s="112" t="s">
        <v>489</v>
      </c>
      <c r="I154">
        <v>1501</v>
      </c>
    </row>
    <row r="155" spans="1:9">
      <c r="A155" s="112" t="s">
        <v>491</v>
      </c>
      <c r="B155" s="112" t="s">
        <v>106</v>
      </c>
      <c r="C155">
        <v>500650</v>
      </c>
      <c r="D155" s="112" t="s">
        <v>492</v>
      </c>
      <c r="E155">
        <v>1624</v>
      </c>
      <c r="F155" t="s">
        <v>493</v>
      </c>
      <c r="G155" s="112" t="s">
        <v>492</v>
      </c>
      <c r="H155" s="112" t="s">
        <v>492</v>
      </c>
      <c r="I155">
        <v>1501</v>
      </c>
    </row>
    <row r="156" spans="1:9">
      <c r="A156" s="112" t="s">
        <v>494</v>
      </c>
      <c r="B156" s="112" t="s">
        <v>464</v>
      </c>
      <c r="C156">
        <v>529187</v>
      </c>
      <c r="D156" s="112" t="s">
        <v>495</v>
      </c>
      <c r="E156">
        <v>1624</v>
      </c>
      <c r="G156" s="112"/>
      <c r="H156" s="112" t="s">
        <v>495</v>
      </c>
      <c r="I156">
        <v>1501</v>
      </c>
    </row>
    <row r="157" spans="1:9">
      <c r="A157" s="112" t="s">
        <v>496</v>
      </c>
      <c r="B157" s="112" t="s">
        <v>497</v>
      </c>
      <c r="C157">
        <v>529012</v>
      </c>
      <c r="D157" s="112" t="s">
        <v>498</v>
      </c>
      <c r="E157">
        <v>1321</v>
      </c>
      <c r="F157" t="s">
        <v>499</v>
      </c>
      <c r="G157" s="112" t="s">
        <v>498</v>
      </c>
      <c r="H157" s="112" t="s">
        <v>498</v>
      </c>
      <c r="I157">
        <v>1501</v>
      </c>
    </row>
    <row r="158" spans="1:9">
      <c r="A158" s="112" t="s">
        <v>500</v>
      </c>
      <c r="B158" s="112" t="s">
        <v>464</v>
      </c>
      <c r="C158">
        <v>529277</v>
      </c>
      <c r="D158" s="112" t="s">
        <v>501</v>
      </c>
      <c r="E158">
        <v>1810</v>
      </c>
      <c r="G158" s="112"/>
      <c r="H158" s="112" t="s">
        <v>501</v>
      </c>
      <c r="I158">
        <v>1501</v>
      </c>
    </row>
    <row r="159" spans="1:9">
      <c r="A159" s="112" t="s">
        <v>502</v>
      </c>
      <c r="B159" s="112" t="s">
        <v>106</v>
      </c>
      <c r="C159">
        <v>528839</v>
      </c>
      <c r="D159" s="112" t="s">
        <v>503</v>
      </c>
      <c r="E159">
        <v>1865</v>
      </c>
      <c r="G159" s="112"/>
      <c r="H159" s="112" t="s">
        <v>503</v>
      </c>
      <c r="I159">
        <v>1501</v>
      </c>
    </row>
    <row r="160" spans="1:9">
      <c r="A160" s="112" t="s">
        <v>504</v>
      </c>
      <c r="B160" s="112" t="s">
        <v>106</v>
      </c>
      <c r="C160">
        <v>530072</v>
      </c>
      <c r="D160" s="112" t="s">
        <v>505</v>
      </c>
      <c r="E160">
        <v>1930</v>
      </c>
      <c r="F160" t="s">
        <v>447</v>
      </c>
      <c r="G160" s="112" t="s">
        <v>505</v>
      </c>
      <c r="H160" s="112" t="s">
        <v>505</v>
      </c>
      <c r="I160">
        <v>1501</v>
      </c>
    </row>
    <row r="161" spans="1:9">
      <c r="A161" s="112" t="s">
        <v>506</v>
      </c>
      <c r="B161" s="112" t="s">
        <v>461</v>
      </c>
      <c r="C161">
        <v>529225</v>
      </c>
      <c r="D161" s="112" t="s">
        <v>507</v>
      </c>
      <c r="E161">
        <v>1522</v>
      </c>
      <c r="F161" t="s">
        <v>493</v>
      </c>
      <c r="G161" s="112" t="s">
        <v>507</v>
      </c>
      <c r="H161" s="112" t="s">
        <v>507</v>
      </c>
      <c r="I161">
        <v>1501</v>
      </c>
    </row>
    <row r="162" spans="1:9">
      <c r="A162" s="112" t="s">
        <v>508</v>
      </c>
      <c r="B162" s="112" t="s">
        <v>464</v>
      </c>
      <c r="C162">
        <v>530090</v>
      </c>
      <c r="D162" s="112" t="s">
        <v>509</v>
      </c>
      <c r="E162">
        <v>1979</v>
      </c>
      <c r="G162" s="112"/>
      <c r="H162" s="112" t="s">
        <v>510</v>
      </c>
      <c r="I162">
        <v>1501</v>
      </c>
    </row>
    <row r="163" spans="1:9">
      <c r="A163" s="112" t="s">
        <v>511</v>
      </c>
      <c r="B163" s="112" t="s">
        <v>106</v>
      </c>
      <c r="C163">
        <v>530012</v>
      </c>
      <c r="D163" s="112" t="s">
        <v>512</v>
      </c>
      <c r="E163">
        <v>1938</v>
      </c>
      <c r="F163" t="s">
        <v>493</v>
      </c>
      <c r="G163" s="112" t="s">
        <v>512</v>
      </c>
      <c r="H163" s="112" t="s">
        <v>512</v>
      </c>
      <c r="I163">
        <v>1501</v>
      </c>
    </row>
    <row r="164" spans="1:9">
      <c r="A164" s="112" t="s">
        <v>513</v>
      </c>
      <c r="B164" s="112" t="s">
        <v>106</v>
      </c>
      <c r="C164">
        <v>529083</v>
      </c>
      <c r="D164" s="112" t="s">
        <v>514</v>
      </c>
      <c r="E164">
        <v>1813</v>
      </c>
      <c r="G164" s="112"/>
      <c r="H164" s="112" t="s">
        <v>514</v>
      </c>
      <c r="I164">
        <v>1501</v>
      </c>
    </row>
    <row r="165" spans="1:9">
      <c r="A165" s="112" t="s">
        <v>515</v>
      </c>
      <c r="B165" s="112" t="s">
        <v>516</v>
      </c>
      <c r="C165">
        <v>502638</v>
      </c>
      <c r="D165" s="112" t="s">
        <v>517</v>
      </c>
      <c r="E165">
        <v>1089</v>
      </c>
      <c r="G165" s="112"/>
      <c r="H165" s="112" t="s">
        <v>518</v>
      </c>
      <c r="I165">
        <v>1501</v>
      </c>
    </row>
    <row r="166" spans="1:9">
      <c r="A166" s="112" t="s">
        <v>519</v>
      </c>
      <c r="B166" s="112" t="s">
        <v>464</v>
      </c>
      <c r="C166">
        <v>504179</v>
      </c>
      <c r="D166" s="112" t="s">
        <v>520</v>
      </c>
      <c r="E166">
        <v>1762</v>
      </c>
      <c r="G166" s="112"/>
      <c r="H166" s="112" t="s">
        <v>520</v>
      </c>
      <c r="I166">
        <v>1501</v>
      </c>
    </row>
    <row r="167" spans="1:9">
      <c r="A167" s="112" t="s">
        <v>521</v>
      </c>
      <c r="B167" s="112" t="s">
        <v>522</v>
      </c>
      <c r="C167">
        <v>529865</v>
      </c>
      <c r="D167" s="112" t="s">
        <v>523</v>
      </c>
      <c r="E167">
        <v>1972</v>
      </c>
      <c r="G167" s="112"/>
      <c r="H167" s="112" t="s">
        <v>523</v>
      </c>
      <c r="I167">
        <v>1501</v>
      </c>
    </row>
    <row r="168" spans="1:9">
      <c r="A168" s="112" t="s">
        <v>524</v>
      </c>
      <c r="B168" s="112" t="s">
        <v>445</v>
      </c>
      <c r="C168">
        <v>506097</v>
      </c>
      <c r="D168" s="112" t="s">
        <v>525</v>
      </c>
      <c r="E168">
        <v>1079</v>
      </c>
      <c r="G168" s="112"/>
      <c r="H168" s="112" t="s">
        <v>525</v>
      </c>
      <c r="I168">
        <v>1501</v>
      </c>
    </row>
    <row r="169" spans="1:9">
      <c r="A169" s="112" t="s">
        <v>526</v>
      </c>
      <c r="B169" s="112" t="s">
        <v>445</v>
      </c>
      <c r="C169">
        <v>529464</v>
      </c>
      <c r="D169" s="112" t="s">
        <v>527</v>
      </c>
      <c r="E169">
        <v>1757</v>
      </c>
      <c r="G169" s="112"/>
      <c r="H169" s="112" t="s">
        <v>528</v>
      </c>
      <c r="I169">
        <v>1501</v>
      </c>
    </row>
    <row r="170" spans="1:9">
      <c r="A170" s="112" t="s">
        <v>529</v>
      </c>
      <c r="B170" s="112" t="s">
        <v>461</v>
      </c>
      <c r="C170">
        <v>529834</v>
      </c>
      <c r="D170" s="112" t="s">
        <v>530</v>
      </c>
      <c r="E170">
        <v>2005</v>
      </c>
      <c r="G170" s="112"/>
      <c r="H170" s="112" t="s">
        <v>531</v>
      </c>
      <c r="I170">
        <v>1501</v>
      </c>
    </row>
    <row r="171" spans="1:9">
      <c r="A171" s="112" t="s">
        <v>532</v>
      </c>
      <c r="B171" s="112" t="s">
        <v>106</v>
      </c>
      <c r="C171">
        <v>529191</v>
      </c>
      <c r="D171" s="112" t="s">
        <v>533</v>
      </c>
      <c r="E171">
        <v>1960</v>
      </c>
      <c r="F171" t="s">
        <v>447</v>
      </c>
      <c r="G171" s="112" t="s">
        <v>533</v>
      </c>
      <c r="H171" s="112" t="s">
        <v>533</v>
      </c>
      <c r="I171">
        <v>1501</v>
      </c>
    </row>
    <row r="172" spans="1:9">
      <c r="A172" s="112" t="s">
        <v>534</v>
      </c>
      <c r="B172" s="112" t="s">
        <v>106</v>
      </c>
      <c r="C172">
        <v>529295</v>
      </c>
      <c r="D172" s="112" t="s">
        <v>535</v>
      </c>
      <c r="E172">
        <v>1926</v>
      </c>
      <c r="G172" s="112"/>
      <c r="H172" s="112" t="s">
        <v>535</v>
      </c>
      <c r="I172">
        <v>1501</v>
      </c>
    </row>
    <row r="173" spans="1:9">
      <c r="A173" s="112" t="s">
        <v>536</v>
      </c>
      <c r="B173" s="112" t="s">
        <v>106</v>
      </c>
      <c r="C173">
        <v>503668</v>
      </c>
      <c r="D173" s="112" t="s">
        <v>537</v>
      </c>
      <c r="E173">
        <v>1858</v>
      </c>
      <c r="G173" s="112"/>
      <c r="H173" s="112" t="s">
        <v>537</v>
      </c>
      <c r="I173">
        <v>1501</v>
      </c>
    </row>
    <row r="174" spans="1:9">
      <c r="A174" s="112" t="s">
        <v>538</v>
      </c>
      <c r="B174" s="112" t="s">
        <v>464</v>
      </c>
      <c r="C174">
        <v>528971</v>
      </c>
      <c r="D174" s="112" t="s">
        <v>539</v>
      </c>
      <c r="E174">
        <v>1624</v>
      </c>
      <c r="F174" t="s">
        <v>447</v>
      </c>
      <c r="G174" s="112" t="s">
        <v>539</v>
      </c>
      <c r="H174" s="112" t="s">
        <v>540</v>
      </c>
      <c r="I174">
        <v>1501</v>
      </c>
    </row>
    <row r="175" spans="1:9">
      <c r="A175" s="112" t="s">
        <v>541</v>
      </c>
      <c r="B175" s="112" t="s">
        <v>445</v>
      </c>
      <c r="C175">
        <v>529805</v>
      </c>
      <c r="D175" s="112" t="s">
        <v>542</v>
      </c>
      <c r="E175">
        <v>1585</v>
      </c>
      <c r="F175" t="s">
        <v>447</v>
      </c>
      <c r="G175" s="112" t="s">
        <v>543</v>
      </c>
      <c r="H175" s="112" t="s">
        <v>543</v>
      </c>
      <c r="I175">
        <v>1501</v>
      </c>
    </row>
    <row r="176" spans="1:9">
      <c r="A176" s="112" t="s">
        <v>544</v>
      </c>
      <c r="B176" s="112" t="s">
        <v>545</v>
      </c>
      <c r="C176">
        <v>529899</v>
      </c>
      <c r="D176" s="112" t="s">
        <v>546</v>
      </c>
      <c r="E176">
        <v>1934</v>
      </c>
      <c r="F176" t="s">
        <v>493</v>
      </c>
      <c r="G176" s="112" t="s">
        <v>547</v>
      </c>
      <c r="H176" s="112" t="s">
        <v>547</v>
      </c>
      <c r="I176">
        <v>1501</v>
      </c>
    </row>
    <row r="177" spans="1:9">
      <c r="A177" s="112" t="s">
        <v>548</v>
      </c>
      <c r="B177" s="112" t="s">
        <v>106</v>
      </c>
      <c r="C177">
        <v>529530</v>
      </c>
      <c r="D177" s="112" t="s">
        <v>549</v>
      </c>
      <c r="E177">
        <v>1858</v>
      </c>
      <c r="G177" s="112"/>
      <c r="H177" s="112" t="s">
        <v>549</v>
      </c>
      <c r="I177">
        <v>1501</v>
      </c>
    </row>
    <row r="178" spans="1:9">
      <c r="A178" s="112" t="s">
        <v>550</v>
      </c>
      <c r="B178" s="112" t="s">
        <v>457</v>
      </c>
      <c r="C178">
        <v>529330</v>
      </c>
      <c r="D178" s="112" t="s">
        <v>551</v>
      </c>
      <c r="E178">
        <v>2005</v>
      </c>
      <c r="F178" t="s">
        <v>466</v>
      </c>
      <c r="G178" s="112" t="s">
        <v>552</v>
      </c>
      <c r="H178" s="112" t="s">
        <v>552</v>
      </c>
      <c r="I178">
        <v>1501</v>
      </c>
    </row>
    <row r="179" spans="1:9">
      <c r="A179" s="112" t="s">
        <v>553</v>
      </c>
      <c r="B179" s="112" t="s">
        <v>554</v>
      </c>
      <c r="C179">
        <v>530272</v>
      </c>
      <c r="D179" s="112" t="s">
        <v>555</v>
      </c>
      <c r="E179">
        <v>1778</v>
      </c>
      <c r="F179" t="s">
        <v>556</v>
      </c>
      <c r="G179" s="112" t="s">
        <v>555</v>
      </c>
      <c r="H179" s="112" t="s">
        <v>555</v>
      </c>
      <c r="I179">
        <v>1501</v>
      </c>
    </row>
    <row r="180" spans="1:9">
      <c r="A180" s="112" t="s">
        <v>557</v>
      </c>
      <c r="B180" s="112" t="s">
        <v>474</v>
      </c>
      <c r="C180">
        <v>530008</v>
      </c>
      <c r="D180" s="112" t="s">
        <v>558</v>
      </c>
      <c r="E180">
        <v>1938</v>
      </c>
      <c r="F180" t="s">
        <v>466</v>
      </c>
      <c r="G180" s="112" t="s">
        <v>558</v>
      </c>
      <c r="H180" s="112" t="s">
        <v>558</v>
      </c>
      <c r="I180">
        <v>1501</v>
      </c>
    </row>
    <row r="181" spans="1:9">
      <c r="A181" s="112" t="s">
        <v>559</v>
      </c>
      <c r="B181" s="112" t="s">
        <v>474</v>
      </c>
      <c r="C181">
        <v>529117</v>
      </c>
      <c r="D181" s="112" t="s">
        <v>560</v>
      </c>
      <c r="E181">
        <v>1762</v>
      </c>
      <c r="G181" s="112"/>
      <c r="H181" s="112" t="s">
        <v>561</v>
      </c>
      <c r="I181">
        <v>1501</v>
      </c>
    </row>
    <row r="182" spans="1:9">
      <c r="A182" s="112" t="s">
        <v>562</v>
      </c>
      <c r="B182" s="112" t="s">
        <v>474</v>
      </c>
      <c r="C182">
        <v>529150</v>
      </c>
      <c r="D182" s="112" t="s">
        <v>563</v>
      </c>
      <c r="E182">
        <v>1348</v>
      </c>
      <c r="G182" s="112"/>
      <c r="H182" s="112" t="s">
        <v>563</v>
      </c>
      <c r="I182">
        <v>1501</v>
      </c>
    </row>
    <row r="183" spans="1:9">
      <c r="A183" s="112" t="s">
        <v>564</v>
      </c>
      <c r="B183" s="112" t="s">
        <v>474</v>
      </c>
      <c r="C183">
        <v>529757</v>
      </c>
      <c r="D183" s="112" t="s">
        <v>565</v>
      </c>
      <c r="E183">
        <v>1965</v>
      </c>
      <c r="G183" s="112"/>
      <c r="H183" s="112" t="s">
        <v>566</v>
      </c>
      <c r="I183">
        <v>1501</v>
      </c>
    </row>
    <row r="184" spans="1:9">
      <c r="A184" s="112" t="s">
        <v>567</v>
      </c>
      <c r="B184" s="112" t="s">
        <v>568</v>
      </c>
      <c r="C184">
        <v>530244</v>
      </c>
      <c r="D184" s="112" t="s">
        <v>569</v>
      </c>
      <c r="E184">
        <v>1551</v>
      </c>
      <c r="F184" t="s">
        <v>570</v>
      </c>
      <c r="G184" s="112" t="s">
        <v>569</v>
      </c>
      <c r="H184" s="112" t="s">
        <v>569</v>
      </c>
      <c r="I184">
        <v>1501</v>
      </c>
    </row>
    <row r="185" spans="1:9">
      <c r="A185" s="112" t="s">
        <v>571</v>
      </c>
      <c r="B185" s="112" t="s">
        <v>572</v>
      </c>
      <c r="C185">
        <v>529194</v>
      </c>
      <c r="D185" s="112" t="s">
        <v>573</v>
      </c>
      <c r="E185">
        <v>1141</v>
      </c>
      <c r="G185" s="112"/>
      <c r="H185" s="112" t="s">
        <v>573</v>
      </c>
      <c r="I185">
        <v>1501</v>
      </c>
    </row>
    <row r="186" spans="1:9">
      <c r="A186" s="112" t="s">
        <v>574</v>
      </c>
      <c r="B186" s="112" t="s">
        <v>575</v>
      </c>
      <c r="C186">
        <v>513204</v>
      </c>
      <c r="D186" s="112" t="s">
        <v>576</v>
      </c>
      <c r="E186">
        <v>1297</v>
      </c>
      <c r="F186" t="s">
        <v>577</v>
      </c>
      <c r="G186" s="112" t="s">
        <v>576</v>
      </c>
      <c r="H186" s="112" t="s">
        <v>576</v>
      </c>
      <c r="I186">
        <v>1501</v>
      </c>
    </row>
    <row r="187" spans="1:9">
      <c r="A187" s="112" t="s">
        <v>506</v>
      </c>
      <c r="B187" s="112" t="s">
        <v>461</v>
      </c>
      <c r="C187">
        <v>529007</v>
      </c>
      <c r="D187" s="112" t="s">
        <v>578</v>
      </c>
      <c r="E187">
        <v>1477</v>
      </c>
      <c r="F187" t="s">
        <v>577</v>
      </c>
      <c r="G187" s="112" t="s">
        <v>578</v>
      </c>
      <c r="H187" s="112" t="s">
        <v>578</v>
      </c>
      <c r="I187">
        <v>1501</v>
      </c>
    </row>
    <row r="188" spans="1:9">
      <c r="A188" s="112" t="s">
        <v>579</v>
      </c>
      <c r="B188" s="112" t="s">
        <v>106</v>
      </c>
      <c r="C188">
        <v>529246</v>
      </c>
      <c r="D188" s="112" t="s">
        <v>580</v>
      </c>
      <c r="E188">
        <v>1960</v>
      </c>
      <c r="G188" s="112"/>
      <c r="H188" s="112" t="s">
        <v>580</v>
      </c>
      <c r="I188">
        <v>1501</v>
      </c>
    </row>
    <row r="189" spans="1:11">
      <c r="A189" s="112" t="s">
        <v>581</v>
      </c>
      <c r="B189" s="112" t="s">
        <v>582</v>
      </c>
      <c r="C189">
        <v>529165</v>
      </c>
      <c r="D189" s="112" t="s">
        <v>583</v>
      </c>
      <c r="E189">
        <v>1181</v>
      </c>
      <c r="F189" t="s">
        <v>493</v>
      </c>
      <c r="G189" s="112" t="s">
        <v>583</v>
      </c>
      <c r="H189" s="112" t="s">
        <v>583</v>
      </c>
      <c r="I189">
        <v>1501</v>
      </c>
      <c r="J189">
        <v>0.164614239074403</v>
      </c>
      <c r="K189">
        <v>0.0994995233555767</v>
      </c>
    </row>
    <row r="190" spans="1:9">
      <c r="A190" s="112" t="s">
        <v>445</v>
      </c>
      <c r="B190" s="112" t="s">
        <v>445</v>
      </c>
      <c r="C190">
        <v>530265</v>
      </c>
      <c r="D190" s="112" t="s">
        <v>584</v>
      </c>
      <c r="E190">
        <v>1747</v>
      </c>
      <c r="F190" t="s">
        <v>466</v>
      </c>
      <c r="G190" s="112" t="s">
        <v>584</v>
      </c>
      <c r="H190" s="112" t="s">
        <v>584</v>
      </c>
      <c r="I190">
        <v>1501</v>
      </c>
    </row>
    <row r="191" spans="1:9">
      <c r="A191" s="112" t="s">
        <v>585</v>
      </c>
      <c r="B191" s="112" t="s">
        <v>586</v>
      </c>
      <c r="C191">
        <v>529405</v>
      </c>
      <c r="D191" s="112" t="s">
        <v>587</v>
      </c>
      <c r="E191">
        <v>1440</v>
      </c>
      <c r="F191" t="s">
        <v>447</v>
      </c>
      <c r="G191" s="112" t="s">
        <v>587</v>
      </c>
      <c r="H191" s="112" t="s">
        <v>587</v>
      </c>
      <c r="I191">
        <v>1501</v>
      </c>
    </row>
    <row r="192" spans="1:9">
      <c r="A192" s="112" t="s">
        <v>526</v>
      </c>
      <c r="B192" s="112" t="s">
        <v>445</v>
      </c>
      <c r="C192">
        <v>529320</v>
      </c>
      <c r="D192" s="112" t="s">
        <v>588</v>
      </c>
      <c r="E192">
        <v>1205</v>
      </c>
      <c r="G192" s="112"/>
      <c r="H192" s="112" t="s">
        <v>589</v>
      </c>
      <c r="I192">
        <v>1501</v>
      </c>
    </row>
    <row r="193" spans="1:9">
      <c r="A193" s="112" t="s">
        <v>590</v>
      </c>
      <c r="B193" s="112" t="s">
        <v>106</v>
      </c>
      <c r="C193">
        <v>505526</v>
      </c>
      <c r="D193" s="112" t="s">
        <v>591</v>
      </c>
      <c r="E193">
        <v>1747</v>
      </c>
      <c r="F193" t="s">
        <v>493</v>
      </c>
      <c r="G193" s="112" t="s">
        <v>592</v>
      </c>
      <c r="H193" s="112" t="s">
        <v>591</v>
      </c>
      <c r="I193">
        <v>1501</v>
      </c>
    </row>
    <row r="194" spans="1:9">
      <c r="A194" s="112" t="s">
        <v>593</v>
      </c>
      <c r="B194" s="112" t="s">
        <v>69</v>
      </c>
      <c r="C194">
        <v>529086</v>
      </c>
      <c r="D194" s="112" t="s">
        <v>594</v>
      </c>
      <c r="E194">
        <v>1396</v>
      </c>
      <c r="G194" s="112"/>
      <c r="H194" s="112" t="s">
        <v>594</v>
      </c>
      <c r="I194">
        <v>1501</v>
      </c>
    </row>
    <row r="195" spans="1:9">
      <c r="A195" s="112" t="s">
        <v>595</v>
      </c>
      <c r="B195" s="112" t="s">
        <v>464</v>
      </c>
      <c r="C195">
        <v>529952</v>
      </c>
      <c r="D195" s="112" t="s">
        <v>596</v>
      </c>
      <c r="E195">
        <v>1865</v>
      </c>
      <c r="G195" s="112"/>
      <c r="H195" s="112" t="s">
        <v>596</v>
      </c>
      <c r="I195">
        <v>1501</v>
      </c>
    </row>
    <row r="196" spans="1:8">
      <c r="A196" s="112" t="s">
        <v>597</v>
      </c>
      <c r="B196" s="112" t="s">
        <v>522</v>
      </c>
      <c r="C196">
        <v>529810</v>
      </c>
      <c r="D196" s="112" t="s">
        <v>598</v>
      </c>
      <c r="E196">
        <v>1601</v>
      </c>
      <c r="G196" s="112"/>
      <c r="H196" s="112" t="s">
        <v>599</v>
      </c>
    </row>
    <row r="197" spans="1:8">
      <c r="A197" s="112" t="s">
        <v>600</v>
      </c>
      <c r="B197" s="112" t="s">
        <v>270</v>
      </c>
      <c r="C197">
        <v>501276</v>
      </c>
      <c r="D197" s="112" t="s">
        <v>601</v>
      </c>
      <c r="E197">
        <v>278</v>
      </c>
      <c r="F197" t="s">
        <v>602</v>
      </c>
      <c r="G197" s="112" t="s">
        <v>601</v>
      </c>
      <c r="H197" s="112" t="s">
        <v>601</v>
      </c>
    </row>
    <row r="198" spans="1:8">
      <c r="A198" s="112" t="s">
        <v>603</v>
      </c>
      <c r="B198" s="112" t="s">
        <v>261</v>
      </c>
      <c r="C198">
        <v>503645</v>
      </c>
      <c r="D198" s="112" t="s">
        <v>604</v>
      </c>
      <c r="E198">
        <v>296</v>
      </c>
      <c r="F198" t="s">
        <v>605</v>
      </c>
      <c r="G198" s="112" t="s">
        <v>604</v>
      </c>
      <c r="H198" s="112" t="s">
        <v>604</v>
      </c>
    </row>
    <row r="199" spans="1:8">
      <c r="A199" s="112" t="s">
        <v>606</v>
      </c>
      <c r="B199" s="112" t="s">
        <v>36</v>
      </c>
      <c r="C199">
        <v>528922</v>
      </c>
      <c r="D199" s="112" t="s">
        <v>607</v>
      </c>
      <c r="E199">
        <v>1067</v>
      </c>
      <c r="F199" t="s">
        <v>570</v>
      </c>
      <c r="G199" s="112" t="s">
        <v>607</v>
      </c>
      <c r="H199" s="112" t="s">
        <v>607</v>
      </c>
    </row>
    <row r="200" spans="1:8">
      <c r="A200" s="112" t="s">
        <v>608</v>
      </c>
      <c r="B200" s="112" t="s">
        <v>261</v>
      </c>
      <c r="C200">
        <v>529149</v>
      </c>
      <c r="D200" s="112" t="s">
        <v>609</v>
      </c>
      <c r="E200">
        <v>1106</v>
      </c>
      <c r="F200" t="s">
        <v>610</v>
      </c>
      <c r="G200" s="112" t="s">
        <v>609</v>
      </c>
      <c r="H200" s="112" t="s">
        <v>611</v>
      </c>
    </row>
    <row r="201" spans="1:8">
      <c r="A201" s="112" t="s">
        <v>612</v>
      </c>
      <c r="B201" s="112" t="s">
        <v>613</v>
      </c>
      <c r="C201">
        <v>529036</v>
      </c>
      <c r="D201" s="112" t="s">
        <v>614</v>
      </c>
      <c r="E201">
        <v>663</v>
      </c>
      <c r="F201" t="s">
        <v>615</v>
      </c>
      <c r="G201" s="112" t="s">
        <v>614</v>
      </c>
      <c r="H201" s="112" t="s">
        <v>614</v>
      </c>
    </row>
    <row r="202" spans="1:8">
      <c r="A202" s="112" t="s">
        <v>616</v>
      </c>
      <c r="B202" s="112" t="s">
        <v>617</v>
      </c>
      <c r="C202">
        <v>528969</v>
      </c>
      <c r="D202" s="112" t="s">
        <v>618</v>
      </c>
      <c r="E202">
        <v>703</v>
      </c>
      <c r="G202" s="112"/>
      <c r="H202" s="112" t="s">
        <v>618</v>
      </c>
    </row>
    <row r="203" spans="1:8">
      <c r="A203" s="112" t="s">
        <v>460</v>
      </c>
      <c r="B203" s="112" t="s">
        <v>461</v>
      </c>
      <c r="C203">
        <v>504859</v>
      </c>
      <c r="D203" s="112" t="s">
        <v>619</v>
      </c>
      <c r="E203">
        <v>839</v>
      </c>
      <c r="G203" s="112"/>
      <c r="H203" s="112" t="s">
        <v>619</v>
      </c>
    </row>
    <row r="204" spans="1:8">
      <c r="A204" s="112" t="s">
        <v>620</v>
      </c>
      <c r="B204" s="112" t="s">
        <v>106</v>
      </c>
      <c r="C204">
        <v>529127</v>
      </c>
      <c r="D204" s="112" t="s">
        <v>621</v>
      </c>
      <c r="E204">
        <v>1931</v>
      </c>
      <c r="G204" s="112"/>
      <c r="H204" s="112" t="s">
        <v>622</v>
      </c>
    </row>
    <row r="205" spans="1:8">
      <c r="A205" s="112" t="s">
        <v>623</v>
      </c>
      <c r="B205" s="112" t="s">
        <v>624</v>
      </c>
      <c r="C205">
        <v>500744</v>
      </c>
      <c r="D205" s="112" t="s">
        <v>625</v>
      </c>
      <c r="E205">
        <v>401</v>
      </c>
      <c r="F205" t="s">
        <v>626</v>
      </c>
      <c r="G205" s="112" t="s">
        <v>627</v>
      </c>
      <c r="H205" s="112" t="s">
        <v>625</v>
      </c>
    </row>
    <row r="206" spans="1:8">
      <c r="A206" s="112" t="s">
        <v>628</v>
      </c>
      <c r="B206" s="112" t="s">
        <v>218</v>
      </c>
      <c r="C206">
        <v>528917</v>
      </c>
      <c r="D206" s="112" t="s">
        <v>629</v>
      </c>
      <c r="E206">
        <v>199</v>
      </c>
      <c r="F206" t="s">
        <v>455</v>
      </c>
      <c r="G206" s="112" t="s">
        <v>630</v>
      </c>
      <c r="H206" s="112" t="s">
        <v>630</v>
      </c>
    </row>
    <row r="207" spans="1:8">
      <c r="A207" s="112" t="s">
        <v>631</v>
      </c>
      <c r="B207" s="112" t="s">
        <v>632</v>
      </c>
      <c r="C207">
        <v>530219</v>
      </c>
      <c r="D207" s="112" t="s">
        <v>633</v>
      </c>
      <c r="E207">
        <v>1079</v>
      </c>
      <c r="F207" t="s">
        <v>634</v>
      </c>
      <c r="G207" s="112" t="s">
        <v>633</v>
      </c>
      <c r="H207" s="112" t="s">
        <v>633</v>
      </c>
    </row>
    <row r="208" spans="1:8">
      <c r="A208" s="112" t="s">
        <v>635</v>
      </c>
      <c r="B208" s="112" t="s">
        <v>385</v>
      </c>
      <c r="C208">
        <v>504876</v>
      </c>
      <c r="D208" s="112" t="s">
        <v>636</v>
      </c>
      <c r="E208">
        <v>1205</v>
      </c>
      <c r="F208" t="s">
        <v>637</v>
      </c>
      <c r="G208" s="112" t="s">
        <v>638</v>
      </c>
      <c r="H208" s="112" t="s">
        <v>636</v>
      </c>
    </row>
    <row r="209" spans="1:8">
      <c r="A209" s="112" t="s">
        <v>639</v>
      </c>
      <c r="B209" s="112" t="s">
        <v>464</v>
      </c>
      <c r="C209">
        <v>529050</v>
      </c>
      <c r="D209" s="112" t="s">
        <v>640</v>
      </c>
      <c r="E209">
        <v>1408</v>
      </c>
      <c r="G209" s="112"/>
      <c r="H209" s="112" t="s">
        <v>640</v>
      </c>
    </row>
    <row r="210" spans="1:8">
      <c r="A210" s="112" t="s">
        <v>641</v>
      </c>
      <c r="B210" s="112" t="s">
        <v>642</v>
      </c>
      <c r="C210">
        <v>529893</v>
      </c>
      <c r="D210" s="112" t="s">
        <v>643</v>
      </c>
      <c r="E210">
        <v>1659</v>
      </c>
      <c r="G210" s="112"/>
      <c r="H210" s="112" t="s">
        <v>643</v>
      </c>
    </row>
    <row r="211" spans="1:8">
      <c r="A211" s="112" t="s">
        <v>623</v>
      </c>
      <c r="B211" s="112" t="s">
        <v>624</v>
      </c>
      <c r="C211">
        <v>508017</v>
      </c>
      <c r="D211" s="112" t="s">
        <v>644</v>
      </c>
      <c r="E211">
        <v>327</v>
      </c>
      <c r="F211" t="s">
        <v>447</v>
      </c>
      <c r="G211" s="112" t="s">
        <v>645</v>
      </c>
      <c r="H211" s="112" t="s">
        <v>645</v>
      </c>
    </row>
    <row r="212" spans="1:8">
      <c r="A212" s="112" t="s">
        <v>646</v>
      </c>
      <c r="B212" s="112" t="s">
        <v>647</v>
      </c>
      <c r="C212">
        <v>530236</v>
      </c>
      <c r="D212" s="112" t="s">
        <v>648</v>
      </c>
      <c r="E212">
        <v>1435</v>
      </c>
      <c r="F212" t="s">
        <v>466</v>
      </c>
      <c r="G212" s="112" t="s">
        <v>648</v>
      </c>
      <c r="H212" s="112" t="s">
        <v>648</v>
      </c>
    </row>
    <row r="213" spans="1:8">
      <c r="A213" s="112" t="s">
        <v>649</v>
      </c>
      <c r="B213" s="112" t="s">
        <v>624</v>
      </c>
      <c r="C213">
        <v>509708</v>
      </c>
      <c r="D213" s="112" t="s">
        <v>650</v>
      </c>
      <c r="E213">
        <v>397</v>
      </c>
      <c r="F213" t="s">
        <v>556</v>
      </c>
      <c r="G213" s="112" t="s">
        <v>651</v>
      </c>
      <c r="H213" s="112" t="s">
        <v>650</v>
      </c>
    </row>
    <row r="214" spans="1:11">
      <c r="A214" s="112" t="s">
        <v>652</v>
      </c>
      <c r="B214" s="112" t="s">
        <v>653</v>
      </c>
      <c r="C214">
        <v>529740</v>
      </c>
      <c r="D214" s="112" t="s">
        <v>654</v>
      </c>
      <c r="E214">
        <v>645</v>
      </c>
      <c r="F214" t="s">
        <v>655</v>
      </c>
      <c r="G214" s="112" t="s">
        <v>654</v>
      </c>
      <c r="H214" s="112" t="s">
        <v>654</v>
      </c>
      <c r="J214">
        <v>0.0345118288634807</v>
      </c>
      <c r="K214">
        <v>0.0188904229948538</v>
      </c>
    </row>
    <row r="215" spans="1:8">
      <c r="A215" s="112" t="s">
        <v>656</v>
      </c>
      <c r="B215" s="112" t="s">
        <v>657</v>
      </c>
      <c r="C215">
        <v>530060</v>
      </c>
      <c r="D215" s="112" t="s">
        <v>658</v>
      </c>
      <c r="E215">
        <v>1287</v>
      </c>
      <c r="F215" t="s">
        <v>659</v>
      </c>
      <c r="G215" s="112" t="s">
        <v>658</v>
      </c>
      <c r="H215" s="112" t="s">
        <v>658</v>
      </c>
    </row>
    <row r="216" spans="1:8">
      <c r="A216" s="112" t="s">
        <v>660</v>
      </c>
      <c r="B216" s="112" t="s">
        <v>642</v>
      </c>
      <c r="C216">
        <v>528840</v>
      </c>
      <c r="D216" s="112" t="s">
        <v>661</v>
      </c>
      <c r="E216">
        <v>665</v>
      </c>
      <c r="F216" t="s">
        <v>493</v>
      </c>
      <c r="G216" s="112" t="s">
        <v>661</v>
      </c>
      <c r="H216" s="112" t="s">
        <v>661</v>
      </c>
    </row>
    <row r="217" spans="1:8">
      <c r="A217" s="112" t="s">
        <v>662</v>
      </c>
      <c r="B217" s="112" t="s">
        <v>405</v>
      </c>
      <c r="C217">
        <v>528952</v>
      </c>
      <c r="D217" s="112" t="s">
        <v>663</v>
      </c>
      <c r="E217">
        <v>1089</v>
      </c>
      <c r="G217" s="112"/>
      <c r="H217" s="112" t="s">
        <v>664</v>
      </c>
    </row>
    <row r="218" spans="1:8">
      <c r="A218" s="112" t="s">
        <v>327</v>
      </c>
      <c r="B218" s="112" t="s">
        <v>40</v>
      </c>
      <c r="C218">
        <v>131159</v>
      </c>
      <c r="D218" s="112" t="s">
        <v>665</v>
      </c>
      <c r="E218">
        <v>784</v>
      </c>
      <c r="F218" t="s">
        <v>666</v>
      </c>
      <c r="G218" s="112" t="s">
        <v>665</v>
      </c>
      <c r="H218" s="112" t="s">
        <v>665</v>
      </c>
    </row>
    <row r="219" spans="1:8">
      <c r="A219" s="112" t="s">
        <v>667</v>
      </c>
      <c r="B219" s="112" t="s">
        <v>668</v>
      </c>
      <c r="C219">
        <v>499994</v>
      </c>
      <c r="D219" s="112" t="s">
        <v>669</v>
      </c>
      <c r="E219">
        <v>381</v>
      </c>
      <c r="G219" s="112"/>
      <c r="H219" s="112" t="s">
        <v>669</v>
      </c>
    </row>
    <row r="220" spans="1:8">
      <c r="A220" s="112" t="s">
        <v>670</v>
      </c>
      <c r="B220" s="112" t="s">
        <v>632</v>
      </c>
      <c r="C220">
        <v>510086</v>
      </c>
      <c r="D220" s="112" t="s">
        <v>671</v>
      </c>
      <c r="E220">
        <v>1386</v>
      </c>
      <c r="F220" t="s">
        <v>672</v>
      </c>
      <c r="G220" s="112" t="s">
        <v>671</v>
      </c>
      <c r="H220" s="112" t="s">
        <v>671</v>
      </c>
    </row>
    <row r="221" spans="1:8">
      <c r="A221" s="112" t="s">
        <v>521</v>
      </c>
      <c r="B221" s="112" t="s">
        <v>522</v>
      </c>
      <c r="C221">
        <v>506266</v>
      </c>
      <c r="D221" s="112" t="s">
        <v>673</v>
      </c>
      <c r="E221">
        <v>649</v>
      </c>
      <c r="F221" t="s">
        <v>674</v>
      </c>
      <c r="G221" s="112" t="s">
        <v>673</v>
      </c>
      <c r="H221" s="112" t="s">
        <v>673</v>
      </c>
    </row>
    <row r="222" spans="1:8">
      <c r="A222" s="112" t="s">
        <v>675</v>
      </c>
      <c r="B222" s="112" t="s">
        <v>642</v>
      </c>
      <c r="C222">
        <v>529512</v>
      </c>
      <c r="D222" s="112" t="s">
        <v>676</v>
      </c>
      <c r="E222">
        <v>1055</v>
      </c>
      <c r="G222" s="112"/>
      <c r="H222" s="112" t="s">
        <v>677</v>
      </c>
    </row>
    <row r="223" spans="1:8">
      <c r="A223" s="112" t="s">
        <v>678</v>
      </c>
      <c r="B223" s="112" t="s">
        <v>464</v>
      </c>
      <c r="C223">
        <v>529229</v>
      </c>
      <c r="D223" s="112" t="s">
        <v>679</v>
      </c>
      <c r="E223">
        <v>1581</v>
      </c>
      <c r="F223" t="s">
        <v>447</v>
      </c>
      <c r="G223" s="112" t="s">
        <v>679</v>
      </c>
      <c r="H223" s="112" t="s">
        <v>679</v>
      </c>
    </row>
    <row r="224" spans="1:8">
      <c r="A224" s="112" t="s">
        <v>680</v>
      </c>
      <c r="B224" s="112" t="s">
        <v>464</v>
      </c>
      <c r="C224">
        <v>503075</v>
      </c>
      <c r="D224" s="112" t="s">
        <v>681</v>
      </c>
      <c r="E224">
        <v>769</v>
      </c>
      <c r="G224" s="112"/>
      <c r="H224" s="112" t="s">
        <v>681</v>
      </c>
    </row>
    <row r="225" spans="1:8">
      <c r="A225" s="112" t="s">
        <v>682</v>
      </c>
      <c r="B225" s="112" t="s">
        <v>683</v>
      </c>
      <c r="C225">
        <v>511302</v>
      </c>
      <c r="D225" s="112" t="s">
        <v>684</v>
      </c>
      <c r="E225">
        <v>1039</v>
      </c>
      <c r="F225" t="s">
        <v>493</v>
      </c>
      <c r="G225" s="112" t="s">
        <v>685</v>
      </c>
      <c r="H225" s="112" t="s">
        <v>685</v>
      </c>
    </row>
    <row r="226" spans="1:8">
      <c r="A226" s="112" t="s">
        <v>649</v>
      </c>
      <c r="B226" s="112" t="s">
        <v>624</v>
      </c>
      <c r="C226">
        <v>512745</v>
      </c>
      <c r="D226" s="112" t="s">
        <v>686</v>
      </c>
      <c r="E226">
        <v>1832</v>
      </c>
      <c r="F226" t="s">
        <v>493</v>
      </c>
      <c r="G226" s="112" t="s">
        <v>687</v>
      </c>
      <c r="H226" s="112" t="s">
        <v>687</v>
      </c>
    </row>
    <row r="227" spans="1:8">
      <c r="A227" s="112" t="s">
        <v>688</v>
      </c>
      <c r="B227" s="112" t="s">
        <v>689</v>
      </c>
      <c r="C227">
        <v>530014</v>
      </c>
      <c r="D227" s="112" t="s">
        <v>690</v>
      </c>
      <c r="E227">
        <v>1813</v>
      </c>
      <c r="G227" s="112"/>
      <c r="H227" s="112" t="s">
        <v>690</v>
      </c>
    </row>
    <row r="228" spans="1:8">
      <c r="A228" s="112" t="s">
        <v>691</v>
      </c>
      <c r="B228" s="112" t="s">
        <v>692</v>
      </c>
      <c r="C228">
        <v>506056</v>
      </c>
      <c r="D228" s="112" t="s">
        <v>693</v>
      </c>
      <c r="E228">
        <v>394</v>
      </c>
      <c r="F228" t="s">
        <v>694</v>
      </c>
      <c r="G228" s="112" t="s">
        <v>693</v>
      </c>
      <c r="H228" s="112" t="s">
        <v>693</v>
      </c>
    </row>
    <row r="229" spans="1:8">
      <c r="A229" s="112" t="s">
        <v>695</v>
      </c>
      <c r="B229" s="112" t="s">
        <v>471</v>
      </c>
      <c r="C229">
        <v>529037</v>
      </c>
      <c r="D229" s="112" t="s">
        <v>696</v>
      </c>
      <c r="E229">
        <v>755</v>
      </c>
      <c r="F229" t="s">
        <v>556</v>
      </c>
      <c r="G229" s="112" t="s">
        <v>696</v>
      </c>
      <c r="H229" s="112" t="s">
        <v>697</v>
      </c>
    </row>
    <row r="230" spans="1:8">
      <c r="A230" s="112" t="s">
        <v>698</v>
      </c>
      <c r="B230" s="112" t="s">
        <v>624</v>
      </c>
      <c r="C230">
        <v>513421</v>
      </c>
      <c r="D230" s="112" t="s">
        <v>699</v>
      </c>
      <c r="E230">
        <v>489</v>
      </c>
      <c r="F230" t="s">
        <v>493</v>
      </c>
      <c r="G230" s="112" t="s">
        <v>700</v>
      </c>
      <c r="H230" s="112" t="s">
        <v>699</v>
      </c>
    </row>
    <row r="231" spans="1:8">
      <c r="A231" s="112" t="s">
        <v>254</v>
      </c>
      <c r="B231" s="112" t="s">
        <v>36</v>
      </c>
      <c r="C231">
        <v>528938</v>
      </c>
      <c r="D231" s="112" t="s">
        <v>701</v>
      </c>
      <c r="E231">
        <v>659</v>
      </c>
      <c r="F231" t="s">
        <v>702</v>
      </c>
      <c r="G231" s="112" t="s">
        <v>701</v>
      </c>
      <c r="H231" s="112" t="s">
        <v>701</v>
      </c>
    </row>
    <row r="232" spans="1:8">
      <c r="A232" s="112" t="s">
        <v>703</v>
      </c>
      <c r="B232" s="112" t="s">
        <v>624</v>
      </c>
      <c r="C232">
        <v>508412</v>
      </c>
      <c r="D232" s="112" t="s">
        <v>704</v>
      </c>
      <c r="E232">
        <v>1153</v>
      </c>
      <c r="G232" s="112"/>
      <c r="H232" s="112" t="s">
        <v>704</v>
      </c>
    </row>
    <row r="233" spans="1:8">
      <c r="A233" s="112" t="s">
        <v>705</v>
      </c>
      <c r="B233" s="112" t="s">
        <v>464</v>
      </c>
      <c r="C233">
        <v>500132</v>
      </c>
      <c r="D233" s="112" t="s">
        <v>706</v>
      </c>
      <c r="E233">
        <v>1164</v>
      </c>
      <c r="F233" t="s">
        <v>466</v>
      </c>
      <c r="G233" s="112" t="s">
        <v>706</v>
      </c>
      <c r="H233" s="112" t="s">
        <v>707</v>
      </c>
    </row>
    <row r="234" spans="1:8">
      <c r="A234" s="112" t="s">
        <v>708</v>
      </c>
      <c r="B234" s="112" t="s">
        <v>40</v>
      </c>
      <c r="C234">
        <v>100858</v>
      </c>
      <c r="D234" s="112" t="s">
        <v>709</v>
      </c>
      <c r="E234">
        <v>620</v>
      </c>
      <c r="F234" t="s">
        <v>490</v>
      </c>
      <c r="G234" s="112" t="s">
        <v>709</v>
      </c>
      <c r="H234" s="112" t="s">
        <v>709</v>
      </c>
    </row>
    <row r="235" spans="1:8">
      <c r="A235" s="112" t="s">
        <v>710</v>
      </c>
      <c r="B235" s="112" t="s">
        <v>711</v>
      </c>
      <c r="C235">
        <v>528944</v>
      </c>
      <c r="D235" s="112" t="s">
        <v>712</v>
      </c>
      <c r="E235">
        <v>519</v>
      </c>
      <c r="G235" s="112"/>
      <c r="H235" s="112" t="s">
        <v>712</v>
      </c>
    </row>
    <row r="236" spans="1:8">
      <c r="A236" s="112" t="s">
        <v>713</v>
      </c>
      <c r="B236" s="112" t="s">
        <v>121</v>
      </c>
      <c r="C236">
        <v>529148</v>
      </c>
      <c r="D236" s="112" t="s">
        <v>714</v>
      </c>
      <c r="E236">
        <v>362</v>
      </c>
      <c r="F236" t="s">
        <v>490</v>
      </c>
      <c r="G236" s="112" t="s">
        <v>714</v>
      </c>
      <c r="H236" s="112" t="s">
        <v>714</v>
      </c>
    </row>
    <row r="237" spans="1:8">
      <c r="A237" s="112" t="s">
        <v>715</v>
      </c>
      <c r="B237" s="112" t="s">
        <v>402</v>
      </c>
      <c r="C237">
        <v>502502</v>
      </c>
      <c r="D237" s="112" t="s">
        <v>716</v>
      </c>
      <c r="E237">
        <v>277</v>
      </c>
      <c r="G237" s="112"/>
      <c r="H237" s="112" t="s">
        <v>716</v>
      </c>
    </row>
    <row r="238" spans="1:8">
      <c r="A238" s="112" t="s">
        <v>717</v>
      </c>
      <c r="B238" s="112" t="s">
        <v>522</v>
      </c>
      <c r="C238">
        <v>530260</v>
      </c>
      <c r="D238" s="112" t="s">
        <v>718</v>
      </c>
      <c r="E238">
        <v>1710</v>
      </c>
      <c r="G238" s="112"/>
      <c r="H238" s="112" t="s">
        <v>718</v>
      </c>
    </row>
    <row r="239" spans="1:8">
      <c r="A239" s="112" t="s">
        <v>719</v>
      </c>
      <c r="B239" s="112" t="s">
        <v>522</v>
      </c>
      <c r="C239">
        <v>529310</v>
      </c>
      <c r="D239" s="112" t="s">
        <v>720</v>
      </c>
      <c r="E239">
        <v>769</v>
      </c>
      <c r="G239" s="112"/>
      <c r="H239" s="112" t="s">
        <v>720</v>
      </c>
    </row>
    <row r="240" spans="1:8">
      <c r="A240" s="112" t="s">
        <v>719</v>
      </c>
      <c r="B240" s="112" t="s">
        <v>522</v>
      </c>
      <c r="C240">
        <v>530160</v>
      </c>
      <c r="D240" s="112" t="s">
        <v>721</v>
      </c>
      <c r="E240">
        <v>913</v>
      </c>
      <c r="G240" s="112"/>
      <c r="H240" s="112" t="s">
        <v>721</v>
      </c>
    </row>
    <row r="241" spans="1:8">
      <c r="A241" s="112" t="s">
        <v>722</v>
      </c>
      <c r="B241" s="112" t="s">
        <v>617</v>
      </c>
      <c r="C241">
        <v>529426</v>
      </c>
      <c r="D241" s="112" t="s">
        <v>723</v>
      </c>
      <c r="E241">
        <v>986</v>
      </c>
      <c r="F241" t="s">
        <v>447</v>
      </c>
      <c r="G241" s="112" t="s">
        <v>724</v>
      </c>
      <c r="H241" s="112" t="s">
        <v>723</v>
      </c>
    </row>
    <row r="242" spans="1:8">
      <c r="A242" s="112" t="s">
        <v>595</v>
      </c>
      <c r="B242" s="112" t="s">
        <v>464</v>
      </c>
      <c r="C242">
        <v>529754</v>
      </c>
      <c r="D242" s="112" t="s">
        <v>725</v>
      </c>
      <c r="E242">
        <v>953</v>
      </c>
      <c r="G242" s="112"/>
      <c r="H242" s="112" t="s">
        <v>726</v>
      </c>
    </row>
    <row r="243" spans="1:8">
      <c r="A243" s="112" t="s">
        <v>727</v>
      </c>
      <c r="B243" s="112" t="s">
        <v>36</v>
      </c>
      <c r="C243">
        <v>528852</v>
      </c>
      <c r="D243" s="112" t="s">
        <v>728</v>
      </c>
      <c r="E243">
        <v>900</v>
      </c>
      <c r="F243" t="s">
        <v>729</v>
      </c>
      <c r="G243" s="112" t="s">
        <v>728</v>
      </c>
      <c r="H243" s="112" t="s">
        <v>728</v>
      </c>
    </row>
    <row r="244" spans="1:8">
      <c r="A244" s="112" t="s">
        <v>730</v>
      </c>
      <c r="B244" s="112" t="s">
        <v>689</v>
      </c>
      <c r="C244">
        <v>505206</v>
      </c>
      <c r="D244" s="112" t="s">
        <v>731</v>
      </c>
      <c r="E244">
        <v>779</v>
      </c>
      <c r="F244" t="s">
        <v>732</v>
      </c>
      <c r="G244" s="112" t="s">
        <v>733</v>
      </c>
      <c r="H244" s="112" t="s">
        <v>733</v>
      </c>
    </row>
    <row r="245" spans="1:8">
      <c r="A245" s="112" t="s">
        <v>372</v>
      </c>
      <c r="B245" s="112" t="s">
        <v>373</v>
      </c>
      <c r="C245">
        <v>529661</v>
      </c>
      <c r="D245" s="112" t="s">
        <v>734</v>
      </c>
      <c r="E245">
        <v>1901</v>
      </c>
      <c r="F245" t="s">
        <v>735</v>
      </c>
      <c r="G245" s="112" t="s">
        <v>734</v>
      </c>
      <c r="H245" s="112" t="s">
        <v>734</v>
      </c>
    </row>
    <row r="246" spans="1:8">
      <c r="A246" s="112" t="s">
        <v>736</v>
      </c>
      <c r="B246" s="112" t="s">
        <v>40</v>
      </c>
      <c r="C246">
        <v>223232</v>
      </c>
      <c r="D246" s="112" t="s">
        <v>737</v>
      </c>
      <c r="E246">
        <v>425</v>
      </c>
      <c r="F246" t="s">
        <v>493</v>
      </c>
      <c r="G246" s="112" t="s">
        <v>737</v>
      </c>
      <c r="H246" s="112" t="s">
        <v>737</v>
      </c>
    </row>
    <row r="247" spans="1:8">
      <c r="A247" s="112" t="s">
        <v>68</v>
      </c>
      <c r="B247" s="112" t="s">
        <v>69</v>
      </c>
      <c r="C247">
        <v>502158</v>
      </c>
      <c r="D247" s="112" t="s">
        <v>738</v>
      </c>
      <c r="E247">
        <v>227</v>
      </c>
      <c r="G247" s="112"/>
      <c r="H247" s="112" t="s">
        <v>738</v>
      </c>
    </row>
    <row r="248" spans="1:8">
      <c r="A248" s="112" t="s">
        <v>68</v>
      </c>
      <c r="B248" s="112" t="s">
        <v>69</v>
      </c>
      <c r="C248">
        <v>504704</v>
      </c>
      <c r="D248" s="112" t="s">
        <v>739</v>
      </c>
      <c r="E248">
        <v>179</v>
      </c>
      <c r="F248" t="s">
        <v>740</v>
      </c>
      <c r="G248" s="112" t="s">
        <v>739</v>
      </c>
      <c r="H248" s="112" t="s">
        <v>739</v>
      </c>
    </row>
    <row r="249" spans="1:8">
      <c r="A249" s="112" t="s">
        <v>68</v>
      </c>
      <c r="B249" s="112" t="s">
        <v>69</v>
      </c>
      <c r="C249">
        <v>501352</v>
      </c>
      <c r="D249" s="112" t="s">
        <v>741</v>
      </c>
      <c r="E249">
        <v>596</v>
      </c>
      <c r="F249" t="s">
        <v>556</v>
      </c>
      <c r="G249" s="112" t="s">
        <v>741</v>
      </c>
      <c r="H249" s="112" t="s">
        <v>741</v>
      </c>
    </row>
    <row r="250" spans="1:8">
      <c r="A250" s="112" t="s">
        <v>68</v>
      </c>
      <c r="B250" s="112" t="s">
        <v>69</v>
      </c>
      <c r="C250">
        <v>506588</v>
      </c>
      <c r="D250" s="112" t="s">
        <v>742</v>
      </c>
      <c r="E250">
        <v>206</v>
      </c>
      <c r="F250" t="s">
        <v>378</v>
      </c>
      <c r="G250" s="112" t="s">
        <v>743</v>
      </c>
      <c r="H250" s="112" t="s">
        <v>742</v>
      </c>
    </row>
    <row r="251" spans="1:8">
      <c r="A251" s="112" t="s">
        <v>744</v>
      </c>
      <c r="B251" s="112" t="s">
        <v>624</v>
      </c>
      <c r="C251">
        <v>514104</v>
      </c>
      <c r="D251" s="112" t="s">
        <v>745</v>
      </c>
      <c r="E251">
        <v>573</v>
      </c>
      <c r="G251" s="112"/>
      <c r="H251" s="112" t="s">
        <v>745</v>
      </c>
    </row>
    <row r="252" spans="1:8">
      <c r="A252" s="112" t="s">
        <v>746</v>
      </c>
      <c r="B252" s="112" t="s">
        <v>624</v>
      </c>
      <c r="C252">
        <v>514394</v>
      </c>
      <c r="D252" s="112" t="s">
        <v>747</v>
      </c>
      <c r="E252">
        <v>872</v>
      </c>
      <c r="G252" s="112"/>
      <c r="H252" s="112" t="s">
        <v>748</v>
      </c>
    </row>
    <row r="253" spans="1:8">
      <c r="A253" s="112" t="s">
        <v>749</v>
      </c>
      <c r="B253" s="112" t="s">
        <v>642</v>
      </c>
      <c r="C253">
        <v>529406</v>
      </c>
      <c r="D253" s="112" t="s">
        <v>750</v>
      </c>
      <c r="E253">
        <v>1601</v>
      </c>
      <c r="G253" s="112"/>
      <c r="H253" s="112" t="s">
        <v>750</v>
      </c>
    </row>
    <row r="254" spans="1:8">
      <c r="A254" s="112" t="s">
        <v>57</v>
      </c>
      <c r="B254" s="112" t="s">
        <v>36</v>
      </c>
      <c r="C254">
        <v>506805</v>
      </c>
      <c r="D254" s="112" t="s">
        <v>751</v>
      </c>
      <c r="E254">
        <v>923</v>
      </c>
      <c r="F254" t="s">
        <v>752</v>
      </c>
      <c r="G254" s="112" t="s">
        <v>753</v>
      </c>
      <c r="H254" s="112" t="s">
        <v>753</v>
      </c>
    </row>
    <row r="255" spans="1:8">
      <c r="A255" s="112" t="s">
        <v>254</v>
      </c>
      <c r="B255" s="112" t="s">
        <v>36</v>
      </c>
      <c r="C255">
        <v>530225</v>
      </c>
      <c r="D255" s="112" t="s">
        <v>754</v>
      </c>
      <c r="E255">
        <v>1291</v>
      </c>
      <c r="F255" t="s">
        <v>493</v>
      </c>
      <c r="G255" s="112" t="s">
        <v>755</v>
      </c>
      <c r="H255" s="112" t="s">
        <v>754</v>
      </c>
    </row>
    <row r="256" spans="1:8">
      <c r="A256" s="112" t="s">
        <v>595</v>
      </c>
      <c r="B256" s="112" t="s">
        <v>464</v>
      </c>
      <c r="C256">
        <v>504066</v>
      </c>
      <c r="D256" s="112" t="s">
        <v>756</v>
      </c>
      <c r="E256">
        <v>492</v>
      </c>
      <c r="F256" t="s">
        <v>757</v>
      </c>
      <c r="G256" s="112" t="s">
        <v>758</v>
      </c>
      <c r="H256" s="112" t="s">
        <v>758</v>
      </c>
    </row>
    <row r="257" spans="1:8">
      <c r="A257" s="112" t="s">
        <v>759</v>
      </c>
      <c r="B257" s="112" t="s">
        <v>121</v>
      </c>
      <c r="C257">
        <v>529370</v>
      </c>
      <c r="D257" s="112" t="s">
        <v>760</v>
      </c>
      <c r="E257">
        <v>1030</v>
      </c>
      <c r="F257" t="s">
        <v>761</v>
      </c>
      <c r="G257" s="112" t="s">
        <v>760</v>
      </c>
      <c r="H257" s="112" t="s">
        <v>760</v>
      </c>
    </row>
    <row r="258" spans="1:8">
      <c r="A258" s="112" t="s">
        <v>762</v>
      </c>
      <c r="B258" s="112" t="s">
        <v>40</v>
      </c>
      <c r="C258">
        <v>164924</v>
      </c>
      <c r="D258" s="112" t="s">
        <v>763</v>
      </c>
      <c r="E258">
        <v>534</v>
      </c>
      <c r="F258" t="s">
        <v>637</v>
      </c>
      <c r="G258" s="112" t="s">
        <v>763</v>
      </c>
      <c r="H258" s="112" t="s">
        <v>763</v>
      </c>
    </row>
    <row r="259" spans="1:8">
      <c r="A259" s="112" t="s">
        <v>764</v>
      </c>
      <c r="B259" s="112" t="s">
        <v>36</v>
      </c>
      <c r="C259">
        <v>529060</v>
      </c>
      <c r="D259" s="112" t="s">
        <v>765</v>
      </c>
      <c r="E259">
        <v>675</v>
      </c>
      <c r="F259" t="s">
        <v>655</v>
      </c>
      <c r="G259" s="112" t="s">
        <v>765</v>
      </c>
      <c r="H259" s="112" t="s">
        <v>765</v>
      </c>
    </row>
    <row r="260" spans="1:8">
      <c r="A260" s="112" t="s">
        <v>766</v>
      </c>
      <c r="B260" s="112" t="s">
        <v>464</v>
      </c>
      <c r="C260">
        <v>530281</v>
      </c>
      <c r="D260" s="112" t="s">
        <v>767</v>
      </c>
      <c r="E260">
        <v>1865</v>
      </c>
      <c r="G260" s="112"/>
      <c r="H260" s="112" t="s">
        <v>767</v>
      </c>
    </row>
    <row r="261" spans="1:8">
      <c r="A261" s="112" t="s">
        <v>768</v>
      </c>
      <c r="B261" s="112" t="s">
        <v>40</v>
      </c>
      <c r="C261">
        <v>165015</v>
      </c>
      <c r="D261" s="112" t="s">
        <v>769</v>
      </c>
      <c r="E261">
        <v>610</v>
      </c>
      <c r="F261" t="s">
        <v>570</v>
      </c>
      <c r="G261" s="112" t="s">
        <v>769</v>
      </c>
      <c r="H261" s="112" t="s">
        <v>769</v>
      </c>
    </row>
    <row r="262" spans="1:8">
      <c r="A262" s="112" t="s">
        <v>770</v>
      </c>
      <c r="B262" s="112" t="s">
        <v>545</v>
      </c>
      <c r="C262">
        <v>529040</v>
      </c>
      <c r="D262" s="112" t="s">
        <v>771</v>
      </c>
      <c r="E262">
        <v>962</v>
      </c>
      <c r="F262" t="s">
        <v>772</v>
      </c>
      <c r="G262" s="112" t="s">
        <v>771</v>
      </c>
      <c r="H262" s="112" t="s">
        <v>771</v>
      </c>
    </row>
    <row r="263" spans="1:8">
      <c r="A263" s="112" t="s">
        <v>773</v>
      </c>
      <c r="B263" s="112" t="s">
        <v>522</v>
      </c>
      <c r="C263">
        <v>529463</v>
      </c>
      <c r="D263" s="112" t="s">
        <v>774</v>
      </c>
      <c r="E263">
        <v>1595</v>
      </c>
      <c r="G263" s="112"/>
      <c r="H263" s="112" t="s">
        <v>775</v>
      </c>
    </row>
    <row r="264" spans="1:8">
      <c r="A264" s="112" t="s">
        <v>776</v>
      </c>
      <c r="B264" s="112" t="s">
        <v>445</v>
      </c>
      <c r="C264">
        <v>530222</v>
      </c>
      <c r="D264" s="112" t="s">
        <v>777</v>
      </c>
      <c r="E264">
        <v>1196</v>
      </c>
      <c r="G264" s="112"/>
      <c r="H264" s="112" t="s">
        <v>777</v>
      </c>
    </row>
    <row r="265" spans="1:8">
      <c r="A265" s="112" t="s">
        <v>778</v>
      </c>
      <c r="B265" s="112" t="s">
        <v>624</v>
      </c>
      <c r="C265">
        <v>501834</v>
      </c>
      <c r="D265" s="112" t="s">
        <v>779</v>
      </c>
      <c r="E265">
        <v>271</v>
      </c>
      <c r="F265" t="s">
        <v>780</v>
      </c>
      <c r="G265" s="112" t="s">
        <v>779</v>
      </c>
      <c r="H265" s="112" t="s">
        <v>779</v>
      </c>
    </row>
    <row r="266" spans="1:8">
      <c r="A266" s="112" t="s">
        <v>680</v>
      </c>
      <c r="B266" s="112" t="s">
        <v>464</v>
      </c>
      <c r="C266">
        <v>529758</v>
      </c>
      <c r="D266" s="112" t="s">
        <v>781</v>
      </c>
      <c r="E266">
        <v>164</v>
      </c>
      <c r="G266" s="112"/>
      <c r="H266" s="112" t="s">
        <v>781</v>
      </c>
    </row>
    <row r="267" spans="1:10">
      <c r="A267" s="112" t="s">
        <v>68</v>
      </c>
      <c r="B267" s="112" t="s">
        <v>69</v>
      </c>
      <c r="C267">
        <v>504555</v>
      </c>
      <c r="D267" s="112" t="s">
        <v>782</v>
      </c>
      <c r="E267">
        <v>871</v>
      </c>
      <c r="G267" s="112"/>
      <c r="H267" s="112" t="s">
        <v>782</v>
      </c>
      <c r="J267">
        <v>0.0751549121949965</v>
      </c>
    </row>
    <row r="268" spans="1:8">
      <c r="A268" s="112" t="s">
        <v>330</v>
      </c>
      <c r="B268" s="112" t="s">
        <v>74</v>
      </c>
      <c r="C268">
        <v>499991</v>
      </c>
      <c r="D268" s="112" t="s">
        <v>783</v>
      </c>
      <c r="E268">
        <v>617</v>
      </c>
      <c r="F268" t="s">
        <v>784</v>
      </c>
      <c r="G268" s="112" t="s">
        <v>783</v>
      </c>
      <c r="H268" s="112" t="s">
        <v>783</v>
      </c>
    </row>
    <row r="269" spans="1:8">
      <c r="A269" s="112" t="s">
        <v>785</v>
      </c>
      <c r="B269" s="112" t="s">
        <v>121</v>
      </c>
      <c r="C269">
        <v>529603</v>
      </c>
      <c r="D269" s="112" t="s">
        <v>786</v>
      </c>
      <c r="E269">
        <v>986</v>
      </c>
      <c r="G269" s="112"/>
      <c r="H269" s="112" t="s">
        <v>786</v>
      </c>
    </row>
    <row r="270" spans="1:8">
      <c r="A270" s="112" t="s">
        <v>787</v>
      </c>
      <c r="B270" s="112" t="s">
        <v>69</v>
      </c>
      <c r="C270">
        <v>501467</v>
      </c>
      <c r="D270" s="112" t="s">
        <v>788</v>
      </c>
      <c r="E270">
        <v>168</v>
      </c>
      <c r="F270" t="s">
        <v>789</v>
      </c>
      <c r="G270" s="112" t="s">
        <v>788</v>
      </c>
      <c r="H270" s="112" t="s">
        <v>788</v>
      </c>
    </row>
    <row r="271" spans="1:8">
      <c r="A271" s="112" t="s">
        <v>790</v>
      </c>
      <c r="B271" s="112" t="s">
        <v>131</v>
      </c>
      <c r="C271">
        <v>505279</v>
      </c>
      <c r="D271" s="112" t="s">
        <v>791</v>
      </c>
      <c r="E271">
        <v>341</v>
      </c>
      <c r="F271" t="s">
        <v>792</v>
      </c>
      <c r="G271" s="112" t="s">
        <v>791</v>
      </c>
      <c r="H271" s="112" t="s">
        <v>791</v>
      </c>
    </row>
    <row r="272" spans="1:8">
      <c r="A272" s="112" t="s">
        <v>793</v>
      </c>
      <c r="B272" s="112" t="s">
        <v>471</v>
      </c>
      <c r="C272">
        <v>505417</v>
      </c>
      <c r="D272" s="112" t="s">
        <v>794</v>
      </c>
      <c r="E272">
        <v>1153</v>
      </c>
      <c r="F272" t="s">
        <v>795</v>
      </c>
      <c r="G272" s="112" t="s">
        <v>794</v>
      </c>
      <c r="H272" s="112" t="s">
        <v>794</v>
      </c>
    </row>
    <row r="273" spans="1:8">
      <c r="A273" s="112" t="s">
        <v>796</v>
      </c>
      <c r="B273" s="112" t="s">
        <v>40</v>
      </c>
      <c r="C273">
        <v>111948</v>
      </c>
      <c r="D273" s="112" t="s">
        <v>797</v>
      </c>
      <c r="E273">
        <v>1465</v>
      </c>
      <c r="G273" s="112"/>
      <c r="H273" s="112" t="s">
        <v>797</v>
      </c>
    </row>
    <row r="274" spans="1:8">
      <c r="A274" s="112" t="s">
        <v>798</v>
      </c>
      <c r="B274" s="112" t="s">
        <v>121</v>
      </c>
      <c r="C274">
        <v>528963</v>
      </c>
      <c r="D274" s="112" t="s">
        <v>799</v>
      </c>
      <c r="E274">
        <v>818</v>
      </c>
      <c r="F274" t="s">
        <v>610</v>
      </c>
      <c r="G274" s="112" t="s">
        <v>800</v>
      </c>
      <c r="H274" s="112" t="s">
        <v>799</v>
      </c>
    </row>
    <row r="275" spans="1:8">
      <c r="A275" s="112" t="s">
        <v>801</v>
      </c>
      <c r="B275" s="112" t="s">
        <v>121</v>
      </c>
      <c r="C275">
        <v>528979</v>
      </c>
      <c r="D275" s="112" t="s">
        <v>802</v>
      </c>
      <c r="E275">
        <v>917</v>
      </c>
      <c r="F275" t="s">
        <v>490</v>
      </c>
      <c r="G275" s="112" t="s">
        <v>803</v>
      </c>
      <c r="H275" s="112" t="s">
        <v>802</v>
      </c>
    </row>
    <row r="276" spans="1:8">
      <c r="A276" s="112" t="s">
        <v>804</v>
      </c>
      <c r="B276" s="112" t="s">
        <v>69</v>
      </c>
      <c r="C276">
        <v>529826</v>
      </c>
      <c r="D276" s="112" t="s">
        <v>805</v>
      </c>
      <c r="E276">
        <v>769</v>
      </c>
      <c r="G276" s="112"/>
      <c r="H276" s="112" t="s">
        <v>805</v>
      </c>
    </row>
    <row r="277" spans="1:8">
      <c r="A277" s="112" t="s">
        <v>806</v>
      </c>
      <c r="B277" s="112" t="s">
        <v>497</v>
      </c>
      <c r="C277">
        <v>500257</v>
      </c>
      <c r="D277" s="112" t="s">
        <v>807</v>
      </c>
      <c r="E277">
        <v>655</v>
      </c>
      <c r="F277" t="s">
        <v>808</v>
      </c>
      <c r="G277" s="112" t="s">
        <v>807</v>
      </c>
      <c r="H277" s="112" t="s">
        <v>807</v>
      </c>
    </row>
    <row r="278" spans="1:8">
      <c r="A278" s="112" t="s">
        <v>809</v>
      </c>
      <c r="B278" s="112" t="s">
        <v>106</v>
      </c>
      <c r="C278">
        <v>503793</v>
      </c>
      <c r="D278" s="112" t="s">
        <v>810</v>
      </c>
      <c r="E278">
        <v>894</v>
      </c>
      <c r="F278" t="s">
        <v>811</v>
      </c>
      <c r="G278" s="112" t="s">
        <v>810</v>
      </c>
      <c r="H278" s="112" t="s">
        <v>810</v>
      </c>
    </row>
    <row r="279" spans="1:8">
      <c r="A279" s="112" t="s">
        <v>470</v>
      </c>
      <c r="B279" s="112" t="s">
        <v>471</v>
      </c>
      <c r="C279">
        <v>503180</v>
      </c>
      <c r="D279" s="112" t="s">
        <v>812</v>
      </c>
      <c r="E279">
        <v>285</v>
      </c>
      <c r="G279" s="112"/>
      <c r="H279" s="112" t="s">
        <v>813</v>
      </c>
    </row>
    <row r="280" spans="1:8">
      <c r="A280" s="112" t="s">
        <v>226</v>
      </c>
      <c r="B280" s="112" t="s">
        <v>69</v>
      </c>
      <c r="C280">
        <v>502614</v>
      </c>
      <c r="D280" s="112" t="s">
        <v>814</v>
      </c>
      <c r="E280">
        <v>894</v>
      </c>
      <c r="G280" s="112"/>
      <c r="H280" s="112" t="s">
        <v>814</v>
      </c>
    </row>
    <row r="281" spans="1:8">
      <c r="A281" s="112" t="s">
        <v>815</v>
      </c>
      <c r="B281" s="112" t="s">
        <v>69</v>
      </c>
      <c r="C281">
        <v>505768</v>
      </c>
      <c r="D281" s="112" t="s">
        <v>816</v>
      </c>
      <c r="E281">
        <v>245</v>
      </c>
      <c r="F281" t="s">
        <v>817</v>
      </c>
      <c r="G281" s="112" t="s">
        <v>816</v>
      </c>
      <c r="H281" s="112" t="s">
        <v>816</v>
      </c>
    </row>
    <row r="282" spans="1:8">
      <c r="A282" s="112" t="s">
        <v>818</v>
      </c>
      <c r="B282" s="112" t="s">
        <v>385</v>
      </c>
      <c r="C282">
        <v>503755</v>
      </c>
      <c r="D282" s="112" t="s">
        <v>819</v>
      </c>
      <c r="E282">
        <v>946</v>
      </c>
      <c r="F282" t="s">
        <v>615</v>
      </c>
      <c r="G282" s="112" t="s">
        <v>819</v>
      </c>
      <c r="H282" s="112" t="s">
        <v>819</v>
      </c>
    </row>
    <row r="283" spans="1:8">
      <c r="A283" s="112" t="s">
        <v>496</v>
      </c>
      <c r="B283" s="112" t="s">
        <v>497</v>
      </c>
      <c r="C283">
        <v>505636</v>
      </c>
      <c r="D283" s="112" t="s">
        <v>820</v>
      </c>
      <c r="E283">
        <v>534</v>
      </c>
      <c r="F283" t="s">
        <v>821</v>
      </c>
      <c r="G283" s="112" t="s">
        <v>820</v>
      </c>
      <c r="H283" s="112" t="s">
        <v>820</v>
      </c>
    </row>
    <row r="284" spans="1:8">
      <c r="A284" s="112" t="s">
        <v>793</v>
      </c>
      <c r="B284" s="112" t="s">
        <v>471</v>
      </c>
      <c r="C284">
        <v>529072</v>
      </c>
      <c r="D284" s="112" t="s">
        <v>822</v>
      </c>
      <c r="E284">
        <v>1706</v>
      </c>
      <c r="F284" t="s">
        <v>493</v>
      </c>
      <c r="G284" s="112" t="s">
        <v>822</v>
      </c>
      <c r="H284" s="112" t="s">
        <v>822</v>
      </c>
    </row>
    <row r="285" spans="1:8">
      <c r="A285" s="112" t="s">
        <v>384</v>
      </c>
      <c r="B285" s="112" t="s">
        <v>385</v>
      </c>
      <c r="C285">
        <v>500565</v>
      </c>
      <c r="D285" s="112" t="s">
        <v>823</v>
      </c>
      <c r="E285">
        <v>1049</v>
      </c>
      <c r="G285" s="112"/>
      <c r="H285" s="112" t="s">
        <v>824</v>
      </c>
    </row>
    <row r="286" spans="1:8">
      <c r="A286" s="112" t="s">
        <v>825</v>
      </c>
      <c r="B286" s="112" t="s">
        <v>385</v>
      </c>
      <c r="C286">
        <v>503344</v>
      </c>
      <c r="D286" s="112" t="s">
        <v>826</v>
      </c>
      <c r="E286">
        <v>1396</v>
      </c>
      <c r="F286" t="s">
        <v>493</v>
      </c>
      <c r="G286" s="112" t="s">
        <v>826</v>
      </c>
      <c r="H286" s="112" t="s">
        <v>826</v>
      </c>
    </row>
    <row r="287" spans="1:8">
      <c r="A287" s="112" t="s">
        <v>827</v>
      </c>
      <c r="B287" s="112" t="s">
        <v>385</v>
      </c>
      <c r="C287">
        <v>502760</v>
      </c>
      <c r="D287" s="112" t="s">
        <v>828</v>
      </c>
      <c r="E287">
        <v>1218</v>
      </c>
      <c r="F287" t="s">
        <v>615</v>
      </c>
      <c r="G287" s="112" t="s">
        <v>828</v>
      </c>
      <c r="H287" s="112" t="s">
        <v>828</v>
      </c>
    </row>
    <row r="288" spans="1:8">
      <c r="A288" s="112" t="s">
        <v>829</v>
      </c>
      <c r="B288" s="112" t="s">
        <v>40</v>
      </c>
      <c r="C288">
        <v>190044</v>
      </c>
      <c r="D288" s="112" t="s">
        <v>830</v>
      </c>
      <c r="E288">
        <v>1696</v>
      </c>
      <c r="F288" t="s">
        <v>666</v>
      </c>
      <c r="G288" s="112" t="s">
        <v>830</v>
      </c>
      <c r="H288" s="112" t="s">
        <v>830</v>
      </c>
    </row>
    <row r="289" spans="1:8">
      <c r="A289" s="112" t="s">
        <v>831</v>
      </c>
      <c r="B289" s="112" t="s">
        <v>218</v>
      </c>
      <c r="C289">
        <v>500870</v>
      </c>
      <c r="D289" s="112" t="s">
        <v>832</v>
      </c>
      <c r="E289">
        <v>344</v>
      </c>
      <c r="F289" t="s">
        <v>789</v>
      </c>
      <c r="G289" s="112" t="s">
        <v>833</v>
      </c>
      <c r="H289" s="112" t="s">
        <v>834</v>
      </c>
    </row>
    <row r="290" spans="1:8">
      <c r="A290" s="112" t="s">
        <v>835</v>
      </c>
      <c r="B290" s="112" t="s">
        <v>40</v>
      </c>
      <c r="C290">
        <v>217882</v>
      </c>
      <c r="D290" s="112" t="s">
        <v>836</v>
      </c>
      <c r="E290">
        <v>703</v>
      </c>
      <c r="F290" t="s">
        <v>615</v>
      </c>
      <c r="G290" s="112" t="s">
        <v>836</v>
      </c>
      <c r="H290" s="112" t="s">
        <v>836</v>
      </c>
    </row>
    <row r="291" spans="1:8">
      <c r="A291" s="112" t="s">
        <v>837</v>
      </c>
      <c r="B291" s="112" t="s">
        <v>40</v>
      </c>
      <c r="C291">
        <v>126775</v>
      </c>
      <c r="D291" s="112" t="s">
        <v>838</v>
      </c>
      <c r="E291">
        <v>685</v>
      </c>
      <c r="F291" t="s">
        <v>839</v>
      </c>
      <c r="G291" s="112" t="s">
        <v>838</v>
      </c>
      <c r="H291" s="112" t="s">
        <v>838</v>
      </c>
    </row>
    <row r="292" spans="1:8">
      <c r="A292" s="112" t="s">
        <v>840</v>
      </c>
      <c r="B292" s="112" t="s">
        <v>40</v>
      </c>
      <c r="C292">
        <v>126818</v>
      </c>
      <c r="D292" s="112" t="s">
        <v>841</v>
      </c>
      <c r="E292">
        <v>311</v>
      </c>
      <c r="G292" s="112"/>
      <c r="H292" s="112" t="s">
        <v>842</v>
      </c>
    </row>
    <row r="293" spans="1:8">
      <c r="A293" s="112" t="s">
        <v>715</v>
      </c>
      <c r="B293" s="112" t="s">
        <v>402</v>
      </c>
      <c r="C293">
        <v>506527</v>
      </c>
      <c r="D293" s="112" t="s">
        <v>843</v>
      </c>
      <c r="E293">
        <v>323</v>
      </c>
      <c r="F293" t="s">
        <v>844</v>
      </c>
      <c r="G293" s="112" t="s">
        <v>843</v>
      </c>
      <c r="H293" s="112" t="s">
        <v>843</v>
      </c>
    </row>
    <row r="294" spans="1:8">
      <c r="A294" s="112" t="s">
        <v>845</v>
      </c>
      <c r="B294" s="112" t="s">
        <v>270</v>
      </c>
      <c r="C294">
        <v>502092</v>
      </c>
      <c r="D294" s="112" t="s">
        <v>846</v>
      </c>
      <c r="E294">
        <v>635</v>
      </c>
      <c r="G294" s="112"/>
      <c r="H294" s="112" t="s">
        <v>846</v>
      </c>
    </row>
    <row r="295" spans="1:8">
      <c r="A295" s="112" t="s">
        <v>246</v>
      </c>
      <c r="B295" s="112" t="s">
        <v>36</v>
      </c>
      <c r="C295">
        <v>529401</v>
      </c>
      <c r="D295" s="112" t="s">
        <v>847</v>
      </c>
      <c r="E295">
        <v>1060</v>
      </c>
      <c r="F295" t="s">
        <v>808</v>
      </c>
      <c r="G295" s="112" t="s">
        <v>847</v>
      </c>
      <c r="H295" s="112" t="s">
        <v>847</v>
      </c>
    </row>
    <row r="296" spans="1:8">
      <c r="A296" s="112" t="s">
        <v>848</v>
      </c>
      <c r="B296" s="112" t="s">
        <v>36</v>
      </c>
      <c r="C296">
        <v>500995</v>
      </c>
      <c r="D296" s="112" t="s">
        <v>849</v>
      </c>
      <c r="E296">
        <v>761</v>
      </c>
      <c r="G296" s="112"/>
      <c r="H296" s="112" t="s">
        <v>849</v>
      </c>
    </row>
    <row r="297" spans="1:8">
      <c r="A297" s="112" t="s">
        <v>850</v>
      </c>
      <c r="B297" s="112" t="s">
        <v>40</v>
      </c>
      <c r="C297">
        <v>181002</v>
      </c>
      <c r="D297" s="112" t="s">
        <v>851</v>
      </c>
      <c r="E297">
        <v>1427</v>
      </c>
      <c r="G297" s="112"/>
      <c r="H297" s="112" t="s">
        <v>851</v>
      </c>
    </row>
    <row r="298" spans="1:8">
      <c r="A298" s="112" t="s">
        <v>852</v>
      </c>
      <c r="B298" s="112" t="s">
        <v>121</v>
      </c>
      <c r="C298">
        <v>503377</v>
      </c>
      <c r="D298" s="112" t="s">
        <v>853</v>
      </c>
      <c r="E298">
        <v>164</v>
      </c>
      <c r="F298" t="s">
        <v>854</v>
      </c>
      <c r="G298" s="112" t="s">
        <v>853</v>
      </c>
      <c r="H298" s="112" t="s">
        <v>853</v>
      </c>
    </row>
    <row r="299" spans="1:8">
      <c r="A299" s="112" t="s">
        <v>855</v>
      </c>
      <c r="B299" s="112" t="s">
        <v>218</v>
      </c>
      <c r="C299">
        <v>529718</v>
      </c>
      <c r="D299" s="112" t="s">
        <v>856</v>
      </c>
      <c r="E299">
        <v>1824</v>
      </c>
      <c r="F299" t="s">
        <v>615</v>
      </c>
      <c r="G299" s="112" t="s">
        <v>857</v>
      </c>
      <c r="H299" s="112" t="s">
        <v>857</v>
      </c>
    </row>
    <row r="300" spans="1:8">
      <c r="A300" s="112" t="s">
        <v>858</v>
      </c>
      <c r="B300" s="112" t="s">
        <v>859</v>
      </c>
      <c r="C300">
        <v>530036</v>
      </c>
      <c r="D300" s="112" t="s">
        <v>860</v>
      </c>
      <c r="E300">
        <v>1106</v>
      </c>
      <c r="G300" s="112"/>
      <c r="H300" s="112" t="s">
        <v>860</v>
      </c>
    </row>
    <row r="301" spans="1:8">
      <c r="A301" s="112" t="s">
        <v>861</v>
      </c>
      <c r="B301" s="112" t="s">
        <v>74</v>
      </c>
      <c r="C301">
        <v>499990</v>
      </c>
      <c r="D301" s="112" t="s">
        <v>862</v>
      </c>
      <c r="E301">
        <v>352</v>
      </c>
      <c r="F301" t="s">
        <v>863</v>
      </c>
      <c r="G301" s="112" t="s">
        <v>862</v>
      </c>
      <c r="H301" s="112" t="s">
        <v>862</v>
      </c>
    </row>
    <row r="302" spans="1:8">
      <c r="A302" s="112" t="s">
        <v>864</v>
      </c>
      <c r="B302" s="112" t="s">
        <v>69</v>
      </c>
      <c r="C302">
        <v>500236</v>
      </c>
      <c r="D302" s="112" t="s">
        <v>865</v>
      </c>
      <c r="E302">
        <v>292</v>
      </c>
      <c r="F302" t="s">
        <v>866</v>
      </c>
      <c r="G302" s="112" t="s">
        <v>865</v>
      </c>
      <c r="H302" s="112" t="s">
        <v>865</v>
      </c>
    </row>
    <row r="303" spans="1:8">
      <c r="A303" s="112" t="s">
        <v>867</v>
      </c>
      <c r="B303" s="112" t="s">
        <v>624</v>
      </c>
      <c r="C303">
        <v>509246</v>
      </c>
      <c r="D303" s="112" t="s">
        <v>868</v>
      </c>
      <c r="E303">
        <v>1408</v>
      </c>
      <c r="G303" s="112"/>
      <c r="H303" s="112" t="s">
        <v>868</v>
      </c>
    </row>
    <row r="304" spans="1:8">
      <c r="A304" s="112" t="s">
        <v>376</v>
      </c>
      <c r="B304" s="112" t="s">
        <v>36</v>
      </c>
      <c r="C304">
        <v>529563</v>
      </c>
      <c r="D304" s="112" t="s">
        <v>869</v>
      </c>
      <c r="E304">
        <v>1114</v>
      </c>
      <c r="F304" t="s">
        <v>490</v>
      </c>
      <c r="G304" s="112" t="s">
        <v>869</v>
      </c>
      <c r="H304" s="112" t="s">
        <v>869</v>
      </c>
    </row>
    <row r="305" spans="1:8">
      <c r="A305" s="112" t="s">
        <v>870</v>
      </c>
      <c r="B305" s="112" t="s">
        <v>121</v>
      </c>
      <c r="C305">
        <v>504884</v>
      </c>
      <c r="D305" s="112" t="s">
        <v>871</v>
      </c>
      <c r="E305">
        <v>177</v>
      </c>
      <c r="F305" t="s">
        <v>872</v>
      </c>
      <c r="G305" s="112" t="s">
        <v>871</v>
      </c>
      <c r="H305" s="112" t="s">
        <v>871</v>
      </c>
    </row>
    <row r="306" spans="1:8">
      <c r="A306" s="112" t="s">
        <v>873</v>
      </c>
      <c r="B306" s="112" t="s">
        <v>874</v>
      </c>
      <c r="C306">
        <v>530009</v>
      </c>
      <c r="D306" s="112" t="s">
        <v>875</v>
      </c>
      <c r="E306">
        <v>1489</v>
      </c>
      <c r="F306" t="s">
        <v>876</v>
      </c>
      <c r="G306" s="112" t="s">
        <v>875</v>
      </c>
      <c r="H306" s="112" t="s">
        <v>877</v>
      </c>
    </row>
    <row r="307" spans="1:8">
      <c r="A307" s="112" t="s">
        <v>878</v>
      </c>
      <c r="B307" s="112" t="s">
        <v>642</v>
      </c>
      <c r="C307">
        <v>529835</v>
      </c>
      <c r="D307" s="112" t="s">
        <v>879</v>
      </c>
      <c r="E307">
        <v>1581</v>
      </c>
      <c r="G307" s="112"/>
      <c r="H307" s="112" t="s">
        <v>879</v>
      </c>
    </row>
    <row r="308" spans="1:8">
      <c r="A308" s="112" t="s">
        <v>880</v>
      </c>
      <c r="B308" s="112" t="s">
        <v>692</v>
      </c>
      <c r="C308">
        <v>529213</v>
      </c>
      <c r="D308" s="112" t="s">
        <v>881</v>
      </c>
      <c r="E308">
        <v>1435</v>
      </c>
      <c r="G308" s="112"/>
      <c r="H308" s="112" t="s">
        <v>881</v>
      </c>
    </row>
    <row r="309" spans="1:8">
      <c r="A309" s="112" t="s">
        <v>882</v>
      </c>
      <c r="B309" s="112" t="s">
        <v>883</v>
      </c>
      <c r="C309">
        <v>529669</v>
      </c>
      <c r="D309" s="112" t="s">
        <v>884</v>
      </c>
      <c r="E309">
        <v>1141</v>
      </c>
      <c r="G309" s="112"/>
      <c r="H309" s="112" t="s">
        <v>885</v>
      </c>
    </row>
    <row r="310" spans="1:8">
      <c r="A310" s="112" t="s">
        <v>886</v>
      </c>
      <c r="B310" s="112" t="s">
        <v>464</v>
      </c>
      <c r="C310">
        <v>503998</v>
      </c>
      <c r="D310" s="112" t="s">
        <v>887</v>
      </c>
      <c r="E310">
        <v>1321</v>
      </c>
      <c r="F310" t="s">
        <v>447</v>
      </c>
      <c r="G310" s="112" t="s">
        <v>888</v>
      </c>
      <c r="H310" s="112" t="s">
        <v>889</v>
      </c>
    </row>
    <row r="311" spans="1:8">
      <c r="A311" s="112" t="s">
        <v>137</v>
      </c>
      <c r="B311" s="112" t="s">
        <v>69</v>
      </c>
      <c r="C311">
        <v>500299</v>
      </c>
      <c r="D311" s="112" t="s">
        <v>890</v>
      </c>
      <c r="E311">
        <v>509</v>
      </c>
      <c r="F311" t="s">
        <v>556</v>
      </c>
      <c r="G311" s="112" t="s">
        <v>890</v>
      </c>
      <c r="H311" s="112" t="s">
        <v>890</v>
      </c>
    </row>
    <row r="312" spans="1:8">
      <c r="A312" s="112" t="s">
        <v>63</v>
      </c>
      <c r="B312" s="112" t="s">
        <v>40</v>
      </c>
      <c r="C312">
        <v>212054</v>
      </c>
      <c r="D312" s="112" t="s">
        <v>891</v>
      </c>
      <c r="E312">
        <v>428</v>
      </c>
      <c r="F312" t="s">
        <v>610</v>
      </c>
      <c r="G312" s="112" t="s">
        <v>891</v>
      </c>
      <c r="H312" s="112" t="s">
        <v>891</v>
      </c>
    </row>
    <row r="313" spans="1:8">
      <c r="A313" s="112" t="s">
        <v>369</v>
      </c>
      <c r="B313" s="112" t="s">
        <v>370</v>
      </c>
      <c r="C313">
        <v>528873</v>
      </c>
      <c r="D313" s="112" t="s">
        <v>892</v>
      </c>
      <c r="E313">
        <v>861</v>
      </c>
      <c r="F313" t="s">
        <v>893</v>
      </c>
      <c r="G313" s="112" t="s">
        <v>892</v>
      </c>
      <c r="H313" s="112" t="s">
        <v>892</v>
      </c>
    </row>
    <row r="314" spans="1:8">
      <c r="A314" s="112" t="s">
        <v>894</v>
      </c>
      <c r="B314" s="112" t="s">
        <v>366</v>
      </c>
      <c r="C314">
        <v>530223</v>
      </c>
      <c r="D314" s="112" t="s">
        <v>895</v>
      </c>
      <c r="E314">
        <v>1223</v>
      </c>
      <c r="G314" s="112"/>
      <c r="H314" s="112" t="s">
        <v>895</v>
      </c>
    </row>
    <row r="315" spans="1:8">
      <c r="A315" s="112" t="s">
        <v>896</v>
      </c>
      <c r="B315" s="112" t="s">
        <v>483</v>
      </c>
      <c r="C315">
        <v>529795</v>
      </c>
      <c r="D315" s="112" t="s">
        <v>897</v>
      </c>
      <c r="E315">
        <v>296</v>
      </c>
      <c r="F315" t="s">
        <v>757</v>
      </c>
      <c r="G315" s="112" t="s">
        <v>897</v>
      </c>
      <c r="H315" s="112" t="s">
        <v>897</v>
      </c>
    </row>
    <row r="316" spans="1:8">
      <c r="A316" s="112" t="s">
        <v>898</v>
      </c>
      <c r="B316" s="112" t="s">
        <v>464</v>
      </c>
      <c r="C316">
        <v>530069</v>
      </c>
      <c r="D316" s="112" t="s">
        <v>899</v>
      </c>
      <c r="E316">
        <v>1762</v>
      </c>
      <c r="G316" s="112"/>
      <c r="H316" s="112" t="s">
        <v>899</v>
      </c>
    </row>
    <row r="317" spans="1:8">
      <c r="A317" s="112" t="s">
        <v>137</v>
      </c>
      <c r="B317" s="112" t="s">
        <v>69</v>
      </c>
      <c r="C317">
        <v>506407</v>
      </c>
      <c r="D317" s="112" t="s">
        <v>900</v>
      </c>
      <c r="E317">
        <v>253</v>
      </c>
      <c r="F317" t="s">
        <v>901</v>
      </c>
      <c r="G317" s="112" t="s">
        <v>900</v>
      </c>
      <c r="H317" s="112" t="s">
        <v>900</v>
      </c>
    </row>
    <row r="318" spans="1:8">
      <c r="A318" s="112" t="s">
        <v>902</v>
      </c>
      <c r="B318" s="112" t="s">
        <v>464</v>
      </c>
      <c r="C318">
        <v>529692</v>
      </c>
      <c r="D318" s="112" t="s">
        <v>903</v>
      </c>
      <c r="E318">
        <v>694</v>
      </c>
      <c r="G318" s="112"/>
      <c r="H318" s="112" t="s">
        <v>903</v>
      </c>
    </row>
    <row r="319" spans="1:8">
      <c r="A319" s="112" t="s">
        <v>904</v>
      </c>
      <c r="B319" s="112" t="s">
        <v>218</v>
      </c>
      <c r="C319">
        <v>529054</v>
      </c>
      <c r="D319" s="112" t="s">
        <v>905</v>
      </c>
      <c r="E319">
        <v>1824</v>
      </c>
      <c r="G319" s="112"/>
      <c r="H319" s="112" t="s">
        <v>906</v>
      </c>
    </row>
    <row r="320" spans="1:8">
      <c r="A320" s="112" t="s">
        <v>907</v>
      </c>
      <c r="B320" s="112" t="s">
        <v>218</v>
      </c>
      <c r="C320">
        <v>529342</v>
      </c>
      <c r="D320" s="112" t="s">
        <v>908</v>
      </c>
      <c r="E320">
        <v>1005</v>
      </c>
      <c r="F320" t="s">
        <v>909</v>
      </c>
      <c r="G320" s="112" t="s">
        <v>908</v>
      </c>
      <c r="H320" s="112" t="s">
        <v>910</v>
      </c>
    </row>
    <row r="321" spans="1:8">
      <c r="A321" s="112" t="s">
        <v>911</v>
      </c>
      <c r="B321" s="112" t="s">
        <v>36</v>
      </c>
      <c r="C321">
        <v>529991</v>
      </c>
      <c r="D321" s="112" t="s">
        <v>912</v>
      </c>
      <c r="E321">
        <v>814</v>
      </c>
      <c r="F321" t="s">
        <v>490</v>
      </c>
      <c r="G321" s="112" t="s">
        <v>912</v>
      </c>
      <c r="H321" s="112" t="s">
        <v>912</v>
      </c>
    </row>
    <row r="322" spans="1:8">
      <c r="A322" s="112" t="s">
        <v>913</v>
      </c>
      <c r="B322" s="112" t="s">
        <v>121</v>
      </c>
      <c r="C322">
        <v>528941</v>
      </c>
      <c r="D322" s="112" t="s">
        <v>914</v>
      </c>
      <c r="E322">
        <v>458</v>
      </c>
      <c r="F322" t="s">
        <v>915</v>
      </c>
      <c r="G322" s="112" t="s">
        <v>916</v>
      </c>
      <c r="H322" s="112" t="s">
        <v>914</v>
      </c>
    </row>
    <row r="323" spans="1:8">
      <c r="A323" s="112" t="s">
        <v>886</v>
      </c>
      <c r="B323" s="112" t="s">
        <v>464</v>
      </c>
      <c r="C323">
        <v>500691</v>
      </c>
      <c r="D323" s="112" t="s">
        <v>917</v>
      </c>
      <c r="E323">
        <v>1239</v>
      </c>
      <c r="F323" t="s">
        <v>493</v>
      </c>
      <c r="G323" s="112" t="s">
        <v>918</v>
      </c>
      <c r="H323" s="112" t="s">
        <v>917</v>
      </c>
    </row>
    <row r="324" spans="1:8">
      <c r="A324" s="112" t="s">
        <v>919</v>
      </c>
      <c r="B324" s="112" t="s">
        <v>106</v>
      </c>
      <c r="C324">
        <v>505737</v>
      </c>
      <c r="D324" s="112" t="s">
        <v>920</v>
      </c>
      <c r="E324">
        <v>1396</v>
      </c>
      <c r="G324" s="112"/>
      <c r="H324" s="112" t="s">
        <v>920</v>
      </c>
    </row>
    <row r="325" spans="1:8">
      <c r="A325" s="112" t="s">
        <v>921</v>
      </c>
      <c r="B325" s="112" t="s">
        <v>156</v>
      </c>
      <c r="C325">
        <v>501655</v>
      </c>
      <c r="D325" s="112" t="s">
        <v>922</v>
      </c>
      <c r="E325">
        <v>374</v>
      </c>
      <c r="F325" t="s">
        <v>242</v>
      </c>
      <c r="G325" s="112" t="s">
        <v>922</v>
      </c>
      <c r="H325" s="112" t="s">
        <v>922</v>
      </c>
    </row>
    <row r="326" spans="1:8">
      <c r="A326" s="112" t="s">
        <v>923</v>
      </c>
      <c r="B326" s="112" t="s">
        <v>924</v>
      </c>
      <c r="C326">
        <v>505612</v>
      </c>
      <c r="D326" s="112" t="s">
        <v>925</v>
      </c>
      <c r="E326">
        <v>485</v>
      </c>
      <c r="F326" t="s">
        <v>811</v>
      </c>
      <c r="G326" s="112" t="s">
        <v>926</v>
      </c>
      <c r="H326" s="112" t="s">
        <v>926</v>
      </c>
    </row>
    <row r="327" spans="1:8">
      <c r="A327" s="112" t="s">
        <v>927</v>
      </c>
      <c r="B327" s="112" t="s">
        <v>464</v>
      </c>
      <c r="C327">
        <v>503419</v>
      </c>
      <c r="D327" s="112" t="s">
        <v>928</v>
      </c>
      <c r="E327">
        <v>1325</v>
      </c>
      <c r="G327" s="112"/>
      <c r="H327" s="112" t="s">
        <v>928</v>
      </c>
    </row>
    <row r="328" spans="1:8">
      <c r="A328" s="112" t="s">
        <v>715</v>
      </c>
      <c r="B328" s="112" t="s">
        <v>402</v>
      </c>
      <c r="C328">
        <v>529746</v>
      </c>
      <c r="D328" s="112" t="s">
        <v>929</v>
      </c>
      <c r="E328">
        <v>1635</v>
      </c>
      <c r="G328" s="112"/>
      <c r="H328" s="112" t="s">
        <v>929</v>
      </c>
    </row>
    <row r="329" spans="1:8">
      <c r="A329" s="112" t="s">
        <v>384</v>
      </c>
      <c r="B329" s="112" t="s">
        <v>385</v>
      </c>
      <c r="C329">
        <v>504624</v>
      </c>
      <c r="D329" s="112" t="s">
        <v>930</v>
      </c>
      <c r="E329">
        <v>902</v>
      </c>
      <c r="F329" t="s">
        <v>931</v>
      </c>
      <c r="G329" s="112" t="s">
        <v>930</v>
      </c>
      <c r="H329" s="112" t="s">
        <v>930</v>
      </c>
    </row>
    <row r="330" spans="1:8">
      <c r="A330" s="112" t="s">
        <v>932</v>
      </c>
      <c r="B330" s="112" t="s">
        <v>373</v>
      </c>
      <c r="C330">
        <v>529574</v>
      </c>
      <c r="D330" s="112" t="s">
        <v>933</v>
      </c>
      <c r="E330">
        <v>1631</v>
      </c>
      <c r="F330" t="s">
        <v>934</v>
      </c>
      <c r="G330" s="112" t="s">
        <v>933</v>
      </c>
      <c r="H330" s="112" t="s">
        <v>933</v>
      </c>
    </row>
    <row r="331" spans="1:8">
      <c r="A331" s="112" t="s">
        <v>935</v>
      </c>
      <c r="B331" s="112" t="s">
        <v>624</v>
      </c>
      <c r="C331">
        <v>511205</v>
      </c>
      <c r="D331" s="112" t="s">
        <v>936</v>
      </c>
      <c r="E331">
        <v>730</v>
      </c>
      <c r="G331" s="112"/>
      <c r="H331" s="112" t="s">
        <v>936</v>
      </c>
    </row>
    <row r="332" spans="1:8">
      <c r="A332" s="112" t="s">
        <v>937</v>
      </c>
      <c r="B332" s="112" t="s">
        <v>121</v>
      </c>
      <c r="C332">
        <v>529602</v>
      </c>
      <c r="D332" s="112" t="s">
        <v>938</v>
      </c>
      <c r="E332">
        <v>1005</v>
      </c>
      <c r="G332" s="112"/>
      <c r="H332" s="112" t="s">
        <v>938</v>
      </c>
    </row>
    <row r="333" spans="1:8">
      <c r="A333" s="112" t="s">
        <v>939</v>
      </c>
      <c r="B333" s="112" t="s">
        <v>883</v>
      </c>
      <c r="C333">
        <v>528919</v>
      </c>
      <c r="D333" s="112" t="s">
        <v>940</v>
      </c>
      <c r="E333">
        <v>1114</v>
      </c>
      <c r="G333" s="112"/>
      <c r="H333" s="112" t="s">
        <v>941</v>
      </c>
    </row>
    <row r="334" spans="1:8">
      <c r="A334" s="112" t="s">
        <v>942</v>
      </c>
      <c r="B334" s="112" t="s">
        <v>522</v>
      </c>
      <c r="C334">
        <v>502854</v>
      </c>
      <c r="D334" s="112" t="s">
        <v>943</v>
      </c>
      <c r="E334">
        <v>1005</v>
      </c>
      <c r="F334" t="s">
        <v>493</v>
      </c>
      <c r="G334" s="112" t="s">
        <v>944</v>
      </c>
      <c r="H334" s="112" t="s">
        <v>944</v>
      </c>
    </row>
    <row r="335" spans="1:8">
      <c r="A335" s="112" t="s">
        <v>945</v>
      </c>
      <c r="B335" s="112" t="s">
        <v>464</v>
      </c>
      <c r="C335">
        <v>528830</v>
      </c>
      <c r="D335" s="112" t="s">
        <v>946</v>
      </c>
      <c r="E335">
        <v>962</v>
      </c>
      <c r="G335" s="112"/>
      <c r="H335" s="112" t="s">
        <v>946</v>
      </c>
    </row>
    <row r="336" spans="1:8">
      <c r="A336" s="112" t="s">
        <v>947</v>
      </c>
      <c r="B336" s="112" t="s">
        <v>40</v>
      </c>
      <c r="C336">
        <v>133650</v>
      </c>
      <c r="D336" s="112" t="s">
        <v>948</v>
      </c>
      <c r="E336">
        <v>1581</v>
      </c>
      <c r="G336" s="112"/>
      <c r="H336" s="112" t="s">
        <v>948</v>
      </c>
    </row>
    <row r="337" spans="1:8">
      <c r="A337" s="112" t="s">
        <v>949</v>
      </c>
      <c r="B337" s="112" t="s">
        <v>40</v>
      </c>
      <c r="C337">
        <v>133669</v>
      </c>
      <c r="D337" s="112" t="s">
        <v>950</v>
      </c>
      <c r="E337">
        <v>1067</v>
      </c>
      <c r="G337" s="112"/>
      <c r="H337" s="112" t="s">
        <v>950</v>
      </c>
    </row>
    <row r="338" spans="1:8">
      <c r="A338" s="112" t="s">
        <v>951</v>
      </c>
      <c r="B338" s="112" t="s">
        <v>40</v>
      </c>
      <c r="C338">
        <v>133881</v>
      </c>
      <c r="D338" s="112" t="s">
        <v>952</v>
      </c>
      <c r="E338">
        <v>1189</v>
      </c>
      <c r="G338" s="112"/>
      <c r="H338" s="112" t="s">
        <v>952</v>
      </c>
    </row>
    <row r="339" spans="1:8">
      <c r="A339" s="112" t="s">
        <v>953</v>
      </c>
      <c r="B339" s="112" t="s">
        <v>40</v>
      </c>
      <c r="C339">
        <v>133951</v>
      </c>
      <c r="D339" s="112" t="s">
        <v>954</v>
      </c>
      <c r="E339">
        <v>491</v>
      </c>
      <c r="F339" t="s">
        <v>955</v>
      </c>
      <c r="G339" s="112" t="s">
        <v>954</v>
      </c>
      <c r="H339" s="112" t="s">
        <v>954</v>
      </c>
    </row>
    <row r="340" spans="1:8">
      <c r="A340" s="112" t="s">
        <v>947</v>
      </c>
      <c r="B340" s="112" t="s">
        <v>40</v>
      </c>
      <c r="C340">
        <v>134097</v>
      </c>
      <c r="D340" s="112" t="s">
        <v>956</v>
      </c>
      <c r="E340">
        <v>305</v>
      </c>
      <c r="F340" t="s">
        <v>957</v>
      </c>
      <c r="G340" s="112" t="s">
        <v>956</v>
      </c>
      <c r="H340" s="112" t="s">
        <v>956</v>
      </c>
    </row>
    <row r="341" spans="1:8">
      <c r="A341" s="112" t="s">
        <v>958</v>
      </c>
      <c r="B341" s="112" t="s">
        <v>405</v>
      </c>
      <c r="C341">
        <v>529990</v>
      </c>
      <c r="D341" s="112" t="s">
        <v>959</v>
      </c>
      <c r="E341">
        <v>935</v>
      </c>
      <c r="F341" t="s">
        <v>934</v>
      </c>
      <c r="G341" s="112" t="s">
        <v>959</v>
      </c>
      <c r="H341" s="112" t="s">
        <v>959</v>
      </c>
    </row>
    <row r="342" spans="1:8">
      <c r="A342" s="112" t="s">
        <v>960</v>
      </c>
      <c r="B342" s="112" t="s">
        <v>471</v>
      </c>
      <c r="C342">
        <v>529258</v>
      </c>
      <c r="D342" s="112" t="s">
        <v>961</v>
      </c>
      <c r="E342">
        <v>1837</v>
      </c>
      <c r="F342" t="s">
        <v>447</v>
      </c>
      <c r="G342" s="112" t="s">
        <v>961</v>
      </c>
      <c r="H342" s="112" t="s">
        <v>961</v>
      </c>
    </row>
    <row r="343" spans="1:8">
      <c r="A343" s="112" t="s">
        <v>962</v>
      </c>
      <c r="B343" s="112" t="s">
        <v>69</v>
      </c>
      <c r="C343">
        <v>529517</v>
      </c>
      <c r="D343" s="112" t="s">
        <v>963</v>
      </c>
      <c r="E343">
        <v>865</v>
      </c>
      <c r="G343" s="112"/>
      <c r="H343" s="112" t="s">
        <v>963</v>
      </c>
    </row>
    <row r="344" spans="1:8">
      <c r="A344" s="112" t="s">
        <v>964</v>
      </c>
      <c r="B344" s="112" t="s">
        <v>106</v>
      </c>
      <c r="C344">
        <v>529208</v>
      </c>
      <c r="D344" s="112" t="s">
        <v>965</v>
      </c>
      <c r="E344">
        <v>1465</v>
      </c>
      <c r="G344" s="112"/>
      <c r="H344" s="112" t="s">
        <v>965</v>
      </c>
    </row>
    <row r="345" spans="1:8">
      <c r="A345" s="112" t="s">
        <v>966</v>
      </c>
      <c r="B345" s="112" t="s">
        <v>624</v>
      </c>
      <c r="C345">
        <v>530234</v>
      </c>
      <c r="D345" s="112" t="s">
        <v>967</v>
      </c>
      <c r="E345">
        <v>1422</v>
      </c>
      <c r="F345" t="s">
        <v>493</v>
      </c>
      <c r="G345" s="112" t="s">
        <v>967</v>
      </c>
      <c r="H345" s="112" t="s">
        <v>967</v>
      </c>
    </row>
    <row r="346" spans="1:8">
      <c r="A346" s="112" t="s">
        <v>962</v>
      </c>
      <c r="B346" s="112" t="s">
        <v>69</v>
      </c>
      <c r="C346">
        <v>528832</v>
      </c>
      <c r="D346" s="112" t="s">
        <v>968</v>
      </c>
      <c r="E346">
        <v>425</v>
      </c>
      <c r="G346" s="112"/>
      <c r="H346" s="112" t="s">
        <v>968</v>
      </c>
    </row>
    <row r="347" spans="1:8">
      <c r="A347" s="112" t="s">
        <v>680</v>
      </c>
      <c r="B347" s="112" t="s">
        <v>464</v>
      </c>
      <c r="C347">
        <v>506852</v>
      </c>
      <c r="D347" s="112" t="s">
        <v>969</v>
      </c>
      <c r="E347">
        <v>1272</v>
      </c>
      <c r="G347" s="112"/>
      <c r="H347" s="112" t="s">
        <v>969</v>
      </c>
    </row>
    <row r="348" spans="1:8">
      <c r="A348" s="112" t="s">
        <v>970</v>
      </c>
      <c r="B348" s="112" t="s">
        <v>461</v>
      </c>
      <c r="C348">
        <v>529186</v>
      </c>
      <c r="D348" s="112" t="s">
        <v>971</v>
      </c>
      <c r="E348">
        <v>1079</v>
      </c>
      <c r="F348" t="s">
        <v>615</v>
      </c>
      <c r="G348" s="112" t="s">
        <v>972</v>
      </c>
      <c r="H348" s="112" t="s">
        <v>972</v>
      </c>
    </row>
    <row r="349" spans="1:8">
      <c r="A349" s="112" t="s">
        <v>973</v>
      </c>
      <c r="B349" s="112" t="s">
        <v>464</v>
      </c>
      <c r="C349">
        <v>529430</v>
      </c>
      <c r="D349" s="112" t="s">
        <v>974</v>
      </c>
      <c r="E349">
        <v>1535</v>
      </c>
      <c r="G349" s="112"/>
      <c r="H349" s="112" t="s">
        <v>974</v>
      </c>
    </row>
    <row r="350" spans="1:8">
      <c r="A350" s="112" t="s">
        <v>975</v>
      </c>
      <c r="B350" s="112" t="s">
        <v>40</v>
      </c>
      <c r="C350">
        <v>232186</v>
      </c>
      <c r="D350" s="112" t="s">
        <v>976</v>
      </c>
      <c r="E350">
        <v>503</v>
      </c>
      <c r="F350" t="s">
        <v>577</v>
      </c>
      <c r="G350" s="112" t="s">
        <v>976</v>
      </c>
      <c r="H350" s="112" t="s">
        <v>976</v>
      </c>
    </row>
    <row r="351" spans="1:8">
      <c r="A351" s="112" t="s">
        <v>327</v>
      </c>
      <c r="B351" s="112" t="s">
        <v>40</v>
      </c>
      <c r="C351">
        <v>131469</v>
      </c>
      <c r="D351" s="112" t="s">
        <v>977</v>
      </c>
      <c r="E351">
        <v>271</v>
      </c>
      <c r="F351" t="s">
        <v>740</v>
      </c>
      <c r="G351" s="112" t="s">
        <v>977</v>
      </c>
      <c r="H351" s="112" t="s">
        <v>977</v>
      </c>
    </row>
    <row r="352" spans="1:8">
      <c r="A352" s="112" t="s">
        <v>978</v>
      </c>
      <c r="B352" s="112" t="s">
        <v>40</v>
      </c>
      <c r="C352">
        <v>139931</v>
      </c>
      <c r="D352" s="112" t="s">
        <v>979</v>
      </c>
      <c r="E352">
        <v>1551</v>
      </c>
      <c r="G352" s="112"/>
      <c r="H352" s="112" t="s">
        <v>979</v>
      </c>
    </row>
    <row r="353" spans="1:11">
      <c r="A353" s="112" t="s">
        <v>102</v>
      </c>
      <c r="B353" s="112" t="s">
        <v>40</v>
      </c>
      <c r="C353">
        <v>139940</v>
      </c>
      <c r="D353" s="112" t="s">
        <v>980</v>
      </c>
      <c r="E353">
        <v>560</v>
      </c>
      <c r="F353" t="s">
        <v>615</v>
      </c>
      <c r="G353" s="112" t="s">
        <v>980</v>
      </c>
      <c r="H353" s="112" t="s">
        <v>980</v>
      </c>
      <c r="J353">
        <v>0.048</v>
      </c>
      <c r="K353">
        <v>0.0203769740193581</v>
      </c>
    </row>
    <row r="354" spans="1:8">
      <c r="A354" s="112" t="s">
        <v>981</v>
      </c>
      <c r="B354" s="112" t="s">
        <v>106</v>
      </c>
      <c r="C354">
        <v>506304</v>
      </c>
      <c r="D354" s="112" t="s">
        <v>982</v>
      </c>
      <c r="E354">
        <v>1455</v>
      </c>
      <c r="F354" t="s">
        <v>577</v>
      </c>
      <c r="G354" s="112" t="s">
        <v>982</v>
      </c>
      <c r="H354" s="112" t="s">
        <v>982</v>
      </c>
    </row>
    <row r="355" spans="1:8">
      <c r="A355" s="112" t="s">
        <v>983</v>
      </c>
      <c r="B355" s="112" t="s">
        <v>642</v>
      </c>
      <c r="C355">
        <v>530275</v>
      </c>
      <c r="D355" s="112" t="s">
        <v>984</v>
      </c>
      <c r="E355">
        <v>1837</v>
      </c>
      <c r="G355" s="112"/>
      <c r="H355" s="112" t="s">
        <v>984</v>
      </c>
    </row>
    <row r="356" spans="1:8">
      <c r="A356" s="112" t="s">
        <v>206</v>
      </c>
      <c r="B356" s="112" t="s">
        <v>36</v>
      </c>
      <c r="C356">
        <v>529566</v>
      </c>
      <c r="D356" s="112" t="s">
        <v>985</v>
      </c>
      <c r="E356">
        <v>1205</v>
      </c>
      <c r="F356" t="s">
        <v>493</v>
      </c>
      <c r="G356" s="112" t="s">
        <v>985</v>
      </c>
      <c r="H356" s="112" t="s">
        <v>985</v>
      </c>
    </row>
    <row r="357" spans="1:8">
      <c r="A357" s="112" t="s">
        <v>986</v>
      </c>
      <c r="B357" s="112" t="s">
        <v>96</v>
      </c>
      <c r="C357">
        <v>503512</v>
      </c>
      <c r="D357" s="112" t="s">
        <v>987</v>
      </c>
      <c r="E357">
        <v>227</v>
      </c>
      <c r="G357" s="112"/>
      <c r="H357" s="112" t="s">
        <v>987</v>
      </c>
    </row>
    <row r="358" spans="1:8">
      <c r="A358" s="112" t="s">
        <v>57</v>
      </c>
      <c r="B358" s="112" t="s">
        <v>36</v>
      </c>
      <c r="C358">
        <v>529433</v>
      </c>
      <c r="D358" s="112" t="s">
        <v>988</v>
      </c>
      <c r="E358">
        <v>1396</v>
      </c>
      <c r="F358" t="s">
        <v>989</v>
      </c>
      <c r="G358" s="112" t="s">
        <v>990</v>
      </c>
      <c r="H358" s="112" t="s">
        <v>990</v>
      </c>
    </row>
    <row r="359" spans="1:8">
      <c r="A359" s="112" t="s">
        <v>991</v>
      </c>
      <c r="B359" s="112" t="s">
        <v>617</v>
      </c>
      <c r="C359">
        <v>529535</v>
      </c>
      <c r="D359" s="112" t="s">
        <v>992</v>
      </c>
      <c r="E359">
        <v>577</v>
      </c>
      <c r="G359" s="112"/>
      <c r="H359" s="112" t="s">
        <v>992</v>
      </c>
    </row>
    <row r="360" spans="1:8">
      <c r="A360" s="112" t="s">
        <v>993</v>
      </c>
      <c r="B360" s="112" t="s">
        <v>617</v>
      </c>
      <c r="C360">
        <v>530022</v>
      </c>
      <c r="D360" s="112" t="s">
        <v>994</v>
      </c>
      <c r="E360">
        <v>1635</v>
      </c>
      <c r="G360" s="112"/>
      <c r="H360" s="112" t="s">
        <v>994</v>
      </c>
    </row>
    <row r="361" spans="1:8">
      <c r="A361" s="112" t="s">
        <v>382</v>
      </c>
      <c r="B361" s="112" t="s">
        <v>298</v>
      </c>
      <c r="C361">
        <v>506184</v>
      </c>
      <c r="D361" s="112" t="s">
        <v>995</v>
      </c>
      <c r="E361">
        <v>1034</v>
      </c>
      <c r="F361" t="s">
        <v>996</v>
      </c>
      <c r="G361" s="112" t="s">
        <v>995</v>
      </c>
      <c r="H361" s="112" t="s">
        <v>995</v>
      </c>
    </row>
    <row r="362" spans="1:8">
      <c r="A362" s="112" t="s">
        <v>997</v>
      </c>
      <c r="B362" s="112" t="s">
        <v>121</v>
      </c>
      <c r="C362">
        <v>501686</v>
      </c>
      <c r="D362" s="112" t="s">
        <v>998</v>
      </c>
      <c r="E362">
        <v>239</v>
      </c>
      <c r="F362" t="s">
        <v>999</v>
      </c>
      <c r="G362" s="112" t="s">
        <v>998</v>
      </c>
      <c r="H362" s="112" t="s">
        <v>998</v>
      </c>
    </row>
    <row r="363" spans="1:8">
      <c r="A363" s="112" t="s">
        <v>1000</v>
      </c>
      <c r="B363" s="112" t="s">
        <v>69</v>
      </c>
      <c r="C363">
        <v>529270</v>
      </c>
      <c r="D363" s="112" t="s">
        <v>1001</v>
      </c>
      <c r="E363">
        <v>586</v>
      </c>
      <c r="G363" s="112"/>
      <c r="H363" s="112" t="s">
        <v>1001</v>
      </c>
    </row>
    <row r="364" spans="1:8">
      <c r="A364" s="112" t="s">
        <v>1002</v>
      </c>
      <c r="B364" s="112" t="s">
        <v>69</v>
      </c>
      <c r="C364">
        <v>529243</v>
      </c>
      <c r="D364" s="112" t="s">
        <v>1003</v>
      </c>
      <c r="E364">
        <v>935</v>
      </c>
      <c r="G364" s="112"/>
      <c r="H364" s="112" t="s">
        <v>1003</v>
      </c>
    </row>
    <row r="365" spans="1:8">
      <c r="A365" s="112" t="s">
        <v>1000</v>
      </c>
      <c r="B365" s="112" t="s">
        <v>69</v>
      </c>
      <c r="C365">
        <v>529307</v>
      </c>
      <c r="D365" s="112" t="s">
        <v>1004</v>
      </c>
      <c r="E365">
        <v>930</v>
      </c>
      <c r="G365" s="112"/>
      <c r="H365" s="112" t="s">
        <v>1004</v>
      </c>
    </row>
    <row r="366" spans="1:8">
      <c r="A366" s="112" t="s">
        <v>1000</v>
      </c>
      <c r="B366" s="112" t="s">
        <v>69</v>
      </c>
      <c r="C366">
        <v>529537</v>
      </c>
      <c r="D366" s="112" t="s">
        <v>1005</v>
      </c>
      <c r="E366">
        <v>471</v>
      </c>
      <c r="G366" s="112"/>
      <c r="H366" s="112" t="s">
        <v>1005</v>
      </c>
    </row>
    <row r="367" spans="1:8">
      <c r="A367" s="112" t="s">
        <v>1006</v>
      </c>
      <c r="B367" s="112" t="s">
        <v>106</v>
      </c>
      <c r="C367">
        <v>504586</v>
      </c>
      <c r="D367" s="112" t="s">
        <v>1007</v>
      </c>
      <c r="E367">
        <v>1805</v>
      </c>
      <c r="F367" t="s">
        <v>577</v>
      </c>
      <c r="G367" s="112" t="s">
        <v>1007</v>
      </c>
      <c r="H367" s="112" t="s">
        <v>1007</v>
      </c>
    </row>
    <row r="368" spans="1:8">
      <c r="A368" s="112" t="s">
        <v>1008</v>
      </c>
      <c r="B368" s="112" t="s">
        <v>385</v>
      </c>
      <c r="C368">
        <v>500897</v>
      </c>
      <c r="D368" s="112" t="s">
        <v>1009</v>
      </c>
      <c r="E368">
        <v>1297</v>
      </c>
      <c r="G368" s="112"/>
      <c r="H368" s="112" t="s">
        <v>1009</v>
      </c>
    </row>
    <row r="369" spans="1:8">
      <c r="A369" s="112" t="s">
        <v>680</v>
      </c>
      <c r="B369" s="112" t="s">
        <v>464</v>
      </c>
      <c r="C369">
        <v>505298</v>
      </c>
      <c r="D369" s="112" t="s">
        <v>1010</v>
      </c>
      <c r="E369">
        <v>649</v>
      </c>
      <c r="F369" t="s">
        <v>1011</v>
      </c>
      <c r="G369" s="112" t="s">
        <v>1012</v>
      </c>
      <c r="H369" s="112" t="s">
        <v>1010</v>
      </c>
    </row>
    <row r="370" spans="1:8">
      <c r="A370" s="112" t="s">
        <v>1013</v>
      </c>
      <c r="B370" s="112" t="s">
        <v>385</v>
      </c>
      <c r="C370">
        <v>529236</v>
      </c>
      <c r="D370" s="112" t="s">
        <v>1014</v>
      </c>
      <c r="E370">
        <v>1754</v>
      </c>
      <c r="F370" t="s">
        <v>556</v>
      </c>
      <c r="G370" s="112" t="s">
        <v>1015</v>
      </c>
      <c r="H370" s="112" t="s">
        <v>1014</v>
      </c>
    </row>
    <row r="371" spans="1:8">
      <c r="A371" s="112" t="s">
        <v>305</v>
      </c>
      <c r="B371" s="112" t="s">
        <v>96</v>
      </c>
      <c r="C371">
        <v>529340</v>
      </c>
      <c r="D371" s="112" t="s">
        <v>1016</v>
      </c>
      <c r="E371">
        <v>1335</v>
      </c>
      <c r="G371" s="112"/>
      <c r="H371" s="112" t="s">
        <v>1016</v>
      </c>
    </row>
    <row r="372" spans="1:8">
      <c r="A372" s="112" t="s">
        <v>384</v>
      </c>
      <c r="B372" s="112" t="s">
        <v>385</v>
      </c>
      <c r="C372">
        <v>500484</v>
      </c>
      <c r="D372" s="112" t="s">
        <v>1017</v>
      </c>
      <c r="E372">
        <v>445</v>
      </c>
      <c r="F372" t="s">
        <v>1018</v>
      </c>
      <c r="G372" s="112" t="s">
        <v>1017</v>
      </c>
      <c r="H372" s="112" t="s">
        <v>1017</v>
      </c>
    </row>
    <row r="373" spans="1:8">
      <c r="A373" s="112" t="s">
        <v>1019</v>
      </c>
      <c r="B373" s="112" t="s">
        <v>69</v>
      </c>
      <c r="C373">
        <v>528986</v>
      </c>
      <c r="D373" s="112" t="s">
        <v>1020</v>
      </c>
      <c r="E373">
        <v>779</v>
      </c>
      <c r="F373" t="s">
        <v>493</v>
      </c>
      <c r="G373" s="112" t="s">
        <v>1020</v>
      </c>
      <c r="H373" s="112" t="s">
        <v>1020</v>
      </c>
    </row>
    <row r="374" spans="1:8">
      <c r="A374" s="112" t="s">
        <v>1019</v>
      </c>
      <c r="B374" s="112" t="s">
        <v>69</v>
      </c>
      <c r="C374">
        <v>505604</v>
      </c>
      <c r="D374" s="112" t="s">
        <v>1021</v>
      </c>
      <c r="E374">
        <v>160</v>
      </c>
      <c r="F374" t="s">
        <v>338</v>
      </c>
      <c r="G374" s="112" t="s">
        <v>1021</v>
      </c>
      <c r="H374" s="112" t="s">
        <v>1021</v>
      </c>
    </row>
    <row r="375" spans="1:8">
      <c r="A375" s="112" t="s">
        <v>1022</v>
      </c>
      <c r="B375" s="112" t="s">
        <v>117</v>
      </c>
      <c r="C375">
        <v>528960</v>
      </c>
      <c r="D375" s="112" t="s">
        <v>1023</v>
      </c>
      <c r="E375">
        <v>761</v>
      </c>
      <c r="F375" t="s">
        <v>634</v>
      </c>
      <c r="G375" s="112" t="s">
        <v>1024</v>
      </c>
      <c r="H375" s="112" t="s">
        <v>1023</v>
      </c>
    </row>
    <row r="376" spans="1:8">
      <c r="A376" s="112" t="s">
        <v>1025</v>
      </c>
      <c r="B376" s="112" t="s">
        <v>689</v>
      </c>
      <c r="C376">
        <v>500554</v>
      </c>
      <c r="D376" s="112" t="s">
        <v>1026</v>
      </c>
      <c r="E376">
        <v>264</v>
      </c>
      <c r="G376" s="112"/>
      <c r="H376" s="112" t="s">
        <v>1026</v>
      </c>
    </row>
    <row r="377" spans="1:8">
      <c r="A377" s="112" t="s">
        <v>1027</v>
      </c>
      <c r="B377" s="112" t="s">
        <v>96</v>
      </c>
      <c r="C377">
        <v>503659</v>
      </c>
      <c r="D377" s="112" t="s">
        <v>1028</v>
      </c>
      <c r="E377">
        <v>428</v>
      </c>
      <c r="G377" s="112"/>
      <c r="H377" s="112" t="s">
        <v>1029</v>
      </c>
    </row>
    <row r="378" spans="1:8">
      <c r="A378" s="112" t="s">
        <v>623</v>
      </c>
      <c r="B378" s="112" t="s">
        <v>624</v>
      </c>
      <c r="C378">
        <v>512792</v>
      </c>
      <c r="D378" s="112" t="s">
        <v>1030</v>
      </c>
      <c r="E378">
        <v>1106</v>
      </c>
      <c r="F378" t="s">
        <v>447</v>
      </c>
      <c r="G378" s="112" t="s">
        <v>1031</v>
      </c>
      <c r="H378" s="112" t="s">
        <v>1030</v>
      </c>
    </row>
    <row r="379" spans="1:8">
      <c r="A379" s="112" t="s">
        <v>911</v>
      </c>
      <c r="B379" s="112" t="s">
        <v>36</v>
      </c>
      <c r="C379">
        <v>506192</v>
      </c>
      <c r="D379" s="112" t="s">
        <v>1032</v>
      </c>
      <c r="E379">
        <v>832</v>
      </c>
      <c r="F379" t="s">
        <v>1033</v>
      </c>
      <c r="G379" s="112" t="s">
        <v>1034</v>
      </c>
      <c r="H379" s="112" t="s">
        <v>1034</v>
      </c>
    </row>
    <row r="380" spans="1:8">
      <c r="A380" s="112" t="s">
        <v>1035</v>
      </c>
      <c r="B380" s="112" t="s">
        <v>106</v>
      </c>
      <c r="C380">
        <v>502589</v>
      </c>
      <c r="D380" s="112" t="s">
        <v>1036</v>
      </c>
      <c r="E380">
        <v>645</v>
      </c>
      <c r="F380" t="s">
        <v>1037</v>
      </c>
      <c r="G380" s="112" t="s">
        <v>1036</v>
      </c>
      <c r="H380" s="112" t="s">
        <v>1036</v>
      </c>
    </row>
    <row r="381" spans="1:8">
      <c r="A381" s="112" t="s">
        <v>1038</v>
      </c>
      <c r="B381" s="112" t="s">
        <v>106</v>
      </c>
      <c r="C381">
        <v>501928</v>
      </c>
      <c r="D381" s="112" t="s">
        <v>1039</v>
      </c>
      <c r="E381">
        <v>439</v>
      </c>
      <c r="F381" t="s">
        <v>1040</v>
      </c>
      <c r="G381" s="112" t="s">
        <v>1039</v>
      </c>
      <c r="H381" s="112" t="s">
        <v>1039</v>
      </c>
    </row>
    <row r="382" spans="1:8">
      <c r="A382" s="112" t="s">
        <v>152</v>
      </c>
      <c r="B382" s="112" t="s">
        <v>152</v>
      </c>
      <c r="C382">
        <v>502544</v>
      </c>
      <c r="D382" s="112" t="s">
        <v>1041</v>
      </c>
      <c r="E382">
        <v>471</v>
      </c>
      <c r="F382" t="s">
        <v>1042</v>
      </c>
      <c r="G382" s="112" t="s">
        <v>1041</v>
      </c>
      <c r="H382" s="112" t="s">
        <v>1041</v>
      </c>
    </row>
    <row r="383" spans="1:8">
      <c r="A383" s="112" t="s">
        <v>327</v>
      </c>
      <c r="B383" s="112" t="s">
        <v>40</v>
      </c>
      <c r="C383">
        <v>131520</v>
      </c>
      <c r="D383" s="112" t="s">
        <v>1043</v>
      </c>
      <c r="E383">
        <v>1005</v>
      </c>
      <c r="F383" t="s">
        <v>493</v>
      </c>
      <c r="G383" s="112" t="s">
        <v>1043</v>
      </c>
      <c r="H383" s="112" t="s">
        <v>1043</v>
      </c>
    </row>
    <row r="384" spans="1:8">
      <c r="A384" s="112" t="s">
        <v>1044</v>
      </c>
      <c r="B384" s="112" t="s">
        <v>69</v>
      </c>
      <c r="C384">
        <v>529488</v>
      </c>
      <c r="D384" s="112" t="s">
        <v>1045</v>
      </c>
      <c r="E384">
        <v>1465</v>
      </c>
      <c r="G384" s="112"/>
      <c r="H384" s="112" t="s">
        <v>1045</v>
      </c>
    </row>
    <row r="385" spans="1:8">
      <c r="A385" s="112" t="s">
        <v>1046</v>
      </c>
      <c r="B385" s="112" t="s">
        <v>405</v>
      </c>
      <c r="C385">
        <v>529627</v>
      </c>
      <c r="D385" s="112" t="s">
        <v>1047</v>
      </c>
      <c r="E385">
        <v>421</v>
      </c>
      <c r="G385" s="112"/>
      <c r="H385" s="112" t="s">
        <v>1047</v>
      </c>
    </row>
    <row r="386" spans="1:8">
      <c r="A386" s="112" t="s">
        <v>787</v>
      </c>
      <c r="B386" s="112" t="s">
        <v>69</v>
      </c>
      <c r="C386">
        <v>505375</v>
      </c>
      <c r="D386" s="112" t="s">
        <v>1048</v>
      </c>
      <c r="E386">
        <v>119</v>
      </c>
      <c r="F386" t="s">
        <v>1049</v>
      </c>
      <c r="G386" s="112" t="s">
        <v>1048</v>
      </c>
      <c r="H386" s="112" t="s">
        <v>1050</v>
      </c>
    </row>
    <row r="387" spans="1:8">
      <c r="A387" s="112" t="s">
        <v>487</v>
      </c>
      <c r="B387" s="112" t="s">
        <v>488</v>
      </c>
      <c r="C387">
        <v>529448</v>
      </c>
      <c r="D387" s="112" t="s">
        <v>1051</v>
      </c>
      <c r="E387">
        <v>1039</v>
      </c>
      <c r="G387" s="112"/>
      <c r="H387" s="112" t="s">
        <v>1051</v>
      </c>
    </row>
    <row r="388" spans="1:8">
      <c r="A388" s="112" t="s">
        <v>1052</v>
      </c>
      <c r="B388" s="112" t="s">
        <v>40</v>
      </c>
      <c r="C388">
        <v>145725</v>
      </c>
      <c r="D388" s="112" t="s">
        <v>1053</v>
      </c>
      <c r="E388">
        <v>796</v>
      </c>
      <c r="F388" t="s">
        <v>1054</v>
      </c>
      <c r="G388" s="112" t="s">
        <v>1053</v>
      </c>
      <c r="H388" s="112" t="s">
        <v>1053</v>
      </c>
    </row>
    <row r="389" spans="1:8">
      <c r="A389" s="112" t="s">
        <v>1055</v>
      </c>
      <c r="B389" s="112" t="s">
        <v>653</v>
      </c>
      <c r="C389">
        <v>529721</v>
      </c>
      <c r="D389" s="112" t="s">
        <v>1056</v>
      </c>
      <c r="E389">
        <v>623</v>
      </c>
      <c r="G389" s="112"/>
      <c r="H389" s="112" t="s">
        <v>1056</v>
      </c>
    </row>
    <row r="390" spans="1:8">
      <c r="A390" s="112" t="s">
        <v>1057</v>
      </c>
      <c r="B390" s="112" t="s">
        <v>218</v>
      </c>
      <c r="C390">
        <v>529450</v>
      </c>
      <c r="D390" s="112" t="s">
        <v>1058</v>
      </c>
      <c r="E390">
        <v>1039</v>
      </c>
      <c r="G390" s="112"/>
      <c r="H390" s="112" t="s">
        <v>1058</v>
      </c>
    </row>
    <row r="391" spans="1:8">
      <c r="A391" s="112" t="s">
        <v>1059</v>
      </c>
      <c r="B391" s="112" t="s">
        <v>385</v>
      </c>
      <c r="C391">
        <v>529412</v>
      </c>
      <c r="D391" s="112" t="s">
        <v>1060</v>
      </c>
      <c r="E391">
        <v>1558</v>
      </c>
      <c r="G391" s="112"/>
      <c r="H391" s="112" t="s">
        <v>1060</v>
      </c>
    </row>
    <row r="392" spans="1:8">
      <c r="A392" s="112" t="s">
        <v>1061</v>
      </c>
      <c r="B392" s="112" t="s">
        <v>642</v>
      </c>
      <c r="C392">
        <v>529410</v>
      </c>
      <c r="D392" s="112" t="s">
        <v>1062</v>
      </c>
      <c r="E392">
        <v>1585</v>
      </c>
      <c r="G392" s="112"/>
      <c r="H392" s="112" t="s">
        <v>1062</v>
      </c>
    </row>
    <row r="393" spans="1:8">
      <c r="A393" s="112" t="s">
        <v>1063</v>
      </c>
      <c r="B393" s="112" t="s">
        <v>385</v>
      </c>
      <c r="C393">
        <v>504761</v>
      </c>
      <c r="D393" s="112" t="s">
        <v>1064</v>
      </c>
      <c r="E393">
        <v>1189</v>
      </c>
      <c r="F393" t="s">
        <v>1065</v>
      </c>
      <c r="G393" s="112" t="s">
        <v>1064</v>
      </c>
      <c r="H393" s="112" t="s">
        <v>1064</v>
      </c>
    </row>
    <row r="394" spans="1:8">
      <c r="A394" s="112" t="s">
        <v>217</v>
      </c>
      <c r="B394" s="112" t="s">
        <v>218</v>
      </c>
      <c r="C394">
        <v>530029</v>
      </c>
      <c r="D394" s="112" t="s">
        <v>1066</v>
      </c>
      <c r="E394">
        <v>617</v>
      </c>
      <c r="G394" s="112"/>
      <c r="H394" s="112" t="s">
        <v>1066</v>
      </c>
    </row>
    <row r="395" spans="1:8">
      <c r="A395" s="112" t="s">
        <v>1067</v>
      </c>
      <c r="B395" s="112" t="s">
        <v>1068</v>
      </c>
      <c r="C395">
        <v>529114</v>
      </c>
      <c r="D395" s="112" t="s">
        <v>1069</v>
      </c>
      <c r="E395">
        <v>1885</v>
      </c>
      <c r="G395" s="112"/>
      <c r="H395" s="112" t="s">
        <v>1070</v>
      </c>
    </row>
    <row r="396" spans="1:8">
      <c r="A396" s="112" t="s">
        <v>1071</v>
      </c>
      <c r="B396" s="112" t="s">
        <v>40</v>
      </c>
      <c r="C396">
        <v>153603</v>
      </c>
      <c r="D396" s="112" t="s">
        <v>1072</v>
      </c>
      <c r="E396">
        <v>344</v>
      </c>
      <c r="F396" t="s">
        <v>1073</v>
      </c>
      <c r="G396" s="112" t="s">
        <v>1072</v>
      </c>
      <c r="H396" s="112" t="s">
        <v>1072</v>
      </c>
    </row>
    <row r="397" spans="1:8">
      <c r="A397" s="112" t="s">
        <v>521</v>
      </c>
      <c r="B397" s="112" t="s">
        <v>522</v>
      </c>
      <c r="C397">
        <v>529414</v>
      </c>
      <c r="D397" s="112" t="s">
        <v>1074</v>
      </c>
      <c r="E397">
        <v>743</v>
      </c>
      <c r="G397" s="112"/>
      <c r="H397" s="112" t="s">
        <v>1074</v>
      </c>
    </row>
    <row r="398" spans="1:8">
      <c r="A398" s="112" t="s">
        <v>1075</v>
      </c>
      <c r="B398" s="112" t="s">
        <v>522</v>
      </c>
      <c r="C398">
        <v>502590</v>
      </c>
      <c r="D398" s="112" t="s">
        <v>1076</v>
      </c>
      <c r="E398">
        <v>818</v>
      </c>
      <c r="G398" s="112"/>
      <c r="H398" s="112" t="s">
        <v>1076</v>
      </c>
    </row>
    <row r="399" spans="1:8">
      <c r="A399" s="112" t="s">
        <v>1077</v>
      </c>
      <c r="B399" s="112" t="s">
        <v>464</v>
      </c>
      <c r="C399">
        <v>529451</v>
      </c>
      <c r="D399" s="112" t="s">
        <v>1078</v>
      </c>
      <c r="E399">
        <v>1034</v>
      </c>
      <c r="F399" t="s">
        <v>447</v>
      </c>
      <c r="G399" s="112" t="s">
        <v>1079</v>
      </c>
      <c r="H399" s="112" t="s">
        <v>1080</v>
      </c>
    </row>
    <row r="400" spans="1:8">
      <c r="A400" s="112" t="s">
        <v>1081</v>
      </c>
      <c r="B400" s="112" t="s">
        <v>464</v>
      </c>
      <c r="C400">
        <v>529954</v>
      </c>
      <c r="D400" s="112" t="s">
        <v>1082</v>
      </c>
      <c r="E400">
        <v>1558</v>
      </c>
      <c r="G400" s="112"/>
      <c r="H400" s="112" t="s">
        <v>1082</v>
      </c>
    </row>
    <row r="401" spans="1:8">
      <c r="A401" s="112" t="s">
        <v>1083</v>
      </c>
      <c r="B401" s="112" t="s">
        <v>464</v>
      </c>
      <c r="C401">
        <v>529950</v>
      </c>
      <c r="D401" s="112" t="s">
        <v>1084</v>
      </c>
      <c r="E401">
        <v>1810</v>
      </c>
      <c r="G401" s="112"/>
      <c r="H401" s="112" t="s">
        <v>1084</v>
      </c>
    </row>
    <row r="402" spans="1:8">
      <c r="A402" s="112" t="s">
        <v>595</v>
      </c>
      <c r="B402" s="112" t="s">
        <v>464</v>
      </c>
      <c r="C402">
        <v>503684</v>
      </c>
      <c r="D402" s="112" t="s">
        <v>1085</v>
      </c>
      <c r="E402">
        <v>689</v>
      </c>
      <c r="F402" t="s">
        <v>1086</v>
      </c>
      <c r="G402" s="112" t="s">
        <v>1085</v>
      </c>
      <c r="H402" s="112" t="s">
        <v>1085</v>
      </c>
    </row>
    <row r="403" spans="1:8">
      <c r="A403" s="112" t="s">
        <v>595</v>
      </c>
      <c r="B403" s="112" t="s">
        <v>464</v>
      </c>
      <c r="C403">
        <v>502403</v>
      </c>
      <c r="D403" s="112" t="s">
        <v>1087</v>
      </c>
      <c r="E403">
        <v>769</v>
      </c>
      <c r="F403" t="s">
        <v>876</v>
      </c>
      <c r="G403" s="112" t="s">
        <v>1087</v>
      </c>
      <c r="H403" s="112" t="s">
        <v>1087</v>
      </c>
    </row>
    <row r="404" spans="1:8">
      <c r="A404" s="112" t="s">
        <v>595</v>
      </c>
      <c r="B404" s="112" t="s">
        <v>464</v>
      </c>
      <c r="C404">
        <v>529526</v>
      </c>
      <c r="D404" s="112" t="s">
        <v>1088</v>
      </c>
      <c r="E404">
        <v>1252</v>
      </c>
      <c r="G404" s="112"/>
      <c r="H404" s="112" t="s">
        <v>1089</v>
      </c>
    </row>
    <row r="405" spans="1:8">
      <c r="A405" s="112" t="s">
        <v>1090</v>
      </c>
      <c r="B405" s="112" t="s">
        <v>373</v>
      </c>
      <c r="C405">
        <v>529154</v>
      </c>
      <c r="D405" s="112" t="s">
        <v>1091</v>
      </c>
      <c r="E405">
        <v>789</v>
      </c>
      <c r="F405" t="s">
        <v>346</v>
      </c>
      <c r="G405" s="112" t="s">
        <v>1091</v>
      </c>
      <c r="H405" s="112" t="s">
        <v>1091</v>
      </c>
    </row>
    <row r="406" spans="1:8">
      <c r="A406" s="112" t="s">
        <v>1092</v>
      </c>
      <c r="B406" s="112" t="s">
        <v>642</v>
      </c>
      <c r="C406">
        <v>505474</v>
      </c>
      <c r="D406" s="112" t="s">
        <v>1093</v>
      </c>
      <c r="E406">
        <v>1210</v>
      </c>
      <c r="F406" t="s">
        <v>1094</v>
      </c>
      <c r="G406" s="112" t="s">
        <v>1093</v>
      </c>
      <c r="H406" s="112" t="s">
        <v>1093</v>
      </c>
    </row>
    <row r="407" spans="1:8">
      <c r="A407" s="112" t="s">
        <v>460</v>
      </c>
      <c r="B407" s="112" t="s">
        <v>461</v>
      </c>
      <c r="C407">
        <v>500039</v>
      </c>
      <c r="D407" s="112" t="s">
        <v>1095</v>
      </c>
      <c r="E407">
        <v>391</v>
      </c>
      <c r="F407" t="s">
        <v>1096</v>
      </c>
      <c r="G407" s="112" t="s">
        <v>1095</v>
      </c>
      <c r="H407" s="112" t="s">
        <v>1095</v>
      </c>
    </row>
    <row r="408" spans="1:8">
      <c r="A408" s="112" t="s">
        <v>1097</v>
      </c>
      <c r="B408" s="112" t="s">
        <v>121</v>
      </c>
      <c r="C408">
        <v>506320</v>
      </c>
      <c r="D408" s="112" t="s">
        <v>1098</v>
      </c>
      <c r="E408">
        <v>412</v>
      </c>
      <c r="F408" t="s">
        <v>1099</v>
      </c>
      <c r="G408" s="112" t="s">
        <v>1098</v>
      </c>
      <c r="H408" s="112" t="s">
        <v>1098</v>
      </c>
    </row>
    <row r="409" spans="1:8">
      <c r="A409" s="112" t="s">
        <v>1100</v>
      </c>
      <c r="B409" s="112" t="s">
        <v>642</v>
      </c>
      <c r="C409">
        <v>529132</v>
      </c>
      <c r="D409" s="112" t="s">
        <v>1101</v>
      </c>
      <c r="E409">
        <v>1132</v>
      </c>
      <c r="F409" t="s">
        <v>447</v>
      </c>
      <c r="G409" s="112" t="s">
        <v>1102</v>
      </c>
      <c r="H409" s="112" t="s">
        <v>1101</v>
      </c>
    </row>
    <row r="410" spans="1:8">
      <c r="A410" s="112" t="s">
        <v>1100</v>
      </c>
      <c r="B410" s="112" t="s">
        <v>642</v>
      </c>
      <c r="C410">
        <v>529538</v>
      </c>
      <c r="D410" s="112" t="s">
        <v>1103</v>
      </c>
      <c r="E410">
        <v>718</v>
      </c>
      <c r="F410" t="s">
        <v>577</v>
      </c>
      <c r="G410" s="112" t="s">
        <v>1103</v>
      </c>
      <c r="H410" s="112" t="s">
        <v>1103</v>
      </c>
    </row>
    <row r="411" spans="1:8">
      <c r="A411" s="112" t="s">
        <v>1104</v>
      </c>
      <c r="B411" s="112" t="s">
        <v>402</v>
      </c>
      <c r="C411">
        <v>528868</v>
      </c>
      <c r="D411" s="112" t="s">
        <v>1105</v>
      </c>
      <c r="E411">
        <v>1141</v>
      </c>
      <c r="G411" s="112"/>
      <c r="H411" s="112" t="s">
        <v>1106</v>
      </c>
    </row>
    <row r="412" spans="1:8">
      <c r="A412" s="112" t="s">
        <v>1107</v>
      </c>
      <c r="B412" s="112" t="s">
        <v>653</v>
      </c>
      <c r="C412">
        <v>514902</v>
      </c>
      <c r="D412" s="112" t="s">
        <v>1108</v>
      </c>
      <c r="E412">
        <v>1128</v>
      </c>
      <c r="G412" s="112"/>
      <c r="H412" s="112" t="s">
        <v>1108</v>
      </c>
    </row>
    <row r="413" spans="1:8">
      <c r="A413" s="112" t="s">
        <v>1109</v>
      </c>
      <c r="B413" s="112" t="s">
        <v>385</v>
      </c>
      <c r="C413">
        <v>529118</v>
      </c>
      <c r="D413" s="112" t="s">
        <v>1110</v>
      </c>
      <c r="E413">
        <v>1489</v>
      </c>
      <c r="F413" t="s">
        <v>447</v>
      </c>
      <c r="G413" s="112" t="s">
        <v>1111</v>
      </c>
      <c r="H413" s="112" t="s">
        <v>1110</v>
      </c>
    </row>
    <row r="414" spans="1:8">
      <c r="A414" s="112" t="s">
        <v>1112</v>
      </c>
      <c r="B414" s="112" t="s">
        <v>385</v>
      </c>
      <c r="C414">
        <v>503088</v>
      </c>
      <c r="D414" s="112" t="s">
        <v>1113</v>
      </c>
      <c r="E414">
        <v>921</v>
      </c>
      <c r="F414" t="s">
        <v>626</v>
      </c>
      <c r="G414" s="112" t="s">
        <v>1113</v>
      </c>
      <c r="H414" s="112" t="s">
        <v>1113</v>
      </c>
    </row>
    <row r="415" spans="1:10">
      <c r="A415" s="112" t="s">
        <v>1114</v>
      </c>
      <c r="B415" s="112" t="s">
        <v>69</v>
      </c>
      <c r="C415">
        <v>504800</v>
      </c>
      <c r="D415" s="112" t="s">
        <v>1115</v>
      </c>
      <c r="E415">
        <v>497</v>
      </c>
      <c r="F415" t="s">
        <v>493</v>
      </c>
      <c r="G415" s="112" t="s">
        <v>1115</v>
      </c>
      <c r="H415" s="112" t="s">
        <v>1115</v>
      </c>
      <c r="J415">
        <v>0.0722274808275542</v>
      </c>
    </row>
    <row r="416" spans="1:8">
      <c r="A416" s="112" t="s">
        <v>1116</v>
      </c>
      <c r="B416" s="112" t="s">
        <v>69</v>
      </c>
      <c r="C416">
        <v>529282</v>
      </c>
      <c r="D416" s="112" t="s">
        <v>1117</v>
      </c>
      <c r="E416">
        <v>1203</v>
      </c>
      <c r="G416" s="112"/>
      <c r="H416" s="112" t="s">
        <v>1117</v>
      </c>
    </row>
    <row r="417" spans="1:8">
      <c r="A417" s="112" t="s">
        <v>1118</v>
      </c>
      <c r="B417" s="112" t="s">
        <v>69</v>
      </c>
      <c r="C417">
        <v>501438</v>
      </c>
      <c r="D417" s="112" t="s">
        <v>1119</v>
      </c>
      <c r="E417">
        <v>341</v>
      </c>
      <c r="G417" s="112"/>
      <c r="H417" s="112" t="s">
        <v>1119</v>
      </c>
    </row>
    <row r="418" spans="1:8">
      <c r="A418" s="112" t="s">
        <v>1120</v>
      </c>
      <c r="B418" s="112" t="s">
        <v>613</v>
      </c>
      <c r="C418">
        <v>529904</v>
      </c>
      <c r="D418" s="112" t="s">
        <v>1121</v>
      </c>
      <c r="E418">
        <v>844</v>
      </c>
      <c r="G418" s="112"/>
      <c r="H418" s="112" t="s">
        <v>1121</v>
      </c>
    </row>
    <row r="419" spans="1:8">
      <c r="A419" s="112" t="s">
        <v>1000</v>
      </c>
      <c r="B419" s="112" t="s">
        <v>69</v>
      </c>
      <c r="C419">
        <v>505051</v>
      </c>
      <c r="D419" s="112" t="s">
        <v>1122</v>
      </c>
      <c r="E419">
        <v>408</v>
      </c>
      <c r="G419" s="112"/>
      <c r="H419" s="112" t="s">
        <v>1122</v>
      </c>
    </row>
    <row r="420" spans="1:8">
      <c r="A420" s="112" t="s">
        <v>1123</v>
      </c>
      <c r="B420" s="112" t="s">
        <v>96</v>
      </c>
      <c r="C420">
        <v>500317</v>
      </c>
      <c r="D420" s="112" t="s">
        <v>1124</v>
      </c>
      <c r="E420">
        <v>233</v>
      </c>
      <c r="F420" t="s">
        <v>1125</v>
      </c>
      <c r="G420" s="112" t="s">
        <v>1126</v>
      </c>
      <c r="H420" s="112" t="s">
        <v>1124</v>
      </c>
    </row>
    <row r="421" spans="1:8">
      <c r="A421" s="112" t="s">
        <v>1127</v>
      </c>
      <c r="B421" s="112" t="s">
        <v>298</v>
      </c>
      <c r="C421">
        <v>528837</v>
      </c>
      <c r="D421" s="112" t="s">
        <v>1128</v>
      </c>
      <c r="E421">
        <v>986</v>
      </c>
      <c r="F421" t="s">
        <v>702</v>
      </c>
      <c r="G421" s="112" t="s">
        <v>1128</v>
      </c>
      <c r="H421" s="112" t="s">
        <v>1129</v>
      </c>
    </row>
    <row r="422" spans="1:8">
      <c r="A422" s="112" t="s">
        <v>1130</v>
      </c>
      <c r="B422" s="112" t="s">
        <v>131</v>
      </c>
      <c r="C422">
        <v>529670</v>
      </c>
      <c r="D422" s="112" t="s">
        <v>1131</v>
      </c>
      <c r="E422">
        <v>1164</v>
      </c>
      <c r="G422" s="112"/>
      <c r="H422" s="112" t="s">
        <v>1132</v>
      </c>
    </row>
    <row r="423" spans="1:8">
      <c r="A423" s="112" t="s">
        <v>105</v>
      </c>
      <c r="B423" s="112" t="s">
        <v>106</v>
      </c>
      <c r="C423">
        <v>502999</v>
      </c>
      <c r="D423" s="112" t="s">
        <v>1133</v>
      </c>
      <c r="E423">
        <v>1137</v>
      </c>
      <c r="G423" s="112"/>
      <c r="H423" s="112" t="s">
        <v>1133</v>
      </c>
    </row>
    <row r="424" spans="1:8">
      <c r="A424" s="112" t="s">
        <v>1134</v>
      </c>
      <c r="B424" s="112" t="s">
        <v>96</v>
      </c>
      <c r="C424">
        <v>500790</v>
      </c>
      <c r="D424" s="112" t="s">
        <v>1135</v>
      </c>
      <c r="E424">
        <v>509</v>
      </c>
      <c r="F424" t="s">
        <v>1136</v>
      </c>
      <c r="G424" s="112" t="s">
        <v>1137</v>
      </c>
      <c r="H424" s="112" t="s">
        <v>1135</v>
      </c>
    </row>
    <row r="425" spans="1:8">
      <c r="A425" s="112" t="s">
        <v>521</v>
      </c>
      <c r="B425" s="112" t="s">
        <v>522</v>
      </c>
      <c r="C425">
        <v>529705</v>
      </c>
      <c r="D425" s="112" t="s">
        <v>1138</v>
      </c>
      <c r="E425">
        <v>1073</v>
      </c>
      <c r="G425" s="112"/>
      <c r="H425" s="112" t="s">
        <v>1139</v>
      </c>
    </row>
    <row r="426" spans="1:8">
      <c r="A426" s="112" t="s">
        <v>1140</v>
      </c>
      <c r="B426" s="112" t="s">
        <v>624</v>
      </c>
      <c r="C426">
        <v>529690</v>
      </c>
      <c r="D426" s="112" t="s">
        <v>1141</v>
      </c>
      <c r="E426">
        <v>460</v>
      </c>
      <c r="G426" s="112"/>
      <c r="H426" s="112" t="s">
        <v>1141</v>
      </c>
    </row>
    <row r="427" spans="1:8">
      <c r="A427" s="112" t="s">
        <v>1142</v>
      </c>
      <c r="B427" s="112" t="s">
        <v>106</v>
      </c>
      <c r="C427">
        <v>529279</v>
      </c>
      <c r="D427" s="112" t="s">
        <v>1143</v>
      </c>
      <c r="E427">
        <v>1686</v>
      </c>
      <c r="G427" s="112"/>
      <c r="H427" s="112" t="s">
        <v>1143</v>
      </c>
    </row>
    <row r="428" spans="1:8">
      <c r="A428" s="112" t="s">
        <v>1144</v>
      </c>
      <c r="B428" s="112" t="s">
        <v>106</v>
      </c>
      <c r="C428">
        <v>503283</v>
      </c>
      <c r="D428" s="112" t="s">
        <v>1145</v>
      </c>
      <c r="E428">
        <v>1181</v>
      </c>
      <c r="F428" t="s">
        <v>615</v>
      </c>
      <c r="G428" s="112" t="s">
        <v>1145</v>
      </c>
      <c r="H428" s="112" t="s">
        <v>1145</v>
      </c>
    </row>
    <row r="429" spans="1:8">
      <c r="A429" s="112" t="s">
        <v>1146</v>
      </c>
      <c r="B429" s="112" t="s">
        <v>385</v>
      </c>
      <c r="C429">
        <v>500476</v>
      </c>
      <c r="D429" s="112" t="s">
        <v>1147</v>
      </c>
      <c r="E429">
        <v>1408</v>
      </c>
      <c r="F429" t="s">
        <v>493</v>
      </c>
      <c r="G429" s="112" t="s">
        <v>1148</v>
      </c>
      <c r="H429" s="112" t="s">
        <v>1147</v>
      </c>
    </row>
    <row r="430" spans="1:8">
      <c r="A430" s="112" t="s">
        <v>1149</v>
      </c>
      <c r="B430" s="112" t="s">
        <v>106</v>
      </c>
      <c r="C430">
        <v>529913</v>
      </c>
      <c r="D430" s="112" t="s">
        <v>1150</v>
      </c>
      <c r="E430">
        <v>1893</v>
      </c>
      <c r="G430" s="112"/>
      <c r="H430" s="112" t="s">
        <v>1150</v>
      </c>
    </row>
    <row r="431" spans="1:8">
      <c r="A431" s="112" t="s">
        <v>1151</v>
      </c>
      <c r="B431" s="112" t="s">
        <v>40</v>
      </c>
      <c r="C431">
        <v>155399</v>
      </c>
      <c r="D431" s="112" t="s">
        <v>1152</v>
      </c>
      <c r="E431">
        <v>616</v>
      </c>
      <c r="F431" t="s">
        <v>615</v>
      </c>
      <c r="G431" s="112" t="s">
        <v>1153</v>
      </c>
      <c r="H431" s="112" t="s">
        <v>1152</v>
      </c>
    </row>
    <row r="432" spans="1:8">
      <c r="A432" s="112" t="s">
        <v>485</v>
      </c>
      <c r="B432" s="112" t="s">
        <v>471</v>
      </c>
      <c r="C432">
        <v>505935</v>
      </c>
      <c r="D432" s="112" t="s">
        <v>1154</v>
      </c>
      <c r="E432">
        <v>1304</v>
      </c>
      <c r="G432" s="112"/>
      <c r="H432" s="112" t="s">
        <v>1154</v>
      </c>
    </row>
    <row r="433" spans="1:8">
      <c r="A433" s="112" t="s">
        <v>1155</v>
      </c>
      <c r="B433" s="112" t="s">
        <v>131</v>
      </c>
      <c r="C433">
        <v>529993</v>
      </c>
      <c r="D433" s="112" t="s">
        <v>1156</v>
      </c>
      <c r="E433">
        <v>1494</v>
      </c>
      <c r="G433" s="112"/>
      <c r="H433" s="112" t="s">
        <v>1156</v>
      </c>
    </row>
    <row r="434" spans="1:8">
      <c r="A434" s="112" t="s">
        <v>1157</v>
      </c>
      <c r="B434" s="112" t="s">
        <v>1158</v>
      </c>
      <c r="C434">
        <v>529304</v>
      </c>
      <c r="D434" s="112" t="s">
        <v>1159</v>
      </c>
      <c r="E434">
        <v>1653</v>
      </c>
      <c r="F434" t="s">
        <v>490</v>
      </c>
      <c r="G434" s="112" t="s">
        <v>1159</v>
      </c>
      <c r="H434" s="112" t="s">
        <v>1159</v>
      </c>
    </row>
    <row r="435" spans="1:8">
      <c r="A435" s="112" t="s">
        <v>1160</v>
      </c>
      <c r="B435" s="112" t="s">
        <v>373</v>
      </c>
      <c r="C435">
        <v>529155</v>
      </c>
      <c r="D435" s="112" t="s">
        <v>1161</v>
      </c>
      <c r="E435">
        <v>1005</v>
      </c>
      <c r="G435" s="112"/>
      <c r="H435" s="112" t="s">
        <v>1161</v>
      </c>
    </row>
    <row r="436" spans="1:8">
      <c r="A436" s="112" t="s">
        <v>1162</v>
      </c>
      <c r="B436" s="112" t="s">
        <v>36</v>
      </c>
      <c r="C436">
        <v>504593</v>
      </c>
      <c r="D436" s="112" t="s">
        <v>1163</v>
      </c>
      <c r="E436">
        <v>902</v>
      </c>
      <c r="F436" t="s">
        <v>1164</v>
      </c>
      <c r="G436" s="112" t="s">
        <v>1165</v>
      </c>
      <c r="H436" s="112" t="s">
        <v>1163</v>
      </c>
    </row>
    <row r="437" spans="1:8">
      <c r="A437" s="112" t="s">
        <v>105</v>
      </c>
      <c r="B437" s="112" t="s">
        <v>106</v>
      </c>
      <c r="C437">
        <v>500715</v>
      </c>
      <c r="D437" s="112" t="s">
        <v>1166</v>
      </c>
      <c r="E437">
        <v>534</v>
      </c>
      <c r="F437" t="s">
        <v>1167</v>
      </c>
      <c r="G437" s="112" t="s">
        <v>1166</v>
      </c>
      <c r="H437" s="112" t="s">
        <v>1166</v>
      </c>
    </row>
    <row r="438" spans="1:8">
      <c r="A438" s="112" t="s">
        <v>1168</v>
      </c>
      <c r="B438" s="112" t="s">
        <v>522</v>
      </c>
      <c r="C438">
        <v>529929</v>
      </c>
      <c r="D438" s="112" t="s">
        <v>1169</v>
      </c>
      <c r="E438">
        <v>1252</v>
      </c>
      <c r="G438" s="112"/>
      <c r="H438" s="112" t="s">
        <v>1169</v>
      </c>
    </row>
    <row r="439" spans="1:8">
      <c r="A439" s="112" t="s">
        <v>1170</v>
      </c>
      <c r="B439" s="112" t="s">
        <v>522</v>
      </c>
      <c r="C439">
        <v>529623</v>
      </c>
      <c r="D439" s="112" t="s">
        <v>1171</v>
      </c>
      <c r="E439">
        <v>1089</v>
      </c>
      <c r="G439" s="112"/>
      <c r="H439" s="112" t="s">
        <v>1171</v>
      </c>
    </row>
    <row r="440" spans="1:8">
      <c r="A440" s="112" t="s">
        <v>521</v>
      </c>
      <c r="B440" s="112" t="s">
        <v>522</v>
      </c>
      <c r="C440">
        <v>530055</v>
      </c>
      <c r="D440" s="112" t="s">
        <v>1172</v>
      </c>
      <c r="E440">
        <v>1601</v>
      </c>
      <c r="G440" s="112"/>
      <c r="H440" s="112" t="s">
        <v>1172</v>
      </c>
    </row>
    <row r="441" spans="1:8">
      <c r="A441" s="112" t="s">
        <v>1173</v>
      </c>
      <c r="B441" s="112" t="s">
        <v>497</v>
      </c>
      <c r="C441">
        <v>529024</v>
      </c>
      <c r="D441" s="112" t="s">
        <v>1174</v>
      </c>
      <c r="E441">
        <v>1014</v>
      </c>
      <c r="F441" t="s">
        <v>577</v>
      </c>
      <c r="G441" s="112" t="s">
        <v>1174</v>
      </c>
      <c r="H441" s="112" t="s">
        <v>1174</v>
      </c>
    </row>
    <row r="442" spans="1:8">
      <c r="A442" s="112" t="s">
        <v>1175</v>
      </c>
      <c r="B442" s="112" t="s">
        <v>653</v>
      </c>
      <c r="C442">
        <v>514869</v>
      </c>
      <c r="D442" s="112" t="s">
        <v>1176</v>
      </c>
      <c r="E442">
        <v>659</v>
      </c>
      <c r="F442" t="s">
        <v>615</v>
      </c>
      <c r="G442" s="112" t="s">
        <v>1176</v>
      </c>
      <c r="H442" s="112" t="s">
        <v>1176</v>
      </c>
    </row>
    <row r="443" spans="1:8">
      <c r="A443" s="112" t="s">
        <v>1177</v>
      </c>
      <c r="B443" s="112" t="s">
        <v>653</v>
      </c>
      <c r="C443">
        <v>529704</v>
      </c>
      <c r="D443" s="112" t="s">
        <v>1178</v>
      </c>
      <c r="E443">
        <v>451</v>
      </c>
      <c r="F443" t="s">
        <v>1011</v>
      </c>
      <c r="G443" s="112" t="s">
        <v>1178</v>
      </c>
      <c r="H443" s="112" t="s">
        <v>1178</v>
      </c>
    </row>
    <row r="444" spans="1:8">
      <c r="A444" s="112" t="s">
        <v>496</v>
      </c>
      <c r="B444" s="112" t="s">
        <v>497</v>
      </c>
      <c r="C444">
        <v>529070</v>
      </c>
      <c r="D444" s="112" t="s">
        <v>1179</v>
      </c>
      <c r="E444">
        <v>993</v>
      </c>
      <c r="F444" t="s">
        <v>577</v>
      </c>
      <c r="G444" s="112" t="s">
        <v>1180</v>
      </c>
      <c r="H444" s="112" t="s">
        <v>1181</v>
      </c>
    </row>
    <row r="445" spans="1:8">
      <c r="A445" s="112" t="s">
        <v>496</v>
      </c>
      <c r="B445" s="112" t="s">
        <v>497</v>
      </c>
      <c r="C445">
        <v>529830</v>
      </c>
      <c r="D445" s="112" t="s">
        <v>1182</v>
      </c>
      <c r="E445">
        <v>1196</v>
      </c>
      <c r="F445" t="s">
        <v>447</v>
      </c>
      <c r="G445" s="112" t="s">
        <v>1183</v>
      </c>
      <c r="H445" s="112" t="s">
        <v>1183</v>
      </c>
    </row>
    <row r="446" spans="1:8">
      <c r="A446" s="112" t="s">
        <v>652</v>
      </c>
      <c r="B446" s="112" t="s">
        <v>653</v>
      </c>
      <c r="C446">
        <v>514629</v>
      </c>
      <c r="D446" s="112" t="s">
        <v>1184</v>
      </c>
      <c r="E446">
        <v>1128</v>
      </c>
      <c r="G446" s="112"/>
      <c r="H446" s="112" t="s">
        <v>1185</v>
      </c>
    </row>
    <row r="447" spans="1:8">
      <c r="A447" s="112" t="s">
        <v>652</v>
      </c>
      <c r="B447" s="112" t="s">
        <v>653</v>
      </c>
      <c r="C447">
        <v>503764</v>
      </c>
      <c r="D447" s="112" t="s">
        <v>1186</v>
      </c>
      <c r="E447">
        <v>142</v>
      </c>
      <c r="F447" t="s">
        <v>332</v>
      </c>
      <c r="G447" s="112" t="s">
        <v>1186</v>
      </c>
      <c r="H447" s="112" t="s">
        <v>1186</v>
      </c>
    </row>
    <row r="448" spans="1:8">
      <c r="A448" s="112" t="s">
        <v>1187</v>
      </c>
      <c r="B448" s="112" t="s">
        <v>36</v>
      </c>
      <c r="C448">
        <v>529552</v>
      </c>
      <c r="D448" s="112" t="s">
        <v>1188</v>
      </c>
      <c r="E448">
        <v>1396</v>
      </c>
      <c r="G448" s="112"/>
      <c r="H448" s="112" t="s">
        <v>1188</v>
      </c>
    </row>
    <row r="449" spans="1:8">
      <c r="A449" s="112" t="s">
        <v>105</v>
      </c>
      <c r="B449" s="112" t="s">
        <v>106</v>
      </c>
      <c r="C449">
        <v>505240</v>
      </c>
      <c r="D449" s="112" t="s">
        <v>1189</v>
      </c>
      <c r="E449">
        <v>1790</v>
      </c>
      <c r="G449" s="112"/>
      <c r="H449" s="112" t="s">
        <v>1189</v>
      </c>
    </row>
    <row r="450" spans="1:8">
      <c r="A450" s="112" t="s">
        <v>1190</v>
      </c>
      <c r="B450" s="112" t="s">
        <v>106</v>
      </c>
      <c r="C450">
        <v>504263</v>
      </c>
      <c r="D450" s="112" t="s">
        <v>1191</v>
      </c>
      <c r="E450">
        <v>649</v>
      </c>
      <c r="F450" t="s">
        <v>1192</v>
      </c>
      <c r="G450" s="112" t="s">
        <v>1191</v>
      </c>
      <c r="H450" s="112" t="s">
        <v>1191</v>
      </c>
    </row>
    <row r="451" spans="1:8">
      <c r="A451" s="112" t="s">
        <v>595</v>
      </c>
      <c r="B451" s="112" t="s">
        <v>464</v>
      </c>
      <c r="C451">
        <v>528923</v>
      </c>
      <c r="D451" s="112" t="s">
        <v>1193</v>
      </c>
      <c r="E451">
        <v>544</v>
      </c>
      <c r="F451" t="s">
        <v>1194</v>
      </c>
      <c r="G451" s="112" t="s">
        <v>1195</v>
      </c>
      <c r="H451" s="112" t="s">
        <v>1195</v>
      </c>
    </row>
    <row r="452" spans="1:8">
      <c r="A452" s="112" t="s">
        <v>384</v>
      </c>
      <c r="B452" s="112" t="s">
        <v>385</v>
      </c>
      <c r="C452">
        <v>503911</v>
      </c>
      <c r="D452" s="112" t="s">
        <v>1196</v>
      </c>
      <c r="E452">
        <v>1150</v>
      </c>
      <c r="F452" t="s">
        <v>490</v>
      </c>
      <c r="G452" s="112" t="s">
        <v>1197</v>
      </c>
      <c r="H452" s="112" t="s">
        <v>1196</v>
      </c>
    </row>
    <row r="453" spans="1:8">
      <c r="A453" s="112" t="s">
        <v>384</v>
      </c>
      <c r="B453" s="112" t="s">
        <v>385</v>
      </c>
      <c r="C453">
        <v>505391</v>
      </c>
      <c r="D453" s="112" t="s">
        <v>1198</v>
      </c>
      <c r="E453">
        <v>300</v>
      </c>
      <c r="F453" t="s">
        <v>1199</v>
      </c>
      <c r="G453" s="112" t="s">
        <v>1198</v>
      </c>
      <c r="H453" s="112" t="s">
        <v>1198</v>
      </c>
    </row>
    <row r="454" spans="1:8">
      <c r="A454" s="112" t="s">
        <v>1200</v>
      </c>
      <c r="B454" s="112" t="s">
        <v>106</v>
      </c>
      <c r="C454">
        <v>505102</v>
      </c>
      <c r="D454" s="112" t="s">
        <v>1201</v>
      </c>
      <c r="E454">
        <v>1106</v>
      </c>
      <c r="F454" t="s">
        <v>556</v>
      </c>
      <c r="G454" s="112" t="s">
        <v>1201</v>
      </c>
      <c r="H454" s="112" t="s">
        <v>1201</v>
      </c>
    </row>
    <row r="455" spans="1:8">
      <c r="A455" s="112" t="s">
        <v>1202</v>
      </c>
      <c r="B455" s="112" t="s">
        <v>106</v>
      </c>
      <c r="C455">
        <v>529122</v>
      </c>
      <c r="D455" s="112" t="s">
        <v>1203</v>
      </c>
      <c r="E455">
        <v>1818</v>
      </c>
      <c r="G455" s="112"/>
      <c r="H455" s="112" t="s">
        <v>1203</v>
      </c>
    </row>
    <row r="456" spans="1:11">
      <c r="A456" s="112" t="s">
        <v>1204</v>
      </c>
      <c r="B456" s="112" t="s">
        <v>1205</v>
      </c>
      <c r="C456">
        <v>512713</v>
      </c>
      <c r="D456" s="112" t="s">
        <v>1206</v>
      </c>
      <c r="E456">
        <v>946</v>
      </c>
      <c r="F456" t="s">
        <v>615</v>
      </c>
      <c r="G456" s="112" t="s">
        <v>1206</v>
      </c>
      <c r="H456" s="112" t="s">
        <v>1206</v>
      </c>
      <c r="J456">
        <v>0.0449500554938957</v>
      </c>
      <c r="K456">
        <v>0.0242610446021824</v>
      </c>
    </row>
    <row r="457" spans="1:8">
      <c r="A457" s="112" t="s">
        <v>177</v>
      </c>
      <c r="B457" s="112" t="s">
        <v>106</v>
      </c>
      <c r="C457">
        <v>529120</v>
      </c>
      <c r="D457" s="112" t="s">
        <v>1207</v>
      </c>
      <c r="E457">
        <v>1680</v>
      </c>
      <c r="G457" s="112"/>
      <c r="H457" s="112" t="s">
        <v>1207</v>
      </c>
    </row>
    <row r="458" spans="1:8">
      <c r="A458" s="112" t="s">
        <v>384</v>
      </c>
      <c r="B458" s="112" t="s">
        <v>385</v>
      </c>
      <c r="C458">
        <v>501161</v>
      </c>
      <c r="D458" s="112" t="s">
        <v>1208</v>
      </c>
      <c r="E458">
        <v>516</v>
      </c>
      <c r="F458" t="s">
        <v>423</v>
      </c>
      <c r="G458" s="112" t="s">
        <v>1208</v>
      </c>
      <c r="H458" s="112" t="s">
        <v>1208</v>
      </c>
    </row>
    <row r="459" spans="1:8">
      <c r="A459" s="112" t="s">
        <v>1209</v>
      </c>
      <c r="B459" s="112" t="s">
        <v>385</v>
      </c>
      <c r="C459">
        <v>506312</v>
      </c>
      <c r="D459" s="112" t="s">
        <v>1210</v>
      </c>
      <c r="E459">
        <v>698</v>
      </c>
      <c r="F459" t="s">
        <v>1211</v>
      </c>
      <c r="G459" s="112" t="s">
        <v>1210</v>
      </c>
      <c r="H459" s="112" t="s">
        <v>1210</v>
      </c>
    </row>
    <row r="460" spans="1:8">
      <c r="A460" s="112" t="s">
        <v>478</v>
      </c>
      <c r="B460" s="112" t="s">
        <v>106</v>
      </c>
      <c r="C460">
        <v>505482</v>
      </c>
      <c r="D460" s="112" t="s">
        <v>1212</v>
      </c>
      <c r="E460">
        <v>357</v>
      </c>
      <c r="F460" t="s">
        <v>1018</v>
      </c>
      <c r="G460" s="112" t="s">
        <v>1212</v>
      </c>
      <c r="H460" s="112" t="s">
        <v>1212</v>
      </c>
    </row>
    <row r="461" spans="1:8">
      <c r="A461" s="112" t="s">
        <v>713</v>
      </c>
      <c r="B461" s="112" t="s">
        <v>121</v>
      </c>
      <c r="C461">
        <v>501305</v>
      </c>
      <c r="D461" s="112" t="s">
        <v>1213</v>
      </c>
      <c r="E461">
        <v>284</v>
      </c>
      <c r="F461" t="s">
        <v>1214</v>
      </c>
      <c r="G461" s="112" t="s">
        <v>1213</v>
      </c>
      <c r="H461" s="112" t="s">
        <v>1213</v>
      </c>
    </row>
    <row r="462" spans="1:8">
      <c r="A462" s="112" t="s">
        <v>993</v>
      </c>
      <c r="B462" s="112" t="s">
        <v>617</v>
      </c>
      <c r="C462">
        <v>530224</v>
      </c>
      <c r="D462" s="112" t="s">
        <v>1215</v>
      </c>
      <c r="E462">
        <v>1228</v>
      </c>
      <c r="G462" s="112"/>
      <c r="H462" s="112" t="s">
        <v>1215</v>
      </c>
    </row>
    <row r="463" spans="1:8">
      <c r="A463" s="112" t="s">
        <v>1216</v>
      </c>
      <c r="B463" s="112" t="s">
        <v>74</v>
      </c>
      <c r="C463">
        <v>529172</v>
      </c>
      <c r="D463" s="112" t="s">
        <v>1217</v>
      </c>
      <c r="E463">
        <v>1311</v>
      </c>
      <c r="G463" s="112"/>
      <c r="H463" s="112" t="s">
        <v>1217</v>
      </c>
    </row>
    <row r="464" spans="1:8">
      <c r="A464" s="112" t="s">
        <v>1218</v>
      </c>
      <c r="B464" s="112" t="s">
        <v>261</v>
      </c>
      <c r="C464">
        <v>528924</v>
      </c>
      <c r="D464" s="112" t="s">
        <v>1219</v>
      </c>
      <c r="E464">
        <v>663</v>
      </c>
      <c r="F464" t="s">
        <v>1220</v>
      </c>
      <c r="G464" s="112" t="s">
        <v>1219</v>
      </c>
      <c r="H464" s="112" t="s">
        <v>1219</v>
      </c>
    </row>
    <row r="465" spans="1:8">
      <c r="A465" s="112" t="s">
        <v>667</v>
      </c>
      <c r="B465" s="112" t="s">
        <v>668</v>
      </c>
      <c r="C465">
        <v>499894</v>
      </c>
      <c r="D465" s="112" t="s">
        <v>1221</v>
      </c>
      <c r="E465">
        <v>761</v>
      </c>
      <c r="F465" t="s">
        <v>570</v>
      </c>
      <c r="G465" s="112" t="s">
        <v>1221</v>
      </c>
      <c r="H465" s="112" t="s">
        <v>1221</v>
      </c>
    </row>
    <row r="466" spans="1:8">
      <c r="A466" s="112" t="s">
        <v>667</v>
      </c>
      <c r="B466" s="112" t="s">
        <v>668</v>
      </c>
      <c r="C466">
        <v>529723</v>
      </c>
      <c r="D466" s="112" t="s">
        <v>1222</v>
      </c>
      <c r="E466">
        <v>1489</v>
      </c>
      <c r="F466" t="s">
        <v>1223</v>
      </c>
      <c r="G466" s="112" t="s">
        <v>1222</v>
      </c>
      <c r="H466" s="112" t="s">
        <v>1222</v>
      </c>
    </row>
    <row r="467" spans="1:8">
      <c r="A467" s="112" t="s">
        <v>307</v>
      </c>
      <c r="B467" s="112" t="s">
        <v>36</v>
      </c>
      <c r="C467">
        <v>529564</v>
      </c>
      <c r="D467" s="112" t="s">
        <v>1224</v>
      </c>
      <c r="E467">
        <v>1494</v>
      </c>
      <c r="F467" t="s">
        <v>493</v>
      </c>
      <c r="G467" s="112" t="s">
        <v>1224</v>
      </c>
      <c r="H467" s="112" t="s">
        <v>1224</v>
      </c>
    </row>
    <row r="468" spans="1:8">
      <c r="A468" s="112" t="s">
        <v>1225</v>
      </c>
      <c r="B468" s="112" t="s">
        <v>40</v>
      </c>
      <c r="C468">
        <v>213543</v>
      </c>
      <c r="D468" s="112" t="s">
        <v>1226</v>
      </c>
      <c r="E468">
        <v>962</v>
      </c>
      <c r="F468" t="s">
        <v>1227</v>
      </c>
      <c r="G468" s="112" t="s">
        <v>1226</v>
      </c>
      <c r="H468" s="112" t="s">
        <v>1226</v>
      </c>
    </row>
    <row r="469" spans="1:8">
      <c r="A469" s="112" t="s">
        <v>1228</v>
      </c>
      <c r="B469" s="112" t="s">
        <v>96</v>
      </c>
      <c r="C469">
        <v>503676</v>
      </c>
      <c r="D469" s="112" t="s">
        <v>1229</v>
      </c>
      <c r="E469">
        <v>584</v>
      </c>
      <c r="F469" t="s">
        <v>729</v>
      </c>
      <c r="G469" s="112" t="s">
        <v>1229</v>
      </c>
      <c r="H469" s="112" t="s">
        <v>1229</v>
      </c>
    </row>
    <row r="470" spans="1:8">
      <c r="A470" s="112" t="s">
        <v>1230</v>
      </c>
      <c r="B470" s="112" t="s">
        <v>96</v>
      </c>
      <c r="C470">
        <v>529466</v>
      </c>
      <c r="D470" s="112" t="s">
        <v>1231</v>
      </c>
      <c r="E470">
        <v>1076</v>
      </c>
      <c r="G470" s="112"/>
      <c r="H470" s="112" t="s">
        <v>1232</v>
      </c>
    </row>
    <row r="471" spans="1:8">
      <c r="A471" s="112" t="s">
        <v>1233</v>
      </c>
      <c r="B471" s="112" t="s">
        <v>711</v>
      </c>
      <c r="C471">
        <v>529113</v>
      </c>
      <c r="D471" s="112" t="s">
        <v>1234</v>
      </c>
      <c r="E471">
        <v>1137</v>
      </c>
      <c r="G471" s="112"/>
      <c r="H471" s="112" t="s">
        <v>1235</v>
      </c>
    </row>
    <row r="472" spans="1:8">
      <c r="A472" s="112" t="s">
        <v>1236</v>
      </c>
      <c r="B472" s="112" t="s">
        <v>131</v>
      </c>
      <c r="C472">
        <v>503497</v>
      </c>
      <c r="D472" s="112" t="s">
        <v>1237</v>
      </c>
      <c r="E472">
        <v>300</v>
      </c>
      <c r="F472" t="s">
        <v>231</v>
      </c>
      <c r="G472" s="112" t="s">
        <v>1238</v>
      </c>
      <c r="H472" s="112" t="s">
        <v>1238</v>
      </c>
    </row>
    <row r="473" spans="1:8">
      <c r="A473" s="112" t="s">
        <v>397</v>
      </c>
      <c r="B473" s="112" t="s">
        <v>36</v>
      </c>
      <c r="C473">
        <v>504028</v>
      </c>
      <c r="D473" s="112" t="s">
        <v>1239</v>
      </c>
      <c r="E473">
        <v>573</v>
      </c>
      <c r="F473" t="s">
        <v>499</v>
      </c>
      <c r="G473" s="112" t="s">
        <v>1239</v>
      </c>
      <c r="H473" s="112" t="s">
        <v>1239</v>
      </c>
    </row>
    <row r="474" spans="1:8">
      <c r="A474" s="112" t="s">
        <v>397</v>
      </c>
      <c r="B474" s="112" t="s">
        <v>36</v>
      </c>
      <c r="C474">
        <v>529389</v>
      </c>
      <c r="D474" s="112" t="s">
        <v>1240</v>
      </c>
      <c r="E474">
        <v>635</v>
      </c>
      <c r="G474" s="112"/>
      <c r="H474" s="112" t="s">
        <v>1240</v>
      </c>
    </row>
    <row r="475" spans="1:8">
      <c r="A475" s="112" t="s">
        <v>57</v>
      </c>
      <c r="B475" s="112" t="s">
        <v>36</v>
      </c>
      <c r="C475">
        <v>504845</v>
      </c>
      <c r="D475" s="112" t="s">
        <v>1241</v>
      </c>
      <c r="E475">
        <v>894</v>
      </c>
      <c r="G475" s="112"/>
      <c r="H475" s="112" t="s">
        <v>1241</v>
      </c>
    </row>
    <row r="476" spans="1:8">
      <c r="A476" s="112" t="s">
        <v>1242</v>
      </c>
      <c r="B476" s="112" t="s">
        <v>36</v>
      </c>
      <c r="C476">
        <v>530226</v>
      </c>
      <c r="D476" s="112" t="s">
        <v>1243</v>
      </c>
      <c r="E476">
        <v>1304</v>
      </c>
      <c r="F476" t="s">
        <v>615</v>
      </c>
      <c r="G476" s="112" t="s">
        <v>1243</v>
      </c>
      <c r="H476" s="112" t="s">
        <v>1243</v>
      </c>
    </row>
    <row r="477" spans="1:8">
      <c r="A477" s="112" t="s">
        <v>1244</v>
      </c>
      <c r="B477" s="112" t="s">
        <v>522</v>
      </c>
      <c r="C477">
        <v>529981</v>
      </c>
      <c r="D477" s="112" t="s">
        <v>1245</v>
      </c>
      <c r="E477">
        <v>1938</v>
      </c>
      <c r="G477" s="112"/>
      <c r="H477" s="112" t="s">
        <v>1245</v>
      </c>
    </row>
    <row r="478" spans="1:8">
      <c r="A478" s="112" t="s">
        <v>1246</v>
      </c>
      <c r="B478" s="112" t="s">
        <v>36</v>
      </c>
      <c r="C478">
        <v>506503</v>
      </c>
      <c r="D478" s="112" t="s">
        <v>1247</v>
      </c>
      <c r="E478">
        <v>527</v>
      </c>
      <c r="F478" t="s">
        <v>1248</v>
      </c>
      <c r="G478" s="112" t="s">
        <v>1247</v>
      </c>
      <c r="H478" s="112" t="s">
        <v>1247</v>
      </c>
    </row>
    <row r="479" spans="1:8">
      <c r="A479" s="112" t="s">
        <v>1249</v>
      </c>
      <c r="B479" s="112" t="s">
        <v>642</v>
      </c>
      <c r="C479">
        <v>530057</v>
      </c>
      <c r="D479" s="112" t="s">
        <v>1250</v>
      </c>
      <c r="E479">
        <v>1355</v>
      </c>
      <c r="G479" s="112"/>
      <c r="H479" s="112" t="s">
        <v>1250</v>
      </c>
    </row>
    <row r="480" spans="1:8">
      <c r="A480" s="112" t="s">
        <v>1251</v>
      </c>
      <c r="B480" s="112" t="s">
        <v>497</v>
      </c>
      <c r="C480">
        <v>503481</v>
      </c>
      <c r="D480" s="112" t="s">
        <v>1252</v>
      </c>
      <c r="E480">
        <v>540</v>
      </c>
      <c r="F480" t="s">
        <v>1253</v>
      </c>
      <c r="G480" s="112" t="s">
        <v>1252</v>
      </c>
      <c r="H480" s="112" t="s">
        <v>1252</v>
      </c>
    </row>
    <row r="481" spans="1:8">
      <c r="A481" s="112" t="s">
        <v>1254</v>
      </c>
      <c r="B481" s="112" t="s">
        <v>653</v>
      </c>
      <c r="C481">
        <v>513835</v>
      </c>
      <c r="D481" s="112" t="s">
        <v>1255</v>
      </c>
      <c r="E481">
        <v>1360</v>
      </c>
      <c r="G481" s="112"/>
      <c r="H481" s="112" t="s">
        <v>1255</v>
      </c>
    </row>
    <row r="482" spans="1:8">
      <c r="A482" s="112" t="s">
        <v>1256</v>
      </c>
      <c r="B482" s="112" t="s">
        <v>1257</v>
      </c>
      <c r="C482">
        <v>528833</v>
      </c>
      <c r="D482" s="112" t="s">
        <v>1258</v>
      </c>
      <c r="E482">
        <v>804</v>
      </c>
      <c r="F482" t="s">
        <v>577</v>
      </c>
      <c r="G482" s="112" t="s">
        <v>1258</v>
      </c>
      <c r="H482" s="112" t="s">
        <v>1258</v>
      </c>
    </row>
    <row r="483" spans="1:8">
      <c r="A483" s="112" t="s">
        <v>1259</v>
      </c>
      <c r="B483" s="112" t="s">
        <v>36</v>
      </c>
      <c r="C483">
        <v>528968</v>
      </c>
      <c r="D483" s="112" t="s">
        <v>1260</v>
      </c>
      <c r="E483">
        <v>675</v>
      </c>
      <c r="G483" s="112"/>
      <c r="H483" s="112" t="s">
        <v>1260</v>
      </c>
    </row>
    <row r="484" spans="1:8">
      <c r="A484" s="112" t="s">
        <v>1261</v>
      </c>
      <c r="B484" s="112" t="s">
        <v>624</v>
      </c>
      <c r="C484">
        <v>508398</v>
      </c>
      <c r="D484" s="112" t="s">
        <v>1262</v>
      </c>
      <c r="E484">
        <v>335</v>
      </c>
      <c r="F484" t="s">
        <v>493</v>
      </c>
      <c r="G484" s="112" t="s">
        <v>1262</v>
      </c>
      <c r="H484" s="112" t="s">
        <v>1262</v>
      </c>
    </row>
    <row r="485" spans="1:8">
      <c r="A485" s="112" t="s">
        <v>1263</v>
      </c>
      <c r="B485" s="112" t="s">
        <v>405</v>
      </c>
      <c r="C485">
        <v>503536</v>
      </c>
      <c r="D485" s="112" t="s">
        <v>1264</v>
      </c>
      <c r="E485">
        <v>703</v>
      </c>
      <c r="G485" s="112"/>
      <c r="H485" s="112" t="s">
        <v>1264</v>
      </c>
    </row>
    <row r="486" spans="1:8">
      <c r="A486" s="112" t="s">
        <v>595</v>
      </c>
      <c r="B486" s="112" t="s">
        <v>464</v>
      </c>
      <c r="C486">
        <v>502695</v>
      </c>
      <c r="D486" s="112" t="s">
        <v>1265</v>
      </c>
      <c r="E486">
        <v>1141</v>
      </c>
      <c r="F486" t="s">
        <v>447</v>
      </c>
      <c r="G486" s="112" t="s">
        <v>1265</v>
      </c>
      <c r="H486" s="112" t="s">
        <v>1265</v>
      </c>
    </row>
    <row r="487" spans="1:8">
      <c r="A487" s="112" t="s">
        <v>1266</v>
      </c>
      <c r="B487" s="112" t="s">
        <v>40</v>
      </c>
      <c r="C487">
        <v>239105</v>
      </c>
      <c r="D487" s="112" t="s">
        <v>1267</v>
      </c>
      <c r="E487">
        <v>1164</v>
      </c>
      <c r="F487" t="s">
        <v>447</v>
      </c>
      <c r="G487" s="112" t="s">
        <v>1267</v>
      </c>
      <c r="H487" s="112" t="s">
        <v>1267</v>
      </c>
    </row>
    <row r="488" spans="1:8">
      <c r="A488" s="112" t="s">
        <v>1268</v>
      </c>
      <c r="B488" s="112" t="s">
        <v>711</v>
      </c>
      <c r="C488">
        <v>503390</v>
      </c>
      <c r="D488" s="112" t="s">
        <v>1269</v>
      </c>
      <c r="E488">
        <v>645</v>
      </c>
      <c r="F488" t="s">
        <v>1270</v>
      </c>
      <c r="G488" s="112" t="s">
        <v>1269</v>
      </c>
      <c r="H488" s="112" t="s">
        <v>1269</v>
      </c>
    </row>
    <row r="489" spans="1:8">
      <c r="A489" s="112" t="s">
        <v>1271</v>
      </c>
      <c r="B489" s="112" t="s">
        <v>370</v>
      </c>
      <c r="C489">
        <v>528943</v>
      </c>
      <c r="D489" s="112" t="s">
        <v>1272</v>
      </c>
      <c r="E489">
        <v>1114</v>
      </c>
      <c r="F489" t="s">
        <v>490</v>
      </c>
      <c r="G489" s="112" t="s">
        <v>1272</v>
      </c>
      <c r="H489" s="112" t="s">
        <v>1272</v>
      </c>
    </row>
    <row r="490" spans="1:8">
      <c r="A490" s="112" t="s">
        <v>1273</v>
      </c>
      <c r="B490" s="112" t="s">
        <v>522</v>
      </c>
      <c r="C490">
        <v>529621</v>
      </c>
      <c r="D490" s="112" t="s">
        <v>1274</v>
      </c>
      <c r="E490">
        <v>822</v>
      </c>
      <c r="G490" s="112"/>
      <c r="H490" s="112" t="s">
        <v>1275</v>
      </c>
    </row>
    <row r="491" spans="1:8">
      <c r="A491" s="112" t="s">
        <v>1276</v>
      </c>
      <c r="B491" s="112" t="s">
        <v>298</v>
      </c>
      <c r="C491">
        <v>505463</v>
      </c>
      <c r="D491" s="112" t="s">
        <v>1277</v>
      </c>
      <c r="E491">
        <v>445</v>
      </c>
      <c r="G491" s="112"/>
      <c r="H491" s="112" t="s">
        <v>1277</v>
      </c>
    </row>
    <row r="492" spans="1:8">
      <c r="A492" s="112" t="s">
        <v>1278</v>
      </c>
      <c r="B492" s="112" t="s">
        <v>74</v>
      </c>
      <c r="C492">
        <v>499985</v>
      </c>
      <c r="D492" s="112" t="s">
        <v>1279</v>
      </c>
      <c r="E492">
        <v>730</v>
      </c>
      <c r="F492" t="s">
        <v>934</v>
      </c>
      <c r="G492" s="112" t="s">
        <v>1280</v>
      </c>
      <c r="H492" s="112" t="s">
        <v>1280</v>
      </c>
    </row>
    <row r="493" spans="1:8">
      <c r="A493" s="112" t="s">
        <v>770</v>
      </c>
      <c r="B493" s="112" t="s">
        <v>545</v>
      </c>
      <c r="C493">
        <v>529109</v>
      </c>
      <c r="D493" s="112" t="s">
        <v>1281</v>
      </c>
      <c r="E493">
        <v>1215</v>
      </c>
      <c r="F493" t="s">
        <v>556</v>
      </c>
      <c r="G493" s="112" t="s">
        <v>1281</v>
      </c>
      <c r="H493" s="112" t="s">
        <v>1281</v>
      </c>
    </row>
    <row r="494" spans="1:8">
      <c r="A494" s="112" t="s">
        <v>680</v>
      </c>
      <c r="B494" s="112" t="s">
        <v>464</v>
      </c>
      <c r="C494">
        <v>503271</v>
      </c>
      <c r="D494" s="112" t="s">
        <v>1282</v>
      </c>
      <c r="E494">
        <v>560</v>
      </c>
      <c r="F494" t="s">
        <v>602</v>
      </c>
      <c r="G494" s="112" t="s">
        <v>1282</v>
      </c>
      <c r="H494" s="112" t="s">
        <v>1282</v>
      </c>
    </row>
    <row r="495" spans="1:8">
      <c r="A495" s="112" t="s">
        <v>57</v>
      </c>
      <c r="B495" s="112" t="s">
        <v>36</v>
      </c>
      <c r="C495">
        <v>528885</v>
      </c>
      <c r="D495" s="112" t="s">
        <v>1283</v>
      </c>
      <c r="E495">
        <v>1181</v>
      </c>
      <c r="F495" t="s">
        <v>570</v>
      </c>
      <c r="G495" s="112" t="s">
        <v>1283</v>
      </c>
      <c r="H495" s="112" t="s">
        <v>1283</v>
      </c>
    </row>
    <row r="496" spans="1:8">
      <c r="A496" s="112" t="s">
        <v>1284</v>
      </c>
      <c r="B496" s="112" t="s">
        <v>106</v>
      </c>
      <c r="C496">
        <v>529216</v>
      </c>
      <c r="D496" s="112" t="s">
        <v>1285</v>
      </c>
      <c r="E496">
        <v>1842</v>
      </c>
      <c r="G496" s="112"/>
      <c r="H496" s="112" t="s">
        <v>1285</v>
      </c>
    </row>
    <row r="497" spans="1:8">
      <c r="A497" s="112" t="s">
        <v>1286</v>
      </c>
      <c r="B497" s="112" t="s">
        <v>624</v>
      </c>
      <c r="C497">
        <v>514678</v>
      </c>
      <c r="D497" s="112" t="s">
        <v>1287</v>
      </c>
      <c r="E497">
        <v>628</v>
      </c>
      <c r="G497" s="112"/>
      <c r="H497" s="112" t="s">
        <v>1287</v>
      </c>
    </row>
    <row r="498" spans="1:8">
      <c r="A498" s="112" t="s">
        <v>1288</v>
      </c>
      <c r="B498" s="112" t="s">
        <v>40</v>
      </c>
      <c r="C498">
        <v>176080</v>
      </c>
      <c r="D498" s="112" t="s">
        <v>1289</v>
      </c>
      <c r="E498">
        <v>832</v>
      </c>
      <c r="F498" t="s">
        <v>493</v>
      </c>
      <c r="G498" s="112" t="s">
        <v>1289</v>
      </c>
      <c r="H498" s="112" t="s">
        <v>1289</v>
      </c>
    </row>
    <row r="499" spans="1:8">
      <c r="A499" s="112" t="s">
        <v>1290</v>
      </c>
      <c r="B499" s="112" t="s">
        <v>40</v>
      </c>
      <c r="C499">
        <v>178411</v>
      </c>
      <c r="D499" s="112" t="s">
        <v>1291</v>
      </c>
      <c r="E499">
        <v>832</v>
      </c>
      <c r="F499" t="s">
        <v>1292</v>
      </c>
      <c r="G499" s="112" t="s">
        <v>1291</v>
      </c>
      <c r="H499" s="112" t="s">
        <v>1291</v>
      </c>
    </row>
    <row r="500" spans="1:8">
      <c r="A500" s="112" t="s">
        <v>1293</v>
      </c>
      <c r="B500" s="112" t="s">
        <v>40</v>
      </c>
      <c r="C500">
        <v>180461</v>
      </c>
      <c r="D500" s="112" t="s">
        <v>1294</v>
      </c>
      <c r="E500">
        <v>872</v>
      </c>
      <c r="G500" s="112"/>
      <c r="H500" s="112" t="s">
        <v>1294</v>
      </c>
    </row>
    <row r="501" spans="1:8">
      <c r="A501" s="112" t="s">
        <v>1295</v>
      </c>
      <c r="B501" s="112" t="s">
        <v>121</v>
      </c>
      <c r="C501">
        <v>528818</v>
      </c>
      <c r="D501" s="112" t="s">
        <v>1296</v>
      </c>
      <c r="E501">
        <v>534</v>
      </c>
      <c r="F501" t="s">
        <v>1194</v>
      </c>
      <c r="G501" s="112" t="s">
        <v>1296</v>
      </c>
      <c r="H501" s="112" t="s">
        <v>1296</v>
      </c>
    </row>
    <row r="502" spans="1:8">
      <c r="A502" s="112" t="s">
        <v>1297</v>
      </c>
      <c r="B502" s="112" t="s">
        <v>106</v>
      </c>
      <c r="C502">
        <v>529077</v>
      </c>
      <c r="D502" s="112" t="s">
        <v>1298</v>
      </c>
      <c r="E502">
        <v>1852</v>
      </c>
      <c r="G502" s="112"/>
      <c r="H502" s="112" t="s">
        <v>1298</v>
      </c>
    </row>
    <row r="503" spans="1:8">
      <c r="A503" s="112" t="s">
        <v>1299</v>
      </c>
      <c r="B503" s="112" t="s">
        <v>106</v>
      </c>
      <c r="C503">
        <v>503741</v>
      </c>
      <c r="D503" s="112" t="s">
        <v>1300</v>
      </c>
      <c r="E503">
        <v>1189</v>
      </c>
      <c r="F503" t="s">
        <v>490</v>
      </c>
      <c r="G503" s="112" t="s">
        <v>1300</v>
      </c>
      <c r="H503" s="112" t="s">
        <v>1300</v>
      </c>
    </row>
    <row r="504" spans="1:8">
      <c r="A504" s="112" t="s">
        <v>513</v>
      </c>
      <c r="B504" s="112" t="s">
        <v>106</v>
      </c>
      <c r="C504">
        <v>501944</v>
      </c>
      <c r="D504" s="112" t="s">
        <v>1301</v>
      </c>
      <c r="E504">
        <v>367</v>
      </c>
      <c r="F504" t="s">
        <v>199</v>
      </c>
      <c r="G504" s="112" t="s">
        <v>1301</v>
      </c>
      <c r="H504" s="112" t="s">
        <v>1301</v>
      </c>
    </row>
    <row r="505" spans="1:8">
      <c r="A505" s="112" t="s">
        <v>653</v>
      </c>
      <c r="B505" s="112" t="s">
        <v>653</v>
      </c>
      <c r="C505">
        <v>508814</v>
      </c>
      <c r="D505" s="112" t="s">
        <v>1302</v>
      </c>
      <c r="E505">
        <v>1501</v>
      </c>
      <c r="G505" s="112"/>
      <c r="H505" s="112" t="s">
        <v>1302</v>
      </c>
    </row>
    <row r="506" spans="1:8">
      <c r="A506" s="112" t="s">
        <v>226</v>
      </c>
      <c r="B506" s="112" t="s">
        <v>69</v>
      </c>
      <c r="C506">
        <v>506399</v>
      </c>
      <c r="D506" s="112" t="s">
        <v>1303</v>
      </c>
      <c r="E506">
        <v>337</v>
      </c>
      <c r="F506" t="s">
        <v>1164</v>
      </c>
      <c r="G506" s="112" t="s">
        <v>1303</v>
      </c>
      <c r="H506" s="112" t="s">
        <v>1303</v>
      </c>
    </row>
    <row r="507" spans="1:8">
      <c r="A507" s="112" t="s">
        <v>226</v>
      </c>
      <c r="B507" s="112" t="s">
        <v>69</v>
      </c>
      <c r="C507">
        <v>529506</v>
      </c>
      <c r="D507" s="112" t="s">
        <v>1304</v>
      </c>
      <c r="E507">
        <v>477</v>
      </c>
      <c r="G507" s="112"/>
      <c r="H507" s="112" t="s">
        <v>1304</v>
      </c>
    </row>
    <row r="508" spans="1:8">
      <c r="A508" s="112" t="s">
        <v>1305</v>
      </c>
      <c r="B508" s="112" t="s">
        <v>69</v>
      </c>
      <c r="C508">
        <v>500938</v>
      </c>
      <c r="D508" s="112" t="s">
        <v>1306</v>
      </c>
      <c r="E508">
        <v>737</v>
      </c>
      <c r="G508" s="112"/>
      <c r="H508" s="112" t="s">
        <v>1306</v>
      </c>
    </row>
    <row r="509" spans="1:8">
      <c r="A509" s="112" t="s">
        <v>226</v>
      </c>
      <c r="B509" s="112" t="s">
        <v>69</v>
      </c>
      <c r="C509">
        <v>528982</v>
      </c>
      <c r="D509" s="112" t="s">
        <v>1307</v>
      </c>
      <c r="E509">
        <v>569</v>
      </c>
      <c r="F509" t="s">
        <v>493</v>
      </c>
      <c r="G509" s="112" t="s">
        <v>1307</v>
      </c>
      <c r="H509" s="112" t="s">
        <v>1307</v>
      </c>
    </row>
    <row r="510" spans="1:8">
      <c r="A510" s="112" t="s">
        <v>226</v>
      </c>
      <c r="B510" s="112" t="s">
        <v>69</v>
      </c>
      <c r="C510">
        <v>501774</v>
      </c>
      <c r="D510" s="112" t="s">
        <v>1308</v>
      </c>
      <c r="E510">
        <v>560</v>
      </c>
      <c r="G510" s="112"/>
      <c r="H510" s="112" t="s">
        <v>1308</v>
      </c>
    </row>
    <row r="511" spans="1:8">
      <c r="A511" s="112" t="s">
        <v>1309</v>
      </c>
      <c r="B511" s="112" t="s">
        <v>69</v>
      </c>
      <c r="C511">
        <v>505981</v>
      </c>
      <c r="D511" s="112" t="s">
        <v>1310</v>
      </c>
      <c r="E511">
        <v>191</v>
      </c>
      <c r="F511" t="s">
        <v>1311</v>
      </c>
      <c r="G511" s="112" t="s">
        <v>1310</v>
      </c>
      <c r="H511" s="112" t="s">
        <v>1310</v>
      </c>
    </row>
    <row r="512" spans="1:8">
      <c r="A512" s="112" t="s">
        <v>1312</v>
      </c>
      <c r="B512" s="112" t="s">
        <v>218</v>
      </c>
      <c r="C512">
        <v>501104</v>
      </c>
      <c r="D512" s="112" t="s">
        <v>1313</v>
      </c>
      <c r="E512">
        <v>438</v>
      </c>
      <c r="G512" s="112"/>
      <c r="H512" s="112" t="s">
        <v>1314</v>
      </c>
    </row>
    <row r="513" spans="1:8">
      <c r="A513" s="112" t="s">
        <v>1315</v>
      </c>
      <c r="B513" s="112" t="s">
        <v>471</v>
      </c>
      <c r="C513">
        <v>504757</v>
      </c>
      <c r="D513" s="112" t="s">
        <v>1316</v>
      </c>
      <c r="E513">
        <v>996</v>
      </c>
      <c r="F513" t="s">
        <v>772</v>
      </c>
      <c r="G513" s="112" t="s">
        <v>1316</v>
      </c>
      <c r="H513" s="112" t="s">
        <v>1316</v>
      </c>
    </row>
    <row r="514" spans="1:8">
      <c r="A514" s="112" t="s">
        <v>1317</v>
      </c>
      <c r="B514" s="112" t="s">
        <v>471</v>
      </c>
      <c r="C514">
        <v>529138</v>
      </c>
      <c r="D514" s="112" t="s">
        <v>1318</v>
      </c>
      <c r="E514">
        <v>1893</v>
      </c>
      <c r="F514" t="s">
        <v>761</v>
      </c>
      <c r="G514" s="112" t="s">
        <v>1318</v>
      </c>
      <c r="H514" s="112" t="s">
        <v>1318</v>
      </c>
    </row>
    <row r="515" spans="1:8">
      <c r="A515" s="112" t="s">
        <v>1319</v>
      </c>
      <c r="B515" s="112" t="s">
        <v>471</v>
      </c>
      <c r="C515">
        <v>529192</v>
      </c>
      <c r="D515" s="112" t="s">
        <v>1320</v>
      </c>
      <c r="E515">
        <v>1885</v>
      </c>
      <c r="F515" t="s">
        <v>556</v>
      </c>
      <c r="G515" s="112" t="s">
        <v>1320</v>
      </c>
      <c r="H515" s="112" t="s">
        <v>1320</v>
      </c>
    </row>
    <row r="516" spans="1:8">
      <c r="A516" s="112" t="s">
        <v>470</v>
      </c>
      <c r="B516" s="112" t="s">
        <v>471</v>
      </c>
      <c r="C516">
        <v>506137</v>
      </c>
      <c r="D516" s="112" t="s">
        <v>1321</v>
      </c>
      <c r="E516">
        <v>1360</v>
      </c>
      <c r="F516" t="s">
        <v>570</v>
      </c>
      <c r="G516" s="112" t="s">
        <v>1321</v>
      </c>
      <c r="H516" s="112" t="s">
        <v>1321</v>
      </c>
    </row>
    <row r="517" spans="1:8">
      <c r="A517" s="112" t="s">
        <v>1322</v>
      </c>
      <c r="B517" s="112" t="s">
        <v>471</v>
      </c>
      <c r="C517">
        <v>529226</v>
      </c>
      <c r="D517" s="112" t="s">
        <v>1323</v>
      </c>
      <c r="E517">
        <v>1947</v>
      </c>
      <c r="F517" t="s">
        <v>447</v>
      </c>
      <c r="G517" s="112" t="s">
        <v>1323</v>
      </c>
      <c r="H517" s="112" t="s">
        <v>1323</v>
      </c>
    </row>
    <row r="518" spans="1:8">
      <c r="A518" s="112" t="s">
        <v>1324</v>
      </c>
      <c r="B518" s="112" t="s">
        <v>642</v>
      </c>
      <c r="C518">
        <v>529700</v>
      </c>
      <c r="D518" s="112" t="s">
        <v>1325</v>
      </c>
      <c r="E518">
        <v>1375</v>
      </c>
      <c r="G518" s="112"/>
      <c r="H518" s="112" t="s">
        <v>1325</v>
      </c>
    </row>
    <row r="519" spans="1:8">
      <c r="A519" s="112" t="s">
        <v>1326</v>
      </c>
      <c r="B519" s="112" t="s">
        <v>642</v>
      </c>
      <c r="C519">
        <v>529775</v>
      </c>
      <c r="D519" s="112" t="s">
        <v>1327</v>
      </c>
      <c r="E519">
        <v>1790</v>
      </c>
      <c r="G519" s="112"/>
      <c r="H519" s="112" t="s">
        <v>1327</v>
      </c>
    </row>
    <row r="520" spans="1:8">
      <c r="A520" s="112" t="s">
        <v>1328</v>
      </c>
      <c r="B520" s="112" t="s">
        <v>642</v>
      </c>
      <c r="C520">
        <v>529710</v>
      </c>
      <c r="D520" s="112" t="s">
        <v>1329</v>
      </c>
      <c r="E520">
        <v>1510</v>
      </c>
      <c r="F520" t="s">
        <v>1164</v>
      </c>
      <c r="G520" s="112" t="s">
        <v>1329</v>
      </c>
      <c r="H520" s="112" t="s">
        <v>1330</v>
      </c>
    </row>
    <row r="521" spans="1:8">
      <c r="A521" s="112" t="s">
        <v>1331</v>
      </c>
      <c r="B521" s="112" t="s">
        <v>471</v>
      </c>
      <c r="C521">
        <v>505080</v>
      </c>
      <c r="D521" s="112" t="s">
        <v>1332</v>
      </c>
      <c r="E521">
        <v>1067</v>
      </c>
      <c r="F521" t="s">
        <v>1333</v>
      </c>
      <c r="G521" s="112" t="s">
        <v>1334</v>
      </c>
      <c r="H521" s="112" t="s">
        <v>1335</v>
      </c>
    </row>
    <row r="522" spans="1:8">
      <c r="A522" s="112" t="s">
        <v>1317</v>
      </c>
      <c r="B522" s="112" t="s">
        <v>471</v>
      </c>
      <c r="C522">
        <v>529069</v>
      </c>
      <c r="D522" s="112" t="s">
        <v>1336</v>
      </c>
      <c r="E522">
        <v>1223</v>
      </c>
      <c r="F522" t="s">
        <v>1194</v>
      </c>
      <c r="G522" s="112" t="s">
        <v>1336</v>
      </c>
      <c r="H522" s="112" t="s">
        <v>1336</v>
      </c>
    </row>
    <row r="523" spans="1:8">
      <c r="A523" s="112" t="s">
        <v>1317</v>
      </c>
      <c r="B523" s="112" t="s">
        <v>471</v>
      </c>
      <c r="C523">
        <v>503050</v>
      </c>
      <c r="D523" s="112" t="s">
        <v>1337</v>
      </c>
      <c r="E523">
        <v>970</v>
      </c>
      <c r="F523" t="s">
        <v>1194</v>
      </c>
      <c r="G523" s="112" t="s">
        <v>1337</v>
      </c>
      <c r="H523" s="112" t="s">
        <v>1337</v>
      </c>
    </row>
    <row r="524" spans="1:8">
      <c r="A524" s="112" t="s">
        <v>1338</v>
      </c>
      <c r="B524" s="112" t="s">
        <v>471</v>
      </c>
      <c r="C524">
        <v>529013</v>
      </c>
      <c r="D524" s="112" t="s">
        <v>1339</v>
      </c>
      <c r="E524">
        <v>1674</v>
      </c>
      <c r="F524" t="s">
        <v>447</v>
      </c>
      <c r="G524" s="112" t="s">
        <v>1339</v>
      </c>
      <c r="H524" s="112" t="s">
        <v>1339</v>
      </c>
    </row>
    <row r="525" spans="1:8">
      <c r="A525" s="112" t="s">
        <v>1340</v>
      </c>
      <c r="B525" s="112" t="s">
        <v>692</v>
      </c>
      <c r="C525">
        <v>505449</v>
      </c>
      <c r="D525" s="112" t="s">
        <v>1341</v>
      </c>
      <c r="E525">
        <v>508</v>
      </c>
      <c r="F525" t="s">
        <v>1342</v>
      </c>
      <c r="G525" s="112" t="s">
        <v>1341</v>
      </c>
      <c r="H525" s="112" t="s">
        <v>1341</v>
      </c>
    </row>
    <row r="526" spans="1:8">
      <c r="A526" s="112" t="s">
        <v>1343</v>
      </c>
      <c r="B526" s="112" t="s">
        <v>471</v>
      </c>
      <c r="C526">
        <v>501245</v>
      </c>
      <c r="D526" s="112" t="s">
        <v>1344</v>
      </c>
      <c r="E526">
        <v>509</v>
      </c>
      <c r="F526" t="s">
        <v>872</v>
      </c>
      <c r="G526" s="112" t="s">
        <v>1344</v>
      </c>
      <c r="H526" s="112" t="s">
        <v>1344</v>
      </c>
    </row>
    <row r="527" spans="1:8">
      <c r="A527" s="112" t="s">
        <v>1343</v>
      </c>
      <c r="B527" s="112" t="s">
        <v>471</v>
      </c>
      <c r="C527">
        <v>529781</v>
      </c>
      <c r="D527" s="112" t="s">
        <v>1345</v>
      </c>
      <c r="E527">
        <v>623</v>
      </c>
      <c r="F527" t="s">
        <v>1346</v>
      </c>
      <c r="G527" s="112" t="s">
        <v>1345</v>
      </c>
      <c r="H527" s="112" t="s">
        <v>1345</v>
      </c>
    </row>
    <row r="528" spans="1:8">
      <c r="A528" s="112" t="s">
        <v>1347</v>
      </c>
      <c r="B528" s="112" t="s">
        <v>464</v>
      </c>
      <c r="C528">
        <v>529702</v>
      </c>
      <c r="D528" s="112" t="s">
        <v>1348</v>
      </c>
      <c r="E528">
        <v>689</v>
      </c>
      <c r="G528" s="112"/>
      <c r="H528" s="112" t="s">
        <v>1348</v>
      </c>
    </row>
    <row r="529" spans="1:10">
      <c r="A529" s="112" t="s">
        <v>1349</v>
      </c>
      <c r="B529" s="112" t="s">
        <v>464</v>
      </c>
      <c r="C529">
        <v>529726</v>
      </c>
      <c r="D529" s="112" t="s">
        <v>1350</v>
      </c>
      <c r="E529">
        <v>1535</v>
      </c>
      <c r="G529" s="112"/>
      <c r="H529" s="112" t="s">
        <v>1350</v>
      </c>
      <c r="J529">
        <v>0.0390635177637578</v>
      </c>
    </row>
    <row r="530" spans="1:8">
      <c r="A530" s="112" t="s">
        <v>1351</v>
      </c>
      <c r="B530" s="112" t="s">
        <v>40</v>
      </c>
      <c r="C530">
        <v>185828</v>
      </c>
      <c r="D530" s="112" t="s">
        <v>1352</v>
      </c>
      <c r="E530">
        <v>872</v>
      </c>
      <c r="G530" s="112"/>
      <c r="H530" s="112" t="s">
        <v>1352</v>
      </c>
    </row>
    <row r="531" spans="1:8">
      <c r="A531" s="112" t="s">
        <v>1353</v>
      </c>
      <c r="B531" s="112" t="s">
        <v>40</v>
      </c>
      <c r="C531">
        <v>188030</v>
      </c>
      <c r="D531" s="112" t="s">
        <v>1354</v>
      </c>
      <c r="E531">
        <v>973</v>
      </c>
      <c r="G531" s="112"/>
      <c r="H531" s="112" t="s">
        <v>1355</v>
      </c>
    </row>
    <row r="532" spans="1:8">
      <c r="A532" s="112" t="s">
        <v>1356</v>
      </c>
      <c r="B532" s="112" t="s">
        <v>106</v>
      </c>
      <c r="C532">
        <v>504351</v>
      </c>
      <c r="D532" s="112" t="s">
        <v>1357</v>
      </c>
      <c r="E532">
        <v>1177</v>
      </c>
      <c r="F532" t="s">
        <v>615</v>
      </c>
      <c r="G532" s="112" t="s">
        <v>1357</v>
      </c>
      <c r="H532" s="112" t="s">
        <v>1357</v>
      </c>
    </row>
    <row r="533" spans="1:8">
      <c r="A533" s="112" t="s">
        <v>105</v>
      </c>
      <c r="B533" s="112" t="s">
        <v>106</v>
      </c>
      <c r="C533">
        <v>529119</v>
      </c>
      <c r="D533" s="112" t="s">
        <v>1358</v>
      </c>
      <c r="E533">
        <v>1893</v>
      </c>
      <c r="G533" s="112"/>
      <c r="H533" s="112" t="s">
        <v>1358</v>
      </c>
    </row>
    <row r="534" spans="1:8">
      <c r="A534" s="112" t="s">
        <v>68</v>
      </c>
      <c r="B534" s="112" t="s">
        <v>69</v>
      </c>
      <c r="C534">
        <v>528965</v>
      </c>
      <c r="D534" s="112" t="s">
        <v>1359</v>
      </c>
      <c r="E534">
        <v>698</v>
      </c>
      <c r="G534" s="112"/>
      <c r="H534" s="112" t="s">
        <v>1359</v>
      </c>
    </row>
    <row r="535" spans="1:8">
      <c r="A535" s="112" t="s">
        <v>1360</v>
      </c>
      <c r="B535" s="112" t="s">
        <v>69</v>
      </c>
      <c r="C535">
        <v>514931</v>
      </c>
      <c r="D535" s="112" t="s">
        <v>1361</v>
      </c>
      <c r="E535">
        <v>492</v>
      </c>
      <c r="G535" s="112"/>
      <c r="H535" s="112" t="s">
        <v>1362</v>
      </c>
    </row>
    <row r="536" spans="1:8">
      <c r="A536" s="112" t="s">
        <v>1363</v>
      </c>
      <c r="B536" s="112" t="s">
        <v>40</v>
      </c>
      <c r="C536">
        <v>147703</v>
      </c>
      <c r="D536" s="112" t="s">
        <v>1364</v>
      </c>
      <c r="E536">
        <v>1181</v>
      </c>
      <c r="G536" s="112"/>
      <c r="H536" s="112" t="s">
        <v>1364</v>
      </c>
    </row>
    <row r="537" spans="1:8">
      <c r="A537" s="112" t="s">
        <v>1365</v>
      </c>
      <c r="B537" s="112" t="s">
        <v>36</v>
      </c>
      <c r="C537">
        <v>529055</v>
      </c>
      <c r="D537" s="112" t="s">
        <v>1366</v>
      </c>
      <c r="E537">
        <v>814</v>
      </c>
      <c r="G537" s="112"/>
      <c r="H537" s="112" t="s">
        <v>1366</v>
      </c>
    </row>
    <row r="538" spans="1:8">
      <c r="A538" s="112" t="s">
        <v>1367</v>
      </c>
      <c r="B538" s="112" t="s">
        <v>69</v>
      </c>
      <c r="C538">
        <v>504154</v>
      </c>
      <c r="D538" s="112" t="s">
        <v>1368</v>
      </c>
      <c r="E538">
        <v>253</v>
      </c>
      <c r="F538" t="s">
        <v>795</v>
      </c>
      <c r="G538" s="112" t="s">
        <v>1368</v>
      </c>
      <c r="H538" s="112" t="s">
        <v>1368</v>
      </c>
    </row>
    <row r="539" spans="1:8">
      <c r="A539" s="112" t="s">
        <v>1369</v>
      </c>
      <c r="B539" s="112" t="s">
        <v>302</v>
      </c>
      <c r="C539">
        <v>528819</v>
      </c>
      <c r="D539" s="112" t="s">
        <v>1370</v>
      </c>
      <c r="E539">
        <v>880</v>
      </c>
      <c r="G539" s="112"/>
      <c r="H539" s="112" t="s">
        <v>1370</v>
      </c>
    </row>
    <row r="540" spans="1:8">
      <c r="A540" s="112" t="s">
        <v>310</v>
      </c>
      <c r="B540" s="112" t="s">
        <v>36</v>
      </c>
      <c r="C540">
        <v>529163</v>
      </c>
      <c r="D540" s="112" t="s">
        <v>1371</v>
      </c>
      <c r="E540">
        <v>612</v>
      </c>
      <c r="F540" t="s">
        <v>1372</v>
      </c>
      <c r="G540" s="112" t="s">
        <v>1371</v>
      </c>
      <c r="H540" s="112" t="s">
        <v>1371</v>
      </c>
    </row>
    <row r="541" spans="1:8">
      <c r="A541" s="112" t="s">
        <v>1373</v>
      </c>
      <c r="B541" s="112" t="s">
        <v>40</v>
      </c>
      <c r="C541">
        <v>136215</v>
      </c>
      <c r="D541" s="112" t="s">
        <v>1374</v>
      </c>
      <c r="E541">
        <v>1414</v>
      </c>
      <c r="F541" t="s">
        <v>447</v>
      </c>
      <c r="G541" s="112" t="s">
        <v>1374</v>
      </c>
      <c r="H541" s="112" t="s">
        <v>1374</v>
      </c>
    </row>
    <row r="542" spans="1:8">
      <c r="A542" s="112" t="s">
        <v>1375</v>
      </c>
      <c r="B542" s="112" t="s">
        <v>373</v>
      </c>
      <c r="C542">
        <v>503585</v>
      </c>
      <c r="D542" s="112" t="s">
        <v>1376</v>
      </c>
      <c r="E542">
        <v>737</v>
      </c>
      <c r="F542" t="s">
        <v>996</v>
      </c>
      <c r="G542" s="112" t="s">
        <v>1376</v>
      </c>
      <c r="H542" s="112" t="s">
        <v>1376</v>
      </c>
    </row>
    <row r="543" spans="1:8">
      <c r="A543" s="112" t="s">
        <v>360</v>
      </c>
      <c r="B543" s="112" t="s">
        <v>40</v>
      </c>
      <c r="C543">
        <v>171571</v>
      </c>
      <c r="D543" s="112" t="s">
        <v>1377</v>
      </c>
      <c r="E543">
        <v>1635</v>
      </c>
      <c r="G543" s="112"/>
      <c r="H543" s="112" t="s">
        <v>1377</v>
      </c>
    </row>
    <row r="544" spans="1:8">
      <c r="A544" s="112" t="s">
        <v>1378</v>
      </c>
      <c r="B544" s="112" t="s">
        <v>1379</v>
      </c>
      <c r="C544">
        <v>529694</v>
      </c>
      <c r="D544" s="112" t="s">
        <v>1380</v>
      </c>
      <c r="E544">
        <v>1079</v>
      </c>
      <c r="G544" s="112"/>
      <c r="H544" s="112" t="s">
        <v>1380</v>
      </c>
    </row>
    <row r="545" spans="1:8">
      <c r="A545" s="112" t="s">
        <v>1381</v>
      </c>
      <c r="B545" s="112" t="s">
        <v>40</v>
      </c>
      <c r="C545">
        <v>204857</v>
      </c>
      <c r="D545" s="112" t="s">
        <v>1382</v>
      </c>
      <c r="E545">
        <v>796</v>
      </c>
      <c r="G545" s="112"/>
      <c r="H545" s="112" t="s">
        <v>1383</v>
      </c>
    </row>
    <row r="546" spans="1:8">
      <c r="A546" s="112" t="s">
        <v>1384</v>
      </c>
      <c r="B546" s="112" t="s">
        <v>106</v>
      </c>
      <c r="C546">
        <v>504249</v>
      </c>
      <c r="D546" s="112" t="s">
        <v>1385</v>
      </c>
      <c r="E546">
        <v>942</v>
      </c>
      <c r="F546" t="s">
        <v>556</v>
      </c>
      <c r="G546" s="112" t="s">
        <v>1385</v>
      </c>
      <c r="H546" s="112" t="s">
        <v>1385</v>
      </c>
    </row>
    <row r="547" spans="1:8">
      <c r="A547" s="112" t="s">
        <v>1386</v>
      </c>
      <c r="B547" s="112" t="s">
        <v>40</v>
      </c>
      <c r="C547">
        <v>232982</v>
      </c>
      <c r="D547" s="112" t="s">
        <v>1387</v>
      </c>
      <c r="E547">
        <v>973</v>
      </c>
      <c r="G547" s="112"/>
      <c r="H547" s="112" t="s">
        <v>1387</v>
      </c>
    </row>
    <row r="548" spans="1:8">
      <c r="A548" s="112" t="s">
        <v>1388</v>
      </c>
      <c r="B548" s="112" t="s">
        <v>74</v>
      </c>
      <c r="C548">
        <v>529067</v>
      </c>
      <c r="D548" s="112" t="s">
        <v>1389</v>
      </c>
      <c r="E548">
        <v>1264</v>
      </c>
      <c r="G548" s="112"/>
      <c r="H548" s="112" t="s">
        <v>1389</v>
      </c>
    </row>
    <row r="549" spans="1:8">
      <c r="A549" s="112" t="s">
        <v>1390</v>
      </c>
      <c r="B549" s="112" t="s">
        <v>461</v>
      </c>
      <c r="C549">
        <v>530189</v>
      </c>
      <c r="D549" s="112" t="s">
        <v>1391</v>
      </c>
      <c r="E549">
        <v>1595</v>
      </c>
      <c r="G549" s="112"/>
      <c r="H549" s="112" t="s">
        <v>1391</v>
      </c>
    </row>
    <row r="550" spans="1:8">
      <c r="A550" s="112" t="s">
        <v>1392</v>
      </c>
      <c r="B550" s="112" t="s">
        <v>131</v>
      </c>
      <c r="C550">
        <v>528966</v>
      </c>
      <c r="D550" s="112" t="s">
        <v>1393</v>
      </c>
      <c r="E550">
        <v>865</v>
      </c>
      <c r="G550" s="112"/>
      <c r="H550" s="112" t="s">
        <v>1394</v>
      </c>
    </row>
    <row r="551" spans="1:8">
      <c r="A551" s="112" t="s">
        <v>1395</v>
      </c>
      <c r="B551" s="112" t="s">
        <v>106</v>
      </c>
      <c r="C551">
        <v>530032</v>
      </c>
      <c r="D551" s="112" t="s">
        <v>1396</v>
      </c>
      <c r="E551">
        <v>1203</v>
      </c>
      <c r="G551" s="112"/>
      <c r="H551" s="112" t="s">
        <v>1396</v>
      </c>
    </row>
    <row r="552" spans="1:8">
      <c r="A552" s="112" t="s">
        <v>1397</v>
      </c>
      <c r="B552" s="112" t="s">
        <v>106</v>
      </c>
      <c r="C552">
        <v>505864</v>
      </c>
      <c r="D552" s="112" t="s">
        <v>1398</v>
      </c>
      <c r="E552">
        <v>315</v>
      </c>
      <c r="F552" t="s">
        <v>1399</v>
      </c>
      <c r="G552" s="112" t="s">
        <v>1398</v>
      </c>
      <c r="H552" s="112" t="s">
        <v>1398</v>
      </c>
    </row>
    <row r="553" spans="1:8">
      <c r="A553" s="112" t="s">
        <v>1400</v>
      </c>
      <c r="B553" s="112" t="s">
        <v>642</v>
      </c>
      <c r="C553">
        <v>529495</v>
      </c>
      <c r="D553" s="112" t="s">
        <v>1401</v>
      </c>
      <c r="E553">
        <v>2001</v>
      </c>
      <c r="F553" t="s">
        <v>447</v>
      </c>
      <c r="G553" s="112" t="s">
        <v>1402</v>
      </c>
      <c r="H553" s="112" t="s">
        <v>1401</v>
      </c>
    </row>
    <row r="554" spans="1:8">
      <c r="A554" s="112" t="s">
        <v>35</v>
      </c>
      <c r="B554" s="112" t="s">
        <v>36</v>
      </c>
      <c r="C554">
        <v>529009</v>
      </c>
      <c r="D554" s="112" t="s">
        <v>1403</v>
      </c>
      <c r="E554">
        <v>1001</v>
      </c>
      <c r="F554" t="s">
        <v>1404</v>
      </c>
      <c r="G554" s="112" t="s">
        <v>1403</v>
      </c>
      <c r="H554" s="112" t="s">
        <v>1403</v>
      </c>
    </row>
    <row r="555" spans="1:8">
      <c r="A555" s="112" t="s">
        <v>595</v>
      </c>
      <c r="B555" s="112" t="s">
        <v>464</v>
      </c>
      <c r="C555">
        <v>529321</v>
      </c>
      <c r="D555" s="112" t="s">
        <v>1405</v>
      </c>
      <c r="E555">
        <v>1408</v>
      </c>
      <c r="G555" s="112"/>
      <c r="H555" s="112" t="s">
        <v>1405</v>
      </c>
    </row>
    <row r="556" spans="1:8">
      <c r="A556" s="112" t="s">
        <v>1406</v>
      </c>
      <c r="B556" s="112" t="s">
        <v>402</v>
      </c>
      <c r="C556">
        <v>529051</v>
      </c>
      <c r="D556" s="112" t="s">
        <v>1407</v>
      </c>
      <c r="E556">
        <v>1012</v>
      </c>
      <c r="G556" s="112"/>
      <c r="H556" s="112" t="s">
        <v>1408</v>
      </c>
    </row>
    <row r="557" spans="1:8">
      <c r="A557" s="112" t="s">
        <v>1409</v>
      </c>
      <c r="B557" s="112" t="s">
        <v>545</v>
      </c>
      <c r="C557">
        <v>506534</v>
      </c>
      <c r="D557" s="112" t="s">
        <v>1410</v>
      </c>
      <c r="E557">
        <v>671</v>
      </c>
      <c r="F557" t="s">
        <v>637</v>
      </c>
      <c r="G557" s="112" t="s">
        <v>1411</v>
      </c>
      <c r="H557" s="112" t="s">
        <v>1411</v>
      </c>
    </row>
    <row r="558" spans="1:8">
      <c r="A558" s="112" t="s">
        <v>1412</v>
      </c>
      <c r="B558" s="112" t="s">
        <v>642</v>
      </c>
      <c r="C558">
        <v>528843</v>
      </c>
      <c r="D558" s="112" t="s">
        <v>1413</v>
      </c>
      <c r="E558">
        <v>737</v>
      </c>
      <c r="F558" t="s">
        <v>493</v>
      </c>
      <c r="G558" s="112" t="s">
        <v>1413</v>
      </c>
      <c r="H558" s="112" t="s">
        <v>1413</v>
      </c>
    </row>
    <row r="559" spans="1:8">
      <c r="A559" s="112" t="s">
        <v>1414</v>
      </c>
      <c r="B559" s="112" t="s">
        <v>405</v>
      </c>
      <c r="C559">
        <v>529142</v>
      </c>
      <c r="D559" s="112" t="s">
        <v>1415</v>
      </c>
      <c r="E559">
        <v>909</v>
      </c>
      <c r="F559" t="s">
        <v>493</v>
      </c>
      <c r="G559" s="112" t="s">
        <v>1416</v>
      </c>
      <c r="H559" s="112" t="s">
        <v>1417</v>
      </c>
    </row>
    <row r="560" spans="1:8">
      <c r="A560" s="112" t="s">
        <v>1090</v>
      </c>
      <c r="B560" s="112" t="s">
        <v>373</v>
      </c>
      <c r="C560">
        <v>529065</v>
      </c>
      <c r="D560" s="112" t="s">
        <v>1418</v>
      </c>
      <c r="E560">
        <v>809</v>
      </c>
      <c r="F560" t="s">
        <v>1419</v>
      </c>
      <c r="G560" s="112" t="s">
        <v>1418</v>
      </c>
      <c r="H560" s="112" t="s">
        <v>1420</v>
      </c>
    </row>
    <row r="561" spans="1:8">
      <c r="A561" s="112" t="s">
        <v>1421</v>
      </c>
      <c r="B561" s="112" t="s">
        <v>405</v>
      </c>
      <c r="C561">
        <v>502577</v>
      </c>
      <c r="D561" s="112" t="s">
        <v>1422</v>
      </c>
      <c r="E561">
        <v>509</v>
      </c>
      <c r="G561" s="112"/>
      <c r="H561" s="112" t="s">
        <v>1422</v>
      </c>
    </row>
    <row r="562" spans="1:8">
      <c r="A562" s="112" t="s">
        <v>1423</v>
      </c>
      <c r="B562" s="112" t="s">
        <v>642</v>
      </c>
      <c r="C562">
        <v>529502</v>
      </c>
      <c r="D562" s="112" t="s">
        <v>1424</v>
      </c>
      <c r="E562">
        <v>1784</v>
      </c>
      <c r="F562" t="s">
        <v>447</v>
      </c>
      <c r="G562" s="112" t="s">
        <v>1424</v>
      </c>
      <c r="H562" s="112" t="s">
        <v>1424</v>
      </c>
    </row>
    <row r="563" spans="1:8">
      <c r="A563" s="112" t="s">
        <v>1425</v>
      </c>
      <c r="B563" s="112" t="s">
        <v>874</v>
      </c>
      <c r="C563">
        <v>529596</v>
      </c>
      <c r="D563" s="112" t="s">
        <v>1426</v>
      </c>
      <c r="E563">
        <v>1239</v>
      </c>
      <c r="F563" t="s">
        <v>1342</v>
      </c>
      <c r="G563" s="112" t="s">
        <v>1426</v>
      </c>
      <c r="H563" s="112" t="s">
        <v>1427</v>
      </c>
    </row>
    <row r="564" spans="1:8">
      <c r="A564" s="112" t="s">
        <v>882</v>
      </c>
      <c r="B564" s="112" t="s">
        <v>883</v>
      </c>
      <c r="C564">
        <v>506168</v>
      </c>
      <c r="D564" s="112" t="s">
        <v>1428</v>
      </c>
      <c r="E564">
        <v>359</v>
      </c>
      <c r="G564" s="112"/>
      <c r="H564" s="112" t="s">
        <v>1429</v>
      </c>
    </row>
    <row r="565" spans="1:8">
      <c r="A565" s="112" t="s">
        <v>1430</v>
      </c>
      <c r="B565" s="112" t="s">
        <v>474</v>
      </c>
      <c r="C565">
        <v>529597</v>
      </c>
      <c r="D565" s="112" t="s">
        <v>1431</v>
      </c>
      <c r="E565">
        <v>1422</v>
      </c>
      <c r="F565" t="s">
        <v>466</v>
      </c>
      <c r="G565" s="112" t="s">
        <v>1432</v>
      </c>
      <c r="H565" s="112" t="s">
        <v>1432</v>
      </c>
    </row>
    <row r="566" spans="1:8">
      <c r="A566" s="112" t="s">
        <v>1433</v>
      </c>
      <c r="B566" s="112" t="s">
        <v>624</v>
      </c>
      <c r="C566">
        <v>511764</v>
      </c>
      <c r="D566" s="112" t="s">
        <v>1434</v>
      </c>
      <c r="E566">
        <v>1150</v>
      </c>
      <c r="G566" s="112"/>
      <c r="H566" s="112" t="s">
        <v>1434</v>
      </c>
    </row>
    <row r="567" spans="1:8">
      <c r="A567" s="112" t="s">
        <v>1435</v>
      </c>
      <c r="B567" s="112" t="s">
        <v>40</v>
      </c>
      <c r="C567">
        <v>209807</v>
      </c>
      <c r="D567" s="112" t="s">
        <v>1436</v>
      </c>
      <c r="E567">
        <v>1153</v>
      </c>
      <c r="F567" t="s">
        <v>447</v>
      </c>
      <c r="G567" s="112" t="s">
        <v>1436</v>
      </c>
      <c r="H567" s="112" t="s">
        <v>1436</v>
      </c>
    </row>
    <row r="568" spans="1:8">
      <c r="A568" s="112" t="s">
        <v>1437</v>
      </c>
      <c r="B568" s="112" t="s">
        <v>461</v>
      </c>
      <c r="C568">
        <v>529261</v>
      </c>
      <c r="D568" s="112" t="s">
        <v>1438</v>
      </c>
      <c r="E568">
        <v>1517</v>
      </c>
      <c r="G568" s="112"/>
      <c r="H568" s="112" t="s">
        <v>1438</v>
      </c>
    </row>
    <row r="569" spans="1:8">
      <c r="A569" s="112" t="s">
        <v>1437</v>
      </c>
      <c r="B569" s="112" t="s">
        <v>461</v>
      </c>
      <c r="C569">
        <v>529181</v>
      </c>
      <c r="D569" s="112" t="s">
        <v>1439</v>
      </c>
      <c r="E569">
        <v>1510</v>
      </c>
      <c r="F569" t="s">
        <v>493</v>
      </c>
      <c r="G569" s="112" t="s">
        <v>1440</v>
      </c>
      <c r="H569" s="112" t="s">
        <v>1439</v>
      </c>
    </row>
    <row r="570" spans="1:8">
      <c r="A570" s="112" t="s">
        <v>1441</v>
      </c>
      <c r="B570" s="112" t="s">
        <v>497</v>
      </c>
      <c r="C570">
        <v>529017</v>
      </c>
      <c r="D570" s="112" t="s">
        <v>1442</v>
      </c>
      <c r="E570">
        <v>1259</v>
      </c>
      <c r="F570" t="s">
        <v>556</v>
      </c>
      <c r="G570" s="112" t="s">
        <v>1442</v>
      </c>
      <c r="H570" s="112" t="s">
        <v>1442</v>
      </c>
    </row>
    <row r="571" spans="1:8">
      <c r="A571" s="112" t="s">
        <v>1443</v>
      </c>
      <c r="B571" s="112" t="s">
        <v>653</v>
      </c>
      <c r="C571">
        <v>530003</v>
      </c>
      <c r="D571" s="112" t="s">
        <v>1444</v>
      </c>
      <c r="E571">
        <v>492</v>
      </c>
      <c r="G571" s="112"/>
      <c r="H571" s="112" t="s">
        <v>1444</v>
      </c>
    </row>
    <row r="572" spans="1:8">
      <c r="A572" s="112" t="s">
        <v>652</v>
      </c>
      <c r="B572" s="112" t="s">
        <v>653</v>
      </c>
      <c r="C572">
        <v>530061</v>
      </c>
      <c r="D572" s="112" t="s">
        <v>1445</v>
      </c>
      <c r="E572">
        <v>832</v>
      </c>
      <c r="F572" t="s">
        <v>570</v>
      </c>
      <c r="G572" s="112" t="s">
        <v>1445</v>
      </c>
      <c r="H572" s="112" t="s">
        <v>1445</v>
      </c>
    </row>
    <row r="573" spans="1:8">
      <c r="A573" s="112" t="s">
        <v>1446</v>
      </c>
      <c r="B573" s="112" t="s">
        <v>385</v>
      </c>
      <c r="C573">
        <v>501725</v>
      </c>
      <c r="D573" s="112" t="s">
        <v>1447</v>
      </c>
      <c r="E573">
        <v>718</v>
      </c>
      <c r="F573" t="s">
        <v>772</v>
      </c>
      <c r="G573" s="112" t="s">
        <v>1447</v>
      </c>
      <c r="H573" s="112" t="s">
        <v>1447</v>
      </c>
    </row>
    <row r="574" spans="1:8">
      <c r="A574" s="112" t="s">
        <v>1448</v>
      </c>
      <c r="B574" s="112" t="s">
        <v>653</v>
      </c>
      <c r="C574">
        <v>510947</v>
      </c>
      <c r="D574" s="112" t="s">
        <v>1449</v>
      </c>
      <c r="E574">
        <v>1308</v>
      </c>
      <c r="F574" t="s">
        <v>556</v>
      </c>
      <c r="G574" s="112" t="s">
        <v>1449</v>
      </c>
      <c r="H574" s="112" t="s">
        <v>1449</v>
      </c>
    </row>
    <row r="575" spans="1:8">
      <c r="A575" s="112" t="s">
        <v>1450</v>
      </c>
      <c r="B575" s="112" t="s">
        <v>1451</v>
      </c>
      <c r="C575">
        <v>529146</v>
      </c>
      <c r="D575" s="112" t="s">
        <v>1452</v>
      </c>
      <c r="E575">
        <v>337</v>
      </c>
      <c r="F575" t="s">
        <v>368</v>
      </c>
      <c r="G575" s="112" t="s">
        <v>1452</v>
      </c>
      <c r="H575" s="112" t="s">
        <v>1452</v>
      </c>
    </row>
    <row r="576" spans="1:8">
      <c r="A576" s="112" t="s">
        <v>1453</v>
      </c>
      <c r="B576" s="112" t="s">
        <v>69</v>
      </c>
      <c r="C576">
        <v>529026</v>
      </c>
      <c r="D576" s="112" t="s">
        <v>1454</v>
      </c>
      <c r="E576">
        <v>417</v>
      </c>
      <c r="G576" s="112"/>
      <c r="H576" s="112" t="s">
        <v>1454</v>
      </c>
    </row>
    <row r="577" spans="1:8">
      <c r="A577" s="112" t="s">
        <v>1455</v>
      </c>
      <c r="B577" s="112" t="s">
        <v>617</v>
      </c>
      <c r="C577">
        <v>503114</v>
      </c>
      <c r="D577" s="112" t="s">
        <v>1456</v>
      </c>
      <c r="E577">
        <v>381</v>
      </c>
      <c r="F577" t="s">
        <v>1457</v>
      </c>
      <c r="G577" s="112" t="s">
        <v>1458</v>
      </c>
      <c r="H577" s="112" t="s">
        <v>1458</v>
      </c>
    </row>
    <row r="578" spans="1:8">
      <c r="A578" s="112" t="s">
        <v>1459</v>
      </c>
      <c r="B578" s="112" t="s">
        <v>40</v>
      </c>
      <c r="C578">
        <v>194824</v>
      </c>
      <c r="D578" s="112" t="s">
        <v>1460</v>
      </c>
      <c r="E578">
        <v>822</v>
      </c>
      <c r="F578" t="s">
        <v>1049</v>
      </c>
      <c r="G578" s="112" t="s">
        <v>1460</v>
      </c>
      <c r="H578" s="112" t="s">
        <v>1460</v>
      </c>
    </row>
    <row r="579" spans="1:8">
      <c r="A579" s="112" t="s">
        <v>1461</v>
      </c>
      <c r="B579" s="112" t="s">
        <v>366</v>
      </c>
      <c r="C579">
        <v>528999</v>
      </c>
      <c r="D579" s="112" t="s">
        <v>1462</v>
      </c>
      <c r="E579">
        <v>953</v>
      </c>
      <c r="F579" t="s">
        <v>556</v>
      </c>
      <c r="G579" s="112" t="s">
        <v>1463</v>
      </c>
      <c r="H579" s="112" t="s">
        <v>1462</v>
      </c>
    </row>
    <row r="580" spans="1:8">
      <c r="A580" s="112" t="s">
        <v>1464</v>
      </c>
      <c r="B580" s="112" t="s">
        <v>1465</v>
      </c>
      <c r="C580">
        <v>529755</v>
      </c>
      <c r="D580" s="112" t="s">
        <v>1466</v>
      </c>
      <c r="E580">
        <v>1272</v>
      </c>
      <c r="F580" t="s">
        <v>499</v>
      </c>
      <c r="G580" s="112" t="s">
        <v>1466</v>
      </c>
      <c r="H580" s="112" t="s">
        <v>1466</v>
      </c>
    </row>
    <row r="581" spans="1:8">
      <c r="A581" s="112" t="s">
        <v>105</v>
      </c>
      <c r="B581" s="112" t="s">
        <v>106</v>
      </c>
      <c r="C581">
        <v>529655</v>
      </c>
      <c r="D581" s="112" t="s">
        <v>1467</v>
      </c>
      <c r="E581">
        <v>1590</v>
      </c>
      <c r="F581" t="s">
        <v>447</v>
      </c>
      <c r="G581" s="112" t="s">
        <v>1467</v>
      </c>
      <c r="H581" s="112" t="s">
        <v>1467</v>
      </c>
    </row>
    <row r="582" spans="1:8">
      <c r="A582" s="112" t="s">
        <v>177</v>
      </c>
      <c r="B582" s="112" t="s">
        <v>106</v>
      </c>
      <c r="C582">
        <v>528871</v>
      </c>
      <c r="D582" s="112" t="s">
        <v>1468</v>
      </c>
      <c r="E582">
        <v>1618</v>
      </c>
      <c r="F582" t="s">
        <v>637</v>
      </c>
      <c r="G582" s="112" t="s">
        <v>1468</v>
      </c>
      <c r="H582" s="112" t="s">
        <v>1468</v>
      </c>
    </row>
    <row r="583" spans="1:8">
      <c r="A583" s="112" t="s">
        <v>360</v>
      </c>
      <c r="B583" s="112" t="s">
        <v>40</v>
      </c>
      <c r="C583">
        <v>195003</v>
      </c>
      <c r="D583" s="112" t="s">
        <v>1469</v>
      </c>
      <c r="E583">
        <v>789</v>
      </c>
      <c r="G583" s="112"/>
      <c r="H583" s="112" t="s">
        <v>1469</v>
      </c>
    </row>
    <row r="584" spans="1:8">
      <c r="A584" s="112" t="s">
        <v>1470</v>
      </c>
      <c r="B584" s="112" t="s">
        <v>270</v>
      </c>
      <c r="C584">
        <v>529554</v>
      </c>
      <c r="D584" s="112" t="s">
        <v>1471</v>
      </c>
      <c r="E584">
        <v>1465</v>
      </c>
      <c r="G584" s="112"/>
      <c r="H584" s="112" t="s">
        <v>1471</v>
      </c>
    </row>
    <row r="585" spans="1:8">
      <c r="A585" s="112" t="s">
        <v>1472</v>
      </c>
      <c r="B585" s="112" t="s">
        <v>402</v>
      </c>
      <c r="C585">
        <v>506486</v>
      </c>
      <c r="D585" s="112" t="s">
        <v>1473</v>
      </c>
      <c r="E585">
        <v>685</v>
      </c>
      <c r="F585" t="s">
        <v>570</v>
      </c>
      <c r="G585" s="112" t="s">
        <v>1473</v>
      </c>
      <c r="H585" s="112" t="s">
        <v>1474</v>
      </c>
    </row>
    <row r="586" spans="1:8">
      <c r="A586" s="112" t="s">
        <v>1475</v>
      </c>
      <c r="B586" s="112" t="s">
        <v>40</v>
      </c>
      <c r="C586">
        <v>184782</v>
      </c>
      <c r="D586" s="112" t="s">
        <v>1476</v>
      </c>
      <c r="E586">
        <v>1807</v>
      </c>
      <c r="G586" s="112"/>
      <c r="H586" s="112" t="s">
        <v>1476</v>
      </c>
    </row>
    <row r="587" spans="1:8">
      <c r="A587" s="112" t="s">
        <v>1477</v>
      </c>
      <c r="B587" s="112" t="s">
        <v>36</v>
      </c>
      <c r="C587">
        <v>501237</v>
      </c>
      <c r="D587" s="112" t="s">
        <v>1478</v>
      </c>
      <c r="E587">
        <v>861</v>
      </c>
      <c r="F587" t="s">
        <v>1404</v>
      </c>
      <c r="G587" s="112" t="s">
        <v>1479</v>
      </c>
      <c r="H587" s="112" t="s">
        <v>1478</v>
      </c>
    </row>
    <row r="588" spans="1:8">
      <c r="A588" s="112" t="s">
        <v>1480</v>
      </c>
      <c r="B588" s="112" t="s">
        <v>96</v>
      </c>
      <c r="C588">
        <v>500459</v>
      </c>
      <c r="D588" s="112" t="s">
        <v>1481</v>
      </c>
      <c r="E588">
        <v>389</v>
      </c>
      <c r="F588" t="s">
        <v>674</v>
      </c>
      <c r="G588" s="112" t="s">
        <v>1482</v>
      </c>
      <c r="H588" s="112" t="s">
        <v>1481</v>
      </c>
    </row>
    <row r="589" spans="1:8">
      <c r="A589" s="112" t="s">
        <v>1052</v>
      </c>
      <c r="B589" s="112" t="s">
        <v>40</v>
      </c>
      <c r="C589">
        <v>148511</v>
      </c>
      <c r="D589" s="112" t="s">
        <v>1483</v>
      </c>
      <c r="E589">
        <v>479</v>
      </c>
      <c r="G589" s="112"/>
      <c r="H589" s="112" t="s">
        <v>1483</v>
      </c>
    </row>
    <row r="590" spans="1:8">
      <c r="A590" s="112" t="s">
        <v>1484</v>
      </c>
      <c r="B590" s="112" t="s">
        <v>40</v>
      </c>
      <c r="C590">
        <v>186380</v>
      </c>
      <c r="D590" s="112" t="s">
        <v>1485</v>
      </c>
      <c r="E590">
        <v>148</v>
      </c>
      <c r="F590" t="s">
        <v>1486</v>
      </c>
      <c r="G590" s="112" t="s">
        <v>1487</v>
      </c>
      <c r="H590" s="112" t="s">
        <v>1488</v>
      </c>
    </row>
    <row r="591" spans="1:8">
      <c r="A591" s="112" t="s">
        <v>1489</v>
      </c>
      <c r="B591" s="112" t="s">
        <v>106</v>
      </c>
      <c r="C591">
        <v>529232</v>
      </c>
      <c r="D591" s="112" t="s">
        <v>1490</v>
      </c>
      <c r="E591">
        <v>1778</v>
      </c>
      <c r="G591" s="112"/>
      <c r="H591" s="112" t="s">
        <v>1490</v>
      </c>
    </row>
    <row r="592" spans="1:8">
      <c r="A592" s="112" t="s">
        <v>148</v>
      </c>
      <c r="B592" s="112" t="s">
        <v>40</v>
      </c>
      <c r="C592">
        <v>179159</v>
      </c>
      <c r="D592" s="112" t="s">
        <v>1491</v>
      </c>
      <c r="E592">
        <v>629</v>
      </c>
      <c r="G592" s="112"/>
      <c r="H592" s="112" t="s">
        <v>1491</v>
      </c>
    </row>
    <row r="593" spans="1:8">
      <c r="A593" s="112" t="s">
        <v>1090</v>
      </c>
      <c r="B593" s="112" t="s">
        <v>373</v>
      </c>
      <c r="C593">
        <v>502182</v>
      </c>
      <c r="D593" s="112" t="s">
        <v>1492</v>
      </c>
      <c r="E593">
        <v>743</v>
      </c>
      <c r="F593" t="s">
        <v>1457</v>
      </c>
      <c r="G593" s="112" t="s">
        <v>1492</v>
      </c>
      <c r="H593" s="112" t="s">
        <v>1492</v>
      </c>
    </row>
    <row r="594" spans="1:8">
      <c r="A594" s="112" t="s">
        <v>1493</v>
      </c>
      <c r="B594" s="112" t="s">
        <v>464</v>
      </c>
      <c r="C594">
        <v>529484</v>
      </c>
      <c r="D594" s="112" t="s">
        <v>1494</v>
      </c>
      <c r="E594">
        <v>1396</v>
      </c>
      <c r="F594" t="s">
        <v>466</v>
      </c>
      <c r="G594" s="112" t="s">
        <v>1494</v>
      </c>
      <c r="H594" s="112" t="s">
        <v>1494</v>
      </c>
    </row>
    <row r="595" spans="1:8">
      <c r="A595" s="112" t="s">
        <v>1495</v>
      </c>
      <c r="B595" s="112" t="s">
        <v>40</v>
      </c>
      <c r="C595">
        <v>122409</v>
      </c>
      <c r="D595" s="112" t="s">
        <v>1496</v>
      </c>
      <c r="E595">
        <v>708</v>
      </c>
      <c r="F595" t="s">
        <v>493</v>
      </c>
      <c r="G595" s="112" t="s">
        <v>1496</v>
      </c>
      <c r="H595" s="112" t="s">
        <v>1496</v>
      </c>
    </row>
    <row r="596" spans="1:8">
      <c r="A596" s="112" t="s">
        <v>1497</v>
      </c>
      <c r="B596" s="112" t="s">
        <v>405</v>
      </c>
      <c r="C596">
        <v>506550</v>
      </c>
      <c r="D596" s="112" t="s">
        <v>1498</v>
      </c>
      <c r="E596">
        <v>140</v>
      </c>
      <c r="F596" t="s">
        <v>1499</v>
      </c>
      <c r="G596" s="112" t="s">
        <v>1500</v>
      </c>
      <c r="H596" s="112" t="s">
        <v>1500</v>
      </c>
    </row>
    <row r="597" spans="1:8">
      <c r="A597" s="112" t="s">
        <v>1501</v>
      </c>
      <c r="B597" s="112" t="s">
        <v>642</v>
      </c>
      <c r="C597">
        <v>529514</v>
      </c>
      <c r="D597" s="112" t="s">
        <v>1502</v>
      </c>
      <c r="E597">
        <v>1635</v>
      </c>
      <c r="F597" t="s">
        <v>876</v>
      </c>
      <c r="G597" s="112" t="s">
        <v>1502</v>
      </c>
      <c r="H597" s="112" t="s">
        <v>1502</v>
      </c>
    </row>
    <row r="598" spans="1:8">
      <c r="A598" s="112" t="s">
        <v>384</v>
      </c>
      <c r="B598" s="112" t="s">
        <v>385</v>
      </c>
      <c r="C598">
        <v>528964</v>
      </c>
      <c r="D598" s="112" t="s">
        <v>1503</v>
      </c>
      <c r="E598">
        <v>241</v>
      </c>
      <c r="F598" t="s">
        <v>893</v>
      </c>
      <c r="G598" s="112" t="s">
        <v>1504</v>
      </c>
      <c r="H598" s="112" t="s">
        <v>1503</v>
      </c>
    </row>
    <row r="599" spans="1:8">
      <c r="A599" s="112" t="s">
        <v>1505</v>
      </c>
      <c r="B599" s="112" t="s">
        <v>464</v>
      </c>
      <c r="C599">
        <v>505792</v>
      </c>
      <c r="D599" s="112" t="s">
        <v>1506</v>
      </c>
      <c r="E599">
        <v>1335</v>
      </c>
      <c r="G599" s="112"/>
      <c r="H599" s="112" t="s">
        <v>1507</v>
      </c>
    </row>
    <row r="600" spans="1:8">
      <c r="A600" s="112" t="s">
        <v>923</v>
      </c>
      <c r="B600" s="112" t="s">
        <v>924</v>
      </c>
      <c r="C600">
        <v>502811</v>
      </c>
      <c r="D600" s="112" t="s">
        <v>1508</v>
      </c>
      <c r="E600">
        <v>590</v>
      </c>
      <c r="G600" s="112"/>
      <c r="H600" s="112" t="s">
        <v>1508</v>
      </c>
    </row>
    <row r="601" spans="1:8">
      <c r="A601" s="112" t="s">
        <v>1509</v>
      </c>
      <c r="B601" s="112" t="s">
        <v>522</v>
      </c>
      <c r="C601">
        <v>529459</v>
      </c>
      <c r="D601" s="112" t="s">
        <v>1510</v>
      </c>
      <c r="E601">
        <v>1618</v>
      </c>
      <c r="G601" s="112"/>
      <c r="H601" s="112" t="s">
        <v>1510</v>
      </c>
    </row>
    <row r="602" spans="1:8">
      <c r="A602" s="112" t="s">
        <v>521</v>
      </c>
      <c r="B602" s="112" t="s">
        <v>522</v>
      </c>
      <c r="C602">
        <v>502879</v>
      </c>
      <c r="D602" s="112" t="s">
        <v>1511</v>
      </c>
      <c r="E602">
        <v>1039</v>
      </c>
      <c r="G602" s="112"/>
      <c r="H602" s="112" t="s">
        <v>1511</v>
      </c>
    </row>
    <row r="603" spans="1:8">
      <c r="A603" s="112" t="s">
        <v>521</v>
      </c>
      <c r="B603" s="112" t="s">
        <v>522</v>
      </c>
      <c r="C603">
        <v>501678</v>
      </c>
      <c r="D603" s="112" t="s">
        <v>1512</v>
      </c>
      <c r="E603">
        <v>758</v>
      </c>
      <c r="G603" s="112"/>
      <c r="H603" s="112" t="s">
        <v>1513</v>
      </c>
    </row>
    <row r="604" spans="1:8">
      <c r="A604" s="112" t="s">
        <v>1514</v>
      </c>
      <c r="B604" s="112" t="s">
        <v>522</v>
      </c>
      <c r="C604">
        <v>529831</v>
      </c>
      <c r="D604" s="112" t="s">
        <v>1515</v>
      </c>
      <c r="E604">
        <v>1551</v>
      </c>
      <c r="G604" s="112"/>
      <c r="H604" s="112" t="s">
        <v>1515</v>
      </c>
    </row>
    <row r="605" spans="1:8">
      <c r="A605" s="112" t="s">
        <v>1516</v>
      </c>
      <c r="B605" s="112" t="s">
        <v>522</v>
      </c>
      <c r="C605">
        <v>529465</v>
      </c>
      <c r="D605" s="112" t="s">
        <v>1517</v>
      </c>
      <c r="E605">
        <v>1614</v>
      </c>
      <c r="G605" s="112"/>
      <c r="H605" s="112" t="s">
        <v>1517</v>
      </c>
    </row>
    <row r="606" spans="1:8">
      <c r="A606" s="112" t="s">
        <v>137</v>
      </c>
      <c r="B606" s="112" t="s">
        <v>69</v>
      </c>
      <c r="C606">
        <v>529346</v>
      </c>
      <c r="D606" s="112" t="s">
        <v>1518</v>
      </c>
      <c r="E606">
        <v>930</v>
      </c>
      <c r="G606" s="112"/>
      <c r="H606" s="112" t="s">
        <v>1518</v>
      </c>
    </row>
    <row r="607" spans="1:8">
      <c r="A607" s="112" t="s">
        <v>137</v>
      </c>
      <c r="B607" s="112" t="s">
        <v>69</v>
      </c>
      <c r="C607">
        <v>504274</v>
      </c>
      <c r="D607" s="112" t="s">
        <v>1519</v>
      </c>
      <c r="E607">
        <v>327</v>
      </c>
      <c r="F607" t="s">
        <v>757</v>
      </c>
      <c r="G607" s="112" t="s">
        <v>1519</v>
      </c>
      <c r="H607" s="112" t="s">
        <v>1519</v>
      </c>
    </row>
    <row r="608" spans="1:8">
      <c r="A608" s="112" t="s">
        <v>1520</v>
      </c>
      <c r="B608" s="112" t="s">
        <v>69</v>
      </c>
      <c r="C608">
        <v>529179</v>
      </c>
      <c r="D608" s="112" t="s">
        <v>1521</v>
      </c>
      <c r="E608">
        <v>1228</v>
      </c>
      <c r="G608" s="112"/>
      <c r="H608" s="112" t="s">
        <v>1521</v>
      </c>
    </row>
    <row r="609" spans="1:8">
      <c r="A609" s="112" t="s">
        <v>521</v>
      </c>
      <c r="B609" s="112" t="s">
        <v>522</v>
      </c>
      <c r="C609">
        <v>502898</v>
      </c>
      <c r="D609" s="112" t="s">
        <v>1522</v>
      </c>
      <c r="E609">
        <v>516</v>
      </c>
      <c r="F609" t="s">
        <v>1523</v>
      </c>
      <c r="G609" s="112" t="s">
        <v>1522</v>
      </c>
      <c r="H609" s="112" t="s">
        <v>1522</v>
      </c>
    </row>
    <row r="610" spans="1:8">
      <c r="A610" s="112" t="s">
        <v>272</v>
      </c>
      <c r="B610" s="112" t="s">
        <v>36</v>
      </c>
      <c r="C610">
        <v>529220</v>
      </c>
      <c r="D610" s="112" t="s">
        <v>1524</v>
      </c>
      <c r="E610">
        <v>1287</v>
      </c>
      <c r="F610" t="s">
        <v>493</v>
      </c>
      <c r="G610" s="112" t="s">
        <v>1524</v>
      </c>
      <c r="H610" s="112" t="s">
        <v>1524</v>
      </c>
    </row>
    <row r="611" spans="1:8">
      <c r="A611" s="112" t="s">
        <v>1525</v>
      </c>
      <c r="B611" s="112" t="s">
        <v>69</v>
      </c>
      <c r="C611">
        <v>529041</v>
      </c>
      <c r="D611" s="112" t="s">
        <v>1526</v>
      </c>
      <c r="E611">
        <v>187</v>
      </c>
      <c r="F611" t="s">
        <v>1372</v>
      </c>
      <c r="G611" s="112" t="s">
        <v>1526</v>
      </c>
      <c r="H611" s="112" t="s">
        <v>1526</v>
      </c>
    </row>
    <row r="612" spans="1:8">
      <c r="A612" s="112" t="s">
        <v>105</v>
      </c>
      <c r="B612" s="112" t="s">
        <v>106</v>
      </c>
      <c r="C612">
        <v>530300</v>
      </c>
      <c r="D612" s="112" t="s">
        <v>1527</v>
      </c>
      <c r="E612">
        <v>1987</v>
      </c>
      <c r="F612" t="s">
        <v>447</v>
      </c>
      <c r="G612" s="112" t="s">
        <v>1527</v>
      </c>
      <c r="H612" s="112" t="s">
        <v>1527</v>
      </c>
    </row>
    <row r="613" spans="1:8">
      <c r="A613" s="112" t="s">
        <v>1528</v>
      </c>
      <c r="B613" s="112" t="s">
        <v>106</v>
      </c>
      <c r="C613">
        <v>505095</v>
      </c>
      <c r="D613" s="112" t="s">
        <v>1529</v>
      </c>
      <c r="E613">
        <v>1247</v>
      </c>
      <c r="F613" t="s">
        <v>493</v>
      </c>
      <c r="G613" s="112" t="s">
        <v>1530</v>
      </c>
      <c r="H613" s="112" t="s">
        <v>1529</v>
      </c>
    </row>
    <row r="614" spans="1:8">
      <c r="A614" s="112" t="s">
        <v>1531</v>
      </c>
      <c r="B614" s="112" t="s">
        <v>522</v>
      </c>
      <c r="C614">
        <v>500400</v>
      </c>
      <c r="D614" s="112" t="s">
        <v>1532</v>
      </c>
      <c r="E614">
        <v>923</v>
      </c>
      <c r="F614" t="s">
        <v>1533</v>
      </c>
      <c r="G614" s="112" t="s">
        <v>1532</v>
      </c>
      <c r="H614" s="112" t="s">
        <v>1532</v>
      </c>
    </row>
    <row r="615" spans="1:8">
      <c r="A615" s="112" t="s">
        <v>1531</v>
      </c>
      <c r="B615" s="112" t="s">
        <v>522</v>
      </c>
      <c r="C615">
        <v>529286</v>
      </c>
      <c r="D615" s="112" t="s">
        <v>1534</v>
      </c>
      <c r="E615">
        <v>822</v>
      </c>
      <c r="G615" s="112"/>
      <c r="H615" s="112" t="s">
        <v>1535</v>
      </c>
    </row>
    <row r="616" spans="1:8">
      <c r="A616" s="112" t="s">
        <v>1531</v>
      </c>
      <c r="B616" s="112" t="s">
        <v>522</v>
      </c>
      <c r="C616">
        <v>529462</v>
      </c>
      <c r="D616" s="112" t="s">
        <v>1536</v>
      </c>
      <c r="E616">
        <v>1291</v>
      </c>
      <c r="G616" s="112"/>
      <c r="H616" s="112" t="s">
        <v>1536</v>
      </c>
    </row>
    <row r="617" spans="1:8">
      <c r="A617" s="112" t="s">
        <v>105</v>
      </c>
      <c r="B617" s="112" t="s">
        <v>106</v>
      </c>
      <c r="C617">
        <v>529125</v>
      </c>
      <c r="D617" s="112" t="s">
        <v>1537</v>
      </c>
      <c r="E617">
        <v>1647</v>
      </c>
      <c r="G617" s="112"/>
      <c r="H617" s="112" t="s">
        <v>1537</v>
      </c>
    </row>
    <row r="618" spans="1:8">
      <c r="A618" s="112" t="s">
        <v>1538</v>
      </c>
      <c r="B618" s="112" t="s">
        <v>373</v>
      </c>
      <c r="C618">
        <v>529557</v>
      </c>
      <c r="D618" s="112" t="s">
        <v>1539</v>
      </c>
      <c r="E618">
        <v>1546</v>
      </c>
      <c r="G618" s="112"/>
      <c r="H618" s="112" t="s">
        <v>1539</v>
      </c>
    </row>
    <row r="619" spans="1:8">
      <c r="A619" s="112" t="s">
        <v>1540</v>
      </c>
      <c r="B619" s="112" t="s">
        <v>642</v>
      </c>
      <c r="C619">
        <v>530099</v>
      </c>
      <c r="D619" s="112" t="s">
        <v>1541</v>
      </c>
      <c r="E619">
        <v>1938</v>
      </c>
      <c r="G619" s="112"/>
      <c r="H619" s="112" t="s">
        <v>1542</v>
      </c>
    </row>
    <row r="620" spans="1:8">
      <c r="A620" s="112" t="s">
        <v>1543</v>
      </c>
      <c r="B620" s="112" t="s">
        <v>461</v>
      </c>
      <c r="C620">
        <v>529268</v>
      </c>
      <c r="D620" s="112" t="s">
        <v>1544</v>
      </c>
      <c r="E620">
        <v>1360</v>
      </c>
      <c r="F620" t="s">
        <v>493</v>
      </c>
      <c r="G620" s="112" t="s">
        <v>1544</v>
      </c>
      <c r="H620" s="112" t="s">
        <v>1544</v>
      </c>
    </row>
    <row r="621" spans="1:8">
      <c r="A621" s="112" t="s">
        <v>1545</v>
      </c>
      <c r="B621" s="112" t="s">
        <v>74</v>
      </c>
      <c r="C621">
        <v>499981</v>
      </c>
      <c r="D621" s="112" t="s">
        <v>1546</v>
      </c>
      <c r="E621">
        <v>408</v>
      </c>
      <c r="F621" t="s">
        <v>1547</v>
      </c>
      <c r="G621" s="112" t="s">
        <v>1546</v>
      </c>
      <c r="H621" s="112" t="s">
        <v>1546</v>
      </c>
    </row>
    <row r="622" spans="1:8">
      <c r="A622" s="112" t="s">
        <v>384</v>
      </c>
      <c r="B622" s="112" t="s">
        <v>385</v>
      </c>
      <c r="C622">
        <v>529014</v>
      </c>
      <c r="D622" s="112" t="s">
        <v>1548</v>
      </c>
      <c r="E622">
        <v>1440</v>
      </c>
      <c r="F622" t="s">
        <v>1549</v>
      </c>
      <c r="G622" s="112" t="s">
        <v>1548</v>
      </c>
      <c r="H622" s="112" t="s">
        <v>1548</v>
      </c>
    </row>
    <row r="623" spans="1:8">
      <c r="A623" s="112" t="s">
        <v>1550</v>
      </c>
      <c r="B623" s="112" t="s">
        <v>624</v>
      </c>
      <c r="C623">
        <v>529724</v>
      </c>
      <c r="D623" s="112" t="s">
        <v>1551</v>
      </c>
      <c r="E623">
        <v>1039</v>
      </c>
      <c r="G623" s="112"/>
      <c r="H623" s="112" t="s">
        <v>1551</v>
      </c>
    </row>
    <row r="624" spans="1:8">
      <c r="A624" s="112" t="s">
        <v>1552</v>
      </c>
      <c r="B624" s="112" t="s">
        <v>69</v>
      </c>
      <c r="C624">
        <v>506714</v>
      </c>
      <c r="D624" s="112" t="s">
        <v>1553</v>
      </c>
      <c r="E624">
        <v>317</v>
      </c>
      <c r="G624" s="112"/>
      <c r="H624" s="112" t="s">
        <v>1554</v>
      </c>
    </row>
    <row r="625" spans="1:8">
      <c r="A625" s="112" t="s">
        <v>384</v>
      </c>
      <c r="B625" s="112" t="s">
        <v>385</v>
      </c>
      <c r="C625">
        <v>529260</v>
      </c>
      <c r="D625" s="112" t="s">
        <v>1555</v>
      </c>
      <c r="E625">
        <v>1877</v>
      </c>
      <c r="F625" t="s">
        <v>447</v>
      </c>
      <c r="G625" s="112" t="s">
        <v>1555</v>
      </c>
      <c r="H625" s="112" t="s">
        <v>1555</v>
      </c>
    </row>
    <row r="626" spans="1:8">
      <c r="A626" s="112" t="s">
        <v>1000</v>
      </c>
      <c r="B626" s="112" t="s">
        <v>69</v>
      </c>
      <c r="C626">
        <v>501607</v>
      </c>
      <c r="D626" s="112" t="s">
        <v>1556</v>
      </c>
      <c r="E626">
        <v>622</v>
      </c>
      <c r="G626" s="112"/>
      <c r="H626" s="112" t="s">
        <v>1556</v>
      </c>
    </row>
    <row r="627" spans="1:8">
      <c r="A627" s="112" t="s">
        <v>1000</v>
      </c>
      <c r="B627" s="112" t="s">
        <v>69</v>
      </c>
      <c r="C627">
        <v>505115</v>
      </c>
      <c r="D627" s="112" t="s">
        <v>1557</v>
      </c>
      <c r="E627">
        <v>187</v>
      </c>
      <c r="F627" t="s">
        <v>1558</v>
      </c>
      <c r="G627" s="112" t="s">
        <v>1557</v>
      </c>
      <c r="H627" s="112" t="s">
        <v>1557</v>
      </c>
    </row>
    <row r="628" spans="1:8">
      <c r="A628" s="112" t="s">
        <v>1559</v>
      </c>
      <c r="B628" s="112" t="s">
        <v>373</v>
      </c>
      <c r="C628">
        <v>530031</v>
      </c>
      <c r="D628" s="112" t="s">
        <v>1560</v>
      </c>
      <c r="E628">
        <v>317</v>
      </c>
      <c r="G628" s="112"/>
      <c r="H628" s="112" t="s">
        <v>1560</v>
      </c>
    </row>
    <row r="629" spans="1:8">
      <c r="A629" s="112" t="s">
        <v>1561</v>
      </c>
      <c r="B629" s="112" t="s">
        <v>121</v>
      </c>
      <c r="C629">
        <v>528998</v>
      </c>
      <c r="D629" s="112" t="s">
        <v>1562</v>
      </c>
      <c r="E629">
        <v>1132</v>
      </c>
      <c r="F629" t="s">
        <v>1563</v>
      </c>
      <c r="G629" s="112" t="s">
        <v>1564</v>
      </c>
      <c r="H629" s="112" t="s">
        <v>1562</v>
      </c>
    </row>
    <row r="630" spans="1:8">
      <c r="A630" s="112" t="s">
        <v>1565</v>
      </c>
      <c r="B630" s="112" t="s">
        <v>373</v>
      </c>
      <c r="C630">
        <v>529281</v>
      </c>
      <c r="D630" s="112" t="s">
        <v>1566</v>
      </c>
      <c r="E630">
        <v>1703</v>
      </c>
      <c r="F630" t="s">
        <v>615</v>
      </c>
      <c r="G630" s="112" t="s">
        <v>1566</v>
      </c>
      <c r="H630" s="112" t="s">
        <v>1566</v>
      </c>
    </row>
    <row r="631" spans="1:8">
      <c r="A631" s="112" t="s">
        <v>1567</v>
      </c>
      <c r="B631" s="112" t="s">
        <v>40</v>
      </c>
      <c r="C631">
        <v>149222</v>
      </c>
      <c r="D631" s="112" t="s">
        <v>1568</v>
      </c>
      <c r="E631">
        <v>1297</v>
      </c>
      <c r="G631" s="112"/>
      <c r="H631" s="112" t="s">
        <v>1569</v>
      </c>
    </row>
    <row r="632" spans="1:8">
      <c r="A632" s="112" t="s">
        <v>428</v>
      </c>
      <c r="B632" s="112" t="s">
        <v>69</v>
      </c>
      <c r="C632">
        <v>528991</v>
      </c>
      <c r="D632" s="112" t="s">
        <v>1570</v>
      </c>
      <c r="E632">
        <v>577</v>
      </c>
      <c r="G632" s="112"/>
      <c r="H632" s="112" t="s">
        <v>1570</v>
      </c>
    </row>
    <row r="633" spans="1:8">
      <c r="A633" s="112" t="s">
        <v>1571</v>
      </c>
      <c r="B633" s="112" t="s">
        <v>366</v>
      </c>
      <c r="C633">
        <v>500980</v>
      </c>
      <c r="D633" s="112" t="s">
        <v>1572</v>
      </c>
      <c r="E633">
        <v>311</v>
      </c>
      <c r="F633" t="s">
        <v>1573</v>
      </c>
      <c r="G633" s="112" t="s">
        <v>1572</v>
      </c>
      <c r="H633" s="112" t="s">
        <v>1572</v>
      </c>
    </row>
    <row r="634" spans="1:8">
      <c r="A634" s="112" t="s">
        <v>1574</v>
      </c>
      <c r="B634" s="112" t="s">
        <v>40</v>
      </c>
      <c r="C634">
        <v>186867</v>
      </c>
      <c r="D634" s="112" t="s">
        <v>1575</v>
      </c>
      <c r="E634">
        <v>1089</v>
      </c>
      <c r="F634" t="s">
        <v>795</v>
      </c>
      <c r="G634" s="112" t="s">
        <v>1575</v>
      </c>
      <c r="H634" s="112" t="s">
        <v>1575</v>
      </c>
    </row>
    <row r="635" spans="1:8">
      <c r="A635" s="112" t="s">
        <v>1576</v>
      </c>
      <c r="B635" s="112" t="s">
        <v>624</v>
      </c>
      <c r="C635">
        <v>513862</v>
      </c>
      <c r="D635" s="112" t="s">
        <v>1577</v>
      </c>
      <c r="E635">
        <v>659</v>
      </c>
      <c r="F635" t="s">
        <v>447</v>
      </c>
      <c r="G635" s="112" t="s">
        <v>1577</v>
      </c>
      <c r="H635" s="112" t="s">
        <v>1577</v>
      </c>
    </row>
    <row r="636" spans="1:8">
      <c r="A636" s="112" t="s">
        <v>1578</v>
      </c>
      <c r="B636" s="112" t="s">
        <v>624</v>
      </c>
      <c r="C636">
        <v>529787</v>
      </c>
      <c r="D636" s="112" t="s">
        <v>1579</v>
      </c>
      <c r="E636">
        <v>1427</v>
      </c>
      <c r="G636" s="112"/>
      <c r="H636" s="112" t="s">
        <v>1579</v>
      </c>
    </row>
    <row r="637" spans="1:8">
      <c r="A637" s="112" t="s">
        <v>1580</v>
      </c>
      <c r="B637" s="112" t="s">
        <v>1581</v>
      </c>
      <c r="C637">
        <v>507300</v>
      </c>
      <c r="D637" s="112" t="s">
        <v>1582</v>
      </c>
      <c r="E637">
        <v>642</v>
      </c>
      <c r="F637" t="s">
        <v>1583</v>
      </c>
      <c r="G637" s="112" t="s">
        <v>1582</v>
      </c>
      <c r="H637" s="112" t="s">
        <v>1582</v>
      </c>
    </row>
    <row r="638" spans="1:8">
      <c r="A638" s="112" t="s">
        <v>1000</v>
      </c>
      <c r="B638" s="112" t="s">
        <v>69</v>
      </c>
      <c r="C638">
        <v>506062</v>
      </c>
      <c r="D638" s="112" t="s">
        <v>1584</v>
      </c>
      <c r="E638">
        <v>106</v>
      </c>
      <c r="F638" t="s">
        <v>1585</v>
      </c>
      <c r="G638" s="112" t="s">
        <v>1584</v>
      </c>
      <c r="H638" s="112" t="s">
        <v>1584</v>
      </c>
    </row>
    <row r="639" spans="1:8">
      <c r="A639" s="112" t="s">
        <v>1586</v>
      </c>
      <c r="B639" s="112" t="s">
        <v>572</v>
      </c>
      <c r="C639">
        <v>530043</v>
      </c>
      <c r="D639" s="112" t="s">
        <v>1587</v>
      </c>
      <c r="E639">
        <v>856</v>
      </c>
      <c r="F639" t="s">
        <v>1588</v>
      </c>
      <c r="G639" s="112" t="s">
        <v>1587</v>
      </c>
      <c r="H639" s="112" t="s">
        <v>1587</v>
      </c>
    </row>
    <row r="640" spans="1:8">
      <c r="A640" s="112" t="s">
        <v>1589</v>
      </c>
      <c r="B640" s="112" t="s">
        <v>497</v>
      </c>
      <c r="C640">
        <v>529335</v>
      </c>
      <c r="D640" s="112" t="s">
        <v>1590</v>
      </c>
      <c r="E640">
        <v>1635</v>
      </c>
      <c r="F640" t="s">
        <v>447</v>
      </c>
      <c r="G640" s="112" t="s">
        <v>1591</v>
      </c>
      <c r="H640" s="112" t="s">
        <v>1590</v>
      </c>
    </row>
    <row r="641" spans="1:8">
      <c r="A641" s="112" t="s">
        <v>1592</v>
      </c>
      <c r="B641" s="112" t="s">
        <v>36</v>
      </c>
      <c r="C641">
        <v>505583</v>
      </c>
      <c r="D641" s="112" t="s">
        <v>1593</v>
      </c>
      <c r="E641">
        <v>439</v>
      </c>
      <c r="F641" t="s">
        <v>1594</v>
      </c>
      <c r="G641" s="112" t="s">
        <v>1593</v>
      </c>
      <c r="H641" s="112" t="s">
        <v>1593</v>
      </c>
    </row>
    <row r="642" spans="1:8">
      <c r="A642" s="112" t="s">
        <v>351</v>
      </c>
      <c r="B642" s="112" t="s">
        <v>131</v>
      </c>
      <c r="C642">
        <v>503091</v>
      </c>
      <c r="D642" s="112" t="s">
        <v>1595</v>
      </c>
      <c r="E642">
        <v>439</v>
      </c>
      <c r="G642" s="112"/>
      <c r="H642" s="112" t="s">
        <v>1595</v>
      </c>
    </row>
    <row r="643" spans="1:8">
      <c r="A643" s="112" t="s">
        <v>1596</v>
      </c>
      <c r="B643" s="112" t="s">
        <v>121</v>
      </c>
      <c r="C643">
        <v>528823</v>
      </c>
      <c r="D643" s="112" t="s">
        <v>1597</v>
      </c>
      <c r="E643">
        <v>142</v>
      </c>
      <c r="F643" t="s">
        <v>1598</v>
      </c>
      <c r="G643" s="112" t="s">
        <v>1597</v>
      </c>
      <c r="H643" s="112" t="s">
        <v>1597</v>
      </c>
    </row>
    <row r="644" spans="1:8">
      <c r="A644" s="112" t="s">
        <v>1599</v>
      </c>
      <c r="B644" s="112" t="s">
        <v>40</v>
      </c>
      <c r="C644">
        <v>196413</v>
      </c>
      <c r="D644" s="112" t="s">
        <v>1600</v>
      </c>
      <c r="E644">
        <v>479</v>
      </c>
      <c r="F644" t="s">
        <v>1164</v>
      </c>
      <c r="G644" s="112" t="s">
        <v>1600</v>
      </c>
      <c r="H644" s="112" t="s">
        <v>1600</v>
      </c>
    </row>
    <row r="645" spans="1:8">
      <c r="A645" s="112" t="s">
        <v>717</v>
      </c>
      <c r="B645" s="112" t="s">
        <v>522</v>
      </c>
      <c r="C645">
        <v>529423</v>
      </c>
      <c r="D645" s="112" t="s">
        <v>1601</v>
      </c>
      <c r="E645">
        <v>726</v>
      </c>
      <c r="G645" s="112"/>
      <c r="H645" s="112" t="s">
        <v>1602</v>
      </c>
    </row>
    <row r="646" spans="1:8">
      <c r="A646" s="112" t="s">
        <v>1603</v>
      </c>
      <c r="B646" s="112" t="s">
        <v>653</v>
      </c>
      <c r="C646">
        <v>512768</v>
      </c>
      <c r="D646" s="112" t="s">
        <v>1604</v>
      </c>
      <c r="E646">
        <v>749</v>
      </c>
      <c r="F646" t="s">
        <v>493</v>
      </c>
      <c r="G646" s="112" t="s">
        <v>1604</v>
      </c>
      <c r="H646" s="112" t="s">
        <v>1604</v>
      </c>
    </row>
    <row r="647" spans="1:8">
      <c r="A647" s="112" t="s">
        <v>1605</v>
      </c>
      <c r="B647" s="112" t="s">
        <v>653</v>
      </c>
      <c r="C647">
        <v>511965</v>
      </c>
      <c r="D647" s="112" t="s">
        <v>1606</v>
      </c>
      <c r="E647">
        <v>359</v>
      </c>
      <c r="G647" s="112"/>
      <c r="H647" s="112" t="s">
        <v>1606</v>
      </c>
    </row>
    <row r="648" spans="1:8">
      <c r="A648" s="112" t="s">
        <v>1317</v>
      </c>
      <c r="B648" s="112" t="s">
        <v>471</v>
      </c>
      <c r="C648">
        <v>501451</v>
      </c>
      <c r="D648" s="112" t="s">
        <v>1607</v>
      </c>
      <c r="E648">
        <v>946</v>
      </c>
      <c r="G648" s="112"/>
      <c r="H648" s="112" t="s">
        <v>1607</v>
      </c>
    </row>
    <row r="649" spans="1:8">
      <c r="A649" s="112" t="s">
        <v>1608</v>
      </c>
      <c r="B649" s="112" t="s">
        <v>1609</v>
      </c>
      <c r="C649">
        <v>529002</v>
      </c>
      <c r="D649" s="112" t="s">
        <v>1610</v>
      </c>
      <c r="E649">
        <v>996</v>
      </c>
      <c r="G649" s="112"/>
      <c r="H649" s="112" t="s">
        <v>1610</v>
      </c>
    </row>
    <row r="650" spans="1:8">
      <c r="A650" s="112" t="s">
        <v>960</v>
      </c>
      <c r="B650" s="112" t="s">
        <v>471</v>
      </c>
      <c r="C650">
        <v>529251</v>
      </c>
      <c r="D650" s="112" t="s">
        <v>1611</v>
      </c>
      <c r="E650">
        <v>1391</v>
      </c>
      <c r="F650" t="s">
        <v>447</v>
      </c>
      <c r="G650" s="112" t="s">
        <v>1611</v>
      </c>
      <c r="H650" s="112" t="s">
        <v>1611</v>
      </c>
    </row>
    <row r="651" spans="1:8">
      <c r="A651" s="112" t="s">
        <v>1612</v>
      </c>
      <c r="B651" s="112" t="s">
        <v>261</v>
      </c>
      <c r="C651">
        <v>530201</v>
      </c>
      <c r="D651" s="112" t="s">
        <v>1613</v>
      </c>
      <c r="E651">
        <v>471</v>
      </c>
      <c r="F651" t="s">
        <v>893</v>
      </c>
      <c r="G651" s="112" t="s">
        <v>1613</v>
      </c>
      <c r="H651" s="112" t="s">
        <v>1613</v>
      </c>
    </row>
    <row r="652" spans="1:8">
      <c r="A652" s="112" t="s">
        <v>1614</v>
      </c>
      <c r="B652" s="112" t="s">
        <v>624</v>
      </c>
      <c r="C652">
        <v>529188</v>
      </c>
      <c r="D652" s="112" t="s">
        <v>1615</v>
      </c>
      <c r="E652">
        <v>596</v>
      </c>
      <c r="F652" t="s">
        <v>447</v>
      </c>
      <c r="G652" s="112" t="s">
        <v>1616</v>
      </c>
      <c r="H652" s="112" t="s">
        <v>1615</v>
      </c>
    </row>
    <row r="653" spans="1:8">
      <c r="A653" s="112" t="s">
        <v>1617</v>
      </c>
      <c r="B653" s="112" t="s">
        <v>1618</v>
      </c>
      <c r="C653">
        <v>529168</v>
      </c>
      <c r="D653" s="112" t="s">
        <v>1619</v>
      </c>
      <c r="E653">
        <v>1360</v>
      </c>
      <c r="F653" t="s">
        <v>1533</v>
      </c>
      <c r="G653" s="112" t="s">
        <v>1620</v>
      </c>
      <c r="H653" s="112" t="s">
        <v>1620</v>
      </c>
    </row>
    <row r="654" spans="1:8">
      <c r="A654" s="112" t="s">
        <v>1621</v>
      </c>
      <c r="B654" s="112" t="s">
        <v>96</v>
      </c>
      <c r="C654">
        <v>506035</v>
      </c>
      <c r="D654" s="112" t="s">
        <v>1622</v>
      </c>
      <c r="E654">
        <v>671</v>
      </c>
      <c r="F654" t="s">
        <v>1623</v>
      </c>
      <c r="G654" s="112" t="s">
        <v>1622</v>
      </c>
      <c r="H654" s="112" t="s">
        <v>1622</v>
      </c>
    </row>
    <row r="655" spans="1:8">
      <c r="A655" s="112" t="s">
        <v>1624</v>
      </c>
      <c r="B655" s="112" t="s">
        <v>689</v>
      </c>
      <c r="C655">
        <v>505919</v>
      </c>
      <c r="D655" s="112" t="s">
        <v>1625</v>
      </c>
      <c r="E655">
        <v>344</v>
      </c>
      <c r="F655" t="s">
        <v>1558</v>
      </c>
      <c r="G655" s="112" t="s">
        <v>1626</v>
      </c>
      <c r="H655" s="112" t="s">
        <v>1625</v>
      </c>
    </row>
    <row r="656" spans="1:8">
      <c r="A656" s="112" t="s">
        <v>1627</v>
      </c>
      <c r="B656" s="112" t="s">
        <v>96</v>
      </c>
      <c r="C656">
        <v>529347</v>
      </c>
      <c r="D656" s="112" t="s">
        <v>1628</v>
      </c>
      <c r="E656">
        <v>1757</v>
      </c>
      <c r="G656" s="112"/>
      <c r="H656" s="112" t="s">
        <v>1629</v>
      </c>
    </row>
    <row r="657" spans="1:8">
      <c r="A657" s="112" t="s">
        <v>1630</v>
      </c>
      <c r="B657" s="112" t="s">
        <v>457</v>
      </c>
      <c r="C657">
        <v>529343</v>
      </c>
      <c r="D657" s="112" t="s">
        <v>1631</v>
      </c>
      <c r="E657">
        <v>655</v>
      </c>
      <c r="F657" t="s">
        <v>1632</v>
      </c>
      <c r="G657" s="112" t="s">
        <v>1633</v>
      </c>
      <c r="H657" s="112" t="s">
        <v>1633</v>
      </c>
    </row>
    <row r="658" spans="1:8">
      <c r="A658" s="112" t="s">
        <v>521</v>
      </c>
      <c r="B658" s="112" t="s">
        <v>522</v>
      </c>
      <c r="C658">
        <v>503294</v>
      </c>
      <c r="D658" s="112" t="s">
        <v>1634</v>
      </c>
      <c r="E658">
        <v>516</v>
      </c>
      <c r="G658" s="112"/>
      <c r="H658" s="112" t="s">
        <v>1634</v>
      </c>
    </row>
    <row r="659" spans="1:8">
      <c r="A659" s="112" t="s">
        <v>105</v>
      </c>
      <c r="B659" s="112" t="s">
        <v>106</v>
      </c>
      <c r="C659">
        <v>529123</v>
      </c>
      <c r="D659" s="112" t="s">
        <v>1635</v>
      </c>
      <c r="E659">
        <v>1810</v>
      </c>
      <c r="G659" s="112"/>
      <c r="H659" s="112" t="s">
        <v>1635</v>
      </c>
    </row>
    <row r="660" spans="1:8">
      <c r="A660" s="112" t="s">
        <v>1636</v>
      </c>
      <c r="B660" s="112" t="s">
        <v>689</v>
      </c>
      <c r="C660">
        <v>500052</v>
      </c>
      <c r="D660" s="112" t="s">
        <v>1637</v>
      </c>
      <c r="E660">
        <v>177</v>
      </c>
      <c r="F660" t="s">
        <v>1638</v>
      </c>
      <c r="G660" s="112" t="s">
        <v>1637</v>
      </c>
      <c r="H660" s="112" t="s">
        <v>1637</v>
      </c>
    </row>
    <row r="661" spans="1:8">
      <c r="A661" s="112" t="s">
        <v>63</v>
      </c>
      <c r="B661" s="112" t="s">
        <v>40</v>
      </c>
      <c r="C661">
        <v>216339</v>
      </c>
      <c r="D661" s="112" t="s">
        <v>1639</v>
      </c>
      <c r="E661">
        <v>335</v>
      </c>
      <c r="F661" t="s">
        <v>626</v>
      </c>
      <c r="G661" s="112" t="s">
        <v>1639</v>
      </c>
      <c r="H661" s="112" t="s">
        <v>1639</v>
      </c>
    </row>
    <row r="662" spans="1:8">
      <c r="A662" s="112" t="s">
        <v>1640</v>
      </c>
      <c r="B662" s="112" t="s">
        <v>40</v>
      </c>
      <c r="C662">
        <v>228459</v>
      </c>
      <c r="D662" s="112" t="s">
        <v>1641</v>
      </c>
      <c r="E662">
        <v>1595</v>
      </c>
      <c r="G662" s="112"/>
      <c r="H662" s="112" t="s">
        <v>1641</v>
      </c>
    </row>
    <row r="663" spans="1:8">
      <c r="A663" s="112" t="s">
        <v>1642</v>
      </c>
      <c r="B663" s="112" t="s">
        <v>40</v>
      </c>
      <c r="C663">
        <v>229115</v>
      </c>
      <c r="D663" s="112" t="s">
        <v>1643</v>
      </c>
      <c r="E663">
        <v>601</v>
      </c>
      <c r="F663" t="s">
        <v>490</v>
      </c>
      <c r="G663" s="112" t="s">
        <v>1643</v>
      </c>
      <c r="H663" s="112" t="s">
        <v>1643</v>
      </c>
    </row>
    <row r="664" spans="1:8">
      <c r="A664" s="112" t="s">
        <v>496</v>
      </c>
      <c r="B664" s="112" t="s">
        <v>497</v>
      </c>
      <c r="C664">
        <v>529510</v>
      </c>
      <c r="D664" s="112" t="s">
        <v>1644</v>
      </c>
      <c r="E664">
        <v>1478</v>
      </c>
      <c r="F664" t="s">
        <v>1645</v>
      </c>
      <c r="G664" s="112" t="s">
        <v>1644</v>
      </c>
      <c r="H664" s="112" t="s">
        <v>1644</v>
      </c>
    </row>
    <row r="665" spans="1:8">
      <c r="A665" s="112" t="s">
        <v>1646</v>
      </c>
      <c r="B665" s="112" t="s">
        <v>40</v>
      </c>
      <c r="C665">
        <v>100751</v>
      </c>
      <c r="D665" s="112" t="s">
        <v>1647</v>
      </c>
      <c r="E665">
        <v>635</v>
      </c>
      <c r="F665" t="s">
        <v>577</v>
      </c>
      <c r="G665" s="112" t="s">
        <v>1647</v>
      </c>
      <c r="H665" s="112" t="s">
        <v>1647</v>
      </c>
    </row>
    <row r="666" spans="1:8">
      <c r="A666" s="112" t="s">
        <v>1648</v>
      </c>
      <c r="B666" s="112" t="s">
        <v>40</v>
      </c>
      <c r="C666">
        <v>221759</v>
      </c>
      <c r="D666" s="112" t="s">
        <v>1649</v>
      </c>
      <c r="E666">
        <v>245</v>
      </c>
      <c r="F666" t="s">
        <v>702</v>
      </c>
      <c r="G666" s="112" t="s">
        <v>1650</v>
      </c>
      <c r="H666" s="112" t="s">
        <v>1649</v>
      </c>
    </row>
    <row r="667" spans="1:8">
      <c r="A667" s="112" t="s">
        <v>1651</v>
      </c>
      <c r="B667" s="112" t="s">
        <v>40</v>
      </c>
      <c r="C667">
        <v>229027</v>
      </c>
      <c r="D667" s="112" t="s">
        <v>1652</v>
      </c>
      <c r="E667">
        <v>590</v>
      </c>
      <c r="G667" s="112"/>
      <c r="H667" s="112" t="s">
        <v>1652</v>
      </c>
    </row>
    <row r="668" spans="1:8">
      <c r="A668" s="112" t="s">
        <v>1653</v>
      </c>
      <c r="B668" s="112" t="s">
        <v>69</v>
      </c>
      <c r="C668">
        <v>503557</v>
      </c>
      <c r="D668" s="112" t="s">
        <v>1654</v>
      </c>
      <c r="E668">
        <v>195</v>
      </c>
      <c r="F668" t="s">
        <v>1598</v>
      </c>
      <c r="G668" s="112" t="s">
        <v>1654</v>
      </c>
      <c r="H668" s="112" t="s">
        <v>1654</v>
      </c>
    </row>
    <row r="669" spans="1:8">
      <c r="A669" s="112" t="s">
        <v>1655</v>
      </c>
      <c r="B669" s="112" t="s">
        <v>156</v>
      </c>
      <c r="C669">
        <v>499980</v>
      </c>
      <c r="D669" s="112" t="s">
        <v>1656</v>
      </c>
      <c r="E669">
        <v>631</v>
      </c>
      <c r="F669" t="s">
        <v>780</v>
      </c>
      <c r="G669" s="112" t="s">
        <v>1656</v>
      </c>
      <c r="H669" s="112" t="s">
        <v>1656</v>
      </c>
    </row>
    <row r="670" spans="1:8">
      <c r="A670" s="112" t="s">
        <v>680</v>
      </c>
      <c r="B670" s="112" t="s">
        <v>464</v>
      </c>
      <c r="C670">
        <v>529325</v>
      </c>
      <c r="D670" s="112" t="s">
        <v>1657</v>
      </c>
      <c r="E670">
        <v>1021</v>
      </c>
      <c r="G670" s="112"/>
      <c r="H670" s="112" t="s">
        <v>1657</v>
      </c>
    </row>
    <row r="671" spans="1:8">
      <c r="A671" s="112" t="s">
        <v>105</v>
      </c>
      <c r="B671" s="112" t="s">
        <v>106</v>
      </c>
      <c r="C671">
        <v>529265</v>
      </c>
      <c r="D671" s="112" t="s">
        <v>1658</v>
      </c>
      <c r="E671">
        <v>1706</v>
      </c>
      <c r="G671" s="112"/>
      <c r="H671" s="112" t="s">
        <v>1658</v>
      </c>
    </row>
    <row r="672" spans="1:8">
      <c r="A672" s="112" t="s">
        <v>1659</v>
      </c>
      <c r="B672" s="112" t="s">
        <v>106</v>
      </c>
      <c r="C672">
        <v>500862</v>
      </c>
      <c r="D672" s="112" t="s">
        <v>1660</v>
      </c>
      <c r="E672">
        <v>311</v>
      </c>
      <c r="F672" t="s">
        <v>1661</v>
      </c>
      <c r="G672" s="112" t="s">
        <v>1660</v>
      </c>
      <c r="H672" s="112" t="s">
        <v>1660</v>
      </c>
    </row>
    <row r="673" spans="1:8">
      <c r="A673" s="112" t="s">
        <v>1662</v>
      </c>
      <c r="B673" s="112" t="s">
        <v>106</v>
      </c>
      <c r="C673">
        <v>505943</v>
      </c>
      <c r="D673" s="112" t="s">
        <v>1663</v>
      </c>
      <c r="E673">
        <v>1132</v>
      </c>
      <c r="F673" t="s">
        <v>493</v>
      </c>
      <c r="G673" s="112" t="s">
        <v>1663</v>
      </c>
      <c r="H673" s="112" t="s">
        <v>1663</v>
      </c>
    </row>
    <row r="674" spans="1:8">
      <c r="A674" s="112" t="s">
        <v>1664</v>
      </c>
      <c r="B674" s="112" t="s">
        <v>106</v>
      </c>
      <c r="C674">
        <v>503027</v>
      </c>
      <c r="D674" s="112" t="s">
        <v>1665</v>
      </c>
      <c r="E674">
        <v>1618</v>
      </c>
      <c r="F674" t="s">
        <v>493</v>
      </c>
      <c r="G674" s="112" t="s">
        <v>1665</v>
      </c>
      <c r="H674" s="112" t="s">
        <v>1665</v>
      </c>
    </row>
    <row r="675" spans="1:8">
      <c r="A675" s="112" t="s">
        <v>105</v>
      </c>
      <c r="B675" s="112" t="s">
        <v>106</v>
      </c>
      <c r="C675">
        <v>504950</v>
      </c>
      <c r="D675" s="112" t="s">
        <v>1666</v>
      </c>
      <c r="E675">
        <v>445</v>
      </c>
      <c r="G675" s="112"/>
      <c r="H675" s="112" t="s">
        <v>1666</v>
      </c>
    </row>
    <row r="676" spans="1:8">
      <c r="A676" s="112" t="s">
        <v>105</v>
      </c>
      <c r="B676" s="112" t="s">
        <v>106</v>
      </c>
      <c r="C676">
        <v>529058</v>
      </c>
      <c r="D676" s="112" t="s">
        <v>1667</v>
      </c>
      <c r="E676">
        <v>1284</v>
      </c>
      <c r="G676" s="112"/>
      <c r="H676" s="112" t="s">
        <v>1667</v>
      </c>
    </row>
    <row r="677" spans="1:11">
      <c r="A677" s="112" t="s">
        <v>105</v>
      </c>
      <c r="B677" s="112" t="s">
        <v>106</v>
      </c>
      <c r="C677">
        <v>505425</v>
      </c>
      <c r="D677" s="112" t="s">
        <v>1668</v>
      </c>
      <c r="E677">
        <v>1121</v>
      </c>
      <c r="F677" t="s">
        <v>577</v>
      </c>
      <c r="G677" s="112" t="s">
        <v>1668</v>
      </c>
      <c r="H677" s="112" t="s">
        <v>1668</v>
      </c>
      <c r="J677">
        <v>0.416361080875437</v>
      </c>
      <c r="K677">
        <v>0.491366985593314</v>
      </c>
    </row>
    <row r="678" spans="1:11">
      <c r="A678" s="112" t="s">
        <v>105</v>
      </c>
      <c r="B678" s="112" t="s">
        <v>106</v>
      </c>
      <c r="C678">
        <v>503707</v>
      </c>
      <c r="D678" s="112" t="s">
        <v>1669</v>
      </c>
      <c r="E678">
        <v>1291</v>
      </c>
      <c r="F678" t="s">
        <v>570</v>
      </c>
      <c r="G678" s="112" t="s">
        <v>1669</v>
      </c>
      <c r="H678" s="112" t="s">
        <v>1669</v>
      </c>
      <c r="J678">
        <v>0.257516825632768</v>
      </c>
      <c r="K678">
        <v>0.325600748985748</v>
      </c>
    </row>
    <row r="679" spans="1:8">
      <c r="A679" s="112" t="s">
        <v>1670</v>
      </c>
      <c r="B679" s="112" t="s">
        <v>373</v>
      </c>
      <c r="C679">
        <v>529158</v>
      </c>
      <c r="D679" s="112" t="s">
        <v>1671</v>
      </c>
      <c r="E679">
        <v>917</v>
      </c>
      <c r="G679" s="112"/>
      <c r="H679" s="112" t="s">
        <v>1671</v>
      </c>
    </row>
    <row r="680" spans="1:8">
      <c r="A680" s="112" t="s">
        <v>1670</v>
      </c>
      <c r="B680" s="112" t="s">
        <v>373</v>
      </c>
      <c r="C680">
        <v>529019</v>
      </c>
      <c r="D680" s="112" t="s">
        <v>1672</v>
      </c>
      <c r="E680">
        <v>789</v>
      </c>
      <c r="F680" t="s">
        <v>1673</v>
      </c>
      <c r="G680" s="112" t="s">
        <v>1672</v>
      </c>
      <c r="H680" s="112" t="s">
        <v>1672</v>
      </c>
    </row>
    <row r="681" spans="1:8">
      <c r="A681" s="112" t="s">
        <v>1674</v>
      </c>
      <c r="B681" s="112" t="s">
        <v>483</v>
      </c>
      <c r="C681">
        <v>529637</v>
      </c>
      <c r="D681" s="112" t="s">
        <v>1675</v>
      </c>
      <c r="E681">
        <v>253</v>
      </c>
      <c r="F681" t="s">
        <v>626</v>
      </c>
      <c r="G681" s="112" t="s">
        <v>1675</v>
      </c>
      <c r="H681" s="112" t="s">
        <v>1675</v>
      </c>
    </row>
    <row r="682" spans="1:8">
      <c r="A682" s="112" t="s">
        <v>137</v>
      </c>
      <c r="B682" s="112" t="s">
        <v>69</v>
      </c>
      <c r="C682">
        <v>501326</v>
      </c>
      <c r="D682" s="112" t="s">
        <v>1676</v>
      </c>
      <c r="E682">
        <v>153</v>
      </c>
      <c r="F682" t="s">
        <v>1677</v>
      </c>
      <c r="G682" s="112" t="s">
        <v>1676</v>
      </c>
      <c r="H682" s="112" t="s">
        <v>1676</v>
      </c>
    </row>
    <row r="683" spans="1:8">
      <c r="A683" s="112" t="s">
        <v>73</v>
      </c>
      <c r="B683" s="112" t="s">
        <v>74</v>
      </c>
      <c r="C683">
        <v>499982</v>
      </c>
      <c r="D683" s="112" t="s">
        <v>1678</v>
      </c>
      <c r="E683">
        <v>1055</v>
      </c>
      <c r="G683" s="112"/>
      <c r="H683" s="112" t="s">
        <v>1678</v>
      </c>
    </row>
    <row r="684" spans="1:8">
      <c r="A684" s="112" t="s">
        <v>1679</v>
      </c>
      <c r="B684" s="112" t="s">
        <v>445</v>
      </c>
      <c r="C684">
        <v>529684</v>
      </c>
      <c r="D684" s="112" t="s">
        <v>1680</v>
      </c>
      <c r="E684">
        <v>880</v>
      </c>
      <c r="F684" t="s">
        <v>447</v>
      </c>
      <c r="G684" s="112" t="s">
        <v>1680</v>
      </c>
      <c r="H684" s="112" t="s">
        <v>1681</v>
      </c>
    </row>
    <row r="685" spans="1:8">
      <c r="A685" s="112" t="s">
        <v>1682</v>
      </c>
      <c r="B685" s="112" t="s">
        <v>1683</v>
      </c>
      <c r="C685">
        <v>530037</v>
      </c>
      <c r="D685" s="112" t="s">
        <v>1684</v>
      </c>
      <c r="E685">
        <v>962</v>
      </c>
      <c r="G685" s="112"/>
      <c r="H685" s="112" t="s">
        <v>1684</v>
      </c>
    </row>
    <row r="686" spans="1:8">
      <c r="A686" s="112" t="s">
        <v>1685</v>
      </c>
      <c r="B686" s="112" t="s">
        <v>366</v>
      </c>
      <c r="C686">
        <v>529469</v>
      </c>
      <c r="D686" s="112" t="s">
        <v>1686</v>
      </c>
      <c r="E686">
        <v>1181</v>
      </c>
      <c r="G686" s="112"/>
      <c r="H686" s="112" t="s">
        <v>1686</v>
      </c>
    </row>
    <row r="687" spans="1:8">
      <c r="A687" s="112" t="s">
        <v>695</v>
      </c>
      <c r="B687" s="112" t="s">
        <v>471</v>
      </c>
      <c r="C687">
        <v>530063</v>
      </c>
      <c r="D687" s="112" t="s">
        <v>1687</v>
      </c>
      <c r="E687">
        <v>1478</v>
      </c>
      <c r="F687" t="s">
        <v>447</v>
      </c>
      <c r="G687" s="112" t="s">
        <v>1687</v>
      </c>
      <c r="H687" s="112" t="s">
        <v>1687</v>
      </c>
    </row>
    <row r="688" spans="1:8">
      <c r="A688" s="112" t="s">
        <v>1688</v>
      </c>
      <c r="B688" s="112" t="s">
        <v>36</v>
      </c>
      <c r="C688">
        <v>528872</v>
      </c>
      <c r="D688" s="112" t="s">
        <v>1689</v>
      </c>
      <c r="E688">
        <v>851</v>
      </c>
      <c r="F688" t="s">
        <v>931</v>
      </c>
      <c r="G688" s="112" t="s">
        <v>1689</v>
      </c>
      <c r="H688" s="112" t="s">
        <v>1689</v>
      </c>
    </row>
    <row r="689" spans="1:8">
      <c r="A689" s="112" t="s">
        <v>1690</v>
      </c>
      <c r="B689" s="112" t="s">
        <v>131</v>
      </c>
      <c r="C689">
        <v>504031</v>
      </c>
      <c r="D689" s="112" t="s">
        <v>1691</v>
      </c>
      <c r="E689">
        <v>401</v>
      </c>
      <c r="F689" t="s">
        <v>839</v>
      </c>
      <c r="G689" s="112" t="s">
        <v>1691</v>
      </c>
      <c r="H689" s="112" t="s">
        <v>1692</v>
      </c>
    </row>
    <row r="690" spans="1:8">
      <c r="A690" s="112" t="s">
        <v>1693</v>
      </c>
      <c r="B690" s="112" t="s">
        <v>653</v>
      </c>
      <c r="C690">
        <v>510156</v>
      </c>
      <c r="D690" s="112" t="s">
        <v>1694</v>
      </c>
      <c r="E690">
        <v>649</v>
      </c>
      <c r="F690" t="s">
        <v>610</v>
      </c>
      <c r="G690" s="112" t="s">
        <v>1695</v>
      </c>
      <c r="H690" s="112" t="s">
        <v>1696</v>
      </c>
    </row>
    <row r="691" spans="1:8">
      <c r="A691" s="112" t="s">
        <v>1697</v>
      </c>
      <c r="B691" s="112" t="s">
        <v>632</v>
      </c>
      <c r="C691">
        <v>514827</v>
      </c>
      <c r="D691" s="112" t="s">
        <v>1698</v>
      </c>
      <c r="E691">
        <v>401</v>
      </c>
      <c r="F691" t="s">
        <v>1699</v>
      </c>
      <c r="G691" s="112" t="s">
        <v>1698</v>
      </c>
      <c r="H691" s="112" t="s">
        <v>1698</v>
      </c>
    </row>
    <row r="692" spans="1:11">
      <c r="A692" s="112" t="s">
        <v>1700</v>
      </c>
      <c r="B692" s="112" t="s">
        <v>883</v>
      </c>
      <c r="C692">
        <v>529688</v>
      </c>
      <c r="D692" s="112" t="s">
        <v>1701</v>
      </c>
      <c r="E692">
        <v>1106</v>
      </c>
      <c r="F692" t="s">
        <v>466</v>
      </c>
      <c r="G692" s="112" t="s">
        <v>1702</v>
      </c>
      <c r="H692" s="112" t="s">
        <v>1702</v>
      </c>
      <c r="J692">
        <v>0.814318102546216</v>
      </c>
      <c r="K692">
        <v>0.850849013308857</v>
      </c>
    </row>
    <row r="693" spans="1:8">
      <c r="A693" s="112" t="s">
        <v>1703</v>
      </c>
      <c r="B693" s="112" t="s">
        <v>883</v>
      </c>
      <c r="C693">
        <v>529632</v>
      </c>
      <c r="D693" s="112" t="s">
        <v>1704</v>
      </c>
      <c r="E693">
        <v>1383</v>
      </c>
      <c r="G693" s="112"/>
      <c r="H693" s="112" t="s">
        <v>1704</v>
      </c>
    </row>
    <row r="694" spans="1:8">
      <c r="A694" s="112" t="s">
        <v>1705</v>
      </c>
      <c r="B694" s="112" t="s">
        <v>883</v>
      </c>
      <c r="C694">
        <v>530294</v>
      </c>
      <c r="D694" s="112" t="s">
        <v>1706</v>
      </c>
      <c r="E694">
        <v>1953</v>
      </c>
      <c r="G694" s="112"/>
      <c r="H694" s="112" t="s">
        <v>1706</v>
      </c>
    </row>
    <row r="695" spans="1:8">
      <c r="A695" s="112" t="s">
        <v>553</v>
      </c>
      <c r="B695" s="112" t="s">
        <v>554</v>
      </c>
      <c r="C695">
        <v>529357</v>
      </c>
      <c r="D695" s="112" t="s">
        <v>1707</v>
      </c>
      <c r="E695">
        <v>809</v>
      </c>
      <c r="G695" s="112"/>
      <c r="H695" s="112" t="s">
        <v>1707</v>
      </c>
    </row>
    <row r="696" spans="1:8">
      <c r="A696" s="112" t="s">
        <v>1708</v>
      </c>
      <c r="B696" s="112" t="s">
        <v>1709</v>
      </c>
      <c r="C696">
        <v>530217</v>
      </c>
      <c r="D696" s="112" t="s">
        <v>1710</v>
      </c>
      <c r="E696">
        <v>1060</v>
      </c>
      <c r="G696" s="112"/>
      <c r="H696" s="112" t="s">
        <v>1710</v>
      </c>
    </row>
    <row r="697" spans="1:8">
      <c r="A697" s="112" t="s">
        <v>1711</v>
      </c>
      <c r="B697" s="112" t="s">
        <v>474</v>
      </c>
      <c r="C697">
        <v>528977</v>
      </c>
      <c r="D697" s="112" t="s">
        <v>1712</v>
      </c>
      <c r="E697">
        <v>1089</v>
      </c>
      <c r="F697" t="s">
        <v>447</v>
      </c>
      <c r="G697" s="112" t="s">
        <v>1712</v>
      </c>
      <c r="H697" s="112" t="s">
        <v>1712</v>
      </c>
    </row>
    <row r="698" spans="1:8">
      <c r="A698" s="112" t="s">
        <v>1713</v>
      </c>
      <c r="B698" s="112" t="s">
        <v>474</v>
      </c>
      <c r="C698">
        <v>501953</v>
      </c>
      <c r="D698" s="112" t="s">
        <v>1714</v>
      </c>
      <c r="E698">
        <v>620</v>
      </c>
      <c r="G698" s="112"/>
      <c r="H698" s="112" t="s">
        <v>1715</v>
      </c>
    </row>
    <row r="699" spans="1:8">
      <c r="A699" s="112" t="s">
        <v>1716</v>
      </c>
      <c r="B699" s="112" t="s">
        <v>474</v>
      </c>
      <c r="C699">
        <v>529586</v>
      </c>
      <c r="D699" s="112" t="s">
        <v>1717</v>
      </c>
      <c r="E699">
        <v>1571</v>
      </c>
      <c r="G699" s="112"/>
      <c r="H699" s="112" t="s">
        <v>1717</v>
      </c>
    </row>
    <row r="700" spans="1:8">
      <c r="A700" s="112" t="s">
        <v>1718</v>
      </c>
      <c r="B700" s="112" t="s">
        <v>474</v>
      </c>
      <c r="C700">
        <v>528920</v>
      </c>
      <c r="D700" s="112" t="s">
        <v>1719</v>
      </c>
      <c r="E700">
        <v>993</v>
      </c>
      <c r="G700" s="112"/>
      <c r="H700" s="112" t="s">
        <v>1719</v>
      </c>
    </row>
    <row r="701" spans="1:8">
      <c r="A701" s="112" t="s">
        <v>1720</v>
      </c>
      <c r="B701" s="112" t="s">
        <v>474</v>
      </c>
      <c r="C701">
        <v>500468</v>
      </c>
      <c r="D701" s="112" t="s">
        <v>1721</v>
      </c>
      <c r="E701">
        <v>436</v>
      </c>
      <c r="F701" t="s">
        <v>1065</v>
      </c>
      <c r="G701" s="112" t="s">
        <v>1722</v>
      </c>
      <c r="H701" s="112" t="s">
        <v>1721</v>
      </c>
    </row>
    <row r="702" spans="1:8">
      <c r="A702" s="112" t="s">
        <v>1723</v>
      </c>
      <c r="B702" s="112" t="s">
        <v>113</v>
      </c>
      <c r="C702">
        <v>529681</v>
      </c>
      <c r="D702" s="112" t="s">
        <v>1724</v>
      </c>
      <c r="E702">
        <v>586</v>
      </c>
      <c r="G702" s="112"/>
      <c r="H702" s="112" t="s">
        <v>1725</v>
      </c>
    </row>
    <row r="703" spans="1:8">
      <c r="A703" s="112" t="s">
        <v>1726</v>
      </c>
      <c r="B703" s="112" t="s">
        <v>568</v>
      </c>
      <c r="C703">
        <v>530221</v>
      </c>
      <c r="D703" s="112" t="s">
        <v>1727</v>
      </c>
      <c r="E703">
        <v>1106</v>
      </c>
      <c r="F703" t="s">
        <v>1728</v>
      </c>
      <c r="G703" s="112" t="s">
        <v>1727</v>
      </c>
      <c r="H703" s="112" t="s">
        <v>1729</v>
      </c>
    </row>
    <row r="704" spans="1:8">
      <c r="A704" s="112" t="s">
        <v>1730</v>
      </c>
      <c r="B704" s="112" t="s">
        <v>568</v>
      </c>
      <c r="C704">
        <v>529706</v>
      </c>
      <c r="D704" s="112" t="s">
        <v>1731</v>
      </c>
      <c r="E704">
        <v>1386</v>
      </c>
      <c r="F704" t="s">
        <v>1732</v>
      </c>
      <c r="G704" s="112" t="s">
        <v>1731</v>
      </c>
      <c r="H704" s="112" t="s">
        <v>1733</v>
      </c>
    </row>
    <row r="705" spans="1:8">
      <c r="A705" s="112" t="s">
        <v>401</v>
      </c>
      <c r="B705" s="112" t="s">
        <v>402</v>
      </c>
      <c r="C705">
        <v>529916</v>
      </c>
      <c r="D705" s="112" t="s">
        <v>1734</v>
      </c>
      <c r="E705">
        <v>1801</v>
      </c>
      <c r="G705" s="112"/>
      <c r="H705" s="112" t="s">
        <v>1734</v>
      </c>
    </row>
    <row r="706" spans="1:8">
      <c r="A706" s="112" t="s">
        <v>401</v>
      </c>
      <c r="B706" s="112" t="s">
        <v>402</v>
      </c>
      <c r="C706">
        <v>501701</v>
      </c>
      <c r="D706" s="112" t="s">
        <v>1735</v>
      </c>
      <c r="E706">
        <v>450</v>
      </c>
      <c r="G706" s="112"/>
      <c r="H706" s="112" t="s">
        <v>1736</v>
      </c>
    </row>
    <row r="707" spans="1:8">
      <c r="A707" s="112" t="s">
        <v>401</v>
      </c>
      <c r="B707" s="112" t="s">
        <v>402</v>
      </c>
      <c r="C707">
        <v>529454</v>
      </c>
      <c r="D707" s="112" t="s">
        <v>1737</v>
      </c>
      <c r="E707">
        <v>935</v>
      </c>
      <c r="F707" t="s">
        <v>795</v>
      </c>
      <c r="G707" s="112" t="s">
        <v>1737</v>
      </c>
      <c r="H707" s="112" t="s">
        <v>1737</v>
      </c>
    </row>
    <row r="708" spans="1:8">
      <c r="A708" s="112" t="s">
        <v>1738</v>
      </c>
      <c r="B708" s="112" t="s">
        <v>218</v>
      </c>
      <c r="C708">
        <v>529682</v>
      </c>
      <c r="D708" s="112" t="s">
        <v>1739</v>
      </c>
      <c r="E708">
        <v>365</v>
      </c>
      <c r="F708" t="s">
        <v>626</v>
      </c>
      <c r="G708" s="112" t="s">
        <v>1740</v>
      </c>
      <c r="H708" s="112" t="s">
        <v>1741</v>
      </c>
    </row>
    <row r="709" spans="1:8">
      <c r="A709" s="112" t="s">
        <v>1742</v>
      </c>
      <c r="B709" s="112" t="s">
        <v>1743</v>
      </c>
      <c r="C709">
        <v>530056</v>
      </c>
      <c r="D709" s="112" t="s">
        <v>1744</v>
      </c>
      <c r="E709">
        <v>1729</v>
      </c>
      <c r="G709" s="112"/>
      <c r="H709" s="112" t="s">
        <v>1745</v>
      </c>
    </row>
    <row r="710" spans="1:8">
      <c r="A710" s="112" t="s">
        <v>1746</v>
      </c>
      <c r="B710" s="112" t="s">
        <v>74</v>
      </c>
      <c r="C710">
        <v>505699</v>
      </c>
      <c r="D710" s="112" t="s">
        <v>1747</v>
      </c>
      <c r="E710">
        <v>439</v>
      </c>
      <c r="F710" t="s">
        <v>1748</v>
      </c>
      <c r="G710" s="112" t="s">
        <v>1749</v>
      </c>
      <c r="H710" s="112" t="s">
        <v>1749</v>
      </c>
    </row>
    <row r="711" spans="1:8">
      <c r="A711" s="112" t="s">
        <v>1750</v>
      </c>
      <c r="B711" s="112" t="s">
        <v>117</v>
      </c>
      <c r="C711">
        <v>505303</v>
      </c>
      <c r="D711" s="112" t="s">
        <v>1751</v>
      </c>
      <c r="E711">
        <v>260</v>
      </c>
      <c r="F711" t="s">
        <v>214</v>
      </c>
      <c r="G711" s="112" t="s">
        <v>1752</v>
      </c>
      <c r="H711" s="112" t="s">
        <v>1753</v>
      </c>
    </row>
    <row r="712" spans="1:8">
      <c r="A712" s="112" t="s">
        <v>1754</v>
      </c>
      <c r="B712" s="112" t="s">
        <v>218</v>
      </c>
      <c r="C712">
        <v>529196</v>
      </c>
      <c r="D712" s="112" t="s">
        <v>1755</v>
      </c>
      <c r="E712">
        <v>1446</v>
      </c>
      <c r="G712" s="112"/>
      <c r="H712" s="112" t="s">
        <v>1756</v>
      </c>
    </row>
    <row r="713" spans="1:8">
      <c r="A713" s="112" t="s">
        <v>1757</v>
      </c>
      <c r="B713" s="112" t="s">
        <v>1758</v>
      </c>
      <c r="C713">
        <v>530207</v>
      </c>
      <c r="D713" s="112" t="s">
        <v>1759</v>
      </c>
      <c r="E713">
        <v>832</v>
      </c>
      <c r="G713" s="112"/>
      <c r="H713" s="112" t="s">
        <v>1759</v>
      </c>
    </row>
    <row r="714" spans="1:8">
      <c r="A714" s="112" t="s">
        <v>1760</v>
      </c>
      <c r="B714" s="112" t="s">
        <v>572</v>
      </c>
      <c r="C714">
        <v>506289</v>
      </c>
      <c r="D714" s="112" t="s">
        <v>1761</v>
      </c>
      <c r="E714">
        <v>540</v>
      </c>
      <c r="G714" s="112"/>
      <c r="H714" s="112" t="s">
        <v>1761</v>
      </c>
    </row>
    <row r="715" spans="1:8">
      <c r="A715" s="112" t="s">
        <v>1762</v>
      </c>
      <c r="B715" s="112" t="s">
        <v>572</v>
      </c>
      <c r="C715">
        <v>529458</v>
      </c>
      <c r="D715" s="112" t="s">
        <v>1763</v>
      </c>
      <c r="E715">
        <v>1089</v>
      </c>
      <c r="G715" s="112"/>
      <c r="H715" s="112" t="s">
        <v>1763</v>
      </c>
    </row>
    <row r="716" spans="1:11">
      <c r="A716" s="112" t="s">
        <v>1764</v>
      </c>
      <c r="B716" s="112" t="s">
        <v>572</v>
      </c>
      <c r="C716">
        <v>500789</v>
      </c>
      <c r="D716" s="112" t="s">
        <v>1765</v>
      </c>
      <c r="E716">
        <v>544</v>
      </c>
      <c r="G716" s="112"/>
      <c r="H716" s="112" t="s">
        <v>1765</v>
      </c>
      <c r="J716">
        <v>0.240260038240918</v>
      </c>
      <c r="K716">
        <v>0.19595385387059</v>
      </c>
    </row>
    <row r="717" spans="1:8">
      <c r="A717" s="112" t="s">
        <v>1766</v>
      </c>
      <c r="B717" s="112" t="s">
        <v>572</v>
      </c>
      <c r="C717">
        <v>528826</v>
      </c>
      <c r="D717" s="112" t="s">
        <v>1767</v>
      </c>
      <c r="E717">
        <v>401</v>
      </c>
      <c r="G717" s="112"/>
      <c r="H717" s="112" t="s">
        <v>1767</v>
      </c>
    </row>
    <row r="718" spans="1:8">
      <c r="A718" s="112" t="s">
        <v>1768</v>
      </c>
      <c r="B718" s="112" t="s">
        <v>572</v>
      </c>
      <c r="C718">
        <v>528827</v>
      </c>
      <c r="D718" s="112" t="s">
        <v>1769</v>
      </c>
      <c r="E718">
        <v>344</v>
      </c>
      <c r="F718" t="s">
        <v>1770</v>
      </c>
      <c r="G718" s="112" t="s">
        <v>1771</v>
      </c>
      <c r="H718" s="112" t="s">
        <v>1769</v>
      </c>
    </row>
    <row r="719" spans="1:8">
      <c r="A719" s="112" t="s">
        <v>1772</v>
      </c>
      <c r="B719" s="112" t="s">
        <v>572</v>
      </c>
      <c r="C719">
        <v>529338</v>
      </c>
      <c r="D719" s="112" t="s">
        <v>1773</v>
      </c>
      <c r="E719">
        <v>784</v>
      </c>
      <c r="G719" s="112"/>
      <c r="H719" s="112" t="s">
        <v>1773</v>
      </c>
    </row>
    <row r="720" spans="1:8">
      <c r="A720" s="112" t="s">
        <v>1774</v>
      </c>
      <c r="B720" s="112" t="s">
        <v>572</v>
      </c>
      <c r="C720">
        <v>529814</v>
      </c>
      <c r="D720" s="112" t="s">
        <v>1775</v>
      </c>
      <c r="E720">
        <v>1281</v>
      </c>
      <c r="F720" t="s">
        <v>490</v>
      </c>
      <c r="G720" s="112" t="s">
        <v>1775</v>
      </c>
      <c r="H720" s="112" t="s">
        <v>1775</v>
      </c>
    </row>
    <row r="721" spans="1:8">
      <c r="A721" s="112" t="s">
        <v>1776</v>
      </c>
      <c r="B721" s="112" t="s">
        <v>370</v>
      </c>
      <c r="C721">
        <v>502427</v>
      </c>
      <c r="D721" s="112" t="s">
        <v>1777</v>
      </c>
      <c r="E721">
        <v>412</v>
      </c>
      <c r="F721" t="s">
        <v>1778</v>
      </c>
      <c r="G721" s="112" t="s">
        <v>1777</v>
      </c>
      <c r="H721" s="112" t="s">
        <v>1777</v>
      </c>
    </row>
    <row r="722" spans="1:8">
      <c r="A722" s="112" t="s">
        <v>369</v>
      </c>
      <c r="B722" s="112" t="s">
        <v>370</v>
      </c>
      <c r="C722">
        <v>504418</v>
      </c>
      <c r="D722" s="112" t="s">
        <v>1779</v>
      </c>
      <c r="E722">
        <v>253</v>
      </c>
      <c r="F722" t="s">
        <v>844</v>
      </c>
      <c r="G722" s="112" t="s">
        <v>1779</v>
      </c>
      <c r="H722" s="112" t="s">
        <v>1779</v>
      </c>
    </row>
    <row r="723" spans="1:8">
      <c r="A723" s="112" t="s">
        <v>1780</v>
      </c>
      <c r="B723" s="112" t="s">
        <v>402</v>
      </c>
      <c r="C723">
        <v>529162</v>
      </c>
      <c r="D723" s="112" t="s">
        <v>1781</v>
      </c>
      <c r="E723">
        <v>1223</v>
      </c>
      <c r="G723" s="112"/>
      <c r="H723" s="112" t="s">
        <v>1782</v>
      </c>
    </row>
    <row r="724" spans="1:8">
      <c r="A724" s="112" t="s">
        <v>991</v>
      </c>
      <c r="B724" s="112" t="s">
        <v>617</v>
      </c>
      <c r="C724">
        <v>529094</v>
      </c>
      <c r="D724" s="112" t="s">
        <v>1783</v>
      </c>
      <c r="E724">
        <v>617</v>
      </c>
      <c r="F724" t="s">
        <v>1094</v>
      </c>
      <c r="G724" s="112" t="s">
        <v>1784</v>
      </c>
      <c r="H724" s="112" t="s">
        <v>1785</v>
      </c>
    </row>
    <row r="725" spans="1:8">
      <c r="A725" s="112" t="s">
        <v>1786</v>
      </c>
      <c r="B725" s="112" t="s">
        <v>40</v>
      </c>
      <c r="C725">
        <v>102614</v>
      </c>
      <c r="D725" s="112" t="s">
        <v>1787</v>
      </c>
      <c r="E725">
        <v>872</v>
      </c>
      <c r="F725" t="s">
        <v>1164</v>
      </c>
      <c r="G725" s="112" t="s">
        <v>1787</v>
      </c>
      <c r="H725" s="112" t="s">
        <v>1787</v>
      </c>
    </row>
    <row r="726" spans="1:8">
      <c r="A726" s="112" t="s">
        <v>1788</v>
      </c>
      <c r="B726" s="112" t="s">
        <v>40</v>
      </c>
      <c r="C726">
        <v>106397</v>
      </c>
      <c r="D726" s="112" t="s">
        <v>1789</v>
      </c>
      <c r="E726">
        <v>784</v>
      </c>
      <c r="G726" s="112"/>
      <c r="H726" s="112" t="s">
        <v>1789</v>
      </c>
    </row>
    <row r="727" spans="1:8">
      <c r="A727" s="112" t="s">
        <v>1790</v>
      </c>
      <c r="B727" s="112" t="s">
        <v>36</v>
      </c>
      <c r="C727">
        <v>506373</v>
      </c>
      <c r="D727" s="112" t="s">
        <v>1791</v>
      </c>
      <c r="E727">
        <v>432</v>
      </c>
      <c r="F727" t="s">
        <v>1792</v>
      </c>
      <c r="G727" s="112" t="s">
        <v>1791</v>
      </c>
      <c r="H727" s="112" t="s">
        <v>1791</v>
      </c>
    </row>
    <row r="728" spans="1:8">
      <c r="A728" s="112" t="s">
        <v>1793</v>
      </c>
      <c r="B728" s="112" t="s">
        <v>96</v>
      </c>
      <c r="C728">
        <v>500728</v>
      </c>
      <c r="D728" s="112" t="s">
        <v>1794</v>
      </c>
      <c r="E728">
        <v>804</v>
      </c>
      <c r="F728" t="s">
        <v>1549</v>
      </c>
      <c r="G728" s="112" t="s">
        <v>1794</v>
      </c>
      <c r="H728" s="112" t="s">
        <v>1794</v>
      </c>
    </row>
    <row r="729" spans="1:8">
      <c r="A729" s="112" t="s">
        <v>1795</v>
      </c>
      <c r="B729" s="112" t="s">
        <v>582</v>
      </c>
      <c r="C729">
        <v>500616</v>
      </c>
      <c r="D729" s="112" t="s">
        <v>1796</v>
      </c>
      <c r="E729">
        <v>439</v>
      </c>
      <c r="F729" t="s">
        <v>626</v>
      </c>
      <c r="G729" s="112" t="s">
        <v>1796</v>
      </c>
      <c r="H729" s="112" t="s">
        <v>1796</v>
      </c>
    </row>
    <row r="730" spans="1:8">
      <c r="A730" s="112" t="s">
        <v>1797</v>
      </c>
      <c r="B730" s="112" t="s">
        <v>405</v>
      </c>
      <c r="C730">
        <v>530067</v>
      </c>
      <c r="D730" s="112" t="s">
        <v>1798</v>
      </c>
      <c r="E730">
        <v>1865</v>
      </c>
      <c r="G730" s="112"/>
      <c r="H730" s="112" t="s">
        <v>1798</v>
      </c>
    </row>
    <row r="731" spans="1:8">
      <c r="A731" s="112" t="s">
        <v>1799</v>
      </c>
      <c r="B731" s="112" t="s">
        <v>302</v>
      </c>
      <c r="C731">
        <v>500374</v>
      </c>
      <c r="D731" s="112" t="s">
        <v>1800</v>
      </c>
      <c r="E731">
        <v>259</v>
      </c>
      <c r="F731" t="s">
        <v>1801</v>
      </c>
      <c r="G731" s="112" t="s">
        <v>1800</v>
      </c>
      <c r="H731" s="112" t="s">
        <v>1800</v>
      </c>
    </row>
    <row r="732" spans="1:8">
      <c r="A732" s="112" t="s">
        <v>1802</v>
      </c>
      <c r="B732" s="112" t="s">
        <v>36</v>
      </c>
      <c r="C732">
        <v>528905</v>
      </c>
      <c r="D732" s="112" t="s">
        <v>1803</v>
      </c>
      <c r="E732">
        <v>1228</v>
      </c>
      <c r="F732" t="s">
        <v>934</v>
      </c>
      <c r="G732" s="112" t="s">
        <v>1803</v>
      </c>
      <c r="H732" s="112" t="s">
        <v>1803</v>
      </c>
    </row>
    <row r="733" spans="1:8">
      <c r="A733" s="112" t="s">
        <v>1804</v>
      </c>
      <c r="B733" s="112" t="s">
        <v>96</v>
      </c>
      <c r="C733">
        <v>500777</v>
      </c>
      <c r="D733" s="112" t="s">
        <v>1805</v>
      </c>
      <c r="E733">
        <v>606</v>
      </c>
      <c r="G733" s="112"/>
      <c r="H733" s="112" t="s">
        <v>1805</v>
      </c>
    </row>
    <row r="734" spans="1:8">
      <c r="A734" s="112" t="s">
        <v>1806</v>
      </c>
      <c r="B734" s="112" t="s">
        <v>405</v>
      </c>
      <c r="C734">
        <v>502286</v>
      </c>
      <c r="D734" s="112" t="s">
        <v>1807</v>
      </c>
      <c r="E734">
        <v>460</v>
      </c>
      <c r="F734" t="s">
        <v>666</v>
      </c>
      <c r="G734" s="112" t="s">
        <v>1807</v>
      </c>
      <c r="H734" s="112" t="s">
        <v>1807</v>
      </c>
    </row>
    <row r="735" spans="1:8">
      <c r="A735" s="112" t="s">
        <v>1808</v>
      </c>
      <c r="B735" s="112" t="s">
        <v>36</v>
      </c>
      <c r="C735">
        <v>528973</v>
      </c>
      <c r="D735" s="112" t="s">
        <v>1809</v>
      </c>
      <c r="E735">
        <v>977</v>
      </c>
      <c r="F735" t="s">
        <v>1810</v>
      </c>
      <c r="G735" s="112" t="s">
        <v>1809</v>
      </c>
      <c r="H735" s="112" t="s">
        <v>1809</v>
      </c>
    </row>
    <row r="736" spans="1:8">
      <c r="A736" s="112" t="s">
        <v>524</v>
      </c>
      <c r="B736" s="112" t="s">
        <v>445</v>
      </c>
      <c r="C736">
        <v>501581</v>
      </c>
      <c r="D736" s="112" t="s">
        <v>1811</v>
      </c>
      <c r="E736">
        <v>977</v>
      </c>
      <c r="F736" t="s">
        <v>615</v>
      </c>
      <c r="G736" s="112" t="s">
        <v>1811</v>
      </c>
      <c r="H736" s="112" t="s">
        <v>1811</v>
      </c>
    </row>
    <row r="737" spans="1:8">
      <c r="A737" s="112" t="s">
        <v>1812</v>
      </c>
      <c r="B737" s="112" t="s">
        <v>405</v>
      </c>
      <c r="C737">
        <v>505594</v>
      </c>
      <c r="D737" s="112" t="s">
        <v>1813</v>
      </c>
      <c r="E737">
        <v>844</v>
      </c>
      <c r="F737" t="s">
        <v>577</v>
      </c>
      <c r="G737" s="112" t="s">
        <v>1813</v>
      </c>
      <c r="H737" s="112" t="s">
        <v>1813</v>
      </c>
    </row>
    <row r="738" spans="1:8">
      <c r="A738" s="112" t="s">
        <v>1092</v>
      </c>
      <c r="B738" s="112" t="s">
        <v>642</v>
      </c>
      <c r="C738">
        <v>529004</v>
      </c>
      <c r="D738" s="112" t="s">
        <v>1814</v>
      </c>
      <c r="E738">
        <v>1375</v>
      </c>
      <c r="F738" t="s">
        <v>490</v>
      </c>
      <c r="G738" s="112" t="s">
        <v>1814</v>
      </c>
      <c r="H738" s="112" t="s">
        <v>1814</v>
      </c>
    </row>
    <row r="739" spans="1:8">
      <c r="A739" s="112" t="s">
        <v>1815</v>
      </c>
      <c r="B739" s="112" t="s">
        <v>74</v>
      </c>
      <c r="C739">
        <v>499975</v>
      </c>
      <c r="D739" s="112" t="s">
        <v>1816</v>
      </c>
      <c r="E739">
        <v>206</v>
      </c>
      <c r="F739" t="s">
        <v>1817</v>
      </c>
      <c r="G739" s="112" t="s">
        <v>1816</v>
      </c>
      <c r="H739" s="112" t="s">
        <v>1816</v>
      </c>
    </row>
    <row r="740" spans="1:8">
      <c r="A740" s="112" t="s">
        <v>1818</v>
      </c>
      <c r="B740" s="112" t="s">
        <v>40</v>
      </c>
      <c r="C740">
        <v>445188</v>
      </c>
      <c r="D740" s="112" t="s">
        <v>1819</v>
      </c>
      <c r="E740">
        <v>698</v>
      </c>
      <c r="G740" s="112"/>
      <c r="H740" s="112" t="s">
        <v>1820</v>
      </c>
    </row>
    <row r="741" spans="1:8">
      <c r="A741" s="112" t="s">
        <v>1821</v>
      </c>
      <c r="B741" s="112" t="s">
        <v>40</v>
      </c>
      <c r="C741">
        <v>110671</v>
      </c>
      <c r="D741" s="112" t="s">
        <v>1822</v>
      </c>
      <c r="E741">
        <v>223</v>
      </c>
      <c r="F741" t="s">
        <v>1086</v>
      </c>
      <c r="G741" s="112" t="s">
        <v>1823</v>
      </c>
      <c r="H741" s="112" t="s">
        <v>1823</v>
      </c>
    </row>
    <row r="742" spans="1:8">
      <c r="A742" s="112" t="s">
        <v>1824</v>
      </c>
      <c r="B742" s="112" t="s">
        <v>121</v>
      </c>
      <c r="C742">
        <v>529147</v>
      </c>
      <c r="D742" s="112" t="s">
        <v>1825</v>
      </c>
      <c r="E742">
        <v>694</v>
      </c>
      <c r="F742" t="s">
        <v>996</v>
      </c>
      <c r="G742" s="112" t="s">
        <v>1826</v>
      </c>
      <c r="H742" s="112" t="s">
        <v>1825</v>
      </c>
    </row>
    <row r="743" spans="1:8">
      <c r="A743" s="112" t="s">
        <v>1827</v>
      </c>
      <c r="B743" s="112" t="s">
        <v>711</v>
      </c>
      <c r="C743">
        <v>504532</v>
      </c>
      <c r="D743" s="112" t="s">
        <v>1828</v>
      </c>
      <c r="E743">
        <v>544</v>
      </c>
      <c r="G743" s="112"/>
      <c r="H743" s="112" t="s">
        <v>1828</v>
      </c>
    </row>
    <row r="744" spans="1:8">
      <c r="A744" s="112" t="s">
        <v>1829</v>
      </c>
      <c r="B744" s="112" t="s">
        <v>1830</v>
      </c>
      <c r="C744">
        <v>530205</v>
      </c>
      <c r="D744" s="112" t="s">
        <v>1831</v>
      </c>
      <c r="E744">
        <v>737</v>
      </c>
      <c r="G744" s="112"/>
      <c r="H744" s="112" t="s">
        <v>1831</v>
      </c>
    </row>
    <row r="745" spans="1:10">
      <c r="A745" s="112" t="s">
        <v>1832</v>
      </c>
      <c r="B745" s="112" t="s">
        <v>405</v>
      </c>
      <c r="C745">
        <v>504106</v>
      </c>
      <c r="D745" s="112" t="s">
        <v>1833</v>
      </c>
      <c r="E745">
        <v>460</v>
      </c>
      <c r="G745" s="112"/>
      <c r="H745" s="112" t="s">
        <v>1833</v>
      </c>
      <c r="J745">
        <v>0.436897237306745</v>
      </c>
    </row>
    <row r="746" spans="1:8">
      <c r="A746" s="112" t="s">
        <v>1834</v>
      </c>
      <c r="B746" s="112" t="s">
        <v>40</v>
      </c>
      <c r="C746">
        <v>132903</v>
      </c>
      <c r="D746" s="112" t="s">
        <v>1835</v>
      </c>
      <c r="E746">
        <v>432</v>
      </c>
      <c r="F746" t="s">
        <v>989</v>
      </c>
      <c r="G746" s="112" t="s">
        <v>1835</v>
      </c>
      <c r="H746" s="112" t="s">
        <v>1835</v>
      </c>
    </row>
    <row r="747" spans="1:8">
      <c r="A747" s="112" t="s">
        <v>1836</v>
      </c>
      <c r="B747" s="112" t="s">
        <v>36</v>
      </c>
      <c r="C747">
        <v>529003</v>
      </c>
      <c r="D747" s="112" t="s">
        <v>1837</v>
      </c>
      <c r="E747">
        <v>1446</v>
      </c>
      <c r="F747" t="s">
        <v>556</v>
      </c>
      <c r="G747" s="112" t="s">
        <v>1837</v>
      </c>
      <c r="H747" s="112" t="s">
        <v>1837</v>
      </c>
    </row>
    <row r="748" spans="1:8">
      <c r="A748" s="112" t="s">
        <v>1838</v>
      </c>
      <c r="B748" s="112" t="s">
        <v>1839</v>
      </c>
      <c r="C748">
        <v>529748</v>
      </c>
      <c r="D748" s="112" t="s">
        <v>1840</v>
      </c>
      <c r="E748">
        <v>1239</v>
      </c>
      <c r="F748" t="s">
        <v>493</v>
      </c>
      <c r="G748" s="112" t="s">
        <v>1840</v>
      </c>
      <c r="H748" s="112" t="s">
        <v>1840</v>
      </c>
    </row>
    <row r="749" spans="1:8">
      <c r="A749" s="112" t="s">
        <v>1841</v>
      </c>
      <c r="B749" s="112" t="s">
        <v>40</v>
      </c>
      <c r="C749">
        <v>529678</v>
      </c>
      <c r="D749" s="112" t="s">
        <v>1842</v>
      </c>
      <c r="E749">
        <v>142</v>
      </c>
      <c r="G749" s="112"/>
      <c r="H749" s="112" t="s">
        <v>1842</v>
      </c>
    </row>
    <row r="750" spans="1:8">
      <c r="A750" s="112" t="s">
        <v>1843</v>
      </c>
      <c r="B750" s="112" t="s">
        <v>40</v>
      </c>
      <c r="C750">
        <v>126562</v>
      </c>
      <c r="D750" s="112" t="s">
        <v>1842</v>
      </c>
      <c r="E750">
        <v>296</v>
      </c>
      <c r="G750" s="112"/>
      <c r="H750" s="112" t="s">
        <v>1842</v>
      </c>
    </row>
    <row r="751" spans="1:8">
      <c r="A751" s="112" t="s">
        <v>1844</v>
      </c>
      <c r="B751" s="112" t="s">
        <v>40</v>
      </c>
      <c r="C751">
        <v>129020</v>
      </c>
      <c r="D751" s="112" t="s">
        <v>1845</v>
      </c>
      <c r="E751">
        <v>315</v>
      </c>
      <c r="F751" t="s">
        <v>1846</v>
      </c>
      <c r="G751" s="112" t="s">
        <v>1845</v>
      </c>
      <c r="H751" s="112" t="s">
        <v>1845</v>
      </c>
    </row>
    <row r="752" spans="1:8">
      <c r="A752" s="112" t="s">
        <v>1847</v>
      </c>
      <c r="B752" s="112" t="s">
        <v>1848</v>
      </c>
      <c r="C752">
        <v>529589</v>
      </c>
      <c r="D752" s="112" t="s">
        <v>1849</v>
      </c>
      <c r="E752">
        <v>1005</v>
      </c>
      <c r="G752" s="112"/>
      <c r="H752" s="112" t="s">
        <v>1850</v>
      </c>
    </row>
    <row r="753" spans="1:8">
      <c r="A753" s="112" t="s">
        <v>1851</v>
      </c>
      <c r="B753" s="112" t="s">
        <v>692</v>
      </c>
      <c r="C753">
        <v>501556</v>
      </c>
      <c r="D753" s="112" t="s">
        <v>1852</v>
      </c>
      <c r="E753">
        <v>689</v>
      </c>
      <c r="F753" t="s">
        <v>1419</v>
      </c>
      <c r="G753" s="112" t="s">
        <v>1852</v>
      </c>
      <c r="H753" s="112" t="s">
        <v>1852</v>
      </c>
    </row>
    <row r="754" spans="1:8">
      <c r="A754" s="112" t="s">
        <v>1347</v>
      </c>
      <c r="B754" s="112" t="s">
        <v>859</v>
      </c>
      <c r="C754">
        <v>528848</v>
      </c>
      <c r="D754" s="112" t="s">
        <v>1853</v>
      </c>
      <c r="E754">
        <v>678</v>
      </c>
      <c r="G754" s="112"/>
      <c r="H754" s="112" t="s">
        <v>1853</v>
      </c>
    </row>
    <row r="755" spans="1:8">
      <c r="A755" s="112" t="s">
        <v>1854</v>
      </c>
      <c r="B755" s="112" t="s">
        <v>40</v>
      </c>
      <c r="C755">
        <v>202480</v>
      </c>
      <c r="D755" s="112" t="s">
        <v>1855</v>
      </c>
      <c r="E755">
        <v>1784</v>
      </c>
      <c r="G755" s="112"/>
      <c r="H755" s="112" t="s">
        <v>1855</v>
      </c>
    </row>
    <row r="756" spans="1:8">
      <c r="A756" s="112" t="s">
        <v>1856</v>
      </c>
      <c r="B756" s="112" t="s">
        <v>924</v>
      </c>
      <c r="C756">
        <v>504230</v>
      </c>
      <c r="D756" s="112" t="s">
        <v>1857</v>
      </c>
      <c r="E756">
        <v>902</v>
      </c>
      <c r="F756" t="s">
        <v>784</v>
      </c>
      <c r="G756" s="112" t="s">
        <v>1857</v>
      </c>
      <c r="H756" s="112" t="s">
        <v>1857</v>
      </c>
    </row>
    <row r="757" spans="1:8">
      <c r="A757" s="112" t="s">
        <v>1351</v>
      </c>
      <c r="B757" s="112" t="s">
        <v>40</v>
      </c>
      <c r="C757">
        <v>130943</v>
      </c>
      <c r="D757" s="112" t="s">
        <v>1858</v>
      </c>
      <c r="E757">
        <v>428</v>
      </c>
      <c r="F757" t="s">
        <v>931</v>
      </c>
      <c r="G757" s="112" t="s">
        <v>1858</v>
      </c>
      <c r="H757" s="112" t="s">
        <v>1858</v>
      </c>
    </row>
    <row r="758" spans="1:8">
      <c r="A758" s="112" t="s">
        <v>1100</v>
      </c>
      <c r="B758" s="112" t="s">
        <v>642</v>
      </c>
      <c r="C758">
        <v>504916</v>
      </c>
      <c r="D758" s="112" t="s">
        <v>1859</v>
      </c>
      <c r="E758">
        <v>844</v>
      </c>
      <c r="F758" t="s">
        <v>1860</v>
      </c>
      <c r="G758" s="112" t="s">
        <v>1859</v>
      </c>
      <c r="H758" s="112" t="s">
        <v>1859</v>
      </c>
    </row>
    <row r="759" spans="1:8">
      <c r="A759" s="112" t="s">
        <v>1843</v>
      </c>
      <c r="B759" s="112" t="s">
        <v>40</v>
      </c>
      <c r="C759">
        <v>127060</v>
      </c>
      <c r="D759" s="112" t="s">
        <v>1861</v>
      </c>
      <c r="E759">
        <v>1039</v>
      </c>
      <c r="F759" t="s">
        <v>556</v>
      </c>
      <c r="G759" s="112" t="s">
        <v>1861</v>
      </c>
      <c r="H759" s="112" t="s">
        <v>1861</v>
      </c>
    </row>
    <row r="760" spans="1:8">
      <c r="A760" s="112" t="s">
        <v>1862</v>
      </c>
      <c r="B760" s="112" t="s">
        <v>36</v>
      </c>
      <c r="C760">
        <v>530046</v>
      </c>
      <c r="D760" s="112" t="s">
        <v>1863</v>
      </c>
      <c r="E760">
        <v>1414</v>
      </c>
      <c r="F760" t="s">
        <v>493</v>
      </c>
      <c r="G760" s="112" t="s">
        <v>1863</v>
      </c>
      <c r="H760" s="112" t="s">
        <v>1863</v>
      </c>
    </row>
    <row r="761" spans="1:8">
      <c r="A761" s="112" t="s">
        <v>1864</v>
      </c>
      <c r="B761" s="112" t="s">
        <v>402</v>
      </c>
      <c r="C761">
        <v>530258</v>
      </c>
      <c r="D761" s="112" t="s">
        <v>1865</v>
      </c>
      <c r="E761">
        <v>1696</v>
      </c>
      <c r="F761" t="s">
        <v>493</v>
      </c>
      <c r="G761" s="112" t="s">
        <v>1865</v>
      </c>
      <c r="H761" s="112" t="s">
        <v>1865</v>
      </c>
    </row>
    <row r="762" spans="1:8">
      <c r="A762" s="112" t="s">
        <v>1866</v>
      </c>
      <c r="B762" s="112" t="s">
        <v>1867</v>
      </c>
      <c r="C762">
        <v>529474</v>
      </c>
      <c r="D762" s="112" t="s">
        <v>1868</v>
      </c>
      <c r="E762">
        <v>560</v>
      </c>
      <c r="F762" t="s">
        <v>1065</v>
      </c>
      <c r="G762" s="112" t="s">
        <v>1868</v>
      </c>
      <c r="H762" s="112" t="s">
        <v>1868</v>
      </c>
    </row>
    <row r="763" spans="1:8">
      <c r="A763" s="112" t="s">
        <v>1869</v>
      </c>
      <c r="B763" s="112" t="s">
        <v>96</v>
      </c>
      <c r="C763">
        <v>505327</v>
      </c>
      <c r="D763" s="112" t="s">
        <v>1870</v>
      </c>
      <c r="E763">
        <v>306</v>
      </c>
      <c r="G763" s="112"/>
      <c r="H763" s="112" t="s">
        <v>1871</v>
      </c>
    </row>
    <row r="764" spans="1:8">
      <c r="A764" s="112" t="s">
        <v>1872</v>
      </c>
      <c r="B764" s="112" t="s">
        <v>36</v>
      </c>
      <c r="C764">
        <v>506606</v>
      </c>
      <c r="D764" s="112" t="s">
        <v>1873</v>
      </c>
      <c r="E764">
        <v>362</v>
      </c>
      <c r="F764" t="s">
        <v>1748</v>
      </c>
      <c r="G764" s="112" t="s">
        <v>1874</v>
      </c>
      <c r="H764" s="112" t="s">
        <v>1873</v>
      </c>
    </row>
    <row r="765" spans="1:8">
      <c r="A765" s="112" t="s">
        <v>1875</v>
      </c>
      <c r="B765" s="112" t="s">
        <v>36</v>
      </c>
      <c r="C765">
        <v>503561</v>
      </c>
      <c r="D765" s="112" t="s">
        <v>1876</v>
      </c>
      <c r="E765">
        <v>397</v>
      </c>
      <c r="G765" s="112"/>
      <c r="H765" s="112" t="s">
        <v>1876</v>
      </c>
    </row>
    <row r="766" spans="1:8">
      <c r="A766" s="112" t="s">
        <v>1877</v>
      </c>
      <c r="B766" s="112" t="s">
        <v>261</v>
      </c>
      <c r="C766">
        <v>504471</v>
      </c>
      <c r="D766" s="112" t="s">
        <v>1878</v>
      </c>
      <c r="E766">
        <v>549</v>
      </c>
      <c r="F766" t="s">
        <v>1227</v>
      </c>
      <c r="G766" s="112" t="s">
        <v>1878</v>
      </c>
      <c r="H766" s="112" t="s">
        <v>1878</v>
      </c>
    </row>
    <row r="767" spans="1:8">
      <c r="A767" s="112" t="s">
        <v>1879</v>
      </c>
      <c r="B767" s="112" t="s">
        <v>36</v>
      </c>
      <c r="C767">
        <v>502672</v>
      </c>
      <c r="D767" s="112" t="s">
        <v>1880</v>
      </c>
      <c r="E767">
        <v>606</v>
      </c>
      <c r="F767" t="s">
        <v>1881</v>
      </c>
      <c r="G767" s="112" t="s">
        <v>1882</v>
      </c>
      <c r="H767" s="112" t="s">
        <v>1880</v>
      </c>
    </row>
    <row r="768" spans="1:8">
      <c r="A768" s="112" t="s">
        <v>1883</v>
      </c>
      <c r="B768" s="112" t="s">
        <v>405</v>
      </c>
      <c r="C768">
        <v>503123</v>
      </c>
      <c r="D768" s="112" t="s">
        <v>1884</v>
      </c>
      <c r="E768">
        <v>556</v>
      </c>
      <c r="G768" s="112"/>
      <c r="H768" s="112" t="s">
        <v>1884</v>
      </c>
    </row>
    <row r="769" spans="1:8">
      <c r="A769" s="112" t="s">
        <v>1885</v>
      </c>
      <c r="B769" s="112" t="s">
        <v>405</v>
      </c>
      <c r="C769">
        <v>501033</v>
      </c>
      <c r="D769" s="112" t="s">
        <v>1886</v>
      </c>
      <c r="E769">
        <v>245</v>
      </c>
      <c r="F769" t="s">
        <v>1887</v>
      </c>
      <c r="G769" s="112" t="s">
        <v>1886</v>
      </c>
      <c r="H769" s="112" t="s">
        <v>1886</v>
      </c>
    </row>
    <row r="770" spans="1:8">
      <c r="A770" s="112" t="s">
        <v>1888</v>
      </c>
      <c r="B770" s="112" t="s">
        <v>405</v>
      </c>
      <c r="C770">
        <v>529562</v>
      </c>
      <c r="D770" s="112" t="s">
        <v>1889</v>
      </c>
      <c r="E770">
        <v>1210</v>
      </c>
      <c r="G770" s="112"/>
      <c r="H770" s="112" t="s">
        <v>1889</v>
      </c>
    </row>
    <row r="771" spans="1:8">
      <c r="A771" s="112" t="s">
        <v>1890</v>
      </c>
      <c r="B771" s="112" t="s">
        <v>113</v>
      </c>
      <c r="C771">
        <v>528849</v>
      </c>
      <c r="D771" s="112" t="s">
        <v>1891</v>
      </c>
      <c r="E771">
        <v>659</v>
      </c>
      <c r="G771" s="112"/>
      <c r="H771" s="112" t="s">
        <v>1891</v>
      </c>
    </row>
    <row r="772" spans="1:8">
      <c r="A772" s="112" t="s">
        <v>970</v>
      </c>
      <c r="B772" s="112" t="s">
        <v>461</v>
      </c>
      <c r="C772">
        <v>529023</v>
      </c>
      <c r="D772" s="112" t="s">
        <v>1892</v>
      </c>
      <c r="E772">
        <v>1355</v>
      </c>
      <c r="F772" t="s">
        <v>577</v>
      </c>
      <c r="G772" s="112" t="s">
        <v>1893</v>
      </c>
      <c r="H772" s="112" t="s">
        <v>1894</v>
      </c>
    </row>
    <row r="773" spans="1:8">
      <c r="A773" s="112" t="s">
        <v>1895</v>
      </c>
      <c r="B773" s="112" t="s">
        <v>113</v>
      </c>
      <c r="C773">
        <v>504635</v>
      </c>
      <c r="D773" s="112" t="s">
        <v>1896</v>
      </c>
      <c r="E773">
        <v>119</v>
      </c>
      <c r="F773" t="s">
        <v>1897</v>
      </c>
      <c r="G773" s="112" t="s">
        <v>1896</v>
      </c>
      <c r="H773" s="112" t="s">
        <v>1896</v>
      </c>
    </row>
    <row r="774" spans="1:8">
      <c r="A774" s="112" t="s">
        <v>1898</v>
      </c>
      <c r="B774" s="112" t="s">
        <v>405</v>
      </c>
      <c r="C774">
        <v>503778</v>
      </c>
      <c r="D774" s="112" t="s">
        <v>1899</v>
      </c>
      <c r="E774">
        <v>332</v>
      </c>
      <c r="F774" t="s">
        <v>694</v>
      </c>
      <c r="G774" s="112" t="s">
        <v>1899</v>
      </c>
      <c r="H774" s="112" t="s">
        <v>1899</v>
      </c>
    </row>
    <row r="775" spans="1:8">
      <c r="A775" s="112" t="s">
        <v>1900</v>
      </c>
      <c r="B775" s="112" t="s">
        <v>40</v>
      </c>
      <c r="C775">
        <v>139959</v>
      </c>
      <c r="D775" s="112" t="s">
        <v>1901</v>
      </c>
      <c r="E775">
        <v>349</v>
      </c>
      <c r="G775" s="112"/>
      <c r="H775" s="112" t="s">
        <v>1901</v>
      </c>
    </row>
    <row r="776" spans="1:8">
      <c r="A776" s="112" t="s">
        <v>1902</v>
      </c>
      <c r="B776" s="112" t="s">
        <v>1830</v>
      </c>
      <c r="C776">
        <v>529375</v>
      </c>
      <c r="D776" s="112" t="s">
        <v>1903</v>
      </c>
      <c r="E776">
        <v>839</v>
      </c>
      <c r="F776" t="s">
        <v>577</v>
      </c>
      <c r="G776" s="112" t="s">
        <v>1903</v>
      </c>
      <c r="H776" s="112" t="s">
        <v>1903</v>
      </c>
    </row>
    <row r="777" spans="1:8">
      <c r="A777" s="112" t="s">
        <v>790</v>
      </c>
      <c r="B777" s="112" t="s">
        <v>131</v>
      </c>
      <c r="C777">
        <v>501869</v>
      </c>
      <c r="D777" s="112" t="s">
        <v>1904</v>
      </c>
      <c r="E777">
        <v>160</v>
      </c>
      <c r="F777" t="s">
        <v>1905</v>
      </c>
      <c r="G777" s="112" t="s">
        <v>1904</v>
      </c>
      <c r="H777" s="112" t="s">
        <v>1904</v>
      </c>
    </row>
    <row r="778" spans="1:8">
      <c r="A778" s="112" t="s">
        <v>1906</v>
      </c>
      <c r="B778" s="112" t="s">
        <v>402</v>
      </c>
      <c r="C778">
        <v>505316</v>
      </c>
      <c r="D778" s="112" t="s">
        <v>1907</v>
      </c>
      <c r="E778">
        <v>352</v>
      </c>
      <c r="F778" t="s">
        <v>1908</v>
      </c>
      <c r="G778" s="112" t="s">
        <v>1907</v>
      </c>
      <c r="H778" s="112" t="s">
        <v>1907</v>
      </c>
    </row>
    <row r="779" spans="1:8">
      <c r="A779" s="112" t="s">
        <v>382</v>
      </c>
      <c r="B779" s="112" t="s">
        <v>298</v>
      </c>
      <c r="C779">
        <v>505072</v>
      </c>
      <c r="D779" s="112" t="s">
        <v>1909</v>
      </c>
      <c r="E779">
        <v>698</v>
      </c>
      <c r="G779" s="112"/>
      <c r="H779" s="112" t="s">
        <v>1909</v>
      </c>
    </row>
    <row r="780" spans="1:8">
      <c r="A780" s="112" t="s">
        <v>57</v>
      </c>
      <c r="B780" s="112" t="s">
        <v>36</v>
      </c>
      <c r="C780">
        <v>529153</v>
      </c>
      <c r="D780" s="112" t="s">
        <v>1910</v>
      </c>
      <c r="E780">
        <v>977</v>
      </c>
      <c r="F780" t="s">
        <v>784</v>
      </c>
      <c r="G780" s="112" t="s">
        <v>1910</v>
      </c>
      <c r="H780" s="112" t="s">
        <v>1910</v>
      </c>
    </row>
    <row r="781" spans="1:8">
      <c r="A781" s="112" t="s">
        <v>1911</v>
      </c>
      <c r="B781" s="112" t="s">
        <v>74</v>
      </c>
      <c r="C781">
        <v>499974</v>
      </c>
      <c r="D781" s="112" t="s">
        <v>1912</v>
      </c>
      <c r="E781">
        <v>540</v>
      </c>
      <c r="F781" t="s">
        <v>1913</v>
      </c>
      <c r="G781" s="112" t="s">
        <v>1912</v>
      </c>
      <c r="H781" s="112" t="s">
        <v>1912</v>
      </c>
    </row>
    <row r="782" spans="1:8">
      <c r="A782" s="112" t="s">
        <v>1914</v>
      </c>
      <c r="B782" s="112" t="s">
        <v>617</v>
      </c>
      <c r="C782">
        <v>530259</v>
      </c>
      <c r="D782" s="112" t="s">
        <v>1915</v>
      </c>
      <c r="E782">
        <v>1703</v>
      </c>
      <c r="G782" s="112"/>
      <c r="H782" s="112" t="s">
        <v>1915</v>
      </c>
    </row>
    <row r="783" spans="1:8">
      <c r="A783" s="112" t="s">
        <v>1624</v>
      </c>
      <c r="B783" s="112" t="s">
        <v>689</v>
      </c>
      <c r="C783">
        <v>501200</v>
      </c>
      <c r="D783" s="112" t="s">
        <v>1916</v>
      </c>
      <c r="E783">
        <v>678</v>
      </c>
      <c r="F783" t="s">
        <v>1563</v>
      </c>
      <c r="G783" s="112" t="s">
        <v>1916</v>
      </c>
      <c r="H783" s="112" t="s">
        <v>1916</v>
      </c>
    </row>
    <row r="784" spans="1:8">
      <c r="A784" s="112" t="s">
        <v>1917</v>
      </c>
      <c r="B784" s="112" t="s">
        <v>40</v>
      </c>
      <c r="C784">
        <v>141574</v>
      </c>
      <c r="D784" s="112" t="s">
        <v>1918</v>
      </c>
      <c r="E784">
        <v>477</v>
      </c>
      <c r="G784" s="112"/>
      <c r="H784" s="112" t="s">
        <v>1919</v>
      </c>
    </row>
    <row r="785" spans="1:8">
      <c r="A785" s="112" t="s">
        <v>1920</v>
      </c>
      <c r="B785" s="112" t="s">
        <v>36</v>
      </c>
      <c r="C785">
        <v>505661</v>
      </c>
      <c r="D785" s="112" t="s">
        <v>1921</v>
      </c>
      <c r="E785">
        <v>1101</v>
      </c>
      <c r="F785" t="s">
        <v>615</v>
      </c>
      <c r="G785" s="112" t="s">
        <v>1921</v>
      </c>
      <c r="H785" s="112" t="s">
        <v>1921</v>
      </c>
    </row>
    <row r="786" spans="1:8">
      <c r="A786" s="112" t="s">
        <v>342</v>
      </c>
      <c r="B786" s="112" t="s">
        <v>40</v>
      </c>
      <c r="C786">
        <v>225511</v>
      </c>
      <c r="D786" s="112" t="s">
        <v>1922</v>
      </c>
      <c r="E786">
        <v>421</v>
      </c>
      <c r="F786" t="s">
        <v>934</v>
      </c>
      <c r="G786" s="112" t="s">
        <v>1922</v>
      </c>
      <c r="H786" s="112" t="s">
        <v>1922</v>
      </c>
    </row>
    <row r="787" spans="1:10">
      <c r="A787" s="112" t="s">
        <v>1923</v>
      </c>
      <c r="B787" s="112" t="s">
        <v>545</v>
      </c>
      <c r="C787">
        <v>530230</v>
      </c>
      <c r="D787" s="112" t="s">
        <v>1924</v>
      </c>
      <c r="E787">
        <v>1383</v>
      </c>
      <c r="F787" t="s">
        <v>493</v>
      </c>
      <c r="G787" s="112" t="s">
        <v>1924</v>
      </c>
      <c r="H787" s="112" t="s">
        <v>1925</v>
      </c>
      <c r="J787">
        <v>0.448432683723829</v>
      </c>
    </row>
    <row r="788" spans="1:8">
      <c r="A788" s="112" t="s">
        <v>1926</v>
      </c>
      <c r="B788" s="112" t="s">
        <v>36</v>
      </c>
      <c r="C788">
        <v>529422</v>
      </c>
      <c r="D788" s="112" t="s">
        <v>1927</v>
      </c>
      <c r="E788">
        <v>1101</v>
      </c>
      <c r="F788" t="s">
        <v>761</v>
      </c>
      <c r="G788" s="112" t="s">
        <v>1927</v>
      </c>
      <c r="H788" s="112" t="s">
        <v>1927</v>
      </c>
    </row>
    <row r="789" spans="1:8">
      <c r="A789" s="112" t="s">
        <v>1928</v>
      </c>
      <c r="B789" s="112" t="s">
        <v>36</v>
      </c>
      <c r="C789">
        <v>505254</v>
      </c>
      <c r="D789" s="112" t="s">
        <v>1929</v>
      </c>
      <c r="E789">
        <v>789</v>
      </c>
      <c r="F789" t="s">
        <v>1930</v>
      </c>
      <c r="G789" s="112" t="s">
        <v>1929</v>
      </c>
      <c r="H789" s="112" t="s">
        <v>1929</v>
      </c>
    </row>
    <row r="790" spans="1:8">
      <c r="A790" s="112" t="s">
        <v>1931</v>
      </c>
      <c r="B790" s="112" t="s">
        <v>1379</v>
      </c>
      <c r="C790">
        <v>529052</v>
      </c>
      <c r="D790" s="112" t="s">
        <v>1932</v>
      </c>
      <c r="E790">
        <v>350</v>
      </c>
      <c r="F790" t="s">
        <v>466</v>
      </c>
      <c r="G790" s="112" t="s">
        <v>1932</v>
      </c>
      <c r="H790" s="112" t="s">
        <v>1932</v>
      </c>
    </row>
    <row r="791" spans="1:8">
      <c r="A791" s="112" t="s">
        <v>1933</v>
      </c>
      <c r="B791" s="112" t="s">
        <v>1934</v>
      </c>
      <c r="C791">
        <v>528847</v>
      </c>
      <c r="D791" s="112" t="s">
        <v>1935</v>
      </c>
      <c r="E791">
        <v>521</v>
      </c>
      <c r="F791" t="s">
        <v>447</v>
      </c>
      <c r="G791" s="112" t="s">
        <v>1935</v>
      </c>
      <c r="H791" s="112" t="s">
        <v>1935</v>
      </c>
    </row>
    <row r="792" spans="1:10">
      <c r="A792" s="112" t="s">
        <v>1052</v>
      </c>
      <c r="B792" s="112" t="s">
        <v>40</v>
      </c>
      <c r="C792">
        <v>145600</v>
      </c>
      <c r="D792" s="112" t="s">
        <v>1936</v>
      </c>
      <c r="E792">
        <v>267</v>
      </c>
      <c r="G792" s="112"/>
      <c r="H792" s="112" t="s">
        <v>1936</v>
      </c>
      <c r="J792">
        <v>0.179409348183312</v>
      </c>
    </row>
    <row r="793" spans="1:8">
      <c r="A793" s="112" t="s">
        <v>1937</v>
      </c>
      <c r="B793" s="112" t="s">
        <v>1379</v>
      </c>
      <c r="C793">
        <v>530228</v>
      </c>
      <c r="D793" s="112" t="s">
        <v>1938</v>
      </c>
      <c r="E793">
        <v>1335</v>
      </c>
      <c r="G793" s="112"/>
      <c r="H793" s="112" t="s">
        <v>1938</v>
      </c>
    </row>
    <row r="794" spans="1:8">
      <c r="A794" s="112" t="s">
        <v>1939</v>
      </c>
      <c r="B794" s="112" t="s">
        <v>568</v>
      </c>
      <c r="C794">
        <v>529367</v>
      </c>
      <c r="D794" s="112" t="s">
        <v>1940</v>
      </c>
      <c r="E794">
        <v>942</v>
      </c>
      <c r="G794" s="112"/>
      <c r="H794" s="112" t="s">
        <v>1940</v>
      </c>
    </row>
    <row r="795" spans="1:8">
      <c r="A795" s="112" t="s">
        <v>1276</v>
      </c>
      <c r="B795" s="112" t="s">
        <v>298</v>
      </c>
      <c r="C795">
        <v>504813</v>
      </c>
      <c r="D795" s="112" t="s">
        <v>1941</v>
      </c>
      <c r="E795">
        <v>466</v>
      </c>
      <c r="G795" s="112"/>
      <c r="H795" s="112" t="s">
        <v>1941</v>
      </c>
    </row>
    <row r="796" spans="1:8">
      <c r="A796" s="112" t="s">
        <v>1942</v>
      </c>
      <c r="B796" s="112" t="s">
        <v>405</v>
      </c>
      <c r="C796">
        <v>528983</v>
      </c>
      <c r="D796" s="112" t="s">
        <v>1943</v>
      </c>
      <c r="E796">
        <v>1060</v>
      </c>
      <c r="G796" s="112"/>
      <c r="H796" s="112" t="s">
        <v>1943</v>
      </c>
    </row>
    <row r="797" spans="1:8">
      <c r="A797" s="112" t="s">
        <v>1944</v>
      </c>
      <c r="B797" s="112" t="s">
        <v>692</v>
      </c>
      <c r="C797">
        <v>501360</v>
      </c>
      <c r="D797" s="112" t="s">
        <v>1945</v>
      </c>
      <c r="E797">
        <v>839</v>
      </c>
      <c r="F797" t="s">
        <v>493</v>
      </c>
      <c r="G797" s="112" t="s">
        <v>1945</v>
      </c>
      <c r="H797" s="112" t="s">
        <v>1945</v>
      </c>
    </row>
    <row r="798" spans="1:8">
      <c r="A798" s="112" t="s">
        <v>1946</v>
      </c>
      <c r="B798" s="112" t="s">
        <v>40</v>
      </c>
      <c r="C798">
        <v>153658</v>
      </c>
      <c r="D798" s="112" t="s">
        <v>1947</v>
      </c>
      <c r="E798">
        <v>225</v>
      </c>
      <c r="F798" t="s">
        <v>866</v>
      </c>
      <c r="G798" s="112" t="s">
        <v>1947</v>
      </c>
      <c r="H798" s="112" t="s">
        <v>1947</v>
      </c>
    </row>
    <row r="799" spans="1:8">
      <c r="A799" s="112" t="s">
        <v>1075</v>
      </c>
      <c r="B799" s="112" t="s">
        <v>522</v>
      </c>
      <c r="C799">
        <v>529204</v>
      </c>
      <c r="D799" s="112" t="s">
        <v>1948</v>
      </c>
      <c r="E799">
        <v>1369</v>
      </c>
      <c r="G799" s="112"/>
      <c r="H799" s="112" t="s">
        <v>1948</v>
      </c>
    </row>
    <row r="800" spans="1:8">
      <c r="A800" s="112" t="s">
        <v>1949</v>
      </c>
      <c r="B800" s="112" t="s">
        <v>653</v>
      </c>
      <c r="C800">
        <v>530059</v>
      </c>
      <c r="D800" s="112" t="s">
        <v>1950</v>
      </c>
      <c r="E800">
        <v>1210</v>
      </c>
      <c r="G800" s="112"/>
      <c r="H800" s="112" t="s">
        <v>1950</v>
      </c>
    </row>
    <row r="801" spans="1:8">
      <c r="A801" s="112" t="s">
        <v>1951</v>
      </c>
      <c r="B801" s="112" t="s">
        <v>366</v>
      </c>
      <c r="C801">
        <v>528854</v>
      </c>
      <c r="D801" s="112" t="s">
        <v>1952</v>
      </c>
      <c r="E801">
        <v>357</v>
      </c>
      <c r="F801" t="s">
        <v>1953</v>
      </c>
      <c r="G801" s="112" t="s">
        <v>1952</v>
      </c>
      <c r="H801" s="112" t="s">
        <v>1952</v>
      </c>
    </row>
    <row r="802" spans="1:8">
      <c r="A802" s="112" t="s">
        <v>1954</v>
      </c>
      <c r="B802" s="112" t="s">
        <v>261</v>
      </c>
      <c r="C802">
        <v>500627</v>
      </c>
      <c r="D802" s="112" t="s">
        <v>1955</v>
      </c>
      <c r="E802">
        <v>601</v>
      </c>
      <c r="F802" t="s">
        <v>702</v>
      </c>
      <c r="G802" s="112" t="s">
        <v>1956</v>
      </c>
      <c r="H802" s="112" t="s">
        <v>1956</v>
      </c>
    </row>
    <row r="803" spans="1:8">
      <c r="A803" s="112" t="s">
        <v>1957</v>
      </c>
      <c r="B803" s="112" t="s">
        <v>96</v>
      </c>
      <c r="C803">
        <v>528867</v>
      </c>
      <c r="D803" s="112" t="s">
        <v>1958</v>
      </c>
      <c r="E803">
        <v>1427</v>
      </c>
      <c r="G803" s="112"/>
      <c r="H803" s="112" t="s">
        <v>1958</v>
      </c>
    </row>
    <row r="804" spans="1:8">
      <c r="A804" s="112" t="s">
        <v>1959</v>
      </c>
      <c r="B804" s="112" t="s">
        <v>40</v>
      </c>
      <c r="C804">
        <v>155317</v>
      </c>
      <c r="D804" s="112" t="s">
        <v>1960</v>
      </c>
      <c r="E804">
        <v>332</v>
      </c>
      <c r="F804" t="s">
        <v>1961</v>
      </c>
      <c r="G804" s="112" t="s">
        <v>1960</v>
      </c>
      <c r="H804" s="112" t="s">
        <v>1960</v>
      </c>
    </row>
    <row r="805" spans="1:8">
      <c r="A805" s="112" t="s">
        <v>1962</v>
      </c>
      <c r="B805" s="112" t="s">
        <v>36</v>
      </c>
      <c r="C805">
        <v>500018</v>
      </c>
      <c r="D805" s="112" t="s">
        <v>1963</v>
      </c>
      <c r="E805">
        <v>577</v>
      </c>
      <c r="F805" t="s">
        <v>602</v>
      </c>
      <c r="G805" s="112" t="s">
        <v>1963</v>
      </c>
      <c r="H805" s="112" t="s">
        <v>1963</v>
      </c>
    </row>
    <row r="806" spans="1:8">
      <c r="A806" s="112" t="s">
        <v>1964</v>
      </c>
      <c r="B806" s="112" t="s">
        <v>40</v>
      </c>
      <c r="C806">
        <v>157085</v>
      </c>
      <c r="D806" s="112" t="s">
        <v>1965</v>
      </c>
      <c r="E806">
        <v>369</v>
      </c>
      <c r="F806" t="s">
        <v>1533</v>
      </c>
      <c r="G806" s="112" t="s">
        <v>1965</v>
      </c>
      <c r="H806" s="112" t="s">
        <v>1965</v>
      </c>
    </row>
    <row r="807" spans="1:8">
      <c r="A807" s="112" t="s">
        <v>1966</v>
      </c>
      <c r="B807" s="112" t="s">
        <v>96</v>
      </c>
      <c r="C807">
        <v>504681</v>
      </c>
      <c r="D807" s="112" t="s">
        <v>1967</v>
      </c>
      <c r="E807">
        <v>323</v>
      </c>
      <c r="G807" s="112"/>
      <c r="H807" s="112" t="s">
        <v>1967</v>
      </c>
    </row>
    <row r="808" spans="1:8">
      <c r="A808" s="112" t="s">
        <v>1968</v>
      </c>
      <c r="B808" s="112" t="s">
        <v>96</v>
      </c>
      <c r="C808">
        <v>504712</v>
      </c>
      <c r="D808" s="112" t="s">
        <v>1969</v>
      </c>
      <c r="E808">
        <v>606</v>
      </c>
      <c r="G808" s="112"/>
      <c r="H808" s="112" t="s">
        <v>1969</v>
      </c>
    </row>
    <row r="809" spans="1:8">
      <c r="A809" s="112" t="s">
        <v>1970</v>
      </c>
      <c r="B809" s="112" t="s">
        <v>582</v>
      </c>
      <c r="C809">
        <v>529278</v>
      </c>
      <c r="D809" s="112" t="s">
        <v>1971</v>
      </c>
      <c r="E809">
        <v>986</v>
      </c>
      <c r="F809" t="s">
        <v>466</v>
      </c>
      <c r="G809" s="112" t="s">
        <v>1971</v>
      </c>
      <c r="H809" s="112" t="s">
        <v>1971</v>
      </c>
    </row>
    <row r="810" spans="1:8">
      <c r="A810" s="112" t="s">
        <v>894</v>
      </c>
      <c r="B810" s="112" t="s">
        <v>366</v>
      </c>
      <c r="C810">
        <v>504296</v>
      </c>
      <c r="D810" s="112" t="s">
        <v>1972</v>
      </c>
      <c r="E810">
        <v>401</v>
      </c>
      <c r="F810" t="s">
        <v>795</v>
      </c>
      <c r="G810" s="112" t="s">
        <v>1973</v>
      </c>
      <c r="H810" s="112" t="s">
        <v>1974</v>
      </c>
    </row>
    <row r="811" spans="1:8">
      <c r="A811" s="112" t="s">
        <v>1975</v>
      </c>
      <c r="B811" s="112" t="s">
        <v>405</v>
      </c>
      <c r="C811">
        <v>528961</v>
      </c>
      <c r="D811" s="112" t="s">
        <v>1976</v>
      </c>
      <c r="E811">
        <v>1252</v>
      </c>
      <c r="G811" s="112"/>
      <c r="H811" s="112" t="s">
        <v>1977</v>
      </c>
    </row>
    <row r="812" spans="1:8">
      <c r="A812" s="112" t="s">
        <v>1978</v>
      </c>
      <c r="B812" s="112" t="s">
        <v>1379</v>
      </c>
      <c r="C812">
        <v>529618</v>
      </c>
      <c r="D812" s="112" t="s">
        <v>1979</v>
      </c>
      <c r="E812">
        <v>323</v>
      </c>
      <c r="F812" t="s">
        <v>466</v>
      </c>
      <c r="G812" s="112" t="s">
        <v>1979</v>
      </c>
      <c r="H812" s="112" t="s">
        <v>1979</v>
      </c>
    </row>
    <row r="813" spans="1:8">
      <c r="A813" s="112" t="s">
        <v>993</v>
      </c>
      <c r="B813" s="112" t="s">
        <v>617</v>
      </c>
      <c r="C813">
        <v>530000</v>
      </c>
      <c r="D813" s="112" t="s">
        <v>1980</v>
      </c>
      <c r="E813">
        <v>665</v>
      </c>
      <c r="G813" s="112"/>
      <c r="H813" s="112" t="s">
        <v>1980</v>
      </c>
    </row>
    <row r="814" spans="1:8">
      <c r="A814" s="112" t="s">
        <v>1464</v>
      </c>
      <c r="B814" s="112" t="s">
        <v>1465</v>
      </c>
      <c r="C814">
        <v>529199</v>
      </c>
      <c r="D814" s="112" t="s">
        <v>1981</v>
      </c>
      <c r="E814">
        <v>1164</v>
      </c>
      <c r="F814" t="s">
        <v>490</v>
      </c>
      <c r="G814" s="112" t="s">
        <v>1981</v>
      </c>
      <c r="H814" s="112" t="s">
        <v>1981</v>
      </c>
    </row>
    <row r="815" spans="1:8">
      <c r="A815" s="112" t="s">
        <v>1982</v>
      </c>
      <c r="B815" s="112" t="s">
        <v>74</v>
      </c>
      <c r="C815">
        <v>529030</v>
      </c>
      <c r="D815" s="112" t="s">
        <v>1983</v>
      </c>
      <c r="E815">
        <v>1972</v>
      </c>
      <c r="G815" s="112"/>
      <c r="H815" s="112" t="s">
        <v>1983</v>
      </c>
    </row>
    <row r="816" spans="1:8">
      <c r="A816" s="112" t="s">
        <v>1984</v>
      </c>
      <c r="B816" s="112" t="s">
        <v>117</v>
      </c>
      <c r="C816">
        <v>506253</v>
      </c>
      <c r="D816" s="112" t="s">
        <v>1985</v>
      </c>
      <c r="E816">
        <v>381</v>
      </c>
      <c r="G816" s="112"/>
      <c r="H816" s="112" t="s">
        <v>1986</v>
      </c>
    </row>
    <row r="817" spans="1:8">
      <c r="A817" s="112" t="s">
        <v>1987</v>
      </c>
      <c r="B817" s="112" t="s">
        <v>370</v>
      </c>
      <c r="C817">
        <v>528976</v>
      </c>
      <c r="D817" s="112" t="s">
        <v>1988</v>
      </c>
      <c r="E817">
        <v>942</v>
      </c>
      <c r="F817" t="s">
        <v>1989</v>
      </c>
      <c r="G817" s="112" t="s">
        <v>1988</v>
      </c>
      <c r="H817" s="112" t="s">
        <v>1988</v>
      </c>
    </row>
    <row r="818" spans="1:8">
      <c r="A818" s="112" t="s">
        <v>1990</v>
      </c>
      <c r="B818" s="112" t="s">
        <v>36</v>
      </c>
      <c r="C818">
        <v>529675</v>
      </c>
      <c r="D818" s="112" t="s">
        <v>1991</v>
      </c>
      <c r="E818">
        <v>1001</v>
      </c>
      <c r="F818" t="s">
        <v>615</v>
      </c>
      <c r="G818" s="112" t="s">
        <v>1991</v>
      </c>
      <c r="H818" s="112" t="s">
        <v>1991</v>
      </c>
    </row>
    <row r="819" spans="1:8">
      <c r="A819" s="112" t="s">
        <v>1992</v>
      </c>
      <c r="B819" s="112" t="s">
        <v>1993</v>
      </c>
      <c r="C819">
        <v>502840</v>
      </c>
      <c r="D819" s="112" t="s">
        <v>1994</v>
      </c>
      <c r="E819">
        <v>497</v>
      </c>
      <c r="F819" t="s">
        <v>795</v>
      </c>
      <c r="G819" s="112" t="s">
        <v>1994</v>
      </c>
      <c r="H819" s="112" t="s">
        <v>1994</v>
      </c>
    </row>
    <row r="820" spans="1:8">
      <c r="A820" s="112" t="s">
        <v>1995</v>
      </c>
      <c r="B820" s="112" t="s">
        <v>1996</v>
      </c>
      <c r="C820">
        <v>528945</v>
      </c>
      <c r="D820" s="112" t="s">
        <v>1997</v>
      </c>
      <c r="E820">
        <v>509</v>
      </c>
      <c r="F820" t="s">
        <v>1998</v>
      </c>
      <c r="G820" s="112" t="s">
        <v>1997</v>
      </c>
      <c r="H820" s="112" t="s">
        <v>1997</v>
      </c>
    </row>
    <row r="821" spans="1:8">
      <c r="A821" s="112" t="s">
        <v>1999</v>
      </c>
      <c r="B821" s="112" t="s">
        <v>2000</v>
      </c>
      <c r="C821">
        <v>528951</v>
      </c>
      <c r="D821" s="112" t="s">
        <v>2001</v>
      </c>
      <c r="E821">
        <v>262</v>
      </c>
      <c r="F821" t="s">
        <v>2002</v>
      </c>
      <c r="G821" s="112" t="s">
        <v>2001</v>
      </c>
      <c r="H821" s="112" t="s">
        <v>2001</v>
      </c>
    </row>
    <row r="822" spans="1:8">
      <c r="A822" s="112" t="s">
        <v>2003</v>
      </c>
      <c r="B822" s="112" t="s">
        <v>2004</v>
      </c>
      <c r="C822">
        <v>529548</v>
      </c>
      <c r="D822" s="112" t="s">
        <v>2005</v>
      </c>
      <c r="E822">
        <v>1128</v>
      </c>
      <c r="F822" t="s">
        <v>615</v>
      </c>
      <c r="G822" s="112" t="s">
        <v>2005</v>
      </c>
      <c r="H822" s="112" t="s">
        <v>2005</v>
      </c>
    </row>
    <row r="823" spans="1:8">
      <c r="A823" s="112" t="s">
        <v>2006</v>
      </c>
      <c r="B823" s="112" t="s">
        <v>74</v>
      </c>
      <c r="C823">
        <v>503954</v>
      </c>
      <c r="D823" s="112" t="s">
        <v>2007</v>
      </c>
      <c r="E823">
        <v>417</v>
      </c>
      <c r="F823" t="s">
        <v>784</v>
      </c>
      <c r="G823" s="112" t="s">
        <v>2007</v>
      </c>
      <c r="H823" s="112" t="s">
        <v>2007</v>
      </c>
    </row>
    <row r="824" spans="1:8">
      <c r="A824" s="112" t="s">
        <v>2008</v>
      </c>
      <c r="B824" s="112" t="s">
        <v>1993</v>
      </c>
      <c r="C824">
        <v>528882</v>
      </c>
      <c r="D824" s="112" t="s">
        <v>2009</v>
      </c>
      <c r="E824">
        <v>1128</v>
      </c>
      <c r="F824" t="s">
        <v>615</v>
      </c>
      <c r="G824" s="112" t="s">
        <v>2009</v>
      </c>
      <c r="H824" s="112" t="s">
        <v>2009</v>
      </c>
    </row>
    <row r="825" spans="1:8">
      <c r="A825" s="112" t="s">
        <v>2010</v>
      </c>
      <c r="B825" s="112" t="s">
        <v>2011</v>
      </c>
      <c r="C825">
        <v>529144</v>
      </c>
      <c r="D825" s="112" t="s">
        <v>2012</v>
      </c>
      <c r="E825">
        <v>1121</v>
      </c>
      <c r="G825" s="112"/>
      <c r="H825" s="112" t="s">
        <v>2013</v>
      </c>
    </row>
    <row r="826" spans="1:8">
      <c r="A826" s="112" t="s">
        <v>66</v>
      </c>
      <c r="B826" s="112" t="s">
        <v>40</v>
      </c>
      <c r="C826">
        <v>163268</v>
      </c>
      <c r="D826" s="112" t="s">
        <v>2014</v>
      </c>
      <c r="E826">
        <v>888</v>
      </c>
      <c r="F826" t="s">
        <v>876</v>
      </c>
      <c r="G826" s="112" t="s">
        <v>2015</v>
      </c>
      <c r="H826" s="112" t="s">
        <v>2015</v>
      </c>
    </row>
    <row r="827" spans="1:8">
      <c r="A827" s="112" t="s">
        <v>2016</v>
      </c>
      <c r="B827" s="112" t="s">
        <v>522</v>
      </c>
      <c r="C827">
        <v>529472</v>
      </c>
      <c r="D827" s="112" t="s">
        <v>2017</v>
      </c>
      <c r="E827">
        <v>1725</v>
      </c>
      <c r="G827" s="112"/>
      <c r="H827" s="112" t="s">
        <v>2017</v>
      </c>
    </row>
    <row r="828" spans="1:8">
      <c r="A828" s="112" t="s">
        <v>2018</v>
      </c>
      <c r="B828" s="112" t="s">
        <v>40</v>
      </c>
      <c r="C828">
        <v>220862</v>
      </c>
      <c r="D828" s="112" t="s">
        <v>2019</v>
      </c>
      <c r="E828">
        <v>1228</v>
      </c>
      <c r="F828" t="s">
        <v>447</v>
      </c>
      <c r="G828" s="112" t="s">
        <v>2019</v>
      </c>
      <c r="H828" s="112" t="s">
        <v>2019</v>
      </c>
    </row>
    <row r="829" spans="1:8">
      <c r="A829" s="112" t="s">
        <v>2020</v>
      </c>
      <c r="B829" s="112" t="s">
        <v>405</v>
      </c>
      <c r="C829">
        <v>500522</v>
      </c>
      <c r="D829" s="112" t="s">
        <v>2021</v>
      </c>
      <c r="E829">
        <v>573</v>
      </c>
      <c r="G829" s="112"/>
      <c r="H829" s="112" t="s">
        <v>2021</v>
      </c>
    </row>
    <row r="830" spans="1:11">
      <c r="A830" s="112" t="s">
        <v>1046</v>
      </c>
      <c r="B830" s="112" t="s">
        <v>405</v>
      </c>
      <c r="C830">
        <v>506478</v>
      </c>
      <c r="D830" s="112" t="s">
        <v>2022</v>
      </c>
      <c r="E830">
        <v>146</v>
      </c>
      <c r="F830" t="s">
        <v>2023</v>
      </c>
      <c r="G830" s="112" t="s">
        <v>2022</v>
      </c>
      <c r="H830" s="112" t="s">
        <v>2022</v>
      </c>
      <c r="J830">
        <v>0.058673169091062</v>
      </c>
      <c r="K830" t="s">
        <v>2024</v>
      </c>
    </row>
    <row r="831" spans="1:8">
      <c r="A831" s="112" t="s">
        <v>1046</v>
      </c>
      <c r="B831" s="112" t="s">
        <v>405</v>
      </c>
      <c r="C831">
        <v>501339</v>
      </c>
      <c r="D831" s="112" t="s">
        <v>2025</v>
      </c>
      <c r="E831">
        <v>253</v>
      </c>
      <c r="F831">
        <v>481</v>
      </c>
      <c r="G831" s="112" t="s">
        <v>2026</v>
      </c>
      <c r="H831" s="112" t="s">
        <v>2027</v>
      </c>
    </row>
    <row r="832" spans="1:8">
      <c r="A832" s="112" t="s">
        <v>148</v>
      </c>
      <c r="B832" s="112" t="s">
        <v>40</v>
      </c>
      <c r="C832">
        <v>178420</v>
      </c>
      <c r="D832" s="112" t="s">
        <v>2028</v>
      </c>
      <c r="E832">
        <v>1551</v>
      </c>
      <c r="G832" s="112"/>
      <c r="H832" s="112" t="s">
        <v>2028</v>
      </c>
    </row>
    <row r="833" spans="1:8">
      <c r="A833" s="112" t="s">
        <v>2029</v>
      </c>
      <c r="B833" s="112" t="s">
        <v>522</v>
      </c>
      <c r="C833">
        <v>529803</v>
      </c>
      <c r="D833" s="112" t="s">
        <v>2030</v>
      </c>
      <c r="E833">
        <v>1304</v>
      </c>
      <c r="G833" s="112"/>
      <c r="H833" s="112" t="s">
        <v>2030</v>
      </c>
    </row>
    <row r="834" spans="1:8">
      <c r="A834" s="112" t="s">
        <v>2031</v>
      </c>
      <c r="B834" s="112" t="s">
        <v>117</v>
      </c>
      <c r="C834">
        <v>528860</v>
      </c>
      <c r="D834" s="112" t="s">
        <v>2032</v>
      </c>
      <c r="E834">
        <v>935</v>
      </c>
      <c r="F834" t="s">
        <v>1065</v>
      </c>
      <c r="G834" s="112" t="s">
        <v>2033</v>
      </c>
      <c r="H834" s="112" t="s">
        <v>2032</v>
      </c>
    </row>
    <row r="835" spans="1:8">
      <c r="A835" s="112" t="s">
        <v>2034</v>
      </c>
      <c r="B835" s="112" t="s">
        <v>402</v>
      </c>
      <c r="C835">
        <v>503573</v>
      </c>
      <c r="D835" s="112" t="s">
        <v>2035</v>
      </c>
      <c r="E835">
        <v>832</v>
      </c>
      <c r="F835" t="s">
        <v>556</v>
      </c>
      <c r="G835" s="112" t="s">
        <v>2035</v>
      </c>
      <c r="H835" s="112" t="s">
        <v>2035</v>
      </c>
    </row>
    <row r="836" spans="1:8">
      <c r="A836" s="112" t="s">
        <v>2036</v>
      </c>
      <c r="B836" s="112" t="s">
        <v>2037</v>
      </c>
      <c r="C836">
        <v>529444</v>
      </c>
      <c r="D836" s="112" t="s">
        <v>2038</v>
      </c>
      <c r="E836">
        <v>809</v>
      </c>
      <c r="F836" t="s">
        <v>493</v>
      </c>
      <c r="G836" s="112" t="s">
        <v>2038</v>
      </c>
      <c r="H836" s="112" t="s">
        <v>2038</v>
      </c>
    </row>
    <row r="837" spans="1:8">
      <c r="A837" s="112" t="s">
        <v>2039</v>
      </c>
      <c r="B837" s="112" t="s">
        <v>117</v>
      </c>
      <c r="C837">
        <v>529001</v>
      </c>
      <c r="D837" s="112" t="s">
        <v>2040</v>
      </c>
      <c r="E837">
        <v>1601</v>
      </c>
      <c r="G837" s="112"/>
      <c r="H837" s="112" t="s">
        <v>2040</v>
      </c>
    </row>
    <row r="838" spans="1:8">
      <c r="A838" s="112" t="s">
        <v>1414</v>
      </c>
      <c r="B838" s="112" t="s">
        <v>405</v>
      </c>
      <c r="C838">
        <v>505539</v>
      </c>
      <c r="D838" s="112" t="s">
        <v>2041</v>
      </c>
      <c r="E838">
        <v>187</v>
      </c>
      <c r="F838" t="s">
        <v>2042</v>
      </c>
      <c r="G838" s="112" t="s">
        <v>2043</v>
      </c>
      <c r="H838" s="112" t="s">
        <v>2041</v>
      </c>
    </row>
    <row r="839" spans="1:8">
      <c r="A839" s="112" t="s">
        <v>2044</v>
      </c>
      <c r="B839" s="112" t="s">
        <v>402</v>
      </c>
      <c r="C839">
        <v>500141</v>
      </c>
      <c r="D839" s="112" t="s">
        <v>2045</v>
      </c>
      <c r="E839">
        <v>385</v>
      </c>
      <c r="F839" t="s">
        <v>2046</v>
      </c>
      <c r="G839" s="112" t="s">
        <v>2045</v>
      </c>
      <c r="H839" s="112" t="s">
        <v>2045</v>
      </c>
    </row>
    <row r="840" spans="1:8">
      <c r="A840" s="112" t="s">
        <v>2047</v>
      </c>
      <c r="B840" s="112" t="s">
        <v>40</v>
      </c>
      <c r="C840">
        <v>181464</v>
      </c>
      <c r="D840" s="112" t="s">
        <v>2048</v>
      </c>
      <c r="E840">
        <v>497</v>
      </c>
      <c r="F840" t="s">
        <v>634</v>
      </c>
      <c r="G840" s="112" t="s">
        <v>2049</v>
      </c>
      <c r="H840" s="112" t="s">
        <v>2048</v>
      </c>
    </row>
    <row r="841" spans="1:8">
      <c r="A841" s="112" t="s">
        <v>2050</v>
      </c>
      <c r="B841" s="112" t="s">
        <v>113</v>
      </c>
      <c r="C841">
        <v>528816</v>
      </c>
      <c r="D841" s="112" t="s">
        <v>2051</v>
      </c>
      <c r="E841">
        <v>1196</v>
      </c>
      <c r="G841" s="112"/>
      <c r="H841" s="112" t="s">
        <v>2052</v>
      </c>
    </row>
    <row r="842" spans="1:8">
      <c r="A842" s="112" t="s">
        <v>2053</v>
      </c>
      <c r="B842" s="112" t="s">
        <v>40</v>
      </c>
      <c r="C842">
        <v>182281</v>
      </c>
      <c r="D842" s="112" t="s">
        <v>2054</v>
      </c>
      <c r="E842">
        <v>802</v>
      </c>
      <c r="G842" s="112"/>
      <c r="H842" s="112" t="s">
        <v>2055</v>
      </c>
    </row>
    <row r="843" spans="1:8">
      <c r="A843" s="112" t="s">
        <v>2056</v>
      </c>
      <c r="B843" s="112" t="s">
        <v>40</v>
      </c>
      <c r="C843">
        <v>187985</v>
      </c>
      <c r="D843" s="112" t="s">
        <v>2057</v>
      </c>
      <c r="E843">
        <v>391</v>
      </c>
      <c r="G843" s="112"/>
      <c r="H843" s="112" t="s">
        <v>2058</v>
      </c>
    </row>
    <row r="844" spans="1:8">
      <c r="A844" s="112" t="s">
        <v>2059</v>
      </c>
      <c r="B844" s="112" t="s">
        <v>121</v>
      </c>
      <c r="C844">
        <v>500363</v>
      </c>
      <c r="D844" s="112" t="s">
        <v>2060</v>
      </c>
      <c r="E844">
        <v>235</v>
      </c>
      <c r="G844" s="112"/>
      <c r="H844" s="112" t="s">
        <v>2060</v>
      </c>
    </row>
    <row r="845" spans="1:8">
      <c r="A845" s="112" t="s">
        <v>1347</v>
      </c>
      <c r="B845" s="112" t="s">
        <v>859</v>
      </c>
      <c r="C845">
        <v>530246</v>
      </c>
      <c r="D845" s="112" t="s">
        <v>2061</v>
      </c>
      <c r="E845">
        <v>1581</v>
      </c>
      <c r="G845" s="112"/>
      <c r="H845" s="112" t="s">
        <v>2061</v>
      </c>
    </row>
    <row r="846" spans="1:8">
      <c r="A846" s="112" t="s">
        <v>2062</v>
      </c>
      <c r="B846" s="112" t="s">
        <v>40</v>
      </c>
      <c r="C846">
        <v>199139</v>
      </c>
      <c r="D846" s="112" t="s">
        <v>2063</v>
      </c>
      <c r="E846">
        <v>665</v>
      </c>
      <c r="F846" t="s">
        <v>493</v>
      </c>
      <c r="G846" s="112" t="s">
        <v>2063</v>
      </c>
      <c r="H846" s="112" t="s">
        <v>2063</v>
      </c>
    </row>
    <row r="847" spans="1:8">
      <c r="A847" s="112" t="s">
        <v>2064</v>
      </c>
      <c r="B847" s="112" t="s">
        <v>40</v>
      </c>
      <c r="C847">
        <v>199148</v>
      </c>
      <c r="D847" s="112" t="s">
        <v>2065</v>
      </c>
      <c r="E847">
        <v>1189</v>
      </c>
      <c r="F847" t="s">
        <v>447</v>
      </c>
      <c r="G847" s="112" t="s">
        <v>2065</v>
      </c>
      <c r="H847" s="112" t="s">
        <v>2065</v>
      </c>
    </row>
    <row r="848" spans="1:8">
      <c r="A848" s="112" t="s">
        <v>2066</v>
      </c>
      <c r="B848" s="112" t="s">
        <v>40</v>
      </c>
      <c r="C848">
        <v>152080</v>
      </c>
      <c r="D848" s="112" t="s">
        <v>2067</v>
      </c>
      <c r="E848">
        <v>378</v>
      </c>
      <c r="F848" t="s">
        <v>1096</v>
      </c>
      <c r="G848" s="112" t="s">
        <v>2067</v>
      </c>
      <c r="H848" s="112" t="s">
        <v>2067</v>
      </c>
    </row>
    <row r="849" spans="1:8">
      <c r="A849" s="112" t="s">
        <v>2068</v>
      </c>
      <c r="B849" s="112" t="s">
        <v>545</v>
      </c>
      <c r="C849">
        <v>529711</v>
      </c>
      <c r="D849" s="112" t="s">
        <v>2069</v>
      </c>
      <c r="E849">
        <v>1865</v>
      </c>
      <c r="F849" t="s">
        <v>447</v>
      </c>
      <c r="G849" s="112" t="s">
        <v>2069</v>
      </c>
      <c r="H849" s="112" t="s">
        <v>2069</v>
      </c>
    </row>
    <row r="850" spans="1:8">
      <c r="A850" s="112" t="s">
        <v>2070</v>
      </c>
      <c r="B850" s="112" t="s">
        <v>711</v>
      </c>
      <c r="C850">
        <v>506723</v>
      </c>
      <c r="D850" s="112" t="s">
        <v>2071</v>
      </c>
      <c r="E850">
        <v>285</v>
      </c>
      <c r="F850" t="s">
        <v>2072</v>
      </c>
      <c r="G850" s="112" t="s">
        <v>2071</v>
      </c>
      <c r="H850" s="112" t="s">
        <v>2071</v>
      </c>
    </row>
    <row r="851" spans="1:8">
      <c r="A851" s="112" t="s">
        <v>2073</v>
      </c>
      <c r="B851" s="112" t="s">
        <v>261</v>
      </c>
      <c r="C851">
        <v>502651</v>
      </c>
      <c r="D851" s="112" t="s">
        <v>2074</v>
      </c>
      <c r="E851">
        <v>421</v>
      </c>
      <c r="F851" t="s">
        <v>2075</v>
      </c>
      <c r="G851" s="112" t="s">
        <v>2074</v>
      </c>
      <c r="H851" s="112" t="s">
        <v>2074</v>
      </c>
    </row>
    <row r="852" spans="1:8">
      <c r="A852" s="112" t="s">
        <v>2076</v>
      </c>
      <c r="B852" s="112" t="s">
        <v>402</v>
      </c>
      <c r="C852">
        <v>503830</v>
      </c>
      <c r="D852" s="112" t="s">
        <v>2077</v>
      </c>
      <c r="E852">
        <v>923</v>
      </c>
      <c r="G852" s="112"/>
      <c r="H852" s="112" t="s">
        <v>2077</v>
      </c>
    </row>
    <row r="853" spans="1:8">
      <c r="A853" s="112" t="s">
        <v>2078</v>
      </c>
      <c r="B853" s="112" t="s">
        <v>405</v>
      </c>
      <c r="C853">
        <v>502381</v>
      </c>
      <c r="D853" s="112" t="s">
        <v>2079</v>
      </c>
      <c r="E853">
        <v>130</v>
      </c>
      <c r="G853" s="112"/>
      <c r="H853" s="112" t="s">
        <v>2079</v>
      </c>
    </row>
    <row r="854" spans="1:8">
      <c r="A854" s="112" t="s">
        <v>2080</v>
      </c>
      <c r="B854" s="112" t="s">
        <v>405</v>
      </c>
      <c r="C854">
        <v>501535</v>
      </c>
      <c r="D854" s="112" t="s">
        <v>2081</v>
      </c>
      <c r="E854">
        <v>558</v>
      </c>
      <c r="F854" t="s">
        <v>615</v>
      </c>
      <c r="G854" s="112" t="s">
        <v>2081</v>
      </c>
      <c r="H854" s="112" t="s">
        <v>2081</v>
      </c>
    </row>
    <row r="855" spans="1:8">
      <c r="A855" s="112" t="s">
        <v>2082</v>
      </c>
      <c r="B855" s="112" t="s">
        <v>405</v>
      </c>
      <c r="C855">
        <v>501495</v>
      </c>
      <c r="D855" s="112" t="s">
        <v>2083</v>
      </c>
      <c r="E855">
        <v>596</v>
      </c>
      <c r="F855" t="s">
        <v>615</v>
      </c>
      <c r="G855" s="112" t="s">
        <v>2083</v>
      </c>
      <c r="H855" s="112" t="s">
        <v>2083</v>
      </c>
    </row>
    <row r="856" spans="1:8">
      <c r="A856" s="112" t="s">
        <v>2084</v>
      </c>
      <c r="B856" s="112" t="s">
        <v>692</v>
      </c>
      <c r="C856">
        <v>503205</v>
      </c>
      <c r="D856" s="112" t="s">
        <v>2085</v>
      </c>
      <c r="E856">
        <v>894</v>
      </c>
      <c r="F856" t="s">
        <v>666</v>
      </c>
      <c r="G856" s="112" t="s">
        <v>2085</v>
      </c>
      <c r="H856" s="112" t="s">
        <v>2085</v>
      </c>
    </row>
    <row r="857" spans="1:8">
      <c r="A857" s="112" t="s">
        <v>2086</v>
      </c>
      <c r="B857" s="112" t="s">
        <v>405</v>
      </c>
      <c r="C857">
        <v>502948</v>
      </c>
      <c r="D857" s="112" t="s">
        <v>2087</v>
      </c>
      <c r="E857">
        <v>306</v>
      </c>
      <c r="G857" s="112"/>
      <c r="H857" s="112" t="s">
        <v>2087</v>
      </c>
    </row>
    <row r="858" spans="1:8">
      <c r="A858" s="112" t="s">
        <v>2088</v>
      </c>
      <c r="B858" s="112" t="s">
        <v>924</v>
      </c>
      <c r="C858">
        <v>529028</v>
      </c>
      <c r="D858" s="112" t="s">
        <v>2089</v>
      </c>
      <c r="E858">
        <v>1291</v>
      </c>
      <c r="F858" t="s">
        <v>490</v>
      </c>
      <c r="G858" s="112" t="s">
        <v>2089</v>
      </c>
      <c r="H858" s="112" t="s">
        <v>2090</v>
      </c>
    </row>
    <row r="859" spans="1:8">
      <c r="A859" s="112" t="s">
        <v>2091</v>
      </c>
      <c r="B859" s="112" t="s">
        <v>1839</v>
      </c>
      <c r="C859">
        <v>529988</v>
      </c>
      <c r="D859" s="112" t="s">
        <v>2092</v>
      </c>
      <c r="E859">
        <v>1121</v>
      </c>
      <c r="F859" t="s">
        <v>447</v>
      </c>
      <c r="G859" s="112" t="s">
        <v>2093</v>
      </c>
      <c r="H859" s="112" t="s">
        <v>2092</v>
      </c>
    </row>
    <row r="860" spans="1:8">
      <c r="A860" s="112" t="s">
        <v>2094</v>
      </c>
      <c r="B860" s="112" t="s">
        <v>405</v>
      </c>
      <c r="C860">
        <v>504697</v>
      </c>
      <c r="D860" s="112" t="s">
        <v>2095</v>
      </c>
      <c r="E860">
        <v>527</v>
      </c>
      <c r="G860" s="112"/>
      <c r="H860" s="112" t="s">
        <v>2095</v>
      </c>
    </row>
    <row r="861" spans="1:8">
      <c r="A861" s="112" t="s">
        <v>2096</v>
      </c>
      <c r="B861" s="112" t="s">
        <v>617</v>
      </c>
      <c r="C861">
        <v>529479</v>
      </c>
      <c r="D861" s="112" t="s">
        <v>2097</v>
      </c>
      <c r="E861">
        <v>844</v>
      </c>
      <c r="F861" t="s">
        <v>577</v>
      </c>
      <c r="G861" s="112" t="s">
        <v>2097</v>
      </c>
      <c r="H861" s="112" t="s">
        <v>2097</v>
      </c>
    </row>
    <row r="862" spans="1:8">
      <c r="A862" s="112" t="s">
        <v>404</v>
      </c>
      <c r="B862" s="112" t="s">
        <v>405</v>
      </c>
      <c r="C862">
        <v>501006</v>
      </c>
      <c r="D862" s="112" t="s">
        <v>2098</v>
      </c>
      <c r="E862">
        <v>245</v>
      </c>
      <c r="F862" t="s">
        <v>2099</v>
      </c>
      <c r="G862" s="112" t="s">
        <v>2098</v>
      </c>
      <c r="H862" s="112" t="s">
        <v>2098</v>
      </c>
    </row>
    <row r="863" spans="1:10">
      <c r="A863" s="112" t="s">
        <v>2100</v>
      </c>
      <c r="B863" s="112" t="s">
        <v>36</v>
      </c>
      <c r="C863">
        <v>500972</v>
      </c>
      <c r="D863" s="112" t="s">
        <v>2101</v>
      </c>
      <c r="E863">
        <v>655</v>
      </c>
      <c r="F863" t="s">
        <v>817</v>
      </c>
      <c r="G863" s="112" t="s">
        <v>2101</v>
      </c>
      <c r="H863" s="112" t="s">
        <v>2101</v>
      </c>
      <c r="J863">
        <v>0.10016335016335</v>
      </c>
    </row>
    <row r="864" spans="1:8">
      <c r="A864" s="112" t="s">
        <v>2102</v>
      </c>
      <c r="B864" s="112" t="s">
        <v>36</v>
      </c>
      <c r="C864">
        <v>505745</v>
      </c>
      <c r="D864" s="112" t="s">
        <v>2103</v>
      </c>
      <c r="E864">
        <v>577</v>
      </c>
      <c r="F864" t="s">
        <v>2104</v>
      </c>
      <c r="G864" s="112" t="s">
        <v>2103</v>
      </c>
      <c r="H864" s="112" t="s">
        <v>2103</v>
      </c>
    </row>
    <row r="865" spans="1:8">
      <c r="A865" s="112" t="s">
        <v>2105</v>
      </c>
      <c r="B865" s="112" t="s">
        <v>96</v>
      </c>
      <c r="C865">
        <v>505430</v>
      </c>
      <c r="D865" s="112" t="s">
        <v>2106</v>
      </c>
      <c r="E865">
        <v>374</v>
      </c>
      <c r="G865" s="112"/>
      <c r="H865" s="112" t="s">
        <v>2106</v>
      </c>
    </row>
    <row r="866" spans="1:8">
      <c r="A866" s="112" t="s">
        <v>2107</v>
      </c>
      <c r="B866" s="112" t="s">
        <v>366</v>
      </c>
      <c r="C866">
        <v>501543</v>
      </c>
      <c r="D866" s="112" t="s">
        <v>2108</v>
      </c>
      <c r="E866">
        <v>439</v>
      </c>
      <c r="F866" t="s">
        <v>1585</v>
      </c>
      <c r="G866" s="112" t="s">
        <v>2108</v>
      </c>
      <c r="H866" s="112" t="s">
        <v>2108</v>
      </c>
    </row>
    <row r="867" spans="1:8">
      <c r="A867" s="112" t="s">
        <v>2109</v>
      </c>
      <c r="B867" s="112" t="s">
        <v>74</v>
      </c>
      <c r="C867">
        <v>499970</v>
      </c>
      <c r="D867" s="112" t="s">
        <v>2110</v>
      </c>
      <c r="E867">
        <v>935</v>
      </c>
      <c r="F867" t="s">
        <v>493</v>
      </c>
      <c r="G867" s="112" t="s">
        <v>2110</v>
      </c>
      <c r="H867" s="112" t="s">
        <v>2110</v>
      </c>
    </row>
    <row r="868" spans="1:8">
      <c r="A868" s="112" t="s">
        <v>2111</v>
      </c>
      <c r="B868" s="112" t="s">
        <v>40</v>
      </c>
      <c r="C868">
        <v>217484</v>
      </c>
      <c r="D868" s="112" t="s">
        <v>2112</v>
      </c>
      <c r="E868">
        <v>749</v>
      </c>
      <c r="F868" t="s">
        <v>493</v>
      </c>
      <c r="G868" s="112" t="s">
        <v>2113</v>
      </c>
      <c r="H868" s="112" t="s">
        <v>2112</v>
      </c>
    </row>
    <row r="869" spans="1:8">
      <c r="A869" s="112" t="s">
        <v>2114</v>
      </c>
      <c r="B869" s="112" t="s">
        <v>402</v>
      </c>
      <c r="C869">
        <v>502705</v>
      </c>
      <c r="D869" s="112" t="s">
        <v>2115</v>
      </c>
      <c r="E869">
        <v>769</v>
      </c>
      <c r="F869" t="s">
        <v>1419</v>
      </c>
      <c r="G869" s="112" t="s">
        <v>2115</v>
      </c>
      <c r="H869" s="112" t="s">
        <v>2115</v>
      </c>
    </row>
    <row r="870" spans="1:8">
      <c r="A870" s="112" t="s">
        <v>2116</v>
      </c>
      <c r="B870" s="112" t="s">
        <v>405</v>
      </c>
      <c r="C870">
        <v>528853</v>
      </c>
      <c r="D870" s="112" t="s">
        <v>2117</v>
      </c>
      <c r="E870">
        <v>822</v>
      </c>
      <c r="G870" s="112"/>
      <c r="H870" s="112" t="s">
        <v>2117</v>
      </c>
    </row>
    <row r="871" spans="1:8">
      <c r="A871" s="112" t="s">
        <v>2118</v>
      </c>
      <c r="B871" s="112" t="s">
        <v>405</v>
      </c>
      <c r="C871">
        <v>502531</v>
      </c>
      <c r="D871" s="112" t="s">
        <v>2119</v>
      </c>
      <c r="E871">
        <v>558</v>
      </c>
      <c r="F871" t="s">
        <v>490</v>
      </c>
      <c r="G871" s="112" t="s">
        <v>2119</v>
      </c>
      <c r="H871" s="112" t="s">
        <v>2119</v>
      </c>
    </row>
    <row r="872" spans="1:8">
      <c r="A872" s="112" t="s">
        <v>2120</v>
      </c>
      <c r="B872" s="112" t="s">
        <v>36</v>
      </c>
      <c r="C872">
        <v>529039</v>
      </c>
      <c r="D872" s="112" t="s">
        <v>2121</v>
      </c>
      <c r="E872">
        <v>1089</v>
      </c>
      <c r="F872" t="s">
        <v>615</v>
      </c>
      <c r="G872" s="112" t="s">
        <v>2121</v>
      </c>
      <c r="H872" s="112" t="s">
        <v>2121</v>
      </c>
    </row>
    <row r="873" spans="1:8">
      <c r="A873" s="112" t="s">
        <v>2122</v>
      </c>
      <c r="B873" s="112" t="s">
        <v>405</v>
      </c>
      <c r="C873">
        <v>529691</v>
      </c>
      <c r="D873" s="112" t="s">
        <v>2123</v>
      </c>
      <c r="E873">
        <v>1546</v>
      </c>
      <c r="G873" s="112"/>
      <c r="H873" s="112" t="s">
        <v>2123</v>
      </c>
    </row>
    <row r="874" spans="1:8">
      <c r="A874" s="112" t="s">
        <v>1914</v>
      </c>
      <c r="B874" s="112" t="s">
        <v>617</v>
      </c>
      <c r="C874">
        <v>530013</v>
      </c>
      <c r="D874" s="112" t="s">
        <v>2124</v>
      </c>
      <c r="E874">
        <v>1489</v>
      </c>
      <c r="G874" s="112"/>
      <c r="H874" s="112" t="s">
        <v>2124</v>
      </c>
    </row>
    <row r="875" spans="1:8">
      <c r="A875" s="112" t="s">
        <v>2125</v>
      </c>
      <c r="B875" s="112" t="s">
        <v>74</v>
      </c>
      <c r="C875">
        <v>499969</v>
      </c>
      <c r="D875" s="112" t="s">
        <v>2126</v>
      </c>
      <c r="E875">
        <v>544</v>
      </c>
      <c r="F875" t="s">
        <v>1728</v>
      </c>
      <c r="G875" s="112" t="s">
        <v>2126</v>
      </c>
      <c r="H875" s="112" t="s">
        <v>2126</v>
      </c>
    </row>
    <row r="876" spans="1:8">
      <c r="A876" s="112" t="s">
        <v>2127</v>
      </c>
      <c r="B876" s="112" t="s">
        <v>405</v>
      </c>
      <c r="C876">
        <v>528880</v>
      </c>
      <c r="D876" s="112" t="s">
        <v>2128</v>
      </c>
      <c r="E876">
        <v>1223</v>
      </c>
      <c r="G876" s="112"/>
      <c r="H876" s="112" t="s">
        <v>2128</v>
      </c>
    </row>
    <row r="877" spans="1:8">
      <c r="A877" s="112" t="s">
        <v>384</v>
      </c>
      <c r="B877" s="112" t="s">
        <v>385</v>
      </c>
      <c r="C877">
        <v>528845</v>
      </c>
      <c r="D877" s="112" t="s">
        <v>2129</v>
      </c>
      <c r="E877">
        <v>913</v>
      </c>
      <c r="F877" t="s">
        <v>577</v>
      </c>
      <c r="G877" s="112" t="s">
        <v>2130</v>
      </c>
      <c r="H877" s="112" t="s">
        <v>2129</v>
      </c>
    </row>
    <row r="878" spans="1:8">
      <c r="A878" s="112" t="s">
        <v>1406</v>
      </c>
      <c r="B878" s="112" t="s">
        <v>402</v>
      </c>
      <c r="C878">
        <v>502822</v>
      </c>
      <c r="D878" s="112" t="s">
        <v>2131</v>
      </c>
      <c r="E878">
        <v>521</v>
      </c>
      <c r="G878" s="112"/>
      <c r="H878" s="112" t="s">
        <v>2132</v>
      </c>
    </row>
    <row r="879" spans="1:8">
      <c r="A879" s="112" t="s">
        <v>2133</v>
      </c>
      <c r="B879" s="112" t="s">
        <v>632</v>
      </c>
      <c r="C879">
        <v>529769</v>
      </c>
      <c r="D879" s="112" t="s">
        <v>2134</v>
      </c>
      <c r="E879">
        <v>261</v>
      </c>
      <c r="F879" t="s">
        <v>839</v>
      </c>
      <c r="G879" s="112" t="s">
        <v>2134</v>
      </c>
      <c r="H879" s="112" t="s">
        <v>2134</v>
      </c>
    </row>
    <row r="880" spans="1:8">
      <c r="A880" s="112" t="s">
        <v>2135</v>
      </c>
      <c r="B880" s="112" t="s">
        <v>405</v>
      </c>
      <c r="C880">
        <v>504323</v>
      </c>
      <c r="D880" s="112" t="s">
        <v>2136</v>
      </c>
      <c r="E880">
        <v>586</v>
      </c>
      <c r="F880" t="s">
        <v>655</v>
      </c>
      <c r="G880" s="112" t="s">
        <v>2136</v>
      </c>
      <c r="H880" s="112" t="s">
        <v>2136</v>
      </c>
    </row>
    <row r="881" spans="1:11">
      <c r="A881" s="112" t="s">
        <v>1685</v>
      </c>
      <c r="B881" s="112" t="s">
        <v>366</v>
      </c>
      <c r="C881">
        <v>529170</v>
      </c>
      <c r="D881" s="112" t="s">
        <v>2137</v>
      </c>
      <c r="E881">
        <v>861</v>
      </c>
      <c r="F881" t="s">
        <v>615</v>
      </c>
      <c r="G881" s="112" t="s">
        <v>2137</v>
      </c>
      <c r="H881" s="112" t="s">
        <v>2137</v>
      </c>
      <c r="J881">
        <v>0.291231148557685</v>
      </c>
      <c r="K881">
        <v>0.132370038199635</v>
      </c>
    </row>
    <row r="882" spans="1:8">
      <c r="A882" s="112" t="s">
        <v>2138</v>
      </c>
      <c r="B882" s="112" t="s">
        <v>121</v>
      </c>
      <c r="C882">
        <v>506290</v>
      </c>
      <c r="D882" s="112" t="s">
        <v>2139</v>
      </c>
      <c r="E882">
        <v>378</v>
      </c>
      <c r="F882" t="s">
        <v>2140</v>
      </c>
      <c r="G882" s="112" t="s">
        <v>2139</v>
      </c>
      <c r="H882" s="112" t="s">
        <v>2139</v>
      </c>
    </row>
    <row r="883" spans="1:8">
      <c r="A883" s="112" t="s">
        <v>2141</v>
      </c>
      <c r="B883" s="112" t="s">
        <v>40</v>
      </c>
      <c r="C883">
        <v>219471</v>
      </c>
      <c r="D883" s="112" t="s">
        <v>2142</v>
      </c>
      <c r="E883">
        <v>1680</v>
      </c>
      <c r="G883" s="112"/>
      <c r="H883" s="112" t="s">
        <v>2142</v>
      </c>
    </row>
    <row r="884" spans="1:8">
      <c r="A884" s="112" t="s">
        <v>2143</v>
      </c>
      <c r="B884" s="112" t="s">
        <v>40</v>
      </c>
      <c r="C884">
        <v>137351</v>
      </c>
      <c r="D884" s="112" t="s">
        <v>2144</v>
      </c>
      <c r="E884">
        <v>332</v>
      </c>
      <c r="F884" t="s">
        <v>2145</v>
      </c>
      <c r="G884" s="112" t="s">
        <v>2144</v>
      </c>
      <c r="H884" s="112" t="s">
        <v>2144</v>
      </c>
    </row>
    <row r="885" spans="1:8">
      <c r="A885" s="112" t="s">
        <v>2146</v>
      </c>
      <c r="B885" s="112" t="s">
        <v>36</v>
      </c>
      <c r="C885">
        <v>530240</v>
      </c>
      <c r="D885" s="112" t="s">
        <v>2147</v>
      </c>
      <c r="E885">
        <v>1501</v>
      </c>
      <c r="G885" s="112"/>
      <c r="H885" s="112" t="s">
        <v>2147</v>
      </c>
    </row>
    <row r="886" spans="1:8">
      <c r="A886" s="112" t="s">
        <v>2148</v>
      </c>
      <c r="B886" s="112" t="s">
        <v>270</v>
      </c>
      <c r="C886">
        <v>500382</v>
      </c>
      <c r="D886" s="112" t="s">
        <v>2149</v>
      </c>
      <c r="E886">
        <v>227</v>
      </c>
      <c r="G886" s="112"/>
      <c r="H886" s="112" t="s">
        <v>2149</v>
      </c>
    </row>
    <row r="887" spans="1:8">
      <c r="A887" s="112" t="s">
        <v>2150</v>
      </c>
      <c r="B887" s="112" t="s">
        <v>121</v>
      </c>
      <c r="C887">
        <v>529601</v>
      </c>
      <c r="D887" s="112" t="s">
        <v>2151</v>
      </c>
      <c r="E887">
        <v>304</v>
      </c>
      <c r="F887" t="s">
        <v>1961</v>
      </c>
      <c r="G887" s="112" t="s">
        <v>2152</v>
      </c>
      <c r="H887" s="112" t="s">
        <v>2151</v>
      </c>
    </row>
    <row r="888" spans="1:8">
      <c r="A888" s="112" t="s">
        <v>2153</v>
      </c>
      <c r="B888" s="112" t="s">
        <v>586</v>
      </c>
      <c r="C888">
        <v>528851</v>
      </c>
      <c r="D888" s="112" t="s">
        <v>2154</v>
      </c>
      <c r="E888">
        <v>865</v>
      </c>
      <c r="F888" t="s">
        <v>447</v>
      </c>
      <c r="G888" s="112" t="s">
        <v>2154</v>
      </c>
      <c r="H888" s="112" t="s">
        <v>2154</v>
      </c>
    </row>
    <row r="889" spans="1:8">
      <c r="A889" s="112" t="s">
        <v>2155</v>
      </c>
      <c r="B889" s="112" t="s">
        <v>36</v>
      </c>
      <c r="C889">
        <v>503328</v>
      </c>
      <c r="D889" s="112" t="s">
        <v>2156</v>
      </c>
      <c r="E889">
        <v>394</v>
      </c>
      <c r="F889" t="s">
        <v>2157</v>
      </c>
      <c r="G889" s="112" t="s">
        <v>2156</v>
      </c>
      <c r="H889" s="112" t="s">
        <v>2156</v>
      </c>
    </row>
    <row r="890" spans="1:8">
      <c r="A890" s="112" t="s">
        <v>2158</v>
      </c>
      <c r="B890" s="112" t="s">
        <v>113</v>
      </c>
      <c r="C890">
        <v>504309</v>
      </c>
      <c r="D890" s="112" t="s">
        <v>2159</v>
      </c>
      <c r="E890">
        <v>1106</v>
      </c>
      <c r="G890" s="112"/>
      <c r="H890" s="112" t="s">
        <v>2160</v>
      </c>
    </row>
    <row r="891" spans="1:8">
      <c r="A891" s="112" t="s">
        <v>2161</v>
      </c>
      <c r="B891" s="112" t="s">
        <v>36</v>
      </c>
      <c r="C891">
        <v>528876</v>
      </c>
      <c r="D891" s="112" t="s">
        <v>2162</v>
      </c>
      <c r="E891">
        <v>730</v>
      </c>
      <c r="F891" t="s">
        <v>1194</v>
      </c>
      <c r="G891" s="112" t="s">
        <v>2162</v>
      </c>
      <c r="H891" s="112" t="s">
        <v>2162</v>
      </c>
    </row>
    <row r="892" spans="1:8">
      <c r="A892" s="112" t="s">
        <v>206</v>
      </c>
      <c r="B892" s="112" t="s">
        <v>36</v>
      </c>
      <c r="C892">
        <v>504736</v>
      </c>
      <c r="D892" s="112" t="s">
        <v>2163</v>
      </c>
      <c r="E892">
        <v>432</v>
      </c>
      <c r="F892" t="s">
        <v>2023</v>
      </c>
      <c r="G892" s="112" t="s">
        <v>2163</v>
      </c>
      <c r="H892" s="112" t="s">
        <v>2163</v>
      </c>
    </row>
    <row r="893" spans="1:8">
      <c r="A893" s="112" t="s">
        <v>2164</v>
      </c>
      <c r="B893" s="112" t="s">
        <v>96</v>
      </c>
      <c r="C893">
        <v>506202</v>
      </c>
      <c r="D893" s="112" t="s">
        <v>2165</v>
      </c>
      <c r="E893">
        <v>737</v>
      </c>
      <c r="G893" s="112"/>
      <c r="H893" s="112" t="s">
        <v>2165</v>
      </c>
    </row>
    <row r="894" spans="1:8">
      <c r="A894" s="112" t="s">
        <v>2166</v>
      </c>
      <c r="B894" s="112" t="s">
        <v>36</v>
      </c>
      <c r="C894">
        <v>505401</v>
      </c>
      <c r="D894" s="112" t="s">
        <v>2167</v>
      </c>
      <c r="E894">
        <v>327</v>
      </c>
      <c r="F894" t="s">
        <v>2168</v>
      </c>
      <c r="G894" s="112" t="s">
        <v>2167</v>
      </c>
      <c r="H894" s="112" t="s">
        <v>2167</v>
      </c>
    </row>
    <row r="895" spans="1:8">
      <c r="A895" s="112" t="s">
        <v>1808</v>
      </c>
      <c r="B895" s="112" t="s">
        <v>36</v>
      </c>
      <c r="C895">
        <v>503906</v>
      </c>
      <c r="D895" s="112" t="s">
        <v>2169</v>
      </c>
      <c r="E895">
        <v>245</v>
      </c>
      <c r="F895" t="s">
        <v>2170</v>
      </c>
      <c r="G895" s="112" t="s">
        <v>2169</v>
      </c>
      <c r="H895" s="112" t="s">
        <v>2169</v>
      </c>
    </row>
    <row r="896" spans="1:8">
      <c r="A896" s="112" t="s">
        <v>717</v>
      </c>
      <c r="B896" s="112" t="s">
        <v>522</v>
      </c>
      <c r="C896">
        <v>528957</v>
      </c>
      <c r="D896" s="112" t="s">
        <v>2171</v>
      </c>
      <c r="E896">
        <v>521</v>
      </c>
      <c r="G896" s="112"/>
      <c r="H896" s="112" t="s">
        <v>2171</v>
      </c>
    </row>
    <row r="897" spans="1:8">
      <c r="A897" s="112" t="s">
        <v>2172</v>
      </c>
      <c r="B897" s="112" t="s">
        <v>653</v>
      </c>
      <c r="C897">
        <v>529786</v>
      </c>
      <c r="D897" s="112" t="s">
        <v>2173</v>
      </c>
      <c r="E897">
        <v>1101</v>
      </c>
      <c r="G897" s="112"/>
      <c r="H897" s="112" t="s">
        <v>2173</v>
      </c>
    </row>
    <row r="898" spans="1:8">
      <c r="A898" s="112" t="s">
        <v>2174</v>
      </c>
      <c r="B898" s="112" t="s">
        <v>1609</v>
      </c>
      <c r="C898">
        <v>502553</v>
      </c>
      <c r="D898" s="112" t="s">
        <v>2175</v>
      </c>
      <c r="E898">
        <v>244</v>
      </c>
      <c r="F898" t="s">
        <v>1887</v>
      </c>
      <c r="G898" s="112" t="s">
        <v>2175</v>
      </c>
      <c r="H898" s="112" t="s">
        <v>2175</v>
      </c>
    </row>
    <row r="899" spans="1:8">
      <c r="A899" s="112" t="s">
        <v>2176</v>
      </c>
      <c r="B899" s="112" t="s">
        <v>121</v>
      </c>
      <c r="C899">
        <v>502985</v>
      </c>
      <c r="D899" s="112" t="s">
        <v>2177</v>
      </c>
      <c r="E899">
        <v>285</v>
      </c>
      <c r="F899" t="s">
        <v>1594</v>
      </c>
      <c r="G899" s="112" t="s">
        <v>2177</v>
      </c>
      <c r="H899" s="112" t="s">
        <v>2177</v>
      </c>
    </row>
    <row r="900" spans="1:8">
      <c r="A900" s="112" t="s">
        <v>574</v>
      </c>
      <c r="B900" s="112" t="s">
        <v>575</v>
      </c>
      <c r="C900">
        <v>510905</v>
      </c>
      <c r="D900" s="112" t="s">
        <v>2178</v>
      </c>
      <c r="E900">
        <v>1446</v>
      </c>
      <c r="G900" s="112"/>
      <c r="H900" s="112" t="s">
        <v>2179</v>
      </c>
    </row>
    <row r="901" spans="1:8">
      <c r="A901" s="112" t="s">
        <v>521</v>
      </c>
      <c r="B901" s="112" t="s">
        <v>522</v>
      </c>
      <c r="C901">
        <v>504903</v>
      </c>
      <c r="D901" s="112" t="s">
        <v>2180</v>
      </c>
      <c r="E901">
        <v>275</v>
      </c>
      <c r="F901" t="s">
        <v>2181</v>
      </c>
      <c r="G901" s="112" t="s">
        <v>2180</v>
      </c>
      <c r="H901" s="112" t="s">
        <v>2180</v>
      </c>
    </row>
    <row r="902" spans="1:8">
      <c r="A902" s="112" t="s">
        <v>2182</v>
      </c>
      <c r="B902" s="112" t="s">
        <v>366</v>
      </c>
      <c r="C902">
        <v>529166</v>
      </c>
      <c r="D902" s="112" t="s">
        <v>2183</v>
      </c>
      <c r="E902">
        <v>912</v>
      </c>
      <c r="F902" t="s">
        <v>493</v>
      </c>
      <c r="G902" s="112" t="s">
        <v>2183</v>
      </c>
      <c r="H902" s="112" t="s">
        <v>2183</v>
      </c>
    </row>
    <row r="903" spans="1:8">
      <c r="A903" s="112" t="s">
        <v>2184</v>
      </c>
      <c r="B903" s="112" t="s">
        <v>106</v>
      </c>
      <c r="C903">
        <v>529099</v>
      </c>
      <c r="D903" s="112" t="s">
        <v>2185</v>
      </c>
      <c r="E903">
        <v>1729</v>
      </c>
      <c r="G903" s="112"/>
      <c r="H903" s="112" t="s">
        <v>2185</v>
      </c>
    </row>
    <row r="904" spans="1:8">
      <c r="A904" s="112" t="s">
        <v>2186</v>
      </c>
      <c r="B904" s="112" t="s">
        <v>121</v>
      </c>
      <c r="C904">
        <v>529403</v>
      </c>
      <c r="D904" s="112" t="s">
        <v>2187</v>
      </c>
      <c r="E904">
        <v>1030</v>
      </c>
      <c r="F904" t="s">
        <v>493</v>
      </c>
      <c r="G904" s="112" t="s">
        <v>2188</v>
      </c>
      <c r="H904" s="112" t="s">
        <v>2187</v>
      </c>
    </row>
    <row r="905" spans="1:10">
      <c r="A905" s="112" t="s">
        <v>2189</v>
      </c>
      <c r="B905" s="112" t="s">
        <v>366</v>
      </c>
      <c r="C905">
        <v>528949</v>
      </c>
      <c r="D905" s="112" t="s">
        <v>2190</v>
      </c>
      <c r="E905">
        <v>726</v>
      </c>
      <c r="F905" t="s">
        <v>577</v>
      </c>
      <c r="G905" s="112" t="s">
        <v>2190</v>
      </c>
      <c r="H905" s="112" t="s">
        <v>2190</v>
      </c>
      <c r="J905">
        <v>0.425321970910489</v>
      </c>
    </row>
    <row r="906" spans="1:8">
      <c r="A906" s="112" t="s">
        <v>2191</v>
      </c>
      <c r="B906" s="112" t="s">
        <v>692</v>
      </c>
      <c r="C906">
        <v>529034</v>
      </c>
      <c r="D906" s="112" t="s">
        <v>2192</v>
      </c>
      <c r="E906">
        <v>888</v>
      </c>
      <c r="G906" s="112"/>
      <c r="H906" s="112" t="s">
        <v>2192</v>
      </c>
    </row>
    <row r="907" spans="1:8">
      <c r="A907" s="112" t="s">
        <v>2193</v>
      </c>
      <c r="B907" s="112" t="s">
        <v>40</v>
      </c>
      <c r="C907">
        <v>206084</v>
      </c>
      <c r="D907" s="112" t="s">
        <v>2194</v>
      </c>
      <c r="E907">
        <v>1106</v>
      </c>
      <c r="F907" t="s">
        <v>493</v>
      </c>
      <c r="G907" s="112" t="s">
        <v>2194</v>
      </c>
      <c r="H907" s="112" t="s">
        <v>2194</v>
      </c>
    </row>
    <row r="908" spans="1:8">
      <c r="A908" s="112" t="s">
        <v>2195</v>
      </c>
      <c r="B908" s="112" t="s">
        <v>106</v>
      </c>
      <c r="C908">
        <v>501284</v>
      </c>
      <c r="D908" s="112" t="s">
        <v>2196</v>
      </c>
      <c r="E908">
        <v>1435</v>
      </c>
      <c r="G908" s="112"/>
      <c r="H908" s="112" t="s">
        <v>2196</v>
      </c>
    </row>
    <row r="909" spans="1:8">
      <c r="A909" s="112" t="s">
        <v>2197</v>
      </c>
      <c r="B909" s="112" t="s">
        <v>405</v>
      </c>
      <c r="C909">
        <v>504044</v>
      </c>
      <c r="D909" s="112" t="s">
        <v>2198</v>
      </c>
      <c r="E909">
        <v>320</v>
      </c>
      <c r="F909" t="s">
        <v>2199</v>
      </c>
      <c r="G909" s="112" t="s">
        <v>2198</v>
      </c>
      <c r="H909" s="112" t="s">
        <v>2198</v>
      </c>
    </row>
    <row r="910" spans="1:11">
      <c r="A910" s="112" t="s">
        <v>2200</v>
      </c>
      <c r="B910" s="112" t="s">
        <v>405</v>
      </c>
      <c r="C910">
        <v>500914</v>
      </c>
      <c r="D910" s="112" t="s">
        <v>2201</v>
      </c>
      <c r="E910">
        <v>458</v>
      </c>
      <c r="F910" t="s">
        <v>1065</v>
      </c>
      <c r="G910" s="112" t="s">
        <v>2201</v>
      </c>
      <c r="H910" s="112" t="s">
        <v>2201</v>
      </c>
      <c r="J910">
        <v>0.433243621826652</v>
      </c>
      <c r="K910">
        <v>0.319061108862809</v>
      </c>
    </row>
    <row r="911" spans="1:8">
      <c r="A911" s="112" t="s">
        <v>2202</v>
      </c>
      <c r="B911" s="112" t="s">
        <v>106</v>
      </c>
      <c r="C911">
        <v>506429</v>
      </c>
      <c r="D911" s="112" t="s">
        <v>2203</v>
      </c>
      <c r="E911">
        <v>488</v>
      </c>
      <c r="F911" t="s">
        <v>430</v>
      </c>
      <c r="G911" s="112" t="s">
        <v>2203</v>
      </c>
      <c r="H911" s="112" t="s">
        <v>2203</v>
      </c>
    </row>
    <row r="912" spans="1:8">
      <c r="A912" s="112" t="s">
        <v>1421</v>
      </c>
      <c r="B912" s="112" t="s">
        <v>405</v>
      </c>
      <c r="C912">
        <v>502528</v>
      </c>
      <c r="D912" s="112" t="s">
        <v>2204</v>
      </c>
      <c r="E912">
        <v>221</v>
      </c>
      <c r="F912" t="s">
        <v>672</v>
      </c>
      <c r="G912" s="112" t="s">
        <v>2204</v>
      </c>
      <c r="H912" s="112" t="s">
        <v>2204</v>
      </c>
    </row>
    <row r="913" spans="1:8">
      <c r="A913" s="112" t="s">
        <v>608</v>
      </c>
      <c r="B913" s="112" t="s">
        <v>261</v>
      </c>
      <c r="C913">
        <v>504089</v>
      </c>
      <c r="D913" s="112" t="s">
        <v>2205</v>
      </c>
      <c r="E913">
        <v>355</v>
      </c>
      <c r="F913" t="s">
        <v>1457</v>
      </c>
      <c r="G913" s="112" t="s">
        <v>2205</v>
      </c>
      <c r="H913" s="112" t="s">
        <v>2205</v>
      </c>
    </row>
    <row r="914" spans="1:8">
      <c r="A914" s="112" t="s">
        <v>2206</v>
      </c>
      <c r="B914" s="112" t="s">
        <v>156</v>
      </c>
      <c r="C914">
        <v>506687</v>
      </c>
      <c r="D914" s="112" t="s">
        <v>2207</v>
      </c>
      <c r="E914">
        <v>412</v>
      </c>
      <c r="F914" t="s">
        <v>2208</v>
      </c>
      <c r="G914" s="112" t="s">
        <v>2207</v>
      </c>
      <c r="H914" s="112" t="s">
        <v>2207</v>
      </c>
    </row>
    <row r="915" spans="1:8">
      <c r="A915" s="112" t="s">
        <v>2209</v>
      </c>
      <c r="B915" s="112" t="s">
        <v>405</v>
      </c>
      <c r="C915">
        <v>504338</v>
      </c>
      <c r="D915" s="112" t="s">
        <v>2210</v>
      </c>
      <c r="E915">
        <v>713</v>
      </c>
      <c r="G915" s="112"/>
      <c r="H915" s="112" t="s">
        <v>2210</v>
      </c>
    </row>
    <row r="916" spans="1:8">
      <c r="A916" s="112" t="s">
        <v>2211</v>
      </c>
      <c r="B916" s="112" t="s">
        <v>385</v>
      </c>
      <c r="C916">
        <v>500178</v>
      </c>
      <c r="D916" s="112" t="s">
        <v>2212</v>
      </c>
      <c r="E916">
        <v>743</v>
      </c>
      <c r="F916" t="s">
        <v>499</v>
      </c>
      <c r="G916" s="112" t="s">
        <v>2213</v>
      </c>
      <c r="H916" s="112" t="s">
        <v>2212</v>
      </c>
    </row>
    <row r="917" spans="1:8">
      <c r="A917" s="112" t="s">
        <v>2214</v>
      </c>
      <c r="B917" s="112" t="s">
        <v>40</v>
      </c>
      <c r="C917">
        <v>230764</v>
      </c>
      <c r="D917" s="112" t="s">
        <v>2215</v>
      </c>
      <c r="E917">
        <v>150</v>
      </c>
      <c r="F917" t="s">
        <v>1748</v>
      </c>
      <c r="G917" s="112" t="s">
        <v>2215</v>
      </c>
      <c r="H917" s="112" t="s">
        <v>2215</v>
      </c>
    </row>
    <row r="918" spans="1:8">
      <c r="A918" s="112" t="s">
        <v>2216</v>
      </c>
      <c r="B918" s="112" t="s">
        <v>402</v>
      </c>
      <c r="C918">
        <v>504510</v>
      </c>
      <c r="D918" s="112" t="s">
        <v>2217</v>
      </c>
      <c r="E918">
        <v>251</v>
      </c>
      <c r="G918" s="112"/>
      <c r="H918" s="112" t="s">
        <v>2217</v>
      </c>
    </row>
    <row r="919" spans="1:8">
      <c r="A919" s="112" t="s">
        <v>2218</v>
      </c>
      <c r="B919" s="112" t="s">
        <v>74</v>
      </c>
      <c r="C919">
        <v>499967</v>
      </c>
      <c r="D919" s="112" t="s">
        <v>2219</v>
      </c>
      <c r="E919">
        <v>385</v>
      </c>
      <c r="G919" s="112"/>
      <c r="H919" s="112" t="s">
        <v>2219</v>
      </c>
    </row>
    <row r="920" spans="1:8">
      <c r="A920" s="112" t="s">
        <v>212</v>
      </c>
      <c r="B920" s="112" t="s">
        <v>711</v>
      </c>
      <c r="C920">
        <v>528934</v>
      </c>
      <c r="D920" s="112" t="s">
        <v>2220</v>
      </c>
      <c r="E920">
        <v>713</v>
      </c>
      <c r="F920" t="s">
        <v>2221</v>
      </c>
      <c r="G920" s="112" t="s">
        <v>2220</v>
      </c>
      <c r="H920" s="112" t="s">
        <v>2220</v>
      </c>
    </row>
    <row r="921" spans="1:8">
      <c r="A921" s="112" t="s">
        <v>2222</v>
      </c>
      <c r="B921" s="112" t="s">
        <v>461</v>
      </c>
      <c r="C921">
        <v>502726</v>
      </c>
      <c r="D921" s="112" t="s">
        <v>2223</v>
      </c>
      <c r="E921">
        <v>479</v>
      </c>
      <c r="F921" t="s">
        <v>2224</v>
      </c>
      <c r="G921" s="112" t="s">
        <v>2225</v>
      </c>
      <c r="H921" s="112" t="s">
        <v>2223</v>
      </c>
    </row>
    <row r="922" spans="1:8">
      <c r="A922" s="112" t="s">
        <v>2226</v>
      </c>
      <c r="B922" s="112" t="s">
        <v>74</v>
      </c>
      <c r="C922">
        <v>499966</v>
      </c>
      <c r="D922" s="112" t="s">
        <v>2227</v>
      </c>
      <c r="E922">
        <v>192</v>
      </c>
      <c r="F922" t="s">
        <v>2228</v>
      </c>
      <c r="G922" s="112" t="s">
        <v>2227</v>
      </c>
      <c r="H922" s="112" t="s">
        <v>2227</v>
      </c>
    </row>
    <row r="923" spans="1:8">
      <c r="A923" s="112" t="s">
        <v>2229</v>
      </c>
      <c r="B923" s="112" t="s">
        <v>545</v>
      </c>
      <c r="C923">
        <v>529565</v>
      </c>
      <c r="D923" s="112" t="s">
        <v>2230</v>
      </c>
      <c r="E923">
        <v>1609</v>
      </c>
      <c r="F923" t="s">
        <v>447</v>
      </c>
      <c r="G923" s="112" t="s">
        <v>2231</v>
      </c>
      <c r="H923" s="112" t="s">
        <v>2230</v>
      </c>
    </row>
    <row r="924" spans="1:8">
      <c r="A924" s="112" t="s">
        <v>57</v>
      </c>
      <c r="B924" s="112" t="s">
        <v>36</v>
      </c>
      <c r="C924">
        <v>529456</v>
      </c>
      <c r="D924" s="112" t="s">
        <v>2232</v>
      </c>
      <c r="E924">
        <v>1635</v>
      </c>
      <c r="F924" t="s">
        <v>876</v>
      </c>
      <c r="G924" s="112" t="s">
        <v>2232</v>
      </c>
      <c r="H924" s="112" t="s">
        <v>2232</v>
      </c>
    </row>
    <row r="925" spans="1:8">
      <c r="A925" s="112" t="s">
        <v>2233</v>
      </c>
      <c r="B925" s="112" t="s">
        <v>74</v>
      </c>
      <c r="C925">
        <v>499964</v>
      </c>
      <c r="D925" s="112" t="s">
        <v>2234</v>
      </c>
      <c r="E925">
        <v>1153</v>
      </c>
      <c r="F925" t="s">
        <v>934</v>
      </c>
      <c r="G925" s="112" t="s">
        <v>2234</v>
      </c>
      <c r="H925" s="112" t="s">
        <v>2234</v>
      </c>
    </row>
    <row r="926" spans="1:8">
      <c r="A926" s="112" t="s">
        <v>1266</v>
      </c>
      <c r="B926" s="112" t="s">
        <v>40</v>
      </c>
      <c r="C926">
        <v>240453</v>
      </c>
      <c r="D926" s="112" t="s">
        <v>2235</v>
      </c>
      <c r="E926">
        <v>713</v>
      </c>
      <c r="F926" t="s">
        <v>493</v>
      </c>
      <c r="G926" s="112" t="s">
        <v>2236</v>
      </c>
      <c r="H926" s="112" t="s">
        <v>2235</v>
      </c>
    </row>
    <row r="927" spans="1:8">
      <c r="A927" s="112" t="s">
        <v>2237</v>
      </c>
      <c r="B927" s="112" t="s">
        <v>121</v>
      </c>
      <c r="C927">
        <v>503195</v>
      </c>
      <c r="D927" s="112" t="s">
        <v>2238</v>
      </c>
      <c r="E927">
        <v>204</v>
      </c>
      <c r="F927" t="s">
        <v>2239</v>
      </c>
      <c r="G927" s="112" t="s">
        <v>2238</v>
      </c>
      <c r="H927" s="112" t="s">
        <v>2238</v>
      </c>
    </row>
    <row r="928" spans="1:8">
      <c r="A928" s="112" t="s">
        <v>2240</v>
      </c>
      <c r="B928" s="112" t="s">
        <v>36</v>
      </c>
      <c r="C928">
        <v>529572</v>
      </c>
      <c r="D928" s="112" t="s">
        <v>2241</v>
      </c>
      <c r="E928">
        <v>1653</v>
      </c>
      <c r="F928" t="s">
        <v>493</v>
      </c>
      <c r="G928" s="112" t="s">
        <v>2241</v>
      </c>
      <c r="H928" s="112" t="s">
        <v>2241</v>
      </c>
    </row>
    <row r="929" spans="1:8">
      <c r="A929" s="112" t="s">
        <v>2242</v>
      </c>
      <c r="B929" s="112" t="s">
        <v>461</v>
      </c>
      <c r="C929">
        <v>502646</v>
      </c>
      <c r="D929" s="112" t="s">
        <v>2243</v>
      </c>
      <c r="E929">
        <v>1049</v>
      </c>
      <c r="F929" t="s">
        <v>556</v>
      </c>
      <c r="G929" s="112" t="s">
        <v>2243</v>
      </c>
      <c r="H929" s="112" t="s">
        <v>2244</v>
      </c>
    </row>
    <row r="930" spans="1:11">
      <c r="A930" s="112" t="s">
        <v>2245</v>
      </c>
      <c r="B930" s="112" t="s">
        <v>96</v>
      </c>
      <c r="C930">
        <v>529387</v>
      </c>
      <c r="D930" s="112" t="s">
        <v>2246</v>
      </c>
      <c r="E930">
        <v>678</v>
      </c>
      <c r="G930" s="112"/>
      <c r="H930" s="112" t="s">
        <v>2246</v>
      </c>
      <c r="J930">
        <v>0.0627634453688787</v>
      </c>
      <c r="K930">
        <v>0.044550408719346</v>
      </c>
    </row>
    <row r="931" spans="1:8">
      <c r="A931" s="112" t="s">
        <v>2247</v>
      </c>
      <c r="B931" s="112" t="s">
        <v>40</v>
      </c>
      <c r="C931">
        <v>240727</v>
      </c>
      <c r="D931" s="112" t="s">
        <v>2248</v>
      </c>
      <c r="E931">
        <v>822</v>
      </c>
      <c r="F931" t="s">
        <v>493</v>
      </c>
      <c r="G931" s="112" t="s">
        <v>2248</v>
      </c>
      <c r="H931" s="112" t="s">
        <v>2248</v>
      </c>
    </row>
    <row r="932" spans="1:8">
      <c r="A932" s="112" t="s">
        <v>2249</v>
      </c>
      <c r="B932" s="112" t="s">
        <v>106</v>
      </c>
      <c r="C932">
        <v>529231</v>
      </c>
      <c r="D932" s="112" t="s">
        <v>2250</v>
      </c>
      <c r="E932">
        <v>1872</v>
      </c>
      <c r="G932" s="112"/>
      <c r="H932" s="112" t="s">
        <v>2250</v>
      </c>
    </row>
    <row r="933" spans="1:8">
      <c r="A933" s="112" t="s">
        <v>2251</v>
      </c>
      <c r="B933" s="112" t="s">
        <v>586</v>
      </c>
      <c r="C933">
        <v>502783</v>
      </c>
      <c r="D933" s="112" t="s">
        <v>2252</v>
      </c>
      <c r="E933">
        <v>509</v>
      </c>
      <c r="F933" t="s">
        <v>499</v>
      </c>
      <c r="G933" s="112" t="s">
        <v>2252</v>
      </c>
      <c r="H933" s="112" t="s">
        <v>2252</v>
      </c>
    </row>
    <row r="934" spans="1:8">
      <c r="A934" s="112" t="s">
        <v>2253</v>
      </c>
      <c r="B934" s="112" t="s">
        <v>2254</v>
      </c>
      <c r="C934">
        <v>529619</v>
      </c>
      <c r="D934" s="112" t="s">
        <v>2255</v>
      </c>
      <c r="E934">
        <v>1164</v>
      </c>
      <c r="G934" s="112"/>
      <c r="H934" s="112" t="s">
        <v>2255</v>
      </c>
    </row>
    <row r="935" spans="1:8">
      <c r="A935" s="112" t="s">
        <v>2256</v>
      </c>
      <c r="B935" s="112" t="s">
        <v>402</v>
      </c>
      <c r="C935">
        <v>502343</v>
      </c>
      <c r="D935" s="112" t="s">
        <v>2257</v>
      </c>
      <c r="E935">
        <v>796</v>
      </c>
      <c r="G935" s="112"/>
      <c r="H935" s="112" t="s">
        <v>2257</v>
      </c>
    </row>
    <row r="936" spans="1:8">
      <c r="A936" s="112" t="s">
        <v>2258</v>
      </c>
      <c r="B936" s="112" t="s">
        <v>2259</v>
      </c>
      <c r="C936">
        <v>529992</v>
      </c>
      <c r="D936" s="112" t="s">
        <v>2260</v>
      </c>
      <c r="E936">
        <v>1328</v>
      </c>
      <c r="G936" s="112"/>
      <c r="H936" s="112" t="s">
        <v>2260</v>
      </c>
    </row>
    <row r="937" spans="1:8">
      <c r="A937" s="112" t="s">
        <v>715</v>
      </c>
      <c r="B937" s="112" t="s">
        <v>402</v>
      </c>
      <c r="C937">
        <v>529015</v>
      </c>
      <c r="D937" s="112" t="s">
        <v>2261</v>
      </c>
      <c r="E937">
        <v>1121</v>
      </c>
      <c r="F937" t="s">
        <v>577</v>
      </c>
      <c r="G937" s="112" t="s">
        <v>2261</v>
      </c>
      <c r="H937" s="112" t="s">
        <v>2262</v>
      </c>
    </row>
    <row r="938" spans="1:8">
      <c r="A938" s="112" t="s">
        <v>2263</v>
      </c>
      <c r="B938" s="112" t="s">
        <v>373</v>
      </c>
      <c r="C938">
        <v>529237</v>
      </c>
      <c r="D938" s="112" t="s">
        <v>2264</v>
      </c>
      <c r="E938">
        <v>769</v>
      </c>
      <c r="G938" s="112"/>
      <c r="H938" s="112" t="s">
        <v>2264</v>
      </c>
    </row>
    <row r="939" spans="1:8">
      <c r="A939" s="112" t="s">
        <v>2265</v>
      </c>
      <c r="B939" s="112" t="s">
        <v>522</v>
      </c>
      <c r="C939">
        <v>529525</v>
      </c>
      <c r="D939" s="112" t="s">
        <v>2266</v>
      </c>
      <c r="E939">
        <v>1259</v>
      </c>
      <c r="G939" s="112"/>
      <c r="H939" s="112" t="s">
        <v>2266</v>
      </c>
    </row>
    <row r="940" spans="1:8">
      <c r="A940" s="112" t="s">
        <v>2265</v>
      </c>
      <c r="B940" s="112" t="s">
        <v>522</v>
      </c>
      <c r="C940">
        <v>530162</v>
      </c>
      <c r="D940" s="112" t="s">
        <v>2267</v>
      </c>
      <c r="E940">
        <v>1551</v>
      </c>
      <c r="G940" s="112"/>
      <c r="H940" s="112" t="s">
        <v>2267</v>
      </c>
    </row>
    <row r="941" spans="1:8">
      <c r="A941" s="112" t="s">
        <v>2268</v>
      </c>
      <c r="B941" s="112" t="s">
        <v>121</v>
      </c>
      <c r="C941">
        <v>528927</v>
      </c>
      <c r="D941" s="112" t="s">
        <v>2269</v>
      </c>
      <c r="E941">
        <v>730</v>
      </c>
      <c r="F941" t="s">
        <v>876</v>
      </c>
      <c r="G941" s="112" t="s">
        <v>2270</v>
      </c>
      <c r="H941" s="112" t="s">
        <v>2269</v>
      </c>
    </row>
    <row r="942" spans="1:8">
      <c r="A942" s="112" t="s">
        <v>2271</v>
      </c>
      <c r="B942" s="112" t="s">
        <v>711</v>
      </c>
      <c r="C942">
        <v>504111</v>
      </c>
      <c r="D942" s="112" t="s">
        <v>2272</v>
      </c>
      <c r="E942">
        <v>503</v>
      </c>
      <c r="F942" t="s">
        <v>2273</v>
      </c>
      <c r="G942" s="112" t="s">
        <v>2274</v>
      </c>
      <c r="H942" s="112" t="s">
        <v>2274</v>
      </c>
    </row>
    <row r="943" spans="1:8">
      <c r="A943" s="112" t="s">
        <v>2275</v>
      </c>
      <c r="B943" s="112" t="s">
        <v>483</v>
      </c>
      <c r="C943">
        <v>529331</v>
      </c>
      <c r="D943" s="112" t="s">
        <v>2276</v>
      </c>
      <c r="E943">
        <v>844</v>
      </c>
      <c r="F943" t="s">
        <v>577</v>
      </c>
      <c r="G943" s="112" t="s">
        <v>2277</v>
      </c>
      <c r="H943" s="112" t="s">
        <v>2278</v>
      </c>
    </row>
    <row r="944" spans="1:8">
      <c r="A944" s="112" t="s">
        <v>2279</v>
      </c>
      <c r="B944" s="112" t="s">
        <v>1158</v>
      </c>
      <c r="C944">
        <v>503315</v>
      </c>
      <c r="D944" s="112" t="s">
        <v>2280</v>
      </c>
      <c r="E944">
        <v>921</v>
      </c>
      <c r="F944" t="s">
        <v>2281</v>
      </c>
      <c r="G944" s="112" t="s">
        <v>2282</v>
      </c>
      <c r="H944" s="112" t="s">
        <v>2280</v>
      </c>
    </row>
    <row r="945" spans="1:8">
      <c r="A945" s="112" t="s">
        <v>2283</v>
      </c>
      <c r="B945" s="112" t="s">
        <v>40</v>
      </c>
      <c r="C945">
        <v>234030</v>
      </c>
      <c r="D945" s="112" t="s">
        <v>2284</v>
      </c>
      <c r="E945">
        <v>401</v>
      </c>
      <c r="F945" t="s">
        <v>1011</v>
      </c>
      <c r="G945" s="112" t="s">
        <v>2284</v>
      </c>
      <c r="H945" s="112" t="s">
        <v>2284</v>
      </c>
    </row>
    <row r="946" spans="1:10">
      <c r="A946" s="112" t="s">
        <v>2285</v>
      </c>
      <c r="B946" s="112" t="s">
        <v>40</v>
      </c>
      <c r="C946">
        <v>233921</v>
      </c>
      <c r="D946" s="112" t="s">
        <v>2286</v>
      </c>
      <c r="E946">
        <v>278</v>
      </c>
      <c r="F946" t="s">
        <v>2287</v>
      </c>
      <c r="G946" s="112" t="s">
        <v>2286</v>
      </c>
      <c r="H946" s="112" t="s">
        <v>2286</v>
      </c>
      <c r="J946">
        <v>0.119571960297767</v>
      </c>
    </row>
    <row r="947" spans="1:8">
      <c r="A947" s="112" t="s">
        <v>1046</v>
      </c>
      <c r="B947" s="112" t="s">
        <v>405</v>
      </c>
      <c r="C947">
        <v>501347</v>
      </c>
      <c r="D947" s="112" t="s">
        <v>2288</v>
      </c>
      <c r="E947">
        <v>209</v>
      </c>
      <c r="F947" t="s">
        <v>1372</v>
      </c>
      <c r="G947" s="112" t="s">
        <v>2289</v>
      </c>
      <c r="H947" s="112" t="s">
        <v>2288</v>
      </c>
    </row>
    <row r="948" spans="1:8">
      <c r="A948" s="112" t="s">
        <v>2290</v>
      </c>
      <c r="B948" s="112" t="s">
        <v>117</v>
      </c>
      <c r="C948">
        <v>504942</v>
      </c>
      <c r="D948" s="112" t="s">
        <v>2291</v>
      </c>
      <c r="E948">
        <v>306</v>
      </c>
      <c r="G948" s="112"/>
      <c r="H948" s="112" t="s">
        <v>2291</v>
      </c>
    </row>
    <row r="949" spans="1:8">
      <c r="A949" s="112" t="s">
        <v>2292</v>
      </c>
      <c r="B949" s="112" t="s">
        <v>1158</v>
      </c>
      <c r="C949">
        <v>530274</v>
      </c>
      <c r="D949" s="112" t="s">
        <v>2293</v>
      </c>
      <c r="E949">
        <v>1818</v>
      </c>
      <c r="F949" t="s">
        <v>490</v>
      </c>
      <c r="G949" s="112" t="s">
        <v>2293</v>
      </c>
      <c r="H949" s="112" t="s">
        <v>2293</v>
      </c>
    </row>
    <row r="950" spans="1:8">
      <c r="A950" s="112" t="s">
        <v>2294</v>
      </c>
      <c r="B950" s="112" t="s">
        <v>40</v>
      </c>
      <c r="C950">
        <v>199847</v>
      </c>
      <c r="D950" s="112" t="s">
        <v>2295</v>
      </c>
      <c r="E950">
        <v>479</v>
      </c>
      <c r="F950" t="s">
        <v>811</v>
      </c>
      <c r="G950" s="112" t="s">
        <v>2295</v>
      </c>
      <c r="H950" s="112" t="s">
        <v>2295</v>
      </c>
    </row>
    <row r="951" spans="1:8">
      <c r="A951" s="112" t="s">
        <v>2222</v>
      </c>
      <c r="B951" s="112" t="s">
        <v>461</v>
      </c>
      <c r="C951">
        <v>502920</v>
      </c>
      <c r="D951" s="112" t="s">
        <v>2296</v>
      </c>
      <c r="E951">
        <v>946</v>
      </c>
      <c r="F951" t="s">
        <v>808</v>
      </c>
      <c r="G951" s="112" t="s">
        <v>2296</v>
      </c>
      <c r="H951" s="112" t="s">
        <v>2296</v>
      </c>
    </row>
    <row r="952" spans="1:8">
      <c r="A952" s="112" t="s">
        <v>105</v>
      </c>
      <c r="B952" s="112" t="s">
        <v>106</v>
      </c>
      <c r="C952">
        <v>501931</v>
      </c>
      <c r="D952" s="112" t="s">
        <v>2297</v>
      </c>
      <c r="E952">
        <v>586</v>
      </c>
      <c r="F952" t="s">
        <v>205</v>
      </c>
      <c r="G952" s="112" t="s">
        <v>2297</v>
      </c>
      <c r="H952" s="112" t="s">
        <v>2297</v>
      </c>
    </row>
    <row r="953" spans="1:8">
      <c r="A953" s="112" t="s">
        <v>2298</v>
      </c>
      <c r="B953" s="112" t="s">
        <v>40</v>
      </c>
      <c r="C953">
        <v>236939</v>
      </c>
      <c r="D953" s="112" t="s">
        <v>2299</v>
      </c>
      <c r="E953">
        <v>397</v>
      </c>
      <c r="F953" t="s">
        <v>2300</v>
      </c>
      <c r="G953" s="112" t="s">
        <v>2299</v>
      </c>
      <c r="H953" s="112" t="s">
        <v>2299</v>
      </c>
    </row>
    <row r="954" spans="1:8">
      <c r="A954" s="112" t="s">
        <v>2301</v>
      </c>
      <c r="B954" s="112" t="s">
        <v>40</v>
      </c>
      <c r="C954">
        <v>172644</v>
      </c>
      <c r="D954" s="112" t="s">
        <v>2302</v>
      </c>
      <c r="E954">
        <v>466</v>
      </c>
      <c r="F954" t="s">
        <v>499</v>
      </c>
      <c r="G954" s="112" t="s">
        <v>2302</v>
      </c>
      <c r="H954" s="112" t="s">
        <v>2302</v>
      </c>
    </row>
    <row r="955" spans="1:8">
      <c r="A955" s="112" t="s">
        <v>2303</v>
      </c>
      <c r="B955" s="112" t="s">
        <v>69</v>
      </c>
      <c r="C955">
        <v>529262</v>
      </c>
      <c r="D955" s="112" t="s">
        <v>2304</v>
      </c>
      <c r="E955">
        <v>1153</v>
      </c>
      <c r="G955" s="112"/>
      <c r="H955" s="112" t="s">
        <v>2304</v>
      </c>
    </row>
    <row r="956" spans="1:8">
      <c r="A956" s="112" t="s">
        <v>2303</v>
      </c>
      <c r="B956" s="112" t="s">
        <v>69</v>
      </c>
      <c r="C956">
        <v>529301</v>
      </c>
      <c r="D956" s="112" t="s">
        <v>2305</v>
      </c>
      <c r="E956">
        <v>649</v>
      </c>
      <c r="G956" s="112"/>
      <c r="H956" s="112" t="s">
        <v>2305</v>
      </c>
    </row>
    <row r="957" spans="1:8">
      <c r="A957" s="112" t="s">
        <v>2306</v>
      </c>
      <c r="B957" s="112" t="s">
        <v>40</v>
      </c>
      <c r="C957">
        <v>238032</v>
      </c>
      <c r="D957" s="112" t="s">
        <v>2307</v>
      </c>
      <c r="E957">
        <v>606</v>
      </c>
      <c r="F957" t="s">
        <v>556</v>
      </c>
      <c r="G957" s="112" t="s">
        <v>2307</v>
      </c>
      <c r="H957" s="112" t="s">
        <v>2307</v>
      </c>
    </row>
    <row r="958" spans="1:8">
      <c r="A958" s="112" t="s">
        <v>2308</v>
      </c>
      <c r="B958" s="112" t="s">
        <v>40</v>
      </c>
      <c r="C958">
        <v>172699</v>
      </c>
      <c r="D958" s="112" t="s">
        <v>2309</v>
      </c>
      <c r="E958">
        <v>1459</v>
      </c>
      <c r="F958" t="s">
        <v>493</v>
      </c>
      <c r="G958" s="112" t="s">
        <v>2309</v>
      </c>
      <c r="H958" s="112" t="s">
        <v>2309</v>
      </c>
    </row>
    <row r="959" spans="1:8">
      <c r="A959" s="112" t="s">
        <v>2310</v>
      </c>
      <c r="B959" s="112" t="s">
        <v>121</v>
      </c>
      <c r="C959">
        <v>506826</v>
      </c>
      <c r="D959" s="112" t="s">
        <v>2311</v>
      </c>
      <c r="E959">
        <v>278</v>
      </c>
      <c r="F959" t="s">
        <v>674</v>
      </c>
      <c r="G959" s="112" t="s">
        <v>2312</v>
      </c>
      <c r="H959" s="112" t="s">
        <v>2311</v>
      </c>
    </row>
    <row r="960" spans="1:8">
      <c r="A960" s="112" t="s">
        <v>2313</v>
      </c>
      <c r="B960" s="112" t="s">
        <v>40</v>
      </c>
      <c r="C960">
        <v>231624</v>
      </c>
      <c r="D960" s="112" t="s">
        <v>2314</v>
      </c>
      <c r="E960">
        <v>1049</v>
      </c>
      <c r="G960" s="112"/>
      <c r="H960" s="112" t="s">
        <v>2314</v>
      </c>
    </row>
    <row r="961" spans="1:8">
      <c r="A961" s="112" t="s">
        <v>2315</v>
      </c>
      <c r="B961" s="112" t="s">
        <v>40</v>
      </c>
      <c r="C961">
        <v>168421</v>
      </c>
      <c r="D961" s="112" t="s">
        <v>2316</v>
      </c>
      <c r="E961">
        <v>1311</v>
      </c>
      <c r="F961" t="s">
        <v>615</v>
      </c>
      <c r="G961" s="112" t="s">
        <v>2316</v>
      </c>
      <c r="H961" s="112" t="s">
        <v>2316</v>
      </c>
    </row>
    <row r="962" spans="1:8">
      <c r="A962" s="112" t="s">
        <v>2242</v>
      </c>
      <c r="B962" s="112" t="s">
        <v>461</v>
      </c>
      <c r="C962">
        <v>529400</v>
      </c>
      <c r="D962" s="112" t="s">
        <v>2317</v>
      </c>
      <c r="E962">
        <v>953</v>
      </c>
      <c r="G962" s="112"/>
      <c r="H962" s="112" t="s">
        <v>2317</v>
      </c>
    </row>
    <row r="963" spans="1:8">
      <c r="A963" s="112" t="s">
        <v>388</v>
      </c>
      <c r="B963" s="112" t="s">
        <v>69</v>
      </c>
      <c r="C963">
        <v>529883</v>
      </c>
      <c r="D963" s="112" t="s">
        <v>2318</v>
      </c>
      <c r="E963">
        <v>1486</v>
      </c>
      <c r="G963" s="112"/>
      <c r="H963" s="112" t="s">
        <v>2318</v>
      </c>
    </row>
    <row r="964" spans="1:8">
      <c r="A964" s="112" t="s">
        <v>388</v>
      </c>
      <c r="B964" s="112" t="s">
        <v>69</v>
      </c>
      <c r="C964">
        <v>506361</v>
      </c>
      <c r="D964" s="112" t="s">
        <v>2319</v>
      </c>
      <c r="E964">
        <v>300</v>
      </c>
      <c r="F964" t="s">
        <v>615</v>
      </c>
      <c r="G964" s="112" t="s">
        <v>2319</v>
      </c>
      <c r="H964" s="112" t="s">
        <v>2319</v>
      </c>
    </row>
    <row r="965" spans="1:8">
      <c r="A965" s="112" t="s">
        <v>1367</v>
      </c>
      <c r="B965" s="112" t="s">
        <v>69</v>
      </c>
      <c r="C965">
        <v>503987</v>
      </c>
      <c r="D965" s="112" t="s">
        <v>2320</v>
      </c>
      <c r="E965">
        <v>179</v>
      </c>
      <c r="F965" t="s">
        <v>2321</v>
      </c>
      <c r="G965" s="112" t="s">
        <v>2322</v>
      </c>
      <c r="H965" s="112" t="s">
        <v>2322</v>
      </c>
    </row>
    <row r="966" spans="1:10">
      <c r="A966" s="112" t="s">
        <v>1552</v>
      </c>
      <c r="B966" s="112" t="s">
        <v>69</v>
      </c>
      <c r="C966">
        <v>529807</v>
      </c>
      <c r="D966" s="112" t="s">
        <v>2323</v>
      </c>
      <c r="E966">
        <v>809</v>
      </c>
      <c r="F966" t="s">
        <v>493</v>
      </c>
      <c r="G966" s="112" t="s">
        <v>2324</v>
      </c>
      <c r="H966" s="112" t="s">
        <v>2325</v>
      </c>
      <c r="J966">
        <v>0.0450166978746405</v>
      </c>
    </row>
    <row r="967" spans="1:8">
      <c r="A967" s="112" t="s">
        <v>1044</v>
      </c>
      <c r="B967" s="112" t="s">
        <v>69</v>
      </c>
      <c r="C967">
        <v>506410</v>
      </c>
      <c r="D967" s="112" t="s">
        <v>2326</v>
      </c>
      <c r="E967">
        <v>198</v>
      </c>
      <c r="F967" t="s">
        <v>1558</v>
      </c>
      <c r="G967" s="112" t="s">
        <v>2326</v>
      </c>
      <c r="H967" s="112" t="s">
        <v>2326</v>
      </c>
    </row>
    <row r="968" spans="1:8">
      <c r="A968" s="112" t="s">
        <v>2327</v>
      </c>
      <c r="B968" s="112" t="s">
        <v>69</v>
      </c>
      <c r="C968">
        <v>529020</v>
      </c>
      <c r="D968" s="112" t="s">
        <v>2328</v>
      </c>
      <c r="E968">
        <v>1137</v>
      </c>
      <c r="G968" s="112"/>
      <c r="H968" s="112" t="s">
        <v>2328</v>
      </c>
    </row>
    <row r="969" spans="1:8">
      <c r="A969" s="112" t="s">
        <v>1367</v>
      </c>
      <c r="B969" s="112" t="s">
        <v>69</v>
      </c>
      <c r="C969">
        <v>506871</v>
      </c>
      <c r="D969" s="112" t="s">
        <v>2329</v>
      </c>
      <c r="E969">
        <v>487</v>
      </c>
      <c r="G969" s="112"/>
      <c r="H969" s="112" t="s">
        <v>2329</v>
      </c>
    </row>
    <row r="970" spans="1:8">
      <c r="A970" s="112" t="s">
        <v>1116</v>
      </c>
      <c r="B970" s="112" t="s">
        <v>69</v>
      </c>
      <c r="C970">
        <v>529926</v>
      </c>
      <c r="D970" s="112" t="s">
        <v>2330</v>
      </c>
      <c r="E970">
        <v>1680</v>
      </c>
      <c r="G970" s="112"/>
      <c r="H970" s="112" t="s">
        <v>2330</v>
      </c>
    </row>
    <row r="971" spans="1:8">
      <c r="A971" s="112" t="s">
        <v>2331</v>
      </c>
      <c r="B971" s="112" t="s">
        <v>106</v>
      </c>
      <c r="C971">
        <v>529042</v>
      </c>
      <c r="D971" s="112" t="s">
        <v>2332</v>
      </c>
      <c r="E971">
        <v>1680</v>
      </c>
      <c r="G971" s="112"/>
      <c r="H971" s="112" t="s">
        <v>2332</v>
      </c>
    </row>
    <row r="972" spans="1:8">
      <c r="A972" s="112" t="s">
        <v>2333</v>
      </c>
      <c r="B972" s="112" t="s">
        <v>69</v>
      </c>
      <c r="C972">
        <v>529253</v>
      </c>
      <c r="D972" s="112" t="s">
        <v>2334</v>
      </c>
      <c r="E972">
        <v>880</v>
      </c>
      <c r="G972" s="112"/>
      <c r="H972" s="112" t="s">
        <v>2334</v>
      </c>
    </row>
    <row r="973" spans="1:8">
      <c r="A973" s="112" t="s">
        <v>2335</v>
      </c>
      <c r="B973" s="112" t="s">
        <v>647</v>
      </c>
      <c r="C973">
        <v>507918</v>
      </c>
      <c r="D973" s="112" t="s">
        <v>2336</v>
      </c>
      <c r="E973">
        <v>1281</v>
      </c>
      <c r="F973" t="s">
        <v>493</v>
      </c>
      <c r="G973" s="112" t="s">
        <v>2336</v>
      </c>
      <c r="H973" s="112" t="s">
        <v>2336</v>
      </c>
    </row>
    <row r="974" spans="1:8">
      <c r="A974" s="112" t="s">
        <v>2337</v>
      </c>
      <c r="B974" s="112" t="s">
        <v>522</v>
      </c>
      <c r="C974">
        <v>529429</v>
      </c>
      <c r="D974" s="112" t="s">
        <v>2338</v>
      </c>
      <c r="E974">
        <v>1706</v>
      </c>
      <c r="G974" s="112"/>
      <c r="H974" s="112" t="s">
        <v>2338</v>
      </c>
    </row>
    <row r="975" spans="1:8">
      <c r="A975" s="112" t="s">
        <v>2339</v>
      </c>
      <c r="B975" s="112" t="s">
        <v>385</v>
      </c>
      <c r="C975">
        <v>504367</v>
      </c>
      <c r="D975" s="112" t="s">
        <v>2340</v>
      </c>
      <c r="E975">
        <v>743</v>
      </c>
      <c r="F975" t="s">
        <v>577</v>
      </c>
      <c r="G975" s="112" t="s">
        <v>2341</v>
      </c>
      <c r="H975" s="112" t="s">
        <v>2340</v>
      </c>
    </row>
    <row r="976" spans="1:8">
      <c r="A976" s="112" t="s">
        <v>2342</v>
      </c>
      <c r="B976" s="112" t="s">
        <v>106</v>
      </c>
      <c r="C976">
        <v>529035</v>
      </c>
      <c r="D976" s="112" t="s">
        <v>2343</v>
      </c>
      <c r="E976">
        <v>973</v>
      </c>
      <c r="F976" t="s">
        <v>490</v>
      </c>
      <c r="G976" s="112" t="s">
        <v>2343</v>
      </c>
      <c r="H976" s="112" t="s">
        <v>2343</v>
      </c>
    </row>
    <row r="977" spans="1:8">
      <c r="A977" s="112" t="s">
        <v>2342</v>
      </c>
      <c r="B977" s="112" t="s">
        <v>106</v>
      </c>
      <c r="C977">
        <v>529211</v>
      </c>
      <c r="D977" s="112" t="s">
        <v>2344</v>
      </c>
      <c r="E977">
        <v>1717</v>
      </c>
      <c r="F977" t="s">
        <v>577</v>
      </c>
      <c r="G977" s="112" t="s">
        <v>2344</v>
      </c>
      <c r="H977" s="112" t="s">
        <v>2344</v>
      </c>
    </row>
    <row r="978" spans="1:8">
      <c r="A978" s="112" t="s">
        <v>2345</v>
      </c>
      <c r="B978" s="112" t="s">
        <v>624</v>
      </c>
      <c r="C978">
        <v>514033</v>
      </c>
      <c r="D978" s="112" t="s">
        <v>2346</v>
      </c>
      <c r="E978">
        <v>362</v>
      </c>
      <c r="F978" t="s">
        <v>447</v>
      </c>
      <c r="G978" s="112" t="s">
        <v>2346</v>
      </c>
      <c r="H978" s="112" t="s">
        <v>2346</v>
      </c>
    </row>
    <row r="979" spans="1:8">
      <c r="A979" s="112" t="s">
        <v>2347</v>
      </c>
      <c r="B979" s="112" t="s">
        <v>632</v>
      </c>
      <c r="C979">
        <v>511520</v>
      </c>
      <c r="D979" s="112" t="s">
        <v>2348</v>
      </c>
      <c r="E979">
        <v>671</v>
      </c>
      <c r="F979" t="s">
        <v>811</v>
      </c>
      <c r="G979" s="112" t="s">
        <v>2348</v>
      </c>
      <c r="H979" s="112" t="s">
        <v>2348</v>
      </c>
    </row>
    <row r="980" spans="1:8">
      <c r="A980" s="112" t="s">
        <v>2349</v>
      </c>
      <c r="B980" s="112" t="s">
        <v>69</v>
      </c>
      <c r="C980">
        <v>529420</v>
      </c>
      <c r="D980" s="112" t="s">
        <v>2350</v>
      </c>
      <c r="E980">
        <v>1067</v>
      </c>
      <c r="G980" s="112"/>
      <c r="H980" s="112" t="s">
        <v>2350</v>
      </c>
    </row>
    <row r="981" spans="1:8">
      <c r="A981" s="112" t="s">
        <v>2351</v>
      </c>
      <c r="B981" s="112" t="s">
        <v>69</v>
      </c>
      <c r="C981">
        <v>529076</v>
      </c>
      <c r="D981" s="112" t="s">
        <v>2352</v>
      </c>
      <c r="E981">
        <v>451</v>
      </c>
      <c r="G981" s="112"/>
      <c r="H981" s="112" t="s">
        <v>2352</v>
      </c>
    </row>
    <row r="982" spans="1:8">
      <c r="A982" s="112" t="s">
        <v>174</v>
      </c>
      <c r="B982" s="112" t="s">
        <v>69</v>
      </c>
      <c r="C982">
        <v>529071</v>
      </c>
      <c r="D982" s="112" t="s">
        <v>2353</v>
      </c>
      <c r="E982">
        <v>560</v>
      </c>
      <c r="G982" s="112"/>
      <c r="H982" s="112" t="s">
        <v>2353</v>
      </c>
    </row>
    <row r="983" spans="1:8">
      <c r="A983" s="112" t="s">
        <v>2354</v>
      </c>
      <c r="B983" s="112" t="s">
        <v>69</v>
      </c>
      <c r="C983">
        <v>502623</v>
      </c>
      <c r="D983" s="112" t="s">
        <v>2355</v>
      </c>
      <c r="E983">
        <v>213</v>
      </c>
      <c r="F983" t="s">
        <v>795</v>
      </c>
      <c r="G983" s="112" t="s">
        <v>2355</v>
      </c>
      <c r="H983" s="112" t="s">
        <v>2355</v>
      </c>
    </row>
    <row r="984" spans="1:11">
      <c r="A984" s="112" t="s">
        <v>2356</v>
      </c>
      <c r="B984" s="112" t="s">
        <v>40</v>
      </c>
      <c r="C984">
        <v>110635</v>
      </c>
      <c r="D984" s="112" t="s">
        <v>2357</v>
      </c>
      <c r="E984">
        <v>5</v>
      </c>
      <c r="F984" t="s">
        <v>2358</v>
      </c>
      <c r="G984" s="112" t="s">
        <v>2357</v>
      </c>
      <c r="H984" s="112"/>
      <c r="J984">
        <v>0.139515190736164</v>
      </c>
      <c r="K984">
        <v>0.0558873136709669</v>
      </c>
    </row>
    <row r="985" spans="1:8">
      <c r="A985" s="112" t="s">
        <v>57</v>
      </c>
      <c r="B985" s="112" t="s">
        <v>36</v>
      </c>
      <c r="C985">
        <v>501693</v>
      </c>
      <c r="D985" s="112" t="s">
        <v>2359</v>
      </c>
      <c r="E985">
        <v>7</v>
      </c>
      <c r="G985" s="112"/>
      <c r="H985" s="112"/>
    </row>
    <row r="986" spans="1:10">
      <c r="A986" s="112" t="s">
        <v>168</v>
      </c>
      <c r="B986" s="112" t="s">
        <v>40</v>
      </c>
      <c r="C986">
        <v>110662</v>
      </c>
      <c r="D986" s="112" t="s">
        <v>2360</v>
      </c>
      <c r="E986">
        <v>11</v>
      </c>
      <c r="F986" t="s">
        <v>2361</v>
      </c>
      <c r="G986" s="112" t="s">
        <v>2360</v>
      </c>
      <c r="H986" s="112"/>
      <c r="J986">
        <v>0.0872935371119183</v>
      </c>
    </row>
    <row r="987" spans="1:11">
      <c r="A987" s="112" t="s">
        <v>2362</v>
      </c>
      <c r="B987" s="112" t="s">
        <v>40</v>
      </c>
      <c r="C987">
        <v>110699</v>
      </c>
      <c r="D987" s="112" t="s">
        <v>2363</v>
      </c>
      <c r="E987">
        <v>15</v>
      </c>
      <c r="G987" s="112"/>
      <c r="H987" s="112"/>
      <c r="J987">
        <v>0.507682134661014</v>
      </c>
      <c r="K987">
        <v>0.300300945829751</v>
      </c>
    </row>
    <row r="988" spans="1:11">
      <c r="A988" s="112" t="s">
        <v>2364</v>
      </c>
      <c r="B988" s="112" t="s">
        <v>40</v>
      </c>
      <c r="C988">
        <v>110680</v>
      </c>
      <c r="D988" s="112" t="s">
        <v>2365</v>
      </c>
      <c r="E988">
        <v>21</v>
      </c>
      <c r="F988" t="s">
        <v>2366</v>
      </c>
      <c r="G988" s="112" t="s">
        <v>2365</v>
      </c>
      <c r="H988" s="112"/>
      <c r="J988">
        <v>0.468061051441492</v>
      </c>
      <c r="K988">
        <v>0.529490616621984</v>
      </c>
    </row>
    <row r="989" spans="1:8">
      <c r="A989" s="112" t="s">
        <v>2367</v>
      </c>
      <c r="B989" s="112" t="s">
        <v>2367</v>
      </c>
      <c r="C989">
        <v>505009</v>
      </c>
      <c r="D989" s="112" t="s">
        <v>2368</v>
      </c>
      <c r="E989">
        <v>22</v>
      </c>
      <c r="F989" t="s">
        <v>2369</v>
      </c>
      <c r="G989" s="112" t="s">
        <v>2368</v>
      </c>
      <c r="H989" s="112"/>
    </row>
    <row r="990" spans="1:10">
      <c r="A990" s="112" t="s">
        <v>2370</v>
      </c>
      <c r="B990" s="112" t="s">
        <v>40</v>
      </c>
      <c r="C990">
        <v>110404</v>
      </c>
      <c r="D990" s="112" t="s">
        <v>2371</v>
      </c>
      <c r="E990">
        <v>23</v>
      </c>
      <c r="F990" t="s">
        <v>2372</v>
      </c>
      <c r="G990" s="112" t="s">
        <v>2371</v>
      </c>
      <c r="H990" s="112"/>
      <c r="J990">
        <v>0.0314335851071946</v>
      </c>
    </row>
    <row r="991" spans="1:10">
      <c r="A991" s="112" t="s">
        <v>1052</v>
      </c>
      <c r="B991" s="112" t="s">
        <v>40</v>
      </c>
      <c r="C991">
        <v>144050</v>
      </c>
      <c r="D991" s="112" t="s">
        <v>2373</v>
      </c>
      <c r="E991">
        <v>25</v>
      </c>
      <c r="F991" t="s">
        <v>2374</v>
      </c>
      <c r="G991" s="112" t="s">
        <v>2373</v>
      </c>
      <c r="H991" s="112"/>
      <c r="J991">
        <v>0.0478742685516027</v>
      </c>
    </row>
    <row r="992" spans="1:8">
      <c r="A992" s="112" t="s">
        <v>2367</v>
      </c>
      <c r="B992" s="112" t="s">
        <v>2367</v>
      </c>
      <c r="C992">
        <v>503366</v>
      </c>
      <c r="D992" s="112" t="s">
        <v>2375</v>
      </c>
      <c r="E992">
        <v>27</v>
      </c>
      <c r="F992" t="s">
        <v>2376</v>
      </c>
      <c r="G992" s="112" t="s">
        <v>2375</v>
      </c>
      <c r="H992" s="112"/>
    </row>
    <row r="993" spans="1:8">
      <c r="A993" s="112" t="s">
        <v>2377</v>
      </c>
      <c r="B993" s="112" t="s">
        <v>121</v>
      </c>
      <c r="C993">
        <v>501796</v>
      </c>
      <c r="D993" s="112" t="s">
        <v>2378</v>
      </c>
      <c r="E993">
        <v>27</v>
      </c>
      <c r="F993" t="s">
        <v>2379</v>
      </c>
      <c r="G993" s="112" t="s">
        <v>2378</v>
      </c>
      <c r="H993" s="112"/>
    </row>
    <row r="994" spans="1:10">
      <c r="A994" s="112" t="s">
        <v>60</v>
      </c>
      <c r="B994" s="112" t="s">
        <v>40</v>
      </c>
      <c r="C994">
        <v>193900</v>
      </c>
      <c r="D994" s="112" t="s">
        <v>2380</v>
      </c>
      <c r="E994">
        <v>32</v>
      </c>
      <c r="F994" t="s">
        <v>2381</v>
      </c>
      <c r="G994" s="112" t="s">
        <v>2380</v>
      </c>
      <c r="H994" s="112"/>
      <c r="J994">
        <v>0.0941148502298061</v>
      </c>
    </row>
    <row r="995" spans="1:8">
      <c r="A995" s="112" t="s">
        <v>209</v>
      </c>
      <c r="B995" s="112" t="s">
        <v>113</v>
      </c>
      <c r="C995">
        <v>502241</v>
      </c>
      <c r="D995" s="112" t="s">
        <v>2382</v>
      </c>
      <c r="E995">
        <v>33</v>
      </c>
      <c r="F995" t="s">
        <v>2383</v>
      </c>
      <c r="G995" s="112" t="s">
        <v>2382</v>
      </c>
      <c r="H995" s="112"/>
    </row>
    <row r="996" spans="1:8">
      <c r="A996" s="112" t="s">
        <v>2384</v>
      </c>
      <c r="B996" s="112" t="s">
        <v>121</v>
      </c>
      <c r="C996">
        <v>502434</v>
      </c>
      <c r="D996" s="112" t="s">
        <v>2385</v>
      </c>
      <c r="E996">
        <v>36</v>
      </c>
      <c r="F996" t="s">
        <v>147</v>
      </c>
      <c r="G996" s="112" t="s">
        <v>2385</v>
      </c>
      <c r="H996" s="112"/>
    </row>
    <row r="997" spans="1:8">
      <c r="A997" s="112" t="s">
        <v>911</v>
      </c>
      <c r="B997" s="112" t="s">
        <v>36</v>
      </c>
      <c r="C997">
        <v>505832</v>
      </c>
      <c r="D997" s="112" t="s">
        <v>2386</v>
      </c>
      <c r="E997">
        <v>38</v>
      </c>
      <c r="F997" t="s">
        <v>2387</v>
      </c>
      <c r="G997" s="112" t="s">
        <v>2386</v>
      </c>
      <c r="H997" s="112"/>
    </row>
    <row r="998" spans="1:8">
      <c r="A998" s="112" t="s">
        <v>60</v>
      </c>
      <c r="B998" s="112" t="s">
        <v>40</v>
      </c>
      <c r="C998">
        <v>193405</v>
      </c>
      <c r="D998" s="112" t="s">
        <v>2388</v>
      </c>
      <c r="E998">
        <v>40</v>
      </c>
      <c r="G998" s="112"/>
      <c r="H998" s="112"/>
    </row>
    <row r="999" spans="1:8">
      <c r="A999" s="112" t="s">
        <v>2389</v>
      </c>
      <c r="B999" s="112" t="s">
        <v>152</v>
      </c>
      <c r="C999">
        <v>502973</v>
      </c>
      <c r="D999" s="112" t="s">
        <v>2390</v>
      </c>
      <c r="E999">
        <v>42</v>
      </c>
      <c r="F999" t="s">
        <v>88</v>
      </c>
      <c r="G999" s="112" t="s">
        <v>2390</v>
      </c>
      <c r="H999" s="112"/>
    </row>
    <row r="1000" spans="1:8">
      <c r="A1000" s="112" t="s">
        <v>217</v>
      </c>
      <c r="B1000" s="112" t="s">
        <v>218</v>
      </c>
      <c r="C1000">
        <v>529677</v>
      </c>
      <c r="D1000" s="112" t="s">
        <v>2391</v>
      </c>
      <c r="E1000">
        <v>43</v>
      </c>
      <c r="F1000" t="s">
        <v>2392</v>
      </c>
      <c r="G1000" s="112" t="s">
        <v>2391</v>
      </c>
      <c r="H1000" s="112"/>
    </row>
    <row r="1001" spans="1:8">
      <c r="A1001" s="112" t="s">
        <v>2393</v>
      </c>
      <c r="B1001" s="112" t="s">
        <v>152</v>
      </c>
      <c r="C1001">
        <v>505046</v>
      </c>
      <c r="D1001" s="112" t="s">
        <v>2394</v>
      </c>
      <c r="E1001">
        <v>44</v>
      </c>
      <c r="F1001" t="s">
        <v>2376</v>
      </c>
      <c r="G1001" s="112" t="s">
        <v>2394</v>
      </c>
      <c r="H1001" s="112"/>
    </row>
    <row r="1002" spans="1:11">
      <c r="A1002" s="112" t="s">
        <v>2395</v>
      </c>
      <c r="B1002" s="112" t="s">
        <v>40</v>
      </c>
      <c r="C1002">
        <v>199120</v>
      </c>
      <c r="D1002" s="112" t="s">
        <v>2396</v>
      </c>
      <c r="E1002">
        <v>47</v>
      </c>
      <c r="F1002" t="s">
        <v>167</v>
      </c>
      <c r="G1002" s="112" t="s">
        <v>2396</v>
      </c>
      <c r="H1002" s="112"/>
      <c r="J1002">
        <v>0.187420123657214</v>
      </c>
      <c r="K1002">
        <v>0.182245922208281</v>
      </c>
    </row>
    <row r="1003" spans="1:8">
      <c r="A1003" s="112" t="s">
        <v>363</v>
      </c>
      <c r="B1003" s="112" t="s">
        <v>96</v>
      </c>
      <c r="C1003">
        <v>506698</v>
      </c>
      <c r="D1003" s="112" t="s">
        <v>2397</v>
      </c>
      <c r="E1003">
        <v>48</v>
      </c>
      <c r="F1003" t="s">
        <v>2398</v>
      </c>
      <c r="G1003" s="112" t="s">
        <v>2397</v>
      </c>
      <c r="H1003" s="112"/>
    </row>
    <row r="1004" spans="1:8">
      <c r="A1004" s="112" t="s">
        <v>92</v>
      </c>
      <c r="B1004" s="112" t="s">
        <v>40</v>
      </c>
      <c r="C1004">
        <v>215293</v>
      </c>
      <c r="D1004" s="112" t="s">
        <v>2399</v>
      </c>
      <c r="E1004">
        <v>50</v>
      </c>
      <c r="F1004" t="s">
        <v>2400</v>
      </c>
      <c r="G1004" s="112" t="s">
        <v>2399</v>
      </c>
      <c r="H1004" s="112"/>
    </row>
    <row r="1005" spans="1:8">
      <c r="A1005" s="112" t="s">
        <v>2401</v>
      </c>
      <c r="B1005" s="112" t="s">
        <v>96</v>
      </c>
      <c r="C1005">
        <v>506277</v>
      </c>
      <c r="D1005" s="112" t="s">
        <v>2402</v>
      </c>
      <c r="E1005">
        <v>55</v>
      </c>
      <c r="F1005" t="s">
        <v>375</v>
      </c>
      <c r="G1005" s="112" t="s">
        <v>2402</v>
      </c>
      <c r="H1005" s="112"/>
    </row>
    <row r="1006" spans="1:10">
      <c r="A1006" s="112" t="s">
        <v>2403</v>
      </c>
      <c r="B1006" s="112" t="s">
        <v>40</v>
      </c>
      <c r="C1006">
        <v>204796</v>
      </c>
      <c r="D1006" s="112" t="s">
        <v>2404</v>
      </c>
      <c r="E1006">
        <v>61</v>
      </c>
      <c r="F1006" t="s">
        <v>158</v>
      </c>
      <c r="G1006" s="112" t="s">
        <v>2404</v>
      </c>
      <c r="H1006" s="112"/>
      <c r="J1006">
        <v>0.463120733677245</v>
      </c>
    </row>
    <row r="1007" spans="1:11">
      <c r="A1007" s="112" t="s">
        <v>2405</v>
      </c>
      <c r="B1007" s="112" t="s">
        <v>40</v>
      </c>
      <c r="C1007">
        <v>174066</v>
      </c>
      <c r="D1007" s="112" t="s">
        <v>2406</v>
      </c>
      <c r="E1007">
        <v>63</v>
      </c>
      <c r="F1007" t="s">
        <v>2407</v>
      </c>
      <c r="G1007" s="112" t="s">
        <v>2406</v>
      </c>
      <c r="H1007" s="112"/>
      <c r="J1007">
        <v>0.774662094008473</v>
      </c>
      <c r="K1007">
        <v>0.781847133757962</v>
      </c>
    </row>
    <row r="1008" spans="1:8">
      <c r="A1008" s="112" t="s">
        <v>363</v>
      </c>
      <c r="B1008" s="112" t="s">
        <v>96</v>
      </c>
      <c r="C1008">
        <v>502084</v>
      </c>
      <c r="D1008" s="112" t="s">
        <v>2408</v>
      </c>
      <c r="E1008">
        <v>66</v>
      </c>
      <c r="F1008" t="s">
        <v>2409</v>
      </c>
      <c r="G1008" s="112" t="s">
        <v>2408</v>
      </c>
      <c r="H1008" s="112"/>
    </row>
    <row r="1009" spans="1:8">
      <c r="A1009" s="112" t="s">
        <v>1259</v>
      </c>
      <c r="B1009" s="112" t="s">
        <v>36</v>
      </c>
      <c r="C1009">
        <v>500273</v>
      </c>
      <c r="D1009" s="112" t="s">
        <v>2410</v>
      </c>
      <c r="E1009">
        <v>67</v>
      </c>
      <c r="F1009" t="s">
        <v>2411</v>
      </c>
      <c r="G1009" s="112" t="s">
        <v>2410</v>
      </c>
      <c r="H1009" s="112"/>
    </row>
    <row r="1010" spans="1:8">
      <c r="A1010" s="112" t="s">
        <v>68</v>
      </c>
      <c r="B1010" s="112" t="s">
        <v>69</v>
      </c>
      <c r="C1010">
        <v>529679</v>
      </c>
      <c r="D1010" s="112" t="s">
        <v>2412</v>
      </c>
      <c r="E1010">
        <v>69</v>
      </c>
      <c r="G1010" s="112"/>
      <c r="H1010" s="112"/>
    </row>
    <row r="1011" spans="1:8">
      <c r="A1011" s="112" t="s">
        <v>2413</v>
      </c>
      <c r="B1011" s="112" t="s">
        <v>653</v>
      </c>
      <c r="C1011">
        <v>501597</v>
      </c>
      <c r="D1011" s="112" t="s">
        <v>2414</v>
      </c>
      <c r="E1011">
        <v>74</v>
      </c>
      <c r="F1011" t="s">
        <v>276</v>
      </c>
      <c r="G1011" s="112" t="s">
        <v>2414</v>
      </c>
      <c r="H1011" s="112"/>
    </row>
    <row r="1012" spans="1:8">
      <c r="A1012" s="112" t="s">
        <v>401</v>
      </c>
      <c r="B1012" s="112" t="s">
        <v>402</v>
      </c>
      <c r="C1012">
        <v>500261</v>
      </c>
      <c r="D1012" s="112" t="s">
        <v>2415</v>
      </c>
      <c r="E1012">
        <v>79</v>
      </c>
      <c r="F1012" t="s">
        <v>1018</v>
      </c>
      <c r="G1012" s="112" t="s">
        <v>2415</v>
      </c>
      <c r="H1012" s="112"/>
    </row>
    <row r="1013" spans="1:8">
      <c r="A1013" s="112" t="s">
        <v>2416</v>
      </c>
      <c r="B1013" s="112" t="s">
        <v>69</v>
      </c>
      <c r="C1013">
        <v>505547</v>
      </c>
      <c r="D1013" s="112" t="s">
        <v>2417</v>
      </c>
      <c r="E1013">
        <v>82</v>
      </c>
      <c r="G1013" s="112"/>
      <c r="H1013" s="112"/>
    </row>
    <row r="1014" spans="1:8">
      <c r="A1014" s="112" t="s">
        <v>1824</v>
      </c>
      <c r="B1014" s="112" t="s">
        <v>121</v>
      </c>
      <c r="C1014">
        <v>503825</v>
      </c>
      <c r="D1014" s="112" t="s">
        <v>2418</v>
      </c>
      <c r="E1014">
        <v>85</v>
      </c>
      <c r="F1014" t="s">
        <v>111</v>
      </c>
      <c r="G1014" s="112" t="s">
        <v>2418</v>
      </c>
      <c r="H1014" s="112"/>
    </row>
    <row r="1015" spans="1:10">
      <c r="A1015" s="112" t="s">
        <v>2419</v>
      </c>
      <c r="B1015" s="112" t="s">
        <v>40</v>
      </c>
      <c r="C1015">
        <v>110705</v>
      </c>
      <c r="D1015" s="112" t="s">
        <v>2420</v>
      </c>
      <c r="E1015">
        <v>89</v>
      </c>
      <c r="F1015" t="s">
        <v>2421</v>
      </c>
      <c r="G1015" s="112" t="s">
        <v>2420</v>
      </c>
      <c r="H1015" s="112"/>
      <c r="J1015">
        <v>0.280001082338934</v>
      </c>
    </row>
    <row r="1016" spans="1:8">
      <c r="A1016" s="112" t="s">
        <v>2138</v>
      </c>
      <c r="B1016" s="112" t="s">
        <v>121</v>
      </c>
      <c r="C1016">
        <v>504015</v>
      </c>
      <c r="D1016" s="112" t="s">
        <v>2422</v>
      </c>
      <c r="E1016">
        <v>92</v>
      </c>
      <c r="F1016" t="s">
        <v>2423</v>
      </c>
      <c r="G1016" s="112" t="s">
        <v>2422</v>
      </c>
      <c r="H1016" s="112"/>
    </row>
    <row r="1017" spans="1:10">
      <c r="A1017" s="112" t="s">
        <v>60</v>
      </c>
      <c r="B1017" s="112" t="s">
        <v>40</v>
      </c>
      <c r="C1017">
        <v>195049</v>
      </c>
      <c r="D1017" s="112" t="s">
        <v>2424</v>
      </c>
      <c r="E1017">
        <v>94</v>
      </c>
      <c r="G1017" s="112"/>
      <c r="H1017" s="112"/>
      <c r="J1017">
        <v>0.13</v>
      </c>
    </row>
    <row r="1018" spans="1:11">
      <c r="A1018" s="112" t="s">
        <v>2425</v>
      </c>
      <c r="B1018" s="112" t="s">
        <v>40</v>
      </c>
      <c r="C1018">
        <v>214777</v>
      </c>
      <c r="D1018" s="112" t="s">
        <v>2426</v>
      </c>
      <c r="E1018">
        <v>96</v>
      </c>
      <c r="F1018" t="s">
        <v>2427</v>
      </c>
      <c r="G1018" s="112" t="s">
        <v>2426</v>
      </c>
      <c r="H1018" s="112"/>
      <c r="J1018">
        <v>0.542189699500913</v>
      </c>
      <c r="K1018">
        <v>0.5336937272812</v>
      </c>
    </row>
    <row r="1019" spans="1:8">
      <c r="A1019" s="112" t="s">
        <v>2428</v>
      </c>
      <c r="B1019" s="112" t="s">
        <v>653</v>
      </c>
      <c r="C1019">
        <v>510489</v>
      </c>
      <c r="D1019" s="112" t="s">
        <v>2429</v>
      </c>
      <c r="E1019">
        <v>100</v>
      </c>
      <c r="G1019" s="112"/>
      <c r="H1019" s="112"/>
    </row>
    <row r="1020" spans="1:8">
      <c r="A1020" s="112" t="s">
        <v>2430</v>
      </c>
      <c r="B1020" s="112" t="s">
        <v>40</v>
      </c>
      <c r="C1020">
        <v>228635</v>
      </c>
      <c r="D1020" s="112" t="s">
        <v>2431</v>
      </c>
      <c r="E1020">
        <v>109</v>
      </c>
      <c r="G1020" s="112"/>
      <c r="H1020" s="112"/>
    </row>
    <row r="1021" spans="1:8">
      <c r="A1021" s="112" t="s">
        <v>217</v>
      </c>
      <c r="B1021" s="112" t="s">
        <v>218</v>
      </c>
      <c r="C1021">
        <v>529378</v>
      </c>
      <c r="D1021" s="112" t="s">
        <v>2432</v>
      </c>
      <c r="E1021">
        <v>112</v>
      </c>
      <c r="F1021" t="s">
        <v>2433</v>
      </c>
      <c r="G1021" s="112" t="s">
        <v>2432</v>
      </c>
      <c r="H1021" s="112"/>
    </row>
    <row r="1022" spans="1:8">
      <c r="A1022" s="112" t="s">
        <v>2434</v>
      </c>
      <c r="B1022" s="112" t="s">
        <v>40</v>
      </c>
      <c r="C1022">
        <v>104179</v>
      </c>
      <c r="D1022" s="112" t="s">
        <v>2435</v>
      </c>
      <c r="E1022">
        <v>115</v>
      </c>
      <c r="F1022" t="s">
        <v>1598</v>
      </c>
      <c r="G1022" s="112" t="s">
        <v>2435</v>
      </c>
      <c r="H1022" s="112"/>
    </row>
    <row r="1023" spans="1:8">
      <c r="A1023" s="112" t="s">
        <v>2436</v>
      </c>
      <c r="B1023" s="112" t="s">
        <v>156</v>
      </c>
      <c r="C1023">
        <v>501519</v>
      </c>
      <c r="D1023" s="112" t="s">
        <v>2437</v>
      </c>
      <c r="E1023">
        <v>117</v>
      </c>
      <c r="F1023" t="s">
        <v>2400</v>
      </c>
      <c r="G1023" s="112" t="s">
        <v>2437</v>
      </c>
      <c r="H1023" s="112"/>
    </row>
    <row r="1024" spans="1:8">
      <c r="A1024" s="112" t="s">
        <v>57</v>
      </c>
      <c r="B1024" s="112" t="s">
        <v>36</v>
      </c>
      <c r="C1024">
        <v>503353</v>
      </c>
      <c r="D1024" s="112" t="s">
        <v>2438</v>
      </c>
      <c r="E1024">
        <v>121</v>
      </c>
      <c r="G1024" s="112"/>
      <c r="H1024" s="112"/>
    </row>
    <row r="1025" spans="1:8">
      <c r="A1025" s="112" t="s">
        <v>2439</v>
      </c>
      <c r="B1025" s="112" t="s">
        <v>36</v>
      </c>
      <c r="C1025">
        <v>502021</v>
      </c>
      <c r="D1025" s="112" t="s">
        <v>2440</v>
      </c>
      <c r="E1025">
        <v>122</v>
      </c>
      <c r="F1025" t="s">
        <v>2441</v>
      </c>
      <c r="G1025" s="112" t="s">
        <v>2440</v>
      </c>
      <c r="H1025" s="112"/>
    </row>
    <row r="1026" spans="1:8">
      <c r="A1026" s="112" t="s">
        <v>2442</v>
      </c>
      <c r="B1026" s="112" t="s">
        <v>40</v>
      </c>
      <c r="C1026">
        <v>234076</v>
      </c>
      <c r="D1026" s="112" t="s">
        <v>2443</v>
      </c>
      <c r="E1026">
        <v>125</v>
      </c>
      <c r="F1026" t="s">
        <v>2444</v>
      </c>
      <c r="G1026" s="112" t="s">
        <v>2443</v>
      </c>
      <c r="H1026" s="112"/>
    </row>
    <row r="1027" spans="1:8">
      <c r="A1027" s="112" t="s">
        <v>1713</v>
      </c>
      <c r="B1027" s="112" t="s">
        <v>474</v>
      </c>
      <c r="C1027">
        <v>500437</v>
      </c>
      <c r="D1027" s="112" t="s">
        <v>2445</v>
      </c>
      <c r="E1027">
        <v>127</v>
      </c>
      <c r="F1027" t="s">
        <v>282</v>
      </c>
      <c r="G1027" s="112" t="s">
        <v>2445</v>
      </c>
      <c r="H1027" s="112"/>
    </row>
    <row r="1028" spans="1:8">
      <c r="A1028" s="112" t="s">
        <v>2446</v>
      </c>
      <c r="B1028" s="112" t="s">
        <v>405</v>
      </c>
      <c r="C1028">
        <v>502210</v>
      </c>
      <c r="D1028" s="112" t="s">
        <v>2447</v>
      </c>
      <c r="E1028">
        <v>130</v>
      </c>
      <c r="F1028" t="s">
        <v>150</v>
      </c>
      <c r="G1028" s="112" t="s">
        <v>2447</v>
      </c>
      <c r="H1028" s="112"/>
    </row>
    <row r="1029" spans="1:8">
      <c r="A1029" s="112" t="s">
        <v>710</v>
      </c>
      <c r="B1029" s="112" t="s">
        <v>711</v>
      </c>
      <c r="C1029">
        <v>503786</v>
      </c>
      <c r="D1029" s="112" t="s">
        <v>2448</v>
      </c>
      <c r="E1029">
        <v>132</v>
      </c>
      <c r="F1029" t="s">
        <v>2449</v>
      </c>
      <c r="G1029" s="112" t="s">
        <v>2448</v>
      </c>
      <c r="H1029" s="112"/>
    </row>
    <row r="1030" spans="1:8">
      <c r="A1030" s="112" t="s">
        <v>384</v>
      </c>
      <c r="B1030" s="112" t="s">
        <v>385</v>
      </c>
      <c r="C1030">
        <v>503456</v>
      </c>
      <c r="D1030" s="112" t="s">
        <v>2450</v>
      </c>
      <c r="E1030">
        <v>135</v>
      </c>
      <c r="G1030" s="112"/>
      <c r="H1030" s="112"/>
    </row>
    <row r="1031" spans="1:8">
      <c r="A1031" s="112" t="s">
        <v>2451</v>
      </c>
      <c r="B1031" s="112" t="s">
        <v>40</v>
      </c>
      <c r="C1031">
        <v>151351</v>
      </c>
      <c r="D1031" s="112" t="s">
        <v>2452</v>
      </c>
      <c r="E1031">
        <v>135</v>
      </c>
      <c r="F1031" t="s">
        <v>2075</v>
      </c>
      <c r="G1031" s="112" t="s">
        <v>2453</v>
      </c>
      <c r="H1031" s="112"/>
    </row>
    <row r="1032" spans="1:8">
      <c r="A1032" s="112" t="s">
        <v>342</v>
      </c>
      <c r="B1032" s="112" t="s">
        <v>40</v>
      </c>
      <c r="C1032">
        <v>223223</v>
      </c>
      <c r="D1032" s="112" t="s">
        <v>2454</v>
      </c>
      <c r="E1032">
        <v>137</v>
      </c>
      <c r="G1032" s="112"/>
      <c r="H1032" s="112"/>
    </row>
    <row r="1033" spans="1:8">
      <c r="A1033" s="112" t="s">
        <v>2455</v>
      </c>
      <c r="B1033" s="112" t="s">
        <v>689</v>
      </c>
      <c r="C1033">
        <v>506795</v>
      </c>
      <c r="D1033" s="112" t="s">
        <v>2456</v>
      </c>
      <c r="E1033">
        <v>137</v>
      </c>
      <c r="G1033" s="112"/>
      <c r="H1033" s="112"/>
    </row>
    <row r="1034" spans="1:8">
      <c r="A1034" s="112" t="s">
        <v>1435</v>
      </c>
      <c r="B1034" s="112" t="s">
        <v>40</v>
      </c>
      <c r="C1034">
        <v>209490</v>
      </c>
      <c r="D1034" s="112" t="s">
        <v>2457</v>
      </c>
      <c r="E1034">
        <v>148</v>
      </c>
      <c r="G1034" s="112"/>
      <c r="H1034" s="112"/>
    </row>
    <row r="1035" spans="1:8">
      <c r="A1035" s="112" t="s">
        <v>428</v>
      </c>
      <c r="B1035" s="112" t="s">
        <v>69</v>
      </c>
      <c r="C1035">
        <v>506780</v>
      </c>
      <c r="D1035" s="112" t="s">
        <v>2458</v>
      </c>
      <c r="E1035">
        <v>153</v>
      </c>
      <c r="G1035" s="112"/>
      <c r="H1035" s="112"/>
    </row>
    <row r="1036" spans="1:8">
      <c r="A1036" s="112" t="s">
        <v>1525</v>
      </c>
      <c r="B1036" s="112" t="s">
        <v>69</v>
      </c>
      <c r="C1036">
        <v>529428</v>
      </c>
      <c r="D1036" s="112" t="s">
        <v>2459</v>
      </c>
      <c r="E1036">
        <v>157</v>
      </c>
      <c r="G1036" s="112"/>
      <c r="H1036" s="112"/>
    </row>
    <row r="1037" spans="1:8">
      <c r="A1037" s="112" t="s">
        <v>1365</v>
      </c>
      <c r="B1037" s="112" t="s">
        <v>36</v>
      </c>
      <c r="C1037">
        <v>503247</v>
      </c>
      <c r="D1037" s="112" t="s">
        <v>2460</v>
      </c>
      <c r="E1037">
        <v>159</v>
      </c>
      <c r="G1037" s="112"/>
      <c r="H1037" s="112"/>
    </row>
    <row r="1038" spans="1:8">
      <c r="A1038" s="112" t="s">
        <v>2461</v>
      </c>
      <c r="B1038" s="112" t="s">
        <v>40</v>
      </c>
      <c r="C1038">
        <v>100663</v>
      </c>
      <c r="D1038" s="112" t="s">
        <v>2462</v>
      </c>
      <c r="E1038">
        <v>164</v>
      </c>
      <c r="G1038" s="112"/>
      <c r="H1038" s="112"/>
    </row>
    <row r="1039" spans="1:8">
      <c r="A1039" s="112" t="s">
        <v>2463</v>
      </c>
      <c r="B1039" s="112" t="s">
        <v>40</v>
      </c>
      <c r="C1039">
        <v>243780</v>
      </c>
      <c r="D1039" s="112" t="s">
        <v>2464</v>
      </c>
      <c r="E1039">
        <v>167</v>
      </c>
      <c r="G1039" s="112"/>
      <c r="H1039" s="112"/>
    </row>
    <row r="1040" spans="1:8">
      <c r="A1040" s="112" t="s">
        <v>2465</v>
      </c>
      <c r="B1040" s="112" t="s">
        <v>40</v>
      </c>
      <c r="C1040">
        <v>228723</v>
      </c>
      <c r="D1040" s="112" t="s">
        <v>2466</v>
      </c>
      <c r="E1040">
        <v>171</v>
      </c>
      <c r="G1040" s="112"/>
      <c r="H1040" s="112"/>
    </row>
    <row r="1041" spans="1:8">
      <c r="A1041" s="112" t="s">
        <v>2467</v>
      </c>
      <c r="B1041" s="112" t="s">
        <v>40</v>
      </c>
      <c r="C1041">
        <v>166629</v>
      </c>
      <c r="D1041" s="112" t="s">
        <v>2468</v>
      </c>
      <c r="E1041">
        <v>175</v>
      </c>
      <c r="F1041" t="s">
        <v>2469</v>
      </c>
      <c r="G1041" s="112" t="s">
        <v>2470</v>
      </c>
      <c r="H1041" s="112"/>
    </row>
    <row r="1042" spans="1:8">
      <c r="A1042" s="112" t="s">
        <v>2471</v>
      </c>
      <c r="B1042" s="112" t="s">
        <v>40</v>
      </c>
      <c r="C1042">
        <v>104151</v>
      </c>
      <c r="D1042" s="112" t="s">
        <v>2472</v>
      </c>
      <c r="E1042">
        <v>179</v>
      </c>
      <c r="G1042" s="112"/>
      <c r="H1042" s="112"/>
    </row>
    <row r="1043" spans="1:8">
      <c r="A1043" s="112" t="s">
        <v>226</v>
      </c>
      <c r="B1043" s="112" t="s">
        <v>69</v>
      </c>
      <c r="C1043">
        <v>505648</v>
      </c>
      <c r="D1043" s="112" t="s">
        <v>2473</v>
      </c>
      <c r="E1043">
        <v>183</v>
      </c>
      <c r="G1043" s="112"/>
      <c r="H1043" s="112"/>
    </row>
    <row r="1044" spans="1:8">
      <c r="A1044" s="112" t="s">
        <v>142</v>
      </c>
      <c r="B1044" s="112" t="s">
        <v>121</v>
      </c>
      <c r="C1044">
        <v>504619</v>
      </c>
      <c r="D1044" s="112" t="s">
        <v>2474</v>
      </c>
      <c r="E1044">
        <v>184</v>
      </c>
      <c r="F1044" t="s">
        <v>214</v>
      </c>
      <c r="G1044" s="112" t="s">
        <v>2474</v>
      </c>
      <c r="H1044" s="112"/>
    </row>
    <row r="1045" spans="1:8">
      <c r="A1045" s="112" t="s">
        <v>713</v>
      </c>
      <c r="B1045" s="112" t="s">
        <v>121</v>
      </c>
      <c r="C1045">
        <v>503858</v>
      </c>
      <c r="D1045" s="112" t="s">
        <v>2475</v>
      </c>
      <c r="E1045">
        <v>195</v>
      </c>
      <c r="G1045" s="112"/>
      <c r="H1045" s="112"/>
    </row>
    <row r="1046" spans="1:8">
      <c r="A1046" s="112" t="s">
        <v>2476</v>
      </c>
      <c r="B1046" s="112" t="s">
        <v>96</v>
      </c>
      <c r="C1046">
        <v>503424</v>
      </c>
      <c r="D1046" s="112" t="s">
        <v>2477</v>
      </c>
      <c r="E1046">
        <v>197</v>
      </c>
      <c r="F1046" t="s">
        <v>2478</v>
      </c>
      <c r="G1046" s="112" t="s">
        <v>2479</v>
      </c>
      <c r="H1046" s="112"/>
    </row>
    <row r="1047" spans="1:8">
      <c r="A1047" s="112" t="s">
        <v>2480</v>
      </c>
      <c r="B1047" s="112" t="s">
        <v>96</v>
      </c>
      <c r="C1047">
        <v>501011</v>
      </c>
      <c r="D1047" s="112" t="s">
        <v>2481</v>
      </c>
      <c r="E1047">
        <v>201</v>
      </c>
      <c r="F1047" t="s">
        <v>1623</v>
      </c>
      <c r="G1047" s="112" t="s">
        <v>2482</v>
      </c>
      <c r="H1047" s="112"/>
    </row>
    <row r="1048" spans="1:8">
      <c r="A1048" s="112" t="s">
        <v>2483</v>
      </c>
      <c r="B1048" s="112" t="s">
        <v>117</v>
      </c>
      <c r="C1048">
        <v>506348</v>
      </c>
      <c r="D1048" s="112" t="s">
        <v>2484</v>
      </c>
      <c r="E1048">
        <v>201</v>
      </c>
      <c r="G1048" s="112"/>
      <c r="H1048" s="112"/>
    </row>
    <row r="1049" spans="1:8">
      <c r="A1049" s="112" t="s">
        <v>384</v>
      </c>
      <c r="B1049" s="112" t="s">
        <v>385</v>
      </c>
      <c r="C1049">
        <v>503801</v>
      </c>
      <c r="D1049" s="112" t="s">
        <v>2485</v>
      </c>
      <c r="E1049">
        <v>205</v>
      </c>
      <c r="F1049" t="s">
        <v>208</v>
      </c>
      <c r="G1049" s="112" t="s">
        <v>2485</v>
      </c>
      <c r="H1049" s="112"/>
    </row>
    <row r="1050" spans="1:8">
      <c r="A1050" s="112" t="s">
        <v>2486</v>
      </c>
      <c r="B1050" s="112" t="s">
        <v>40</v>
      </c>
      <c r="C1050">
        <v>201885</v>
      </c>
      <c r="D1050" s="112" t="s">
        <v>2487</v>
      </c>
      <c r="E1050">
        <v>210</v>
      </c>
      <c r="G1050" s="112"/>
      <c r="H1050" s="112"/>
    </row>
    <row r="1051" spans="1:8">
      <c r="A1051" s="112" t="s">
        <v>1340</v>
      </c>
      <c r="B1051" s="112" t="s">
        <v>692</v>
      </c>
      <c r="C1051">
        <v>504988</v>
      </c>
      <c r="D1051" s="112" t="s">
        <v>2488</v>
      </c>
      <c r="E1051">
        <v>215</v>
      </c>
      <c r="G1051" s="112"/>
      <c r="H1051" s="112"/>
    </row>
    <row r="1052" spans="1:8">
      <c r="A1052" s="112" t="s">
        <v>2489</v>
      </c>
      <c r="B1052" s="112" t="s">
        <v>218</v>
      </c>
      <c r="C1052">
        <v>528813</v>
      </c>
      <c r="D1052" s="112" t="s">
        <v>2490</v>
      </c>
      <c r="E1052">
        <v>218</v>
      </c>
      <c r="F1052" t="s">
        <v>1253</v>
      </c>
      <c r="G1052" s="112" t="s">
        <v>2491</v>
      </c>
      <c r="H1052" s="112"/>
    </row>
    <row r="1053" spans="1:8">
      <c r="A1053" s="112" t="s">
        <v>388</v>
      </c>
      <c r="B1053" s="112" t="s">
        <v>69</v>
      </c>
      <c r="C1053">
        <v>506930</v>
      </c>
      <c r="D1053" s="112" t="s">
        <v>2492</v>
      </c>
      <c r="E1053">
        <v>221</v>
      </c>
      <c r="F1053" t="s">
        <v>490</v>
      </c>
      <c r="G1053" s="112" t="s">
        <v>2492</v>
      </c>
      <c r="H1053" s="112"/>
    </row>
    <row r="1054" spans="1:8">
      <c r="A1054" s="112" t="s">
        <v>2493</v>
      </c>
      <c r="B1054" s="112" t="s">
        <v>1068</v>
      </c>
      <c r="C1054">
        <v>501120</v>
      </c>
      <c r="D1054" s="112" t="s">
        <v>2494</v>
      </c>
      <c r="E1054">
        <v>225</v>
      </c>
      <c r="G1054" s="112"/>
      <c r="H1054" s="112"/>
    </row>
    <row r="1055" spans="1:8">
      <c r="A1055" s="112" t="s">
        <v>182</v>
      </c>
      <c r="B1055" s="112" t="s">
        <v>40</v>
      </c>
      <c r="C1055">
        <v>167358</v>
      </c>
      <c r="D1055" s="112" t="s">
        <v>2495</v>
      </c>
      <c r="E1055">
        <v>227</v>
      </c>
      <c r="F1055" t="s">
        <v>674</v>
      </c>
      <c r="G1055" s="112" t="s">
        <v>2495</v>
      </c>
      <c r="H1055" s="112"/>
    </row>
    <row r="1056" spans="1:8">
      <c r="A1056" s="112" t="s">
        <v>2496</v>
      </c>
      <c r="B1056" s="112" t="s">
        <v>40</v>
      </c>
      <c r="C1056">
        <v>196097</v>
      </c>
      <c r="D1056" s="112" t="s">
        <v>2497</v>
      </c>
      <c r="E1056">
        <v>227</v>
      </c>
      <c r="G1056" s="112"/>
      <c r="H1056" s="112"/>
    </row>
    <row r="1057" spans="1:8">
      <c r="A1057" s="112" t="s">
        <v>960</v>
      </c>
      <c r="B1057" s="112" t="s">
        <v>471</v>
      </c>
      <c r="C1057">
        <v>504077</v>
      </c>
      <c r="D1057" s="112" t="s">
        <v>2498</v>
      </c>
      <c r="E1057">
        <v>233</v>
      </c>
      <c r="G1057" s="112"/>
      <c r="H1057" s="112"/>
    </row>
    <row r="1058" spans="1:8">
      <c r="A1058" s="112" t="s">
        <v>68</v>
      </c>
      <c r="B1058" s="112" t="s">
        <v>69</v>
      </c>
      <c r="C1058">
        <v>500688</v>
      </c>
      <c r="D1058" s="112" t="s">
        <v>2499</v>
      </c>
      <c r="E1058">
        <v>237</v>
      </c>
      <c r="F1058" t="s">
        <v>1419</v>
      </c>
      <c r="G1058" s="112" t="s">
        <v>2500</v>
      </c>
      <c r="H1058" s="112"/>
    </row>
    <row r="1059" spans="1:8">
      <c r="A1059" s="112" t="s">
        <v>2501</v>
      </c>
      <c r="B1059" s="112" t="s">
        <v>218</v>
      </c>
      <c r="C1059">
        <v>528916</v>
      </c>
      <c r="D1059" s="112" t="s">
        <v>2502</v>
      </c>
      <c r="E1059">
        <v>237</v>
      </c>
      <c r="G1059" s="112"/>
      <c r="H1059" s="112"/>
    </row>
    <row r="1060" spans="1:8">
      <c r="A1060" s="112" t="s">
        <v>57</v>
      </c>
      <c r="B1060" s="112" t="s">
        <v>36</v>
      </c>
      <c r="C1060">
        <v>502076</v>
      </c>
      <c r="D1060" s="112" t="s">
        <v>2503</v>
      </c>
      <c r="E1060">
        <v>239</v>
      </c>
      <c r="G1060" s="112"/>
      <c r="H1060" s="112"/>
    </row>
    <row r="1061" spans="1:8">
      <c r="A1061" s="112" t="s">
        <v>2504</v>
      </c>
      <c r="B1061" s="112" t="s">
        <v>36</v>
      </c>
      <c r="C1061">
        <v>505776</v>
      </c>
      <c r="D1061" s="112" t="s">
        <v>2505</v>
      </c>
      <c r="E1061">
        <v>245</v>
      </c>
      <c r="G1061" s="112"/>
      <c r="H1061" s="112"/>
    </row>
    <row r="1062" spans="1:8">
      <c r="A1062" s="112" t="s">
        <v>130</v>
      </c>
      <c r="B1062" s="112" t="s">
        <v>131</v>
      </c>
      <c r="C1062">
        <v>505970</v>
      </c>
      <c r="D1062" s="112" t="s">
        <v>2506</v>
      </c>
      <c r="E1062">
        <v>251</v>
      </c>
      <c r="G1062" s="112"/>
      <c r="H1062" s="112"/>
    </row>
    <row r="1063" spans="1:8">
      <c r="A1063" s="112" t="s">
        <v>2507</v>
      </c>
      <c r="B1063" s="112" t="s">
        <v>545</v>
      </c>
      <c r="C1063">
        <v>502397</v>
      </c>
      <c r="D1063" s="112" t="s">
        <v>2508</v>
      </c>
      <c r="E1063">
        <v>253</v>
      </c>
      <c r="G1063" s="112"/>
      <c r="H1063" s="112"/>
    </row>
    <row r="1064" spans="1:8">
      <c r="A1064" s="112" t="s">
        <v>2509</v>
      </c>
      <c r="B1064" s="112" t="s">
        <v>40</v>
      </c>
      <c r="C1064">
        <v>199193</v>
      </c>
      <c r="D1064" s="112" t="s">
        <v>2510</v>
      </c>
      <c r="E1064">
        <v>262</v>
      </c>
      <c r="G1064" s="112"/>
      <c r="H1064" s="112"/>
    </row>
    <row r="1065" spans="1:8">
      <c r="A1065" s="112" t="s">
        <v>1951</v>
      </c>
      <c r="B1065" s="112" t="s">
        <v>366</v>
      </c>
      <c r="C1065">
        <v>500909</v>
      </c>
      <c r="D1065" s="112" t="s">
        <v>2511</v>
      </c>
      <c r="E1065">
        <v>264</v>
      </c>
      <c r="F1065" t="s">
        <v>350</v>
      </c>
      <c r="G1065" s="112" t="s">
        <v>2511</v>
      </c>
      <c r="H1065" s="112"/>
    </row>
    <row r="1066" spans="1:8">
      <c r="A1066" s="112" t="s">
        <v>2512</v>
      </c>
      <c r="B1066" s="112" t="s">
        <v>302</v>
      </c>
      <c r="C1066">
        <v>503599</v>
      </c>
      <c r="D1066" s="112" t="s">
        <v>2513</v>
      </c>
      <c r="E1066">
        <v>267</v>
      </c>
      <c r="G1066" s="112"/>
      <c r="H1066" s="112"/>
    </row>
    <row r="1067" spans="1:8">
      <c r="A1067" s="112" t="s">
        <v>1651</v>
      </c>
      <c r="B1067" s="112" t="s">
        <v>40</v>
      </c>
      <c r="C1067">
        <v>228644</v>
      </c>
      <c r="D1067" s="112" t="s">
        <v>2514</v>
      </c>
      <c r="E1067">
        <v>269</v>
      </c>
      <c r="G1067" s="112"/>
      <c r="H1067" s="112"/>
    </row>
    <row r="1068" spans="1:8">
      <c r="A1068" s="112" t="s">
        <v>2515</v>
      </c>
      <c r="B1068" s="112" t="s">
        <v>1068</v>
      </c>
      <c r="C1068">
        <v>505685</v>
      </c>
      <c r="D1068" s="112" t="s">
        <v>2516</v>
      </c>
      <c r="E1068">
        <v>271</v>
      </c>
      <c r="G1068" s="112"/>
      <c r="H1068" s="112"/>
    </row>
    <row r="1069" spans="1:8">
      <c r="A1069" s="112" t="s">
        <v>2517</v>
      </c>
      <c r="B1069" s="112" t="s">
        <v>218</v>
      </c>
      <c r="C1069">
        <v>528820</v>
      </c>
      <c r="D1069" s="112" t="s">
        <v>2518</v>
      </c>
      <c r="E1069">
        <v>281</v>
      </c>
      <c r="G1069" s="112"/>
      <c r="H1069" s="112"/>
    </row>
    <row r="1070" spans="1:8">
      <c r="A1070" s="112" t="s">
        <v>2519</v>
      </c>
      <c r="B1070" s="112" t="s">
        <v>572</v>
      </c>
      <c r="C1070">
        <v>501730</v>
      </c>
      <c r="D1070" s="112" t="s">
        <v>2520</v>
      </c>
      <c r="E1070">
        <v>281</v>
      </c>
      <c r="G1070" s="112"/>
      <c r="H1070" s="112"/>
    </row>
    <row r="1071" spans="1:8">
      <c r="A1071" s="112" t="s">
        <v>60</v>
      </c>
      <c r="B1071" s="112" t="s">
        <v>40</v>
      </c>
      <c r="C1071">
        <v>197708</v>
      </c>
      <c r="D1071" s="112" t="s">
        <v>2521</v>
      </c>
      <c r="E1071">
        <v>285</v>
      </c>
      <c r="F1071" t="s">
        <v>2522</v>
      </c>
      <c r="G1071" s="112" t="s">
        <v>2521</v>
      </c>
      <c r="H1071" s="112"/>
    </row>
    <row r="1072" spans="1:8">
      <c r="A1072" s="112" t="s">
        <v>1455</v>
      </c>
      <c r="B1072" s="112" t="s">
        <v>617</v>
      </c>
      <c r="C1072">
        <v>529200</v>
      </c>
      <c r="D1072" s="112" t="s">
        <v>2523</v>
      </c>
      <c r="E1072">
        <v>289</v>
      </c>
      <c r="G1072" s="112"/>
      <c r="H1072" s="112"/>
    </row>
    <row r="1073" spans="1:8">
      <c r="A1073" s="112" t="s">
        <v>66</v>
      </c>
      <c r="B1073" s="112" t="s">
        <v>40</v>
      </c>
      <c r="C1073">
        <v>163259</v>
      </c>
      <c r="D1073" s="112" t="s">
        <v>2524</v>
      </c>
      <c r="E1073">
        <v>289</v>
      </c>
      <c r="G1073" s="112"/>
      <c r="H1073" s="112"/>
    </row>
    <row r="1074" spans="1:8">
      <c r="A1074" s="112" t="s">
        <v>2525</v>
      </c>
      <c r="B1074" s="112" t="s">
        <v>69</v>
      </c>
      <c r="C1074">
        <v>505166</v>
      </c>
      <c r="D1074" s="112" t="s">
        <v>2526</v>
      </c>
      <c r="E1074">
        <v>292</v>
      </c>
      <c r="F1074" t="s">
        <v>2181</v>
      </c>
      <c r="G1074" s="112" t="s">
        <v>2526</v>
      </c>
      <c r="H1074" s="112"/>
    </row>
    <row r="1075" spans="1:8">
      <c r="A1075" s="112" t="s">
        <v>1057</v>
      </c>
      <c r="B1075" s="112" t="s">
        <v>218</v>
      </c>
      <c r="C1075">
        <v>503302</v>
      </c>
      <c r="D1075" s="112" t="s">
        <v>2527</v>
      </c>
      <c r="E1075">
        <v>292</v>
      </c>
      <c r="F1075" t="s">
        <v>901</v>
      </c>
      <c r="G1075" s="112" t="s">
        <v>2528</v>
      </c>
      <c r="H1075" s="112"/>
    </row>
    <row r="1076" spans="1:8">
      <c r="A1076" s="112" t="s">
        <v>827</v>
      </c>
      <c r="B1076" s="112" t="s">
        <v>385</v>
      </c>
      <c r="C1076">
        <v>506336</v>
      </c>
      <c r="D1076" s="112" t="s">
        <v>2529</v>
      </c>
      <c r="E1076">
        <v>296</v>
      </c>
      <c r="F1076" t="s">
        <v>2530</v>
      </c>
      <c r="G1076" s="112" t="s">
        <v>2531</v>
      </c>
      <c r="H1076" s="112"/>
    </row>
    <row r="1077" spans="1:8">
      <c r="A1077" s="112" t="s">
        <v>342</v>
      </c>
      <c r="B1077" s="112" t="s">
        <v>40</v>
      </c>
      <c r="C1077">
        <v>229300</v>
      </c>
      <c r="D1077" s="112" t="s">
        <v>2532</v>
      </c>
      <c r="E1077">
        <v>300</v>
      </c>
      <c r="G1077" s="112"/>
      <c r="H1077" s="112"/>
    </row>
    <row r="1078" spans="1:8">
      <c r="A1078" s="112" t="s">
        <v>2533</v>
      </c>
      <c r="B1078" s="112" t="s">
        <v>74</v>
      </c>
      <c r="C1078">
        <v>499965</v>
      </c>
      <c r="D1078" s="112" t="s">
        <v>2534</v>
      </c>
      <c r="E1078">
        <v>311</v>
      </c>
      <c r="G1078" s="112"/>
      <c r="H1078" s="112"/>
    </row>
    <row r="1079" spans="1:8">
      <c r="A1079" s="112" t="s">
        <v>1046</v>
      </c>
      <c r="B1079" s="112" t="s">
        <v>405</v>
      </c>
      <c r="C1079">
        <v>502229</v>
      </c>
      <c r="D1079" s="112" t="s">
        <v>2535</v>
      </c>
      <c r="E1079">
        <v>317</v>
      </c>
      <c r="G1079" s="112"/>
      <c r="H1079" s="112"/>
    </row>
    <row r="1080" spans="1:8">
      <c r="A1080" s="112" t="s">
        <v>2536</v>
      </c>
      <c r="B1080" s="112" t="s">
        <v>218</v>
      </c>
      <c r="C1080">
        <v>501292</v>
      </c>
      <c r="D1080" s="112" t="s">
        <v>2537</v>
      </c>
      <c r="E1080">
        <v>322</v>
      </c>
      <c r="F1080" t="s">
        <v>996</v>
      </c>
      <c r="G1080" s="112" t="s">
        <v>2538</v>
      </c>
      <c r="H1080" s="112"/>
    </row>
    <row r="1081" spans="1:8">
      <c r="A1081" s="112" t="s">
        <v>2539</v>
      </c>
      <c r="B1081" s="112" t="s">
        <v>653</v>
      </c>
      <c r="C1081">
        <v>506100</v>
      </c>
      <c r="D1081" s="112" t="s">
        <v>2540</v>
      </c>
      <c r="E1081">
        <v>323</v>
      </c>
      <c r="F1081" t="s">
        <v>2541</v>
      </c>
      <c r="G1081" s="112" t="s">
        <v>2540</v>
      </c>
      <c r="H1081" s="112"/>
    </row>
    <row r="1082" spans="1:8">
      <c r="A1082" s="112" t="s">
        <v>2542</v>
      </c>
      <c r="B1082" s="112" t="s">
        <v>96</v>
      </c>
      <c r="C1082">
        <v>503504</v>
      </c>
      <c r="D1082" s="112" t="s">
        <v>2543</v>
      </c>
      <c r="E1082">
        <v>327</v>
      </c>
      <c r="F1082" t="s">
        <v>2544</v>
      </c>
      <c r="G1082" s="112" t="s">
        <v>2545</v>
      </c>
      <c r="H1082" s="112"/>
    </row>
    <row r="1083" spans="1:8">
      <c r="A1083" s="112" t="s">
        <v>2546</v>
      </c>
      <c r="B1083" s="112" t="s">
        <v>40</v>
      </c>
      <c r="C1083">
        <v>196088</v>
      </c>
      <c r="D1083" s="112" t="s">
        <v>2547</v>
      </c>
      <c r="E1083">
        <v>327</v>
      </c>
      <c r="G1083" s="112"/>
      <c r="H1083" s="112"/>
    </row>
    <row r="1084" spans="1:8">
      <c r="A1084" s="112" t="s">
        <v>68</v>
      </c>
      <c r="B1084" s="112" t="s">
        <v>69</v>
      </c>
      <c r="C1084">
        <v>501098</v>
      </c>
      <c r="D1084" s="112" t="s">
        <v>2548</v>
      </c>
      <c r="E1084">
        <v>337</v>
      </c>
      <c r="F1084" t="s">
        <v>626</v>
      </c>
      <c r="G1084" s="112" t="s">
        <v>2548</v>
      </c>
      <c r="H1084" s="112"/>
    </row>
    <row r="1085" spans="1:8">
      <c r="A1085" s="112" t="s">
        <v>2549</v>
      </c>
      <c r="B1085" s="112" t="s">
        <v>474</v>
      </c>
      <c r="C1085">
        <v>504975</v>
      </c>
      <c r="D1085" s="112" t="s">
        <v>2550</v>
      </c>
      <c r="E1085">
        <v>337</v>
      </c>
      <c r="G1085" s="112"/>
      <c r="H1085" s="112"/>
    </row>
    <row r="1086" spans="1:8">
      <c r="A1086" s="112" t="s">
        <v>1046</v>
      </c>
      <c r="B1086" s="112" t="s">
        <v>405</v>
      </c>
      <c r="C1086">
        <v>503167</v>
      </c>
      <c r="D1086" s="112" t="s">
        <v>2551</v>
      </c>
      <c r="E1086">
        <v>341</v>
      </c>
      <c r="G1086" s="112"/>
      <c r="H1086" s="112"/>
    </row>
    <row r="1087" spans="1:8">
      <c r="A1087" s="112" t="s">
        <v>2552</v>
      </c>
      <c r="B1087" s="112" t="s">
        <v>69</v>
      </c>
      <c r="C1087">
        <v>506709</v>
      </c>
      <c r="D1087" s="112" t="s">
        <v>2553</v>
      </c>
      <c r="E1087">
        <v>344</v>
      </c>
      <c r="F1087" t="s">
        <v>2104</v>
      </c>
      <c r="G1087" s="112" t="s">
        <v>2553</v>
      </c>
      <c r="H1087" s="112"/>
    </row>
    <row r="1088" spans="1:8">
      <c r="A1088" s="112" t="s">
        <v>57</v>
      </c>
      <c r="B1088" s="112" t="s">
        <v>36</v>
      </c>
      <c r="C1088">
        <v>502037</v>
      </c>
      <c r="D1088" s="112" t="s">
        <v>2554</v>
      </c>
      <c r="E1088">
        <v>350</v>
      </c>
      <c r="G1088" s="112"/>
      <c r="H1088" s="112"/>
    </row>
    <row r="1089" spans="1:8">
      <c r="A1089" s="112" t="s">
        <v>2367</v>
      </c>
      <c r="B1089" s="112" t="s">
        <v>2367</v>
      </c>
      <c r="C1089">
        <v>529432</v>
      </c>
      <c r="D1089" s="112" t="s">
        <v>2555</v>
      </c>
      <c r="E1089">
        <v>355</v>
      </c>
      <c r="G1089" s="112"/>
      <c r="H1089" s="112"/>
    </row>
    <row r="1090" spans="1:8">
      <c r="A1090" s="112" t="s">
        <v>2556</v>
      </c>
      <c r="B1090" s="112" t="s">
        <v>74</v>
      </c>
      <c r="C1090">
        <v>500946</v>
      </c>
      <c r="D1090" s="112" t="s">
        <v>2557</v>
      </c>
      <c r="E1090">
        <v>359</v>
      </c>
      <c r="G1090" s="112"/>
      <c r="H1090" s="112"/>
    </row>
    <row r="1091" spans="1:8">
      <c r="A1091" s="112" t="s">
        <v>2558</v>
      </c>
      <c r="B1091" s="112" t="s">
        <v>40</v>
      </c>
      <c r="C1091">
        <v>209542</v>
      </c>
      <c r="D1091" s="112" t="s">
        <v>2559</v>
      </c>
      <c r="E1091">
        <v>365</v>
      </c>
      <c r="F1091" t="s">
        <v>1333</v>
      </c>
      <c r="G1091" s="112" t="s">
        <v>2559</v>
      </c>
      <c r="H1091" s="112"/>
    </row>
    <row r="1092" spans="1:8">
      <c r="A1092" s="112" t="s">
        <v>388</v>
      </c>
      <c r="B1092" s="112" t="s">
        <v>69</v>
      </c>
      <c r="C1092">
        <v>503034</v>
      </c>
      <c r="D1092" s="112" t="s">
        <v>2560</v>
      </c>
      <c r="E1092">
        <v>369</v>
      </c>
      <c r="F1092" t="s">
        <v>615</v>
      </c>
      <c r="G1092" s="112" t="s">
        <v>2560</v>
      </c>
      <c r="H1092" s="112"/>
    </row>
    <row r="1093" spans="1:8">
      <c r="A1093" s="112" t="s">
        <v>2561</v>
      </c>
      <c r="B1093" s="112" t="s">
        <v>69</v>
      </c>
      <c r="C1093">
        <v>529508</v>
      </c>
      <c r="D1093" s="112" t="s">
        <v>2562</v>
      </c>
      <c r="E1093">
        <v>369</v>
      </c>
      <c r="G1093" s="112"/>
      <c r="H1093" s="112"/>
    </row>
    <row r="1094" spans="1:8">
      <c r="A1094" s="112" t="s">
        <v>1497</v>
      </c>
      <c r="B1094" s="112" t="s">
        <v>405</v>
      </c>
      <c r="C1094">
        <v>500808</v>
      </c>
      <c r="D1094" s="112" t="s">
        <v>2563</v>
      </c>
      <c r="E1094">
        <v>369</v>
      </c>
      <c r="F1094" t="s">
        <v>2564</v>
      </c>
      <c r="G1094" s="112" t="s">
        <v>2565</v>
      </c>
      <c r="H1094" s="112"/>
    </row>
    <row r="1095" spans="1:8">
      <c r="A1095" s="112" t="s">
        <v>521</v>
      </c>
      <c r="B1095" s="112" t="s">
        <v>522</v>
      </c>
      <c r="C1095">
        <v>528829</v>
      </c>
      <c r="D1095" s="112" t="s">
        <v>2566</v>
      </c>
      <c r="E1095">
        <v>374</v>
      </c>
      <c r="G1095" s="112"/>
      <c r="H1095" s="112"/>
    </row>
    <row r="1096" spans="1:8">
      <c r="A1096" s="112" t="s">
        <v>2567</v>
      </c>
      <c r="B1096" s="112" t="s">
        <v>69</v>
      </c>
      <c r="C1096">
        <v>503600</v>
      </c>
      <c r="D1096" s="112" t="s">
        <v>2568</v>
      </c>
      <c r="E1096">
        <v>374</v>
      </c>
      <c r="G1096" s="112"/>
      <c r="H1096" s="112"/>
    </row>
    <row r="1097" spans="1:8">
      <c r="A1097" s="112" t="s">
        <v>68</v>
      </c>
      <c r="B1097" s="112" t="s">
        <v>69</v>
      </c>
      <c r="C1097">
        <v>506176</v>
      </c>
      <c r="D1097" s="112" t="s">
        <v>2569</v>
      </c>
      <c r="E1097">
        <v>381</v>
      </c>
      <c r="G1097" s="112"/>
      <c r="H1097" s="112"/>
    </row>
    <row r="1098" spans="1:8">
      <c r="A1098" s="112" t="s">
        <v>2570</v>
      </c>
      <c r="B1098" s="112" t="s">
        <v>385</v>
      </c>
      <c r="C1098">
        <v>503003</v>
      </c>
      <c r="D1098" s="112" t="s">
        <v>2571</v>
      </c>
      <c r="E1098">
        <v>385</v>
      </c>
      <c r="G1098" s="112"/>
      <c r="H1098" s="112"/>
    </row>
    <row r="1099" spans="1:8">
      <c r="A1099" s="112" t="s">
        <v>787</v>
      </c>
      <c r="B1099" s="112" t="s">
        <v>69</v>
      </c>
      <c r="C1099">
        <v>529522</v>
      </c>
      <c r="D1099" s="112" t="s">
        <v>2572</v>
      </c>
      <c r="E1099">
        <v>389</v>
      </c>
      <c r="G1099" s="112"/>
      <c r="H1099" s="112"/>
    </row>
    <row r="1100" spans="1:8">
      <c r="A1100" s="112" t="s">
        <v>2211</v>
      </c>
      <c r="B1100" s="112" t="s">
        <v>385</v>
      </c>
      <c r="C1100">
        <v>528883</v>
      </c>
      <c r="D1100" s="112" t="s">
        <v>2573</v>
      </c>
      <c r="E1100">
        <v>391</v>
      </c>
      <c r="G1100" s="112"/>
      <c r="H1100" s="112"/>
    </row>
    <row r="1101" spans="1:8">
      <c r="A1101" s="112" t="s">
        <v>2574</v>
      </c>
      <c r="B1101" s="112" t="s">
        <v>40</v>
      </c>
      <c r="C1101">
        <v>209551</v>
      </c>
      <c r="D1101" s="112" t="s">
        <v>2575</v>
      </c>
      <c r="E1101">
        <v>394</v>
      </c>
      <c r="F1101" t="s">
        <v>626</v>
      </c>
      <c r="G1101" s="112" t="s">
        <v>2575</v>
      </c>
      <c r="H1101" s="112"/>
    </row>
    <row r="1102" spans="1:8">
      <c r="A1102" s="112" t="s">
        <v>226</v>
      </c>
      <c r="B1102" s="112" t="s">
        <v>69</v>
      </c>
      <c r="C1102">
        <v>529160</v>
      </c>
      <c r="D1102" s="112" t="s">
        <v>2576</v>
      </c>
      <c r="E1102">
        <v>397</v>
      </c>
      <c r="G1102" s="112"/>
      <c r="H1102" s="112"/>
    </row>
    <row r="1103" spans="1:8">
      <c r="A1103" s="112" t="s">
        <v>2577</v>
      </c>
      <c r="B1103" s="112" t="s">
        <v>218</v>
      </c>
      <c r="C1103">
        <v>529680</v>
      </c>
      <c r="D1103" s="112" t="s">
        <v>2578</v>
      </c>
      <c r="E1103">
        <v>401</v>
      </c>
      <c r="F1103" t="s">
        <v>637</v>
      </c>
      <c r="G1103" s="112" t="s">
        <v>2579</v>
      </c>
      <c r="H1103" s="112"/>
    </row>
    <row r="1104" spans="1:8">
      <c r="A1104" s="112" t="s">
        <v>174</v>
      </c>
      <c r="B1104" s="112" t="s">
        <v>69</v>
      </c>
      <c r="C1104">
        <v>530200</v>
      </c>
      <c r="D1104" s="112" t="s">
        <v>2580</v>
      </c>
      <c r="E1104">
        <v>408</v>
      </c>
      <c r="G1104" s="112"/>
      <c r="H1104" s="112"/>
    </row>
    <row r="1105" spans="1:8">
      <c r="A1105" s="112" t="s">
        <v>2581</v>
      </c>
      <c r="B1105" s="112" t="s">
        <v>40</v>
      </c>
      <c r="C1105">
        <v>160755</v>
      </c>
      <c r="D1105" s="112" t="s">
        <v>2582</v>
      </c>
      <c r="E1105">
        <v>408</v>
      </c>
      <c r="G1105" s="112"/>
      <c r="H1105" s="112"/>
    </row>
    <row r="1106" spans="1:8">
      <c r="A1106" s="112" t="s">
        <v>372</v>
      </c>
      <c r="B1106" s="112" t="s">
        <v>373</v>
      </c>
      <c r="C1106">
        <v>529709</v>
      </c>
      <c r="D1106" s="112" t="s">
        <v>2583</v>
      </c>
      <c r="E1106">
        <v>412</v>
      </c>
      <c r="G1106" s="112"/>
      <c r="H1106" s="112"/>
    </row>
    <row r="1107" spans="1:8">
      <c r="A1107" s="112" t="s">
        <v>2584</v>
      </c>
      <c r="B1107" s="112" t="s">
        <v>405</v>
      </c>
      <c r="C1107">
        <v>505560</v>
      </c>
      <c r="D1107" s="112" t="s">
        <v>2585</v>
      </c>
      <c r="E1107">
        <v>412</v>
      </c>
      <c r="G1107" s="112"/>
      <c r="H1107" s="112"/>
    </row>
    <row r="1108" spans="1:8">
      <c r="A1108" s="112" t="s">
        <v>388</v>
      </c>
      <c r="B1108" s="112" t="s">
        <v>69</v>
      </c>
      <c r="C1108">
        <v>501632</v>
      </c>
      <c r="D1108" s="112" t="s">
        <v>2586</v>
      </c>
      <c r="E1108">
        <v>417</v>
      </c>
      <c r="G1108" s="112"/>
      <c r="H1108" s="112"/>
    </row>
    <row r="1109" spans="1:8">
      <c r="A1109" s="112" t="s">
        <v>1228</v>
      </c>
      <c r="B1109" s="112" t="s">
        <v>96</v>
      </c>
      <c r="C1109">
        <v>503226</v>
      </c>
      <c r="D1109" s="112" t="s">
        <v>2587</v>
      </c>
      <c r="E1109">
        <v>417</v>
      </c>
      <c r="G1109" s="112"/>
      <c r="H1109" s="112"/>
    </row>
    <row r="1110" spans="1:8">
      <c r="A1110" s="112" t="s">
        <v>2588</v>
      </c>
      <c r="B1110" s="112" t="s">
        <v>121</v>
      </c>
      <c r="C1110">
        <v>504837</v>
      </c>
      <c r="D1110" s="112" t="s">
        <v>2589</v>
      </c>
      <c r="E1110">
        <v>421</v>
      </c>
      <c r="G1110" s="112"/>
      <c r="H1110" s="112"/>
    </row>
    <row r="1111" spans="1:8">
      <c r="A1111" s="112" t="s">
        <v>2590</v>
      </c>
      <c r="B1111" s="112" t="s">
        <v>40</v>
      </c>
      <c r="C1111">
        <v>159391</v>
      </c>
      <c r="D1111" s="112" t="s">
        <v>2591</v>
      </c>
      <c r="E1111">
        <v>425</v>
      </c>
      <c r="G1111" s="112"/>
      <c r="H1111" s="112"/>
    </row>
    <row r="1112" spans="1:8">
      <c r="A1112" s="112" t="s">
        <v>2592</v>
      </c>
      <c r="B1112" s="112" t="s">
        <v>40</v>
      </c>
      <c r="C1112">
        <v>176017</v>
      </c>
      <c r="D1112" s="112" t="s">
        <v>2593</v>
      </c>
      <c r="E1112">
        <v>428</v>
      </c>
      <c r="F1112" t="s">
        <v>493</v>
      </c>
      <c r="G1112" s="112" t="s">
        <v>2593</v>
      </c>
      <c r="H1112" s="112"/>
    </row>
    <row r="1113" spans="1:8">
      <c r="A1113" s="112" t="s">
        <v>2594</v>
      </c>
      <c r="B1113" s="112" t="s">
        <v>457</v>
      </c>
      <c r="C1113">
        <v>502101</v>
      </c>
      <c r="D1113" s="112" t="s">
        <v>2595</v>
      </c>
      <c r="E1113">
        <v>432</v>
      </c>
      <c r="G1113" s="112"/>
      <c r="H1113" s="112"/>
    </row>
    <row r="1114" spans="1:8">
      <c r="A1114" s="112" t="s">
        <v>2596</v>
      </c>
      <c r="B1114" s="112" t="s">
        <v>647</v>
      </c>
      <c r="C1114">
        <v>508025</v>
      </c>
      <c r="D1114" s="112" t="s">
        <v>2597</v>
      </c>
      <c r="E1114">
        <v>436</v>
      </c>
      <c r="G1114" s="112"/>
      <c r="H1114" s="112"/>
    </row>
    <row r="1115" spans="1:8">
      <c r="A1115" s="112" t="s">
        <v>882</v>
      </c>
      <c r="B1115" s="112" t="s">
        <v>883</v>
      </c>
      <c r="C1115">
        <v>502207</v>
      </c>
      <c r="D1115" s="112" t="s">
        <v>2598</v>
      </c>
      <c r="E1115">
        <v>445</v>
      </c>
      <c r="F1115" t="s">
        <v>253</v>
      </c>
      <c r="G1115" s="112" t="s">
        <v>2598</v>
      </c>
      <c r="H1115" s="112"/>
    </row>
    <row r="1116" spans="1:8">
      <c r="A1116" s="112" t="s">
        <v>2599</v>
      </c>
      <c r="B1116" s="112" t="s">
        <v>405</v>
      </c>
      <c r="C1116">
        <v>503896</v>
      </c>
      <c r="D1116" s="112" t="s">
        <v>2600</v>
      </c>
      <c r="E1116">
        <v>445</v>
      </c>
      <c r="G1116" s="112"/>
      <c r="H1116" s="112"/>
    </row>
    <row r="1117" spans="1:8">
      <c r="A1117" s="112" t="s">
        <v>68</v>
      </c>
      <c r="B1117" s="112" t="s">
        <v>69</v>
      </c>
      <c r="C1117">
        <v>528921</v>
      </c>
      <c r="D1117" s="112" t="s">
        <v>2601</v>
      </c>
      <c r="E1117">
        <v>451</v>
      </c>
      <c r="G1117" s="112"/>
      <c r="H1117" s="112"/>
    </row>
    <row r="1118" spans="1:8">
      <c r="A1118" s="112" t="s">
        <v>2602</v>
      </c>
      <c r="B1118" s="112" t="s">
        <v>218</v>
      </c>
      <c r="C1118">
        <v>529568</v>
      </c>
      <c r="D1118" s="112" t="s">
        <v>2603</v>
      </c>
      <c r="E1118">
        <v>451</v>
      </c>
      <c r="F1118" t="s">
        <v>626</v>
      </c>
      <c r="G1118" s="112" t="s">
        <v>2604</v>
      </c>
      <c r="H1118" s="112"/>
    </row>
    <row r="1119" spans="1:8">
      <c r="A1119" s="112" t="s">
        <v>2605</v>
      </c>
      <c r="B1119" s="112" t="s">
        <v>516</v>
      </c>
      <c r="C1119">
        <v>504821</v>
      </c>
      <c r="D1119" s="112" t="s">
        <v>2606</v>
      </c>
      <c r="E1119">
        <v>451</v>
      </c>
      <c r="G1119" s="112"/>
      <c r="H1119" s="112"/>
    </row>
    <row r="1120" spans="1:8">
      <c r="A1120" s="112" t="s">
        <v>2607</v>
      </c>
      <c r="B1120" s="112" t="s">
        <v>40</v>
      </c>
      <c r="C1120">
        <v>218335</v>
      </c>
      <c r="D1120" s="112" t="s">
        <v>2608</v>
      </c>
      <c r="E1120">
        <v>460</v>
      </c>
      <c r="G1120" s="112"/>
      <c r="H1120" s="112"/>
    </row>
    <row r="1121" spans="1:8">
      <c r="A1121" s="112" t="s">
        <v>2609</v>
      </c>
      <c r="B1121" s="112" t="s">
        <v>402</v>
      </c>
      <c r="C1121">
        <v>502718</v>
      </c>
      <c r="D1121" s="112" t="s">
        <v>2610</v>
      </c>
      <c r="E1121">
        <v>460</v>
      </c>
      <c r="G1121" s="112"/>
      <c r="H1121" s="112"/>
    </row>
    <row r="1122" spans="1:8">
      <c r="A1122" s="112" t="s">
        <v>2611</v>
      </c>
      <c r="B1122" s="112" t="s">
        <v>40</v>
      </c>
      <c r="C1122">
        <v>228787</v>
      </c>
      <c r="D1122" s="112" t="s">
        <v>2612</v>
      </c>
      <c r="E1122">
        <v>460</v>
      </c>
      <c r="G1122" s="112"/>
      <c r="H1122" s="112"/>
    </row>
    <row r="1123" spans="1:8">
      <c r="A1123" s="112" t="s">
        <v>73</v>
      </c>
      <c r="B1123" s="112" t="s">
        <v>74</v>
      </c>
      <c r="C1123">
        <v>499962</v>
      </c>
      <c r="D1123" s="112" t="s">
        <v>2613</v>
      </c>
      <c r="E1123">
        <v>466</v>
      </c>
      <c r="G1123" s="112"/>
      <c r="H1123" s="112"/>
    </row>
    <row r="1124" spans="1:8">
      <c r="A1124" s="112" t="s">
        <v>2315</v>
      </c>
      <c r="B1124" s="112" t="s">
        <v>40</v>
      </c>
      <c r="C1124">
        <v>166708</v>
      </c>
      <c r="D1124" s="112" t="s">
        <v>2614</v>
      </c>
      <c r="E1124">
        <v>466</v>
      </c>
      <c r="G1124" s="112"/>
      <c r="H1124" s="112"/>
    </row>
    <row r="1125" spans="1:8">
      <c r="A1125" s="112" t="s">
        <v>2596</v>
      </c>
      <c r="B1125" s="112" t="s">
        <v>40</v>
      </c>
      <c r="C1125">
        <v>178396</v>
      </c>
      <c r="D1125" s="112" t="s">
        <v>2615</v>
      </c>
      <c r="E1125">
        <v>466</v>
      </c>
      <c r="F1125" t="s">
        <v>1588</v>
      </c>
      <c r="G1125" s="112" t="s">
        <v>2616</v>
      </c>
      <c r="H1125" s="112"/>
    </row>
    <row r="1126" spans="1:8">
      <c r="A1126" s="112" t="s">
        <v>63</v>
      </c>
      <c r="B1126" s="112" t="s">
        <v>40</v>
      </c>
      <c r="C1126">
        <v>216366</v>
      </c>
      <c r="D1126" s="112" t="s">
        <v>2617</v>
      </c>
      <c r="E1126">
        <v>474</v>
      </c>
      <c r="G1126" s="112"/>
      <c r="H1126" s="112"/>
    </row>
    <row r="1127" spans="1:8">
      <c r="A1127" s="112" t="s">
        <v>428</v>
      </c>
      <c r="B1127" s="112" t="s">
        <v>69</v>
      </c>
      <c r="C1127">
        <v>529633</v>
      </c>
      <c r="D1127" s="112" t="s">
        <v>2618</v>
      </c>
      <c r="E1127">
        <v>474</v>
      </c>
      <c r="G1127" s="112"/>
      <c r="H1127" s="112"/>
    </row>
    <row r="1128" spans="1:8">
      <c r="A1128" s="112" t="s">
        <v>2619</v>
      </c>
      <c r="B1128" s="112" t="s">
        <v>1068</v>
      </c>
      <c r="C1128">
        <v>501040</v>
      </c>
      <c r="D1128" s="112" t="s">
        <v>2620</v>
      </c>
      <c r="E1128">
        <v>474</v>
      </c>
      <c r="G1128" s="112"/>
      <c r="H1128" s="112"/>
    </row>
    <row r="1129" spans="1:8">
      <c r="A1129" s="112" t="s">
        <v>2621</v>
      </c>
      <c r="B1129" s="112" t="s">
        <v>218</v>
      </c>
      <c r="C1129">
        <v>504447</v>
      </c>
      <c r="D1129" s="112" t="s">
        <v>2622</v>
      </c>
      <c r="E1129">
        <v>479</v>
      </c>
      <c r="G1129" s="112"/>
      <c r="H1129" s="112"/>
    </row>
    <row r="1130" spans="1:8">
      <c r="A1130" s="112" t="s">
        <v>2623</v>
      </c>
      <c r="B1130" s="112" t="s">
        <v>2624</v>
      </c>
      <c r="C1130">
        <v>529741</v>
      </c>
      <c r="D1130" s="112" t="s">
        <v>2625</v>
      </c>
      <c r="E1130">
        <v>479</v>
      </c>
      <c r="G1130" s="112"/>
      <c r="H1130" s="112"/>
    </row>
    <row r="1131" spans="1:8">
      <c r="A1131" s="112" t="s">
        <v>2626</v>
      </c>
      <c r="B1131" s="112" t="s">
        <v>69</v>
      </c>
      <c r="C1131">
        <v>502794</v>
      </c>
      <c r="D1131" s="112" t="s">
        <v>2627</v>
      </c>
      <c r="E1131">
        <v>485</v>
      </c>
      <c r="F1131" t="s">
        <v>666</v>
      </c>
      <c r="G1131" s="112" t="s">
        <v>2627</v>
      </c>
      <c r="H1131" s="112"/>
    </row>
    <row r="1132" spans="1:8">
      <c r="A1132" s="112" t="s">
        <v>226</v>
      </c>
      <c r="B1132" s="112" t="s">
        <v>69</v>
      </c>
      <c r="C1132">
        <v>502308</v>
      </c>
      <c r="D1132" s="112" t="s">
        <v>2628</v>
      </c>
      <c r="E1132">
        <v>489</v>
      </c>
      <c r="G1132" s="112"/>
      <c r="H1132" s="112"/>
    </row>
    <row r="1133" spans="1:8">
      <c r="A1133" s="112" t="s">
        <v>2629</v>
      </c>
      <c r="B1133" s="112" t="s">
        <v>474</v>
      </c>
      <c r="C1133">
        <v>504608</v>
      </c>
      <c r="D1133" s="112" t="s">
        <v>2630</v>
      </c>
      <c r="E1133">
        <v>492</v>
      </c>
      <c r="F1133" t="s">
        <v>780</v>
      </c>
      <c r="G1133" s="112" t="s">
        <v>2630</v>
      </c>
      <c r="H1133" s="112"/>
    </row>
    <row r="1134" spans="1:8">
      <c r="A1134" s="112" t="s">
        <v>2631</v>
      </c>
      <c r="B1134" s="112" t="s">
        <v>36</v>
      </c>
      <c r="C1134">
        <v>502232</v>
      </c>
      <c r="D1134" s="112" t="s">
        <v>2632</v>
      </c>
      <c r="E1134">
        <v>492</v>
      </c>
      <c r="G1134" s="112"/>
      <c r="H1134" s="112"/>
    </row>
    <row r="1135" spans="1:8">
      <c r="A1135" s="112" t="s">
        <v>1453</v>
      </c>
      <c r="B1135" s="112" t="s">
        <v>69</v>
      </c>
      <c r="C1135">
        <v>500186</v>
      </c>
      <c r="D1135" s="112" t="s">
        <v>2633</v>
      </c>
      <c r="E1135">
        <v>497</v>
      </c>
      <c r="F1135" t="s">
        <v>876</v>
      </c>
      <c r="G1135" s="112" t="s">
        <v>2633</v>
      </c>
      <c r="H1135" s="112"/>
    </row>
    <row r="1136" spans="1:8">
      <c r="A1136" s="112" t="s">
        <v>2634</v>
      </c>
      <c r="B1136" s="112" t="s">
        <v>40</v>
      </c>
      <c r="C1136">
        <v>151111</v>
      </c>
      <c r="D1136" s="112" t="s">
        <v>2635</v>
      </c>
      <c r="E1136">
        <v>501</v>
      </c>
      <c r="F1136" t="s">
        <v>577</v>
      </c>
      <c r="G1136" s="112" t="s">
        <v>2636</v>
      </c>
      <c r="H1136" s="112"/>
    </row>
    <row r="1137" spans="1:8">
      <c r="A1137" s="112" t="s">
        <v>2637</v>
      </c>
      <c r="B1137" s="112" t="s">
        <v>373</v>
      </c>
      <c r="C1137">
        <v>528929</v>
      </c>
      <c r="D1137" s="112" t="s">
        <v>2638</v>
      </c>
      <c r="E1137">
        <v>501</v>
      </c>
      <c r="G1137" s="112"/>
      <c r="H1137" s="112"/>
    </row>
    <row r="1138" spans="1:8">
      <c r="A1138" s="112" t="s">
        <v>226</v>
      </c>
      <c r="B1138" s="112" t="s">
        <v>69</v>
      </c>
      <c r="C1138">
        <v>528997</v>
      </c>
      <c r="D1138" s="112" t="s">
        <v>2639</v>
      </c>
      <c r="E1138">
        <v>503</v>
      </c>
      <c r="F1138" t="s">
        <v>447</v>
      </c>
      <c r="G1138" s="112" t="s">
        <v>2639</v>
      </c>
      <c r="H1138" s="112"/>
    </row>
    <row r="1139" spans="1:8">
      <c r="A1139" s="112" t="s">
        <v>1453</v>
      </c>
      <c r="B1139" s="112" t="s">
        <v>69</v>
      </c>
      <c r="C1139">
        <v>502491</v>
      </c>
      <c r="D1139" s="112" t="s">
        <v>2640</v>
      </c>
      <c r="E1139">
        <v>503</v>
      </c>
      <c r="F1139" t="s">
        <v>556</v>
      </c>
      <c r="G1139" s="112" t="s">
        <v>2640</v>
      </c>
      <c r="H1139" s="112"/>
    </row>
    <row r="1140" spans="1:8">
      <c r="A1140" s="112" t="s">
        <v>2641</v>
      </c>
      <c r="B1140" s="112" t="s">
        <v>40</v>
      </c>
      <c r="C1140">
        <v>207500</v>
      </c>
      <c r="D1140" s="112" t="s">
        <v>2642</v>
      </c>
      <c r="E1140">
        <v>503</v>
      </c>
      <c r="G1140" s="112"/>
      <c r="H1140" s="112"/>
    </row>
    <row r="1141" spans="1:8">
      <c r="A1141" s="112" t="s">
        <v>2643</v>
      </c>
      <c r="B1141" s="112" t="s">
        <v>405</v>
      </c>
      <c r="C1141">
        <v>529545</v>
      </c>
      <c r="D1141" s="112" t="s">
        <v>2644</v>
      </c>
      <c r="E1141">
        <v>509</v>
      </c>
      <c r="G1141" s="112"/>
      <c r="H1141" s="112"/>
    </row>
    <row r="1142" spans="1:8">
      <c r="A1142" s="112" t="s">
        <v>2645</v>
      </c>
      <c r="B1142" s="112" t="s">
        <v>40</v>
      </c>
      <c r="C1142">
        <v>105330</v>
      </c>
      <c r="D1142" s="112" t="s">
        <v>2646</v>
      </c>
      <c r="E1142">
        <v>519</v>
      </c>
      <c r="F1142" t="s">
        <v>493</v>
      </c>
      <c r="G1142" s="112" t="s">
        <v>2646</v>
      </c>
      <c r="H1142" s="112"/>
    </row>
    <row r="1143" spans="1:8">
      <c r="A1143" s="112" t="s">
        <v>2647</v>
      </c>
      <c r="B1143" s="112" t="s">
        <v>402</v>
      </c>
      <c r="C1143">
        <v>506569</v>
      </c>
      <c r="D1143" s="112" t="s">
        <v>2648</v>
      </c>
      <c r="E1143">
        <v>521</v>
      </c>
      <c r="F1143" t="s">
        <v>811</v>
      </c>
      <c r="G1143" s="112" t="s">
        <v>2648</v>
      </c>
      <c r="H1143" s="112"/>
    </row>
    <row r="1144" spans="1:8">
      <c r="A1144" s="112" t="s">
        <v>1450</v>
      </c>
      <c r="B1144" s="112" t="s">
        <v>1451</v>
      </c>
      <c r="C1144">
        <v>510873</v>
      </c>
      <c r="D1144" s="112" t="s">
        <v>2649</v>
      </c>
      <c r="E1144">
        <v>521</v>
      </c>
      <c r="G1144" s="112"/>
      <c r="H1144" s="112"/>
    </row>
    <row r="1145" spans="1:8">
      <c r="A1145" s="112" t="s">
        <v>68</v>
      </c>
      <c r="B1145" s="112" t="s">
        <v>69</v>
      </c>
      <c r="C1145">
        <v>529794</v>
      </c>
      <c r="D1145" s="112" t="s">
        <v>2650</v>
      </c>
      <c r="E1145">
        <v>521</v>
      </c>
      <c r="G1145" s="112"/>
      <c r="H1145" s="112"/>
    </row>
    <row r="1146" spans="1:8">
      <c r="A1146" s="112" t="s">
        <v>2200</v>
      </c>
      <c r="B1146" s="112" t="s">
        <v>405</v>
      </c>
      <c r="C1146">
        <v>528824</v>
      </c>
      <c r="D1146" s="112" t="s">
        <v>2651</v>
      </c>
      <c r="E1146">
        <v>527</v>
      </c>
      <c r="G1146" s="112"/>
      <c r="H1146" s="112"/>
    </row>
    <row r="1147" spans="1:8">
      <c r="A1147" s="112" t="s">
        <v>815</v>
      </c>
      <c r="B1147" s="112" t="s">
        <v>69</v>
      </c>
      <c r="C1147">
        <v>506024</v>
      </c>
      <c r="D1147" s="112" t="s">
        <v>2652</v>
      </c>
      <c r="E1147">
        <v>527</v>
      </c>
      <c r="F1147" t="s">
        <v>493</v>
      </c>
      <c r="G1147" s="112" t="s">
        <v>2653</v>
      </c>
      <c r="H1147" s="112"/>
    </row>
    <row r="1148" spans="1:8">
      <c r="A1148" s="112" t="s">
        <v>2654</v>
      </c>
      <c r="B1148" s="112" t="s">
        <v>474</v>
      </c>
      <c r="C1148">
        <v>506043</v>
      </c>
      <c r="D1148" s="112" t="s">
        <v>2655</v>
      </c>
      <c r="E1148">
        <v>531</v>
      </c>
      <c r="F1148" t="s">
        <v>1065</v>
      </c>
      <c r="G1148" s="112" t="s">
        <v>2656</v>
      </c>
      <c r="H1148" s="112"/>
    </row>
    <row r="1149" spans="1:8">
      <c r="A1149" s="112" t="s">
        <v>1046</v>
      </c>
      <c r="B1149" s="112" t="s">
        <v>405</v>
      </c>
      <c r="C1149">
        <v>502370</v>
      </c>
      <c r="D1149" s="112" t="s">
        <v>2657</v>
      </c>
      <c r="E1149">
        <v>531</v>
      </c>
      <c r="G1149" s="112"/>
      <c r="H1149" s="112"/>
    </row>
    <row r="1150" spans="1:8">
      <c r="A1150" s="112" t="s">
        <v>2658</v>
      </c>
      <c r="B1150" s="112" t="s">
        <v>632</v>
      </c>
      <c r="C1150">
        <v>529390</v>
      </c>
      <c r="D1150" s="112" t="s">
        <v>2659</v>
      </c>
      <c r="E1150">
        <v>531</v>
      </c>
      <c r="G1150" s="112"/>
      <c r="H1150" s="112"/>
    </row>
    <row r="1151" spans="1:8">
      <c r="A1151" s="112" t="s">
        <v>2493</v>
      </c>
      <c r="B1151" s="112" t="s">
        <v>1068</v>
      </c>
      <c r="C1151">
        <v>506121</v>
      </c>
      <c r="D1151" s="112" t="s">
        <v>2660</v>
      </c>
      <c r="E1151">
        <v>534</v>
      </c>
      <c r="F1151" t="s">
        <v>1073</v>
      </c>
      <c r="G1151" s="112" t="s">
        <v>2660</v>
      </c>
      <c r="H1151" s="112"/>
    </row>
    <row r="1152" spans="1:8">
      <c r="A1152" s="112" t="s">
        <v>1453</v>
      </c>
      <c r="B1152" s="112" t="s">
        <v>69</v>
      </c>
      <c r="C1152">
        <v>529480</v>
      </c>
      <c r="D1152" s="112" t="s">
        <v>2661</v>
      </c>
      <c r="E1152">
        <v>534</v>
      </c>
      <c r="G1152" s="112"/>
      <c r="H1152" s="112"/>
    </row>
    <row r="1153" spans="1:8">
      <c r="A1153" s="112" t="s">
        <v>2662</v>
      </c>
      <c r="B1153" s="112" t="s">
        <v>366</v>
      </c>
      <c r="C1153">
        <v>528970</v>
      </c>
      <c r="D1153" s="112" t="s">
        <v>2663</v>
      </c>
      <c r="E1153">
        <v>540</v>
      </c>
      <c r="G1153" s="112"/>
      <c r="H1153" s="112"/>
    </row>
    <row r="1154" spans="1:8">
      <c r="A1154" s="112" t="s">
        <v>2664</v>
      </c>
      <c r="B1154" s="112" t="s">
        <v>40</v>
      </c>
      <c r="C1154">
        <v>231174</v>
      </c>
      <c r="D1154" s="112" t="s">
        <v>2665</v>
      </c>
      <c r="E1154">
        <v>544</v>
      </c>
      <c r="F1154" t="s">
        <v>556</v>
      </c>
      <c r="G1154" s="112" t="s">
        <v>2665</v>
      </c>
      <c r="H1154" s="112"/>
    </row>
    <row r="1155" spans="1:8">
      <c r="A1155" s="112" t="s">
        <v>68</v>
      </c>
      <c r="B1155" s="112" t="s">
        <v>69</v>
      </c>
      <c r="C1155">
        <v>505552</v>
      </c>
      <c r="D1155" s="112" t="s">
        <v>2666</v>
      </c>
      <c r="E1155">
        <v>549</v>
      </c>
      <c r="F1155" t="s">
        <v>490</v>
      </c>
      <c r="G1155" s="112" t="s">
        <v>2666</v>
      </c>
      <c r="H1155" s="112"/>
    </row>
    <row r="1156" spans="1:8">
      <c r="A1156" s="112" t="s">
        <v>68</v>
      </c>
      <c r="B1156" s="112" t="s">
        <v>69</v>
      </c>
      <c r="C1156">
        <v>502130</v>
      </c>
      <c r="D1156" s="112" t="s">
        <v>2667</v>
      </c>
      <c r="E1156">
        <v>549</v>
      </c>
      <c r="G1156" s="112"/>
      <c r="H1156" s="112"/>
    </row>
    <row r="1157" spans="1:8">
      <c r="A1157" s="112" t="s">
        <v>2668</v>
      </c>
      <c r="B1157" s="112" t="s">
        <v>613</v>
      </c>
      <c r="C1157">
        <v>530027</v>
      </c>
      <c r="D1157" s="112" t="s">
        <v>2669</v>
      </c>
      <c r="E1157">
        <v>549</v>
      </c>
      <c r="G1157" s="112"/>
      <c r="H1157" s="112"/>
    </row>
    <row r="1158" spans="1:8">
      <c r="A1158" s="112" t="s">
        <v>297</v>
      </c>
      <c r="B1158" s="112" t="s">
        <v>298</v>
      </c>
      <c r="C1158">
        <v>502163</v>
      </c>
      <c r="D1158" s="112" t="s">
        <v>2670</v>
      </c>
      <c r="E1158">
        <v>549</v>
      </c>
      <c r="F1158" t="s">
        <v>1632</v>
      </c>
      <c r="G1158" s="112" t="s">
        <v>2671</v>
      </c>
      <c r="H1158" s="112"/>
    </row>
    <row r="1159" spans="1:8">
      <c r="A1159" s="112" t="s">
        <v>2672</v>
      </c>
      <c r="B1159" s="112" t="s">
        <v>1068</v>
      </c>
      <c r="C1159">
        <v>504426</v>
      </c>
      <c r="D1159" s="112" t="s">
        <v>2673</v>
      </c>
      <c r="E1159">
        <v>549</v>
      </c>
      <c r="G1159" s="112"/>
      <c r="H1159" s="112"/>
    </row>
    <row r="1160" spans="1:8">
      <c r="A1160" s="112" t="s">
        <v>2674</v>
      </c>
      <c r="B1160" s="112" t="s">
        <v>370</v>
      </c>
      <c r="C1160">
        <v>505038</v>
      </c>
      <c r="D1160" s="112" t="s">
        <v>2675</v>
      </c>
      <c r="E1160">
        <v>555</v>
      </c>
      <c r="G1160" s="112"/>
      <c r="H1160" s="112"/>
    </row>
    <row r="1161" spans="1:8">
      <c r="A1161" s="112" t="s">
        <v>1100</v>
      </c>
      <c r="B1161" s="112" t="s">
        <v>572</v>
      </c>
      <c r="C1161">
        <v>530202</v>
      </c>
      <c r="D1161" s="112" t="s">
        <v>2676</v>
      </c>
      <c r="E1161">
        <v>556</v>
      </c>
      <c r="F1161" t="s">
        <v>2677</v>
      </c>
      <c r="G1161" s="112" t="s">
        <v>2676</v>
      </c>
      <c r="H1161" s="112"/>
    </row>
    <row r="1162" spans="1:8">
      <c r="A1162" s="112" t="s">
        <v>2678</v>
      </c>
      <c r="B1162" s="112" t="s">
        <v>689</v>
      </c>
      <c r="C1162">
        <v>501902</v>
      </c>
      <c r="D1162" s="112" t="s">
        <v>2679</v>
      </c>
      <c r="E1162">
        <v>560</v>
      </c>
      <c r="G1162" s="112"/>
      <c r="H1162" s="112"/>
    </row>
    <row r="1163" spans="1:8">
      <c r="A1163" s="112" t="s">
        <v>1116</v>
      </c>
      <c r="B1163" s="112" t="s">
        <v>69</v>
      </c>
      <c r="C1163">
        <v>529045</v>
      </c>
      <c r="D1163" s="112" t="s">
        <v>2680</v>
      </c>
      <c r="E1163">
        <v>560</v>
      </c>
      <c r="G1163" s="112"/>
      <c r="H1163" s="112"/>
    </row>
    <row r="1164" spans="1:8">
      <c r="A1164" s="112" t="s">
        <v>2681</v>
      </c>
      <c r="B1164" s="112" t="s">
        <v>96</v>
      </c>
      <c r="C1164">
        <v>502747</v>
      </c>
      <c r="D1164" s="112" t="s">
        <v>2682</v>
      </c>
      <c r="E1164">
        <v>560</v>
      </c>
      <c r="F1164" t="s">
        <v>772</v>
      </c>
      <c r="G1164" s="112" t="s">
        <v>2683</v>
      </c>
      <c r="H1164" s="112"/>
    </row>
    <row r="1165" spans="1:8">
      <c r="A1165" s="112" t="s">
        <v>226</v>
      </c>
      <c r="B1165" s="112" t="s">
        <v>69</v>
      </c>
      <c r="C1165">
        <v>500835</v>
      </c>
      <c r="D1165" s="112" t="s">
        <v>2684</v>
      </c>
      <c r="E1165">
        <v>560</v>
      </c>
      <c r="G1165" s="112"/>
      <c r="H1165" s="112"/>
    </row>
    <row r="1166" spans="1:8">
      <c r="A1166" s="112" t="s">
        <v>2685</v>
      </c>
      <c r="B1166" s="112" t="s">
        <v>218</v>
      </c>
      <c r="C1166">
        <v>504372</v>
      </c>
      <c r="D1166" s="112" t="s">
        <v>2686</v>
      </c>
      <c r="E1166">
        <v>569</v>
      </c>
      <c r="G1166" s="112"/>
      <c r="H1166" s="112"/>
    </row>
    <row r="1167" spans="1:8">
      <c r="A1167" s="112" t="s">
        <v>1000</v>
      </c>
      <c r="B1167" s="112" t="s">
        <v>69</v>
      </c>
      <c r="C1167">
        <v>529032</v>
      </c>
      <c r="D1167" s="112" t="s">
        <v>2687</v>
      </c>
      <c r="E1167">
        <v>569</v>
      </c>
      <c r="G1167" s="112"/>
      <c r="H1167" s="112"/>
    </row>
    <row r="1168" spans="1:8">
      <c r="A1168" s="112" t="s">
        <v>2688</v>
      </c>
      <c r="B1168" s="112" t="s">
        <v>96</v>
      </c>
      <c r="C1168">
        <v>500220</v>
      </c>
      <c r="D1168" s="112" t="s">
        <v>2689</v>
      </c>
      <c r="E1168">
        <v>569</v>
      </c>
      <c r="G1168" s="112"/>
      <c r="H1168" s="112"/>
    </row>
    <row r="1169" spans="1:8">
      <c r="A1169" s="112" t="s">
        <v>2690</v>
      </c>
      <c r="B1169" s="112" t="s">
        <v>1379</v>
      </c>
      <c r="C1169">
        <v>530203</v>
      </c>
      <c r="D1169" s="112" t="s">
        <v>2691</v>
      </c>
      <c r="E1169">
        <v>573</v>
      </c>
      <c r="G1169" s="112"/>
      <c r="H1169" s="112"/>
    </row>
    <row r="1170" spans="1:8">
      <c r="A1170" s="112" t="s">
        <v>2367</v>
      </c>
      <c r="B1170" s="112" t="s">
        <v>2367</v>
      </c>
      <c r="C1170">
        <v>502117</v>
      </c>
      <c r="D1170" s="112" t="s">
        <v>2692</v>
      </c>
      <c r="E1170">
        <v>577</v>
      </c>
      <c r="F1170" t="s">
        <v>732</v>
      </c>
      <c r="G1170" s="112" t="s">
        <v>2692</v>
      </c>
      <c r="H1170" s="112"/>
    </row>
    <row r="1171" spans="1:8">
      <c r="A1171" s="112" t="s">
        <v>137</v>
      </c>
      <c r="B1171" s="112" t="s">
        <v>69</v>
      </c>
      <c r="C1171">
        <v>505997</v>
      </c>
      <c r="D1171" s="112" t="s">
        <v>2693</v>
      </c>
      <c r="E1171">
        <v>577</v>
      </c>
      <c r="G1171" s="112"/>
      <c r="H1171" s="112"/>
    </row>
    <row r="1172" spans="1:8">
      <c r="A1172" s="112" t="s">
        <v>2694</v>
      </c>
      <c r="B1172" s="112" t="s">
        <v>302</v>
      </c>
      <c r="C1172">
        <v>500047</v>
      </c>
      <c r="D1172" s="112" t="s">
        <v>2695</v>
      </c>
      <c r="E1172">
        <v>577</v>
      </c>
      <c r="G1172" s="112"/>
      <c r="H1172" s="112"/>
    </row>
    <row r="1173" spans="1:8">
      <c r="A1173" s="112" t="s">
        <v>372</v>
      </c>
      <c r="B1173" s="112" t="s">
        <v>373</v>
      </c>
      <c r="C1173">
        <v>529129</v>
      </c>
      <c r="D1173" s="112" t="s">
        <v>2696</v>
      </c>
      <c r="E1173">
        <v>584</v>
      </c>
      <c r="G1173" s="112"/>
      <c r="H1173" s="112"/>
    </row>
    <row r="1174" spans="1:8">
      <c r="A1174" s="112" t="s">
        <v>372</v>
      </c>
      <c r="B1174" s="112" t="s">
        <v>373</v>
      </c>
      <c r="C1174">
        <v>528842</v>
      </c>
      <c r="D1174" s="112" t="s">
        <v>2697</v>
      </c>
      <c r="E1174">
        <v>590</v>
      </c>
      <c r="F1174" t="s">
        <v>957</v>
      </c>
      <c r="G1174" s="112" t="s">
        <v>2697</v>
      </c>
      <c r="H1174" s="112"/>
    </row>
    <row r="1175" spans="1:8">
      <c r="A1175" s="112" t="s">
        <v>1455</v>
      </c>
      <c r="B1175" s="112" t="s">
        <v>617</v>
      </c>
      <c r="C1175">
        <v>529152</v>
      </c>
      <c r="D1175" s="112" t="s">
        <v>2698</v>
      </c>
      <c r="E1175">
        <v>590</v>
      </c>
      <c r="G1175" s="112"/>
      <c r="H1175" s="112"/>
    </row>
    <row r="1176" spans="1:8">
      <c r="A1176" s="112" t="s">
        <v>1713</v>
      </c>
      <c r="B1176" s="112" t="s">
        <v>474</v>
      </c>
      <c r="C1176">
        <v>503331</v>
      </c>
      <c r="D1176" s="112" t="s">
        <v>2699</v>
      </c>
      <c r="E1176">
        <v>590</v>
      </c>
      <c r="G1176" s="112"/>
      <c r="H1176" s="112"/>
    </row>
    <row r="1177" spans="1:8">
      <c r="A1177" s="112" t="s">
        <v>2700</v>
      </c>
      <c r="B1177" s="112" t="s">
        <v>218</v>
      </c>
      <c r="C1177">
        <v>529156</v>
      </c>
      <c r="D1177" s="112" t="s">
        <v>2701</v>
      </c>
      <c r="E1177">
        <v>590</v>
      </c>
      <c r="G1177" s="112"/>
      <c r="H1177" s="112"/>
    </row>
    <row r="1178" spans="1:8">
      <c r="A1178" s="112" t="s">
        <v>1266</v>
      </c>
      <c r="B1178" s="112" t="s">
        <v>40</v>
      </c>
      <c r="C1178">
        <v>239169</v>
      </c>
      <c r="D1178" s="112" t="s">
        <v>2702</v>
      </c>
      <c r="E1178">
        <v>596</v>
      </c>
      <c r="G1178" s="112"/>
      <c r="H1178" s="112"/>
    </row>
    <row r="1179" spans="1:8">
      <c r="A1179" s="112" t="s">
        <v>2703</v>
      </c>
      <c r="B1179" s="112" t="s">
        <v>96</v>
      </c>
      <c r="C1179">
        <v>502174</v>
      </c>
      <c r="D1179" s="112" t="s">
        <v>2704</v>
      </c>
      <c r="E1179">
        <v>596</v>
      </c>
      <c r="F1179" t="s">
        <v>1011</v>
      </c>
      <c r="G1179" s="112" t="s">
        <v>2705</v>
      </c>
      <c r="H1179" s="112"/>
    </row>
    <row r="1180" spans="1:8">
      <c r="A1180" s="112" t="s">
        <v>2706</v>
      </c>
      <c r="B1180" s="112" t="s">
        <v>405</v>
      </c>
      <c r="C1180">
        <v>501966</v>
      </c>
      <c r="D1180" s="112" t="s">
        <v>2707</v>
      </c>
      <c r="E1180">
        <v>601</v>
      </c>
      <c r="G1180" s="112"/>
      <c r="H1180" s="112"/>
    </row>
    <row r="1181" spans="1:8">
      <c r="A1181" s="112" t="s">
        <v>2708</v>
      </c>
      <c r="B1181" s="112" t="s">
        <v>218</v>
      </c>
      <c r="C1181">
        <v>528863</v>
      </c>
      <c r="D1181" s="112" t="s">
        <v>2709</v>
      </c>
      <c r="E1181">
        <v>601</v>
      </c>
      <c r="G1181" s="112"/>
      <c r="H1181" s="112"/>
    </row>
    <row r="1182" spans="1:8">
      <c r="A1182" s="112" t="s">
        <v>2710</v>
      </c>
      <c r="B1182" s="112" t="s">
        <v>40</v>
      </c>
      <c r="C1182">
        <v>196060</v>
      </c>
      <c r="D1182" s="112" t="s">
        <v>2711</v>
      </c>
      <c r="E1182">
        <v>601</v>
      </c>
      <c r="G1182" s="112"/>
      <c r="H1182" s="112"/>
    </row>
    <row r="1183" spans="1:8">
      <c r="A1183" s="112" t="s">
        <v>2712</v>
      </c>
      <c r="B1183" s="112" t="s">
        <v>1068</v>
      </c>
      <c r="C1183">
        <v>506228</v>
      </c>
      <c r="D1183" s="112" t="s">
        <v>2713</v>
      </c>
      <c r="E1183">
        <v>610</v>
      </c>
      <c r="G1183" s="112"/>
      <c r="H1183" s="112"/>
    </row>
    <row r="1184" spans="1:8">
      <c r="A1184" s="112" t="s">
        <v>2714</v>
      </c>
      <c r="B1184" s="112" t="s">
        <v>642</v>
      </c>
      <c r="C1184">
        <v>505956</v>
      </c>
      <c r="D1184" s="112" t="s">
        <v>2715</v>
      </c>
      <c r="E1184">
        <v>612</v>
      </c>
      <c r="G1184" s="112"/>
      <c r="H1184" s="112"/>
    </row>
    <row r="1185" spans="1:8">
      <c r="A1185" s="112" t="s">
        <v>770</v>
      </c>
      <c r="B1185" s="112" t="s">
        <v>545</v>
      </c>
      <c r="C1185">
        <v>506917</v>
      </c>
      <c r="D1185" s="112" t="s">
        <v>2716</v>
      </c>
      <c r="E1185">
        <v>612</v>
      </c>
      <c r="G1185" s="112"/>
      <c r="H1185" s="112"/>
    </row>
    <row r="1186" spans="1:8">
      <c r="A1186" s="112" t="s">
        <v>2717</v>
      </c>
      <c r="B1186" s="112" t="s">
        <v>69</v>
      </c>
      <c r="C1186">
        <v>529112</v>
      </c>
      <c r="D1186" s="112" t="s">
        <v>2718</v>
      </c>
      <c r="E1186">
        <v>612</v>
      </c>
      <c r="G1186" s="112"/>
      <c r="H1186" s="112"/>
    </row>
    <row r="1187" spans="1:8">
      <c r="A1187" s="112" t="s">
        <v>2719</v>
      </c>
      <c r="B1187" s="112" t="s">
        <v>471</v>
      </c>
      <c r="C1187">
        <v>502356</v>
      </c>
      <c r="D1187" s="112" t="s">
        <v>2720</v>
      </c>
      <c r="E1187">
        <v>623</v>
      </c>
      <c r="G1187" s="112"/>
      <c r="H1187" s="112"/>
    </row>
    <row r="1188" spans="1:8">
      <c r="A1188" s="112" t="s">
        <v>297</v>
      </c>
      <c r="B1188" s="112" t="s">
        <v>298</v>
      </c>
      <c r="C1188">
        <v>501157</v>
      </c>
      <c r="D1188" s="112" t="s">
        <v>2721</v>
      </c>
      <c r="E1188">
        <v>623</v>
      </c>
      <c r="G1188" s="112"/>
      <c r="H1188" s="112"/>
    </row>
    <row r="1189" spans="1:8">
      <c r="A1189" s="112" t="s">
        <v>2018</v>
      </c>
      <c r="B1189" s="112" t="s">
        <v>40</v>
      </c>
      <c r="C1189">
        <v>499917</v>
      </c>
      <c r="D1189" s="112" t="s">
        <v>2722</v>
      </c>
      <c r="E1189">
        <v>623</v>
      </c>
      <c r="G1189" s="112"/>
      <c r="H1189" s="112"/>
    </row>
    <row r="1190" spans="1:8">
      <c r="A1190" s="112" t="s">
        <v>1497</v>
      </c>
      <c r="B1190" s="112" t="s">
        <v>405</v>
      </c>
      <c r="C1190">
        <v>504483</v>
      </c>
      <c r="D1190" s="112" t="s">
        <v>2723</v>
      </c>
      <c r="E1190">
        <v>629</v>
      </c>
      <c r="G1190" s="112"/>
      <c r="H1190" s="112"/>
    </row>
    <row r="1191" spans="1:8">
      <c r="A1191" s="112" t="s">
        <v>1351</v>
      </c>
      <c r="B1191" s="112" t="s">
        <v>40</v>
      </c>
      <c r="C1191">
        <v>186399</v>
      </c>
      <c r="D1191" s="112" t="s">
        <v>2724</v>
      </c>
      <c r="E1191">
        <v>631</v>
      </c>
      <c r="F1191" t="s">
        <v>1810</v>
      </c>
      <c r="G1191" s="112" t="s">
        <v>2725</v>
      </c>
      <c r="H1191" s="112"/>
    </row>
    <row r="1192" spans="1:8">
      <c r="A1192" s="112" t="s">
        <v>715</v>
      </c>
      <c r="B1192" s="112" t="s">
        <v>402</v>
      </c>
      <c r="C1192">
        <v>500155</v>
      </c>
      <c r="D1192" s="112" t="s">
        <v>2726</v>
      </c>
      <c r="E1192">
        <v>631</v>
      </c>
      <c r="G1192" s="112"/>
      <c r="H1192" s="112"/>
    </row>
    <row r="1193" spans="1:8">
      <c r="A1193" s="112" t="s">
        <v>2727</v>
      </c>
      <c r="B1193" s="112" t="s">
        <v>405</v>
      </c>
      <c r="C1193">
        <v>506894</v>
      </c>
      <c r="D1193" s="112" t="s">
        <v>2728</v>
      </c>
      <c r="E1193">
        <v>631</v>
      </c>
      <c r="G1193" s="112"/>
      <c r="H1193" s="112"/>
    </row>
    <row r="1194" spans="1:8">
      <c r="A1194" s="112" t="s">
        <v>2729</v>
      </c>
      <c r="B1194" s="112" t="s">
        <v>642</v>
      </c>
      <c r="C1194">
        <v>501259</v>
      </c>
      <c r="D1194" s="112" t="s">
        <v>2730</v>
      </c>
      <c r="E1194">
        <v>635</v>
      </c>
      <c r="G1194" s="112"/>
      <c r="H1194" s="112"/>
    </row>
    <row r="1195" spans="1:8">
      <c r="A1195" s="112" t="s">
        <v>2731</v>
      </c>
      <c r="B1195" s="112" t="s">
        <v>642</v>
      </c>
      <c r="C1195">
        <v>502278</v>
      </c>
      <c r="D1195" s="112" t="s">
        <v>2732</v>
      </c>
      <c r="E1195">
        <v>635</v>
      </c>
      <c r="F1195" t="s">
        <v>1598</v>
      </c>
      <c r="G1195" s="112" t="s">
        <v>2733</v>
      </c>
      <c r="H1195" s="112"/>
    </row>
    <row r="1196" spans="1:8">
      <c r="A1196" s="112" t="s">
        <v>1000</v>
      </c>
      <c r="B1196" s="112" t="s">
        <v>69</v>
      </c>
      <c r="C1196">
        <v>529257</v>
      </c>
      <c r="D1196" s="112" t="s">
        <v>2734</v>
      </c>
      <c r="E1196">
        <v>635</v>
      </c>
      <c r="G1196" s="112"/>
      <c r="H1196" s="112"/>
    </row>
    <row r="1197" spans="1:8">
      <c r="A1197" s="112" t="s">
        <v>2216</v>
      </c>
      <c r="B1197" s="112" t="s">
        <v>402</v>
      </c>
      <c r="C1197">
        <v>501850</v>
      </c>
      <c r="D1197" s="112" t="s">
        <v>2735</v>
      </c>
      <c r="E1197">
        <v>635</v>
      </c>
      <c r="F1197" t="s">
        <v>1192</v>
      </c>
      <c r="G1197" s="112" t="s">
        <v>2736</v>
      </c>
      <c r="H1197" s="112"/>
    </row>
    <row r="1198" spans="1:8">
      <c r="A1198" s="112" t="s">
        <v>2737</v>
      </c>
      <c r="B1198" s="112" t="s">
        <v>96</v>
      </c>
      <c r="C1198">
        <v>528857</v>
      </c>
      <c r="D1198" s="112" t="s">
        <v>2738</v>
      </c>
      <c r="E1198">
        <v>642</v>
      </c>
      <c r="G1198" s="112"/>
      <c r="H1198" s="112"/>
    </row>
    <row r="1199" spans="1:8">
      <c r="A1199" s="112" t="s">
        <v>2739</v>
      </c>
      <c r="B1199" s="112" t="s">
        <v>40</v>
      </c>
      <c r="C1199">
        <v>207342</v>
      </c>
      <c r="D1199" s="112" t="s">
        <v>2740</v>
      </c>
      <c r="E1199">
        <v>642</v>
      </c>
      <c r="G1199" s="112"/>
      <c r="H1199" s="112"/>
    </row>
    <row r="1200" spans="1:8">
      <c r="A1200" s="112" t="s">
        <v>2729</v>
      </c>
      <c r="B1200" s="112" t="s">
        <v>642</v>
      </c>
      <c r="C1200">
        <v>529777</v>
      </c>
      <c r="D1200" s="112" t="s">
        <v>2741</v>
      </c>
      <c r="E1200">
        <v>645</v>
      </c>
      <c r="G1200" s="112"/>
      <c r="H1200" s="112"/>
    </row>
    <row r="1201" spans="1:8">
      <c r="A1201" s="112" t="s">
        <v>2742</v>
      </c>
      <c r="B1201" s="112" t="s">
        <v>96</v>
      </c>
      <c r="C1201">
        <v>504564</v>
      </c>
      <c r="D1201" s="112" t="s">
        <v>2743</v>
      </c>
      <c r="E1201">
        <v>649</v>
      </c>
      <c r="G1201" s="112"/>
      <c r="H1201" s="112"/>
    </row>
    <row r="1202" spans="1:8">
      <c r="A1202" s="112" t="s">
        <v>2744</v>
      </c>
      <c r="B1202" s="112" t="s">
        <v>464</v>
      </c>
      <c r="C1202">
        <v>529533</v>
      </c>
      <c r="D1202" s="112" t="s">
        <v>2745</v>
      </c>
      <c r="E1202">
        <v>655</v>
      </c>
      <c r="F1202" t="s">
        <v>2746</v>
      </c>
      <c r="G1202" s="112" t="s">
        <v>2745</v>
      </c>
      <c r="H1202" s="112"/>
    </row>
    <row r="1203" spans="1:8">
      <c r="A1203" s="112" t="s">
        <v>124</v>
      </c>
      <c r="B1203" s="112" t="s">
        <v>74</v>
      </c>
      <c r="C1203">
        <v>499961</v>
      </c>
      <c r="D1203" s="112" t="s">
        <v>2747</v>
      </c>
      <c r="E1203">
        <v>665</v>
      </c>
      <c r="G1203" s="112"/>
      <c r="H1203" s="112"/>
    </row>
    <row r="1204" spans="1:8">
      <c r="A1204" s="112" t="s">
        <v>2748</v>
      </c>
      <c r="B1204" s="112" t="s">
        <v>218</v>
      </c>
      <c r="C1204">
        <v>503874</v>
      </c>
      <c r="D1204" s="112" t="s">
        <v>2749</v>
      </c>
      <c r="E1204">
        <v>665</v>
      </c>
      <c r="G1204" s="112"/>
      <c r="H1204" s="112"/>
    </row>
    <row r="1205" spans="1:8">
      <c r="A1205" s="112" t="s">
        <v>521</v>
      </c>
      <c r="B1205" s="112" t="s">
        <v>522</v>
      </c>
      <c r="C1205">
        <v>528825</v>
      </c>
      <c r="D1205" s="112" t="s">
        <v>2750</v>
      </c>
      <c r="E1205">
        <v>665</v>
      </c>
      <c r="G1205" s="112"/>
      <c r="H1205" s="112"/>
    </row>
    <row r="1206" spans="1:8">
      <c r="A1206" s="112" t="s">
        <v>2751</v>
      </c>
      <c r="B1206" s="112" t="s">
        <v>40</v>
      </c>
      <c r="C1206">
        <v>157289</v>
      </c>
      <c r="D1206" s="112" t="s">
        <v>2752</v>
      </c>
      <c r="E1206">
        <v>671</v>
      </c>
      <c r="F1206" t="s">
        <v>493</v>
      </c>
      <c r="G1206" s="112" t="s">
        <v>2752</v>
      </c>
      <c r="H1206" s="112"/>
    </row>
    <row r="1207" spans="1:8">
      <c r="A1207" s="112" t="s">
        <v>182</v>
      </c>
      <c r="B1207" s="112" t="s">
        <v>40</v>
      </c>
      <c r="C1207">
        <v>166638</v>
      </c>
      <c r="D1207" s="112" t="s">
        <v>2753</v>
      </c>
      <c r="E1207">
        <v>675</v>
      </c>
      <c r="F1207" t="s">
        <v>490</v>
      </c>
      <c r="G1207" s="112" t="s">
        <v>2754</v>
      </c>
      <c r="H1207" s="112"/>
    </row>
    <row r="1208" spans="1:8">
      <c r="A1208" s="112" t="s">
        <v>2335</v>
      </c>
      <c r="B1208" s="112" t="s">
        <v>647</v>
      </c>
      <c r="C1208">
        <v>511732</v>
      </c>
      <c r="D1208" s="112" t="s">
        <v>2755</v>
      </c>
      <c r="E1208">
        <v>678</v>
      </c>
      <c r="F1208" t="s">
        <v>655</v>
      </c>
      <c r="G1208" s="112" t="s">
        <v>2755</v>
      </c>
      <c r="H1208" s="112"/>
    </row>
    <row r="1209" spans="1:8">
      <c r="A1209" s="112" t="s">
        <v>2756</v>
      </c>
      <c r="B1209" s="112" t="s">
        <v>624</v>
      </c>
      <c r="C1209">
        <v>529235</v>
      </c>
      <c r="D1209" s="112" t="s">
        <v>2757</v>
      </c>
      <c r="E1209">
        <v>678</v>
      </c>
      <c r="G1209" s="112"/>
      <c r="H1209" s="112"/>
    </row>
    <row r="1210" spans="1:8">
      <c r="A1210" s="112" t="s">
        <v>2758</v>
      </c>
      <c r="B1210" s="112" t="s">
        <v>40</v>
      </c>
      <c r="C1210">
        <v>228653</v>
      </c>
      <c r="D1210" s="112" t="s">
        <v>2759</v>
      </c>
      <c r="E1210">
        <v>678</v>
      </c>
      <c r="G1210" s="112"/>
      <c r="H1210" s="112"/>
    </row>
    <row r="1211" spans="1:8">
      <c r="A1211" s="112" t="s">
        <v>2760</v>
      </c>
      <c r="B1211" s="112" t="s">
        <v>642</v>
      </c>
      <c r="C1211">
        <v>529209</v>
      </c>
      <c r="D1211" s="112" t="s">
        <v>2761</v>
      </c>
      <c r="E1211">
        <v>687</v>
      </c>
      <c r="F1211" t="s">
        <v>615</v>
      </c>
      <c r="G1211" s="112" t="s">
        <v>2761</v>
      </c>
      <c r="H1211" s="112"/>
    </row>
    <row r="1212" spans="1:8">
      <c r="A1212" s="112" t="s">
        <v>2762</v>
      </c>
      <c r="B1212" s="112" t="s">
        <v>40</v>
      </c>
      <c r="C1212">
        <v>178402</v>
      </c>
      <c r="D1212" s="112" t="s">
        <v>2763</v>
      </c>
      <c r="E1212">
        <v>687</v>
      </c>
      <c r="F1212" t="s">
        <v>493</v>
      </c>
      <c r="G1212" s="112" t="s">
        <v>2764</v>
      </c>
      <c r="H1212" s="112"/>
    </row>
    <row r="1213" spans="1:8">
      <c r="A1213" s="112" t="s">
        <v>1100</v>
      </c>
      <c r="B1213" s="112" t="s">
        <v>642</v>
      </c>
      <c r="C1213">
        <v>500856</v>
      </c>
      <c r="D1213" s="112" t="s">
        <v>2765</v>
      </c>
      <c r="E1213">
        <v>689</v>
      </c>
      <c r="G1213" s="112"/>
      <c r="H1213" s="112"/>
    </row>
    <row r="1214" spans="1:8">
      <c r="A1214" s="112" t="s">
        <v>2766</v>
      </c>
      <c r="B1214" s="112" t="s">
        <v>131</v>
      </c>
      <c r="C1214">
        <v>529025</v>
      </c>
      <c r="D1214" s="112" t="s">
        <v>2767</v>
      </c>
      <c r="E1214">
        <v>689</v>
      </c>
      <c r="G1214" s="112"/>
      <c r="H1214" s="112"/>
    </row>
    <row r="1215" spans="1:8">
      <c r="A1215" s="112" t="s">
        <v>2768</v>
      </c>
      <c r="B1215" s="112" t="s">
        <v>40</v>
      </c>
      <c r="C1215">
        <v>207388</v>
      </c>
      <c r="D1215" s="112" t="s">
        <v>2769</v>
      </c>
      <c r="E1215">
        <v>694</v>
      </c>
      <c r="G1215" s="112"/>
      <c r="H1215" s="112"/>
    </row>
    <row r="1216" spans="1:8">
      <c r="A1216" s="112" t="s">
        <v>2770</v>
      </c>
      <c r="B1216" s="112" t="s">
        <v>647</v>
      </c>
      <c r="C1216">
        <v>512144</v>
      </c>
      <c r="D1216" s="112" t="s">
        <v>2771</v>
      </c>
      <c r="E1216">
        <v>694</v>
      </c>
      <c r="F1216" t="s">
        <v>931</v>
      </c>
      <c r="G1216" s="112" t="s">
        <v>2771</v>
      </c>
      <c r="H1216" s="112"/>
    </row>
    <row r="1217" spans="1:8">
      <c r="A1217" s="112" t="s">
        <v>2772</v>
      </c>
      <c r="B1217" s="112" t="s">
        <v>40</v>
      </c>
      <c r="C1217">
        <v>227216</v>
      </c>
      <c r="D1217" s="112" t="s">
        <v>2773</v>
      </c>
      <c r="E1217">
        <v>698</v>
      </c>
      <c r="F1217" t="s">
        <v>493</v>
      </c>
      <c r="G1217" s="112" t="s">
        <v>2773</v>
      </c>
      <c r="H1217" s="112"/>
    </row>
    <row r="1218" spans="1:8">
      <c r="A1218" s="112" t="s">
        <v>1425</v>
      </c>
      <c r="B1218" s="112" t="s">
        <v>874</v>
      </c>
      <c r="C1218">
        <v>505620</v>
      </c>
      <c r="D1218" s="112" t="s">
        <v>2774</v>
      </c>
      <c r="E1218">
        <v>703</v>
      </c>
      <c r="F1218" t="s">
        <v>2775</v>
      </c>
      <c r="G1218" s="112" t="s">
        <v>2774</v>
      </c>
      <c r="H1218" s="112"/>
    </row>
    <row r="1219" spans="1:8">
      <c r="A1219" s="112" t="s">
        <v>2525</v>
      </c>
      <c r="B1219" s="112" t="s">
        <v>69</v>
      </c>
      <c r="C1219">
        <v>529300</v>
      </c>
      <c r="D1219" s="112" t="s">
        <v>2776</v>
      </c>
      <c r="E1219">
        <v>703</v>
      </c>
      <c r="G1219" s="112"/>
      <c r="H1219" s="112"/>
    </row>
    <row r="1220" spans="1:8">
      <c r="A1220" s="112" t="s">
        <v>2777</v>
      </c>
      <c r="B1220" s="112" t="s">
        <v>96</v>
      </c>
      <c r="C1220">
        <v>504395</v>
      </c>
      <c r="D1220" s="112" t="s">
        <v>2778</v>
      </c>
      <c r="E1220">
        <v>708</v>
      </c>
      <c r="G1220" s="112"/>
      <c r="H1220" s="112"/>
    </row>
    <row r="1221" spans="1:8">
      <c r="A1221" s="112" t="s">
        <v>2779</v>
      </c>
      <c r="B1221" s="112" t="s">
        <v>152</v>
      </c>
      <c r="C1221">
        <v>529062</v>
      </c>
      <c r="D1221" s="112" t="s">
        <v>2780</v>
      </c>
      <c r="E1221">
        <v>708</v>
      </c>
      <c r="G1221" s="112"/>
      <c r="H1221" s="112"/>
    </row>
    <row r="1222" spans="1:8">
      <c r="A1222" s="112" t="s">
        <v>174</v>
      </c>
      <c r="B1222" s="112" t="s">
        <v>69</v>
      </c>
      <c r="C1222">
        <v>529205</v>
      </c>
      <c r="D1222" s="112" t="s">
        <v>2781</v>
      </c>
      <c r="E1222">
        <v>708</v>
      </c>
      <c r="G1222" s="112"/>
      <c r="H1222" s="112"/>
    </row>
    <row r="1223" spans="1:8">
      <c r="A1223" s="112" t="s">
        <v>1425</v>
      </c>
      <c r="B1223" s="112" t="s">
        <v>874</v>
      </c>
      <c r="C1223">
        <v>528846</v>
      </c>
      <c r="D1223" s="112" t="s">
        <v>2782</v>
      </c>
      <c r="E1223">
        <v>708</v>
      </c>
      <c r="G1223" s="112"/>
      <c r="H1223" s="112"/>
    </row>
    <row r="1224" spans="1:8">
      <c r="A1224" s="112" t="s">
        <v>2783</v>
      </c>
      <c r="B1224" s="112" t="s">
        <v>402</v>
      </c>
      <c r="C1224">
        <v>501803</v>
      </c>
      <c r="D1224" s="112" t="s">
        <v>2784</v>
      </c>
      <c r="E1224">
        <v>713</v>
      </c>
      <c r="G1224" s="112"/>
      <c r="H1224" s="112"/>
    </row>
    <row r="1225" spans="1:8">
      <c r="A1225" s="112" t="s">
        <v>2785</v>
      </c>
      <c r="B1225" s="112" t="s">
        <v>449</v>
      </c>
      <c r="C1225">
        <v>513540</v>
      </c>
      <c r="D1225" s="112" t="s">
        <v>2786</v>
      </c>
      <c r="E1225">
        <v>713</v>
      </c>
      <c r="G1225" s="112"/>
      <c r="H1225" s="112"/>
    </row>
    <row r="1226" spans="1:8">
      <c r="A1226" s="112" t="s">
        <v>2787</v>
      </c>
      <c r="B1226" s="112" t="s">
        <v>2788</v>
      </c>
      <c r="C1226">
        <v>500702</v>
      </c>
      <c r="D1226" s="112" t="s">
        <v>2789</v>
      </c>
      <c r="E1226">
        <v>718</v>
      </c>
      <c r="F1226" t="s">
        <v>1810</v>
      </c>
      <c r="G1226" s="112" t="s">
        <v>2789</v>
      </c>
      <c r="H1226" s="112"/>
    </row>
    <row r="1227" spans="1:8">
      <c r="A1227" s="112" t="s">
        <v>2790</v>
      </c>
      <c r="B1227" s="112" t="s">
        <v>642</v>
      </c>
      <c r="C1227">
        <v>503462</v>
      </c>
      <c r="D1227" s="112" t="s">
        <v>2791</v>
      </c>
      <c r="E1227">
        <v>718</v>
      </c>
      <c r="G1227" s="112"/>
      <c r="H1227" s="112"/>
    </row>
    <row r="1228" spans="1:8">
      <c r="A1228" s="112" t="s">
        <v>2792</v>
      </c>
      <c r="B1228" s="112" t="s">
        <v>474</v>
      </c>
      <c r="C1228">
        <v>500204</v>
      </c>
      <c r="D1228" s="112" t="s">
        <v>2793</v>
      </c>
      <c r="E1228">
        <v>722</v>
      </c>
      <c r="G1228" s="112"/>
      <c r="H1228" s="112"/>
    </row>
    <row r="1229" spans="1:8">
      <c r="A1229" s="112" t="s">
        <v>68</v>
      </c>
      <c r="B1229" s="112" t="s">
        <v>69</v>
      </c>
      <c r="C1229">
        <v>530039</v>
      </c>
      <c r="D1229" s="112" t="s">
        <v>2794</v>
      </c>
      <c r="E1229">
        <v>722</v>
      </c>
      <c r="G1229" s="112"/>
      <c r="H1229" s="112"/>
    </row>
    <row r="1230" spans="1:8">
      <c r="A1230" s="112" t="s">
        <v>2795</v>
      </c>
      <c r="B1230" s="112" t="s">
        <v>40</v>
      </c>
      <c r="C1230">
        <v>183044</v>
      </c>
      <c r="D1230" s="112" t="s">
        <v>2796</v>
      </c>
      <c r="E1230">
        <v>722</v>
      </c>
      <c r="G1230" s="112"/>
      <c r="H1230" s="112"/>
    </row>
    <row r="1231" spans="1:8">
      <c r="A1231" s="112" t="s">
        <v>2797</v>
      </c>
      <c r="B1231" s="112" t="s">
        <v>40</v>
      </c>
      <c r="C1231">
        <v>228769</v>
      </c>
      <c r="D1231" s="112" t="s">
        <v>2798</v>
      </c>
      <c r="E1231">
        <v>722</v>
      </c>
      <c r="F1231" t="s">
        <v>493</v>
      </c>
      <c r="G1231" s="112" t="s">
        <v>2798</v>
      </c>
      <c r="H1231" s="112"/>
    </row>
    <row r="1232" spans="1:8">
      <c r="A1232" s="112" t="s">
        <v>2584</v>
      </c>
      <c r="B1232" s="112" t="s">
        <v>405</v>
      </c>
      <c r="C1232">
        <v>528918</v>
      </c>
      <c r="D1232" s="112" t="s">
        <v>2799</v>
      </c>
      <c r="E1232">
        <v>726</v>
      </c>
      <c r="F1232" t="s">
        <v>955</v>
      </c>
      <c r="G1232" s="112" t="s">
        <v>2799</v>
      </c>
      <c r="H1232" s="112"/>
    </row>
    <row r="1233" spans="1:8">
      <c r="A1233" s="112" t="s">
        <v>372</v>
      </c>
      <c r="B1233" s="112" t="s">
        <v>373</v>
      </c>
      <c r="C1233">
        <v>529616</v>
      </c>
      <c r="D1233" s="112" t="s">
        <v>2800</v>
      </c>
      <c r="E1233">
        <v>726</v>
      </c>
      <c r="G1233" s="112"/>
      <c r="H1233" s="112"/>
    </row>
    <row r="1234" spans="1:8">
      <c r="A1234" s="112" t="s">
        <v>68</v>
      </c>
      <c r="B1234" s="112" t="s">
        <v>69</v>
      </c>
      <c r="C1234">
        <v>528815</v>
      </c>
      <c r="D1234" s="112" t="s">
        <v>2801</v>
      </c>
      <c r="E1234">
        <v>730</v>
      </c>
      <c r="G1234" s="112"/>
      <c r="H1234" s="112"/>
    </row>
    <row r="1235" spans="1:8">
      <c r="A1235" s="112" t="s">
        <v>1674</v>
      </c>
      <c r="B1235" s="112" t="s">
        <v>483</v>
      </c>
      <c r="C1235">
        <v>530204</v>
      </c>
      <c r="D1235" s="112" t="s">
        <v>2802</v>
      </c>
      <c r="E1235">
        <v>730</v>
      </c>
      <c r="G1235" s="112"/>
      <c r="H1235" s="112"/>
    </row>
    <row r="1236" spans="1:8">
      <c r="A1236" s="112" t="s">
        <v>1367</v>
      </c>
      <c r="B1236" s="112" t="s">
        <v>69</v>
      </c>
      <c r="C1236">
        <v>500540</v>
      </c>
      <c r="D1236" s="112" t="s">
        <v>2803</v>
      </c>
      <c r="E1236">
        <v>730</v>
      </c>
      <c r="G1236" s="112"/>
      <c r="H1236" s="112"/>
    </row>
    <row r="1237" spans="1:8">
      <c r="A1237" s="112" t="s">
        <v>226</v>
      </c>
      <c r="B1237" s="112" t="s">
        <v>69</v>
      </c>
      <c r="C1237">
        <v>529215</v>
      </c>
      <c r="D1237" s="112" t="s">
        <v>2804</v>
      </c>
      <c r="E1237">
        <v>737</v>
      </c>
      <c r="G1237" s="112"/>
      <c r="H1237" s="112"/>
    </row>
    <row r="1238" spans="1:8">
      <c r="A1238" s="112" t="s">
        <v>2805</v>
      </c>
      <c r="B1238" s="112" t="s">
        <v>302</v>
      </c>
      <c r="C1238">
        <v>529549</v>
      </c>
      <c r="D1238" s="112" t="s">
        <v>2806</v>
      </c>
      <c r="E1238">
        <v>743</v>
      </c>
      <c r="G1238" s="112"/>
      <c r="H1238" s="112"/>
    </row>
    <row r="1239" spans="1:8">
      <c r="A1239" s="112" t="s">
        <v>1367</v>
      </c>
      <c r="B1239" s="112" t="s">
        <v>69</v>
      </c>
      <c r="C1239">
        <v>529427</v>
      </c>
      <c r="D1239" s="112" t="s">
        <v>2807</v>
      </c>
      <c r="E1239">
        <v>748</v>
      </c>
      <c r="G1239" s="112"/>
      <c r="H1239" s="112"/>
    </row>
    <row r="1240" spans="1:8">
      <c r="A1240" s="112" t="s">
        <v>962</v>
      </c>
      <c r="B1240" s="112" t="s">
        <v>69</v>
      </c>
      <c r="C1240">
        <v>529097</v>
      </c>
      <c r="D1240" s="112" t="s">
        <v>2808</v>
      </c>
      <c r="E1240">
        <v>749</v>
      </c>
      <c r="G1240" s="112"/>
      <c r="H1240" s="112"/>
    </row>
    <row r="1241" spans="1:8">
      <c r="A1241" s="112" t="s">
        <v>2809</v>
      </c>
      <c r="B1241" s="112" t="s">
        <v>642</v>
      </c>
      <c r="C1241">
        <v>500533</v>
      </c>
      <c r="D1241" s="112" t="s">
        <v>2810</v>
      </c>
      <c r="E1241">
        <v>749</v>
      </c>
      <c r="G1241" s="112"/>
      <c r="H1241" s="112"/>
    </row>
    <row r="1242" spans="1:8">
      <c r="A1242" s="112" t="s">
        <v>2811</v>
      </c>
      <c r="B1242" s="112" t="s">
        <v>1830</v>
      </c>
      <c r="C1242">
        <v>529441</v>
      </c>
      <c r="D1242" s="112" t="s">
        <v>2812</v>
      </c>
      <c r="E1242">
        <v>749</v>
      </c>
      <c r="G1242" s="112"/>
      <c r="H1242" s="112"/>
    </row>
    <row r="1243" spans="1:8">
      <c r="A1243" s="112" t="s">
        <v>2813</v>
      </c>
      <c r="B1243" s="112" t="s">
        <v>40</v>
      </c>
      <c r="C1243">
        <v>230728</v>
      </c>
      <c r="D1243" s="112" t="s">
        <v>2814</v>
      </c>
      <c r="E1243">
        <v>749</v>
      </c>
      <c r="F1243" t="s">
        <v>493</v>
      </c>
      <c r="G1243" s="112" t="s">
        <v>2815</v>
      </c>
      <c r="H1243" s="112"/>
    </row>
    <row r="1244" spans="1:8">
      <c r="A1244" s="112" t="s">
        <v>541</v>
      </c>
      <c r="B1244" s="112" t="s">
        <v>445</v>
      </c>
      <c r="C1244">
        <v>504529</v>
      </c>
      <c r="D1244" s="112" t="s">
        <v>2816</v>
      </c>
      <c r="E1244">
        <v>755</v>
      </c>
      <c r="G1244" s="112"/>
      <c r="H1244" s="112"/>
    </row>
    <row r="1245" spans="1:8">
      <c r="A1245" s="112" t="s">
        <v>2817</v>
      </c>
      <c r="B1245" s="112" t="s">
        <v>106</v>
      </c>
      <c r="C1245">
        <v>529703</v>
      </c>
      <c r="D1245" s="112" t="s">
        <v>2818</v>
      </c>
      <c r="E1245">
        <v>755</v>
      </c>
      <c r="G1245" s="112"/>
      <c r="H1245" s="112"/>
    </row>
    <row r="1246" spans="1:8">
      <c r="A1246" s="112" t="s">
        <v>1885</v>
      </c>
      <c r="B1246" s="112" t="s">
        <v>405</v>
      </c>
      <c r="C1246">
        <v>529059</v>
      </c>
      <c r="D1246" s="112" t="s">
        <v>2819</v>
      </c>
      <c r="E1246">
        <v>758</v>
      </c>
      <c r="G1246" s="112"/>
      <c r="H1246" s="112"/>
    </row>
    <row r="1247" spans="1:8">
      <c r="A1247" s="112" t="s">
        <v>137</v>
      </c>
      <c r="B1247" s="112" t="s">
        <v>69</v>
      </c>
      <c r="C1247">
        <v>529079</v>
      </c>
      <c r="D1247" s="112" t="s">
        <v>2820</v>
      </c>
      <c r="E1247">
        <v>758</v>
      </c>
      <c r="G1247" s="112"/>
      <c r="H1247" s="112"/>
    </row>
    <row r="1248" spans="1:8">
      <c r="A1248" s="112" t="s">
        <v>217</v>
      </c>
      <c r="B1248" s="112" t="s">
        <v>218</v>
      </c>
      <c r="C1248">
        <v>529092</v>
      </c>
      <c r="D1248" s="112" t="s">
        <v>2821</v>
      </c>
      <c r="E1248">
        <v>761</v>
      </c>
      <c r="G1248" s="112"/>
      <c r="H1248" s="112"/>
    </row>
    <row r="1249" spans="1:8">
      <c r="A1249" s="112" t="s">
        <v>680</v>
      </c>
      <c r="B1249" s="112" t="s">
        <v>464</v>
      </c>
      <c r="C1249">
        <v>506575</v>
      </c>
      <c r="D1249" s="112" t="s">
        <v>2822</v>
      </c>
      <c r="E1249">
        <v>761</v>
      </c>
      <c r="G1249" s="112"/>
      <c r="H1249" s="112"/>
    </row>
    <row r="1250" spans="1:8">
      <c r="A1250" s="112" t="s">
        <v>2823</v>
      </c>
      <c r="B1250" s="112" t="s">
        <v>522</v>
      </c>
      <c r="C1250">
        <v>529398</v>
      </c>
      <c r="D1250" s="112" t="s">
        <v>2824</v>
      </c>
      <c r="E1250">
        <v>761</v>
      </c>
      <c r="G1250" s="112"/>
      <c r="H1250" s="112"/>
    </row>
    <row r="1251" spans="1:8">
      <c r="A1251" s="112" t="s">
        <v>2164</v>
      </c>
      <c r="B1251" s="112" t="s">
        <v>96</v>
      </c>
      <c r="C1251">
        <v>502293</v>
      </c>
      <c r="D1251" s="112" t="s">
        <v>2825</v>
      </c>
      <c r="E1251">
        <v>761</v>
      </c>
      <c r="G1251" s="112"/>
      <c r="H1251" s="112"/>
    </row>
    <row r="1252" spans="1:8">
      <c r="A1252" s="112" t="s">
        <v>124</v>
      </c>
      <c r="B1252" s="112" t="s">
        <v>74</v>
      </c>
      <c r="C1252">
        <v>504868</v>
      </c>
      <c r="D1252" s="112" t="s">
        <v>2826</v>
      </c>
      <c r="E1252">
        <v>761</v>
      </c>
      <c r="G1252" s="112"/>
      <c r="H1252" s="112"/>
    </row>
    <row r="1253" spans="1:8">
      <c r="A1253" s="112" t="s">
        <v>60</v>
      </c>
      <c r="B1253" s="112" t="s">
        <v>40</v>
      </c>
      <c r="C1253">
        <v>190567</v>
      </c>
      <c r="D1253" s="112" t="s">
        <v>2827</v>
      </c>
      <c r="E1253">
        <v>769</v>
      </c>
      <c r="G1253" s="112"/>
      <c r="H1253" s="112"/>
    </row>
    <row r="1254" spans="1:8">
      <c r="A1254" s="112" t="s">
        <v>1453</v>
      </c>
      <c r="B1254" s="112" t="s">
        <v>69</v>
      </c>
      <c r="C1254">
        <v>529234</v>
      </c>
      <c r="D1254" s="112" t="s">
        <v>2828</v>
      </c>
      <c r="E1254">
        <v>769</v>
      </c>
      <c r="G1254" s="112"/>
      <c r="H1254" s="112"/>
    </row>
    <row r="1255" spans="1:8">
      <c r="A1255" s="112" t="s">
        <v>2829</v>
      </c>
      <c r="B1255" s="112" t="s">
        <v>642</v>
      </c>
      <c r="C1255">
        <v>530173</v>
      </c>
      <c r="D1255" s="112" t="s">
        <v>2830</v>
      </c>
      <c r="E1255">
        <v>769</v>
      </c>
      <c r="G1255" s="112"/>
      <c r="H1255" s="112"/>
    </row>
    <row r="1256" spans="1:8">
      <c r="A1256" s="112" t="s">
        <v>2831</v>
      </c>
      <c r="B1256" s="112" t="s">
        <v>402</v>
      </c>
      <c r="C1256">
        <v>528855</v>
      </c>
      <c r="D1256" s="112" t="s">
        <v>2832</v>
      </c>
      <c r="E1256">
        <v>769</v>
      </c>
      <c r="G1256" s="112"/>
      <c r="H1256" s="112"/>
    </row>
    <row r="1257" spans="1:8">
      <c r="A1257" s="112" t="s">
        <v>2833</v>
      </c>
      <c r="B1257" s="112" t="s">
        <v>40</v>
      </c>
      <c r="C1257">
        <v>230038</v>
      </c>
      <c r="D1257" s="112" t="s">
        <v>2834</v>
      </c>
      <c r="E1257">
        <v>779</v>
      </c>
      <c r="F1257" t="s">
        <v>493</v>
      </c>
      <c r="G1257" s="112" t="s">
        <v>2834</v>
      </c>
      <c r="H1257" s="112"/>
    </row>
    <row r="1258" spans="1:8">
      <c r="A1258" s="112" t="s">
        <v>2835</v>
      </c>
      <c r="B1258" s="112" t="s">
        <v>40</v>
      </c>
      <c r="C1258">
        <v>182290</v>
      </c>
      <c r="D1258" s="112" t="s">
        <v>2836</v>
      </c>
      <c r="E1258">
        <v>779</v>
      </c>
      <c r="G1258" s="112"/>
      <c r="H1258" s="112"/>
    </row>
    <row r="1259" spans="1:8">
      <c r="A1259" s="112" t="s">
        <v>137</v>
      </c>
      <c r="B1259" s="112" t="s">
        <v>69</v>
      </c>
      <c r="C1259">
        <v>529139</v>
      </c>
      <c r="D1259" s="112" t="s">
        <v>2837</v>
      </c>
      <c r="E1259">
        <v>784</v>
      </c>
      <c r="G1259" s="112"/>
      <c r="H1259" s="112"/>
    </row>
    <row r="1260" spans="1:8">
      <c r="A1260" s="112" t="s">
        <v>1914</v>
      </c>
      <c r="B1260" s="112" t="s">
        <v>617</v>
      </c>
      <c r="C1260">
        <v>530206</v>
      </c>
      <c r="D1260" s="112" t="s">
        <v>2838</v>
      </c>
      <c r="E1260">
        <v>784</v>
      </c>
      <c r="G1260" s="112"/>
      <c r="H1260" s="112"/>
    </row>
    <row r="1261" spans="1:8">
      <c r="A1261" s="112" t="s">
        <v>2507</v>
      </c>
      <c r="B1261" s="112" t="s">
        <v>545</v>
      </c>
      <c r="C1261">
        <v>529098</v>
      </c>
      <c r="D1261" s="112" t="s">
        <v>2839</v>
      </c>
      <c r="E1261">
        <v>789</v>
      </c>
      <c r="G1261" s="112"/>
      <c r="H1261" s="112"/>
    </row>
    <row r="1262" spans="1:8">
      <c r="A1262" s="112" t="s">
        <v>2416</v>
      </c>
      <c r="B1262" s="112" t="s">
        <v>69</v>
      </c>
      <c r="C1262">
        <v>528958</v>
      </c>
      <c r="D1262" s="112" t="s">
        <v>2840</v>
      </c>
      <c r="E1262">
        <v>789</v>
      </c>
      <c r="G1262" s="112"/>
      <c r="H1262" s="112"/>
    </row>
    <row r="1263" spans="1:8">
      <c r="A1263" s="112" t="s">
        <v>521</v>
      </c>
      <c r="B1263" s="112" t="s">
        <v>522</v>
      </c>
      <c r="C1263">
        <v>505518</v>
      </c>
      <c r="D1263" s="112" t="s">
        <v>2841</v>
      </c>
      <c r="E1263">
        <v>789</v>
      </c>
      <c r="G1263" s="112"/>
      <c r="H1263" s="112"/>
    </row>
    <row r="1264" spans="1:8">
      <c r="A1264" s="112" t="s">
        <v>595</v>
      </c>
      <c r="B1264" s="112" t="s">
        <v>464</v>
      </c>
      <c r="C1264">
        <v>529650</v>
      </c>
      <c r="D1264" s="112" t="s">
        <v>2842</v>
      </c>
      <c r="E1264">
        <v>796</v>
      </c>
      <c r="F1264" t="s">
        <v>447</v>
      </c>
      <c r="G1264" s="112" t="s">
        <v>2843</v>
      </c>
      <c r="H1264" s="112"/>
    </row>
    <row r="1265" spans="1:8">
      <c r="A1265" s="112" t="s">
        <v>2844</v>
      </c>
      <c r="B1265" s="112" t="s">
        <v>924</v>
      </c>
      <c r="C1265">
        <v>501065</v>
      </c>
      <c r="D1265" s="112" t="s">
        <v>2845</v>
      </c>
      <c r="E1265">
        <v>796</v>
      </c>
      <c r="G1265" s="112"/>
      <c r="H1265" s="112"/>
    </row>
    <row r="1266" spans="1:8">
      <c r="A1266" s="112" t="s">
        <v>2846</v>
      </c>
      <c r="B1266" s="112" t="s">
        <v>218</v>
      </c>
      <c r="C1266">
        <v>529386</v>
      </c>
      <c r="D1266" s="112" t="s">
        <v>2847</v>
      </c>
      <c r="E1266">
        <v>801</v>
      </c>
      <c r="F1266" t="s">
        <v>447</v>
      </c>
      <c r="G1266" s="112" t="s">
        <v>2848</v>
      </c>
      <c r="H1266" s="112"/>
    </row>
    <row r="1267" spans="1:8">
      <c r="A1267" s="112" t="s">
        <v>2849</v>
      </c>
      <c r="B1267" s="112" t="s">
        <v>402</v>
      </c>
      <c r="C1267">
        <v>502362</v>
      </c>
      <c r="D1267" s="112" t="s">
        <v>2850</v>
      </c>
      <c r="E1267">
        <v>802</v>
      </c>
      <c r="G1267" s="112"/>
      <c r="H1267" s="112"/>
    </row>
    <row r="1268" spans="1:8">
      <c r="A1268" s="112" t="s">
        <v>2851</v>
      </c>
      <c r="B1268" s="112" t="s">
        <v>642</v>
      </c>
      <c r="C1268">
        <v>528886</v>
      </c>
      <c r="D1268" s="112" t="s">
        <v>2852</v>
      </c>
      <c r="E1268">
        <v>804</v>
      </c>
      <c r="G1268" s="112"/>
      <c r="H1268" s="112"/>
    </row>
    <row r="1269" spans="1:8">
      <c r="A1269" s="112" t="s">
        <v>1367</v>
      </c>
      <c r="B1269" s="112" t="s">
        <v>69</v>
      </c>
      <c r="C1269">
        <v>529190</v>
      </c>
      <c r="D1269" s="112" t="s">
        <v>2853</v>
      </c>
      <c r="E1269">
        <v>804</v>
      </c>
      <c r="G1269" s="112"/>
      <c r="H1269" s="112"/>
    </row>
    <row r="1270" spans="1:8">
      <c r="A1270" s="112" t="s">
        <v>1703</v>
      </c>
      <c r="B1270" s="112" t="s">
        <v>883</v>
      </c>
      <c r="C1270">
        <v>506070</v>
      </c>
      <c r="D1270" s="112" t="s">
        <v>2854</v>
      </c>
      <c r="E1270">
        <v>804</v>
      </c>
      <c r="F1270" t="s">
        <v>610</v>
      </c>
      <c r="G1270" s="112" t="s">
        <v>2855</v>
      </c>
      <c r="H1270" s="112"/>
    </row>
    <row r="1271" spans="1:8">
      <c r="A1271" s="112" t="s">
        <v>2856</v>
      </c>
      <c r="B1271" s="112" t="s">
        <v>474</v>
      </c>
      <c r="C1271">
        <v>504217</v>
      </c>
      <c r="D1271" s="112" t="s">
        <v>2857</v>
      </c>
      <c r="E1271">
        <v>809</v>
      </c>
      <c r="F1271" t="s">
        <v>490</v>
      </c>
      <c r="G1271" s="112" t="s">
        <v>2858</v>
      </c>
      <c r="H1271" s="112"/>
    </row>
    <row r="1272" spans="1:8">
      <c r="A1272" s="112" t="s">
        <v>46</v>
      </c>
      <c r="B1272" s="112" t="s">
        <v>36</v>
      </c>
      <c r="C1272">
        <v>529443</v>
      </c>
      <c r="D1272" s="112" t="s">
        <v>2859</v>
      </c>
      <c r="E1272">
        <v>814</v>
      </c>
      <c r="G1272" s="112"/>
      <c r="H1272" s="112"/>
    </row>
    <row r="1273" spans="1:8">
      <c r="A1273" s="112" t="s">
        <v>1999</v>
      </c>
      <c r="B1273" s="112" t="s">
        <v>2000</v>
      </c>
      <c r="C1273">
        <v>529500</v>
      </c>
      <c r="D1273" s="112" t="s">
        <v>2860</v>
      </c>
      <c r="E1273">
        <v>814</v>
      </c>
      <c r="G1273" s="112"/>
      <c r="H1273" s="112"/>
    </row>
    <row r="1274" spans="1:8">
      <c r="A1274" s="112" t="s">
        <v>2861</v>
      </c>
      <c r="B1274" s="112" t="s">
        <v>402</v>
      </c>
      <c r="C1274">
        <v>505924</v>
      </c>
      <c r="D1274" s="112" t="s">
        <v>2862</v>
      </c>
      <c r="E1274">
        <v>818</v>
      </c>
      <c r="F1274" t="s">
        <v>556</v>
      </c>
      <c r="G1274" s="112" t="s">
        <v>2862</v>
      </c>
      <c r="H1274" s="112"/>
    </row>
    <row r="1275" spans="1:8">
      <c r="A1275" s="112" t="s">
        <v>2552</v>
      </c>
      <c r="B1275" s="112" t="s">
        <v>69</v>
      </c>
      <c r="C1275">
        <v>503882</v>
      </c>
      <c r="D1275" s="112" t="s">
        <v>2863</v>
      </c>
      <c r="E1275">
        <v>818</v>
      </c>
      <c r="G1275" s="112"/>
      <c r="H1275" s="112"/>
    </row>
    <row r="1276" spans="1:8">
      <c r="A1276" s="112" t="s">
        <v>2864</v>
      </c>
      <c r="B1276" s="112" t="s">
        <v>106</v>
      </c>
      <c r="C1276">
        <v>528948</v>
      </c>
      <c r="D1276" s="112" t="s">
        <v>2865</v>
      </c>
      <c r="E1276">
        <v>822</v>
      </c>
      <c r="G1276" s="112"/>
      <c r="H1276" s="112"/>
    </row>
    <row r="1277" spans="1:8">
      <c r="A1277" s="112" t="s">
        <v>404</v>
      </c>
      <c r="B1277" s="112" t="s">
        <v>405</v>
      </c>
      <c r="C1277">
        <v>529393</v>
      </c>
      <c r="D1277" s="112" t="s">
        <v>2866</v>
      </c>
      <c r="E1277">
        <v>822</v>
      </c>
      <c r="G1277" s="112"/>
      <c r="H1277" s="112"/>
    </row>
    <row r="1278" spans="1:8">
      <c r="A1278" s="112" t="s">
        <v>372</v>
      </c>
      <c r="B1278" s="112" t="s">
        <v>373</v>
      </c>
      <c r="C1278">
        <v>529683</v>
      </c>
      <c r="D1278" s="112" t="s">
        <v>2867</v>
      </c>
      <c r="E1278">
        <v>822</v>
      </c>
      <c r="G1278" s="112"/>
      <c r="H1278" s="112"/>
    </row>
    <row r="1279" spans="1:8">
      <c r="A1279" s="112" t="s">
        <v>2868</v>
      </c>
      <c r="B1279" s="112" t="s">
        <v>69</v>
      </c>
      <c r="C1279">
        <v>529189</v>
      </c>
      <c r="D1279" s="112" t="s">
        <v>2869</v>
      </c>
      <c r="E1279">
        <v>822</v>
      </c>
      <c r="G1279" s="112"/>
      <c r="H1279" s="112"/>
    </row>
    <row r="1280" spans="1:8">
      <c r="A1280" s="112" t="s">
        <v>388</v>
      </c>
      <c r="B1280" s="112" t="s">
        <v>69</v>
      </c>
      <c r="C1280">
        <v>530034</v>
      </c>
      <c r="D1280" s="112" t="s">
        <v>2870</v>
      </c>
      <c r="E1280">
        <v>822</v>
      </c>
      <c r="G1280" s="112"/>
      <c r="H1280" s="112"/>
    </row>
    <row r="1281" spans="1:8">
      <c r="A1281" s="112" t="s">
        <v>2871</v>
      </c>
      <c r="B1281" s="112" t="s">
        <v>218</v>
      </c>
      <c r="C1281">
        <v>529145</v>
      </c>
      <c r="D1281" s="112" t="s">
        <v>2872</v>
      </c>
      <c r="E1281">
        <v>832</v>
      </c>
      <c r="G1281" s="112"/>
      <c r="H1281" s="112"/>
    </row>
    <row r="1282" spans="1:8">
      <c r="A1282" s="112" t="s">
        <v>864</v>
      </c>
      <c r="B1282" s="112" t="s">
        <v>69</v>
      </c>
      <c r="C1282">
        <v>529341</v>
      </c>
      <c r="D1282" s="112" t="s">
        <v>2873</v>
      </c>
      <c r="E1282">
        <v>839</v>
      </c>
      <c r="G1282" s="112"/>
      <c r="H1282" s="112"/>
    </row>
    <row r="1283" spans="1:8">
      <c r="A1283" s="112" t="s">
        <v>2874</v>
      </c>
      <c r="B1283" s="112" t="s">
        <v>69</v>
      </c>
      <c r="C1283">
        <v>529507</v>
      </c>
      <c r="D1283" s="112" t="s">
        <v>2875</v>
      </c>
      <c r="E1283">
        <v>839</v>
      </c>
      <c r="G1283" s="112"/>
      <c r="H1283" s="112"/>
    </row>
    <row r="1284" spans="1:8">
      <c r="A1284" s="112" t="s">
        <v>1019</v>
      </c>
      <c r="B1284" s="112" t="s">
        <v>69</v>
      </c>
      <c r="C1284">
        <v>529520</v>
      </c>
      <c r="D1284" s="112" t="s">
        <v>2876</v>
      </c>
      <c r="E1284">
        <v>844</v>
      </c>
      <c r="G1284" s="112"/>
      <c r="H1284" s="112"/>
    </row>
    <row r="1285" spans="1:8">
      <c r="A1285" s="112" t="s">
        <v>2877</v>
      </c>
      <c r="B1285" s="112" t="s">
        <v>96</v>
      </c>
      <c r="C1285">
        <v>500634</v>
      </c>
      <c r="D1285" s="112" t="s">
        <v>2878</v>
      </c>
      <c r="E1285">
        <v>844</v>
      </c>
      <c r="G1285" s="112"/>
      <c r="H1285" s="112"/>
    </row>
    <row r="1286" spans="1:8">
      <c r="A1286" s="112" t="s">
        <v>2879</v>
      </c>
      <c r="B1286" s="112" t="s">
        <v>874</v>
      </c>
      <c r="C1286">
        <v>528980</v>
      </c>
      <c r="D1286" s="112" t="s">
        <v>2880</v>
      </c>
      <c r="E1286">
        <v>851</v>
      </c>
      <c r="F1286" t="s">
        <v>811</v>
      </c>
      <c r="G1286" s="112" t="s">
        <v>2880</v>
      </c>
      <c r="H1286" s="112"/>
    </row>
    <row r="1287" spans="1:8">
      <c r="A1287" s="112" t="s">
        <v>652</v>
      </c>
      <c r="B1287" s="112" t="s">
        <v>653</v>
      </c>
      <c r="C1287">
        <v>530033</v>
      </c>
      <c r="D1287" s="112" t="s">
        <v>2881</v>
      </c>
      <c r="E1287">
        <v>851</v>
      </c>
      <c r="F1287" t="s">
        <v>493</v>
      </c>
      <c r="G1287" s="112" t="s">
        <v>2882</v>
      </c>
      <c r="H1287" s="112"/>
    </row>
    <row r="1288" spans="1:8">
      <c r="A1288" s="112" t="s">
        <v>2883</v>
      </c>
      <c r="B1288" s="112" t="s">
        <v>2011</v>
      </c>
      <c r="C1288">
        <v>530208</v>
      </c>
      <c r="D1288" s="112" t="s">
        <v>2884</v>
      </c>
      <c r="E1288">
        <v>851</v>
      </c>
      <c r="G1288" s="112"/>
      <c r="H1288" s="112"/>
    </row>
    <row r="1289" spans="1:8">
      <c r="A1289" s="112" t="s">
        <v>2885</v>
      </c>
      <c r="B1289" s="112" t="s">
        <v>471</v>
      </c>
      <c r="C1289">
        <v>529818</v>
      </c>
      <c r="D1289" s="112" t="s">
        <v>2886</v>
      </c>
      <c r="E1289">
        <v>851</v>
      </c>
      <c r="G1289" s="112"/>
      <c r="H1289" s="112"/>
    </row>
    <row r="1290" spans="1:8">
      <c r="A1290" s="112" t="s">
        <v>2887</v>
      </c>
      <c r="B1290" s="112" t="s">
        <v>2011</v>
      </c>
      <c r="C1290">
        <v>529470</v>
      </c>
      <c r="D1290" s="112" t="s">
        <v>2888</v>
      </c>
      <c r="E1290">
        <v>856</v>
      </c>
      <c r="G1290" s="112"/>
      <c r="H1290" s="112"/>
    </row>
    <row r="1291" spans="1:8">
      <c r="A1291" s="112" t="s">
        <v>2889</v>
      </c>
      <c r="B1291" s="112" t="s">
        <v>642</v>
      </c>
      <c r="C1291">
        <v>528828</v>
      </c>
      <c r="D1291" s="112" t="s">
        <v>2890</v>
      </c>
      <c r="E1291">
        <v>856</v>
      </c>
      <c r="F1291" t="s">
        <v>2522</v>
      </c>
      <c r="G1291" s="112" t="s">
        <v>2891</v>
      </c>
      <c r="H1291" s="112"/>
    </row>
    <row r="1292" spans="1:8">
      <c r="A1292" s="112" t="s">
        <v>1317</v>
      </c>
      <c r="B1292" s="112" t="s">
        <v>471</v>
      </c>
      <c r="C1292">
        <v>501875</v>
      </c>
      <c r="D1292" s="112" t="s">
        <v>2892</v>
      </c>
      <c r="E1292">
        <v>856</v>
      </c>
      <c r="G1292" s="112"/>
      <c r="H1292" s="112"/>
    </row>
    <row r="1293" spans="1:8">
      <c r="A1293" s="112" t="s">
        <v>2893</v>
      </c>
      <c r="B1293" s="112" t="s">
        <v>69</v>
      </c>
      <c r="C1293">
        <v>529731</v>
      </c>
      <c r="D1293" s="112" t="s">
        <v>2894</v>
      </c>
      <c r="E1293">
        <v>856</v>
      </c>
      <c r="G1293" s="112"/>
      <c r="H1293" s="112"/>
    </row>
    <row r="1294" spans="1:8">
      <c r="A1294" s="112" t="s">
        <v>993</v>
      </c>
      <c r="B1294" s="112" t="s">
        <v>617</v>
      </c>
      <c r="C1294">
        <v>529178</v>
      </c>
      <c r="D1294" s="112" t="s">
        <v>2895</v>
      </c>
      <c r="E1294">
        <v>861</v>
      </c>
      <c r="G1294" s="112"/>
      <c r="H1294" s="112"/>
    </row>
    <row r="1295" spans="1:8">
      <c r="A1295" s="112" t="s">
        <v>2430</v>
      </c>
      <c r="B1295" s="112" t="s">
        <v>40</v>
      </c>
      <c r="C1295">
        <v>228246</v>
      </c>
      <c r="D1295" s="112" t="s">
        <v>2896</v>
      </c>
      <c r="E1295">
        <v>865</v>
      </c>
      <c r="F1295" t="s">
        <v>493</v>
      </c>
      <c r="G1295" s="112" t="s">
        <v>2896</v>
      </c>
      <c r="H1295" s="112"/>
    </row>
    <row r="1296" spans="1:8">
      <c r="A1296" s="112" t="s">
        <v>715</v>
      </c>
      <c r="B1296" s="112" t="s">
        <v>402</v>
      </c>
      <c r="C1296">
        <v>528978</v>
      </c>
      <c r="D1296" s="112" t="s">
        <v>2897</v>
      </c>
      <c r="E1296">
        <v>865</v>
      </c>
      <c r="F1296" t="s">
        <v>2898</v>
      </c>
      <c r="G1296" s="112" t="s">
        <v>2899</v>
      </c>
      <c r="H1296" s="112"/>
    </row>
    <row r="1297" spans="1:8">
      <c r="A1297" s="112" t="s">
        <v>1674</v>
      </c>
      <c r="B1297" s="112" t="s">
        <v>483</v>
      </c>
      <c r="C1297">
        <v>529532</v>
      </c>
      <c r="D1297" s="112" t="s">
        <v>2900</v>
      </c>
      <c r="E1297">
        <v>865</v>
      </c>
      <c r="G1297" s="112"/>
      <c r="H1297" s="112"/>
    </row>
    <row r="1298" spans="1:8">
      <c r="A1298" s="112" t="s">
        <v>168</v>
      </c>
      <c r="B1298" s="112" t="s">
        <v>40</v>
      </c>
      <c r="C1298">
        <v>530209</v>
      </c>
      <c r="D1298" s="112" t="s">
        <v>2901</v>
      </c>
      <c r="E1298">
        <v>872</v>
      </c>
      <c r="F1298" t="s">
        <v>466</v>
      </c>
      <c r="G1298" s="112" t="s">
        <v>2902</v>
      </c>
      <c r="H1298" s="112"/>
    </row>
    <row r="1299" spans="1:8">
      <c r="A1299" s="112" t="s">
        <v>2903</v>
      </c>
      <c r="B1299" s="112" t="s">
        <v>40</v>
      </c>
      <c r="C1299">
        <v>171128</v>
      </c>
      <c r="D1299" s="112" t="s">
        <v>2904</v>
      </c>
      <c r="E1299">
        <v>872</v>
      </c>
      <c r="F1299" t="s">
        <v>615</v>
      </c>
      <c r="G1299" s="112" t="s">
        <v>2904</v>
      </c>
      <c r="H1299" s="112"/>
    </row>
    <row r="1300" spans="1:8">
      <c r="A1300" s="112" t="s">
        <v>1100</v>
      </c>
      <c r="B1300" s="112" t="s">
        <v>642</v>
      </c>
      <c r="C1300">
        <v>500492</v>
      </c>
      <c r="D1300" s="112" t="s">
        <v>2905</v>
      </c>
      <c r="E1300">
        <v>872</v>
      </c>
      <c r="G1300" s="112"/>
      <c r="H1300" s="112"/>
    </row>
    <row r="1301" spans="1:8">
      <c r="A1301" s="112" t="s">
        <v>2906</v>
      </c>
      <c r="B1301" s="112" t="s">
        <v>402</v>
      </c>
      <c r="C1301">
        <v>528856</v>
      </c>
      <c r="D1301" s="112" t="s">
        <v>2907</v>
      </c>
      <c r="E1301">
        <v>872</v>
      </c>
      <c r="G1301" s="112"/>
      <c r="H1301" s="112"/>
    </row>
    <row r="1302" spans="1:8">
      <c r="A1302" s="112" t="s">
        <v>1340</v>
      </c>
      <c r="B1302" s="112" t="s">
        <v>692</v>
      </c>
      <c r="C1302">
        <v>529124</v>
      </c>
      <c r="D1302" s="112" t="s">
        <v>2908</v>
      </c>
      <c r="E1302">
        <v>880</v>
      </c>
      <c r="G1302" s="112"/>
      <c r="H1302" s="112"/>
    </row>
    <row r="1303" spans="1:8">
      <c r="A1303" s="112" t="s">
        <v>2909</v>
      </c>
      <c r="B1303" s="112" t="s">
        <v>218</v>
      </c>
      <c r="C1303">
        <v>501087</v>
      </c>
      <c r="D1303" s="112" t="s">
        <v>2910</v>
      </c>
      <c r="E1303">
        <v>880</v>
      </c>
      <c r="G1303" s="112"/>
      <c r="H1303" s="112"/>
    </row>
    <row r="1304" spans="1:8">
      <c r="A1304" s="112" t="s">
        <v>1453</v>
      </c>
      <c r="B1304" s="112" t="s">
        <v>69</v>
      </c>
      <c r="C1304">
        <v>529642</v>
      </c>
      <c r="D1304" s="112" t="s">
        <v>2911</v>
      </c>
      <c r="E1304">
        <v>880</v>
      </c>
      <c r="G1304" s="112"/>
      <c r="H1304" s="112"/>
    </row>
    <row r="1305" spans="1:8">
      <c r="A1305" s="112" t="s">
        <v>2912</v>
      </c>
      <c r="B1305" s="112" t="s">
        <v>572</v>
      </c>
      <c r="C1305">
        <v>530038</v>
      </c>
      <c r="D1305" s="112" t="s">
        <v>2913</v>
      </c>
      <c r="E1305">
        <v>880</v>
      </c>
      <c r="G1305" s="112"/>
      <c r="H1305" s="112"/>
    </row>
    <row r="1306" spans="1:8">
      <c r="A1306" s="112" t="s">
        <v>206</v>
      </c>
      <c r="B1306" s="112" t="s">
        <v>36</v>
      </c>
      <c r="C1306">
        <v>530028</v>
      </c>
      <c r="D1306" s="112" t="s">
        <v>2914</v>
      </c>
      <c r="E1306">
        <v>880</v>
      </c>
      <c r="G1306" s="112"/>
      <c r="H1306" s="112"/>
    </row>
    <row r="1307" spans="1:8">
      <c r="A1307" s="112" t="s">
        <v>2507</v>
      </c>
      <c r="B1307" s="112" t="s">
        <v>545</v>
      </c>
      <c r="C1307">
        <v>502255</v>
      </c>
      <c r="D1307" s="112" t="s">
        <v>2915</v>
      </c>
      <c r="E1307">
        <v>888</v>
      </c>
      <c r="G1307" s="112"/>
      <c r="H1307" s="112"/>
    </row>
    <row r="1308" spans="1:8">
      <c r="A1308" s="112" t="s">
        <v>2916</v>
      </c>
      <c r="B1308" s="112" t="s">
        <v>69</v>
      </c>
      <c r="C1308">
        <v>529489</v>
      </c>
      <c r="D1308" s="112" t="s">
        <v>2917</v>
      </c>
      <c r="E1308">
        <v>888</v>
      </c>
      <c r="G1308" s="112"/>
      <c r="H1308" s="112"/>
    </row>
    <row r="1309" spans="1:8">
      <c r="A1309" s="112" t="s">
        <v>2918</v>
      </c>
      <c r="B1309" s="112" t="s">
        <v>642</v>
      </c>
      <c r="C1309">
        <v>506622</v>
      </c>
      <c r="D1309" s="112" t="s">
        <v>2919</v>
      </c>
      <c r="E1309">
        <v>888</v>
      </c>
      <c r="F1309" t="s">
        <v>427</v>
      </c>
      <c r="G1309" s="112" t="s">
        <v>2920</v>
      </c>
      <c r="H1309" s="112"/>
    </row>
    <row r="1310" spans="1:8">
      <c r="A1310" s="112" t="s">
        <v>2921</v>
      </c>
      <c r="B1310" s="112" t="s">
        <v>36</v>
      </c>
      <c r="C1310">
        <v>506455</v>
      </c>
      <c r="D1310" s="112" t="s">
        <v>2922</v>
      </c>
      <c r="E1310">
        <v>888</v>
      </c>
      <c r="G1310" s="112"/>
      <c r="H1310" s="112"/>
    </row>
    <row r="1311" spans="1:8">
      <c r="A1311" s="112" t="s">
        <v>2923</v>
      </c>
      <c r="B1311" s="112" t="s">
        <v>40</v>
      </c>
      <c r="C1311">
        <v>203517</v>
      </c>
      <c r="D1311" s="112" t="s">
        <v>2924</v>
      </c>
      <c r="E1311">
        <v>894</v>
      </c>
      <c r="G1311" s="112"/>
      <c r="H1311" s="112"/>
    </row>
    <row r="1312" spans="1:8">
      <c r="A1312" s="112" t="s">
        <v>2925</v>
      </c>
      <c r="B1312" s="112" t="s">
        <v>40</v>
      </c>
      <c r="C1312">
        <v>216597</v>
      </c>
      <c r="D1312" s="112" t="s">
        <v>2926</v>
      </c>
      <c r="E1312">
        <v>894</v>
      </c>
      <c r="G1312" s="112"/>
      <c r="H1312" s="112"/>
    </row>
    <row r="1313" spans="1:8">
      <c r="A1313" s="112" t="s">
        <v>384</v>
      </c>
      <c r="B1313" s="112" t="s">
        <v>385</v>
      </c>
      <c r="C1313">
        <v>529173</v>
      </c>
      <c r="D1313" s="112" t="s">
        <v>2927</v>
      </c>
      <c r="E1313">
        <v>900</v>
      </c>
      <c r="F1313" t="s">
        <v>784</v>
      </c>
      <c r="G1313" s="112" t="s">
        <v>2928</v>
      </c>
      <c r="H1313" s="112"/>
    </row>
    <row r="1314" spans="1:8">
      <c r="A1314" s="112" t="s">
        <v>1599</v>
      </c>
      <c r="B1314" s="112" t="s">
        <v>40</v>
      </c>
      <c r="C1314">
        <v>529713</v>
      </c>
      <c r="D1314" s="112" t="s">
        <v>2929</v>
      </c>
      <c r="E1314">
        <v>902</v>
      </c>
      <c r="G1314" s="112"/>
      <c r="H1314" s="112"/>
    </row>
    <row r="1315" spans="1:8">
      <c r="A1315" s="112" t="s">
        <v>2930</v>
      </c>
      <c r="B1315" s="112" t="s">
        <v>96</v>
      </c>
      <c r="C1315">
        <v>528861</v>
      </c>
      <c r="D1315" s="112" t="s">
        <v>2931</v>
      </c>
      <c r="E1315">
        <v>902</v>
      </c>
      <c r="G1315" s="112"/>
      <c r="H1315" s="112"/>
    </row>
    <row r="1316" spans="1:8">
      <c r="A1316" s="112" t="s">
        <v>2932</v>
      </c>
      <c r="B1316" s="112" t="s">
        <v>302</v>
      </c>
      <c r="C1316">
        <v>529337</v>
      </c>
      <c r="D1316" s="112" t="s">
        <v>2933</v>
      </c>
      <c r="E1316">
        <v>902</v>
      </c>
      <c r="G1316" s="112"/>
      <c r="H1316" s="112"/>
    </row>
    <row r="1317" spans="1:8">
      <c r="A1317" s="112" t="s">
        <v>2934</v>
      </c>
      <c r="B1317" s="112" t="s">
        <v>121</v>
      </c>
      <c r="C1317">
        <v>528095</v>
      </c>
      <c r="D1317" s="112" t="s">
        <v>2935</v>
      </c>
      <c r="E1317">
        <v>902</v>
      </c>
      <c r="G1317" s="112"/>
      <c r="H1317" s="112"/>
    </row>
    <row r="1318" spans="1:8">
      <c r="A1318" s="112" t="s">
        <v>623</v>
      </c>
      <c r="B1318" s="112" t="s">
        <v>624</v>
      </c>
      <c r="C1318">
        <v>530210</v>
      </c>
      <c r="D1318" s="112" t="s">
        <v>2936</v>
      </c>
      <c r="E1318">
        <v>909</v>
      </c>
      <c r="G1318" s="112"/>
      <c r="H1318" s="112"/>
    </row>
    <row r="1319" spans="1:8">
      <c r="A1319" s="112" t="s">
        <v>524</v>
      </c>
      <c r="B1319" s="112" t="s">
        <v>445</v>
      </c>
      <c r="C1319">
        <v>529201</v>
      </c>
      <c r="D1319" s="112" t="s">
        <v>2937</v>
      </c>
      <c r="E1319">
        <v>909</v>
      </c>
      <c r="G1319" s="112"/>
      <c r="H1319" s="112"/>
    </row>
    <row r="1320" spans="1:8">
      <c r="A1320" s="112" t="s">
        <v>2938</v>
      </c>
      <c r="B1320" s="112" t="s">
        <v>69</v>
      </c>
      <c r="C1320">
        <v>529543</v>
      </c>
      <c r="D1320" s="112" t="s">
        <v>2939</v>
      </c>
      <c r="E1320">
        <v>913</v>
      </c>
      <c r="G1320" s="112"/>
      <c r="H1320" s="112"/>
    </row>
    <row r="1321" spans="1:8">
      <c r="A1321" s="112" t="s">
        <v>2940</v>
      </c>
      <c r="B1321" s="112" t="s">
        <v>40</v>
      </c>
      <c r="C1321">
        <v>180489</v>
      </c>
      <c r="D1321" s="112" t="s">
        <v>2941</v>
      </c>
      <c r="E1321">
        <v>913</v>
      </c>
      <c r="G1321" s="112"/>
      <c r="H1321" s="112"/>
    </row>
    <row r="1322" spans="1:8">
      <c r="A1322" s="112" t="s">
        <v>105</v>
      </c>
      <c r="B1322" s="112" t="s">
        <v>106</v>
      </c>
      <c r="C1322">
        <v>505893</v>
      </c>
      <c r="D1322" s="112" t="s">
        <v>2942</v>
      </c>
      <c r="E1322">
        <v>917</v>
      </c>
      <c r="G1322" s="112"/>
      <c r="H1322" s="112"/>
    </row>
    <row r="1323" spans="1:8">
      <c r="A1323" s="112" t="s">
        <v>388</v>
      </c>
      <c r="B1323" s="112" t="s">
        <v>69</v>
      </c>
      <c r="C1323">
        <v>529516</v>
      </c>
      <c r="D1323" s="112" t="s">
        <v>2943</v>
      </c>
      <c r="E1323">
        <v>917</v>
      </c>
      <c r="G1323" s="112"/>
      <c r="H1323" s="112"/>
    </row>
    <row r="1324" spans="1:8">
      <c r="A1324" s="112" t="s">
        <v>2944</v>
      </c>
      <c r="B1324" s="112" t="s">
        <v>74</v>
      </c>
      <c r="C1324">
        <v>499973</v>
      </c>
      <c r="D1324" s="112" t="s">
        <v>2945</v>
      </c>
      <c r="E1324">
        <v>923</v>
      </c>
      <c r="F1324" t="s">
        <v>876</v>
      </c>
      <c r="G1324" s="112" t="s">
        <v>2945</v>
      </c>
      <c r="H1324" s="112"/>
    </row>
    <row r="1325" spans="1:8">
      <c r="A1325" s="112" t="s">
        <v>2946</v>
      </c>
      <c r="B1325" s="112" t="s">
        <v>617</v>
      </c>
      <c r="C1325">
        <v>530065</v>
      </c>
      <c r="D1325" s="112" t="s">
        <v>2947</v>
      </c>
      <c r="E1325">
        <v>923</v>
      </c>
      <c r="G1325" s="112"/>
      <c r="H1325" s="112"/>
    </row>
    <row r="1326" spans="1:8">
      <c r="A1326" s="112" t="s">
        <v>2948</v>
      </c>
      <c r="B1326" s="112" t="s">
        <v>69</v>
      </c>
      <c r="C1326">
        <v>529103</v>
      </c>
      <c r="D1326" s="112" t="s">
        <v>2949</v>
      </c>
      <c r="E1326">
        <v>923</v>
      </c>
      <c r="G1326" s="112"/>
      <c r="H1326" s="112"/>
    </row>
    <row r="1327" spans="1:8">
      <c r="A1327" s="112" t="s">
        <v>2950</v>
      </c>
      <c r="B1327" s="112" t="s">
        <v>218</v>
      </c>
      <c r="C1327">
        <v>505886</v>
      </c>
      <c r="D1327" s="112" t="s">
        <v>2951</v>
      </c>
      <c r="E1327">
        <v>923</v>
      </c>
      <c r="G1327" s="112"/>
      <c r="H1327" s="112"/>
    </row>
    <row r="1328" spans="1:8">
      <c r="A1328" s="112" t="s">
        <v>1430</v>
      </c>
      <c r="B1328" s="112" t="s">
        <v>474</v>
      </c>
      <c r="C1328">
        <v>503933</v>
      </c>
      <c r="D1328" s="112" t="s">
        <v>2952</v>
      </c>
      <c r="E1328">
        <v>930</v>
      </c>
      <c r="G1328" s="112"/>
      <c r="H1328" s="112"/>
    </row>
    <row r="1329" spans="1:8">
      <c r="A1329" s="112" t="s">
        <v>2953</v>
      </c>
      <c r="B1329" s="112" t="s">
        <v>218</v>
      </c>
      <c r="C1329">
        <v>501414</v>
      </c>
      <c r="D1329" s="112" t="s">
        <v>2954</v>
      </c>
      <c r="E1329">
        <v>930</v>
      </c>
      <c r="F1329" t="s">
        <v>493</v>
      </c>
      <c r="G1329" s="112" t="s">
        <v>2955</v>
      </c>
      <c r="H1329" s="112"/>
    </row>
    <row r="1330" spans="1:8">
      <c r="A1330" s="112" t="s">
        <v>2956</v>
      </c>
      <c r="B1330" s="112" t="s">
        <v>402</v>
      </c>
      <c r="C1330">
        <v>503965</v>
      </c>
      <c r="D1330" s="112" t="s">
        <v>2957</v>
      </c>
      <c r="E1330">
        <v>934</v>
      </c>
      <c r="G1330" s="112"/>
      <c r="H1330" s="112"/>
    </row>
    <row r="1331" spans="1:8">
      <c r="A1331" s="112" t="s">
        <v>1437</v>
      </c>
      <c r="B1331" s="112" t="s">
        <v>461</v>
      </c>
      <c r="C1331">
        <v>500923</v>
      </c>
      <c r="D1331" s="112" t="s">
        <v>2958</v>
      </c>
      <c r="E1331">
        <v>935</v>
      </c>
      <c r="G1331" s="112"/>
      <c r="H1331" s="112"/>
    </row>
    <row r="1332" spans="1:8">
      <c r="A1332" s="112" t="s">
        <v>57</v>
      </c>
      <c r="B1332" s="112" t="s">
        <v>36</v>
      </c>
      <c r="C1332">
        <v>503692</v>
      </c>
      <c r="D1332" s="112" t="s">
        <v>2959</v>
      </c>
      <c r="E1332">
        <v>935</v>
      </c>
      <c r="G1332" s="112"/>
      <c r="H1332" s="112"/>
    </row>
    <row r="1333" spans="1:8">
      <c r="A1333" s="112" t="s">
        <v>2960</v>
      </c>
      <c r="B1333" s="112" t="s">
        <v>96</v>
      </c>
      <c r="C1333">
        <v>505131</v>
      </c>
      <c r="D1333" s="112" t="s">
        <v>2961</v>
      </c>
      <c r="E1333">
        <v>942</v>
      </c>
      <c r="G1333" s="112"/>
      <c r="H1333" s="112"/>
    </row>
    <row r="1334" spans="1:8">
      <c r="A1334" s="112" t="s">
        <v>297</v>
      </c>
      <c r="B1334" s="112" t="s">
        <v>298</v>
      </c>
      <c r="C1334">
        <v>529135</v>
      </c>
      <c r="D1334" s="112" t="s">
        <v>2962</v>
      </c>
      <c r="E1334">
        <v>946</v>
      </c>
      <c r="G1334" s="112"/>
      <c r="H1334" s="112"/>
    </row>
    <row r="1335" spans="1:8">
      <c r="A1335" s="112" t="s">
        <v>2963</v>
      </c>
      <c r="B1335" s="112" t="s">
        <v>572</v>
      </c>
      <c r="C1335">
        <v>530211</v>
      </c>
      <c r="D1335" s="112" t="s">
        <v>2964</v>
      </c>
      <c r="E1335">
        <v>951</v>
      </c>
      <c r="F1335" t="s">
        <v>2965</v>
      </c>
      <c r="G1335" s="112" t="s">
        <v>2964</v>
      </c>
      <c r="H1335" s="112"/>
    </row>
    <row r="1336" spans="1:8">
      <c r="A1336" s="112" t="s">
        <v>2966</v>
      </c>
      <c r="B1336" s="112" t="s">
        <v>2967</v>
      </c>
      <c r="C1336">
        <v>530030</v>
      </c>
      <c r="D1336" s="112" t="s">
        <v>2968</v>
      </c>
      <c r="E1336">
        <v>951</v>
      </c>
      <c r="G1336" s="112"/>
      <c r="H1336" s="112"/>
    </row>
    <row r="1337" spans="1:8">
      <c r="A1337" s="112" t="s">
        <v>2969</v>
      </c>
      <c r="B1337" s="112" t="s">
        <v>40</v>
      </c>
      <c r="C1337">
        <v>482149</v>
      </c>
      <c r="D1337" s="112" t="s">
        <v>2970</v>
      </c>
      <c r="E1337">
        <v>953</v>
      </c>
      <c r="G1337" s="112"/>
      <c r="H1337" s="112"/>
    </row>
    <row r="1338" spans="1:8">
      <c r="A1338" s="112" t="s">
        <v>2971</v>
      </c>
      <c r="B1338" s="112" t="s">
        <v>40</v>
      </c>
      <c r="C1338">
        <v>117636</v>
      </c>
      <c r="D1338" s="112" t="s">
        <v>2972</v>
      </c>
      <c r="E1338">
        <v>953</v>
      </c>
      <c r="G1338" s="112"/>
      <c r="H1338" s="112"/>
    </row>
    <row r="1339" spans="1:8">
      <c r="A1339" s="112" t="s">
        <v>1052</v>
      </c>
      <c r="B1339" s="112" t="s">
        <v>40</v>
      </c>
      <c r="C1339">
        <v>146719</v>
      </c>
      <c r="D1339" s="112" t="s">
        <v>2973</v>
      </c>
      <c r="E1339">
        <v>953</v>
      </c>
      <c r="F1339" t="s">
        <v>556</v>
      </c>
      <c r="G1339" s="112" t="s">
        <v>2973</v>
      </c>
      <c r="H1339" s="112"/>
    </row>
    <row r="1340" spans="1:8">
      <c r="A1340" s="112" t="s">
        <v>715</v>
      </c>
      <c r="B1340" s="112" t="s">
        <v>402</v>
      </c>
      <c r="C1340">
        <v>500603</v>
      </c>
      <c r="D1340" s="112" t="s">
        <v>2974</v>
      </c>
      <c r="E1340">
        <v>953</v>
      </c>
      <c r="G1340" s="112"/>
      <c r="H1340" s="112"/>
    </row>
    <row r="1341" spans="1:8">
      <c r="A1341" s="112" t="s">
        <v>2975</v>
      </c>
      <c r="B1341" s="112" t="s">
        <v>474</v>
      </c>
      <c r="C1341">
        <v>529407</v>
      </c>
      <c r="D1341" s="112" t="s">
        <v>2976</v>
      </c>
      <c r="E1341">
        <v>953</v>
      </c>
      <c r="F1341" t="s">
        <v>466</v>
      </c>
      <c r="G1341" s="112" t="s">
        <v>2977</v>
      </c>
      <c r="H1341" s="112"/>
    </row>
    <row r="1342" spans="1:8">
      <c r="A1342" s="112" t="s">
        <v>1367</v>
      </c>
      <c r="B1342" s="112" t="s">
        <v>69</v>
      </c>
      <c r="C1342">
        <v>529487</v>
      </c>
      <c r="D1342" s="112" t="s">
        <v>2978</v>
      </c>
      <c r="E1342">
        <v>953</v>
      </c>
      <c r="G1342" s="112"/>
      <c r="H1342" s="112"/>
    </row>
    <row r="1343" spans="1:8">
      <c r="A1343" s="112" t="s">
        <v>2416</v>
      </c>
      <c r="B1343" s="112" t="s">
        <v>69</v>
      </c>
      <c r="C1343">
        <v>529110</v>
      </c>
      <c r="D1343" s="112" t="s">
        <v>2979</v>
      </c>
      <c r="E1343">
        <v>962</v>
      </c>
      <c r="G1343" s="112"/>
      <c r="H1343" s="112"/>
    </row>
    <row r="1344" spans="1:8">
      <c r="A1344" s="112" t="s">
        <v>787</v>
      </c>
      <c r="B1344" s="112" t="s">
        <v>69</v>
      </c>
      <c r="C1344">
        <v>529354</v>
      </c>
      <c r="D1344" s="112" t="s">
        <v>2980</v>
      </c>
      <c r="E1344">
        <v>962</v>
      </c>
      <c r="G1344" s="112"/>
      <c r="H1344" s="112"/>
    </row>
    <row r="1345" spans="1:8">
      <c r="A1345" s="112" t="s">
        <v>2981</v>
      </c>
      <c r="B1345" s="112" t="s">
        <v>474</v>
      </c>
      <c r="C1345">
        <v>505014</v>
      </c>
      <c r="D1345" s="112" t="s">
        <v>2982</v>
      </c>
      <c r="E1345">
        <v>962</v>
      </c>
      <c r="G1345" s="112"/>
      <c r="H1345" s="112"/>
    </row>
    <row r="1346" spans="1:8">
      <c r="A1346" s="112" t="s">
        <v>2983</v>
      </c>
      <c r="B1346" s="112" t="s">
        <v>1743</v>
      </c>
      <c r="C1346">
        <v>529029</v>
      </c>
      <c r="D1346" s="112" t="s">
        <v>2984</v>
      </c>
      <c r="E1346">
        <v>962</v>
      </c>
      <c r="F1346" t="s">
        <v>493</v>
      </c>
      <c r="G1346" s="112" t="s">
        <v>2985</v>
      </c>
      <c r="H1346" s="112"/>
    </row>
    <row r="1347" spans="1:8">
      <c r="A1347" s="112" t="s">
        <v>2986</v>
      </c>
      <c r="B1347" s="112" t="s">
        <v>40</v>
      </c>
      <c r="C1347">
        <v>193830</v>
      </c>
      <c r="D1347" s="112" t="s">
        <v>2987</v>
      </c>
      <c r="E1347">
        <v>970</v>
      </c>
      <c r="G1347" s="112"/>
      <c r="H1347" s="112"/>
    </row>
    <row r="1348" spans="1:8">
      <c r="A1348" s="112" t="s">
        <v>2988</v>
      </c>
      <c r="B1348" s="112" t="s">
        <v>642</v>
      </c>
      <c r="C1348">
        <v>529291</v>
      </c>
      <c r="D1348" s="112" t="s">
        <v>2989</v>
      </c>
      <c r="E1348">
        <v>970</v>
      </c>
      <c r="F1348" t="s">
        <v>577</v>
      </c>
      <c r="G1348" s="112" t="s">
        <v>2989</v>
      </c>
      <c r="H1348" s="112"/>
    </row>
    <row r="1349" spans="1:8">
      <c r="A1349" s="112" t="s">
        <v>2990</v>
      </c>
      <c r="B1349" s="112" t="s">
        <v>642</v>
      </c>
      <c r="C1349">
        <v>529356</v>
      </c>
      <c r="D1349" s="112" t="s">
        <v>2991</v>
      </c>
      <c r="E1349">
        <v>973</v>
      </c>
      <c r="G1349" s="112"/>
      <c r="H1349" s="112"/>
    </row>
    <row r="1350" spans="1:8">
      <c r="A1350" s="112" t="s">
        <v>2992</v>
      </c>
      <c r="B1350" s="112" t="s">
        <v>69</v>
      </c>
      <c r="C1350">
        <v>529457</v>
      </c>
      <c r="D1350" s="112" t="s">
        <v>2993</v>
      </c>
      <c r="E1350">
        <v>977</v>
      </c>
      <c r="F1350" t="s">
        <v>447</v>
      </c>
      <c r="G1350" s="112" t="s">
        <v>2639</v>
      </c>
      <c r="H1350" s="112"/>
    </row>
    <row r="1351" spans="1:8">
      <c r="A1351" s="112" t="s">
        <v>2489</v>
      </c>
      <c r="B1351" s="112" t="s">
        <v>218</v>
      </c>
      <c r="C1351">
        <v>506008</v>
      </c>
      <c r="D1351" s="112" t="s">
        <v>2994</v>
      </c>
      <c r="E1351">
        <v>977</v>
      </c>
      <c r="G1351" s="112"/>
      <c r="H1351" s="112"/>
    </row>
    <row r="1352" spans="1:8">
      <c r="A1352" s="112" t="s">
        <v>188</v>
      </c>
      <c r="B1352" s="112" t="s">
        <v>36</v>
      </c>
      <c r="C1352">
        <v>529164</v>
      </c>
      <c r="D1352" s="112" t="s">
        <v>2995</v>
      </c>
      <c r="E1352">
        <v>977</v>
      </c>
      <c r="G1352" s="112"/>
      <c r="H1352" s="112"/>
    </row>
    <row r="1353" spans="1:8">
      <c r="A1353" s="112" t="s">
        <v>388</v>
      </c>
      <c r="B1353" s="112" t="s">
        <v>69</v>
      </c>
      <c r="C1353">
        <v>529350</v>
      </c>
      <c r="D1353" s="112" t="s">
        <v>2996</v>
      </c>
      <c r="E1353">
        <v>977</v>
      </c>
      <c r="G1353" s="112"/>
      <c r="H1353" s="112"/>
    </row>
    <row r="1354" spans="1:8">
      <c r="A1354" s="112" t="s">
        <v>2997</v>
      </c>
      <c r="B1354" s="112" t="s">
        <v>40</v>
      </c>
      <c r="C1354">
        <v>227368</v>
      </c>
      <c r="D1354" s="112" t="s">
        <v>2998</v>
      </c>
      <c r="E1354">
        <v>977</v>
      </c>
      <c r="G1354" s="112"/>
      <c r="H1354" s="112"/>
    </row>
    <row r="1355" spans="1:8">
      <c r="A1355" s="112" t="s">
        <v>2605</v>
      </c>
      <c r="B1355" s="112" t="s">
        <v>516</v>
      </c>
      <c r="C1355">
        <v>502752</v>
      </c>
      <c r="D1355" s="112" t="s">
        <v>2999</v>
      </c>
      <c r="E1355">
        <v>986</v>
      </c>
      <c r="G1355" s="112"/>
      <c r="H1355" s="112"/>
    </row>
    <row r="1356" spans="1:8">
      <c r="A1356" s="112" t="s">
        <v>3000</v>
      </c>
      <c r="B1356" s="112" t="s">
        <v>69</v>
      </c>
      <c r="C1356">
        <v>529038</v>
      </c>
      <c r="D1356" s="112" t="s">
        <v>3001</v>
      </c>
      <c r="E1356">
        <v>986</v>
      </c>
      <c r="G1356" s="112"/>
      <c r="H1356" s="112"/>
    </row>
    <row r="1357" spans="1:8">
      <c r="A1357" s="112" t="s">
        <v>3002</v>
      </c>
      <c r="B1357" s="112" t="s">
        <v>3003</v>
      </c>
      <c r="C1357">
        <v>529063</v>
      </c>
      <c r="D1357" s="112" t="s">
        <v>3004</v>
      </c>
      <c r="E1357">
        <v>986</v>
      </c>
      <c r="G1357" s="112"/>
      <c r="H1357" s="112"/>
    </row>
    <row r="1358" spans="1:8">
      <c r="A1358" s="112" t="s">
        <v>3005</v>
      </c>
      <c r="B1358" s="112" t="s">
        <v>617</v>
      </c>
      <c r="C1358">
        <v>530212</v>
      </c>
      <c r="D1358" s="112" t="s">
        <v>3006</v>
      </c>
      <c r="E1358">
        <v>993</v>
      </c>
      <c r="G1358" s="112"/>
      <c r="H1358" s="112"/>
    </row>
    <row r="1359" spans="1:8">
      <c r="A1359" s="112" t="s">
        <v>1000</v>
      </c>
      <c r="B1359" s="112" t="s">
        <v>69</v>
      </c>
      <c r="C1359">
        <v>530213</v>
      </c>
      <c r="D1359" s="112" t="s">
        <v>3007</v>
      </c>
      <c r="E1359">
        <v>996</v>
      </c>
      <c r="G1359" s="112"/>
      <c r="H1359" s="112"/>
    </row>
    <row r="1360" spans="1:8">
      <c r="A1360" s="112" t="s">
        <v>3008</v>
      </c>
      <c r="B1360" s="112" t="s">
        <v>218</v>
      </c>
      <c r="C1360">
        <v>528967</v>
      </c>
      <c r="D1360" s="112" t="s">
        <v>3009</v>
      </c>
      <c r="E1360">
        <v>996</v>
      </c>
      <c r="G1360" s="112"/>
      <c r="H1360" s="112"/>
    </row>
    <row r="1361" spans="1:8">
      <c r="A1361" s="112" t="s">
        <v>1390</v>
      </c>
      <c r="B1361" s="112" t="s">
        <v>461</v>
      </c>
      <c r="C1361">
        <v>530040</v>
      </c>
      <c r="D1361" s="112" t="s">
        <v>3010</v>
      </c>
      <c r="E1361">
        <v>996</v>
      </c>
      <c r="G1361" s="112"/>
      <c r="H1361" s="112"/>
    </row>
    <row r="1362" spans="1:8">
      <c r="A1362" s="112" t="s">
        <v>3011</v>
      </c>
      <c r="B1362" s="112" t="s">
        <v>405</v>
      </c>
      <c r="C1362">
        <v>529254</v>
      </c>
      <c r="D1362" s="112" t="s">
        <v>3012</v>
      </c>
      <c r="E1362">
        <v>1001</v>
      </c>
      <c r="G1362" s="112"/>
      <c r="H1362" s="112"/>
    </row>
    <row r="1363" spans="1:8">
      <c r="A1363" s="112" t="s">
        <v>3013</v>
      </c>
      <c r="B1363" s="112" t="s">
        <v>575</v>
      </c>
      <c r="C1363">
        <v>530214</v>
      </c>
      <c r="D1363" s="112" t="s">
        <v>3014</v>
      </c>
      <c r="E1363">
        <v>1001</v>
      </c>
      <c r="G1363" s="112"/>
      <c r="H1363" s="112"/>
    </row>
    <row r="1364" spans="1:8">
      <c r="A1364" s="112" t="s">
        <v>1834</v>
      </c>
      <c r="B1364" s="112" t="s">
        <v>40</v>
      </c>
      <c r="C1364">
        <v>133553</v>
      </c>
      <c r="D1364" s="112" t="s">
        <v>3015</v>
      </c>
      <c r="E1364">
        <v>1005</v>
      </c>
      <c r="G1364" s="112"/>
      <c r="H1364" s="112"/>
    </row>
    <row r="1365" spans="1:8">
      <c r="A1365" s="112" t="s">
        <v>3016</v>
      </c>
      <c r="B1365" s="112" t="s">
        <v>402</v>
      </c>
      <c r="C1365">
        <v>505807</v>
      </c>
      <c r="D1365" s="112" t="s">
        <v>3017</v>
      </c>
      <c r="E1365">
        <v>1012</v>
      </c>
      <c r="G1365" s="112"/>
      <c r="H1365" s="112"/>
    </row>
    <row r="1366" spans="1:8">
      <c r="A1366" s="112" t="s">
        <v>1455</v>
      </c>
      <c r="B1366" s="112" t="s">
        <v>617</v>
      </c>
      <c r="C1366">
        <v>530215</v>
      </c>
      <c r="D1366" s="112" t="s">
        <v>3018</v>
      </c>
      <c r="E1366">
        <v>1014</v>
      </c>
      <c r="G1366" s="112"/>
      <c r="H1366" s="112"/>
    </row>
    <row r="1367" spans="1:8">
      <c r="A1367" s="112" t="s">
        <v>3019</v>
      </c>
      <c r="B1367" s="112" t="s">
        <v>653</v>
      </c>
      <c r="C1367">
        <v>510765</v>
      </c>
      <c r="D1367" s="112" t="s">
        <v>3020</v>
      </c>
      <c r="E1367">
        <v>1014</v>
      </c>
      <c r="G1367" s="112"/>
      <c r="H1367" s="112"/>
    </row>
    <row r="1368" spans="1:8">
      <c r="A1368" s="112" t="s">
        <v>3021</v>
      </c>
      <c r="B1368" s="112" t="s">
        <v>96</v>
      </c>
      <c r="C1368">
        <v>528947</v>
      </c>
      <c r="D1368" s="112" t="s">
        <v>3022</v>
      </c>
      <c r="E1368">
        <v>1014</v>
      </c>
      <c r="G1368" s="112"/>
      <c r="H1368" s="112"/>
    </row>
    <row r="1369" spans="1:8">
      <c r="A1369" s="112" t="s">
        <v>372</v>
      </c>
      <c r="B1369" s="112" t="s">
        <v>373</v>
      </c>
      <c r="C1369">
        <v>529075</v>
      </c>
      <c r="D1369" s="112" t="s">
        <v>3023</v>
      </c>
      <c r="E1369">
        <v>1014</v>
      </c>
      <c r="G1369" s="112"/>
      <c r="H1369" s="112"/>
    </row>
    <row r="1370" spans="1:8">
      <c r="A1370" s="112" t="s">
        <v>3024</v>
      </c>
      <c r="B1370" s="112" t="s">
        <v>298</v>
      </c>
      <c r="C1370">
        <v>528953</v>
      </c>
      <c r="D1370" s="112" t="s">
        <v>3025</v>
      </c>
      <c r="E1370">
        <v>1014</v>
      </c>
      <c r="G1370" s="112"/>
      <c r="H1370" s="112"/>
    </row>
    <row r="1371" spans="1:8">
      <c r="A1371" s="112" t="s">
        <v>2731</v>
      </c>
      <c r="B1371" s="112" t="s">
        <v>642</v>
      </c>
      <c r="C1371">
        <v>530216</v>
      </c>
      <c r="D1371" s="112" t="s">
        <v>3026</v>
      </c>
      <c r="E1371">
        <v>1014</v>
      </c>
      <c r="G1371" s="112"/>
      <c r="H1371" s="112"/>
    </row>
    <row r="1372" spans="1:8">
      <c r="A1372" s="112" t="s">
        <v>3027</v>
      </c>
      <c r="B1372" s="112" t="s">
        <v>40</v>
      </c>
      <c r="C1372">
        <v>110422</v>
      </c>
      <c r="D1372" s="112" t="s">
        <v>3028</v>
      </c>
      <c r="E1372">
        <v>1021</v>
      </c>
      <c r="G1372" s="112"/>
      <c r="H1372" s="112"/>
    </row>
    <row r="1373" spans="1:8">
      <c r="A1373" s="112" t="s">
        <v>3029</v>
      </c>
      <c r="B1373" s="112" t="s">
        <v>402</v>
      </c>
      <c r="C1373">
        <v>505673</v>
      </c>
      <c r="D1373" s="112" t="s">
        <v>3030</v>
      </c>
      <c r="E1373">
        <v>1021</v>
      </c>
      <c r="F1373" t="s">
        <v>577</v>
      </c>
      <c r="G1373" s="112" t="s">
        <v>3030</v>
      </c>
      <c r="H1373" s="112"/>
    </row>
    <row r="1374" spans="1:8">
      <c r="A1374" s="112" t="s">
        <v>3031</v>
      </c>
      <c r="B1374" s="112" t="s">
        <v>405</v>
      </c>
      <c r="C1374">
        <v>529183</v>
      </c>
      <c r="D1374" s="112" t="s">
        <v>3032</v>
      </c>
      <c r="E1374">
        <v>1021</v>
      </c>
      <c r="G1374" s="112"/>
      <c r="H1374" s="112"/>
    </row>
    <row r="1375" spans="1:8">
      <c r="A1375" s="112" t="s">
        <v>369</v>
      </c>
      <c r="B1375" s="112" t="s">
        <v>370</v>
      </c>
      <c r="C1375">
        <v>528990</v>
      </c>
      <c r="D1375" s="112" t="s">
        <v>3033</v>
      </c>
      <c r="E1375">
        <v>1021</v>
      </c>
      <c r="G1375" s="112"/>
      <c r="H1375" s="112"/>
    </row>
    <row r="1376" spans="1:8">
      <c r="A1376" s="112" t="s">
        <v>3034</v>
      </c>
      <c r="B1376" s="112" t="s">
        <v>474</v>
      </c>
      <c r="C1376">
        <v>506633</v>
      </c>
      <c r="D1376" s="112" t="s">
        <v>3035</v>
      </c>
      <c r="E1376">
        <v>1021</v>
      </c>
      <c r="G1376" s="112"/>
      <c r="H1376" s="112"/>
    </row>
    <row r="1377" spans="1:8">
      <c r="A1377" s="112" t="s">
        <v>3036</v>
      </c>
      <c r="B1377" s="112" t="s">
        <v>402</v>
      </c>
      <c r="C1377">
        <v>503239</v>
      </c>
      <c r="D1377" s="112" t="s">
        <v>3037</v>
      </c>
      <c r="E1377">
        <v>1021</v>
      </c>
      <c r="G1377" s="112"/>
      <c r="H1377" s="112"/>
    </row>
    <row r="1378" spans="1:8">
      <c r="A1378" s="112" t="s">
        <v>1497</v>
      </c>
      <c r="B1378" s="112" t="s">
        <v>405</v>
      </c>
      <c r="C1378">
        <v>528992</v>
      </c>
      <c r="D1378" s="112" t="s">
        <v>3038</v>
      </c>
      <c r="E1378">
        <v>1021</v>
      </c>
      <c r="G1378" s="112"/>
      <c r="H1378" s="112"/>
    </row>
    <row r="1379" spans="1:8">
      <c r="A1379" s="112" t="s">
        <v>3039</v>
      </c>
      <c r="B1379" s="112" t="s">
        <v>545</v>
      </c>
      <c r="C1379">
        <v>528817</v>
      </c>
      <c r="D1379" s="112" t="s">
        <v>3040</v>
      </c>
      <c r="E1379">
        <v>1021</v>
      </c>
      <c r="G1379" s="112"/>
      <c r="H1379" s="112"/>
    </row>
    <row r="1380" spans="1:8">
      <c r="A1380" s="112" t="s">
        <v>1019</v>
      </c>
      <c r="B1380" s="112" t="s">
        <v>69</v>
      </c>
      <c r="C1380">
        <v>502045</v>
      </c>
      <c r="D1380" s="112" t="s">
        <v>3041</v>
      </c>
      <c r="E1380">
        <v>1030</v>
      </c>
      <c r="G1380" s="112"/>
      <c r="H1380" s="112"/>
    </row>
    <row r="1381" spans="1:8">
      <c r="A1381" s="112" t="s">
        <v>3042</v>
      </c>
      <c r="B1381" s="112" t="s">
        <v>1743</v>
      </c>
      <c r="C1381">
        <v>529027</v>
      </c>
      <c r="D1381" s="112" t="s">
        <v>3043</v>
      </c>
      <c r="E1381">
        <v>1030</v>
      </c>
      <c r="F1381" t="s">
        <v>577</v>
      </c>
      <c r="G1381" s="112" t="s">
        <v>3044</v>
      </c>
      <c r="H1381" s="112"/>
    </row>
    <row r="1382" spans="1:8">
      <c r="A1382" s="112" t="s">
        <v>623</v>
      </c>
      <c r="B1382" s="112" t="s">
        <v>624</v>
      </c>
      <c r="C1382">
        <v>512943</v>
      </c>
      <c r="D1382" s="112" t="s">
        <v>3045</v>
      </c>
      <c r="E1382">
        <v>1034</v>
      </c>
      <c r="F1382" t="s">
        <v>447</v>
      </c>
      <c r="G1382" s="112" t="s">
        <v>3045</v>
      </c>
      <c r="H1382" s="112"/>
    </row>
    <row r="1383" spans="1:8">
      <c r="A1383" s="112" t="s">
        <v>3046</v>
      </c>
      <c r="B1383" s="112" t="s">
        <v>218</v>
      </c>
      <c r="C1383">
        <v>528879</v>
      </c>
      <c r="D1383" s="112" t="s">
        <v>3047</v>
      </c>
      <c r="E1383">
        <v>1034</v>
      </c>
      <c r="F1383" t="s">
        <v>493</v>
      </c>
      <c r="G1383" s="112" t="s">
        <v>3048</v>
      </c>
      <c r="H1383" s="112"/>
    </row>
    <row r="1384" spans="1:8">
      <c r="A1384" s="112" t="s">
        <v>3049</v>
      </c>
      <c r="B1384" s="112" t="s">
        <v>69</v>
      </c>
      <c r="C1384">
        <v>529885</v>
      </c>
      <c r="D1384" s="112" t="s">
        <v>3050</v>
      </c>
      <c r="E1384">
        <v>1039</v>
      </c>
      <c r="G1384" s="112"/>
      <c r="H1384" s="112"/>
    </row>
    <row r="1385" spans="1:8">
      <c r="A1385" s="112" t="s">
        <v>1455</v>
      </c>
      <c r="B1385" s="112" t="s">
        <v>617</v>
      </c>
      <c r="C1385">
        <v>530049</v>
      </c>
      <c r="D1385" s="112" t="s">
        <v>3051</v>
      </c>
      <c r="E1385">
        <v>1039</v>
      </c>
      <c r="G1385" s="112"/>
      <c r="H1385" s="112"/>
    </row>
    <row r="1386" spans="1:8">
      <c r="A1386" s="112" t="s">
        <v>3052</v>
      </c>
      <c r="B1386" s="112" t="s">
        <v>405</v>
      </c>
      <c r="C1386">
        <v>529174</v>
      </c>
      <c r="D1386" s="112" t="s">
        <v>3053</v>
      </c>
      <c r="E1386">
        <v>1039</v>
      </c>
      <c r="G1386" s="112"/>
      <c r="H1386" s="112"/>
    </row>
    <row r="1387" spans="1:8">
      <c r="A1387" s="112" t="s">
        <v>1799</v>
      </c>
      <c r="B1387" s="112" t="s">
        <v>302</v>
      </c>
      <c r="C1387">
        <v>529923</v>
      </c>
      <c r="D1387" s="112" t="s">
        <v>3054</v>
      </c>
      <c r="E1387">
        <v>1039</v>
      </c>
      <c r="G1387" s="112"/>
      <c r="H1387" s="112"/>
    </row>
    <row r="1388" spans="1:8">
      <c r="A1388" s="112" t="s">
        <v>180</v>
      </c>
      <c r="B1388" s="112" t="s">
        <v>156</v>
      </c>
      <c r="C1388">
        <v>529607</v>
      </c>
      <c r="D1388" s="112" t="s">
        <v>3055</v>
      </c>
      <c r="E1388">
        <v>1049</v>
      </c>
      <c r="G1388" s="112"/>
      <c r="H1388" s="112"/>
    </row>
    <row r="1389" spans="1:8">
      <c r="A1389" s="112" t="s">
        <v>3056</v>
      </c>
      <c r="B1389" s="112" t="s">
        <v>624</v>
      </c>
      <c r="C1389">
        <v>530041</v>
      </c>
      <c r="D1389" s="112" t="s">
        <v>3057</v>
      </c>
      <c r="E1389">
        <v>1049</v>
      </c>
      <c r="G1389" s="112"/>
      <c r="H1389" s="112"/>
    </row>
    <row r="1390" spans="1:8">
      <c r="A1390" s="112" t="s">
        <v>3058</v>
      </c>
      <c r="B1390" s="112" t="s">
        <v>474</v>
      </c>
      <c r="C1390">
        <v>502771</v>
      </c>
      <c r="D1390" s="112" t="s">
        <v>3059</v>
      </c>
      <c r="E1390">
        <v>1049</v>
      </c>
      <c r="G1390" s="112"/>
      <c r="H1390" s="112"/>
    </row>
    <row r="1391" spans="1:8">
      <c r="A1391" s="112" t="s">
        <v>3060</v>
      </c>
      <c r="B1391" s="112" t="s">
        <v>40</v>
      </c>
      <c r="C1391">
        <v>196079</v>
      </c>
      <c r="D1391" s="112" t="s">
        <v>3061</v>
      </c>
      <c r="E1391">
        <v>1055</v>
      </c>
      <c r="G1391" s="112"/>
      <c r="H1391" s="112"/>
    </row>
    <row r="1392" spans="1:8">
      <c r="A1392" s="112" t="s">
        <v>818</v>
      </c>
      <c r="B1392" s="112" t="s">
        <v>385</v>
      </c>
      <c r="C1392">
        <v>506847</v>
      </c>
      <c r="D1392" s="112" t="s">
        <v>3062</v>
      </c>
      <c r="E1392">
        <v>1055</v>
      </c>
      <c r="G1392" s="112"/>
      <c r="H1392" s="112"/>
    </row>
    <row r="1393" spans="1:8">
      <c r="A1393" s="112" t="s">
        <v>3063</v>
      </c>
      <c r="B1393" s="112" t="s">
        <v>218</v>
      </c>
      <c r="C1393">
        <v>528984</v>
      </c>
      <c r="D1393" s="112" t="s">
        <v>3064</v>
      </c>
      <c r="E1393">
        <v>1055</v>
      </c>
      <c r="G1393" s="112"/>
      <c r="H1393" s="112"/>
    </row>
    <row r="1394" spans="1:8">
      <c r="A1394" s="112" t="s">
        <v>3065</v>
      </c>
      <c r="B1394" s="112" t="s">
        <v>40</v>
      </c>
      <c r="C1394">
        <v>529933</v>
      </c>
      <c r="D1394" s="112" t="s">
        <v>3066</v>
      </c>
      <c r="E1394">
        <v>1060</v>
      </c>
      <c r="G1394" s="112"/>
      <c r="H1394" s="112"/>
    </row>
    <row r="1395" spans="1:8">
      <c r="A1395" s="112" t="s">
        <v>327</v>
      </c>
      <c r="B1395" s="112" t="s">
        <v>40</v>
      </c>
      <c r="C1395">
        <v>131283</v>
      </c>
      <c r="D1395" s="112" t="s">
        <v>3067</v>
      </c>
      <c r="E1395">
        <v>1060</v>
      </c>
      <c r="G1395" s="112"/>
      <c r="H1395" s="112"/>
    </row>
    <row r="1396" spans="1:8">
      <c r="A1396" s="112" t="s">
        <v>3068</v>
      </c>
      <c r="B1396" s="112" t="s">
        <v>613</v>
      </c>
      <c r="C1396">
        <v>529442</v>
      </c>
      <c r="D1396" s="112" t="s">
        <v>3069</v>
      </c>
      <c r="E1396">
        <v>1060</v>
      </c>
      <c r="G1396" s="112"/>
      <c r="H1396" s="112"/>
    </row>
    <row r="1397" spans="1:8">
      <c r="A1397" s="112" t="s">
        <v>2525</v>
      </c>
      <c r="B1397" s="112" t="s">
        <v>69</v>
      </c>
      <c r="C1397">
        <v>529252</v>
      </c>
      <c r="D1397" s="112" t="s">
        <v>3070</v>
      </c>
      <c r="E1397">
        <v>1060</v>
      </c>
      <c r="G1397" s="112"/>
      <c r="H1397" s="112"/>
    </row>
    <row r="1398" spans="1:8">
      <c r="A1398" s="112" t="s">
        <v>3071</v>
      </c>
      <c r="B1398" s="112" t="s">
        <v>40</v>
      </c>
      <c r="C1398">
        <v>110565</v>
      </c>
      <c r="D1398" s="112" t="s">
        <v>3072</v>
      </c>
      <c r="E1398">
        <v>1067</v>
      </c>
      <c r="G1398" s="112"/>
      <c r="H1398" s="112"/>
    </row>
    <row r="1399" spans="1:8">
      <c r="A1399" s="112" t="s">
        <v>3073</v>
      </c>
      <c r="B1399" s="112" t="s">
        <v>405</v>
      </c>
      <c r="C1399">
        <v>529000</v>
      </c>
      <c r="D1399" s="112" t="s">
        <v>3074</v>
      </c>
      <c r="E1399">
        <v>1067</v>
      </c>
      <c r="G1399" s="112"/>
      <c r="H1399" s="112"/>
    </row>
    <row r="1400" spans="1:8">
      <c r="A1400" s="112" t="s">
        <v>3075</v>
      </c>
      <c r="B1400" s="112" t="s">
        <v>642</v>
      </c>
      <c r="C1400">
        <v>528900</v>
      </c>
      <c r="D1400" s="112" t="s">
        <v>3076</v>
      </c>
      <c r="E1400">
        <v>1073</v>
      </c>
      <c r="G1400" s="112"/>
      <c r="H1400" s="112"/>
    </row>
    <row r="1401" spans="1:8">
      <c r="A1401" s="112" t="s">
        <v>3077</v>
      </c>
      <c r="B1401" s="112" t="s">
        <v>40</v>
      </c>
      <c r="C1401">
        <v>228796</v>
      </c>
      <c r="D1401" s="112" t="s">
        <v>3078</v>
      </c>
      <c r="E1401">
        <v>1073</v>
      </c>
      <c r="G1401" s="112"/>
      <c r="H1401" s="112"/>
    </row>
    <row r="1402" spans="1:8">
      <c r="A1402" s="112" t="s">
        <v>3079</v>
      </c>
      <c r="B1402" s="112" t="s">
        <v>642</v>
      </c>
      <c r="C1402">
        <v>529636</v>
      </c>
      <c r="D1402" s="112" t="s">
        <v>3080</v>
      </c>
      <c r="E1402">
        <v>1076</v>
      </c>
      <c r="G1402" s="112"/>
      <c r="H1402" s="112"/>
    </row>
    <row r="1403" spans="1:8">
      <c r="A1403" s="112" t="s">
        <v>3081</v>
      </c>
      <c r="B1403" s="112" t="s">
        <v>1867</v>
      </c>
      <c r="C1403">
        <v>530218</v>
      </c>
      <c r="D1403" s="112" t="s">
        <v>3082</v>
      </c>
      <c r="E1403">
        <v>1076</v>
      </c>
      <c r="G1403" s="112"/>
      <c r="H1403" s="112"/>
    </row>
    <row r="1404" spans="1:8">
      <c r="A1404" s="112" t="s">
        <v>137</v>
      </c>
      <c r="B1404" s="112" t="s">
        <v>69</v>
      </c>
      <c r="C1404">
        <v>505334</v>
      </c>
      <c r="D1404" s="112" t="s">
        <v>3083</v>
      </c>
      <c r="E1404">
        <v>1079</v>
      </c>
      <c r="F1404" t="s">
        <v>447</v>
      </c>
      <c r="G1404" s="112" t="s">
        <v>3083</v>
      </c>
      <c r="H1404" s="112"/>
    </row>
    <row r="1405" spans="1:8">
      <c r="A1405" s="112" t="s">
        <v>1100</v>
      </c>
      <c r="B1405" s="112" t="s">
        <v>642</v>
      </c>
      <c r="C1405">
        <v>529031</v>
      </c>
      <c r="D1405" s="112" t="s">
        <v>3084</v>
      </c>
      <c r="E1405">
        <v>1079</v>
      </c>
      <c r="G1405" s="112"/>
      <c r="H1405" s="112"/>
    </row>
    <row r="1406" spans="1:8">
      <c r="A1406" s="112" t="s">
        <v>3085</v>
      </c>
      <c r="B1406" s="112" t="s">
        <v>3086</v>
      </c>
      <c r="C1406">
        <v>529176</v>
      </c>
      <c r="D1406" s="112" t="s">
        <v>3087</v>
      </c>
      <c r="E1406">
        <v>1079</v>
      </c>
      <c r="G1406" s="112"/>
      <c r="H1406" s="112"/>
    </row>
    <row r="1407" spans="1:8">
      <c r="A1407" s="112" t="s">
        <v>3088</v>
      </c>
      <c r="B1407" s="112" t="s">
        <v>402</v>
      </c>
      <c r="C1407">
        <v>529022</v>
      </c>
      <c r="D1407" s="112" t="s">
        <v>3089</v>
      </c>
      <c r="E1407">
        <v>1079</v>
      </c>
      <c r="G1407" s="112"/>
      <c r="H1407" s="112"/>
    </row>
    <row r="1408" spans="1:8">
      <c r="A1408" s="112" t="s">
        <v>3090</v>
      </c>
      <c r="B1408" s="112" t="s">
        <v>218</v>
      </c>
      <c r="C1408">
        <v>529800</v>
      </c>
      <c r="D1408" s="112" t="s">
        <v>3091</v>
      </c>
      <c r="E1408">
        <v>1079</v>
      </c>
      <c r="G1408" s="112"/>
      <c r="H1408" s="112"/>
    </row>
    <row r="1409" spans="1:8">
      <c r="A1409" s="112" t="s">
        <v>57</v>
      </c>
      <c r="B1409" s="112" t="s">
        <v>36</v>
      </c>
      <c r="C1409">
        <v>528814</v>
      </c>
      <c r="D1409" s="112" t="s">
        <v>3092</v>
      </c>
      <c r="E1409">
        <v>1079</v>
      </c>
      <c r="G1409" s="112"/>
      <c r="H1409" s="112"/>
    </row>
    <row r="1410" spans="1:8">
      <c r="A1410" s="112" t="s">
        <v>1118</v>
      </c>
      <c r="B1410" s="112" t="s">
        <v>69</v>
      </c>
      <c r="C1410">
        <v>529475</v>
      </c>
      <c r="D1410" s="112" t="s">
        <v>3093</v>
      </c>
      <c r="E1410">
        <v>1089</v>
      </c>
      <c r="G1410" s="112"/>
      <c r="H1410" s="112"/>
    </row>
    <row r="1411" spans="1:8">
      <c r="A1411" s="112" t="s">
        <v>3094</v>
      </c>
      <c r="B1411" s="112" t="s">
        <v>642</v>
      </c>
      <c r="C1411">
        <v>529743</v>
      </c>
      <c r="D1411" s="112" t="s">
        <v>3095</v>
      </c>
      <c r="E1411">
        <v>1089</v>
      </c>
      <c r="G1411" s="112"/>
      <c r="H1411" s="112"/>
    </row>
    <row r="1412" spans="1:8">
      <c r="A1412" s="112" t="s">
        <v>3096</v>
      </c>
      <c r="B1412" s="112" t="s">
        <v>69</v>
      </c>
      <c r="C1412">
        <v>529093</v>
      </c>
      <c r="D1412" s="112" t="s">
        <v>3097</v>
      </c>
      <c r="E1412">
        <v>1089</v>
      </c>
      <c r="G1412" s="112"/>
      <c r="H1412" s="112"/>
    </row>
    <row r="1413" spans="1:8">
      <c r="A1413" s="112" t="s">
        <v>3098</v>
      </c>
      <c r="B1413" s="112" t="s">
        <v>653</v>
      </c>
      <c r="C1413">
        <v>508576</v>
      </c>
      <c r="D1413" s="112" t="s">
        <v>3099</v>
      </c>
      <c r="E1413">
        <v>1089</v>
      </c>
      <c r="G1413" s="112"/>
      <c r="H1413" s="112"/>
    </row>
    <row r="1414" spans="1:8">
      <c r="A1414" s="112" t="s">
        <v>3100</v>
      </c>
      <c r="B1414" s="112" t="s">
        <v>3101</v>
      </c>
      <c r="C1414">
        <v>529161</v>
      </c>
      <c r="D1414" s="112" t="s">
        <v>3102</v>
      </c>
      <c r="E1414">
        <v>1089</v>
      </c>
      <c r="G1414" s="112"/>
      <c r="H1414" s="112"/>
    </row>
    <row r="1415" spans="1:8">
      <c r="A1415" s="112" t="s">
        <v>1914</v>
      </c>
      <c r="B1415" s="112" t="s">
        <v>642</v>
      </c>
      <c r="C1415">
        <v>530220</v>
      </c>
      <c r="D1415" s="112" t="s">
        <v>3103</v>
      </c>
      <c r="E1415">
        <v>1101</v>
      </c>
      <c r="F1415" t="s">
        <v>1810</v>
      </c>
      <c r="G1415" s="112" t="s">
        <v>3103</v>
      </c>
      <c r="H1415" s="112"/>
    </row>
    <row r="1416" spans="1:8">
      <c r="A1416" s="112" t="s">
        <v>3104</v>
      </c>
      <c r="B1416" s="112" t="s">
        <v>218</v>
      </c>
      <c r="C1416">
        <v>528959</v>
      </c>
      <c r="D1416" s="112" t="s">
        <v>3105</v>
      </c>
      <c r="E1416">
        <v>1101</v>
      </c>
      <c r="G1416" s="112"/>
      <c r="H1416" s="112"/>
    </row>
    <row r="1417" spans="1:8">
      <c r="A1417" s="112" t="s">
        <v>3106</v>
      </c>
      <c r="B1417" s="112" t="s">
        <v>461</v>
      </c>
      <c r="C1417">
        <v>502450</v>
      </c>
      <c r="D1417" s="112" t="s">
        <v>3107</v>
      </c>
      <c r="E1417">
        <v>1114</v>
      </c>
      <c r="F1417" t="s">
        <v>556</v>
      </c>
      <c r="G1417" s="112" t="s">
        <v>3108</v>
      </c>
      <c r="H1417" s="112"/>
    </row>
    <row r="1418" spans="1:8">
      <c r="A1418" s="112" t="s">
        <v>3109</v>
      </c>
      <c r="B1418" s="112" t="s">
        <v>69</v>
      </c>
      <c r="C1418">
        <v>503729</v>
      </c>
      <c r="D1418" s="112" t="s">
        <v>3110</v>
      </c>
      <c r="E1418">
        <v>1114</v>
      </c>
      <c r="G1418" s="112"/>
      <c r="H1418" s="112"/>
    </row>
    <row r="1419" spans="1:8">
      <c r="A1419" s="112" t="s">
        <v>1075</v>
      </c>
      <c r="B1419" s="112" t="s">
        <v>522</v>
      </c>
      <c r="C1419">
        <v>529419</v>
      </c>
      <c r="D1419" s="112" t="s">
        <v>3111</v>
      </c>
      <c r="E1419">
        <v>1114</v>
      </c>
      <c r="G1419" s="112"/>
      <c r="H1419" s="112"/>
    </row>
    <row r="1420" spans="1:8">
      <c r="A1420" s="112" t="s">
        <v>3085</v>
      </c>
      <c r="B1420" s="112" t="s">
        <v>3086</v>
      </c>
      <c r="C1420">
        <v>504656</v>
      </c>
      <c r="D1420" s="112" t="s">
        <v>3112</v>
      </c>
      <c r="E1420">
        <v>1114</v>
      </c>
      <c r="F1420" t="s">
        <v>1094</v>
      </c>
      <c r="G1420" s="112" t="s">
        <v>3113</v>
      </c>
      <c r="H1420" s="112"/>
    </row>
    <row r="1421" spans="1:8">
      <c r="A1421" s="112" t="s">
        <v>68</v>
      </c>
      <c r="B1421" s="112" t="s">
        <v>69</v>
      </c>
      <c r="C1421">
        <v>529734</v>
      </c>
      <c r="D1421" s="112" t="s">
        <v>3114</v>
      </c>
      <c r="E1421">
        <v>1121</v>
      </c>
      <c r="G1421" s="112"/>
      <c r="H1421" s="112"/>
    </row>
    <row r="1422" spans="1:8">
      <c r="A1422" s="112" t="s">
        <v>815</v>
      </c>
      <c r="B1422" s="112" t="s">
        <v>69</v>
      </c>
      <c r="C1422">
        <v>529515</v>
      </c>
      <c r="D1422" s="112" t="s">
        <v>3115</v>
      </c>
      <c r="E1422">
        <v>1121</v>
      </c>
      <c r="G1422" s="112"/>
      <c r="H1422" s="112"/>
    </row>
    <row r="1423" spans="1:8">
      <c r="A1423" s="112" t="s">
        <v>831</v>
      </c>
      <c r="B1423" s="112" t="s">
        <v>218</v>
      </c>
      <c r="C1423">
        <v>505713</v>
      </c>
      <c r="D1423" s="112" t="s">
        <v>3116</v>
      </c>
      <c r="E1423">
        <v>1121</v>
      </c>
      <c r="G1423" s="112"/>
      <c r="H1423" s="112"/>
    </row>
    <row r="1424" spans="1:8">
      <c r="A1424" s="112" t="s">
        <v>1057</v>
      </c>
      <c r="B1424" s="112" t="s">
        <v>218</v>
      </c>
      <c r="C1424">
        <v>505784</v>
      </c>
      <c r="D1424" s="112" t="s">
        <v>3117</v>
      </c>
      <c r="E1424">
        <v>1132</v>
      </c>
      <c r="G1424" s="112"/>
      <c r="H1424" s="112"/>
    </row>
    <row r="1425" spans="1:8">
      <c r="A1425" s="112" t="s">
        <v>3118</v>
      </c>
      <c r="B1425" s="112" t="s">
        <v>302</v>
      </c>
      <c r="C1425">
        <v>529371</v>
      </c>
      <c r="D1425" s="112" t="s">
        <v>3119</v>
      </c>
      <c r="E1425">
        <v>1132</v>
      </c>
      <c r="G1425" s="112"/>
      <c r="H1425" s="112"/>
    </row>
    <row r="1426" spans="1:8">
      <c r="A1426" s="112" t="s">
        <v>3120</v>
      </c>
      <c r="B1426" s="112" t="s">
        <v>642</v>
      </c>
      <c r="C1426">
        <v>529816</v>
      </c>
      <c r="D1426" s="112" t="s">
        <v>3121</v>
      </c>
      <c r="E1426">
        <v>1137</v>
      </c>
      <c r="G1426" s="112"/>
      <c r="H1426" s="112"/>
    </row>
    <row r="1427" spans="1:8">
      <c r="A1427" s="112" t="s">
        <v>3122</v>
      </c>
      <c r="B1427" s="112" t="s">
        <v>40</v>
      </c>
      <c r="C1427">
        <v>161253</v>
      </c>
      <c r="D1427" s="112" t="s">
        <v>3123</v>
      </c>
      <c r="E1427">
        <v>1141</v>
      </c>
      <c r="G1427" s="112"/>
      <c r="H1427" s="112"/>
    </row>
    <row r="1428" spans="1:8">
      <c r="A1428" s="112" t="s">
        <v>1367</v>
      </c>
      <c r="B1428" s="112" t="s">
        <v>69</v>
      </c>
      <c r="C1428">
        <v>506665</v>
      </c>
      <c r="D1428" s="112" t="s">
        <v>3124</v>
      </c>
      <c r="E1428">
        <v>1141</v>
      </c>
      <c r="G1428" s="112"/>
      <c r="H1428" s="112"/>
    </row>
    <row r="1429" spans="1:8">
      <c r="A1429" s="112" t="s">
        <v>3125</v>
      </c>
      <c r="B1429" s="112" t="s">
        <v>69</v>
      </c>
      <c r="C1429">
        <v>529521</v>
      </c>
      <c r="D1429" s="112" t="s">
        <v>3126</v>
      </c>
      <c r="E1429">
        <v>1141</v>
      </c>
      <c r="G1429" s="112"/>
      <c r="H1429" s="112"/>
    </row>
    <row r="1430" spans="1:8">
      <c r="A1430" s="112" t="s">
        <v>1720</v>
      </c>
      <c r="B1430" s="112" t="s">
        <v>474</v>
      </c>
      <c r="C1430">
        <v>529583</v>
      </c>
      <c r="D1430" s="112" t="s">
        <v>3127</v>
      </c>
      <c r="E1430">
        <v>1141</v>
      </c>
      <c r="G1430" s="112"/>
      <c r="H1430" s="112"/>
    </row>
    <row r="1431" spans="1:8">
      <c r="A1431" s="112" t="s">
        <v>3128</v>
      </c>
      <c r="B1431" s="112" t="s">
        <v>474</v>
      </c>
      <c r="C1431">
        <v>500881</v>
      </c>
      <c r="D1431" s="112" t="s">
        <v>3129</v>
      </c>
      <c r="E1431">
        <v>1141</v>
      </c>
      <c r="G1431" s="112"/>
      <c r="H1431" s="112"/>
    </row>
    <row r="1432" spans="1:8">
      <c r="A1432" s="112" t="s">
        <v>3130</v>
      </c>
      <c r="B1432" s="112" t="s">
        <v>1379</v>
      </c>
      <c r="C1432">
        <v>529471</v>
      </c>
      <c r="D1432" s="112" t="s">
        <v>3131</v>
      </c>
      <c r="E1432">
        <v>1150</v>
      </c>
      <c r="G1432" s="112"/>
      <c r="H1432" s="112"/>
    </row>
    <row r="1433" spans="1:8">
      <c r="A1433" s="112" t="s">
        <v>1360</v>
      </c>
      <c r="B1433" s="112" t="s">
        <v>69</v>
      </c>
      <c r="C1433">
        <v>506215</v>
      </c>
      <c r="D1433" s="112" t="s">
        <v>3132</v>
      </c>
      <c r="E1433">
        <v>1153</v>
      </c>
      <c r="G1433" s="112"/>
      <c r="H1433" s="112"/>
    </row>
    <row r="1434" spans="1:8">
      <c r="A1434" s="112" t="s">
        <v>2868</v>
      </c>
      <c r="B1434" s="112" t="s">
        <v>69</v>
      </c>
      <c r="C1434">
        <v>529089</v>
      </c>
      <c r="D1434" s="112" t="s">
        <v>3133</v>
      </c>
      <c r="E1434">
        <v>1153</v>
      </c>
      <c r="G1434" s="112"/>
      <c r="H1434" s="112"/>
    </row>
    <row r="1435" spans="1:8">
      <c r="A1435" s="112" t="s">
        <v>1019</v>
      </c>
      <c r="B1435" s="112" t="s">
        <v>69</v>
      </c>
      <c r="C1435">
        <v>529095</v>
      </c>
      <c r="D1435" s="112" t="s">
        <v>3134</v>
      </c>
      <c r="E1435">
        <v>1153</v>
      </c>
      <c r="G1435" s="112"/>
      <c r="H1435" s="112"/>
    </row>
    <row r="1436" spans="1:8">
      <c r="A1436" s="112" t="s">
        <v>1653</v>
      </c>
      <c r="B1436" s="112" t="s">
        <v>69</v>
      </c>
      <c r="C1436">
        <v>529674</v>
      </c>
      <c r="D1436" s="112" t="s">
        <v>3135</v>
      </c>
      <c r="E1436">
        <v>1153</v>
      </c>
      <c r="G1436" s="112"/>
      <c r="H1436" s="112"/>
    </row>
    <row r="1437" spans="1:8">
      <c r="A1437" s="112" t="s">
        <v>3136</v>
      </c>
      <c r="B1437" s="112" t="s">
        <v>96</v>
      </c>
      <c r="C1437">
        <v>529151</v>
      </c>
      <c r="D1437" s="112" t="s">
        <v>3137</v>
      </c>
      <c r="E1437">
        <v>1153</v>
      </c>
      <c r="G1437" s="112"/>
      <c r="H1437" s="112"/>
    </row>
    <row r="1438" spans="1:8">
      <c r="A1438" s="112" t="s">
        <v>60</v>
      </c>
      <c r="B1438" s="112" t="s">
        <v>40</v>
      </c>
      <c r="C1438">
        <v>191241</v>
      </c>
      <c r="D1438" s="112" t="s">
        <v>3138</v>
      </c>
      <c r="E1438">
        <v>1164</v>
      </c>
      <c r="F1438" t="s">
        <v>493</v>
      </c>
      <c r="G1438" s="112" t="s">
        <v>3139</v>
      </c>
      <c r="H1438" s="112"/>
    </row>
    <row r="1439" spans="1:8">
      <c r="A1439" s="112" t="s">
        <v>3140</v>
      </c>
      <c r="B1439" s="112" t="s">
        <v>474</v>
      </c>
      <c r="C1439">
        <v>528834</v>
      </c>
      <c r="D1439" s="112" t="s">
        <v>3141</v>
      </c>
      <c r="E1439">
        <v>1164</v>
      </c>
      <c r="F1439" t="s">
        <v>447</v>
      </c>
      <c r="G1439" s="112" t="s">
        <v>3142</v>
      </c>
      <c r="H1439" s="112"/>
    </row>
    <row r="1440" spans="1:8">
      <c r="A1440" s="112" t="s">
        <v>3143</v>
      </c>
      <c r="B1440" s="112" t="s">
        <v>613</v>
      </c>
      <c r="C1440">
        <v>530158</v>
      </c>
      <c r="D1440" s="112" t="s">
        <v>3144</v>
      </c>
      <c r="E1440">
        <v>1164</v>
      </c>
      <c r="G1440" s="112"/>
      <c r="H1440" s="112"/>
    </row>
    <row r="1441" spans="1:8">
      <c r="A1441" s="112" t="s">
        <v>3145</v>
      </c>
      <c r="B1441" s="112" t="s">
        <v>69</v>
      </c>
      <c r="C1441">
        <v>529303</v>
      </c>
      <c r="D1441" s="112" t="s">
        <v>3146</v>
      </c>
      <c r="E1441">
        <v>1164</v>
      </c>
      <c r="G1441" s="112"/>
      <c r="H1441" s="112"/>
    </row>
    <row r="1442" spans="1:8">
      <c r="A1442" s="112" t="s">
        <v>226</v>
      </c>
      <c r="B1442" s="112" t="s">
        <v>69</v>
      </c>
      <c r="C1442">
        <v>530042</v>
      </c>
      <c r="D1442" s="112" t="s">
        <v>3147</v>
      </c>
      <c r="E1442">
        <v>1164</v>
      </c>
      <c r="G1442" s="112"/>
      <c r="H1442" s="112"/>
    </row>
    <row r="1443" spans="1:8">
      <c r="A1443" s="112" t="s">
        <v>3148</v>
      </c>
      <c r="B1443" s="112" t="s">
        <v>474</v>
      </c>
      <c r="C1443">
        <v>503817</v>
      </c>
      <c r="D1443" s="112" t="s">
        <v>3149</v>
      </c>
      <c r="E1443">
        <v>1164</v>
      </c>
      <c r="G1443" s="112"/>
      <c r="H1443" s="112"/>
    </row>
    <row r="1444" spans="1:8">
      <c r="A1444" s="112" t="s">
        <v>3150</v>
      </c>
      <c r="B1444" s="112" t="s">
        <v>218</v>
      </c>
      <c r="C1444">
        <v>528865</v>
      </c>
      <c r="D1444" s="112" t="s">
        <v>3151</v>
      </c>
      <c r="E1444">
        <v>1164</v>
      </c>
      <c r="G1444" s="112"/>
      <c r="H1444" s="112"/>
    </row>
    <row r="1445" spans="1:8">
      <c r="A1445" s="112" t="s">
        <v>3152</v>
      </c>
      <c r="B1445" s="112" t="s">
        <v>218</v>
      </c>
      <c r="C1445">
        <v>505177</v>
      </c>
      <c r="D1445" s="112" t="s">
        <v>3153</v>
      </c>
      <c r="E1445">
        <v>1164</v>
      </c>
      <c r="G1445" s="112"/>
      <c r="H1445" s="112"/>
    </row>
    <row r="1446" spans="1:8">
      <c r="A1446" s="112" t="s">
        <v>3154</v>
      </c>
      <c r="B1446" s="112" t="s">
        <v>40</v>
      </c>
      <c r="C1446">
        <v>200800</v>
      </c>
      <c r="D1446" s="112" t="s">
        <v>3155</v>
      </c>
      <c r="E1446">
        <v>1177</v>
      </c>
      <c r="G1446" s="112"/>
      <c r="H1446" s="112"/>
    </row>
    <row r="1447" spans="1:8">
      <c r="A1447" s="112" t="s">
        <v>2515</v>
      </c>
      <c r="B1447" s="112" t="s">
        <v>1068</v>
      </c>
      <c r="C1447">
        <v>529555</v>
      </c>
      <c r="D1447" s="112" t="s">
        <v>3156</v>
      </c>
      <c r="E1447">
        <v>1177</v>
      </c>
      <c r="G1447" s="112"/>
      <c r="H1447" s="112"/>
    </row>
    <row r="1448" spans="1:8">
      <c r="A1448" s="112" t="s">
        <v>3157</v>
      </c>
      <c r="B1448" s="112" t="s">
        <v>69</v>
      </c>
      <c r="C1448">
        <v>529272</v>
      </c>
      <c r="D1448" s="112" t="s">
        <v>3158</v>
      </c>
      <c r="E1448">
        <v>1177</v>
      </c>
      <c r="G1448" s="112"/>
      <c r="H1448" s="112"/>
    </row>
    <row r="1449" spans="1:8">
      <c r="A1449" s="112" t="s">
        <v>787</v>
      </c>
      <c r="B1449" s="112" t="s">
        <v>69</v>
      </c>
      <c r="C1449">
        <v>505128</v>
      </c>
      <c r="D1449" s="112" t="s">
        <v>3159</v>
      </c>
      <c r="E1449">
        <v>1181</v>
      </c>
      <c r="G1449" s="112"/>
      <c r="H1449" s="112"/>
    </row>
    <row r="1450" spans="1:8">
      <c r="A1450" s="112" t="s">
        <v>2493</v>
      </c>
      <c r="B1450" s="112" t="s">
        <v>1068</v>
      </c>
      <c r="C1450">
        <v>529551</v>
      </c>
      <c r="D1450" s="112" t="s">
        <v>3160</v>
      </c>
      <c r="E1450">
        <v>1181</v>
      </c>
      <c r="G1450" s="112"/>
      <c r="H1450" s="112"/>
    </row>
    <row r="1451" spans="1:8">
      <c r="A1451" s="112" t="s">
        <v>174</v>
      </c>
      <c r="B1451" s="112" t="s">
        <v>69</v>
      </c>
      <c r="C1451">
        <v>529418</v>
      </c>
      <c r="D1451" s="112" t="s">
        <v>3161</v>
      </c>
      <c r="E1451">
        <v>1181</v>
      </c>
      <c r="G1451" s="112"/>
      <c r="H1451" s="112"/>
    </row>
    <row r="1452" spans="1:8">
      <c r="A1452" s="112" t="s">
        <v>553</v>
      </c>
      <c r="B1452" s="112" t="s">
        <v>554</v>
      </c>
      <c r="C1452">
        <v>529791</v>
      </c>
      <c r="D1452" s="112" t="s">
        <v>3162</v>
      </c>
      <c r="E1452">
        <v>1189</v>
      </c>
      <c r="F1452" t="s">
        <v>602</v>
      </c>
      <c r="G1452" s="112" t="s">
        <v>3163</v>
      </c>
      <c r="H1452" s="112"/>
    </row>
    <row r="1453" spans="1:8">
      <c r="A1453" s="112" t="s">
        <v>939</v>
      </c>
      <c r="B1453" s="112" t="s">
        <v>883</v>
      </c>
      <c r="C1453">
        <v>529219</v>
      </c>
      <c r="D1453" s="112" t="s">
        <v>3164</v>
      </c>
      <c r="E1453">
        <v>1189</v>
      </c>
      <c r="F1453" t="s">
        <v>1533</v>
      </c>
      <c r="G1453" s="112" t="s">
        <v>3165</v>
      </c>
      <c r="H1453" s="112"/>
    </row>
    <row r="1454" spans="1:8">
      <c r="A1454" s="112" t="s">
        <v>993</v>
      </c>
      <c r="B1454" s="112" t="s">
        <v>617</v>
      </c>
      <c r="C1454">
        <v>529774</v>
      </c>
      <c r="D1454" s="112" t="s">
        <v>3166</v>
      </c>
      <c r="E1454">
        <v>1189</v>
      </c>
      <c r="G1454" s="112"/>
      <c r="H1454" s="112"/>
    </row>
    <row r="1455" spans="1:8">
      <c r="A1455" s="112" t="s">
        <v>2222</v>
      </c>
      <c r="B1455" s="112" t="s">
        <v>461</v>
      </c>
      <c r="C1455">
        <v>529008</v>
      </c>
      <c r="D1455" s="112" t="s">
        <v>3167</v>
      </c>
      <c r="E1455">
        <v>1196</v>
      </c>
      <c r="G1455" s="112"/>
      <c r="H1455" s="112"/>
    </row>
    <row r="1456" spans="1:8">
      <c r="A1456" s="112" t="s">
        <v>1412</v>
      </c>
      <c r="B1456" s="112" t="s">
        <v>642</v>
      </c>
      <c r="C1456">
        <v>529687</v>
      </c>
      <c r="D1456" s="112" t="s">
        <v>3168</v>
      </c>
      <c r="E1456">
        <v>1196</v>
      </c>
      <c r="G1456" s="112"/>
      <c r="H1456" s="112"/>
    </row>
    <row r="1457" spans="1:8">
      <c r="A1457" s="112" t="s">
        <v>3169</v>
      </c>
      <c r="B1457" s="112" t="s">
        <v>218</v>
      </c>
      <c r="C1457">
        <v>528858</v>
      </c>
      <c r="D1457" s="112" t="s">
        <v>3170</v>
      </c>
      <c r="E1457">
        <v>1196</v>
      </c>
      <c r="G1457" s="112"/>
      <c r="H1457" s="112"/>
    </row>
    <row r="1458" spans="1:8">
      <c r="A1458" s="112" t="s">
        <v>3171</v>
      </c>
      <c r="B1458" s="112" t="s">
        <v>69</v>
      </c>
      <c r="C1458">
        <v>529798</v>
      </c>
      <c r="D1458" s="112" t="s">
        <v>3172</v>
      </c>
      <c r="E1458">
        <v>1196</v>
      </c>
      <c r="G1458" s="112"/>
      <c r="H1458" s="112"/>
    </row>
    <row r="1459" spans="1:8">
      <c r="A1459" s="112" t="s">
        <v>3173</v>
      </c>
      <c r="B1459" s="112" t="s">
        <v>40</v>
      </c>
      <c r="C1459">
        <v>166513</v>
      </c>
      <c r="D1459" s="112" t="s">
        <v>3174</v>
      </c>
      <c r="E1459">
        <v>1205</v>
      </c>
      <c r="G1459" s="112"/>
      <c r="H1459" s="112"/>
    </row>
    <row r="1460" spans="1:8">
      <c r="A1460" s="112" t="s">
        <v>3175</v>
      </c>
      <c r="B1460" s="112" t="s">
        <v>1743</v>
      </c>
      <c r="C1460">
        <v>529198</v>
      </c>
      <c r="D1460" s="112" t="s">
        <v>3176</v>
      </c>
      <c r="E1460">
        <v>1205</v>
      </c>
      <c r="G1460" s="112"/>
      <c r="H1460" s="112"/>
    </row>
    <row r="1461" spans="1:8">
      <c r="A1461" s="112" t="s">
        <v>3177</v>
      </c>
      <c r="B1461" s="112" t="s">
        <v>96</v>
      </c>
      <c r="C1461">
        <v>529388</v>
      </c>
      <c r="D1461" s="112" t="s">
        <v>3178</v>
      </c>
      <c r="E1461">
        <v>1210</v>
      </c>
      <c r="F1461" t="s">
        <v>493</v>
      </c>
      <c r="G1461" s="112" t="s">
        <v>3179</v>
      </c>
      <c r="H1461" s="112"/>
    </row>
    <row r="1462" spans="1:8">
      <c r="A1462" s="112" t="s">
        <v>3180</v>
      </c>
      <c r="B1462" s="112" t="s">
        <v>522</v>
      </c>
      <c r="C1462">
        <v>529415</v>
      </c>
      <c r="D1462" s="112" t="s">
        <v>3181</v>
      </c>
      <c r="E1462">
        <v>1210</v>
      </c>
      <c r="G1462" s="112"/>
      <c r="H1462" s="112"/>
    </row>
    <row r="1463" spans="1:8">
      <c r="A1463" s="112" t="s">
        <v>3182</v>
      </c>
      <c r="B1463" s="112" t="s">
        <v>40</v>
      </c>
      <c r="C1463">
        <v>106263</v>
      </c>
      <c r="D1463" s="112" t="s">
        <v>3183</v>
      </c>
      <c r="E1463">
        <v>1215</v>
      </c>
      <c r="G1463" s="112"/>
      <c r="H1463" s="112"/>
    </row>
    <row r="1464" spans="1:8">
      <c r="A1464" s="112" t="s">
        <v>3184</v>
      </c>
      <c r="B1464" s="112" t="s">
        <v>522</v>
      </c>
      <c r="C1464">
        <v>529643</v>
      </c>
      <c r="D1464" s="112" t="s">
        <v>3185</v>
      </c>
      <c r="E1464">
        <v>1215</v>
      </c>
      <c r="G1464" s="112"/>
      <c r="H1464" s="112"/>
    </row>
    <row r="1465" spans="1:8">
      <c r="A1465" s="112" t="s">
        <v>3186</v>
      </c>
      <c r="B1465" s="112" t="s">
        <v>40</v>
      </c>
      <c r="C1465">
        <v>142285</v>
      </c>
      <c r="D1465" s="112" t="s">
        <v>3187</v>
      </c>
      <c r="E1465">
        <v>1218</v>
      </c>
      <c r="F1465" t="s">
        <v>493</v>
      </c>
      <c r="G1465" s="112" t="s">
        <v>3187</v>
      </c>
      <c r="H1465" s="112"/>
    </row>
    <row r="1466" spans="1:8">
      <c r="A1466" s="112" t="s">
        <v>3188</v>
      </c>
      <c r="B1466" s="112" t="s">
        <v>657</v>
      </c>
      <c r="C1466">
        <v>529806</v>
      </c>
      <c r="D1466" s="112" t="s">
        <v>3189</v>
      </c>
      <c r="E1466">
        <v>1218</v>
      </c>
      <c r="G1466" s="112"/>
      <c r="H1466" s="112"/>
    </row>
    <row r="1467" spans="1:8">
      <c r="A1467" s="112" t="s">
        <v>882</v>
      </c>
      <c r="B1467" s="112" t="s">
        <v>883</v>
      </c>
      <c r="C1467">
        <v>529202</v>
      </c>
      <c r="D1467" s="112" t="s">
        <v>3190</v>
      </c>
      <c r="E1467">
        <v>1218</v>
      </c>
      <c r="F1467" t="s">
        <v>493</v>
      </c>
      <c r="G1467" s="112" t="s">
        <v>3191</v>
      </c>
      <c r="H1467" s="112"/>
    </row>
    <row r="1468" spans="1:8">
      <c r="A1468" s="112" t="s">
        <v>3192</v>
      </c>
      <c r="B1468" s="112" t="s">
        <v>692</v>
      </c>
      <c r="C1468">
        <v>529685</v>
      </c>
      <c r="D1468" s="112" t="s">
        <v>3193</v>
      </c>
      <c r="E1468">
        <v>1218</v>
      </c>
      <c r="G1468" s="112"/>
      <c r="H1468" s="112"/>
    </row>
    <row r="1469" spans="1:8">
      <c r="A1469" s="112" t="s">
        <v>1653</v>
      </c>
      <c r="B1469" s="112" t="s">
        <v>69</v>
      </c>
      <c r="C1469">
        <v>529130</v>
      </c>
      <c r="D1469" s="112" t="s">
        <v>3194</v>
      </c>
      <c r="E1469">
        <v>1223</v>
      </c>
      <c r="G1469" s="112"/>
      <c r="H1469" s="112"/>
    </row>
    <row r="1470" spans="1:8">
      <c r="A1470" s="112" t="s">
        <v>3195</v>
      </c>
      <c r="B1470" s="112" t="s">
        <v>40</v>
      </c>
      <c r="C1470">
        <v>110617</v>
      </c>
      <c r="D1470" s="112" t="s">
        <v>3196</v>
      </c>
      <c r="E1470">
        <v>1228</v>
      </c>
      <c r="G1470" s="112"/>
      <c r="H1470" s="112"/>
    </row>
    <row r="1471" spans="1:8">
      <c r="A1471" s="112" t="s">
        <v>3197</v>
      </c>
      <c r="B1471" s="112" t="s">
        <v>402</v>
      </c>
      <c r="C1471">
        <v>504927</v>
      </c>
      <c r="D1471" s="112" t="s">
        <v>3198</v>
      </c>
      <c r="E1471">
        <v>1228</v>
      </c>
      <c r="F1471" t="s">
        <v>493</v>
      </c>
      <c r="G1471" s="112" t="s">
        <v>3198</v>
      </c>
      <c r="H1471" s="112"/>
    </row>
    <row r="1472" spans="1:8">
      <c r="A1472" s="112" t="s">
        <v>3199</v>
      </c>
      <c r="B1472" s="112" t="s">
        <v>461</v>
      </c>
      <c r="C1472">
        <v>529056</v>
      </c>
      <c r="D1472" s="112" t="s">
        <v>3200</v>
      </c>
      <c r="E1472">
        <v>1228</v>
      </c>
      <c r="G1472" s="112"/>
      <c r="H1472" s="112"/>
    </row>
    <row r="1473" spans="1:8">
      <c r="A1473" s="112" t="s">
        <v>3024</v>
      </c>
      <c r="B1473" s="112" t="s">
        <v>298</v>
      </c>
      <c r="C1473">
        <v>529224</v>
      </c>
      <c r="D1473" s="112" t="s">
        <v>3201</v>
      </c>
      <c r="E1473">
        <v>1228</v>
      </c>
      <c r="G1473" s="112"/>
      <c r="H1473" s="112"/>
    </row>
    <row r="1474" spans="1:8">
      <c r="A1474" s="112" t="s">
        <v>3202</v>
      </c>
      <c r="B1474" s="112" t="s">
        <v>96</v>
      </c>
      <c r="C1474">
        <v>504282</v>
      </c>
      <c r="D1474" s="112" t="s">
        <v>3203</v>
      </c>
      <c r="E1474">
        <v>1228</v>
      </c>
      <c r="G1474" s="112"/>
      <c r="H1474" s="112"/>
    </row>
    <row r="1475" spans="1:8">
      <c r="A1475" s="112" t="s">
        <v>3204</v>
      </c>
      <c r="B1475" s="112" t="s">
        <v>1068</v>
      </c>
      <c r="C1475">
        <v>529989</v>
      </c>
      <c r="D1475" s="112" t="s">
        <v>3205</v>
      </c>
      <c r="E1475">
        <v>1228</v>
      </c>
      <c r="G1475" s="112"/>
      <c r="H1475" s="112"/>
    </row>
    <row r="1476" spans="1:8">
      <c r="A1476" s="112" t="s">
        <v>3206</v>
      </c>
      <c r="B1476" s="112" t="s">
        <v>617</v>
      </c>
      <c r="C1476">
        <v>529768</v>
      </c>
      <c r="D1476" s="112" t="s">
        <v>3207</v>
      </c>
      <c r="E1476">
        <v>1228</v>
      </c>
      <c r="G1476" s="112"/>
      <c r="H1476" s="112"/>
    </row>
    <row r="1477" spans="1:8">
      <c r="A1477" s="112" t="s">
        <v>3208</v>
      </c>
      <c r="B1477" s="112" t="s">
        <v>642</v>
      </c>
      <c r="C1477">
        <v>529311</v>
      </c>
      <c r="D1477" s="112" t="s">
        <v>3209</v>
      </c>
      <c r="E1477">
        <v>1239</v>
      </c>
      <c r="G1477" s="112"/>
      <c r="H1477" s="112"/>
    </row>
    <row r="1478" spans="1:8">
      <c r="A1478" s="112" t="s">
        <v>3210</v>
      </c>
      <c r="B1478" s="112" t="s">
        <v>642</v>
      </c>
      <c r="C1478">
        <v>528994</v>
      </c>
      <c r="D1478" s="112" t="s">
        <v>3211</v>
      </c>
      <c r="E1478">
        <v>1239</v>
      </c>
      <c r="G1478" s="112"/>
      <c r="H1478" s="112"/>
    </row>
    <row r="1479" spans="1:8">
      <c r="A1479" s="112" t="s">
        <v>3212</v>
      </c>
      <c r="B1479" s="112" t="s">
        <v>405</v>
      </c>
      <c r="C1479">
        <v>529091</v>
      </c>
      <c r="D1479" s="112" t="s">
        <v>3213</v>
      </c>
      <c r="E1479">
        <v>1239</v>
      </c>
      <c r="G1479" s="112"/>
      <c r="H1479" s="112"/>
    </row>
    <row r="1480" spans="1:8">
      <c r="A1480" s="112" t="s">
        <v>3214</v>
      </c>
      <c r="B1480" s="112" t="s">
        <v>405</v>
      </c>
      <c r="C1480">
        <v>528962</v>
      </c>
      <c r="D1480" s="112" t="s">
        <v>3215</v>
      </c>
      <c r="E1480">
        <v>1239</v>
      </c>
      <c r="G1480" s="112"/>
      <c r="H1480" s="112"/>
    </row>
    <row r="1481" spans="1:8">
      <c r="A1481" s="112" t="s">
        <v>3216</v>
      </c>
      <c r="B1481" s="112" t="s">
        <v>3217</v>
      </c>
      <c r="C1481">
        <v>529749</v>
      </c>
      <c r="D1481" s="112" t="s">
        <v>3218</v>
      </c>
      <c r="E1481">
        <v>1239</v>
      </c>
      <c r="G1481" s="112"/>
      <c r="H1481" s="112"/>
    </row>
    <row r="1482" spans="1:8">
      <c r="A1482" s="112" t="s">
        <v>3219</v>
      </c>
      <c r="B1482" s="112" t="s">
        <v>40</v>
      </c>
      <c r="C1482">
        <v>528993</v>
      </c>
      <c r="D1482" s="112" t="s">
        <v>3220</v>
      </c>
      <c r="E1482">
        <v>1248</v>
      </c>
      <c r="G1482" s="112"/>
      <c r="H1482" s="112"/>
    </row>
    <row r="1483" spans="1:8">
      <c r="A1483" s="112" t="s">
        <v>2174</v>
      </c>
      <c r="B1483" s="112" t="s">
        <v>1609</v>
      </c>
      <c r="C1483">
        <v>529100</v>
      </c>
      <c r="D1483" s="112" t="s">
        <v>3221</v>
      </c>
      <c r="E1483">
        <v>1248</v>
      </c>
      <c r="G1483" s="112"/>
      <c r="H1483" s="112"/>
    </row>
    <row r="1484" spans="1:8">
      <c r="A1484" s="112" t="s">
        <v>1653</v>
      </c>
      <c r="B1484" s="112" t="s">
        <v>69</v>
      </c>
      <c r="C1484">
        <v>529011</v>
      </c>
      <c r="D1484" s="112" t="s">
        <v>3222</v>
      </c>
      <c r="E1484">
        <v>1248</v>
      </c>
      <c r="G1484" s="112"/>
      <c r="H1484" s="112"/>
    </row>
    <row r="1485" spans="1:8">
      <c r="A1485" s="112" t="s">
        <v>3042</v>
      </c>
      <c r="B1485" s="112" t="s">
        <v>1743</v>
      </c>
      <c r="C1485">
        <v>529240</v>
      </c>
      <c r="D1485" s="112" t="s">
        <v>3223</v>
      </c>
      <c r="E1485">
        <v>1248</v>
      </c>
      <c r="G1485" s="112"/>
      <c r="H1485" s="112"/>
    </row>
    <row r="1486" spans="1:8">
      <c r="A1486" s="112" t="s">
        <v>595</v>
      </c>
      <c r="B1486" s="112" t="s">
        <v>464</v>
      </c>
      <c r="C1486">
        <v>528878</v>
      </c>
      <c r="D1486" s="112" t="s">
        <v>3224</v>
      </c>
      <c r="E1486">
        <v>1252</v>
      </c>
      <c r="F1486" t="s">
        <v>577</v>
      </c>
      <c r="G1486" s="112" t="s">
        <v>3224</v>
      </c>
      <c r="H1486" s="112"/>
    </row>
    <row r="1487" spans="1:8">
      <c r="A1487" s="112" t="s">
        <v>506</v>
      </c>
      <c r="B1487" s="112" t="s">
        <v>461</v>
      </c>
      <c r="C1487">
        <v>529195</v>
      </c>
      <c r="D1487" s="112" t="s">
        <v>3225</v>
      </c>
      <c r="E1487">
        <v>1252</v>
      </c>
      <c r="G1487" s="112"/>
      <c r="H1487" s="112"/>
    </row>
    <row r="1488" spans="1:8">
      <c r="A1488" s="112" t="s">
        <v>3226</v>
      </c>
      <c r="B1488" s="112" t="s">
        <v>405</v>
      </c>
      <c r="C1488">
        <v>529646</v>
      </c>
      <c r="D1488" s="112" t="s">
        <v>3227</v>
      </c>
      <c r="E1488">
        <v>1252</v>
      </c>
      <c r="G1488" s="112"/>
      <c r="H1488" s="112"/>
    </row>
    <row r="1489" spans="1:8">
      <c r="A1489" s="112" t="s">
        <v>1367</v>
      </c>
      <c r="B1489" s="112" t="s">
        <v>69</v>
      </c>
      <c r="C1489">
        <v>529477</v>
      </c>
      <c r="D1489" s="112" t="s">
        <v>3228</v>
      </c>
      <c r="E1489">
        <v>1252</v>
      </c>
      <c r="G1489" s="112"/>
      <c r="H1489" s="112"/>
    </row>
    <row r="1490" spans="1:8">
      <c r="A1490" s="112" t="s">
        <v>3229</v>
      </c>
      <c r="B1490" s="112" t="s">
        <v>40</v>
      </c>
      <c r="C1490">
        <v>150136</v>
      </c>
      <c r="D1490" s="112" t="s">
        <v>3230</v>
      </c>
      <c r="E1490">
        <v>1259</v>
      </c>
      <c r="G1490" s="112"/>
      <c r="H1490" s="112"/>
    </row>
    <row r="1491" spans="1:8">
      <c r="A1491" s="112" t="s">
        <v>3231</v>
      </c>
      <c r="B1491" s="112" t="s">
        <v>40</v>
      </c>
      <c r="C1491">
        <v>100706</v>
      </c>
      <c r="D1491" s="112" t="s">
        <v>3232</v>
      </c>
      <c r="E1491">
        <v>1259</v>
      </c>
      <c r="G1491" s="112"/>
      <c r="H1491" s="112"/>
    </row>
    <row r="1492" spans="1:8">
      <c r="A1492" s="112" t="s">
        <v>2519</v>
      </c>
      <c r="B1492" s="112" t="s">
        <v>572</v>
      </c>
      <c r="C1492">
        <v>529742</v>
      </c>
      <c r="D1492" s="112" t="s">
        <v>3233</v>
      </c>
      <c r="E1492">
        <v>1259</v>
      </c>
      <c r="G1492" s="112"/>
      <c r="H1492" s="112"/>
    </row>
    <row r="1493" spans="1:8">
      <c r="A1493" s="112" t="s">
        <v>124</v>
      </c>
      <c r="B1493" s="112" t="s">
        <v>74</v>
      </c>
      <c r="C1493">
        <v>529339</v>
      </c>
      <c r="D1493" s="112" t="s">
        <v>3234</v>
      </c>
      <c r="E1493">
        <v>1264</v>
      </c>
      <c r="G1493" s="112"/>
      <c r="H1493" s="112"/>
    </row>
    <row r="1494" spans="1:8">
      <c r="A1494" s="112" t="s">
        <v>3235</v>
      </c>
      <c r="B1494" s="112" t="s">
        <v>96</v>
      </c>
      <c r="C1494">
        <v>501842</v>
      </c>
      <c r="D1494" s="112" t="s">
        <v>3236</v>
      </c>
      <c r="E1494">
        <v>1264</v>
      </c>
      <c r="G1494" s="112"/>
      <c r="H1494" s="112"/>
    </row>
    <row r="1495" spans="1:8">
      <c r="A1495" s="112" t="s">
        <v>3237</v>
      </c>
      <c r="B1495" s="112" t="s">
        <v>461</v>
      </c>
      <c r="C1495">
        <v>529987</v>
      </c>
      <c r="D1495" s="112" t="s">
        <v>3238</v>
      </c>
      <c r="E1495">
        <v>1264</v>
      </c>
      <c r="G1495" s="112"/>
      <c r="H1495" s="112"/>
    </row>
    <row r="1496" spans="1:8">
      <c r="A1496" s="112" t="s">
        <v>3239</v>
      </c>
      <c r="B1496" s="112" t="s">
        <v>40</v>
      </c>
      <c r="C1496">
        <v>167987</v>
      </c>
      <c r="D1496" s="112" t="s">
        <v>3240</v>
      </c>
      <c r="E1496">
        <v>1268</v>
      </c>
      <c r="G1496" s="112"/>
      <c r="H1496" s="112"/>
    </row>
    <row r="1497" spans="1:8">
      <c r="A1497" s="112" t="s">
        <v>3241</v>
      </c>
      <c r="B1497" s="112" t="s">
        <v>366</v>
      </c>
      <c r="C1497">
        <v>529355</v>
      </c>
      <c r="D1497" s="112" t="s">
        <v>3242</v>
      </c>
      <c r="E1497">
        <v>1268</v>
      </c>
      <c r="G1497" s="112"/>
      <c r="H1497" s="112"/>
    </row>
    <row r="1498" spans="1:8">
      <c r="A1498" s="112" t="s">
        <v>1367</v>
      </c>
      <c r="B1498" s="112" t="s">
        <v>69</v>
      </c>
      <c r="C1498">
        <v>529882</v>
      </c>
      <c r="D1498" s="112" t="s">
        <v>3243</v>
      </c>
      <c r="E1498">
        <v>1268</v>
      </c>
      <c r="G1498" s="112"/>
      <c r="H1498" s="112"/>
    </row>
    <row r="1499" spans="1:8">
      <c r="A1499" s="112" t="s">
        <v>297</v>
      </c>
      <c r="B1499" s="112" t="s">
        <v>298</v>
      </c>
      <c r="C1499">
        <v>528974</v>
      </c>
      <c r="D1499" s="112" t="s">
        <v>3244</v>
      </c>
      <c r="E1499">
        <v>1268</v>
      </c>
      <c r="G1499" s="112"/>
      <c r="H1499" s="112"/>
    </row>
    <row r="1500" spans="1:8">
      <c r="A1500" s="112" t="s">
        <v>3245</v>
      </c>
      <c r="B1500" s="112" t="s">
        <v>883</v>
      </c>
      <c r="C1500">
        <v>529048</v>
      </c>
      <c r="D1500" s="112" t="s">
        <v>3246</v>
      </c>
      <c r="E1500">
        <v>1272</v>
      </c>
      <c r="F1500" t="s">
        <v>493</v>
      </c>
      <c r="G1500" s="112" t="s">
        <v>3246</v>
      </c>
      <c r="H1500" s="112"/>
    </row>
    <row r="1501" spans="1:8">
      <c r="A1501" s="112" t="s">
        <v>68</v>
      </c>
      <c r="B1501" s="112" t="s">
        <v>69</v>
      </c>
      <c r="C1501">
        <v>529634</v>
      </c>
      <c r="D1501" s="112" t="s">
        <v>3247</v>
      </c>
      <c r="E1501">
        <v>1272</v>
      </c>
      <c r="G1501" s="112"/>
      <c r="H1501" s="112"/>
    </row>
    <row r="1502" spans="1:8">
      <c r="A1502" s="112" t="s">
        <v>3248</v>
      </c>
      <c r="B1502" s="112" t="s">
        <v>572</v>
      </c>
      <c r="C1502">
        <v>529529</v>
      </c>
      <c r="D1502" s="112" t="s">
        <v>3249</v>
      </c>
      <c r="E1502">
        <v>1272</v>
      </c>
      <c r="G1502" s="112"/>
      <c r="H1502" s="112"/>
    </row>
    <row r="1503" spans="1:8">
      <c r="A1503" s="112" t="s">
        <v>3250</v>
      </c>
      <c r="B1503" s="112" t="s">
        <v>69</v>
      </c>
      <c r="C1503">
        <v>529889</v>
      </c>
      <c r="D1503" s="112" t="s">
        <v>3251</v>
      </c>
      <c r="E1503">
        <v>1272</v>
      </c>
      <c r="G1503" s="112"/>
      <c r="H1503" s="112"/>
    </row>
    <row r="1504" spans="1:8">
      <c r="A1504" s="112" t="s">
        <v>3252</v>
      </c>
      <c r="B1504" s="112" t="s">
        <v>2011</v>
      </c>
      <c r="C1504">
        <v>529326</v>
      </c>
      <c r="D1504" s="112" t="s">
        <v>3253</v>
      </c>
      <c r="E1504">
        <v>1272</v>
      </c>
      <c r="G1504" s="112"/>
      <c r="H1504" s="112"/>
    </row>
    <row r="1505" spans="1:8">
      <c r="A1505" s="112" t="s">
        <v>3254</v>
      </c>
      <c r="B1505" s="112" t="s">
        <v>402</v>
      </c>
      <c r="C1505">
        <v>529044</v>
      </c>
      <c r="D1505" s="112" t="s">
        <v>3255</v>
      </c>
      <c r="E1505">
        <v>1272</v>
      </c>
      <c r="G1505" s="112"/>
      <c r="H1505" s="112"/>
    </row>
    <row r="1506" spans="1:8">
      <c r="A1506" s="112" t="s">
        <v>882</v>
      </c>
      <c r="B1506" s="112" t="s">
        <v>883</v>
      </c>
      <c r="C1506">
        <v>529177</v>
      </c>
      <c r="D1506" s="112" t="s">
        <v>3256</v>
      </c>
      <c r="E1506">
        <v>1281</v>
      </c>
      <c r="G1506" s="112"/>
      <c r="H1506" s="112"/>
    </row>
    <row r="1507" spans="1:8">
      <c r="A1507" s="112" t="s">
        <v>2525</v>
      </c>
      <c r="B1507" s="112" t="s">
        <v>69</v>
      </c>
      <c r="C1507">
        <v>529482</v>
      </c>
      <c r="D1507" s="112" t="s">
        <v>3257</v>
      </c>
      <c r="E1507">
        <v>1284</v>
      </c>
      <c r="G1507" s="112"/>
      <c r="H1507" s="112"/>
    </row>
    <row r="1508" spans="1:8">
      <c r="A1508" s="112" t="s">
        <v>3258</v>
      </c>
      <c r="B1508" s="112" t="s">
        <v>113</v>
      </c>
      <c r="C1508">
        <v>530045</v>
      </c>
      <c r="D1508" s="112" t="s">
        <v>3259</v>
      </c>
      <c r="E1508">
        <v>1284</v>
      </c>
      <c r="G1508" s="112"/>
      <c r="H1508" s="112"/>
    </row>
    <row r="1509" spans="1:8">
      <c r="A1509" s="112" t="s">
        <v>3260</v>
      </c>
      <c r="B1509" s="112" t="s">
        <v>69</v>
      </c>
      <c r="C1509">
        <v>529653</v>
      </c>
      <c r="D1509" s="112" t="s">
        <v>3261</v>
      </c>
      <c r="E1509">
        <v>1287</v>
      </c>
      <c r="G1509" s="112"/>
      <c r="H1509" s="112"/>
    </row>
    <row r="1510" spans="1:8">
      <c r="A1510" s="112" t="s">
        <v>3262</v>
      </c>
      <c r="B1510" s="112" t="s">
        <v>474</v>
      </c>
      <c r="C1510">
        <v>529175</v>
      </c>
      <c r="D1510" s="112" t="s">
        <v>3263</v>
      </c>
      <c r="E1510">
        <v>1287</v>
      </c>
      <c r="F1510" t="s">
        <v>466</v>
      </c>
      <c r="G1510" s="112" t="s">
        <v>3264</v>
      </c>
      <c r="H1510" s="112"/>
    </row>
    <row r="1511" spans="1:8">
      <c r="A1511" s="112" t="s">
        <v>1552</v>
      </c>
      <c r="B1511" s="112" t="s">
        <v>69</v>
      </c>
      <c r="C1511">
        <v>529823</v>
      </c>
      <c r="D1511" s="112" t="s">
        <v>3265</v>
      </c>
      <c r="E1511">
        <v>1291</v>
      </c>
      <c r="G1511" s="112"/>
      <c r="H1511" s="112"/>
    </row>
    <row r="1512" spans="1:8">
      <c r="A1512" s="112" t="s">
        <v>3266</v>
      </c>
      <c r="B1512" s="112" t="s">
        <v>402</v>
      </c>
      <c r="C1512">
        <v>501268</v>
      </c>
      <c r="D1512" s="112" t="s">
        <v>3267</v>
      </c>
      <c r="E1512">
        <v>1297</v>
      </c>
      <c r="F1512" t="s">
        <v>577</v>
      </c>
      <c r="G1512" s="112" t="s">
        <v>3267</v>
      </c>
      <c r="H1512" s="112"/>
    </row>
    <row r="1513" spans="1:8">
      <c r="A1513" s="112" t="s">
        <v>3268</v>
      </c>
      <c r="B1513" s="112" t="s">
        <v>385</v>
      </c>
      <c r="C1513">
        <v>504494</v>
      </c>
      <c r="D1513" s="112" t="s">
        <v>3269</v>
      </c>
      <c r="E1513">
        <v>1297</v>
      </c>
      <c r="G1513" s="112"/>
      <c r="H1513" s="112"/>
    </row>
    <row r="1514" spans="1:8">
      <c r="A1514" s="112" t="s">
        <v>3270</v>
      </c>
      <c r="B1514" s="112" t="s">
        <v>642</v>
      </c>
      <c r="C1514">
        <v>529453</v>
      </c>
      <c r="D1514" s="112" t="s">
        <v>3271</v>
      </c>
      <c r="E1514">
        <v>1297</v>
      </c>
      <c r="G1514" s="112"/>
      <c r="H1514" s="112"/>
    </row>
    <row r="1515" spans="1:8">
      <c r="A1515" s="112" t="s">
        <v>137</v>
      </c>
      <c r="B1515" s="112" t="s">
        <v>69</v>
      </c>
      <c r="C1515">
        <v>529171</v>
      </c>
      <c r="D1515" s="112" t="s">
        <v>3272</v>
      </c>
      <c r="E1515">
        <v>1297</v>
      </c>
      <c r="G1515" s="112"/>
      <c r="H1515" s="112"/>
    </row>
    <row r="1516" spans="1:8">
      <c r="A1516" s="112" t="s">
        <v>3273</v>
      </c>
      <c r="B1516" s="112" t="s">
        <v>402</v>
      </c>
      <c r="C1516">
        <v>500766</v>
      </c>
      <c r="D1516" s="112" t="s">
        <v>3274</v>
      </c>
      <c r="E1516">
        <v>1304</v>
      </c>
      <c r="G1516" s="112"/>
      <c r="H1516" s="112"/>
    </row>
    <row r="1517" spans="1:8">
      <c r="A1517" s="112" t="s">
        <v>2416</v>
      </c>
      <c r="B1517" s="112" t="s">
        <v>69</v>
      </c>
      <c r="C1517">
        <v>529269</v>
      </c>
      <c r="D1517" s="112" t="s">
        <v>3275</v>
      </c>
      <c r="E1517">
        <v>1308</v>
      </c>
      <c r="G1517" s="112"/>
      <c r="H1517" s="112"/>
    </row>
    <row r="1518" spans="1:8">
      <c r="A1518" s="112" t="s">
        <v>2226</v>
      </c>
      <c r="B1518" s="112" t="s">
        <v>74</v>
      </c>
      <c r="C1518">
        <v>529247</v>
      </c>
      <c r="D1518" s="112" t="s">
        <v>3276</v>
      </c>
      <c r="E1518">
        <v>1310</v>
      </c>
      <c r="G1518" s="112"/>
      <c r="H1518" s="112"/>
    </row>
    <row r="1519" spans="1:8">
      <c r="A1519" s="112" t="s">
        <v>1400</v>
      </c>
      <c r="B1519" s="112" t="s">
        <v>642</v>
      </c>
      <c r="C1519">
        <v>528875</v>
      </c>
      <c r="D1519" s="112" t="s">
        <v>3277</v>
      </c>
      <c r="E1519">
        <v>1311</v>
      </c>
      <c r="F1519" t="s">
        <v>490</v>
      </c>
      <c r="G1519" s="112" t="s">
        <v>3277</v>
      </c>
      <c r="H1519" s="112"/>
    </row>
    <row r="1520" spans="1:8">
      <c r="A1520" s="112" t="s">
        <v>2790</v>
      </c>
      <c r="B1520" s="112" t="s">
        <v>642</v>
      </c>
      <c r="C1520">
        <v>529539</v>
      </c>
      <c r="D1520" s="112" t="s">
        <v>3278</v>
      </c>
      <c r="E1520">
        <v>1311</v>
      </c>
      <c r="G1520" s="112"/>
      <c r="H1520" s="112"/>
    </row>
    <row r="1521" spans="1:8">
      <c r="A1521" s="112" t="s">
        <v>2629</v>
      </c>
      <c r="B1521" s="112" t="s">
        <v>474</v>
      </c>
      <c r="C1521">
        <v>529811</v>
      </c>
      <c r="D1521" s="112" t="s">
        <v>3279</v>
      </c>
      <c r="E1521">
        <v>1311</v>
      </c>
      <c r="F1521" t="s">
        <v>1372</v>
      </c>
      <c r="G1521" s="112" t="s">
        <v>3280</v>
      </c>
      <c r="H1521" s="112"/>
    </row>
    <row r="1522" spans="1:8">
      <c r="A1522" s="112" t="s">
        <v>2222</v>
      </c>
      <c r="B1522" s="112" t="s">
        <v>461</v>
      </c>
      <c r="C1522">
        <v>529101</v>
      </c>
      <c r="D1522" s="112" t="s">
        <v>3281</v>
      </c>
      <c r="E1522">
        <v>1311</v>
      </c>
      <c r="G1522" s="112"/>
      <c r="H1522" s="112"/>
    </row>
    <row r="1523" spans="1:8">
      <c r="A1523" s="112" t="s">
        <v>1386</v>
      </c>
      <c r="B1523" s="112" t="s">
        <v>40</v>
      </c>
      <c r="C1523">
        <v>529600</v>
      </c>
      <c r="D1523" s="112" t="s">
        <v>3282</v>
      </c>
      <c r="E1523">
        <v>1317</v>
      </c>
      <c r="G1523" s="112"/>
      <c r="H1523" s="112"/>
    </row>
    <row r="1524" spans="1:8">
      <c r="A1524" s="112" t="s">
        <v>3283</v>
      </c>
      <c r="B1524" s="112" t="s">
        <v>106</v>
      </c>
      <c r="C1524">
        <v>505855</v>
      </c>
      <c r="D1524" s="112" t="s">
        <v>3284</v>
      </c>
      <c r="E1524">
        <v>1317</v>
      </c>
      <c r="F1524" t="s">
        <v>447</v>
      </c>
      <c r="G1524" s="112" t="s">
        <v>3284</v>
      </c>
      <c r="H1524" s="112"/>
    </row>
    <row r="1525" spans="1:8">
      <c r="A1525" s="112" t="s">
        <v>2594</v>
      </c>
      <c r="B1525" s="112" t="s">
        <v>457</v>
      </c>
      <c r="C1525">
        <v>506818</v>
      </c>
      <c r="D1525" s="112" t="s">
        <v>3285</v>
      </c>
      <c r="E1525">
        <v>1317</v>
      </c>
      <c r="G1525" s="112"/>
      <c r="H1525" s="112"/>
    </row>
    <row r="1526" spans="1:8">
      <c r="A1526" s="112" t="s">
        <v>3286</v>
      </c>
      <c r="B1526" s="112" t="s">
        <v>69</v>
      </c>
      <c r="C1526">
        <v>529284</v>
      </c>
      <c r="D1526" s="112" t="s">
        <v>3287</v>
      </c>
      <c r="E1526">
        <v>1317</v>
      </c>
      <c r="G1526" s="112"/>
      <c r="H1526" s="112"/>
    </row>
    <row r="1527" spans="1:8">
      <c r="A1527" s="112" t="s">
        <v>923</v>
      </c>
      <c r="B1527" s="112" t="s">
        <v>924</v>
      </c>
      <c r="C1527">
        <v>502324</v>
      </c>
      <c r="D1527" s="112" t="s">
        <v>3288</v>
      </c>
      <c r="E1527">
        <v>1321</v>
      </c>
      <c r="G1527" s="112"/>
      <c r="H1527" s="112"/>
    </row>
    <row r="1528" spans="1:8">
      <c r="A1528" s="112" t="s">
        <v>3289</v>
      </c>
      <c r="B1528" s="112" t="s">
        <v>96</v>
      </c>
      <c r="C1528">
        <v>528954</v>
      </c>
      <c r="D1528" s="112" t="s">
        <v>3290</v>
      </c>
      <c r="E1528">
        <v>1321</v>
      </c>
      <c r="G1528" s="112"/>
      <c r="H1528" s="112"/>
    </row>
    <row r="1529" spans="1:8">
      <c r="A1529" s="112" t="s">
        <v>2044</v>
      </c>
      <c r="B1529" s="112" t="s">
        <v>402</v>
      </c>
      <c r="C1529">
        <v>529169</v>
      </c>
      <c r="D1529" s="112" t="s">
        <v>3291</v>
      </c>
      <c r="E1529">
        <v>1325</v>
      </c>
      <c r="G1529" s="112"/>
      <c r="H1529" s="112"/>
    </row>
    <row r="1530" spans="1:8">
      <c r="A1530" s="112" t="s">
        <v>827</v>
      </c>
      <c r="B1530" s="112" t="s">
        <v>385</v>
      </c>
      <c r="C1530">
        <v>529395</v>
      </c>
      <c r="D1530" s="112" t="s">
        <v>3292</v>
      </c>
      <c r="E1530">
        <v>1325</v>
      </c>
      <c r="G1530" s="112"/>
      <c r="H1530" s="112"/>
    </row>
    <row r="1531" spans="1:8">
      <c r="A1531" s="112" t="s">
        <v>3293</v>
      </c>
      <c r="B1531" s="112" t="s">
        <v>40</v>
      </c>
      <c r="C1531">
        <v>169248</v>
      </c>
      <c r="D1531" s="112" t="s">
        <v>3294</v>
      </c>
      <c r="E1531">
        <v>1328</v>
      </c>
      <c r="F1531" t="s">
        <v>447</v>
      </c>
      <c r="G1531" s="112" t="s">
        <v>3294</v>
      </c>
      <c r="H1531" s="112"/>
    </row>
    <row r="1532" spans="1:8">
      <c r="A1532" s="112" t="s">
        <v>68</v>
      </c>
      <c r="B1532" s="112" t="s">
        <v>69</v>
      </c>
      <c r="C1532">
        <v>529223</v>
      </c>
      <c r="D1532" s="112" t="s">
        <v>3295</v>
      </c>
      <c r="E1532">
        <v>1328</v>
      </c>
      <c r="G1532" s="112"/>
      <c r="H1532" s="112"/>
    </row>
    <row r="1533" spans="1:8">
      <c r="A1533" s="112" t="s">
        <v>3296</v>
      </c>
      <c r="B1533" s="112" t="s">
        <v>69</v>
      </c>
      <c r="C1533">
        <v>529804</v>
      </c>
      <c r="D1533" s="112" t="s">
        <v>3297</v>
      </c>
      <c r="E1533">
        <v>1328</v>
      </c>
      <c r="G1533" s="112"/>
      <c r="H1533" s="112"/>
    </row>
    <row r="1534" spans="1:8">
      <c r="A1534" s="112" t="s">
        <v>3298</v>
      </c>
      <c r="B1534" s="112" t="s">
        <v>385</v>
      </c>
      <c r="C1534">
        <v>529167</v>
      </c>
      <c r="D1534" s="112" t="s">
        <v>3299</v>
      </c>
      <c r="E1534">
        <v>1328</v>
      </c>
      <c r="G1534" s="112"/>
      <c r="H1534" s="112"/>
    </row>
    <row r="1535" spans="1:8">
      <c r="A1535" s="112" t="s">
        <v>3300</v>
      </c>
      <c r="B1535" s="112" t="s">
        <v>474</v>
      </c>
      <c r="C1535">
        <v>503863</v>
      </c>
      <c r="D1535" s="112" t="s">
        <v>3301</v>
      </c>
      <c r="E1535">
        <v>1328</v>
      </c>
      <c r="G1535" s="112"/>
      <c r="H1535" s="112"/>
    </row>
    <row r="1536" spans="1:8">
      <c r="A1536" s="112" t="s">
        <v>3302</v>
      </c>
      <c r="B1536" s="112" t="s">
        <v>218</v>
      </c>
      <c r="C1536">
        <v>529157</v>
      </c>
      <c r="D1536" s="112" t="s">
        <v>3303</v>
      </c>
      <c r="E1536">
        <v>1328</v>
      </c>
      <c r="F1536" t="s">
        <v>447</v>
      </c>
      <c r="G1536" s="112" t="s">
        <v>3304</v>
      </c>
      <c r="H1536" s="112"/>
    </row>
    <row r="1537" spans="1:8">
      <c r="A1537" s="112" t="s">
        <v>2489</v>
      </c>
      <c r="B1537" s="112" t="s">
        <v>218</v>
      </c>
      <c r="C1537">
        <v>529615</v>
      </c>
      <c r="D1537" s="112" t="s">
        <v>3305</v>
      </c>
      <c r="E1537">
        <v>1335</v>
      </c>
      <c r="G1537" s="112"/>
      <c r="H1537" s="112"/>
    </row>
    <row r="1538" spans="1:8">
      <c r="A1538" s="112" t="s">
        <v>2729</v>
      </c>
      <c r="B1538" s="112" t="s">
        <v>642</v>
      </c>
      <c r="C1538">
        <v>529784</v>
      </c>
      <c r="D1538" s="112" t="s">
        <v>3306</v>
      </c>
      <c r="E1538">
        <v>1335</v>
      </c>
      <c r="G1538" s="112"/>
      <c r="H1538" s="112"/>
    </row>
    <row r="1539" spans="1:8">
      <c r="A1539" s="112" t="s">
        <v>388</v>
      </c>
      <c r="B1539" s="112" t="s">
        <v>69</v>
      </c>
      <c r="C1539">
        <v>529727</v>
      </c>
      <c r="D1539" s="112" t="s">
        <v>3307</v>
      </c>
      <c r="E1539">
        <v>1335</v>
      </c>
      <c r="G1539" s="112"/>
      <c r="H1539" s="112"/>
    </row>
    <row r="1540" spans="1:8">
      <c r="A1540" s="112" t="s">
        <v>152</v>
      </c>
      <c r="B1540" s="112" t="s">
        <v>152</v>
      </c>
      <c r="C1540">
        <v>530227</v>
      </c>
      <c r="D1540" s="112" t="s">
        <v>3308</v>
      </c>
      <c r="E1540">
        <v>1335</v>
      </c>
      <c r="G1540" s="112"/>
      <c r="H1540" s="112"/>
    </row>
    <row r="1541" spans="1:8">
      <c r="A1541" s="112" t="s">
        <v>226</v>
      </c>
      <c r="B1541" s="112" t="s">
        <v>69</v>
      </c>
      <c r="C1541">
        <v>529308</v>
      </c>
      <c r="D1541" s="112" t="s">
        <v>3309</v>
      </c>
      <c r="E1541">
        <v>1335</v>
      </c>
      <c r="G1541" s="112"/>
      <c r="H1541" s="112"/>
    </row>
    <row r="1542" spans="1:8">
      <c r="A1542" s="112" t="s">
        <v>3310</v>
      </c>
      <c r="B1542" s="112" t="s">
        <v>402</v>
      </c>
      <c r="C1542">
        <v>529049</v>
      </c>
      <c r="D1542" s="112" t="s">
        <v>3311</v>
      </c>
      <c r="E1542">
        <v>1335</v>
      </c>
      <c r="G1542" s="112"/>
      <c r="H1542" s="112"/>
    </row>
    <row r="1543" spans="1:8">
      <c r="A1543" s="112" t="s">
        <v>3312</v>
      </c>
      <c r="B1543" s="112" t="s">
        <v>40</v>
      </c>
      <c r="C1543">
        <v>198464</v>
      </c>
      <c r="D1543" s="112" t="s">
        <v>3313</v>
      </c>
      <c r="E1543">
        <v>1344</v>
      </c>
      <c r="G1543" s="112"/>
      <c r="H1543" s="112"/>
    </row>
    <row r="1544" spans="1:8">
      <c r="A1544" s="112" t="s">
        <v>3314</v>
      </c>
      <c r="B1544" s="112" t="s">
        <v>40</v>
      </c>
      <c r="C1544">
        <v>200332</v>
      </c>
      <c r="D1544" s="112" t="s">
        <v>3315</v>
      </c>
      <c r="E1544">
        <v>1344</v>
      </c>
      <c r="G1544" s="112"/>
      <c r="H1544" s="112"/>
    </row>
    <row r="1545" spans="1:8">
      <c r="A1545" s="112" t="s">
        <v>1340</v>
      </c>
      <c r="B1545" s="112" t="s">
        <v>692</v>
      </c>
      <c r="C1545">
        <v>501891</v>
      </c>
      <c r="D1545" s="112" t="s">
        <v>3316</v>
      </c>
      <c r="E1545">
        <v>1344</v>
      </c>
      <c r="G1545" s="112"/>
      <c r="H1545" s="112"/>
    </row>
    <row r="1546" spans="1:8">
      <c r="A1546" s="112" t="s">
        <v>3317</v>
      </c>
      <c r="B1546" s="112" t="s">
        <v>302</v>
      </c>
      <c r="C1546">
        <v>530051</v>
      </c>
      <c r="D1546" s="112" t="s">
        <v>3318</v>
      </c>
      <c r="E1546">
        <v>1344</v>
      </c>
      <c r="G1546" s="112"/>
      <c r="H1546" s="112"/>
    </row>
    <row r="1547" spans="1:8">
      <c r="A1547" s="112" t="s">
        <v>1599</v>
      </c>
      <c r="B1547" s="112" t="s">
        <v>40</v>
      </c>
      <c r="C1547">
        <v>196103</v>
      </c>
      <c r="D1547" s="112" t="s">
        <v>3319</v>
      </c>
      <c r="E1547">
        <v>1348</v>
      </c>
      <c r="G1547" s="112"/>
      <c r="H1547" s="112"/>
    </row>
    <row r="1548" spans="1:8">
      <c r="A1548" s="112" t="s">
        <v>2416</v>
      </c>
      <c r="B1548" s="112" t="s">
        <v>69</v>
      </c>
      <c r="C1548">
        <v>529528</v>
      </c>
      <c r="D1548" s="112" t="s">
        <v>3320</v>
      </c>
      <c r="E1548">
        <v>1348</v>
      </c>
      <c r="G1548" s="112"/>
      <c r="H1548" s="112"/>
    </row>
    <row r="1549" spans="1:8">
      <c r="A1549" s="112" t="s">
        <v>174</v>
      </c>
      <c r="B1549" s="112" t="s">
        <v>69</v>
      </c>
      <c r="C1549">
        <v>529256</v>
      </c>
      <c r="D1549" s="112" t="s">
        <v>3321</v>
      </c>
      <c r="E1549">
        <v>1348</v>
      </c>
      <c r="G1549" s="112"/>
      <c r="H1549" s="112"/>
    </row>
    <row r="1550" spans="1:8">
      <c r="A1550" s="112" t="s">
        <v>3322</v>
      </c>
      <c r="B1550" s="112" t="s">
        <v>1068</v>
      </c>
      <c r="C1550">
        <v>528821</v>
      </c>
      <c r="D1550" s="112" t="s">
        <v>3323</v>
      </c>
      <c r="E1550">
        <v>1348</v>
      </c>
      <c r="G1550" s="112"/>
      <c r="H1550" s="112"/>
    </row>
    <row r="1551" spans="1:8">
      <c r="A1551" s="112" t="s">
        <v>174</v>
      </c>
      <c r="B1551" s="112" t="s">
        <v>69</v>
      </c>
      <c r="C1551">
        <v>529088</v>
      </c>
      <c r="D1551" s="112" t="s">
        <v>3324</v>
      </c>
      <c r="E1551">
        <v>1348</v>
      </c>
      <c r="G1551" s="112"/>
      <c r="H1551" s="112"/>
    </row>
    <row r="1552" spans="1:8">
      <c r="A1552" s="112" t="s">
        <v>3235</v>
      </c>
      <c r="B1552" s="112" t="s">
        <v>96</v>
      </c>
      <c r="C1552">
        <v>529553</v>
      </c>
      <c r="D1552" s="112" t="s">
        <v>3325</v>
      </c>
      <c r="E1552">
        <v>1355</v>
      </c>
      <c r="G1552" s="112"/>
      <c r="H1552" s="112"/>
    </row>
    <row r="1553" spans="1:8">
      <c r="A1553" s="112" t="s">
        <v>3326</v>
      </c>
      <c r="B1553" s="112" t="s">
        <v>69</v>
      </c>
      <c r="C1553">
        <v>529271</v>
      </c>
      <c r="D1553" s="112" t="s">
        <v>3327</v>
      </c>
      <c r="E1553">
        <v>1355</v>
      </c>
      <c r="G1553" s="112"/>
      <c r="H1553" s="112"/>
    </row>
    <row r="1554" spans="1:8">
      <c r="A1554" s="112" t="s">
        <v>388</v>
      </c>
      <c r="B1554" s="112" t="s">
        <v>69</v>
      </c>
      <c r="C1554">
        <v>529080</v>
      </c>
      <c r="D1554" s="112" t="s">
        <v>3328</v>
      </c>
      <c r="E1554">
        <v>1355</v>
      </c>
      <c r="G1554" s="112"/>
      <c r="H1554" s="112"/>
    </row>
    <row r="1555" spans="1:8">
      <c r="A1555" s="112" t="s">
        <v>3329</v>
      </c>
      <c r="B1555" s="112" t="s">
        <v>96</v>
      </c>
      <c r="C1555">
        <v>529323</v>
      </c>
      <c r="D1555" s="112" t="s">
        <v>3330</v>
      </c>
      <c r="E1555">
        <v>1360</v>
      </c>
      <c r="G1555" s="112"/>
      <c r="H1555" s="112"/>
    </row>
    <row r="1556" spans="1:8">
      <c r="A1556" s="112" t="s">
        <v>1914</v>
      </c>
      <c r="B1556" s="112" t="s">
        <v>642</v>
      </c>
      <c r="C1556">
        <v>530229</v>
      </c>
      <c r="D1556" s="112" t="s">
        <v>3331</v>
      </c>
      <c r="E1556">
        <v>1360</v>
      </c>
      <c r="G1556" s="112"/>
      <c r="H1556" s="112"/>
    </row>
    <row r="1557" spans="1:8">
      <c r="A1557" s="112" t="s">
        <v>3332</v>
      </c>
      <c r="B1557" s="112" t="s">
        <v>69</v>
      </c>
      <c r="C1557">
        <v>529473</v>
      </c>
      <c r="D1557" s="112" t="s">
        <v>3333</v>
      </c>
      <c r="E1557">
        <v>1360</v>
      </c>
      <c r="G1557" s="112"/>
      <c r="H1557" s="112"/>
    </row>
    <row r="1558" spans="1:8">
      <c r="A1558" s="112" t="s">
        <v>3334</v>
      </c>
      <c r="B1558" s="112" t="s">
        <v>474</v>
      </c>
      <c r="C1558">
        <v>529244</v>
      </c>
      <c r="D1558" s="112" t="s">
        <v>3335</v>
      </c>
      <c r="E1558">
        <v>1360</v>
      </c>
      <c r="F1558" t="s">
        <v>466</v>
      </c>
      <c r="G1558" s="112" t="s">
        <v>3336</v>
      </c>
      <c r="H1558" s="112"/>
    </row>
    <row r="1559" spans="1:8">
      <c r="A1559" s="112" t="s">
        <v>3337</v>
      </c>
      <c r="B1559" s="112" t="s">
        <v>40</v>
      </c>
      <c r="C1559">
        <v>207971</v>
      </c>
      <c r="D1559" s="112" t="s">
        <v>3338</v>
      </c>
      <c r="E1559">
        <v>1360</v>
      </c>
      <c r="F1559" t="s">
        <v>493</v>
      </c>
      <c r="G1559" s="112" t="s">
        <v>3338</v>
      </c>
      <c r="H1559" s="112"/>
    </row>
    <row r="1560" spans="1:8">
      <c r="A1560" s="112" t="s">
        <v>3339</v>
      </c>
      <c r="B1560" s="112" t="s">
        <v>40</v>
      </c>
      <c r="C1560">
        <v>200280</v>
      </c>
      <c r="D1560" s="112" t="s">
        <v>3340</v>
      </c>
      <c r="E1560">
        <v>1369</v>
      </c>
      <c r="G1560" s="112"/>
      <c r="H1560" s="112"/>
    </row>
    <row r="1561" spans="1:8">
      <c r="A1561" s="112" t="s">
        <v>804</v>
      </c>
      <c r="B1561" s="112" t="s">
        <v>69</v>
      </c>
      <c r="C1561">
        <v>530199</v>
      </c>
      <c r="D1561" s="112" t="s">
        <v>3341</v>
      </c>
      <c r="E1561">
        <v>1369</v>
      </c>
      <c r="G1561" s="112"/>
      <c r="H1561" s="112"/>
    </row>
    <row r="1562" spans="1:8">
      <c r="A1562" s="112" t="s">
        <v>3342</v>
      </c>
      <c r="B1562" s="112" t="s">
        <v>385</v>
      </c>
      <c r="C1562">
        <v>529431</v>
      </c>
      <c r="D1562" s="112" t="s">
        <v>3343</v>
      </c>
      <c r="E1562">
        <v>1369</v>
      </c>
      <c r="G1562" s="112"/>
      <c r="H1562" s="112"/>
    </row>
    <row r="1563" spans="1:8">
      <c r="A1563" s="112" t="s">
        <v>1123</v>
      </c>
      <c r="B1563" s="112" t="s">
        <v>96</v>
      </c>
      <c r="C1563">
        <v>529467</v>
      </c>
      <c r="D1563" s="112" t="s">
        <v>3344</v>
      </c>
      <c r="E1563">
        <v>1369</v>
      </c>
      <c r="G1563" s="112"/>
      <c r="H1563" s="112"/>
    </row>
    <row r="1564" spans="1:8">
      <c r="A1564" s="112" t="s">
        <v>401</v>
      </c>
      <c r="B1564" s="112" t="s">
        <v>402</v>
      </c>
      <c r="C1564">
        <v>529982</v>
      </c>
      <c r="D1564" s="112" t="s">
        <v>3345</v>
      </c>
      <c r="E1564">
        <v>1369</v>
      </c>
      <c r="G1564" s="112"/>
      <c r="H1564" s="112"/>
    </row>
    <row r="1565" spans="1:8">
      <c r="A1565" s="112" t="s">
        <v>3346</v>
      </c>
      <c r="B1565" s="112" t="s">
        <v>642</v>
      </c>
      <c r="C1565">
        <v>529780</v>
      </c>
      <c r="D1565" s="112" t="s">
        <v>3347</v>
      </c>
      <c r="E1565">
        <v>1375</v>
      </c>
      <c r="G1565" s="112"/>
      <c r="H1565" s="112"/>
    </row>
    <row r="1566" spans="1:8">
      <c r="A1566" s="112" t="s">
        <v>3348</v>
      </c>
      <c r="B1566" s="112" t="s">
        <v>642</v>
      </c>
      <c r="C1566">
        <v>529640</v>
      </c>
      <c r="D1566" s="112" t="s">
        <v>3349</v>
      </c>
      <c r="E1566">
        <v>1375</v>
      </c>
      <c r="G1566" s="112"/>
      <c r="H1566" s="112"/>
    </row>
    <row r="1567" spans="1:8">
      <c r="A1567" s="112" t="s">
        <v>3350</v>
      </c>
      <c r="B1567" s="112" t="s">
        <v>1743</v>
      </c>
      <c r="C1567">
        <v>529717</v>
      </c>
      <c r="D1567" s="112" t="s">
        <v>3351</v>
      </c>
      <c r="E1567">
        <v>1375</v>
      </c>
      <c r="G1567" s="112"/>
      <c r="H1567" s="112"/>
    </row>
    <row r="1568" spans="1:8">
      <c r="A1568" s="112" t="s">
        <v>3352</v>
      </c>
      <c r="B1568" s="112" t="s">
        <v>1743</v>
      </c>
      <c r="C1568">
        <v>529855</v>
      </c>
      <c r="D1568" s="112" t="s">
        <v>3353</v>
      </c>
      <c r="E1568">
        <v>1375</v>
      </c>
      <c r="F1568" t="s">
        <v>493</v>
      </c>
      <c r="G1568" s="112" t="s">
        <v>3354</v>
      </c>
      <c r="H1568" s="112"/>
    </row>
    <row r="1569" spans="1:8">
      <c r="A1569" s="112" t="s">
        <v>3355</v>
      </c>
      <c r="B1569" s="112" t="s">
        <v>405</v>
      </c>
      <c r="C1569">
        <v>529329</v>
      </c>
      <c r="D1569" s="112" t="s">
        <v>3356</v>
      </c>
      <c r="E1569">
        <v>1375</v>
      </c>
      <c r="G1569" s="112"/>
      <c r="H1569" s="112"/>
    </row>
    <row r="1570" spans="1:8">
      <c r="A1570" s="112" t="s">
        <v>2242</v>
      </c>
      <c r="B1570" s="112" t="s">
        <v>461</v>
      </c>
      <c r="C1570">
        <v>502904</v>
      </c>
      <c r="D1570" s="112" t="s">
        <v>3357</v>
      </c>
      <c r="E1570">
        <v>1375</v>
      </c>
      <c r="G1570" s="112"/>
      <c r="H1570" s="112"/>
    </row>
    <row r="1571" spans="1:8">
      <c r="A1571" s="112" t="s">
        <v>1019</v>
      </c>
      <c r="B1571" s="112" t="s">
        <v>69</v>
      </c>
      <c r="C1571">
        <v>529289</v>
      </c>
      <c r="D1571" s="112" t="s">
        <v>3358</v>
      </c>
      <c r="E1571">
        <v>1383</v>
      </c>
      <c r="G1571" s="112"/>
      <c r="H1571" s="112"/>
    </row>
    <row r="1572" spans="1:8">
      <c r="A1572" s="112" t="s">
        <v>3359</v>
      </c>
      <c r="B1572" s="112" t="s">
        <v>642</v>
      </c>
      <c r="C1572">
        <v>529756</v>
      </c>
      <c r="D1572" s="112" t="s">
        <v>3360</v>
      </c>
      <c r="E1572">
        <v>1386</v>
      </c>
      <c r="G1572" s="112"/>
      <c r="H1572" s="112"/>
    </row>
    <row r="1573" spans="1:8">
      <c r="A1573" s="112" t="s">
        <v>316</v>
      </c>
      <c r="B1573" s="112" t="s">
        <v>117</v>
      </c>
      <c r="C1573">
        <v>529905</v>
      </c>
      <c r="D1573" s="112" t="s">
        <v>3361</v>
      </c>
      <c r="E1573">
        <v>1386</v>
      </c>
      <c r="G1573" s="112"/>
      <c r="H1573" s="112"/>
    </row>
    <row r="1574" spans="1:8">
      <c r="A1574" s="112" t="s">
        <v>1653</v>
      </c>
      <c r="B1574" s="112" t="s">
        <v>69</v>
      </c>
      <c r="C1574">
        <v>529285</v>
      </c>
      <c r="D1574" s="112" t="s">
        <v>3362</v>
      </c>
      <c r="E1574">
        <v>1386</v>
      </c>
      <c r="G1574" s="112"/>
      <c r="H1574" s="112"/>
    </row>
    <row r="1575" spans="1:8">
      <c r="A1575" s="112" t="s">
        <v>3363</v>
      </c>
      <c r="B1575" s="112" t="s">
        <v>40</v>
      </c>
      <c r="C1575">
        <v>110556</v>
      </c>
      <c r="D1575" s="112" t="s">
        <v>3364</v>
      </c>
      <c r="E1575">
        <v>1391</v>
      </c>
      <c r="G1575" s="112"/>
      <c r="H1575" s="112"/>
    </row>
    <row r="1576" spans="1:8">
      <c r="A1576" s="112" t="s">
        <v>886</v>
      </c>
      <c r="B1576" s="112" t="s">
        <v>464</v>
      </c>
      <c r="C1576">
        <v>529316</v>
      </c>
      <c r="D1576" s="112" t="s">
        <v>3365</v>
      </c>
      <c r="E1576">
        <v>1391</v>
      </c>
      <c r="G1576" s="112"/>
      <c r="H1576" s="112"/>
    </row>
    <row r="1577" spans="1:8">
      <c r="A1577" s="112" t="s">
        <v>428</v>
      </c>
      <c r="B1577" s="112" t="s">
        <v>69</v>
      </c>
      <c r="C1577">
        <v>529719</v>
      </c>
      <c r="D1577" s="112" t="s">
        <v>3366</v>
      </c>
      <c r="E1577">
        <v>1391</v>
      </c>
      <c r="G1577" s="112"/>
      <c r="H1577" s="112"/>
    </row>
    <row r="1578" spans="1:8">
      <c r="A1578" s="112" t="s">
        <v>3367</v>
      </c>
      <c r="B1578" s="112" t="s">
        <v>96</v>
      </c>
      <c r="C1578">
        <v>529396</v>
      </c>
      <c r="D1578" s="112" t="s">
        <v>3368</v>
      </c>
      <c r="E1578">
        <v>1391</v>
      </c>
      <c r="G1578" s="112"/>
      <c r="H1578" s="112"/>
    </row>
    <row r="1579" spans="1:8">
      <c r="A1579" s="112" t="s">
        <v>3369</v>
      </c>
      <c r="B1579" s="112" t="s">
        <v>461</v>
      </c>
      <c r="C1579">
        <v>530232</v>
      </c>
      <c r="D1579" s="112" t="s">
        <v>3370</v>
      </c>
      <c r="E1579">
        <v>1396</v>
      </c>
      <c r="F1579" t="s">
        <v>447</v>
      </c>
      <c r="G1579" s="112" t="s">
        <v>3370</v>
      </c>
      <c r="H1579" s="112"/>
    </row>
    <row r="1580" spans="1:8">
      <c r="A1580" s="112" t="s">
        <v>852</v>
      </c>
      <c r="B1580" s="112" t="s">
        <v>1867</v>
      </c>
      <c r="C1580">
        <v>530184</v>
      </c>
      <c r="D1580" s="112" t="s">
        <v>3371</v>
      </c>
      <c r="E1580">
        <v>1396</v>
      </c>
      <c r="G1580" s="112"/>
      <c r="H1580" s="112"/>
    </row>
    <row r="1581" spans="1:8">
      <c r="A1581" s="112" t="s">
        <v>3372</v>
      </c>
      <c r="B1581" s="112" t="s">
        <v>647</v>
      </c>
      <c r="C1581">
        <v>507733</v>
      </c>
      <c r="D1581" s="112" t="s">
        <v>3373</v>
      </c>
      <c r="E1581">
        <v>1396</v>
      </c>
      <c r="G1581" s="112"/>
      <c r="H1581" s="112"/>
    </row>
    <row r="1582" spans="1:8">
      <c r="A1582" s="112" t="s">
        <v>1653</v>
      </c>
      <c r="B1582" s="112" t="s">
        <v>69</v>
      </c>
      <c r="C1582">
        <v>529604</v>
      </c>
      <c r="D1582" s="112" t="s">
        <v>3374</v>
      </c>
      <c r="E1582">
        <v>1396</v>
      </c>
      <c r="G1582" s="112"/>
      <c r="H1582" s="112"/>
    </row>
    <row r="1583" spans="1:8">
      <c r="A1583" s="112" t="s">
        <v>3375</v>
      </c>
      <c r="B1583" s="112" t="s">
        <v>2011</v>
      </c>
      <c r="C1583">
        <v>530231</v>
      </c>
      <c r="D1583" s="112" t="s">
        <v>3376</v>
      </c>
      <c r="E1583">
        <v>1396</v>
      </c>
      <c r="G1583" s="112"/>
      <c r="H1583" s="112"/>
    </row>
    <row r="1584" spans="1:8">
      <c r="A1584" s="112" t="s">
        <v>3377</v>
      </c>
      <c r="B1584" s="112" t="s">
        <v>3378</v>
      </c>
      <c r="C1584">
        <v>529546</v>
      </c>
      <c r="D1584" s="112" t="s">
        <v>3379</v>
      </c>
      <c r="E1584">
        <v>1396</v>
      </c>
      <c r="G1584" s="112"/>
      <c r="H1584" s="112"/>
    </row>
    <row r="1585" spans="1:8">
      <c r="A1585" s="112" t="s">
        <v>787</v>
      </c>
      <c r="B1585" s="112" t="s">
        <v>69</v>
      </c>
      <c r="C1585">
        <v>529497</v>
      </c>
      <c r="D1585" s="112" t="s">
        <v>3380</v>
      </c>
      <c r="E1585">
        <v>1408</v>
      </c>
      <c r="G1585" s="112"/>
      <c r="H1585" s="112"/>
    </row>
    <row r="1586" spans="1:8">
      <c r="A1586" s="112" t="s">
        <v>137</v>
      </c>
      <c r="B1586" s="112" t="s">
        <v>69</v>
      </c>
      <c r="C1586">
        <v>505505</v>
      </c>
      <c r="D1586" s="112" t="s">
        <v>3381</v>
      </c>
      <c r="E1586">
        <v>1408</v>
      </c>
      <c r="G1586" s="112"/>
      <c r="H1586" s="112"/>
    </row>
    <row r="1587" spans="1:8">
      <c r="A1587" s="112" t="s">
        <v>2581</v>
      </c>
      <c r="B1587" s="112" t="s">
        <v>40</v>
      </c>
      <c r="C1587">
        <v>159373</v>
      </c>
      <c r="D1587" s="112" t="s">
        <v>3382</v>
      </c>
      <c r="E1587">
        <v>1414</v>
      </c>
      <c r="G1587" s="112"/>
      <c r="H1587" s="112"/>
    </row>
    <row r="1588" spans="1:8">
      <c r="A1588" s="112" t="s">
        <v>1866</v>
      </c>
      <c r="B1588" s="112" t="s">
        <v>1867</v>
      </c>
      <c r="C1588">
        <v>530233</v>
      </c>
      <c r="D1588" s="112" t="s">
        <v>3383</v>
      </c>
      <c r="E1588">
        <v>1414</v>
      </c>
      <c r="F1588" t="s">
        <v>447</v>
      </c>
      <c r="G1588" s="112" t="s">
        <v>3383</v>
      </c>
      <c r="H1588" s="112"/>
    </row>
    <row r="1589" spans="1:8">
      <c r="A1589" s="112" t="s">
        <v>68</v>
      </c>
      <c r="B1589" s="112" t="s">
        <v>69</v>
      </c>
      <c r="C1589">
        <v>529765</v>
      </c>
      <c r="D1589" s="112" t="s">
        <v>3384</v>
      </c>
      <c r="E1589">
        <v>1414</v>
      </c>
      <c r="G1589" s="112"/>
      <c r="H1589" s="112"/>
    </row>
    <row r="1590" spans="1:8">
      <c r="A1590" s="112" t="s">
        <v>3385</v>
      </c>
      <c r="B1590" s="112" t="s">
        <v>69</v>
      </c>
      <c r="C1590">
        <v>529043</v>
      </c>
      <c r="D1590" s="112" t="s">
        <v>3386</v>
      </c>
      <c r="E1590">
        <v>1414</v>
      </c>
      <c r="G1590" s="112"/>
      <c r="H1590" s="112"/>
    </row>
    <row r="1591" spans="1:8">
      <c r="A1591" s="112" t="s">
        <v>384</v>
      </c>
      <c r="B1591" s="112" t="s">
        <v>385</v>
      </c>
      <c r="C1591">
        <v>529280</v>
      </c>
      <c r="D1591" s="112" t="s">
        <v>3387</v>
      </c>
      <c r="E1591">
        <v>1414</v>
      </c>
      <c r="G1591" s="112"/>
      <c r="H1591" s="112"/>
    </row>
    <row r="1592" spans="1:8">
      <c r="A1592" s="112" t="s">
        <v>3388</v>
      </c>
      <c r="B1592" s="112" t="s">
        <v>883</v>
      </c>
      <c r="C1592">
        <v>529588</v>
      </c>
      <c r="D1592" s="112" t="s">
        <v>3389</v>
      </c>
      <c r="E1592">
        <v>1414</v>
      </c>
      <c r="F1592" t="s">
        <v>447</v>
      </c>
      <c r="G1592" s="112" t="s">
        <v>3390</v>
      </c>
      <c r="H1592" s="112"/>
    </row>
    <row r="1593" spans="1:8">
      <c r="A1593" s="112" t="s">
        <v>35</v>
      </c>
      <c r="B1593" s="112" t="s">
        <v>40</v>
      </c>
      <c r="C1593">
        <v>204024</v>
      </c>
      <c r="D1593" s="112" t="s">
        <v>3391</v>
      </c>
      <c r="E1593">
        <v>1422</v>
      </c>
      <c r="G1593" s="112"/>
      <c r="H1593" s="112"/>
    </row>
    <row r="1594" spans="1:8">
      <c r="A1594" s="112" t="s">
        <v>2327</v>
      </c>
      <c r="B1594" s="112" t="s">
        <v>69</v>
      </c>
      <c r="C1594">
        <v>529481</v>
      </c>
      <c r="D1594" s="112" t="s">
        <v>3392</v>
      </c>
      <c r="E1594">
        <v>1422</v>
      </c>
      <c r="G1594" s="112"/>
      <c r="H1594" s="112"/>
    </row>
    <row r="1595" spans="1:8">
      <c r="A1595" s="112" t="s">
        <v>3393</v>
      </c>
      <c r="B1595" s="112" t="s">
        <v>69</v>
      </c>
      <c r="C1595">
        <v>529853</v>
      </c>
      <c r="D1595" s="112" t="s">
        <v>3394</v>
      </c>
      <c r="E1595">
        <v>1422</v>
      </c>
      <c r="G1595" s="112"/>
      <c r="H1595" s="112"/>
    </row>
    <row r="1596" spans="1:8">
      <c r="A1596" s="112" t="s">
        <v>3395</v>
      </c>
      <c r="B1596" s="112" t="s">
        <v>69</v>
      </c>
      <c r="C1596">
        <v>529606</v>
      </c>
      <c r="D1596" s="112" t="s">
        <v>3396</v>
      </c>
      <c r="E1596">
        <v>1427</v>
      </c>
      <c r="G1596" s="112"/>
      <c r="H1596" s="112"/>
    </row>
    <row r="1597" spans="1:8">
      <c r="A1597" s="112" t="s">
        <v>3397</v>
      </c>
      <c r="B1597" s="112" t="s">
        <v>69</v>
      </c>
      <c r="C1597">
        <v>529802</v>
      </c>
      <c r="D1597" s="112" t="s">
        <v>3398</v>
      </c>
      <c r="E1597">
        <v>1427</v>
      </c>
      <c r="G1597" s="112"/>
      <c r="H1597" s="112"/>
    </row>
    <row r="1598" spans="1:8">
      <c r="A1598" s="112" t="s">
        <v>962</v>
      </c>
      <c r="B1598" s="112" t="s">
        <v>69</v>
      </c>
      <c r="C1598">
        <v>530235</v>
      </c>
      <c r="D1598" s="112" t="s">
        <v>3399</v>
      </c>
      <c r="E1598">
        <v>1427</v>
      </c>
      <c r="G1598" s="112"/>
      <c r="H1598" s="112"/>
    </row>
    <row r="1599" spans="1:8">
      <c r="A1599" s="112" t="s">
        <v>3000</v>
      </c>
      <c r="B1599" s="112" t="s">
        <v>69</v>
      </c>
      <c r="C1599">
        <v>529111</v>
      </c>
      <c r="D1599" s="112" t="s">
        <v>3400</v>
      </c>
      <c r="E1599">
        <v>1427</v>
      </c>
      <c r="G1599" s="112"/>
      <c r="H1599" s="112"/>
    </row>
    <row r="1600" spans="1:8">
      <c r="A1600" s="112" t="s">
        <v>3401</v>
      </c>
      <c r="B1600" s="112" t="s">
        <v>96</v>
      </c>
      <c r="C1600">
        <v>529085</v>
      </c>
      <c r="D1600" s="112" t="s">
        <v>3402</v>
      </c>
      <c r="E1600">
        <v>1435</v>
      </c>
      <c r="G1600" s="112"/>
      <c r="H1600" s="112"/>
    </row>
    <row r="1601" spans="1:8">
      <c r="A1601" s="112" t="s">
        <v>3403</v>
      </c>
      <c r="B1601" s="112" t="s">
        <v>40</v>
      </c>
      <c r="C1601">
        <v>237011</v>
      </c>
      <c r="D1601" s="112" t="s">
        <v>3404</v>
      </c>
      <c r="E1601">
        <v>1435</v>
      </c>
      <c r="F1601" t="s">
        <v>466</v>
      </c>
      <c r="G1601" s="112" t="s">
        <v>3404</v>
      </c>
      <c r="H1601" s="112"/>
    </row>
    <row r="1602" spans="1:8">
      <c r="A1602" s="112" t="s">
        <v>3405</v>
      </c>
      <c r="B1602" s="112" t="s">
        <v>218</v>
      </c>
      <c r="C1602">
        <v>529696</v>
      </c>
      <c r="D1602" s="112" t="s">
        <v>3406</v>
      </c>
      <c r="E1602">
        <v>1440</v>
      </c>
      <c r="G1602" s="112"/>
      <c r="H1602" s="112"/>
    </row>
    <row r="1603" spans="1:8">
      <c r="A1603" s="112" t="s">
        <v>3407</v>
      </c>
      <c r="B1603" s="112" t="s">
        <v>642</v>
      </c>
      <c r="C1603">
        <v>529446</v>
      </c>
      <c r="D1603" s="112" t="s">
        <v>3408</v>
      </c>
      <c r="E1603">
        <v>1440</v>
      </c>
      <c r="G1603" s="112"/>
      <c r="H1603" s="112"/>
    </row>
    <row r="1604" spans="1:8">
      <c r="A1604" s="112" t="s">
        <v>3409</v>
      </c>
      <c r="B1604" s="112" t="s">
        <v>106</v>
      </c>
      <c r="C1604">
        <v>528981</v>
      </c>
      <c r="D1604" s="112" t="s">
        <v>3410</v>
      </c>
      <c r="E1604">
        <v>1440</v>
      </c>
      <c r="G1604" s="112"/>
      <c r="H1604" s="112"/>
    </row>
    <row r="1605" spans="1:8">
      <c r="A1605" s="112" t="s">
        <v>3411</v>
      </c>
      <c r="B1605" s="112" t="s">
        <v>3412</v>
      </c>
      <c r="C1605">
        <v>530237</v>
      </c>
      <c r="D1605" s="112" t="s">
        <v>3413</v>
      </c>
      <c r="E1605">
        <v>1440</v>
      </c>
      <c r="G1605" s="112"/>
      <c r="H1605" s="112"/>
    </row>
    <row r="1606" spans="1:8">
      <c r="A1606" s="112" t="s">
        <v>3414</v>
      </c>
      <c r="B1606" s="112" t="s">
        <v>40</v>
      </c>
      <c r="C1606">
        <v>219356</v>
      </c>
      <c r="D1606" s="112" t="s">
        <v>3415</v>
      </c>
      <c r="E1606">
        <v>1446</v>
      </c>
      <c r="G1606" s="112"/>
      <c r="H1606" s="112"/>
    </row>
    <row r="1607" spans="1:8">
      <c r="A1607" s="112" t="s">
        <v>1000</v>
      </c>
      <c r="B1607" s="112" t="s">
        <v>69</v>
      </c>
      <c r="C1607">
        <v>529492</v>
      </c>
      <c r="D1607" s="112" t="s">
        <v>3416</v>
      </c>
      <c r="E1607">
        <v>1446</v>
      </c>
      <c r="G1607" s="112"/>
      <c r="H1607" s="112"/>
    </row>
    <row r="1608" spans="1:8">
      <c r="A1608" s="112" t="s">
        <v>1092</v>
      </c>
      <c r="B1608" s="112" t="s">
        <v>642</v>
      </c>
      <c r="C1608">
        <v>529534</v>
      </c>
      <c r="D1608" s="112" t="s">
        <v>3417</v>
      </c>
      <c r="E1608">
        <v>1446</v>
      </c>
      <c r="G1608" s="112"/>
      <c r="H1608" s="112"/>
    </row>
    <row r="1609" spans="1:8">
      <c r="A1609" s="112" t="s">
        <v>3418</v>
      </c>
      <c r="B1609" s="112" t="s">
        <v>402</v>
      </c>
      <c r="C1609">
        <v>529210</v>
      </c>
      <c r="D1609" s="112" t="s">
        <v>3419</v>
      </c>
      <c r="E1609">
        <v>1446</v>
      </c>
      <c r="G1609" s="112"/>
      <c r="H1609" s="112"/>
    </row>
    <row r="1610" spans="1:8">
      <c r="A1610" s="112" t="s">
        <v>3420</v>
      </c>
      <c r="B1610" s="112" t="s">
        <v>474</v>
      </c>
      <c r="C1610">
        <v>529105</v>
      </c>
      <c r="D1610" s="112" t="s">
        <v>3421</v>
      </c>
      <c r="E1610">
        <v>1446</v>
      </c>
      <c r="G1610" s="112"/>
      <c r="H1610" s="112"/>
    </row>
    <row r="1611" spans="1:8">
      <c r="A1611" s="112" t="s">
        <v>3422</v>
      </c>
      <c r="B1611" s="112" t="s">
        <v>642</v>
      </c>
      <c r="C1611">
        <v>530238</v>
      </c>
      <c r="D1611" s="112" t="s">
        <v>3423</v>
      </c>
      <c r="E1611">
        <v>1446</v>
      </c>
      <c r="G1611" s="112"/>
      <c r="H1611" s="112"/>
    </row>
    <row r="1612" spans="1:8">
      <c r="A1612" s="112" t="s">
        <v>3424</v>
      </c>
      <c r="B1612" s="112" t="s">
        <v>131</v>
      </c>
      <c r="C1612">
        <v>529159</v>
      </c>
      <c r="D1612" s="112" t="s">
        <v>3425</v>
      </c>
      <c r="E1612">
        <v>1455</v>
      </c>
      <c r="G1612" s="112"/>
      <c r="H1612" s="112"/>
    </row>
    <row r="1613" spans="1:8">
      <c r="A1613" s="112" t="s">
        <v>3426</v>
      </c>
      <c r="B1613" s="112" t="s">
        <v>617</v>
      </c>
      <c r="C1613">
        <v>530048</v>
      </c>
      <c r="D1613" s="112" t="s">
        <v>3427</v>
      </c>
      <c r="E1613">
        <v>1455</v>
      </c>
      <c r="G1613" s="112"/>
      <c r="H1613" s="112"/>
    </row>
    <row r="1614" spans="1:8">
      <c r="A1614" s="112" t="s">
        <v>3428</v>
      </c>
      <c r="B1614" s="112" t="s">
        <v>474</v>
      </c>
      <c r="C1614">
        <v>529299</v>
      </c>
      <c r="D1614" s="112" t="s">
        <v>3429</v>
      </c>
      <c r="E1614">
        <v>1455</v>
      </c>
      <c r="G1614" s="112"/>
      <c r="H1614" s="112"/>
    </row>
    <row r="1615" spans="1:8">
      <c r="A1615" s="112" t="s">
        <v>3430</v>
      </c>
      <c r="B1615" s="112" t="s">
        <v>69</v>
      </c>
      <c r="C1615">
        <v>530011</v>
      </c>
      <c r="D1615" s="112" t="s">
        <v>3431</v>
      </c>
      <c r="E1615">
        <v>1459</v>
      </c>
      <c r="G1615" s="112"/>
      <c r="H1615" s="112"/>
    </row>
    <row r="1616" spans="1:8">
      <c r="A1616" s="112" t="s">
        <v>3432</v>
      </c>
      <c r="B1616" s="112" t="s">
        <v>568</v>
      </c>
      <c r="C1616">
        <v>529995</v>
      </c>
      <c r="D1616" s="112" t="s">
        <v>3433</v>
      </c>
      <c r="E1616">
        <v>1459</v>
      </c>
      <c r="G1616" s="112"/>
      <c r="H1616" s="112"/>
    </row>
    <row r="1617" spans="1:8">
      <c r="A1617" s="112" t="s">
        <v>2717</v>
      </c>
      <c r="B1617" s="112" t="s">
        <v>69</v>
      </c>
      <c r="C1617">
        <v>529313</v>
      </c>
      <c r="D1617" s="112" t="s">
        <v>3434</v>
      </c>
      <c r="E1617">
        <v>1459</v>
      </c>
      <c r="G1617" s="112"/>
      <c r="H1617" s="112"/>
    </row>
    <row r="1618" spans="1:8">
      <c r="A1618" s="112" t="s">
        <v>105</v>
      </c>
      <c r="B1618" s="112" t="s">
        <v>106</v>
      </c>
      <c r="C1618">
        <v>530497</v>
      </c>
      <c r="D1618" s="112" t="s">
        <v>3435</v>
      </c>
      <c r="E1618">
        <v>1459</v>
      </c>
      <c r="G1618" s="112"/>
      <c r="H1618" s="112"/>
    </row>
    <row r="1619" spans="1:8">
      <c r="A1619" s="112" t="s">
        <v>3436</v>
      </c>
      <c r="B1619" s="112" t="s">
        <v>402</v>
      </c>
      <c r="C1619">
        <v>529228</v>
      </c>
      <c r="D1619" s="112" t="s">
        <v>3437</v>
      </c>
      <c r="E1619">
        <v>1459</v>
      </c>
      <c r="F1619" t="s">
        <v>493</v>
      </c>
      <c r="G1619" s="112" t="s">
        <v>3438</v>
      </c>
      <c r="H1619" s="112"/>
    </row>
    <row r="1620" spans="1:8">
      <c r="A1620" s="112" t="s">
        <v>1453</v>
      </c>
      <c r="B1620" s="112" t="s">
        <v>69</v>
      </c>
      <c r="C1620">
        <v>529491</v>
      </c>
      <c r="D1620" s="112" t="s">
        <v>3439</v>
      </c>
      <c r="E1620">
        <v>1465</v>
      </c>
      <c r="G1620" s="112"/>
      <c r="H1620" s="112"/>
    </row>
    <row r="1621" spans="1:8">
      <c r="A1621" s="112" t="s">
        <v>1168</v>
      </c>
      <c r="B1621" s="112" t="s">
        <v>522</v>
      </c>
      <c r="C1621">
        <v>529425</v>
      </c>
      <c r="D1621" s="112" t="s">
        <v>3440</v>
      </c>
      <c r="E1621">
        <v>1465</v>
      </c>
      <c r="G1621" s="112"/>
      <c r="H1621" s="112"/>
    </row>
    <row r="1622" spans="1:8">
      <c r="A1622" s="112" t="s">
        <v>3441</v>
      </c>
      <c r="B1622" s="112" t="s">
        <v>522</v>
      </c>
      <c r="C1622">
        <v>529421</v>
      </c>
      <c r="D1622" s="112" t="s">
        <v>3442</v>
      </c>
      <c r="E1622">
        <v>1465</v>
      </c>
      <c r="G1622" s="112"/>
      <c r="H1622" s="112"/>
    </row>
    <row r="1623" spans="1:8">
      <c r="A1623" s="112" t="s">
        <v>3443</v>
      </c>
      <c r="B1623" s="112" t="s">
        <v>69</v>
      </c>
      <c r="C1623">
        <v>529970</v>
      </c>
      <c r="D1623" s="112" t="s">
        <v>3444</v>
      </c>
      <c r="E1623">
        <v>1472</v>
      </c>
      <c r="G1623" s="112"/>
      <c r="H1623" s="112"/>
    </row>
    <row r="1624" spans="1:8">
      <c r="A1624" s="112" t="s">
        <v>3445</v>
      </c>
      <c r="B1624" s="112" t="s">
        <v>96</v>
      </c>
      <c r="C1624">
        <v>529550</v>
      </c>
      <c r="D1624" s="112" t="s">
        <v>3446</v>
      </c>
      <c r="E1624">
        <v>1472</v>
      </c>
      <c r="G1624" s="112"/>
      <c r="H1624" s="112"/>
    </row>
    <row r="1625" spans="1:8">
      <c r="A1625" s="112" t="s">
        <v>3447</v>
      </c>
      <c r="B1625" s="112" t="s">
        <v>572</v>
      </c>
      <c r="C1625">
        <v>529797</v>
      </c>
      <c r="D1625" s="112" t="s">
        <v>3448</v>
      </c>
      <c r="E1625">
        <v>1472</v>
      </c>
      <c r="G1625" s="112"/>
      <c r="H1625" s="112"/>
    </row>
    <row r="1626" spans="1:8">
      <c r="A1626" s="112" t="s">
        <v>3449</v>
      </c>
      <c r="B1626" s="112" t="s">
        <v>522</v>
      </c>
      <c r="C1626">
        <v>529540</v>
      </c>
      <c r="D1626" s="112" t="s">
        <v>3450</v>
      </c>
      <c r="E1626">
        <v>1472</v>
      </c>
      <c r="G1626" s="112"/>
      <c r="H1626" s="112"/>
    </row>
    <row r="1627" spans="1:8">
      <c r="A1627" s="112" t="s">
        <v>3451</v>
      </c>
      <c r="B1627" s="112" t="s">
        <v>96</v>
      </c>
      <c r="C1627">
        <v>529402</v>
      </c>
      <c r="D1627" s="112" t="s">
        <v>3452</v>
      </c>
      <c r="E1627">
        <v>1472</v>
      </c>
      <c r="G1627" s="112"/>
      <c r="H1627" s="112"/>
    </row>
    <row r="1628" spans="1:8">
      <c r="A1628" s="112" t="s">
        <v>3453</v>
      </c>
      <c r="B1628" s="112" t="s">
        <v>40</v>
      </c>
      <c r="C1628">
        <v>185590</v>
      </c>
      <c r="D1628" s="112" t="s">
        <v>3454</v>
      </c>
      <c r="E1628">
        <v>1478</v>
      </c>
      <c r="G1628" s="112"/>
      <c r="H1628" s="112"/>
    </row>
    <row r="1629" spans="1:8">
      <c r="A1629" s="112" t="s">
        <v>749</v>
      </c>
      <c r="B1629" s="112" t="s">
        <v>642</v>
      </c>
      <c r="C1629">
        <v>529695</v>
      </c>
      <c r="D1629" s="112" t="s">
        <v>3455</v>
      </c>
      <c r="E1629">
        <v>1478</v>
      </c>
      <c r="F1629" t="s">
        <v>493</v>
      </c>
      <c r="G1629" s="112" t="s">
        <v>3455</v>
      </c>
      <c r="H1629" s="112"/>
    </row>
    <row r="1630" spans="1:8">
      <c r="A1630" s="112" t="s">
        <v>3456</v>
      </c>
      <c r="B1630" s="112" t="s">
        <v>69</v>
      </c>
      <c r="C1630">
        <v>530004</v>
      </c>
      <c r="D1630" s="112" t="s">
        <v>3457</v>
      </c>
      <c r="E1630">
        <v>1478</v>
      </c>
      <c r="G1630" s="112"/>
      <c r="H1630" s="112"/>
    </row>
    <row r="1631" spans="1:8">
      <c r="A1631" s="112" t="s">
        <v>3000</v>
      </c>
      <c r="B1631" s="112" t="s">
        <v>69</v>
      </c>
      <c r="C1631">
        <v>529841</v>
      </c>
      <c r="D1631" s="112" t="s">
        <v>3458</v>
      </c>
      <c r="E1631">
        <v>1478</v>
      </c>
      <c r="G1631" s="112"/>
      <c r="H1631" s="112"/>
    </row>
    <row r="1632" spans="1:8">
      <c r="A1632" s="112" t="s">
        <v>2594</v>
      </c>
      <c r="B1632" s="112" t="s">
        <v>457</v>
      </c>
      <c r="C1632">
        <v>500675</v>
      </c>
      <c r="D1632" s="112" t="s">
        <v>3459</v>
      </c>
      <c r="E1632">
        <v>1478</v>
      </c>
      <c r="G1632" s="112"/>
      <c r="H1632" s="112"/>
    </row>
    <row r="1633" spans="1:8">
      <c r="A1633" s="112" t="s">
        <v>1000</v>
      </c>
      <c r="B1633" s="112" t="s">
        <v>69</v>
      </c>
      <c r="C1633">
        <v>530239</v>
      </c>
      <c r="D1633" s="112" t="s">
        <v>3460</v>
      </c>
      <c r="E1633">
        <v>1478</v>
      </c>
      <c r="G1633" s="112"/>
      <c r="H1633" s="112"/>
    </row>
    <row r="1634" spans="1:8">
      <c r="A1634" s="112" t="s">
        <v>3461</v>
      </c>
      <c r="B1634" s="112" t="s">
        <v>69</v>
      </c>
      <c r="C1634">
        <v>529084</v>
      </c>
      <c r="D1634" s="112" t="s">
        <v>3462</v>
      </c>
      <c r="E1634">
        <v>1486</v>
      </c>
      <c r="G1634" s="112"/>
      <c r="H1634" s="112"/>
    </row>
    <row r="1635" spans="1:8">
      <c r="A1635" s="112" t="s">
        <v>137</v>
      </c>
      <c r="B1635" s="112" t="s">
        <v>69</v>
      </c>
      <c r="C1635">
        <v>529292</v>
      </c>
      <c r="D1635" s="112" t="s">
        <v>3463</v>
      </c>
      <c r="E1635">
        <v>1486</v>
      </c>
      <c r="G1635" s="112"/>
      <c r="H1635" s="112"/>
    </row>
    <row r="1636" spans="1:8">
      <c r="A1636" s="112" t="s">
        <v>939</v>
      </c>
      <c r="B1636" s="112" t="s">
        <v>883</v>
      </c>
      <c r="C1636">
        <v>529585</v>
      </c>
      <c r="D1636" s="112" t="s">
        <v>3464</v>
      </c>
      <c r="E1636">
        <v>1489</v>
      </c>
      <c r="G1636" s="112"/>
      <c r="H1636" s="112"/>
    </row>
    <row r="1637" spans="1:8">
      <c r="A1637" s="112" t="s">
        <v>2362</v>
      </c>
      <c r="B1637" s="112" t="s">
        <v>40</v>
      </c>
      <c r="C1637">
        <v>122597</v>
      </c>
      <c r="D1637" s="112" t="s">
        <v>3465</v>
      </c>
      <c r="E1637">
        <v>1494</v>
      </c>
      <c r="F1637" t="s">
        <v>447</v>
      </c>
      <c r="G1637" s="112" t="s">
        <v>3465</v>
      </c>
      <c r="H1637" s="112"/>
    </row>
    <row r="1638" spans="1:8">
      <c r="A1638" s="112" t="s">
        <v>1446</v>
      </c>
      <c r="B1638" s="112" t="s">
        <v>385</v>
      </c>
      <c r="C1638">
        <v>506231</v>
      </c>
      <c r="D1638" s="112" t="s">
        <v>3466</v>
      </c>
      <c r="E1638">
        <v>1494</v>
      </c>
      <c r="F1638" t="s">
        <v>447</v>
      </c>
      <c r="G1638" s="112" t="s">
        <v>3467</v>
      </c>
      <c r="H1638" s="112"/>
    </row>
    <row r="1639" spans="1:8">
      <c r="A1639" s="112" t="s">
        <v>815</v>
      </c>
      <c r="B1639" s="112" t="s">
        <v>69</v>
      </c>
      <c r="C1639">
        <v>529956</v>
      </c>
      <c r="D1639" s="112" t="s">
        <v>3468</v>
      </c>
      <c r="E1639">
        <v>1494</v>
      </c>
      <c r="G1639" s="112"/>
      <c r="H1639" s="112"/>
    </row>
    <row r="1640" spans="1:8">
      <c r="A1640" s="112" t="s">
        <v>3469</v>
      </c>
      <c r="B1640" s="112" t="s">
        <v>457</v>
      </c>
      <c r="C1640">
        <v>529203</v>
      </c>
      <c r="D1640" s="112" t="s">
        <v>3470</v>
      </c>
      <c r="E1640">
        <v>1494</v>
      </c>
      <c r="G1640" s="112"/>
      <c r="H1640" s="112"/>
    </row>
    <row r="1641" spans="1:8">
      <c r="A1641" s="112" t="s">
        <v>2507</v>
      </c>
      <c r="B1641" s="112" t="s">
        <v>545</v>
      </c>
      <c r="C1641">
        <v>529066</v>
      </c>
      <c r="D1641" s="112" t="s">
        <v>3471</v>
      </c>
      <c r="E1641">
        <v>1494</v>
      </c>
      <c r="G1641" s="112"/>
      <c r="H1641" s="112"/>
    </row>
    <row r="1642" spans="1:8">
      <c r="A1642" s="112" t="s">
        <v>2731</v>
      </c>
      <c r="B1642" s="112" t="s">
        <v>642</v>
      </c>
      <c r="C1642">
        <v>529221</v>
      </c>
      <c r="D1642" s="112" t="s">
        <v>3472</v>
      </c>
      <c r="E1642">
        <v>1501</v>
      </c>
      <c r="F1642" t="s">
        <v>2746</v>
      </c>
      <c r="G1642" s="112" t="s">
        <v>3472</v>
      </c>
      <c r="H1642" s="112"/>
    </row>
    <row r="1643" spans="1:8">
      <c r="A1643" s="112" t="s">
        <v>68</v>
      </c>
      <c r="B1643" s="112" t="s">
        <v>69</v>
      </c>
      <c r="C1643">
        <v>529730</v>
      </c>
      <c r="D1643" s="112" t="s">
        <v>3473</v>
      </c>
      <c r="E1643">
        <v>1501</v>
      </c>
      <c r="F1643" t="s">
        <v>493</v>
      </c>
      <c r="G1643" s="112" t="s">
        <v>3473</v>
      </c>
      <c r="H1643" s="112"/>
    </row>
    <row r="1644" spans="1:8">
      <c r="A1644" s="112" t="s">
        <v>478</v>
      </c>
      <c r="B1644" s="112" t="s">
        <v>106</v>
      </c>
      <c r="C1644">
        <v>529222</v>
      </c>
      <c r="D1644" s="112" t="s">
        <v>3474</v>
      </c>
      <c r="E1644">
        <v>1501</v>
      </c>
      <c r="F1644" t="s">
        <v>493</v>
      </c>
      <c r="G1644" s="112" t="s">
        <v>3475</v>
      </c>
      <c r="H1644" s="112"/>
    </row>
    <row r="1645" spans="1:8">
      <c r="A1645" s="112" t="s">
        <v>2731</v>
      </c>
      <c r="B1645" s="112" t="s">
        <v>642</v>
      </c>
      <c r="C1645">
        <v>529021</v>
      </c>
      <c r="D1645" s="112" t="s">
        <v>3476</v>
      </c>
      <c r="E1645">
        <v>1501</v>
      </c>
      <c r="G1645" s="112"/>
      <c r="H1645" s="112"/>
    </row>
    <row r="1646" spans="1:8">
      <c r="A1646" s="112" t="s">
        <v>3477</v>
      </c>
      <c r="B1646" s="112" t="s">
        <v>69</v>
      </c>
      <c r="C1646">
        <v>529877</v>
      </c>
      <c r="D1646" s="112" t="s">
        <v>3478</v>
      </c>
      <c r="E1646">
        <v>1501</v>
      </c>
      <c r="G1646" s="112"/>
      <c r="H1646" s="112"/>
    </row>
    <row r="1647" spans="1:8">
      <c r="A1647" s="112" t="s">
        <v>428</v>
      </c>
      <c r="B1647" s="112" t="s">
        <v>69</v>
      </c>
      <c r="C1647">
        <v>529461</v>
      </c>
      <c r="D1647" s="112" t="s">
        <v>3479</v>
      </c>
      <c r="E1647">
        <v>1501</v>
      </c>
      <c r="G1647" s="112"/>
      <c r="H1647" s="112"/>
    </row>
    <row r="1648" spans="1:8">
      <c r="A1648" s="112" t="s">
        <v>3480</v>
      </c>
      <c r="B1648" s="112" t="s">
        <v>474</v>
      </c>
      <c r="C1648">
        <v>529218</v>
      </c>
      <c r="D1648" s="112" t="s">
        <v>3481</v>
      </c>
      <c r="E1648">
        <v>1501</v>
      </c>
      <c r="G1648" s="112"/>
      <c r="H1648" s="112"/>
    </row>
    <row r="1649" spans="1:8">
      <c r="A1649" s="112" t="s">
        <v>3482</v>
      </c>
      <c r="B1649" s="112" t="s">
        <v>40</v>
      </c>
      <c r="C1649">
        <v>142115</v>
      </c>
      <c r="D1649" s="112" t="s">
        <v>3483</v>
      </c>
      <c r="E1649">
        <v>1510</v>
      </c>
      <c r="G1649" s="112"/>
      <c r="H1649" s="112"/>
    </row>
    <row r="1650" spans="1:8">
      <c r="A1650" s="112" t="s">
        <v>3484</v>
      </c>
      <c r="B1650" s="112" t="s">
        <v>617</v>
      </c>
      <c r="C1650">
        <v>529662</v>
      </c>
      <c r="D1650" s="112" t="s">
        <v>3485</v>
      </c>
      <c r="E1650">
        <v>1510</v>
      </c>
      <c r="G1650" s="112"/>
      <c r="H1650" s="112"/>
    </row>
    <row r="1651" spans="1:8">
      <c r="A1651" s="112" t="s">
        <v>3486</v>
      </c>
      <c r="B1651" s="112" t="s">
        <v>642</v>
      </c>
      <c r="C1651">
        <v>529648</v>
      </c>
      <c r="D1651" s="112" t="s">
        <v>3487</v>
      </c>
      <c r="E1651">
        <v>1510</v>
      </c>
      <c r="G1651" s="112"/>
      <c r="H1651" s="112"/>
    </row>
    <row r="1652" spans="1:8">
      <c r="A1652" s="112" t="s">
        <v>1700</v>
      </c>
      <c r="B1652" s="112" t="s">
        <v>883</v>
      </c>
      <c r="C1652">
        <v>529409</v>
      </c>
      <c r="D1652" s="112" t="s">
        <v>3488</v>
      </c>
      <c r="E1652">
        <v>1510</v>
      </c>
      <c r="G1652" s="112"/>
      <c r="H1652" s="112"/>
    </row>
    <row r="1653" spans="1:8">
      <c r="A1653" s="112" t="s">
        <v>3489</v>
      </c>
      <c r="B1653" s="112" t="s">
        <v>218</v>
      </c>
      <c r="C1653">
        <v>501758</v>
      </c>
      <c r="D1653" s="112" t="s">
        <v>3490</v>
      </c>
      <c r="E1653">
        <v>1510</v>
      </c>
      <c r="G1653" s="112"/>
      <c r="H1653" s="112"/>
    </row>
    <row r="1654" spans="1:8">
      <c r="A1654" s="112" t="s">
        <v>2354</v>
      </c>
      <c r="B1654" s="112" t="s">
        <v>69</v>
      </c>
      <c r="C1654">
        <v>529759</v>
      </c>
      <c r="D1654" s="112" t="s">
        <v>3491</v>
      </c>
      <c r="E1654">
        <v>1517</v>
      </c>
      <c r="G1654" s="112"/>
      <c r="H1654" s="112"/>
    </row>
    <row r="1655" spans="1:8">
      <c r="A1655" s="112" t="s">
        <v>3492</v>
      </c>
      <c r="B1655" s="112" t="s">
        <v>131</v>
      </c>
      <c r="C1655">
        <v>529366</v>
      </c>
      <c r="D1655" s="112" t="s">
        <v>3493</v>
      </c>
      <c r="E1655">
        <v>1517</v>
      </c>
      <c r="G1655" s="112"/>
      <c r="H1655" s="112"/>
    </row>
    <row r="1656" spans="1:8">
      <c r="A1656" s="112" t="s">
        <v>3494</v>
      </c>
      <c r="B1656" s="112" t="s">
        <v>461</v>
      </c>
      <c r="C1656">
        <v>529424</v>
      </c>
      <c r="D1656" s="112" t="s">
        <v>3495</v>
      </c>
      <c r="E1656">
        <v>1517</v>
      </c>
      <c r="G1656" s="112"/>
      <c r="H1656" s="112"/>
    </row>
    <row r="1657" spans="1:8">
      <c r="A1657" s="112" t="s">
        <v>3496</v>
      </c>
      <c r="B1657" s="112" t="s">
        <v>302</v>
      </c>
      <c r="C1657">
        <v>529689</v>
      </c>
      <c r="D1657" s="112" t="s">
        <v>3497</v>
      </c>
      <c r="E1657">
        <v>1517</v>
      </c>
      <c r="G1657" s="112"/>
      <c r="H1657" s="112"/>
    </row>
    <row r="1658" spans="1:8">
      <c r="A1658" s="112" t="s">
        <v>3498</v>
      </c>
      <c r="B1658" s="112" t="s">
        <v>40</v>
      </c>
      <c r="C1658">
        <v>110608</v>
      </c>
      <c r="D1658" s="112" t="s">
        <v>3499</v>
      </c>
      <c r="E1658">
        <v>1522</v>
      </c>
      <c r="G1658" s="112"/>
      <c r="H1658" s="112"/>
    </row>
    <row r="1659" spans="1:8">
      <c r="A1659" s="112" t="s">
        <v>3500</v>
      </c>
      <c r="B1659" s="112" t="s">
        <v>40</v>
      </c>
      <c r="C1659">
        <v>529728</v>
      </c>
      <c r="D1659" s="112" t="s">
        <v>3501</v>
      </c>
      <c r="E1659">
        <v>1522</v>
      </c>
      <c r="G1659" s="112"/>
      <c r="H1659" s="112"/>
    </row>
    <row r="1660" spans="1:8">
      <c r="A1660" s="112" t="s">
        <v>3502</v>
      </c>
      <c r="B1660" s="112" t="s">
        <v>883</v>
      </c>
      <c r="C1660">
        <v>529584</v>
      </c>
      <c r="D1660" s="112" t="s">
        <v>3503</v>
      </c>
      <c r="E1660">
        <v>1522</v>
      </c>
      <c r="F1660" t="s">
        <v>493</v>
      </c>
      <c r="G1660" s="112" t="s">
        <v>3503</v>
      </c>
      <c r="H1660" s="112"/>
    </row>
    <row r="1661" spans="1:8">
      <c r="A1661" s="112" t="s">
        <v>3504</v>
      </c>
      <c r="B1661" s="112" t="s">
        <v>464</v>
      </c>
      <c r="C1661">
        <v>529789</v>
      </c>
      <c r="D1661" s="112" t="s">
        <v>3505</v>
      </c>
      <c r="E1661">
        <v>1522</v>
      </c>
      <c r="G1661" s="112"/>
      <c r="H1661" s="112"/>
    </row>
    <row r="1662" spans="1:8">
      <c r="A1662" s="112" t="s">
        <v>3506</v>
      </c>
      <c r="B1662" s="112" t="s">
        <v>624</v>
      </c>
      <c r="C1662">
        <v>508118</v>
      </c>
      <c r="D1662" s="112" t="s">
        <v>3507</v>
      </c>
      <c r="E1662">
        <v>1522</v>
      </c>
      <c r="G1662" s="112"/>
      <c r="H1662" s="112"/>
    </row>
    <row r="1663" spans="1:8">
      <c r="A1663" s="112" t="s">
        <v>1630</v>
      </c>
      <c r="B1663" s="112" t="s">
        <v>457</v>
      </c>
      <c r="C1663">
        <v>529185</v>
      </c>
      <c r="D1663" s="112" t="s">
        <v>3508</v>
      </c>
      <c r="E1663">
        <v>1522</v>
      </c>
      <c r="F1663" t="s">
        <v>493</v>
      </c>
      <c r="G1663" s="112" t="s">
        <v>3509</v>
      </c>
      <c r="H1663" s="112"/>
    </row>
    <row r="1664" spans="1:8">
      <c r="A1664" s="112" t="s">
        <v>3510</v>
      </c>
      <c r="B1664" s="112" t="s">
        <v>2624</v>
      </c>
      <c r="C1664">
        <v>529699</v>
      </c>
      <c r="D1664" s="112" t="s">
        <v>3511</v>
      </c>
      <c r="E1664">
        <v>1522</v>
      </c>
      <c r="G1664" s="112"/>
      <c r="H1664" s="112"/>
    </row>
    <row r="1665" spans="1:8">
      <c r="A1665" s="112" t="s">
        <v>3512</v>
      </c>
      <c r="B1665" s="112" t="s">
        <v>40</v>
      </c>
      <c r="C1665">
        <v>201441</v>
      </c>
      <c r="D1665" s="112" t="s">
        <v>3513</v>
      </c>
      <c r="E1665">
        <v>1530</v>
      </c>
      <c r="G1665" s="112"/>
      <c r="H1665" s="112"/>
    </row>
    <row r="1666" spans="1:8">
      <c r="A1666" s="112" t="s">
        <v>787</v>
      </c>
      <c r="B1666" s="112" t="s">
        <v>69</v>
      </c>
      <c r="C1666">
        <v>529997</v>
      </c>
      <c r="D1666" s="112" t="s">
        <v>3514</v>
      </c>
      <c r="E1666">
        <v>1530</v>
      </c>
      <c r="G1666" s="112"/>
      <c r="H1666" s="112"/>
    </row>
    <row r="1667" spans="1:8">
      <c r="A1667" s="112" t="s">
        <v>105</v>
      </c>
      <c r="B1667" s="112" t="s">
        <v>106</v>
      </c>
      <c r="C1667">
        <v>504934</v>
      </c>
      <c r="D1667" s="112" t="s">
        <v>3515</v>
      </c>
      <c r="E1667">
        <v>1530</v>
      </c>
      <c r="G1667" s="112"/>
      <c r="H1667" s="112"/>
    </row>
    <row r="1668" spans="1:8">
      <c r="A1668" s="112" t="s">
        <v>137</v>
      </c>
      <c r="B1668" s="112" t="s">
        <v>69</v>
      </c>
      <c r="C1668">
        <v>529644</v>
      </c>
      <c r="D1668" s="112" t="s">
        <v>3516</v>
      </c>
      <c r="E1668">
        <v>1530</v>
      </c>
      <c r="G1668" s="112"/>
      <c r="H1668" s="112"/>
    </row>
    <row r="1669" spans="1:8">
      <c r="A1669" s="112" t="s">
        <v>57</v>
      </c>
      <c r="B1669" s="112" t="s">
        <v>36</v>
      </c>
      <c r="C1669">
        <v>529061</v>
      </c>
      <c r="D1669" s="112" t="s">
        <v>3517</v>
      </c>
      <c r="E1669">
        <v>1530</v>
      </c>
      <c r="G1669" s="112"/>
      <c r="H1669" s="112"/>
    </row>
    <row r="1670" spans="1:8">
      <c r="A1670" s="112" t="s">
        <v>217</v>
      </c>
      <c r="B1670" s="112" t="s">
        <v>218</v>
      </c>
      <c r="C1670">
        <v>529693</v>
      </c>
      <c r="D1670" s="112" t="s">
        <v>3518</v>
      </c>
      <c r="E1670">
        <v>1535</v>
      </c>
      <c r="G1670" s="112"/>
      <c r="H1670" s="112"/>
    </row>
    <row r="1671" spans="1:8">
      <c r="A1671" s="112" t="s">
        <v>3519</v>
      </c>
      <c r="B1671" s="112" t="s">
        <v>642</v>
      </c>
      <c r="C1671">
        <v>529309</v>
      </c>
      <c r="D1671" s="112" t="s">
        <v>3520</v>
      </c>
      <c r="E1671">
        <v>1535</v>
      </c>
      <c r="G1671" s="112"/>
      <c r="H1671" s="112"/>
    </row>
    <row r="1672" spans="1:8">
      <c r="A1672" s="112" t="s">
        <v>3521</v>
      </c>
      <c r="B1672" s="112" t="s">
        <v>617</v>
      </c>
      <c r="C1672">
        <v>530241</v>
      </c>
      <c r="D1672" s="112" t="s">
        <v>3522</v>
      </c>
      <c r="E1672">
        <v>1535</v>
      </c>
      <c r="G1672" s="112"/>
      <c r="H1672" s="112"/>
    </row>
    <row r="1673" spans="1:8">
      <c r="A1673" s="112" t="s">
        <v>3523</v>
      </c>
      <c r="B1673" s="112" t="s">
        <v>464</v>
      </c>
      <c r="C1673">
        <v>528942</v>
      </c>
      <c r="D1673" s="112" t="s">
        <v>3524</v>
      </c>
      <c r="E1673">
        <v>1535</v>
      </c>
      <c r="G1673" s="112"/>
      <c r="H1673" s="112"/>
    </row>
    <row r="1674" spans="1:8">
      <c r="A1674" s="112" t="s">
        <v>2525</v>
      </c>
      <c r="B1674" s="112" t="s">
        <v>69</v>
      </c>
      <c r="C1674">
        <v>530179</v>
      </c>
      <c r="D1674" s="112" t="s">
        <v>3525</v>
      </c>
      <c r="E1674">
        <v>1535</v>
      </c>
      <c r="G1674" s="112"/>
      <c r="H1674" s="112"/>
    </row>
    <row r="1675" spans="1:8">
      <c r="A1675" s="112" t="s">
        <v>3526</v>
      </c>
      <c r="B1675" s="112" t="s">
        <v>474</v>
      </c>
      <c r="C1675">
        <v>529248</v>
      </c>
      <c r="D1675" s="112" t="s">
        <v>3527</v>
      </c>
      <c r="E1675">
        <v>1535</v>
      </c>
      <c r="F1675" t="s">
        <v>466</v>
      </c>
      <c r="G1675" s="112" t="s">
        <v>3528</v>
      </c>
      <c r="H1675" s="112"/>
    </row>
    <row r="1676" spans="1:8">
      <c r="A1676" s="112" t="s">
        <v>541</v>
      </c>
      <c r="B1676" s="112" t="s">
        <v>445</v>
      </c>
      <c r="C1676">
        <v>530242</v>
      </c>
      <c r="D1676" s="112" t="s">
        <v>3529</v>
      </c>
      <c r="E1676">
        <v>1535</v>
      </c>
      <c r="G1676" s="112"/>
      <c r="H1676" s="112"/>
    </row>
    <row r="1677" spans="1:8">
      <c r="A1677" s="112" t="s">
        <v>3530</v>
      </c>
      <c r="B1677" s="112" t="s">
        <v>3531</v>
      </c>
      <c r="C1677">
        <v>529362</v>
      </c>
      <c r="D1677" s="112" t="s">
        <v>3532</v>
      </c>
      <c r="E1677">
        <v>1535</v>
      </c>
      <c r="G1677" s="112"/>
      <c r="H1677" s="112"/>
    </row>
    <row r="1678" spans="1:8">
      <c r="A1678" s="112" t="s">
        <v>174</v>
      </c>
      <c r="B1678" s="112" t="s">
        <v>69</v>
      </c>
      <c r="C1678">
        <v>529822</v>
      </c>
      <c r="D1678" s="112" t="s">
        <v>3533</v>
      </c>
      <c r="E1678">
        <v>1535</v>
      </c>
      <c r="G1678" s="112"/>
      <c r="H1678" s="112"/>
    </row>
    <row r="1679" spans="1:8">
      <c r="A1679" s="112" t="s">
        <v>3534</v>
      </c>
      <c r="B1679" s="112" t="s">
        <v>883</v>
      </c>
      <c r="C1679">
        <v>530243</v>
      </c>
      <c r="D1679" s="112" t="s">
        <v>3535</v>
      </c>
      <c r="E1679">
        <v>1546</v>
      </c>
      <c r="F1679" t="s">
        <v>466</v>
      </c>
      <c r="G1679" s="112" t="s">
        <v>3535</v>
      </c>
      <c r="H1679" s="112"/>
    </row>
    <row r="1680" spans="1:8">
      <c r="A1680" s="112" t="s">
        <v>3036</v>
      </c>
      <c r="B1680" s="112" t="s">
        <v>402</v>
      </c>
      <c r="C1680">
        <v>529033</v>
      </c>
      <c r="D1680" s="112" t="s">
        <v>3536</v>
      </c>
      <c r="E1680">
        <v>1546</v>
      </c>
      <c r="G1680" s="112"/>
      <c r="H1680" s="112"/>
    </row>
    <row r="1681" spans="1:8">
      <c r="A1681" s="112" t="s">
        <v>3537</v>
      </c>
      <c r="B1681" s="112" t="s">
        <v>449</v>
      </c>
      <c r="C1681">
        <v>509582</v>
      </c>
      <c r="D1681" s="112" t="s">
        <v>3538</v>
      </c>
      <c r="E1681">
        <v>1546</v>
      </c>
      <c r="G1681" s="112"/>
      <c r="H1681" s="112"/>
    </row>
    <row r="1682" spans="1:8">
      <c r="A1682" s="112" t="s">
        <v>3539</v>
      </c>
      <c r="B1682" s="112" t="s">
        <v>40</v>
      </c>
      <c r="C1682">
        <v>102094</v>
      </c>
      <c r="D1682" s="112" t="s">
        <v>3540</v>
      </c>
      <c r="E1682">
        <v>1551</v>
      </c>
      <c r="G1682" s="112"/>
      <c r="H1682" s="112"/>
    </row>
    <row r="1683" spans="1:8">
      <c r="A1683" s="112" t="s">
        <v>3541</v>
      </c>
      <c r="B1683" s="112" t="s">
        <v>218</v>
      </c>
      <c r="C1683">
        <v>529720</v>
      </c>
      <c r="D1683" s="112" t="s">
        <v>3542</v>
      </c>
      <c r="E1683">
        <v>1551</v>
      </c>
      <c r="G1683" s="112"/>
      <c r="H1683" s="112"/>
    </row>
    <row r="1684" spans="1:8">
      <c r="A1684" s="112" t="s">
        <v>541</v>
      </c>
      <c r="B1684" s="112" t="s">
        <v>445</v>
      </c>
      <c r="C1684">
        <v>529214</v>
      </c>
      <c r="D1684" s="112" t="s">
        <v>3543</v>
      </c>
      <c r="E1684">
        <v>1558</v>
      </c>
      <c r="G1684" s="112"/>
      <c r="H1684" s="112"/>
    </row>
    <row r="1685" spans="1:8">
      <c r="A1685" s="112" t="s">
        <v>3544</v>
      </c>
      <c r="B1685" s="112" t="s">
        <v>471</v>
      </c>
      <c r="C1685">
        <v>529460</v>
      </c>
      <c r="D1685" s="112" t="s">
        <v>3545</v>
      </c>
      <c r="E1685">
        <v>1558</v>
      </c>
      <c r="G1685" s="112"/>
      <c r="H1685" s="112"/>
    </row>
    <row r="1686" spans="1:8">
      <c r="A1686" s="112" t="s">
        <v>60</v>
      </c>
      <c r="B1686" s="112" t="s">
        <v>40</v>
      </c>
      <c r="C1686">
        <v>190594</v>
      </c>
      <c r="D1686" s="112" t="s">
        <v>3546</v>
      </c>
      <c r="E1686">
        <v>1571</v>
      </c>
      <c r="G1686" s="112"/>
      <c r="H1686" s="112"/>
    </row>
    <row r="1687" spans="1:8">
      <c r="A1687" s="112" t="s">
        <v>2717</v>
      </c>
      <c r="B1687" s="112" t="s">
        <v>69</v>
      </c>
      <c r="C1687">
        <v>530180</v>
      </c>
      <c r="D1687" s="112" t="s">
        <v>3547</v>
      </c>
      <c r="E1687">
        <v>1571</v>
      </c>
      <c r="G1687" s="112"/>
      <c r="H1687" s="112"/>
    </row>
    <row r="1688" spans="1:8">
      <c r="A1688" s="112" t="s">
        <v>1540</v>
      </c>
      <c r="B1688" s="112" t="s">
        <v>642</v>
      </c>
      <c r="C1688">
        <v>529846</v>
      </c>
      <c r="D1688" s="112" t="s">
        <v>3548</v>
      </c>
      <c r="E1688">
        <v>1571</v>
      </c>
      <c r="G1688" s="112"/>
      <c r="H1688" s="112"/>
    </row>
    <row r="1689" spans="1:8">
      <c r="A1689" s="112" t="s">
        <v>137</v>
      </c>
      <c r="B1689" s="112" t="s">
        <v>69</v>
      </c>
      <c r="C1689">
        <v>529812</v>
      </c>
      <c r="D1689" s="112" t="s">
        <v>3549</v>
      </c>
      <c r="E1689">
        <v>1571</v>
      </c>
      <c r="G1689" s="112"/>
      <c r="H1689" s="112"/>
    </row>
    <row r="1690" spans="1:8">
      <c r="A1690" s="112" t="s">
        <v>3550</v>
      </c>
      <c r="B1690" s="112" t="s">
        <v>2011</v>
      </c>
      <c r="C1690">
        <v>530071</v>
      </c>
      <c r="D1690" s="112" t="s">
        <v>3551</v>
      </c>
      <c r="E1690">
        <v>1571</v>
      </c>
      <c r="G1690" s="112"/>
      <c r="H1690" s="112"/>
    </row>
    <row r="1691" spans="1:8">
      <c r="A1691" s="112" t="s">
        <v>3552</v>
      </c>
      <c r="B1691" s="112" t="s">
        <v>545</v>
      </c>
      <c r="C1691">
        <v>529411</v>
      </c>
      <c r="D1691" s="112" t="s">
        <v>3553</v>
      </c>
      <c r="E1691">
        <v>1571</v>
      </c>
      <c r="G1691" s="112"/>
      <c r="H1691" s="112"/>
    </row>
    <row r="1692" spans="1:8">
      <c r="A1692" s="112" t="s">
        <v>3554</v>
      </c>
      <c r="B1692" s="112" t="s">
        <v>405</v>
      </c>
      <c r="C1692">
        <v>529840</v>
      </c>
      <c r="D1692" s="112" t="s">
        <v>3555</v>
      </c>
      <c r="E1692">
        <v>1571</v>
      </c>
      <c r="G1692" s="112"/>
      <c r="H1692" s="112"/>
    </row>
    <row r="1693" spans="1:8">
      <c r="A1693" s="112" t="s">
        <v>3556</v>
      </c>
      <c r="B1693" s="112" t="s">
        <v>642</v>
      </c>
      <c r="C1693">
        <v>529447</v>
      </c>
      <c r="D1693" s="112" t="s">
        <v>3557</v>
      </c>
      <c r="E1693">
        <v>1571</v>
      </c>
      <c r="G1693" s="112"/>
      <c r="H1693" s="112"/>
    </row>
    <row r="1694" spans="1:8">
      <c r="A1694" s="112" t="s">
        <v>1804</v>
      </c>
      <c r="B1694" s="112" t="s">
        <v>96</v>
      </c>
      <c r="C1694">
        <v>528936</v>
      </c>
      <c r="D1694" s="112" t="s">
        <v>3558</v>
      </c>
      <c r="E1694">
        <v>1585</v>
      </c>
      <c r="G1694" s="112"/>
      <c r="H1694" s="112"/>
    </row>
    <row r="1695" spans="1:8">
      <c r="A1695" s="112" t="s">
        <v>2787</v>
      </c>
      <c r="B1695" s="112" t="s">
        <v>2788</v>
      </c>
      <c r="C1695">
        <v>529184</v>
      </c>
      <c r="D1695" s="112" t="s">
        <v>3559</v>
      </c>
      <c r="E1695">
        <v>1585</v>
      </c>
      <c r="G1695" s="112"/>
      <c r="H1695" s="112"/>
    </row>
    <row r="1696" spans="1:8">
      <c r="A1696" s="112" t="s">
        <v>3560</v>
      </c>
      <c r="B1696" s="112" t="s">
        <v>218</v>
      </c>
      <c r="C1696">
        <v>529182</v>
      </c>
      <c r="D1696" s="112" t="s">
        <v>3561</v>
      </c>
      <c r="E1696">
        <v>1585</v>
      </c>
      <c r="G1696" s="112"/>
      <c r="H1696" s="112"/>
    </row>
    <row r="1697" spans="1:8">
      <c r="A1697" s="112" t="s">
        <v>3562</v>
      </c>
      <c r="B1697" s="112" t="s">
        <v>40</v>
      </c>
      <c r="C1697">
        <v>530053</v>
      </c>
      <c r="D1697" s="112" t="s">
        <v>3563</v>
      </c>
      <c r="E1697">
        <v>1590</v>
      </c>
      <c r="G1697" s="112"/>
      <c r="H1697" s="112"/>
    </row>
    <row r="1698" spans="1:8">
      <c r="A1698" s="112" t="s">
        <v>1674</v>
      </c>
      <c r="B1698" s="112" t="s">
        <v>483</v>
      </c>
      <c r="C1698">
        <v>530247</v>
      </c>
      <c r="D1698" s="112" t="s">
        <v>3564</v>
      </c>
      <c r="E1698">
        <v>1590</v>
      </c>
      <c r="G1698" s="112"/>
      <c r="H1698" s="112"/>
    </row>
    <row r="1699" spans="1:8">
      <c r="A1699" s="112" t="s">
        <v>3565</v>
      </c>
      <c r="B1699" s="112" t="s">
        <v>461</v>
      </c>
      <c r="C1699">
        <v>529107</v>
      </c>
      <c r="D1699" s="112" t="s">
        <v>3566</v>
      </c>
      <c r="E1699">
        <v>1590</v>
      </c>
      <c r="G1699" s="112"/>
      <c r="H1699" s="112"/>
    </row>
    <row r="1700" spans="1:8">
      <c r="A1700" s="112" t="s">
        <v>864</v>
      </c>
      <c r="B1700" s="112" t="s">
        <v>69</v>
      </c>
      <c r="C1700">
        <v>529903</v>
      </c>
      <c r="D1700" s="112" t="s">
        <v>3567</v>
      </c>
      <c r="E1700">
        <v>1595</v>
      </c>
      <c r="G1700" s="112"/>
      <c r="H1700" s="112"/>
    </row>
    <row r="1701" spans="1:8">
      <c r="A1701" s="112" t="s">
        <v>1019</v>
      </c>
      <c r="B1701" s="112" t="s">
        <v>69</v>
      </c>
      <c r="C1701">
        <v>529965</v>
      </c>
      <c r="D1701" s="112" t="s">
        <v>3568</v>
      </c>
      <c r="E1701">
        <v>1595</v>
      </c>
      <c r="G1701" s="112"/>
      <c r="H1701" s="112"/>
    </row>
    <row r="1702" spans="1:8">
      <c r="A1702" s="112" t="s">
        <v>3569</v>
      </c>
      <c r="B1702" s="112" t="s">
        <v>402</v>
      </c>
      <c r="C1702">
        <v>529561</v>
      </c>
      <c r="D1702" s="112" t="s">
        <v>3570</v>
      </c>
      <c r="E1702">
        <v>1595</v>
      </c>
      <c r="G1702" s="112"/>
      <c r="H1702" s="112"/>
    </row>
    <row r="1703" spans="1:8">
      <c r="A1703" s="112" t="s">
        <v>3571</v>
      </c>
      <c r="B1703" s="112" t="s">
        <v>40</v>
      </c>
      <c r="C1703">
        <v>176372</v>
      </c>
      <c r="D1703" s="112" t="s">
        <v>3572</v>
      </c>
      <c r="E1703">
        <v>1601</v>
      </c>
      <c r="G1703" s="112"/>
      <c r="H1703" s="112"/>
    </row>
    <row r="1704" spans="1:8">
      <c r="A1704" s="112" t="s">
        <v>3573</v>
      </c>
      <c r="B1704" s="112" t="s">
        <v>2011</v>
      </c>
      <c r="C1704">
        <v>530248</v>
      </c>
      <c r="D1704" s="112" t="s">
        <v>3574</v>
      </c>
      <c r="E1704">
        <v>1601</v>
      </c>
      <c r="G1704" s="112"/>
      <c r="H1704" s="112"/>
    </row>
    <row r="1705" spans="1:8">
      <c r="A1705" s="112" t="s">
        <v>3575</v>
      </c>
      <c r="B1705" s="112" t="s">
        <v>642</v>
      </c>
      <c r="C1705">
        <v>530249</v>
      </c>
      <c r="D1705" s="112" t="s">
        <v>3576</v>
      </c>
      <c r="E1705">
        <v>1601</v>
      </c>
      <c r="G1705" s="112"/>
      <c r="H1705" s="112"/>
    </row>
    <row r="1706" spans="1:8">
      <c r="A1706" s="112" t="s">
        <v>1057</v>
      </c>
      <c r="B1706" s="112" t="s">
        <v>218</v>
      </c>
      <c r="C1706">
        <v>529136</v>
      </c>
      <c r="D1706" s="112" t="s">
        <v>3577</v>
      </c>
      <c r="E1706">
        <v>1601</v>
      </c>
      <c r="F1706" t="s">
        <v>577</v>
      </c>
      <c r="G1706" s="112" t="s">
        <v>3578</v>
      </c>
      <c r="H1706" s="112"/>
    </row>
    <row r="1707" spans="1:8">
      <c r="A1707" s="112" t="s">
        <v>1328</v>
      </c>
      <c r="B1707" s="112" t="s">
        <v>642</v>
      </c>
      <c r="C1707">
        <v>529541</v>
      </c>
      <c r="D1707" s="112" t="s">
        <v>3579</v>
      </c>
      <c r="E1707">
        <v>1609</v>
      </c>
      <c r="G1707" s="112"/>
      <c r="H1707" s="112"/>
    </row>
    <row r="1708" spans="1:8">
      <c r="A1708" s="112" t="s">
        <v>864</v>
      </c>
      <c r="B1708" s="112" t="s">
        <v>69</v>
      </c>
      <c r="C1708">
        <v>529283</v>
      </c>
      <c r="D1708" s="112" t="s">
        <v>3580</v>
      </c>
      <c r="E1708">
        <v>1609</v>
      </c>
      <c r="G1708" s="112"/>
      <c r="H1708" s="112"/>
    </row>
    <row r="1709" spans="1:8">
      <c r="A1709" s="112" t="s">
        <v>1360</v>
      </c>
      <c r="B1709" s="112" t="s">
        <v>69</v>
      </c>
      <c r="C1709">
        <v>529509</v>
      </c>
      <c r="D1709" s="112" t="s">
        <v>3581</v>
      </c>
      <c r="E1709">
        <v>1609</v>
      </c>
      <c r="G1709" s="112"/>
      <c r="H1709" s="112"/>
    </row>
    <row r="1710" spans="1:8">
      <c r="A1710" s="112" t="s">
        <v>478</v>
      </c>
      <c r="B1710" s="112" t="s">
        <v>106</v>
      </c>
      <c r="C1710">
        <v>529360</v>
      </c>
      <c r="D1710" s="112" t="s">
        <v>3582</v>
      </c>
      <c r="E1710">
        <v>1609</v>
      </c>
      <c r="G1710" s="112"/>
      <c r="H1710" s="112"/>
    </row>
    <row r="1711" spans="1:8">
      <c r="A1711" s="112" t="s">
        <v>105</v>
      </c>
      <c r="B1711" s="112" t="s">
        <v>106</v>
      </c>
      <c r="C1711">
        <v>529126</v>
      </c>
      <c r="D1711" s="112" t="s">
        <v>3583</v>
      </c>
      <c r="E1711">
        <v>1614</v>
      </c>
      <c r="G1711" s="112"/>
      <c r="H1711" s="112"/>
    </row>
    <row r="1712" spans="1:8">
      <c r="A1712" s="112" t="s">
        <v>384</v>
      </c>
      <c r="B1712" s="112" t="s">
        <v>385</v>
      </c>
      <c r="C1712">
        <v>529227</v>
      </c>
      <c r="D1712" s="112" t="s">
        <v>3584</v>
      </c>
      <c r="E1712">
        <v>1614</v>
      </c>
      <c r="G1712" s="112"/>
      <c r="H1712" s="112"/>
    </row>
    <row r="1713" spans="1:8">
      <c r="A1713" s="112" t="s">
        <v>3585</v>
      </c>
      <c r="B1713" s="112" t="s">
        <v>2788</v>
      </c>
      <c r="C1713">
        <v>528995</v>
      </c>
      <c r="D1713" s="112" t="s">
        <v>3586</v>
      </c>
      <c r="E1713">
        <v>1614</v>
      </c>
      <c r="G1713" s="112"/>
      <c r="H1713" s="112"/>
    </row>
    <row r="1714" spans="1:8">
      <c r="A1714" s="112" t="s">
        <v>3587</v>
      </c>
      <c r="B1714" s="112" t="s">
        <v>3588</v>
      </c>
      <c r="C1714">
        <v>530250</v>
      </c>
      <c r="D1714" s="112" t="s">
        <v>3589</v>
      </c>
      <c r="E1714">
        <v>1618</v>
      </c>
      <c r="F1714" t="s">
        <v>447</v>
      </c>
      <c r="G1714" s="112" t="s">
        <v>3590</v>
      </c>
      <c r="H1714" s="112"/>
    </row>
    <row r="1715" spans="1:8">
      <c r="A1715" s="112" t="s">
        <v>1019</v>
      </c>
      <c r="B1715" s="112" t="s">
        <v>69</v>
      </c>
      <c r="C1715">
        <v>529815</v>
      </c>
      <c r="D1715" s="112" t="s">
        <v>3591</v>
      </c>
      <c r="E1715">
        <v>1618</v>
      </c>
      <c r="G1715" s="112"/>
      <c r="H1715" s="112"/>
    </row>
    <row r="1716" spans="1:8">
      <c r="A1716" s="112" t="s">
        <v>3592</v>
      </c>
      <c r="B1716" s="112" t="s">
        <v>131</v>
      </c>
      <c r="C1716">
        <v>529796</v>
      </c>
      <c r="D1716" s="112" t="s">
        <v>3593</v>
      </c>
      <c r="E1716">
        <v>1618</v>
      </c>
      <c r="G1716" s="112"/>
      <c r="H1716" s="112"/>
    </row>
    <row r="1717" spans="1:8">
      <c r="A1717" s="112" t="s">
        <v>3594</v>
      </c>
      <c r="B1717" s="112" t="s">
        <v>40</v>
      </c>
      <c r="C1717">
        <v>122755</v>
      </c>
      <c r="D1717" s="112" t="s">
        <v>3595</v>
      </c>
      <c r="E1717">
        <v>1624</v>
      </c>
      <c r="G1717" s="112"/>
      <c r="H1717" s="112"/>
    </row>
    <row r="1718" spans="1:8">
      <c r="A1718" s="112" t="s">
        <v>3596</v>
      </c>
      <c r="B1718" s="112" t="s">
        <v>69</v>
      </c>
      <c r="C1718">
        <v>529478</v>
      </c>
      <c r="D1718" s="112" t="s">
        <v>3597</v>
      </c>
      <c r="E1718">
        <v>1624</v>
      </c>
      <c r="G1718" s="112"/>
      <c r="H1718" s="112"/>
    </row>
    <row r="1719" spans="1:8">
      <c r="A1719" s="112" t="s">
        <v>3598</v>
      </c>
      <c r="B1719" s="112" t="s">
        <v>218</v>
      </c>
      <c r="C1719">
        <v>529018</v>
      </c>
      <c r="D1719" s="112" t="s">
        <v>3599</v>
      </c>
      <c r="E1719">
        <v>1624</v>
      </c>
      <c r="G1719" s="112"/>
      <c r="H1719" s="112"/>
    </row>
    <row r="1720" spans="1:8">
      <c r="A1720" s="112" t="s">
        <v>3600</v>
      </c>
      <c r="B1720" s="112" t="s">
        <v>69</v>
      </c>
      <c r="C1720">
        <v>530024</v>
      </c>
      <c r="D1720" s="112" t="s">
        <v>3601</v>
      </c>
      <c r="E1720">
        <v>1624</v>
      </c>
      <c r="G1720" s="112"/>
      <c r="H1720" s="112"/>
    </row>
    <row r="1721" spans="1:8">
      <c r="A1721" s="112" t="s">
        <v>3594</v>
      </c>
      <c r="B1721" s="112" t="s">
        <v>40</v>
      </c>
      <c r="C1721">
        <v>122931</v>
      </c>
      <c r="D1721" s="112" t="s">
        <v>3602</v>
      </c>
      <c r="E1721">
        <v>1631</v>
      </c>
      <c r="G1721" s="112"/>
      <c r="H1721" s="112"/>
    </row>
    <row r="1722" spans="1:8">
      <c r="A1722" s="112" t="s">
        <v>3603</v>
      </c>
      <c r="B1722" s="112" t="s">
        <v>522</v>
      </c>
      <c r="C1722">
        <v>530251</v>
      </c>
      <c r="D1722" s="112" t="s">
        <v>3604</v>
      </c>
      <c r="E1722">
        <v>1631</v>
      </c>
      <c r="G1722" s="112"/>
      <c r="H1722" s="112"/>
    </row>
    <row r="1723" spans="1:8">
      <c r="A1723" s="112" t="s">
        <v>3605</v>
      </c>
      <c r="B1723" s="112" t="s">
        <v>74</v>
      </c>
      <c r="C1723">
        <v>529599</v>
      </c>
      <c r="D1723" s="112" t="s">
        <v>3606</v>
      </c>
      <c r="E1723">
        <v>1631</v>
      </c>
      <c r="G1723" s="112"/>
      <c r="H1723" s="112"/>
    </row>
    <row r="1724" spans="1:8">
      <c r="A1724" s="112" t="s">
        <v>2594</v>
      </c>
      <c r="B1724" s="112" t="s">
        <v>457</v>
      </c>
      <c r="C1724">
        <v>528932</v>
      </c>
      <c r="D1724" s="112" t="s">
        <v>3607</v>
      </c>
      <c r="E1724">
        <v>1635</v>
      </c>
      <c r="F1724" t="s">
        <v>466</v>
      </c>
      <c r="G1724" s="112" t="s">
        <v>3608</v>
      </c>
      <c r="H1724" s="112"/>
    </row>
    <row r="1725" spans="1:8">
      <c r="A1725" s="112" t="s">
        <v>2064</v>
      </c>
      <c r="B1725" s="112" t="s">
        <v>40</v>
      </c>
      <c r="C1725">
        <v>199102</v>
      </c>
      <c r="D1725" s="112" t="s">
        <v>3609</v>
      </c>
      <c r="E1725">
        <v>1642</v>
      </c>
      <c r="G1725" s="112"/>
      <c r="H1725" s="112"/>
    </row>
    <row r="1726" spans="1:8">
      <c r="A1726" s="112" t="s">
        <v>1437</v>
      </c>
      <c r="B1726" s="112" t="s">
        <v>461</v>
      </c>
      <c r="C1726">
        <v>529439</v>
      </c>
      <c r="D1726" s="112" t="s">
        <v>3610</v>
      </c>
      <c r="E1726">
        <v>1642</v>
      </c>
      <c r="F1726" t="s">
        <v>490</v>
      </c>
      <c r="G1726" s="112" t="s">
        <v>3610</v>
      </c>
      <c r="H1726" s="112"/>
    </row>
    <row r="1727" spans="1:8">
      <c r="A1727" s="112" t="s">
        <v>1653</v>
      </c>
      <c r="B1727" s="112" t="s">
        <v>69</v>
      </c>
      <c r="C1727">
        <v>529963</v>
      </c>
      <c r="D1727" s="112" t="s">
        <v>3611</v>
      </c>
      <c r="E1727">
        <v>1642</v>
      </c>
      <c r="G1727" s="112"/>
      <c r="H1727" s="112"/>
    </row>
    <row r="1728" spans="1:8">
      <c r="A1728" s="112" t="s">
        <v>3612</v>
      </c>
      <c r="B1728" s="112" t="s">
        <v>874</v>
      </c>
      <c r="C1728">
        <v>530035</v>
      </c>
      <c r="D1728" s="112" t="s">
        <v>3613</v>
      </c>
      <c r="E1728">
        <v>1642</v>
      </c>
      <c r="G1728" s="112"/>
      <c r="H1728" s="112"/>
    </row>
    <row r="1729" spans="1:8">
      <c r="A1729" s="112" t="s">
        <v>1228</v>
      </c>
      <c r="B1729" s="112" t="s">
        <v>96</v>
      </c>
      <c r="C1729">
        <v>529714</v>
      </c>
      <c r="D1729" s="112" t="s">
        <v>3614</v>
      </c>
      <c r="E1729">
        <v>1642</v>
      </c>
      <c r="G1729" s="112"/>
      <c r="H1729" s="112"/>
    </row>
    <row r="1730" spans="1:8">
      <c r="A1730" s="112" t="s">
        <v>3615</v>
      </c>
      <c r="B1730" s="112" t="s">
        <v>69</v>
      </c>
      <c r="C1730">
        <v>529314</v>
      </c>
      <c r="D1730" s="112" t="s">
        <v>3616</v>
      </c>
      <c r="E1730">
        <v>1647</v>
      </c>
      <c r="G1730" s="112"/>
      <c r="H1730" s="112"/>
    </row>
    <row r="1731" spans="1:8">
      <c r="A1731" s="112" t="s">
        <v>815</v>
      </c>
      <c r="B1731" s="112" t="s">
        <v>69</v>
      </c>
      <c r="C1731">
        <v>530005</v>
      </c>
      <c r="D1731" s="112" t="s">
        <v>3617</v>
      </c>
      <c r="E1731">
        <v>1647</v>
      </c>
      <c r="G1731" s="112"/>
      <c r="H1731" s="112"/>
    </row>
    <row r="1732" spans="1:8">
      <c r="A1732" s="112" t="s">
        <v>3618</v>
      </c>
      <c r="B1732" s="112" t="s">
        <v>218</v>
      </c>
      <c r="C1732">
        <v>528946</v>
      </c>
      <c r="D1732" s="112" t="s">
        <v>3619</v>
      </c>
      <c r="E1732">
        <v>1647</v>
      </c>
      <c r="G1732" s="112"/>
      <c r="H1732" s="112"/>
    </row>
    <row r="1733" spans="1:8">
      <c r="A1733" s="112" t="s">
        <v>1914</v>
      </c>
      <c r="B1733" s="112" t="s">
        <v>617</v>
      </c>
      <c r="C1733">
        <v>530076</v>
      </c>
      <c r="D1733" s="112" t="s">
        <v>3620</v>
      </c>
      <c r="E1733">
        <v>1647</v>
      </c>
      <c r="G1733" s="112"/>
      <c r="H1733" s="112"/>
    </row>
    <row r="1734" spans="1:8">
      <c r="A1734" s="112" t="s">
        <v>3621</v>
      </c>
      <c r="B1734" s="112" t="s">
        <v>69</v>
      </c>
      <c r="C1734">
        <v>529490</v>
      </c>
      <c r="D1734" s="112" t="s">
        <v>3622</v>
      </c>
      <c r="E1734">
        <v>1647</v>
      </c>
      <c r="G1734" s="112"/>
      <c r="H1734" s="112"/>
    </row>
    <row r="1735" spans="1:8">
      <c r="A1735" s="112" t="s">
        <v>3623</v>
      </c>
      <c r="B1735" s="112" t="s">
        <v>464</v>
      </c>
      <c r="C1735">
        <v>530058</v>
      </c>
      <c r="D1735" s="112" t="s">
        <v>3624</v>
      </c>
      <c r="E1735">
        <v>1653</v>
      </c>
      <c r="G1735" s="112"/>
      <c r="H1735" s="112"/>
    </row>
    <row r="1736" spans="1:8">
      <c r="A1736" s="112" t="s">
        <v>3625</v>
      </c>
      <c r="B1736" s="112" t="s">
        <v>522</v>
      </c>
      <c r="C1736">
        <v>529417</v>
      </c>
      <c r="D1736" s="112" t="s">
        <v>3626</v>
      </c>
      <c r="E1736">
        <v>1653</v>
      </c>
      <c r="G1736" s="112"/>
      <c r="H1736" s="112"/>
    </row>
    <row r="1737" spans="1:8">
      <c r="A1737" s="112" t="s">
        <v>1360</v>
      </c>
      <c r="B1737" s="112" t="s">
        <v>69</v>
      </c>
      <c r="C1737">
        <v>529736</v>
      </c>
      <c r="D1737" s="112" t="s">
        <v>3627</v>
      </c>
      <c r="E1737">
        <v>1653</v>
      </c>
      <c r="G1737" s="112"/>
      <c r="H1737" s="112"/>
    </row>
    <row r="1738" spans="1:8">
      <c r="A1738" s="112" t="s">
        <v>3628</v>
      </c>
      <c r="B1738" s="112" t="s">
        <v>464</v>
      </c>
      <c r="C1738">
        <v>529206</v>
      </c>
      <c r="D1738" s="112" t="s">
        <v>3629</v>
      </c>
      <c r="E1738">
        <v>1653</v>
      </c>
      <c r="G1738" s="112"/>
      <c r="H1738" s="112"/>
    </row>
    <row r="1739" spans="1:8">
      <c r="A1739" s="112" t="s">
        <v>3630</v>
      </c>
      <c r="B1739" s="112" t="s">
        <v>218</v>
      </c>
      <c r="C1739">
        <v>529353</v>
      </c>
      <c r="D1739" s="112" t="s">
        <v>3631</v>
      </c>
      <c r="E1739">
        <v>1659</v>
      </c>
      <c r="G1739" s="112"/>
      <c r="H1739" s="112"/>
    </row>
    <row r="1740" spans="1:8">
      <c r="A1740" s="112" t="s">
        <v>2717</v>
      </c>
      <c r="B1740" s="112" t="s">
        <v>69</v>
      </c>
      <c r="C1740">
        <v>530062</v>
      </c>
      <c r="D1740" s="112" t="s">
        <v>3632</v>
      </c>
      <c r="E1740">
        <v>1659</v>
      </c>
      <c r="G1740" s="112"/>
      <c r="H1740" s="112"/>
    </row>
    <row r="1741" spans="1:8">
      <c r="A1741" s="112" t="s">
        <v>3633</v>
      </c>
      <c r="B1741" s="112" t="s">
        <v>474</v>
      </c>
      <c r="C1741">
        <v>529322</v>
      </c>
      <c r="D1741" s="112" t="s">
        <v>3634</v>
      </c>
      <c r="E1741">
        <v>1667</v>
      </c>
      <c r="G1741" s="112"/>
      <c r="H1741" s="112"/>
    </row>
    <row r="1742" spans="1:8">
      <c r="A1742" s="112" t="s">
        <v>3635</v>
      </c>
      <c r="B1742" s="112" t="s">
        <v>474</v>
      </c>
      <c r="C1742">
        <v>529672</v>
      </c>
      <c r="D1742" s="112" t="s">
        <v>3636</v>
      </c>
      <c r="E1742">
        <v>1667</v>
      </c>
      <c r="G1742" s="112"/>
      <c r="H1742" s="112"/>
    </row>
    <row r="1743" spans="1:8">
      <c r="A1743" s="112" t="s">
        <v>3637</v>
      </c>
      <c r="B1743" s="112" t="s">
        <v>121</v>
      </c>
      <c r="C1743">
        <v>529708</v>
      </c>
      <c r="D1743" s="112" t="s">
        <v>3638</v>
      </c>
      <c r="E1743">
        <v>1674</v>
      </c>
      <c r="F1743" t="s">
        <v>466</v>
      </c>
      <c r="G1743" s="112" t="s">
        <v>3639</v>
      </c>
      <c r="H1743" s="112"/>
    </row>
    <row r="1744" spans="1:8">
      <c r="A1744" s="112" t="s">
        <v>3388</v>
      </c>
      <c r="B1744" s="112" t="s">
        <v>883</v>
      </c>
      <c r="C1744">
        <v>529879</v>
      </c>
      <c r="D1744" s="112" t="s">
        <v>3640</v>
      </c>
      <c r="E1744">
        <v>1674</v>
      </c>
      <c r="G1744" s="112"/>
      <c r="H1744" s="112"/>
    </row>
    <row r="1745" spans="1:8">
      <c r="A1745" s="112" t="s">
        <v>3641</v>
      </c>
      <c r="B1745" s="112" t="s">
        <v>1068</v>
      </c>
      <c r="C1745">
        <v>529266</v>
      </c>
      <c r="D1745" s="112" t="s">
        <v>3642</v>
      </c>
      <c r="E1745">
        <v>1674</v>
      </c>
      <c r="G1745" s="112"/>
      <c r="H1745" s="112"/>
    </row>
    <row r="1746" spans="1:8">
      <c r="A1746" s="112" t="s">
        <v>3643</v>
      </c>
      <c r="B1746" s="112" t="s">
        <v>69</v>
      </c>
      <c r="C1746">
        <v>529504</v>
      </c>
      <c r="D1746" s="112" t="s">
        <v>3644</v>
      </c>
      <c r="E1746">
        <v>1678</v>
      </c>
      <c r="G1746" s="112"/>
      <c r="H1746" s="112"/>
    </row>
    <row r="1747" spans="1:8">
      <c r="A1747" s="112" t="s">
        <v>3645</v>
      </c>
      <c r="B1747" s="112" t="s">
        <v>2011</v>
      </c>
      <c r="C1747">
        <v>530253</v>
      </c>
      <c r="D1747" s="112" t="s">
        <v>3646</v>
      </c>
      <c r="E1747">
        <v>1678</v>
      </c>
      <c r="G1747" s="112"/>
      <c r="H1747" s="112"/>
    </row>
    <row r="1748" spans="1:8">
      <c r="A1748" s="112" t="s">
        <v>3647</v>
      </c>
      <c r="B1748" s="112" t="s">
        <v>40</v>
      </c>
      <c r="C1748">
        <v>228875</v>
      </c>
      <c r="D1748" s="112" t="s">
        <v>3648</v>
      </c>
      <c r="E1748">
        <v>1680</v>
      </c>
      <c r="G1748" s="112"/>
      <c r="H1748" s="112"/>
    </row>
    <row r="1749" spans="1:8">
      <c r="A1749" s="112" t="s">
        <v>3649</v>
      </c>
      <c r="B1749" s="112" t="s">
        <v>474</v>
      </c>
      <c r="C1749">
        <v>529115</v>
      </c>
      <c r="D1749" s="112" t="s">
        <v>3650</v>
      </c>
      <c r="E1749">
        <v>1680</v>
      </c>
      <c r="F1749" t="s">
        <v>466</v>
      </c>
      <c r="G1749" s="112" t="s">
        <v>3650</v>
      </c>
      <c r="H1749" s="112"/>
    </row>
    <row r="1750" spans="1:8">
      <c r="A1750" s="112" t="s">
        <v>3651</v>
      </c>
      <c r="B1750" s="112" t="s">
        <v>96</v>
      </c>
      <c r="C1750">
        <v>529851</v>
      </c>
      <c r="D1750" s="112" t="s">
        <v>3652</v>
      </c>
      <c r="E1750">
        <v>1686</v>
      </c>
      <c r="G1750" s="112"/>
      <c r="H1750" s="112"/>
    </row>
    <row r="1751" spans="1:8">
      <c r="A1751" s="112" t="s">
        <v>3653</v>
      </c>
      <c r="B1751" s="112" t="s">
        <v>69</v>
      </c>
      <c r="C1751">
        <v>530254</v>
      </c>
      <c r="D1751" s="112" t="s">
        <v>3654</v>
      </c>
      <c r="E1751">
        <v>1686</v>
      </c>
      <c r="G1751" s="112"/>
      <c r="H1751" s="112"/>
    </row>
    <row r="1752" spans="1:8">
      <c r="A1752" s="112" t="s">
        <v>3477</v>
      </c>
      <c r="B1752" s="112" t="s">
        <v>69</v>
      </c>
      <c r="C1752">
        <v>529732</v>
      </c>
      <c r="D1752" s="112" t="s">
        <v>3655</v>
      </c>
      <c r="E1752">
        <v>1686</v>
      </c>
      <c r="G1752" s="112"/>
      <c r="H1752" s="112"/>
    </row>
    <row r="1753" spans="1:8">
      <c r="A1753" s="112" t="s">
        <v>3656</v>
      </c>
      <c r="B1753" s="112" t="s">
        <v>96</v>
      </c>
      <c r="C1753">
        <v>530255</v>
      </c>
      <c r="D1753" s="112" t="s">
        <v>3657</v>
      </c>
      <c r="E1753">
        <v>1686</v>
      </c>
      <c r="G1753" s="112"/>
      <c r="H1753" s="112"/>
    </row>
    <row r="1754" spans="1:8">
      <c r="A1754" s="112" t="s">
        <v>3658</v>
      </c>
      <c r="B1754" s="112" t="s">
        <v>3659</v>
      </c>
      <c r="C1754">
        <v>530256</v>
      </c>
      <c r="D1754" s="112" t="s">
        <v>3660</v>
      </c>
      <c r="E1754">
        <v>1686</v>
      </c>
      <c r="G1754" s="112"/>
      <c r="H1754" s="112"/>
    </row>
    <row r="1755" spans="1:8">
      <c r="A1755" s="112" t="s">
        <v>3661</v>
      </c>
      <c r="B1755" s="112" t="s">
        <v>586</v>
      </c>
      <c r="C1755">
        <v>529579</v>
      </c>
      <c r="D1755" s="112" t="s">
        <v>3662</v>
      </c>
      <c r="E1755">
        <v>1686</v>
      </c>
      <c r="G1755" s="112"/>
      <c r="H1755" s="112"/>
    </row>
    <row r="1756" spans="1:8">
      <c r="A1756" s="112" t="s">
        <v>1052</v>
      </c>
      <c r="B1756" s="112" t="s">
        <v>40</v>
      </c>
      <c r="C1756">
        <v>144740</v>
      </c>
      <c r="D1756" s="112" t="s">
        <v>3663</v>
      </c>
      <c r="E1756">
        <v>1693</v>
      </c>
      <c r="G1756" s="112"/>
      <c r="H1756" s="112"/>
    </row>
    <row r="1757" spans="1:8">
      <c r="A1757" s="112" t="s">
        <v>3664</v>
      </c>
      <c r="B1757" s="112" t="s">
        <v>572</v>
      </c>
      <c r="C1757">
        <v>530050</v>
      </c>
      <c r="D1757" s="112" t="s">
        <v>3665</v>
      </c>
      <c r="E1757">
        <v>1693</v>
      </c>
      <c r="G1757" s="112"/>
      <c r="H1757" s="112"/>
    </row>
    <row r="1758" spans="1:8">
      <c r="A1758" s="112" t="s">
        <v>3666</v>
      </c>
      <c r="B1758" s="112" t="s">
        <v>36</v>
      </c>
      <c r="C1758">
        <v>530257</v>
      </c>
      <c r="D1758" s="112" t="s">
        <v>3667</v>
      </c>
      <c r="E1758">
        <v>1693</v>
      </c>
      <c r="G1758" s="112"/>
      <c r="H1758" s="112"/>
    </row>
    <row r="1759" spans="1:8">
      <c r="A1759" s="112" t="s">
        <v>3668</v>
      </c>
      <c r="B1759" s="112" t="s">
        <v>568</v>
      </c>
      <c r="C1759">
        <v>529875</v>
      </c>
      <c r="D1759" s="112" t="s">
        <v>3669</v>
      </c>
      <c r="E1759">
        <v>1696</v>
      </c>
      <c r="G1759" s="112"/>
      <c r="H1759" s="112"/>
    </row>
    <row r="1760" spans="1:8">
      <c r="A1760" s="112" t="s">
        <v>521</v>
      </c>
      <c r="B1760" s="112" t="s">
        <v>522</v>
      </c>
      <c r="C1760">
        <v>529531</v>
      </c>
      <c r="D1760" s="112" t="s">
        <v>3670</v>
      </c>
      <c r="E1760">
        <v>1699</v>
      </c>
      <c r="G1760" s="112"/>
      <c r="H1760" s="112"/>
    </row>
    <row r="1761" spans="1:8">
      <c r="A1761" s="112" t="s">
        <v>2354</v>
      </c>
      <c r="B1761" s="112" t="s">
        <v>69</v>
      </c>
      <c r="C1761">
        <v>529673</v>
      </c>
      <c r="D1761" s="112" t="s">
        <v>3671</v>
      </c>
      <c r="E1761">
        <v>1699</v>
      </c>
      <c r="G1761" s="112"/>
      <c r="H1761" s="112"/>
    </row>
    <row r="1762" spans="1:8">
      <c r="A1762" s="112" t="s">
        <v>3672</v>
      </c>
      <c r="B1762" s="112" t="s">
        <v>69</v>
      </c>
      <c r="C1762">
        <v>529962</v>
      </c>
      <c r="D1762" s="112" t="s">
        <v>3673</v>
      </c>
      <c r="E1762">
        <v>1699</v>
      </c>
      <c r="G1762" s="112"/>
      <c r="H1762" s="112"/>
    </row>
    <row r="1763" spans="1:8">
      <c r="A1763" s="112" t="s">
        <v>3674</v>
      </c>
      <c r="B1763" s="112" t="s">
        <v>96</v>
      </c>
      <c r="C1763">
        <v>529274</v>
      </c>
      <c r="D1763" s="112" t="s">
        <v>3675</v>
      </c>
      <c r="E1763">
        <v>1699</v>
      </c>
      <c r="G1763" s="112"/>
      <c r="H1763" s="112"/>
    </row>
    <row r="1764" spans="1:8">
      <c r="A1764" s="112" t="s">
        <v>3676</v>
      </c>
      <c r="B1764" s="112" t="s">
        <v>461</v>
      </c>
      <c r="C1764">
        <v>529239</v>
      </c>
      <c r="D1764" s="112" t="s">
        <v>3677</v>
      </c>
      <c r="E1764">
        <v>1703</v>
      </c>
      <c r="G1764" s="112"/>
      <c r="H1764" s="112"/>
    </row>
    <row r="1765" spans="1:8">
      <c r="A1765" s="112" t="s">
        <v>3678</v>
      </c>
      <c r="B1765" s="112" t="s">
        <v>642</v>
      </c>
      <c r="C1765">
        <v>529523</v>
      </c>
      <c r="D1765" s="112" t="s">
        <v>3679</v>
      </c>
      <c r="E1765">
        <v>1706</v>
      </c>
      <c r="G1765" s="112"/>
      <c r="H1765" s="112"/>
    </row>
    <row r="1766" spans="1:8">
      <c r="A1766" s="112" t="s">
        <v>2275</v>
      </c>
      <c r="B1766" s="112" t="s">
        <v>483</v>
      </c>
      <c r="C1766">
        <v>529712</v>
      </c>
      <c r="D1766" s="112" t="s">
        <v>3680</v>
      </c>
      <c r="E1766">
        <v>1710</v>
      </c>
      <c r="G1766" s="112"/>
      <c r="H1766" s="112"/>
    </row>
    <row r="1767" spans="1:8">
      <c r="A1767" s="112" t="s">
        <v>3681</v>
      </c>
      <c r="B1767" s="112" t="s">
        <v>40</v>
      </c>
      <c r="C1767">
        <v>160658</v>
      </c>
      <c r="D1767" s="112" t="s">
        <v>3682</v>
      </c>
      <c r="E1767">
        <v>1717</v>
      </c>
      <c r="G1767" s="112"/>
      <c r="H1767" s="112"/>
    </row>
    <row r="1768" spans="1:8">
      <c r="A1768" s="112" t="s">
        <v>3683</v>
      </c>
      <c r="B1768" s="112" t="s">
        <v>402</v>
      </c>
      <c r="C1768">
        <v>529556</v>
      </c>
      <c r="D1768" s="112" t="s">
        <v>3684</v>
      </c>
      <c r="E1768">
        <v>1717</v>
      </c>
      <c r="G1768" s="112"/>
      <c r="H1768" s="112"/>
    </row>
    <row r="1769" spans="1:8">
      <c r="A1769" s="112" t="s">
        <v>3685</v>
      </c>
      <c r="B1769" s="112" t="s">
        <v>474</v>
      </c>
      <c r="C1769">
        <v>530198</v>
      </c>
      <c r="D1769" s="112" t="s">
        <v>3686</v>
      </c>
      <c r="E1769">
        <v>1725</v>
      </c>
      <c r="G1769" s="112"/>
      <c r="H1769" s="112"/>
    </row>
    <row r="1770" spans="1:8">
      <c r="A1770" s="112" t="s">
        <v>715</v>
      </c>
      <c r="B1770" s="112" t="s">
        <v>402</v>
      </c>
      <c r="C1770">
        <v>529230</v>
      </c>
      <c r="D1770" s="112" t="s">
        <v>3687</v>
      </c>
      <c r="E1770">
        <v>1725</v>
      </c>
      <c r="G1770" s="112"/>
      <c r="H1770" s="112"/>
    </row>
    <row r="1771" spans="1:8">
      <c r="A1771" s="112" t="s">
        <v>3688</v>
      </c>
      <c r="B1771" s="112" t="s">
        <v>582</v>
      </c>
      <c r="C1771">
        <v>529197</v>
      </c>
      <c r="D1771" s="112" t="s">
        <v>3689</v>
      </c>
      <c r="E1771">
        <v>1725</v>
      </c>
      <c r="F1771" t="s">
        <v>447</v>
      </c>
      <c r="G1771" s="112" t="s">
        <v>3690</v>
      </c>
      <c r="H1771" s="112"/>
    </row>
    <row r="1772" spans="1:8">
      <c r="A1772" s="112" t="s">
        <v>3691</v>
      </c>
      <c r="B1772" s="112" t="s">
        <v>3692</v>
      </c>
      <c r="C1772">
        <v>512401</v>
      </c>
      <c r="D1772" s="112" t="s">
        <v>3693</v>
      </c>
      <c r="E1772">
        <v>1729</v>
      </c>
      <c r="F1772" t="s">
        <v>447</v>
      </c>
      <c r="G1772" s="112" t="s">
        <v>3693</v>
      </c>
      <c r="H1772" s="112"/>
    </row>
    <row r="1773" spans="1:8">
      <c r="A1773" s="112" t="s">
        <v>3643</v>
      </c>
      <c r="B1773" s="112" t="s">
        <v>69</v>
      </c>
      <c r="C1773">
        <v>529886</v>
      </c>
      <c r="D1773" s="112" t="s">
        <v>3694</v>
      </c>
      <c r="E1773">
        <v>1739</v>
      </c>
      <c r="G1773" s="112"/>
      <c r="H1773" s="112"/>
    </row>
    <row r="1774" spans="1:8">
      <c r="A1774" s="112" t="s">
        <v>3695</v>
      </c>
      <c r="B1774" s="112" t="s">
        <v>464</v>
      </c>
      <c r="C1774">
        <v>530263</v>
      </c>
      <c r="D1774" s="112" t="s">
        <v>3696</v>
      </c>
      <c r="E1774">
        <v>1739</v>
      </c>
      <c r="G1774" s="112"/>
      <c r="H1774" s="112"/>
    </row>
    <row r="1775" spans="1:8">
      <c r="A1775" s="112" t="s">
        <v>105</v>
      </c>
      <c r="B1775" s="112" t="s">
        <v>106</v>
      </c>
      <c r="C1775">
        <v>529005</v>
      </c>
      <c r="D1775" s="112" t="s">
        <v>3697</v>
      </c>
      <c r="E1775">
        <v>1739</v>
      </c>
      <c r="G1775" s="112"/>
      <c r="H1775" s="112"/>
    </row>
    <row r="1776" spans="1:8">
      <c r="A1776" s="112" t="s">
        <v>388</v>
      </c>
      <c r="B1776" s="112" t="s">
        <v>69</v>
      </c>
      <c r="C1776">
        <v>530264</v>
      </c>
      <c r="D1776" s="112" t="s">
        <v>3698</v>
      </c>
      <c r="E1776">
        <v>1746</v>
      </c>
      <c r="G1776" s="112"/>
      <c r="H1776" s="112"/>
    </row>
    <row r="1777" spans="1:8">
      <c r="A1777" s="112" t="s">
        <v>3699</v>
      </c>
      <c r="B1777" s="112" t="s">
        <v>69</v>
      </c>
      <c r="C1777">
        <v>529833</v>
      </c>
      <c r="D1777" s="112" t="s">
        <v>3700</v>
      </c>
      <c r="E1777">
        <v>1747</v>
      </c>
      <c r="G1777" s="112"/>
      <c r="H1777" s="112"/>
    </row>
    <row r="1778" spans="1:8">
      <c r="A1778" s="112" t="s">
        <v>217</v>
      </c>
      <c r="B1778" s="112" t="s">
        <v>218</v>
      </c>
      <c r="C1778">
        <v>529697</v>
      </c>
      <c r="D1778" s="112" t="s">
        <v>3701</v>
      </c>
      <c r="E1778">
        <v>1747</v>
      </c>
      <c r="G1778" s="112"/>
      <c r="H1778" s="112"/>
    </row>
    <row r="1779" spans="1:8">
      <c r="A1779" s="112" t="s">
        <v>3702</v>
      </c>
      <c r="B1779" s="112" t="s">
        <v>516</v>
      </c>
      <c r="C1779">
        <v>529046</v>
      </c>
      <c r="D1779" s="112" t="s">
        <v>3703</v>
      </c>
      <c r="E1779">
        <v>1747</v>
      </c>
      <c r="G1779" s="112"/>
      <c r="H1779" s="112"/>
    </row>
    <row r="1780" spans="1:8">
      <c r="A1780" s="112" t="s">
        <v>3704</v>
      </c>
      <c r="B1780" s="112" t="s">
        <v>74</v>
      </c>
      <c r="C1780">
        <v>529999</v>
      </c>
      <c r="D1780" s="112" t="s">
        <v>3705</v>
      </c>
      <c r="E1780">
        <v>1747</v>
      </c>
      <c r="G1780" s="112"/>
      <c r="H1780" s="112"/>
    </row>
    <row r="1781" spans="1:8">
      <c r="A1781" s="112" t="s">
        <v>3706</v>
      </c>
      <c r="B1781" s="112" t="s">
        <v>218</v>
      </c>
      <c r="C1781">
        <v>529725</v>
      </c>
      <c r="D1781" s="112" t="s">
        <v>3707</v>
      </c>
      <c r="E1781">
        <v>1747</v>
      </c>
      <c r="G1781" s="112"/>
      <c r="H1781" s="112"/>
    </row>
    <row r="1782" spans="1:8">
      <c r="A1782" s="112" t="s">
        <v>3708</v>
      </c>
      <c r="B1782" s="112" t="s">
        <v>69</v>
      </c>
      <c r="C1782">
        <v>529729</v>
      </c>
      <c r="D1782" s="112" t="s">
        <v>3709</v>
      </c>
      <c r="E1782">
        <v>1754</v>
      </c>
      <c r="G1782" s="112"/>
      <c r="H1782" s="112"/>
    </row>
    <row r="1783" spans="1:8">
      <c r="A1783" s="112" t="s">
        <v>1360</v>
      </c>
      <c r="B1783" s="112" t="s">
        <v>69</v>
      </c>
      <c r="C1783">
        <v>501409</v>
      </c>
      <c r="D1783" s="112" t="s">
        <v>3710</v>
      </c>
      <c r="E1783">
        <v>1754</v>
      </c>
      <c r="G1783" s="112"/>
      <c r="H1783" s="112"/>
    </row>
    <row r="1784" spans="1:8">
      <c r="A1784" s="112" t="s">
        <v>3711</v>
      </c>
      <c r="B1784" s="112" t="s">
        <v>69</v>
      </c>
      <c r="C1784">
        <v>529809</v>
      </c>
      <c r="D1784" s="112" t="s">
        <v>3712</v>
      </c>
      <c r="E1784">
        <v>1757</v>
      </c>
      <c r="G1784" s="112"/>
      <c r="H1784" s="112"/>
    </row>
    <row r="1785" spans="1:8">
      <c r="A1785" s="112" t="s">
        <v>3713</v>
      </c>
      <c r="B1785" s="112" t="s">
        <v>874</v>
      </c>
      <c r="C1785">
        <v>530266</v>
      </c>
      <c r="D1785" s="112" t="s">
        <v>3714</v>
      </c>
      <c r="E1785">
        <v>1757</v>
      </c>
      <c r="G1785" s="112"/>
      <c r="H1785" s="112"/>
    </row>
    <row r="1786" spans="1:8">
      <c r="A1786" s="112" t="s">
        <v>3715</v>
      </c>
      <c r="B1786" s="112" t="s">
        <v>3716</v>
      </c>
      <c r="C1786">
        <v>530267</v>
      </c>
      <c r="D1786" s="112" t="s">
        <v>3717</v>
      </c>
      <c r="E1786">
        <v>1757</v>
      </c>
      <c r="G1786" s="112"/>
      <c r="H1786" s="112"/>
    </row>
    <row r="1787" spans="1:8">
      <c r="A1787" s="112" t="s">
        <v>3718</v>
      </c>
      <c r="B1787" s="112" t="s">
        <v>2011</v>
      </c>
      <c r="C1787">
        <v>530268</v>
      </c>
      <c r="D1787" s="112" t="s">
        <v>3719</v>
      </c>
      <c r="E1787">
        <v>1762</v>
      </c>
      <c r="G1787" s="112"/>
      <c r="H1787" s="112"/>
    </row>
    <row r="1788" spans="1:8">
      <c r="A1788" s="112" t="s">
        <v>1367</v>
      </c>
      <c r="B1788" s="112" t="s">
        <v>69</v>
      </c>
      <c r="C1788">
        <v>529890</v>
      </c>
      <c r="D1788" s="112" t="s">
        <v>3720</v>
      </c>
      <c r="E1788">
        <v>1762</v>
      </c>
      <c r="G1788" s="112"/>
      <c r="H1788" s="112"/>
    </row>
    <row r="1789" spans="1:8">
      <c r="A1789" s="112" t="s">
        <v>174</v>
      </c>
      <c r="B1789" s="112" t="s">
        <v>69</v>
      </c>
      <c r="C1789">
        <v>530269</v>
      </c>
      <c r="D1789" s="112" t="s">
        <v>3721</v>
      </c>
      <c r="E1789">
        <v>1762</v>
      </c>
      <c r="G1789" s="112"/>
      <c r="H1789" s="112"/>
    </row>
    <row r="1790" spans="1:8">
      <c r="A1790" s="112" t="s">
        <v>1854</v>
      </c>
      <c r="B1790" s="112" t="s">
        <v>40</v>
      </c>
      <c r="C1790">
        <v>206604</v>
      </c>
      <c r="D1790" s="112" t="s">
        <v>3722</v>
      </c>
      <c r="E1790">
        <v>1762</v>
      </c>
      <c r="G1790" s="112"/>
      <c r="H1790" s="112"/>
    </row>
    <row r="1791" spans="1:8">
      <c r="A1791" s="112" t="s">
        <v>174</v>
      </c>
      <c r="B1791" s="112" t="s">
        <v>69</v>
      </c>
      <c r="C1791">
        <v>529306</v>
      </c>
      <c r="D1791" s="112" t="s">
        <v>3723</v>
      </c>
      <c r="E1791">
        <v>1769</v>
      </c>
      <c r="G1791" s="112"/>
      <c r="H1791" s="112"/>
    </row>
    <row r="1792" spans="1:8">
      <c r="A1792" s="112" t="s">
        <v>3724</v>
      </c>
      <c r="B1792" s="112" t="s">
        <v>642</v>
      </c>
      <c r="C1792">
        <v>529980</v>
      </c>
      <c r="D1792" s="112" t="s">
        <v>3725</v>
      </c>
      <c r="E1792">
        <v>1769</v>
      </c>
      <c r="G1792" s="112"/>
      <c r="H1792" s="112"/>
    </row>
    <row r="1793" spans="1:8">
      <c r="A1793" s="112" t="s">
        <v>3726</v>
      </c>
      <c r="B1793" s="112" t="s">
        <v>464</v>
      </c>
      <c r="C1793">
        <v>530174</v>
      </c>
      <c r="D1793" s="112" t="s">
        <v>3727</v>
      </c>
      <c r="E1793">
        <v>1769</v>
      </c>
      <c r="G1793" s="112"/>
      <c r="H1793" s="112"/>
    </row>
    <row r="1794" spans="1:8">
      <c r="A1794" s="112" t="s">
        <v>105</v>
      </c>
      <c r="B1794" s="112" t="s">
        <v>106</v>
      </c>
      <c r="C1794">
        <v>529361</v>
      </c>
      <c r="D1794" s="112" t="s">
        <v>3728</v>
      </c>
      <c r="E1794">
        <v>1784</v>
      </c>
      <c r="G1794" s="112"/>
      <c r="H1794" s="112"/>
    </row>
    <row r="1795" spans="1:8">
      <c r="A1795" s="112" t="s">
        <v>3729</v>
      </c>
      <c r="B1795" s="112" t="s">
        <v>74</v>
      </c>
      <c r="C1795">
        <v>499979</v>
      </c>
      <c r="D1795" s="112" t="s">
        <v>3730</v>
      </c>
      <c r="E1795">
        <v>1784</v>
      </c>
      <c r="G1795" s="112"/>
      <c r="H1795" s="112"/>
    </row>
    <row r="1796" spans="1:8">
      <c r="A1796" s="112" t="s">
        <v>3731</v>
      </c>
      <c r="B1796" s="112" t="s">
        <v>457</v>
      </c>
      <c r="C1796">
        <v>530176</v>
      </c>
      <c r="D1796" s="112" t="s">
        <v>3732</v>
      </c>
      <c r="E1796">
        <v>1784</v>
      </c>
      <c r="G1796" s="112"/>
      <c r="H1796" s="112"/>
    </row>
    <row r="1797" spans="1:8">
      <c r="A1797" s="112" t="s">
        <v>3733</v>
      </c>
      <c r="B1797" s="112" t="s">
        <v>402</v>
      </c>
      <c r="C1797">
        <v>529193</v>
      </c>
      <c r="D1797" s="112" t="s">
        <v>3734</v>
      </c>
      <c r="E1797">
        <v>1784</v>
      </c>
      <c r="G1797" s="112"/>
      <c r="H1797" s="112"/>
    </row>
    <row r="1798" spans="1:8">
      <c r="A1798" s="112" t="s">
        <v>3735</v>
      </c>
      <c r="B1798" s="112" t="s">
        <v>40</v>
      </c>
      <c r="C1798">
        <v>110583</v>
      </c>
      <c r="D1798" s="112" t="s">
        <v>3736</v>
      </c>
      <c r="E1798">
        <v>1790</v>
      </c>
      <c r="F1798" t="s">
        <v>466</v>
      </c>
      <c r="G1798" s="112" t="s">
        <v>3737</v>
      </c>
      <c r="H1798" s="112"/>
    </row>
    <row r="1799" spans="1:8">
      <c r="A1799" s="112" t="s">
        <v>3738</v>
      </c>
      <c r="B1799" s="112" t="s">
        <v>40</v>
      </c>
      <c r="C1799">
        <v>220075</v>
      </c>
      <c r="D1799" s="112" t="s">
        <v>3739</v>
      </c>
      <c r="E1799">
        <v>1790</v>
      </c>
      <c r="G1799" s="112"/>
      <c r="H1799" s="112"/>
    </row>
    <row r="1800" spans="1:8">
      <c r="A1800" s="112" t="s">
        <v>2279</v>
      </c>
      <c r="B1800" s="112" t="s">
        <v>1158</v>
      </c>
      <c r="C1800">
        <v>529345</v>
      </c>
      <c r="D1800" s="112" t="s">
        <v>3740</v>
      </c>
      <c r="E1800">
        <v>1790</v>
      </c>
      <c r="F1800" t="s">
        <v>490</v>
      </c>
      <c r="G1800" s="112" t="s">
        <v>3740</v>
      </c>
      <c r="H1800" s="112"/>
    </row>
    <row r="1801" spans="1:8">
      <c r="A1801" s="112" t="s">
        <v>3741</v>
      </c>
      <c r="B1801" s="112" t="s">
        <v>69</v>
      </c>
      <c r="C1801">
        <v>529857</v>
      </c>
      <c r="D1801" s="112" t="s">
        <v>3742</v>
      </c>
      <c r="E1801">
        <v>1790</v>
      </c>
      <c r="G1801" s="112"/>
      <c r="H1801" s="112"/>
    </row>
    <row r="1802" spans="1:8">
      <c r="A1802" s="112" t="s">
        <v>3743</v>
      </c>
      <c r="B1802" s="112" t="s">
        <v>298</v>
      </c>
      <c r="C1802">
        <v>529074</v>
      </c>
      <c r="D1802" s="112" t="s">
        <v>3744</v>
      </c>
      <c r="E1802">
        <v>1790</v>
      </c>
      <c r="G1802" s="112"/>
      <c r="H1802" s="112"/>
    </row>
    <row r="1803" spans="1:8">
      <c r="A1803" s="112" t="s">
        <v>3745</v>
      </c>
      <c r="B1803" s="112" t="s">
        <v>461</v>
      </c>
      <c r="C1803">
        <v>529560</v>
      </c>
      <c r="D1803" s="112" t="s">
        <v>3746</v>
      </c>
      <c r="E1803">
        <v>1790</v>
      </c>
      <c r="F1803" t="s">
        <v>447</v>
      </c>
      <c r="G1803" s="112" t="s">
        <v>3747</v>
      </c>
      <c r="H1803" s="112"/>
    </row>
    <row r="1804" spans="1:8">
      <c r="A1804" s="112" t="s">
        <v>3748</v>
      </c>
      <c r="B1804" s="112" t="s">
        <v>69</v>
      </c>
      <c r="C1804">
        <v>529496</v>
      </c>
      <c r="D1804" s="112" t="s">
        <v>3749</v>
      </c>
      <c r="E1804">
        <v>1790</v>
      </c>
      <c r="G1804" s="112"/>
      <c r="H1804" s="112"/>
    </row>
    <row r="1805" spans="1:8">
      <c r="A1805" s="112" t="s">
        <v>3750</v>
      </c>
      <c r="B1805" s="112" t="s">
        <v>69</v>
      </c>
      <c r="C1805">
        <v>530153</v>
      </c>
      <c r="D1805" s="112" t="s">
        <v>3751</v>
      </c>
      <c r="E1805">
        <v>1790</v>
      </c>
      <c r="G1805" s="112"/>
      <c r="H1805" s="112"/>
    </row>
    <row r="1806" spans="1:8">
      <c r="A1806" s="112" t="s">
        <v>3752</v>
      </c>
      <c r="B1806" s="112" t="s">
        <v>69</v>
      </c>
      <c r="C1806">
        <v>529845</v>
      </c>
      <c r="D1806" s="112" t="s">
        <v>3753</v>
      </c>
      <c r="E1806">
        <v>1801</v>
      </c>
      <c r="G1806" s="112"/>
      <c r="H1806" s="112"/>
    </row>
    <row r="1807" spans="1:8">
      <c r="A1807" s="112" t="s">
        <v>2034</v>
      </c>
      <c r="B1807" s="112" t="s">
        <v>402</v>
      </c>
      <c r="C1807">
        <v>529906</v>
      </c>
      <c r="D1807" s="112" t="s">
        <v>3754</v>
      </c>
      <c r="E1807">
        <v>1801</v>
      </c>
      <c r="G1807" s="112"/>
      <c r="H1807" s="112"/>
    </row>
    <row r="1808" spans="1:8">
      <c r="A1808" s="112" t="s">
        <v>3755</v>
      </c>
      <c r="B1808" s="112" t="s">
        <v>516</v>
      </c>
      <c r="C1808">
        <v>529408</v>
      </c>
      <c r="D1808" s="112" t="s">
        <v>3756</v>
      </c>
      <c r="E1808">
        <v>1801</v>
      </c>
      <c r="G1808" s="112"/>
      <c r="H1808" s="112"/>
    </row>
    <row r="1809" spans="1:8">
      <c r="A1809" s="112" t="s">
        <v>3757</v>
      </c>
      <c r="B1809" s="112" t="s">
        <v>40</v>
      </c>
      <c r="C1809">
        <v>530002</v>
      </c>
      <c r="D1809" s="112" t="s">
        <v>3758</v>
      </c>
      <c r="E1809">
        <v>1805</v>
      </c>
      <c r="G1809" s="112"/>
      <c r="H1809" s="112"/>
    </row>
    <row r="1810" spans="1:8">
      <c r="A1810" s="112" t="s">
        <v>3759</v>
      </c>
      <c r="B1810" s="112" t="s">
        <v>40</v>
      </c>
      <c r="C1810">
        <v>145813</v>
      </c>
      <c r="D1810" s="112" t="s">
        <v>3760</v>
      </c>
      <c r="E1810">
        <v>1807</v>
      </c>
      <c r="F1810" t="s">
        <v>466</v>
      </c>
      <c r="G1810" s="112" t="s">
        <v>3760</v>
      </c>
      <c r="H1810" s="112"/>
    </row>
    <row r="1811" spans="1:8">
      <c r="A1811" s="112" t="s">
        <v>3761</v>
      </c>
      <c r="B1811" s="112" t="s">
        <v>405</v>
      </c>
      <c r="C1811">
        <v>529577</v>
      </c>
      <c r="D1811" s="112" t="s">
        <v>3762</v>
      </c>
      <c r="E1811">
        <v>1807</v>
      </c>
      <c r="G1811" s="112"/>
      <c r="H1811" s="112"/>
    </row>
    <row r="1812" spans="1:8">
      <c r="A1812" s="112" t="s">
        <v>962</v>
      </c>
      <c r="B1812" s="112" t="s">
        <v>69</v>
      </c>
      <c r="C1812">
        <v>530178</v>
      </c>
      <c r="D1812" s="112" t="s">
        <v>3763</v>
      </c>
      <c r="E1812">
        <v>1813</v>
      </c>
      <c r="G1812" s="112"/>
      <c r="H1812" s="112"/>
    </row>
    <row r="1813" spans="1:8">
      <c r="A1813" s="112" t="s">
        <v>1430</v>
      </c>
      <c r="B1813" s="112" t="s">
        <v>474</v>
      </c>
      <c r="C1813">
        <v>529590</v>
      </c>
      <c r="D1813" s="112" t="s">
        <v>3764</v>
      </c>
      <c r="E1813">
        <v>1813</v>
      </c>
      <c r="G1813" s="112"/>
      <c r="H1813" s="112"/>
    </row>
    <row r="1814" spans="1:8">
      <c r="A1814" s="112" t="s">
        <v>2354</v>
      </c>
      <c r="B1814" s="112" t="s">
        <v>69</v>
      </c>
      <c r="C1814">
        <v>529838</v>
      </c>
      <c r="D1814" s="112" t="s">
        <v>3765</v>
      </c>
      <c r="E1814">
        <v>1813</v>
      </c>
      <c r="G1814" s="112"/>
      <c r="H1814" s="112"/>
    </row>
    <row r="1815" spans="1:8">
      <c r="A1815" s="112" t="s">
        <v>962</v>
      </c>
      <c r="B1815" s="112" t="s">
        <v>69</v>
      </c>
      <c r="C1815">
        <v>529622</v>
      </c>
      <c r="D1815" s="112" t="s">
        <v>3766</v>
      </c>
      <c r="E1815">
        <v>1818</v>
      </c>
      <c r="G1815" s="112"/>
      <c r="H1815" s="112"/>
    </row>
    <row r="1816" spans="1:8">
      <c r="A1816" s="112" t="s">
        <v>384</v>
      </c>
      <c r="B1816" s="112" t="s">
        <v>385</v>
      </c>
      <c r="C1816">
        <v>529503</v>
      </c>
      <c r="D1816" s="112" t="s">
        <v>3767</v>
      </c>
      <c r="E1816">
        <v>1818</v>
      </c>
      <c r="G1816" s="112"/>
      <c r="H1816" s="112"/>
    </row>
    <row r="1817" spans="1:8">
      <c r="A1817" s="112" t="s">
        <v>1653</v>
      </c>
      <c r="B1817" s="112" t="s">
        <v>69</v>
      </c>
      <c r="C1817">
        <v>530273</v>
      </c>
      <c r="D1817" s="112" t="s">
        <v>3768</v>
      </c>
      <c r="E1817">
        <v>1818</v>
      </c>
      <c r="G1817" s="112"/>
      <c r="H1817" s="112"/>
    </row>
    <row r="1818" spans="1:8">
      <c r="A1818" s="112" t="s">
        <v>3769</v>
      </c>
      <c r="B1818" s="112" t="s">
        <v>642</v>
      </c>
      <c r="C1818">
        <v>530084</v>
      </c>
      <c r="D1818" s="112" t="s">
        <v>3770</v>
      </c>
      <c r="E1818">
        <v>1818</v>
      </c>
      <c r="G1818" s="112"/>
      <c r="H1818" s="112"/>
    </row>
    <row r="1819" spans="1:8">
      <c r="A1819" s="112" t="s">
        <v>3771</v>
      </c>
      <c r="B1819" s="112" t="s">
        <v>642</v>
      </c>
      <c r="C1819">
        <v>529968</v>
      </c>
      <c r="D1819" s="112" t="s">
        <v>3772</v>
      </c>
      <c r="E1819">
        <v>1824</v>
      </c>
      <c r="G1819" s="112"/>
      <c r="H1819" s="112"/>
    </row>
    <row r="1820" spans="1:8">
      <c r="A1820" s="112" t="s">
        <v>3773</v>
      </c>
      <c r="B1820" s="112" t="s">
        <v>545</v>
      </c>
      <c r="C1820">
        <v>530194</v>
      </c>
      <c r="D1820" s="112" t="s">
        <v>3774</v>
      </c>
      <c r="E1820">
        <v>1824</v>
      </c>
      <c r="G1820" s="112"/>
      <c r="H1820" s="112"/>
    </row>
    <row r="1821" spans="1:8">
      <c r="A1821" s="112" t="s">
        <v>3775</v>
      </c>
      <c r="B1821" s="112" t="s">
        <v>445</v>
      </c>
      <c r="C1821">
        <v>530161</v>
      </c>
      <c r="D1821" s="112" t="s">
        <v>3776</v>
      </c>
      <c r="E1821">
        <v>1824</v>
      </c>
      <c r="G1821" s="112"/>
      <c r="H1821" s="112"/>
    </row>
    <row r="1822" spans="1:8">
      <c r="A1822" s="112" t="s">
        <v>3777</v>
      </c>
      <c r="B1822" s="112" t="s">
        <v>385</v>
      </c>
      <c r="C1822">
        <v>529081</v>
      </c>
      <c r="D1822" s="112" t="s">
        <v>3778</v>
      </c>
      <c r="E1822">
        <v>1829</v>
      </c>
      <c r="F1822" t="s">
        <v>493</v>
      </c>
      <c r="G1822" s="112" t="s">
        <v>3779</v>
      </c>
      <c r="H1822" s="112"/>
    </row>
    <row r="1823" spans="1:8">
      <c r="A1823" s="112" t="s">
        <v>815</v>
      </c>
      <c r="B1823" s="112" t="s">
        <v>69</v>
      </c>
      <c r="C1823">
        <v>529852</v>
      </c>
      <c r="D1823" s="112" t="s">
        <v>3780</v>
      </c>
      <c r="E1823">
        <v>1829</v>
      </c>
      <c r="G1823" s="112"/>
      <c r="H1823" s="112"/>
    </row>
    <row r="1824" spans="1:8">
      <c r="A1824" s="112" t="s">
        <v>388</v>
      </c>
      <c r="B1824" s="112" t="s">
        <v>69</v>
      </c>
      <c r="C1824">
        <v>529493</v>
      </c>
      <c r="D1824" s="112" t="s">
        <v>3781</v>
      </c>
      <c r="E1824">
        <v>1829</v>
      </c>
      <c r="G1824" s="112"/>
      <c r="H1824" s="112"/>
    </row>
    <row r="1825" spans="1:8">
      <c r="A1825" s="112" t="s">
        <v>3782</v>
      </c>
      <c r="B1825" s="112" t="s">
        <v>40</v>
      </c>
      <c r="C1825">
        <v>529937</v>
      </c>
      <c r="D1825" s="112" t="s">
        <v>3783</v>
      </c>
      <c r="E1825">
        <v>1832</v>
      </c>
      <c r="G1825" s="112"/>
      <c r="H1825" s="112"/>
    </row>
    <row r="1826" spans="1:8">
      <c r="A1826" s="112" t="s">
        <v>2717</v>
      </c>
      <c r="B1826" s="112" t="s">
        <v>69</v>
      </c>
      <c r="C1826">
        <v>529973</v>
      </c>
      <c r="D1826" s="112" t="s">
        <v>3784</v>
      </c>
      <c r="E1826">
        <v>1832</v>
      </c>
      <c r="G1826" s="112"/>
      <c r="H1826" s="112"/>
    </row>
    <row r="1827" spans="1:8">
      <c r="A1827" s="112" t="s">
        <v>3785</v>
      </c>
      <c r="B1827" s="112" t="s">
        <v>69</v>
      </c>
      <c r="C1827">
        <v>529483</v>
      </c>
      <c r="D1827" s="112" t="s">
        <v>3786</v>
      </c>
      <c r="E1827">
        <v>1832</v>
      </c>
      <c r="G1827" s="112"/>
      <c r="H1827" s="112"/>
    </row>
    <row r="1828" spans="1:8">
      <c r="A1828" s="112" t="s">
        <v>3787</v>
      </c>
      <c r="B1828" s="112" t="s">
        <v>642</v>
      </c>
      <c r="C1828">
        <v>529438</v>
      </c>
      <c r="D1828" s="112" t="s">
        <v>3788</v>
      </c>
      <c r="E1828">
        <v>1832</v>
      </c>
      <c r="G1828" s="112"/>
      <c r="H1828" s="112"/>
    </row>
    <row r="1829" spans="1:8">
      <c r="A1829" s="112" t="s">
        <v>3789</v>
      </c>
      <c r="B1829" s="112" t="s">
        <v>461</v>
      </c>
      <c r="C1829">
        <v>529276</v>
      </c>
      <c r="D1829" s="112" t="s">
        <v>3790</v>
      </c>
      <c r="E1829">
        <v>1837</v>
      </c>
      <c r="G1829" s="112"/>
      <c r="H1829" s="112"/>
    </row>
    <row r="1830" spans="1:8">
      <c r="A1830" s="112" t="s">
        <v>3791</v>
      </c>
      <c r="B1830" s="112" t="s">
        <v>69</v>
      </c>
      <c r="C1830">
        <v>530276</v>
      </c>
      <c r="D1830" s="112" t="s">
        <v>3792</v>
      </c>
      <c r="E1830">
        <v>1837</v>
      </c>
      <c r="G1830" s="112"/>
      <c r="H1830" s="112"/>
    </row>
    <row r="1831" spans="1:8">
      <c r="A1831" s="112" t="s">
        <v>3793</v>
      </c>
      <c r="B1831" s="112" t="s">
        <v>106</v>
      </c>
      <c r="C1831">
        <v>530054</v>
      </c>
      <c r="D1831" s="112" t="s">
        <v>3794</v>
      </c>
      <c r="E1831">
        <v>1837</v>
      </c>
      <c r="G1831" s="112"/>
      <c r="H1831" s="112"/>
    </row>
    <row r="1832" spans="1:8">
      <c r="A1832" s="112" t="s">
        <v>3795</v>
      </c>
      <c r="B1832" s="112" t="s">
        <v>924</v>
      </c>
      <c r="C1832">
        <v>529455</v>
      </c>
      <c r="D1832" s="112" t="s">
        <v>3796</v>
      </c>
      <c r="E1832">
        <v>1842</v>
      </c>
      <c r="G1832" s="112"/>
      <c r="H1832" s="112"/>
    </row>
    <row r="1833" spans="1:8">
      <c r="A1833" s="112" t="s">
        <v>3797</v>
      </c>
      <c r="B1833" s="112" t="s">
        <v>218</v>
      </c>
      <c r="C1833">
        <v>529767</v>
      </c>
      <c r="D1833" s="112" t="s">
        <v>3798</v>
      </c>
      <c r="E1833">
        <v>1842</v>
      </c>
      <c r="G1833" s="112"/>
      <c r="H1833" s="112"/>
    </row>
    <row r="1834" spans="1:8">
      <c r="A1834" s="112" t="s">
        <v>322</v>
      </c>
      <c r="B1834" s="112" t="s">
        <v>40</v>
      </c>
      <c r="C1834">
        <v>202134</v>
      </c>
      <c r="D1834" s="112" t="s">
        <v>3799</v>
      </c>
      <c r="E1834">
        <v>1845</v>
      </c>
      <c r="F1834" t="s">
        <v>447</v>
      </c>
      <c r="G1834" s="112" t="s">
        <v>3799</v>
      </c>
      <c r="H1834" s="112"/>
    </row>
    <row r="1835" spans="1:8">
      <c r="A1835" s="112" t="s">
        <v>384</v>
      </c>
      <c r="B1835" s="112" t="s">
        <v>385</v>
      </c>
      <c r="C1835">
        <v>530006</v>
      </c>
      <c r="D1835" s="112" t="s">
        <v>3800</v>
      </c>
      <c r="E1835">
        <v>1845</v>
      </c>
      <c r="F1835" t="s">
        <v>447</v>
      </c>
      <c r="G1835" s="112" t="s">
        <v>3801</v>
      </c>
      <c r="H1835" s="112"/>
    </row>
    <row r="1836" spans="1:8">
      <c r="A1836" s="112" t="s">
        <v>3802</v>
      </c>
      <c r="B1836" s="112" t="s">
        <v>69</v>
      </c>
      <c r="C1836">
        <v>530277</v>
      </c>
      <c r="D1836" s="112" t="s">
        <v>3803</v>
      </c>
      <c r="E1836">
        <v>1845</v>
      </c>
      <c r="G1836" s="112"/>
      <c r="H1836" s="112"/>
    </row>
    <row r="1837" spans="1:8">
      <c r="A1837" s="112" t="s">
        <v>2242</v>
      </c>
      <c r="B1837" s="112" t="s">
        <v>461</v>
      </c>
      <c r="C1837">
        <v>529558</v>
      </c>
      <c r="D1837" s="112" t="s">
        <v>3804</v>
      </c>
      <c r="E1837">
        <v>1845</v>
      </c>
      <c r="G1837" s="112"/>
      <c r="H1837" s="112"/>
    </row>
    <row r="1838" spans="1:8">
      <c r="A1838" s="112" t="s">
        <v>3805</v>
      </c>
      <c r="B1838" s="112" t="s">
        <v>464</v>
      </c>
      <c r="C1838">
        <v>529785</v>
      </c>
      <c r="D1838" s="112" t="s">
        <v>3806</v>
      </c>
      <c r="E1838">
        <v>1850</v>
      </c>
      <c r="G1838" s="112"/>
      <c r="H1838" s="112"/>
    </row>
    <row r="1839" spans="1:8">
      <c r="A1839" s="112" t="s">
        <v>226</v>
      </c>
      <c r="B1839" s="112" t="s">
        <v>69</v>
      </c>
      <c r="C1839">
        <v>530278</v>
      </c>
      <c r="D1839" s="112" t="s">
        <v>3807</v>
      </c>
      <c r="E1839">
        <v>1850</v>
      </c>
      <c r="G1839" s="112"/>
      <c r="H1839" s="112"/>
    </row>
    <row r="1840" spans="1:8">
      <c r="A1840" s="112" t="s">
        <v>3808</v>
      </c>
      <c r="B1840" s="112" t="s">
        <v>373</v>
      </c>
      <c r="C1840">
        <v>529902</v>
      </c>
      <c r="D1840" s="112" t="s">
        <v>3809</v>
      </c>
      <c r="E1840">
        <v>1852</v>
      </c>
      <c r="G1840" s="112"/>
      <c r="H1840" s="112"/>
    </row>
    <row r="1841" spans="1:8">
      <c r="A1841" s="112" t="s">
        <v>3810</v>
      </c>
      <c r="B1841" s="112" t="s">
        <v>464</v>
      </c>
      <c r="C1841">
        <v>529790</v>
      </c>
      <c r="D1841" s="112" t="s">
        <v>3811</v>
      </c>
      <c r="E1841">
        <v>1852</v>
      </c>
      <c r="G1841" s="112"/>
      <c r="H1841" s="112"/>
    </row>
    <row r="1842" spans="1:8">
      <c r="A1842" s="112" t="s">
        <v>3812</v>
      </c>
      <c r="B1842" s="112" t="s">
        <v>218</v>
      </c>
      <c r="C1842">
        <v>529344</v>
      </c>
      <c r="D1842" s="112" t="s">
        <v>3813</v>
      </c>
      <c r="E1842">
        <v>1852</v>
      </c>
      <c r="G1842" s="112"/>
      <c r="H1842" s="112"/>
    </row>
    <row r="1843" spans="1:8">
      <c r="A1843" s="112" t="s">
        <v>68</v>
      </c>
      <c r="B1843" s="112" t="s">
        <v>69</v>
      </c>
      <c r="C1843">
        <v>530279</v>
      </c>
      <c r="D1843" s="112" t="s">
        <v>3814</v>
      </c>
      <c r="E1843">
        <v>1856</v>
      </c>
      <c r="G1843" s="112"/>
      <c r="H1843" s="112"/>
    </row>
    <row r="1844" spans="1:8">
      <c r="A1844" s="112" t="s">
        <v>3494</v>
      </c>
      <c r="B1844" s="112" t="s">
        <v>461</v>
      </c>
      <c r="C1844">
        <v>529891</v>
      </c>
      <c r="D1844" s="112" t="s">
        <v>3815</v>
      </c>
      <c r="E1844">
        <v>1856</v>
      </c>
      <c r="G1844" s="112"/>
      <c r="H1844" s="112"/>
    </row>
    <row r="1845" spans="1:8">
      <c r="A1845" s="112" t="s">
        <v>3816</v>
      </c>
      <c r="B1845" s="112" t="s">
        <v>69</v>
      </c>
      <c r="C1845">
        <v>530074</v>
      </c>
      <c r="D1845" s="112" t="s">
        <v>3817</v>
      </c>
      <c r="E1845">
        <v>1858</v>
      </c>
      <c r="G1845" s="112"/>
      <c r="H1845" s="112"/>
    </row>
    <row r="1846" spans="1:8">
      <c r="A1846" s="112" t="s">
        <v>652</v>
      </c>
      <c r="B1846" s="112" t="s">
        <v>653</v>
      </c>
      <c r="C1846">
        <v>514022</v>
      </c>
      <c r="D1846" s="112" t="s">
        <v>3818</v>
      </c>
      <c r="E1846">
        <v>1858</v>
      </c>
      <c r="G1846" s="112"/>
      <c r="H1846" s="112"/>
    </row>
    <row r="1847" spans="1:8">
      <c r="A1847" s="112" t="s">
        <v>68</v>
      </c>
      <c r="B1847" s="112" t="s">
        <v>69</v>
      </c>
      <c r="C1847">
        <v>530280</v>
      </c>
      <c r="D1847" s="112" t="s">
        <v>3819</v>
      </c>
      <c r="E1847">
        <v>1862</v>
      </c>
      <c r="G1847" s="112"/>
      <c r="H1847" s="112"/>
    </row>
    <row r="1848" spans="1:8">
      <c r="A1848" s="112" t="s">
        <v>3820</v>
      </c>
      <c r="B1848" s="112" t="s">
        <v>385</v>
      </c>
      <c r="C1848">
        <v>500285</v>
      </c>
      <c r="D1848" s="112" t="s">
        <v>3821</v>
      </c>
      <c r="E1848">
        <v>1862</v>
      </c>
      <c r="G1848" s="112"/>
      <c r="H1848" s="112"/>
    </row>
    <row r="1849" spans="1:8">
      <c r="A1849" s="112" t="s">
        <v>1044</v>
      </c>
      <c r="B1849" s="112" t="s">
        <v>69</v>
      </c>
      <c r="C1849">
        <v>530020</v>
      </c>
      <c r="D1849" s="112" t="s">
        <v>3822</v>
      </c>
      <c r="E1849">
        <v>1862</v>
      </c>
      <c r="G1849" s="112"/>
      <c r="H1849" s="112"/>
    </row>
    <row r="1850" spans="1:8">
      <c r="A1850" s="112" t="s">
        <v>3823</v>
      </c>
      <c r="B1850" s="112" t="s">
        <v>642</v>
      </c>
      <c r="C1850">
        <v>529871</v>
      </c>
      <c r="D1850" s="112" t="s">
        <v>3824</v>
      </c>
      <c r="E1850">
        <v>1865</v>
      </c>
      <c r="G1850" s="112"/>
      <c r="H1850" s="112"/>
    </row>
    <row r="1851" spans="1:8">
      <c r="A1851" s="112" t="s">
        <v>1057</v>
      </c>
      <c r="B1851" s="112" t="s">
        <v>218</v>
      </c>
      <c r="C1851">
        <v>529876</v>
      </c>
      <c r="D1851" s="112" t="s">
        <v>3825</v>
      </c>
      <c r="E1851">
        <v>1865</v>
      </c>
      <c r="G1851" s="112"/>
      <c r="H1851" s="112"/>
    </row>
    <row r="1852" spans="1:8">
      <c r="A1852" s="112" t="s">
        <v>3826</v>
      </c>
      <c r="B1852" s="112" t="s">
        <v>69</v>
      </c>
      <c r="C1852">
        <v>530282</v>
      </c>
      <c r="D1852" s="112" t="s">
        <v>3827</v>
      </c>
      <c r="E1852">
        <v>1872</v>
      </c>
      <c r="G1852" s="112"/>
      <c r="H1852" s="112"/>
    </row>
    <row r="1853" spans="1:8">
      <c r="A1853" s="112" t="s">
        <v>3828</v>
      </c>
      <c r="B1853" s="112" t="s">
        <v>69</v>
      </c>
      <c r="C1853">
        <v>530283</v>
      </c>
      <c r="D1853" s="112" t="s">
        <v>3829</v>
      </c>
      <c r="E1853">
        <v>1872</v>
      </c>
      <c r="G1853" s="112"/>
      <c r="H1853" s="112"/>
    </row>
    <row r="1854" spans="1:8">
      <c r="A1854" s="112" t="s">
        <v>2729</v>
      </c>
      <c r="B1854" s="112" t="s">
        <v>642</v>
      </c>
      <c r="C1854">
        <v>529413</v>
      </c>
      <c r="D1854" s="112" t="s">
        <v>3830</v>
      </c>
      <c r="E1854">
        <v>1872</v>
      </c>
      <c r="G1854" s="112"/>
      <c r="H1854" s="112"/>
    </row>
    <row r="1855" spans="1:8">
      <c r="A1855" s="112" t="s">
        <v>3831</v>
      </c>
      <c r="B1855" s="112" t="s">
        <v>69</v>
      </c>
      <c r="C1855">
        <v>529819</v>
      </c>
      <c r="D1855" s="112" t="s">
        <v>3832</v>
      </c>
      <c r="E1855">
        <v>1872</v>
      </c>
      <c r="G1855" s="112"/>
      <c r="H1855" s="112"/>
    </row>
    <row r="1856" spans="1:8">
      <c r="A1856" s="112" t="s">
        <v>3833</v>
      </c>
      <c r="B1856" s="112" t="s">
        <v>516</v>
      </c>
      <c r="C1856">
        <v>529608</v>
      </c>
      <c r="D1856" s="112" t="s">
        <v>3834</v>
      </c>
      <c r="E1856">
        <v>1877</v>
      </c>
      <c r="F1856" t="s">
        <v>447</v>
      </c>
      <c r="G1856" s="112" t="s">
        <v>3834</v>
      </c>
      <c r="H1856" s="112"/>
    </row>
    <row r="1857" spans="1:8">
      <c r="A1857" s="112" t="s">
        <v>428</v>
      </c>
      <c r="B1857" s="112" t="s">
        <v>69</v>
      </c>
      <c r="C1857">
        <v>530083</v>
      </c>
      <c r="D1857" s="112" t="s">
        <v>3835</v>
      </c>
      <c r="E1857">
        <v>1877</v>
      </c>
      <c r="G1857" s="112"/>
      <c r="H1857" s="112"/>
    </row>
    <row r="1858" spans="1:8">
      <c r="A1858" s="112" t="s">
        <v>3836</v>
      </c>
      <c r="B1858" s="112" t="s">
        <v>642</v>
      </c>
      <c r="C1858">
        <v>529967</v>
      </c>
      <c r="D1858" s="112" t="s">
        <v>3837</v>
      </c>
      <c r="E1858">
        <v>1877</v>
      </c>
      <c r="G1858" s="112"/>
      <c r="H1858" s="112"/>
    </row>
    <row r="1859" spans="1:8">
      <c r="A1859" s="112" t="s">
        <v>3838</v>
      </c>
      <c r="B1859" s="112" t="s">
        <v>40</v>
      </c>
      <c r="C1859">
        <v>197869</v>
      </c>
      <c r="D1859" s="112" t="s">
        <v>3839</v>
      </c>
      <c r="E1859">
        <v>1881</v>
      </c>
      <c r="G1859" s="112"/>
      <c r="H1859" s="112"/>
    </row>
    <row r="1860" spans="1:8">
      <c r="A1860" s="112" t="s">
        <v>1002</v>
      </c>
      <c r="B1860" s="112" t="s">
        <v>69</v>
      </c>
      <c r="C1860">
        <v>529620</v>
      </c>
      <c r="D1860" s="112" t="s">
        <v>3840</v>
      </c>
      <c r="E1860">
        <v>1881</v>
      </c>
      <c r="G1860" s="112"/>
      <c r="H1860" s="112"/>
    </row>
    <row r="1861" spans="1:8">
      <c r="A1861" s="112" t="s">
        <v>3841</v>
      </c>
      <c r="B1861" s="112" t="s">
        <v>474</v>
      </c>
      <c r="C1861">
        <v>530023</v>
      </c>
      <c r="D1861" s="112" t="s">
        <v>3842</v>
      </c>
      <c r="E1861">
        <v>1881</v>
      </c>
      <c r="G1861" s="112"/>
      <c r="H1861" s="112"/>
    </row>
    <row r="1862" spans="1:8">
      <c r="A1862" s="112" t="s">
        <v>92</v>
      </c>
      <c r="B1862" s="112" t="s">
        <v>40</v>
      </c>
      <c r="C1862">
        <v>212106</v>
      </c>
      <c r="D1862" s="112" t="s">
        <v>3843</v>
      </c>
      <c r="E1862">
        <v>1885</v>
      </c>
      <c r="G1862" s="112"/>
      <c r="H1862" s="112"/>
    </row>
    <row r="1863" spans="1:8">
      <c r="A1863" s="112" t="s">
        <v>3844</v>
      </c>
      <c r="B1863" s="112" t="s">
        <v>69</v>
      </c>
      <c r="C1863">
        <v>529612</v>
      </c>
      <c r="D1863" s="112" t="s">
        <v>3845</v>
      </c>
      <c r="E1863">
        <v>1885</v>
      </c>
      <c r="G1863" s="112"/>
      <c r="H1863" s="112"/>
    </row>
    <row r="1864" spans="1:8">
      <c r="A1864" s="112" t="s">
        <v>2626</v>
      </c>
      <c r="B1864" s="112" t="s">
        <v>69</v>
      </c>
      <c r="C1864">
        <v>529641</v>
      </c>
      <c r="D1864" s="112" t="s">
        <v>3846</v>
      </c>
      <c r="E1864">
        <v>1885</v>
      </c>
      <c r="G1864" s="112"/>
      <c r="H1864" s="112"/>
    </row>
    <row r="1865" spans="1:8">
      <c r="A1865" s="112" t="s">
        <v>3847</v>
      </c>
      <c r="B1865" s="112" t="s">
        <v>69</v>
      </c>
      <c r="C1865">
        <v>529518</v>
      </c>
      <c r="D1865" s="112" t="s">
        <v>3848</v>
      </c>
      <c r="E1865">
        <v>1885</v>
      </c>
      <c r="G1865" s="112"/>
      <c r="H1865" s="112"/>
    </row>
    <row r="1866" spans="1:8">
      <c r="A1866" s="112" t="s">
        <v>3849</v>
      </c>
      <c r="B1866" s="112" t="s">
        <v>474</v>
      </c>
      <c r="C1866">
        <v>529580</v>
      </c>
      <c r="D1866" s="112" t="s">
        <v>3850</v>
      </c>
      <c r="E1866">
        <v>1885</v>
      </c>
      <c r="G1866" s="112"/>
      <c r="H1866" s="112"/>
    </row>
    <row r="1867" spans="1:8">
      <c r="A1867" s="112" t="s">
        <v>3034</v>
      </c>
      <c r="B1867" s="112" t="s">
        <v>474</v>
      </c>
      <c r="C1867">
        <v>529592</v>
      </c>
      <c r="D1867" s="112" t="s">
        <v>3851</v>
      </c>
      <c r="E1867">
        <v>1885</v>
      </c>
      <c r="G1867" s="112"/>
      <c r="H1867" s="112"/>
    </row>
    <row r="1868" spans="1:8">
      <c r="A1868" s="112" t="s">
        <v>2717</v>
      </c>
      <c r="B1868" s="112" t="s">
        <v>69</v>
      </c>
      <c r="C1868">
        <v>529827</v>
      </c>
      <c r="D1868" s="112" t="s">
        <v>3852</v>
      </c>
      <c r="E1868">
        <v>1893</v>
      </c>
      <c r="G1868" s="112"/>
      <c r="H1868" s="112"/>
    </row>
    <row r="1869" spans="1:8">
      <c r="A1869" s="112" t="s">
        <v>444</v>
      </c>
      <c r="B1869" s="112" t="s">
        <v>445</v>
      </c>
      <c r="C1869">
        <v>529082</v>
      </c>
      <c r="D1869" s="112" t="s">
        <v>3853</v>
      </c>
      <c r="E1869">
        <v>1893</v>
      </c>
      <c r="G1869" s="112"/>
      <c r="H1869" s="112"/>
    </row>
    <row r="1870" spans="1:8">
      <c r="A1870" s="112" t="s">
        <v>2868</v>
      </c>
      <c r="B1870" s="112" t="s">
        <v>69</v>
      </c>
      <c r="C1870">
        <v>529921</v>
      </c>
      <c r="D1870" s="112" t="s">
        <v>3854</v>
      </c>
      <c r="E1870">
        <v>1893</v>
      </c>
      <c r="G1870" s="112"/>
      <c r="H1870" s="112"/>
    </row>
    <row r="1871" spans="1:8">
      <c r="A1871" s="112" t="s">
        <v>1057</v>
      </c>
      <c r="B1871" s="112" t="s">
        <v>218</v>
      </c>
      <c r="C1871">
        <v>529701</v>
      </c>
      <c r="D1871" s="112" t="s">
        <v>3855</v>
      </c>
      <c r="E1871">
        <v>1893</v>
      </c>
      <c r="G1871" s="112"/>
      <c r="H1871" s="112"/>
    </row>
    <row r="1872" spans="1:8">
      <c r="A1872" s="112" t="s">
        <v>2552</v>
      </c>
      <c r="B1872" s="112" t="s">
        <v>69</v>
      </c>
      <c r="C1872">
        <v>529860</v>
      </c>
      <c r="D1872" s="112" t="s">
        <v>3856</v>
      </c>
      <c r="E1872">
        <v>1900</v>
      </c>
      <c r="G1872" s="112"/>
      <c r="H1872" s="112"/>
    </row>
    <row r="1873" spans="1:8">
      <c r="A1873" s="112" t="s">
        <v>3621</v>
      </c>
      <c r="B1873" s="112" t="s">
        <v>69</v>
      </c>
      <c r="C1873">
        <v>530021</v>
      </c>
      <c r="D1873" s="112" t="s">
        <v>3857</v>
      </c>
      <c r="E1873">
        <v>1909</v>
      </c>
      <c r="G1873" s="112"/>
      <c r="H1873" s="112"/>
    </row>
    <row r="1874" spans="1:8">
      <c r="A1874" s="112" t="s">
        <v>1703</v>
      </c>
      <c r="B1874" s="112" t="s">
        <v>883</v>
      </c>
      <c r="C1874">
        <v>530285</v>
      </c>
      <c r="D1874" s="112" t="s">
        <v>3858</v>
      </c>
      <c r="E1874">
        <v>1909</v>
      </c>
      <c r="G1874" s="112"/>
      <c r="H1874" s="112"/>
    </row>
    <row r="1875" spans="1:8">
      <c r="A1875" s="112" t="s">
        <v>3859</v>
      </c>
      <c r="B1875" s="112" t="s">
        <v>74</v>
      </c>
      <c r="C1875">
        <v>530286</v>
      </c>
      <c r="D1875" s="112" t="s">
        <v>3860</v>
      </c>
      <c r="E1875">
        <v>1909</v>
      </c>
      <c r="G1875" s="112"/>
      <c r="H1875" s="112"/>
    </row>
    <row r="1876" spans="1:8">
      <c r="A1876" s="112" t="s">
        <v>3861</v>
      </c>
      <c r="B1876" s="112" t="s">
        <v>449</v>
      </c>
      <c r="C1876">
        <v>529820</v>
      </c>
      <c r="D1876" s="112" t="s">
        <v>3862</v>
      </c>
      <c r="E1876">
        <v>1909</v>
      </c>
      <c r="G1876" s="112"/>
      <c r="H1876" s="112"/>
    </row>
    <row r="1877" spans="1:8">
      <c r="A1877" s="112" t="s">
        <v>3702</v>
      </c>
      <c r="B1877" s="112" t="s">
        <v>516</v>
      </c>
      <c r="C1877">
        <v>529233</v>
      </c>
      <c r="D1877" s="112" t="s">
        <v>3863</v>
      </c>
      <c r="E1877">
        <v>1916</v>
      </c>
      <c r="G1877" s="112"/>
      <c r="H1877" s="112"/>
    </row>
    <row r="1878" spans="1:8">
      <c r="A1878" s="112" t="s">
        <v>3864</v>
      </c>
      <c r="B1878" s="112" t="s">
        <v>474</v>
      </c>
      <c r="C1878">
        <v>529468</v>
      </c>
      <c r="D1878" s="112" t="s">
        <v>3865</v>
      </c>
      <c r="E1878">
        <v>1916</v>
      </c>
      <c r="G1878" s="112"/>
      <c r="H1878" s="112"/>
    </row>
    <row r="1879" spans="1:8">
      <c r="A1879" s="112" t="s">
        <v>3866</v>
      </c>
      <c r="B1879" s="112" t="s">
        <v>642</v>
      </c>
      <c r="C1879">
        <v>530287</v>
      </c>
      <c r="D1879" s="112" t="s">
        <v>3867</v>
      </c>
      <c r="E1879">
        <v>1916</v>
      </c>
      <c r="G1879" s="112"/>
      <c r="H1879" s="112"/>
    </row>
    <row r="1880" spans="1:8">
      <c r="A1880" s="112" t="s">
        <v>3868</v>
      </c>
      <c r="B1880" s="112" t="s">
        <v>69</v>
      </c>
      <c r="C1880">
        <v>529900</v>
      </c>
      <c r="D1880" s="112" t="s">
        <v>3869</v>
      </c>
      <c r="E1880">
        <v>1916</v>
      </c>
      <c r="G1880" s="112"/>
      <c r="H1880" s="112"/>
    </row>
    <row r="1881" spans="1:8">
      <c r="A1881" s="112" t="s">
        <v>3326</v>
      </c>
      <c r="B1881" s="112" t="s">
        <v>69</v>
      </c>
      <c r="C1881">
        <v>529948</v>
      </c>
      <c r="D1881" s="112" t="s">
        <v>3870</v>
      </c>
      <c r="E1881">
        <v>1916</v>
      </c>
      <c r="G1881" s="112"/>
      <c r="H1881" s="112"/>
    </row>
    <row r="1882" spans="1:8">
      <c r="A1882" s="112" t="s">
        <v>3871</v>
      </c>
      <c r="B1882" s="112" t="s">
        <v>69</v>
      </c>
      <c r="C1882">
        <v>529957</v>
      </c>
      <c r="D1882" s="112" t="s">
        <v>3872</v>
      </c>
      <c r="E1882">
        <v>1921</v>
      </c>
      <c r="G1882" s="112"/>
      <c r="H1882" s="112"/>
    </row>
    <row r="1883" spans="1:8">
      <c r="A1883" s="112" t="s">
        <v>3873</v>
      </c>
      <c r="B1883" s="112" t="s">
        <v>457</v>
      </c>
      <c r="C1883">
        <v>529594</v>
      </c>
      <c r="D1883" s="112" t="s">
        <v>3874</v>
      </c>
      <c r="E1883">
        <v>1921</v>
      </c>
      <c r="F1883" t="s">
        <v>447</v>
      </c>
      <c r="G1883" s="112" t="s">
        <v>3875</v>
      </c>
      <c r="H1883" s="112"/>
    </row>
    <row r="1884" spans="1:8">
      <c r="A1884" s="112" t="s">
        <v>3876</v>
      </c>
      <c r="B1884" s="112" t="s">
        <v>642</v>
      </c>
      <c r="C1884">
        <v>530288</v>
      </c>
      <c r="D1884" s="112" t="s">
        <v>3877</v>
      </c>
      <c r="E1884">
        <v>1921</v>
      </c>
      <c r="G1884" s="112"/>
      <c r="H1884" s="112"/>
    </row>
    <row r="1885" spans="1:8">
      <c r="A1885" s="112" t="s">
        <v>3878</v>
      </c>
      <c r="B1885" s="112" t="s">
        <v>69</v>
      </c>
      <c r="C1885">
        <v>529888</v>
      </c>
      <c r="D1885" s="112" t="s">
        <v>3879</v>
      </c>
      <c r="E1885">
        <v>1921</v>
      </c>
      <c r="G1885" s="112"/>
      <c r="H1885" s="112"/>
    </row>
    <row r="1886" spans="1:8">
      <c r="A1886" s="112" t="s">
        <v>2552</v>
      </c>
      <c r="B1886" s="112" t="s">
        <v>69</v>
      </c>
      <c r="C1886">
        <v>530080</v>
      </c>
      <c r="D1886" s="112" t="s">
        <v>3880</v>
      </c>
      <c r="E1886">
        <v>1926</v>
      </c>
      <c r="G1886" s="112"/>
      <c r="H1886" s="112"/>
    </row>
    <row r="1887" spans="1:8">
      <c r="A1887" s="112" t="s">
        <v>3881</v>
      </c>
      <c r="B1887" s="112" t="s">
        <v>131</v>
      </c>
      <c r="C1887">
        <v>529628</v>
      </c>
      <c r="D1887" s="112" t="s">
        <v>3882</v>
      </c>
      <c r="E1887">
        <v>1926</v>
      </c>
      <c r="G1887" s="112"/>
      <c r="H1887" s="112"/>
    </row>
    <row r="1888" spans="1:8">
      <c r="A1888" s="112" t="s">
        <v>3883</v>
      </c>
      <c r="B1888" s="112" t="s">
        <v>106</v>
      </c>
      <c r="C1888">
        <v>529624</v>
      </c>
      <c r="D1888" s="112" t="s">
        <v>3884</v>
      </c>
      <c r="E1888">
        <v>1926</v>
      </c>
      <c r="G1888" s="112"/>
      <c r="H1888" s="112"/>
    </row>
    <row r="1889" spans="1:8">
      <c r="A1889" s="112" t="s">
        <v>2626</v>
      </c>
      <c r="B1889" s="112" t="s">
        <v>69</v>
      </c>
      <c r="C1889">
        <v>529605</v>
      </c>
      <c r="D1889" s="112" t="s">
        <v>3885</v>
      </c>
      <c r="E1889">
        <v>1931</v>
      </c>
      <c r="G1889" s="112"/>
      <c r="H1889" s="112"/>
    </row>
    <row r="1890" spans="1:8">
      <c r="A1890" s="112" t="s">
        <v>3886</v>
      </c>
      <c r="B1890" s="112" t="s">
        <v>69</v>
      </c>
      <c r="C1890">
        <v>529931</v>
      </c>
      <c r="D1890" s="112" t="s">
        <v>3887</v>
      </c>
      <c r="E1890">
        <v>1931</v>
      </c>
      <c r="G1890" s="112"/>
      <c r="H1890" s="112"/>
    </row>
    <row r="1891" spans="1:8">
      <c r="A1891" s="112" t="s">
        <v>2760</v>
      </c>
      <c r="B1891" s="112" t="s">
        <v>642</v>
      </c>
      <c r="C1891">
        <v>530289</v>
      </c>
      <c r="D1891" s="112" t="s">
        <v>3888</v>
      </c>
      <c r="E1891">
        <v>1934</v>
      </c>
      <c r="G1891" s="112"/>
      <c r="H1891" s="112"/>
    </row>
    <row r="1892" spans="1:8">
      <c r="A1892" s="112" t="s">
        <v>3889</v>
      </c>
      <c r="B1892" s="112" t="s">
        <v>3890</v>
      </c>
      <c r="C1892">
        <v>530290</v>
      </c>
      <c r="D1892" s="112" t="s">
        <v>3891</v>
      </c>
      <c r="E1892">
        <v>1934</v>
      </c>
      <c r="F1892" t="s">
        <v>666</v>
      </c>
      <c r="G1892" s="112" t="s">
        <v>3892</v>
      </c>
      <c r="H1892" s="112"/>
    </row>
    <row r="1893" spans="1:8">
      <c r="A1893" s="112" t="s">
        <v>3893</v>
      </c>
      <c r="B1893" s="112" t="s">
        <v>218</v>
      </c>
      <c r="C1893">
        <v>529180</v>
      </c>
      <c r="D1893" s="112" t="s">
        <v>3894</v>
      </c>
      <c r="E1893">
        <v>1934</v>
      </c>
      <c r="G1893" s="112"/>
      <c r="H1893" s="112"/>
    </row>
    <row r="1894" spans="1:8">
      <c r="A1894" s="112" t="s">
        <v>3895</v>
      </c>
      <c r="B1894" s="112" t="s">
        <v>642</v>
      </c>
      <c r="C1894">
        <v>530093</v>
      </c>
      <c r="D1894" s="112" t="s">
        <v>3896</v>
      </c>
      <c r="E1894">
        <v>1938</v>
      </c>
      <c r="G1894" s="112"/>
      <c r="H1894" s="112"/>
    </row>
    <row r="1895" spans="1:8">
      <c r="A1895" s="112" t="s">
        <v>3676</v>
      </c>
      <c r="B1895" s="112" t="s">
        <v>461</v>
      </c>
      <c r="C1895">
        <v>529771</v>
      </c>
      <c r="D1895" s="112" t="s">
        <v>3897</v>
      </c>
      <c r="E1895">
        <v>1938</v>
      </c>
      <c r="G1895" s="112"/>
      <c r="H1895" s="112"/>
    </row>
    <row r="1896" spans="1:8">
      <c r="A1896" s="112" t="s">
        <v>3898</v>
      </c>
      <c r="B1896" s="112" t="s">
        <v>642</v>
      </c>
      <c r="C1896">
        <v>529773</v>
      </c>
      <c r="D1896" s="112" t="s">
        <v>3899</v>
      </c>
      <c r="E1896">
        <v>1938</v>
      </c>
      <c r="G1896" s="112"/>
      <c r="H1896" s="112"/>
    </row>
    <row r="1897" spans="1:8">
      <c r="A1897" s="112" t="s">
        <v>1360</v>
      </c>
      <c r="B1897" s="112" t="s">
        <v>69</v>
      </c>
      <c r="C1897">
        <v>529847</v>
      </c>
      <c r="D1897" s="112" t="s">
        <v>3900</v>
      </c>
      <c r="E1897">
        <v>1938</v>
      </c>
      <c r="G1897" s="112"/>
      <c r="H1897" s="112"/>
    </row>
    <row r="1898" spans="1:8">
      <c r="A1898" s="112" t="s">
        <v>1367</v>
      </c>
      <c r="B1898" s="112" t="s">
        <v>69</v>
      </c>
      <c r="C1898">
        <v>529862</v>
      </c>
      <c r="D1898" s="112" t="s">
        <v>3901</v>
      </c>
      <c r="E1898">
        <v>1938</v>
      </c>
      <c r="G1898" s="112"/>
      <c r="H1898" s="112"/>
    </row>
    <row r="1899" spans="1:8">
      <c r="A1899" s="112" t="s">
        <v>1653</v>
      </c>
      <c r="B1899" s="112" t="s">
        <v>69</v>
      </c>
      <c r="C1899">
        <v>529856</v>
      </c>
      <c r="D1899" s="112" t="s">
        <v>3902</v>
      </c>
      <c r="E1899">
        <v>1947</v>
      </c>
      <c r="G1899" s="112"/>
      <c r="H1899" s="112"/>
    </row>
    <row r="1900" spans="1:8">
      <c r="A1900" s="112" t="s">
        <v>2605</v>
      </c>
      <c r="B1900" s="112" t="s">
        <v>516</v>
      </c>
      <c r="C1900">
        <v>529267</v>
      </c>
      <c r="D1900" s="112" t="s">
        <v>3903</v>
      </c>
      <c r="E1900">
        <v>1947</v>
      </c>
      <c r="G1900" s="112"/>
      <c r="H1900" s="112"/>
    </row>
    <row r="1901" spans="1:8">
      <c r="A1901" s="112" t="s">
        <v>3904</v>
      </c>
      <c r="B1901" s="112" t="s">
        <v>96</v>
      </c>
      <c r="C1901">
        <v>529078</v>
      </c>
      <c r="D1901" s="112" t="s">
        <v>3905</v>
      </c>
      <c r="E1901">
        <v>1947</v>
      </c>
      <c r="G1901" s="112"/>
      <c r="H1901" s="112"/>
    </row>
    <row r="1902" spans="1:8">
      <c r="A1902" s="112" t="s">
        <v>3906</v>
      </c>
      <c r="B1902" s="112" t="s">
        <v>474</v>
      </c>
      <c r="C1902">
        <v>530010</v>
      </c>
      <c r="D1902" s="112" t="s">
        <v>3907</v>
      </c>
      <c r="E1902">
        <v>1947</v>
      </c>
      <c r="G1902" s="112"/>
      <c r="H1902" s="112"/>
    </row>
    <row r="1903" spans="1:8">
      <c r="A1903" s="112" t="s">
        <v>3908</v>
      </c>
      <c r="B1903" s="112" t="s">
        <v>461</v>
      </c>
      <c r="C1903">
        <v>530291</v>
      </c>
      <c r="D1903" s="112" t="s">
        <v>3909</v>
      </c>
      <c r="E1903">
        <v>1947</v>
      </c>
      <c r="G1903" s="112"/>
      <c r="H1903" s="112"/>
    </row>
    <row r="1904" spans="1:8">
      <c r="A1904" s="112" t="s">
        <v>815</v>
      </c>
      <c r="B1904" s="112" t="s">
        <v>69</v>
      </c>
      <c r="C1904">
        <v>530292</v>
      </c>
      <c r="D1904" s="112" t="s">
        <v>3910</v>
      </c>
      <c r="E1904">
        <v>1953</v>
      </c>
      <c r="G1904" s="112"/>
      <c r="H1904" s="112"/>
    </row>
    <row r="1905" spans="1:8">
      <c r="A1905" s="112" t="s">
        <v>2714</v>
      </c>
      <c r="B1905" s="112" t="s">
        <v>642</v>
      </c>
      <c r="C1905">
        <v>529958</v>
      </c>
      <c r="D1905" s="112" t="s">
        <v>3911</v>
      </c>
      <c r="E1905">
        <v>1953</v>
      </c>
      <c r="G1905" s="112"/>
      <c r="H1905" s="112"/>
    </row>
    <row r="1906" spans="1:8">
      <c r="A1906" s="112" t="s">
        <v>3912</v>
      </c>
      <c r="B1906" s="112" t="s">
        <v>642</v>
      </c>
      <c r="C1906">
        <v>530293</v>
      </c>
      <c r="D1906" s="112" t="s">
        <v>3913</v>
      </c>
      <c r="E1906">
        <v>1953</v>
      </c>
      <c r="G1906" s="112"/>
      <c r="H1906" s="112"/>
    </row>
    <row r="1907" spans="1:8">
      <c r="A1907" s="112" t="s">
        <v>3914</v>
      </c>
      <c r="B1907" s="112" t="s">
        <v>642</v>
      </c>
      <c r="C1907">
        <v>529639</v>
      </c>
      <c r="D1907" s="112" t="s">
        <v>3915</v>
      </c>
      <c r="E1907">
        <v>1953</v>
      </c>
      <c r="G1907" s="112"/>
      <c r="H1907" s="112"/>
    </row>
    <row r="1908" spans="1:8">
      <c r="A1908" s="112" t="s">
        <v>3916</v>
      </c>
      <c r="B1908" s="112" t="s">
        <v>642</v>
      </c>
      <c r="C1908">
        <v>529649</v>
      </c>
      <c r="D1908" s="112" t="s">
        <v>3917</v>
      </c>
      <c r="E1908">
        <v>1958</v>
      </c>
      <c r="G1908" s="112"/>
      <c r="H1908" s="112"/>
    </row>
    <row r="1909" spans="1:8">
      <c r="A1909" s="112" t="s">
        <v>1242</v>
      </c>
      <c r="B1909" s="112" t="s">
        <v>36</v>
      </c>
      <c r="C1909">
        <v>530001</v>
      </c>
      <c r="D1909" s="112" t="s">
        <v>3918</v>
      </c>
      <c r="E1909">
        <v>1958</v>
      </c>
      <c r="G1909" s="112"/>
      <c r="H1909" s="112"/>
    </row>
    <row r="1910" spans="1:8">
      <c r="A1910" s="112" t="s">
        <v>3919</v>
      </c>
      <c r="B1910" s="112" t="s">
        <v>464</v>
      </c>
      <c r="C1910">
        <v>528975</v>
      </c>
      <c r="D1910" s="112" t="s">
        <v>3920</v>
      </c>
      <c r="E1910">
        <v>1960</v>
      </c>
      <c r="G1910" s="112"/>
      <c r="H1910" s="112"/>
    </row>
    <row r="1911" spans="1:8">
      <c r="A1911" s="112" t="s">
        <v>3921</v>
      </c>
      <c r="B1911" s="112" t="s">
        <v>69</v>
      </c>
      <c r="C1911">
        <v>530064</v>
      </c>
      <c r="D1911" s="112" t="s">
        <v>3922</v>
      </c>
      <c r="E1911">
        <v>1960</v>
      </c>
      <c r="G1911" s="112"/>
      <c r="H1911" s="112"/>
    </row>
    <row r="1912" spans="1:8">
      <c r="A1912" s="112" t="s">
        <v>1525</v>
      </c>
      <c r="B1912" s="112" t="s">
        <v>69</v>
      </c>
      <c r="C1912">
        <v>530295</v>
      </c>
      <c r="D1912" s="112" t="s">
        <v>3923</v>
      </c>
      <c r="E1912">
        <v>1960</v>
      </c>
      <c r="G1912" s="112"/>
      <c r="H1912" s="112"/>
    </row>
    <row r="1913" spans="1:8">
      <c r="A1913" s="112" t="s">
        <v>695</v>
      </c>
      <c r="B1913" s="112" t="s">
        <v>471</v>
      </c>
      <c r="C1913">
        <v>529116</v>
      </c>
      <c r="D1913" s="112" t="s">
        <v>3924</v>
      </c>
      <c r="E1913">
        <v>1965</v>
      </c>
      <c r="G1913" s="112"/>
      <c r="H1913" s="112"/>
    </row>
    <row r="1914" spans="1:8">
      <c r="A1914" s="112" t="s">
        <v>218</v>
      </c>
      <c r="B1914" s="112" t="s">
        <v>218</v>
      </c>
      <c r="C1914">
        <v>530296</v>
      </c>
      <c r="D1914" s="112" t="s">
        <v>3925</v>
      </c>
      <c r="E1914">
        <v>1965</v>
      </c>
      <c r="G1914" s="112"/>
      <c r="H1914" s="112"/>
    </row>
    <row r="1915" spans="1:8">
      <c r="A1915" s="112" t="s">
        <v>1168</v>
      </c>
      <c r="B1915" s="112" t="s">
        <v>522</v>
      </c>
      <c r="C1915">
        <v>529843</v>
      </c>
      <c r="D1915" s="112" t="s">
        <v>3926</v>
      </c>
      <c r="E1915">
        <v>1965</v>
      </c>
      <c r="G1915" s="112"/>
      <c r="H1915" s="112"/>
    </row>
    <row r="1916" spans="1:8">
      <c r="A1916" s="112" t="s">
        <v>3145</v>
      </c>
      <c r="B1916" s="112" t="s">
        <v>69</v>
      </c>
      <c r="C1916">
        <v>529927</v>
      </c>
      <c r="D1916" s="112" t="s">
        <v>3927</v>
      </c>
      <c r="E1916">
        <v>1965</v>
      </c>
      <c r="G1916" s="112"/>
      <c r="H1916" s="112"/>
    </row>
    <row r="1917" spans="1:8">
      <c r="A1917" s="112" t="s">
        <v>3928</v>
      </c>
      <c r="B1917" s="112" t="s">
        <v>69</v>
      </c>
      <c r="C1917">
        <v>529884</v>
      </c>
      <c r="D1917" s="112" t="s">
        <v>3929</v>
      </c>
      <c r="E1917">
        <v>1965</v>
      </c>
      <c r="G1917" s="112"/>
      <c r="H1917" s="112"/>
    </row>
    <row r="1918" spans="1:8">
      <c r="A1918" s="112" t="s">
        <v>3930</v>
      </c>
      <c r="B1918" s="112" t="s">
        <v>40</v>
      </c>
      <c r="C1918">
        <v>227881</v>
      </c>
      <c r="D1918" s="112" t="s">
        <v>3931</v>
      </c>
      <c r="E1918">
        <v>1972</v>
      </c>
      <c r="G1918" s="112"/>
      <c r="H1918" s="112"/>
    </row>
    <row r="1919" spans="1:8">
      <c r="A1919" s="112" t="s">
        <v>3932</v>
      </c>
      <c r="B1919" s="112" t="s">
        <v>69</v>
      </c>
      <c r="C1919">
        <v>529897</v>
      </c>
      <c r="D1919" s="112" t="s">
        <v>3933</v>
      </c>
      <c r="E1919">
        <v>1972</v>
      </c>
      <c r="G1919" s="112"/>
      <c r="H1919" s="112"/>
    </row>
    <row r="1920" spans="1:8">
      <c r="A1920" s="112" t="s">
        <v>3934</v>
      </c>
      <c r="B1920" s="112" t="s">
        <v>642</v>
      </c>
      <c r="C1920">
        <v>530297</v>
      </c>
      <c r="D1920" s="112" t="s">
        <v>3935</v>
      </c>
      <c r="E1920">
        <v>1972</v>
      </c>
      <c r="G1920" s="112"/>
      <c r="H1920" s="112"/>
    </row>
    <row r="1921" spans="1:8">
      <c r="A1921" s="112" t="s">
        <v>3936</v>
      </c>
      <c r="B1921" s="112" t="s">
        <v>69</v>
      </c>
      <c r="C1921">
        <v>529979</v>
      </c>
      <c r="D1921" s="112" t="s">
        <v>3937</v>
      </c>
      <c r="E1921">
        <v>1972</v>
      </c>
      <c r="G1921" s="112"/>
      <c r="H1921" s="112"/>
    </row>
    <row r="1922" spans="1:8">
      <c r="A1922" s="112" t="s">
        <v>428</v>
      </c>
      <c r="B1922" s="112" t="s">
        <v>69</v>
      </c>
      <c r="C1922">
        <v>529977</v>
      </c>
      <c r="D1922" s="112" t="s">
        <v>3938</v>
      </c>
      <c r="E1922">
        <v>1972</v>
      </c>
      <c r="G1922" s="112"/>
      <c r="H1922" s="112"/>
    </row>
    <row r="1923" spans="1:8">
      <c r="A1923" s="112" t="s">
        <v>3939</v>
      </c>
      <c r="B1923" s="112" t="s">
        <v>2011</v>
      </c>
      <c r="C1923">
        <v>530298</v>
      </c>
      <c r="D1923" s="112" t="s">
        <v>3940</v>
      </c>
      <c r="E1923">
        <v>1979</v>
      </c>
      <c r="G1923" s="112"/>
      <c r="H1923" s="112"/>
    </row>
    <row r="1924" spans="1:8">
      <c r="A1924" s="112" t="s">
        <v>2552</v>
      </c>
      <c r="B1924" s="112" t="s">
        <v>69</v>
      </c>
      <c r="C1924">
        <v>529892</v>
      </c>
      <c r="D1924" s="112" t="s">
        <v>3941</v>
      </c>
      <c r="E1924">
        <v>1979</v>
      </c>
      <c r="G1924" s="112"/>
      <c r="H1924" s="112"/>
    </row>
    <row r="1925" spans="1:8">
      <c r="A1925" s="112" t="s">
        <v>428</v>
      </c>
      <c r="B1925" s="112" t="s">
        <v>69</v>
      </c>
      <c r="C1925">
        <v>530085</v>
      </c>
      <c r="D1925" s="112" t="s">
        <v>3942</v>
      </c>
      <c r="E1925">
        <v>1979</v>
      </c>
      <c r="G1925" s="112"/>
      <c r="H1925" s="112"/>
    </row>
    <row r="1926" spans="1:8">
      <c r="A1926" s="112" t="s">
        <v>68</v>
      </c>
      <c r="B1926" s="112" t="s">
        <v>69</v>
      </c>
      <c r="C1926">
        <v>529868</v>
      </c>
      <c r="D1926" s="112" t="s">
        <v>3943</v>
      </c>
      <c r="E1926">
        <v>1983</v>
      </c>
      <c r="G1926" s="112"/>
      <c r="H1926" s="112"/>
    </row>
    <row r="1927" spans="1:8">
      <c r="A1927" s="112" t="s">
        <v>3944</v>
      </c>
      <c r="B1927" s="112" t="s">
        <v>69</v>
      </c>
      <c r="C1927">
        <v>529959</v>
      </c>
      <c r="D1927" s="112" t="s">
        <v>3945</v>
      </c>
      <c r="E1927">
        <v>1983</v>
      </c>
      <c r="G1927" s="112"/>
      <c r="H1927" s="112"/>
    </row>
    <row r="1928" spans="1:8">
      <c r="A1928" s="112" t="s">
        <v>3946</v>
      </c>
      <c r="B1928" s="112" t="s">
        <v>218</v>
      </c>
      <c r="C1928">
        <v>530068</v>
      </c>
      <c r="D1928" s="112" t="s">
        <v>3947</v>
      </c>
      <c r="E1928">
        <v>1983</v>
      </c>
      <c r="G1928" s="112"/>
      <c r="H1928" s="112"/>
    </row>
    <row r="1929" spans="1:8">
      <c r="A1929" s="112" t="s">
        <v>3948</v>
      </c>
      <c r="B1929" s="112" t="s">
        <v>405</v>
      </c>
      <c r="C1929">
        <v>530299</v>
      </c>
      <c r="D1929" s="112" t="s">
        <v>3949</v>
      </c>
      <c r="E1929">
        <v>1983</v>
      </c>
      <c r="G1929" s="112"/>
      <c r="H1929" s="112"/>
    </row>
    <row r="1930" spans="1:8">
      <c r="A1930" s="112" t="s">
        <v>3791</v>
      </c>
      <c r="B1930" s="112" t="s">
        <v>69</v>
      </c>
      <c r="C1930">
        <v>529972</v>
      </c>
      <c r="D1930" s="112" t="s">
        <v>3950</v>
      </c>
      <c r="E1930">
        <v>1988</v>
      </c>
      <c r="G1930" s="112"/>
      <c r="H1930" s="112"/>
    </row>
    <row r="1931" spans="1:8">
      <c r="A1931" s="112" t="s">
        <v>428</v>
      </c>
      <c r="B1931" s="112" t="s">
        <v>69</v>
      </c>
      <c r="C1931">
        <v>529829</v>
      </c>
      <c r="D1931" s="112" t="s">
        <v>3951</v>
      </c>
      <c r="E1931">
        <v>1988</v>
      </c>
      <c r="G1931" s="112"/>
      <c r="H1931" s="112"/>
    </row>
    <row r="1932" spans="1:8">
      <c r="A1932" s="112" t="s">
        <v>3952</v>
      </c>
      <c r="B1932" s="112" t="s">
        <v>69</v>
      </c>
      <c r="C1932">
        <v>529919</v>
      </c>
      <c r="D1932" s="112" t="s">
        <v>3953</v>
      </c>
      <c r="E1932">
        <v>1990</v>
      </c>
      <c r="G1932" s="112"/>
      <c r="H1932" s="112"/>
    </row>
    <row r="1933" spans="1:8">
      <c r="A1933" s="112" t="s">
        <v>226</v>
      </c>
      <c r="B1933" s="112" t="s">
        <v>69</v>
      </c>
      <c r="C1933">
        <v>529873</v>
      </c>
      <c r="D1933" s="112" t="s">
        <v>3954</v>
      </c>
      <c r="E1933">
        <v>1990</v>
      </c>
      <c r="G1933" s="112"/>
      <c r="H1933" s="112"/>
    </row>
    <row r="1934" spans="1:8">
      <c r="A1934" s="112" t="s">
        <v>3955</v>
      </c>
      <c r="B1934" s="112" t="s">
        <v>457</v>
      </c>
      <c r="C1934">
        <v>529598</v>
      </c>
      <c r="D1934" s="112" t="s">
        <v>3956</v>
      </c>
      <c r="E1934">
        <v>2001</v>
      </c>
      <c r="F1934" t="s">
        <v>447</v>
      </c>
      <c r="G1934" s="112" t="s">
        <v>3956</v>
      </c>
      <c r="H1934" s="112"/>
    </row>
    <row r="1935" spans="1:8">
      <c r="A1935" s="112" t="s">
        <v>3957</v>
      </c>
      <c r="B1935" s="112" t="s">
        <v>106</v>
      </c>
      <c r="C1935">
        <v>529920</v>
      </c>
      <c r="D1935" s="112" t="s">
        <v>3958</v>
      </c>
      <c r="E1935">
        <v>2001</v>
      </c>
      <c r="G1935" s="112"/>
      <c r="H1935" s="112"/>
    </row>
    <row r="1936" spans="1:8">
      <c r="A1936" s="112" t="s">
        <v>886</v>
      </c>
      <c r="B1936" s="112" t="s">
        <v>464</v>
      </c>
      <c r="C1936">
        <v>530088</v>
      </c>
      <c r="D1936" s="112" t="s">
        <v>3959</v>
      </c>
      <c r="E1936">
        <v>2005</v>
      </c>
      <c r="G1936" s="112"/>
      <c r="H1936" s="112"/>
    </row>
    <row r="1937" spans="1:8">
      <c r="A1937" s="112" t="s">
        <v>2988</v>
      </c>
      <c r="B1937" s="112" t="s">
        <v>642</v>
      </c>
      <c r="C1937">
        <v>530135</v>
      </c>
      <c r="D1937" s="112" t="s">
        <v>3960</v>
      </c>
      <c r="E1937">
        <v>2005</v>
      </c>
      <c r="G1937" s="112"/>
      <c r="H1937" s="112"/>
    </row>
    <row r="1938" spans="1:8">
      <c r="A1938" s="112" t="s">
        <v>3961</v>
      </c>
      <c r="B1938" s="112" t="s">
        <v>474</v>
      </c>
      <c r="C1938">
        <v>529591</v>
      </c>
      <c r="D1938" s="112" t="s">
        <v>3962</v>
      </c>
      <c r="E1938">
        <v>2005</v>
      </c>
      <c r="G1938" s="112"/>
      <c r="H1938" s="112"/>
    </row>
    <row r="1939" spans="1:8">
      <c r="A1939" s="112" t="s">
        <v>3963</v>
      </c>
      <c r="B1939" s="112" t="s">
        <v>385</v>
      </c>
      <c r="C1939">
        <v>529476</v>
      </c>
      <c r="D1939" s="112" t="s">
        <v>3964</v>
      </c>
      <c r="E1939">
        <v>2010</v>
      </c>
      <c r="G1939" s="112"/>
      <c r="H1939" s="112"/>
    </row>
    <row r="1940" spans="1:8">
      <c r="A1940" s="112"/>
      <c r="B1940" s="112"/>
      <c r="D1940" s="112"/>
      <c r="G1940" s="112"/>
      <c r="H1940" s="112"/>
    </row>
  </sheetData>
  <pageMargins left="0.7" right="0.7" top="0.75" bottom="0.75" header="0.3" footer="0.3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42"/>
  <sheetViews>
    <sheetView workbookViewId="0">
      <selection activeCell="F2" sqref="F2"/>
    </sheetView>
  </sheetViews>
  <sheetFormatPr defaultColWidth="9" defaultRowHeight="13.5"/>
  <cols>
    <col min="4" max="4" width="10.75" customWidth="1"/>
    <col min="5" max="5" width="9.375" style="101"/>
    <col min="6" max="6" width="9" style="8"/>
    <col min="7" max="7" width="12.375" style="8" customWidth="1"/>
    <col min="8" max="8" width="12.625" style="8"/>
    <col min="9" max="9" width="14.75" style="8" customWidth="1"/>
  </cols>
  <sheetData>
    <row r="1" s="60" customFormat="1" spans="1:10">
      <c r="A1" s="60" t="s">
        <v>24</v>
      </c>
      <c r="B1" s="60" t="s">
        <v>25</v>
      </c>
      <c r="C1" s="60" t="s">
        <v>26</v>
      </c>
      <c r="D1" s="60" t="s">
        <v>27</v>
      </c>
      <c r="E1" s="102" t="s">
        <v>3965</v>
      </c>
      <c r="F1" s="8" t="s">
        <v>3966</v>
      </c>
      <c r="G1" s="8" t="s">
        <v>3967</v>
      </c>
      <c r="H1" s="8" t="s">
        <v>33</v>
      </c>
      <c r="I1" s="8" t="s">
        <v>34</v>
      </c>
      <c r="J1" s="60" t="s">
        <v>3968</v>
      </c>
    </row>
    <row r="2" ht="15" spans="1:10">
      <c r="A2" t="s">
        <v>39</v>
      </c>
      <c r="B2" t="s">
        <v>40</v>
      </c>
      <c r="C2">
        <v>166027</v>
      </c>
      <c r="D2" t="s">
        <v>41</v>
      </c>
      <c r="E2" s="103">
        <v>1</v>
      </c>
      <c r="F2" s="104" t="str" cm="1">
        <f t="array" ref="F2">INDEX(QS!$B$5:$B$1000,MATCH(D2,QS!$C$5:$C$1000,0))</f>
        <v>4</v>
      </c>
      <c r="G2" s="104">
        <f>VLOOKUP(D2,TIMES排名!A:B,2,FALSE)</f>
        <v>2</v>
      </c>
      <c r="H2" s="105">
        <f>1965/56937</f>
        <v>0.0345118288634807</v>
      </c>
      <c r="I2" s="8">
        <f>301/15934</f>
        <v>0.0188904229948538</v>
      </c>
      <c r="J2" s="109" t="s">
        <v>3969</v>
      </c>
    </row>
    <row r="3" ht="15" spans="1:10">
      <c r="A3" t="s">
        <v>39</v>
      </c>
      <c r="B3" t="s">
        <v>40</v>
      </c>
      <c r="C3">
        <v>166683</v>
      </c>
      <c r="D3" t="s">
        <v>49</v>
      </c>
      <c r="E3" s="103">
        <v>2</v>
      </c>
      <c r="F3" s="104" t="str" cm="1">
        <f t="array" ref="F3">INDEX(QS!$B$5:$B$1000,MATCH(D3,QS!$C$5:$C$1000,0))</f>
        <v>1</v>
      </c>
      <c r="G3" s="104">
        <f>VLOOKUP(D3,TIMES排名!A:B,2,FALSE)</f>
        <v>5</v>
      </c>
      <c r="H3" s="105">
        <v>0.048</v>
      </c>
      <c r="I3" s="8">
        <f>120/5889</f>
        <v>0.0203769740193581</v>
      </c>
      <c r="J3" s="109" t="s">
        <v>3970</v>
      </c>
    </row>
    <row r="4" ht="15" spans="1:10">
      <c r="A4" t="s">
        <v>43</v>
      </c>
      <c r="B4" t="s">
        <v>40</v>
      </c>
      <c r="C4">
        <v>243744</v>
      </c>
      <c r="D4" t="s">
        <v>44</v>
      </c>
      <c r="E4" s="103">
        <v>3</v>
      </c>
      <c r="F4" s="104" t="str" cm="1">
        <f t="array" ref="F4">INDEX(QS!$B$5:$B$1000,MATCH(D4,QS!$C$5:$C$1000,0))</f>
        <v>5</v>
      </c>
      <c r="G4" s="104">
        <f>VLOOKUP(D4,TIMES排名!A:B,2,FALSE)</f>
        <v>3</v>
      </c>
      <c r="H4" s="8">
        <f>(1044+1055)/(27133+26600)</f>
        <v>0.0390635177637578</v>
      </c>
      <c r="J4" s="110" t="s">
        <v>3971</v>
      </c>
    </row>
    <row r="5" ht="15.75" spans="1:10">
      <c r="A5" t="s">
        <v>35</v>
      </c>
      <c r="B5" t="s">
        <v>36</v>
      </c>
      <c r="C5">
        <v>503637</v>
      </c>
      <c r="D5" t="s">
        <v>37</v>
      </c>
      <c r="E5" s="103">
        <v>4</v>
      </c>
      <c r="F5" s="104" t="str" cm="1">
        <f t="array" ref="F5">INDEX(QS!$B$5:$B$1000,MATCH(D5,QS!$C$5:$C$1000,0))</f>
        <v>3</v>
      </c>
      <c r="G5" s="104">
        <f>VLOOKUP(D5,TIMES排名!A:B,2,FALSE)</f>
        <v>1</v>
      </c>
      <c r="J5" s="109" t="s">
        <v>3972</v>
      </c>
    </row>
    <row r="6" ht="69" spans="1:10">
      <c r="A6" t="s">
        <v>2356</v>
      </c>
      <c r="B6" t="s">
        <v>40</v>
      </c>
      <c r="C6">
        <v>110635</v>
      </c>
      <c r="D6" s="106" t="s">
        <v>2357</v>
      </c>
      <c r="E6" s="103">
        <v>5</v>
      </c>
      <c r="F6" s="104" t="str" cm="1">
        <f t="array" ref="F6">INDEX(QS!$B$5:$B$1000,MATCH(D6,QS!$C$5:$C$1000,0))</f>
        <v>10</v>
      </c>
      <c r="G6" s="104" t="e">
        <f>VLOOKUP(D6,TIMES排名!A:B,2,FALSE)</f>
        <v>#N/A</v>
      </c>
      <c r="H6" s="107">
        <f>20265/145253</f>
        <v>0.139515190736164</v>
      </c>
      <c r="I6" s="107">
        <f>1226/21937</f>
        <v>0.0558873136709669</v>
      </c>
      <c r="J6" s="109" t="s">
        <v>3973</v>
      </c>
    </row>
    <row r="7" ht="15.75" spans="1:10">
      <c r="A7" t="s">
        <v>46</v>
      </c>
      <c r="B7" t="s">
        <v>36</v>
      </c>
      <c r="C7">
        <v>502149</v>
      </c>
      <c r="D7" t="s">
        <v>47</v>
      </c>
      <c r="E7" s="103">
        <v>6</v>
      </c>
      <c r="F7" s="104" t="str" cm="1">
        <f t="array" ref="F7">INDEX(QS!$B$5:$B$1000,MATCH(D7,QS!$C$5:$C$1000,0))</f>
        <v>2</v>
      </c>
      <c r="G7" s="104">
        <f>VLOOKUP(D7,TIMES排名!A:B,2,FALSE)</f>
        <v>3</v>
      </c>
      <c r="J7" s="109" t="s">
        <v>3974</v>
      </c>
    </row>
    <row r="8" ht="15.75" spans="1:10">
      <c r="A8" t="s">
        <v>57</v>
      </c>
      <c r="B8" t="s">
        <v>36</v>
      </c>
      <c r="C8">
        <v>501693</v>
      </c>
      <c r="D8" t="s">
        <v>2359</v>
      </c>
      <c r="E8" s="103">
        <v>7</v>
      </c>
      <c r="F8" s="104" t="e" cm="1">
        <f t="array" ref="F8">INDEX(QS!$B$5:$B$1000,MATCH(D8,QS!$C$5:$C$1000,0))</f>
        <v>#N/A</v>
      </c>
      <c r="G8" s="104" t="e">
        <f>VLOOKUP(D8,TIMES排名!A:B,2,FALSE)</f>
        <v>#N/A</v>
      </c>
      <c r="J8" s="109" t="s">
        <v>3975</v>
      </c>
    </row>
    <row r="9" ht="42" spans="1:10">
      <c r="A9" t="s">
        <v>89</v>
      </c>
      <c r="B9" t="s">
        <v>40</v>
      </c>
      <c r="C9">
        <v>236948</v>
      </c>
      <c r="D9" s="108" t="s">
        <v>90</v>
      </c>
      <c r="E9" s="103">
        <v>7</v>
      </c>
      <c r="F9" s="104" t="str" cm="1">
        <f t="array" ref="F9">INDEX(QS!$B$5:$B$1000,MATCH(D9,QS!$C$5:$C$1000,0))</f>
        <v>63</v>
      </c>
      <c r="G9" s="104">
        <f>VLOOKUP(D9,TIMES排名!A:B,2,FALSE)</f>
        <v>26</v>
      </c>
      <c r="H9" s="107">
        <f>26552/62428</f>
        <v>0.425321970910489</v>
      </c>
      <c r="I9" s="107"/>
      <c r="J9" s="109" t="s">
        <v>3976</v>
      </c>
    </row>
    <row r="10" ht="28.5" spans="1:10">
      <c r="A10" t="s">
        <v>60</v>
      </c>
      <c r="B10" t="s">
        <v>40</v>
      </c>
      <c r="C10">
        <v>190150</v>
      </c>
      <c r="D10" s="108" t="s">
        <v>61</v>
      </c>
      <c r="E10" s="103">
        <v>9</v>
      </c>
      <c r="F10" s="104" t="str" cm="1">
        <f t="array" ref="F10">INDEX(QS!$B$5:$B$1000,MATCH(D10,QS!$C$5:$C$1000,0))</f>
        <v>23</v>
      </c>
      <c r="G10" s="104">
        <f>VLOOKUP(D10,TIMES排名!A:B,2,FALSE)</f>
        <v>11</v>
      </c>
      <c r="J10" s="109" t="s">
        <v>3977</v>
      </c>
    </row>
    <row r="11" ht="16.5" spans="1:10">
      <c r="A11" t="s">
        <v>54</v>
      </c>
      <c r="B11" t="s">
        <v>40</v>
      </c>
      <c r="C11">
        <v>130794</v>
      </c>
      <c r="D11" t="s">
        <v>55</v>
      </c>
      <c r="E11" s="103">
        <v>10</v>
      </c>
      <c r="F11" s="104" t="str" cm="1">
        <f t="array" ref="F11">INDEX(QS!$B$5:$B$1000,MATCH(D11,QS!$C$5:$C$1000,0))</f>
        <v>16</v>
      </c>
      <c r="G11" s="104">
        <f>VLOOKUP(D11,TIMES排名!A:B,2,FALSE)</f>
        <v>9</v>
      </c>
      <c r="H11" s="8">
        <f>(1127+1205)/(22003+29799+1)</f>
        <v>0.0450166978746405</v>
      </c>
      <c r="J11" s="109" t="s">
        <v>3978</v>
      </c>
    </row>
    <row r="12" ht="82.5" spans="1:10">
      <c r="A12" t="s">
        <v>168</v>
      </c>
      <c r="B12" t="s">
        <v>40</v>
      </c>
      <c r="C12">
        <v>110662</v>
      </c>
      <c r="D12" s="106" t="s">
        <v>2360</v>
      </c>
      <c r="E12" s="103">
        <v>11</v>
      </c>
      <c r="F12" s="104" t="str" cm="1">
        <f t="array" ref="F12">INDEX(QS!$B$5:$B$1000,MATCH(D12,QS!$C$5:$C$1000,0))</f>
        <v>29</v>
      </c>
      <c r="G12" s="104" t="e">
        <f>VLOOKUP(D12,TIMES排名!A:B,2,FALSE)</f>
        <v>#N/A</v>
      </c>
      <c r="H12" s="107">
        <f>(4771+7570+396)/(64324+75500+6086)</f>
        <v>0.0872935371119183</v>
      </c>
      <c r="I12" s="107"/>
      <c r="J12" s="109" t="s">
        <v>3979</v>
      </c>
    </row>
    <row r="13" ht="15.75" spans="1:10">
      <c r="A13" t="s">
        <v>57</v>
      </c>
      <c r="B13" t="s">
        <v>36</v>
      </c>
      <c r="C13">
        <v>505571</v>
      </c>
      <c r="D13" t="s">
        <v>58</v>
      </c>
      <c r="E13" s="103">
        <v>12</v>
      </c>
      <c r="F13" s="104" t="str" cm="1">
        <f t="array" ref="F13">INDEX(QS!$B$5:$B$1000,MATCH(D13,QS!$C$5:$C$1000,0))</f>
        <v>6</v>
      </c>
      <c r="G13" s="104">
        <f>VLOOKUP(D13,TIMES排名!A:B,2,FALSE)</f>
        <v>10</v>
      </c>
      <c r="J13" s="109" t="s">
        <v>3980</v>
      </c>
    </row>
    <row r="14" ht="15" spans="1:10">
      <c r="A14" t="s">
        <v>66</v>
      </c>
      <c r="B14" t="s">
        <v>40</v>
      </c>
      <c r="C14">
        <v>162928</v>
      </c>
      <c r="D14" t="s">
        <v>67</v>
      </c>
      <c r="E14" s="103">
        <v>13</v>
      </c>
      <c r="F14" s="104" cm="1">
        <f t="array" ref="F14">INDEX(QS!$B$5:$B$1000,MATCH(D14,QS!$C$5:$C$1000,0))</f>
        <v>28</v>
      </c>
      <c r="G14" s="104">
        <f>VLOOKUP(D14,TIMES排名!A:B,2,FALSE)</f>
        <v>15</v>
      </c>
      <c r="H14" s="8">
        <f>(1371+1552)/(17355+21538)</f>
        <v>0.0751549121949965</v>
      </c>
      <c r="J14" s="109" t="s">
        <v>3981</v>
      </c>
    </row>
    <row r="15" ht="15" spans="1:10">
      <c r="A15" t="s">
        <v>63</v>
      </c>
      <c r="B15" t="s">
        <v>40</v>
      </c>
      <c r="C15">
        <v>215062</v>
      </c>
      <c r="D15" t="s">
        <v>64</v>
      </c>
      <c r="E15" s="103">
        <v>14</v>
      </c>
      <c r="F15" s="104" t="str" cm="1">
        <f t="array" ref="F15">INDEX(QS!$B$5:$B$1000,MATCH(D15,QS!$C$5:$C$1000,0))</f>
        <v>12</v>
      </c>
      <c r="G15" s="104">
        <f>VLOOKUP(D15,TIMES排名!A:B,2,FALSE)</f>
        <v>14</v>
      </c>
      <c r="H15" s="8">
        <f>(1602+1887)/(27128+32337)</f>
        <v>0.058673169091062</v>
      </c>
      <c r="I15" s="8" t="s">
        <v>2024</v>
      </c>
      <c r="J15" s="109" t="s">
        <v>3982</v>
      </c>
    </row>
    <row r="16" ht="15" spans="1:10">
      <c r="A16" t="s">
        <v>2362</v>
      </c>
      <c r="B16" t="s">
        <v>40</v>
      </c>
      <c r="C16">
        <v>110699</v>
      </c>
      <c r="D16" t="s">
        <v>2363</v>
      </c>
      <c r="E16" s="103">
        <v>15</v>
      </c>
      <c r="F16" s="104" t="e" cm="1">
        <f t="array" ref="F16">INDEX(QS!$B$5:$B$1000,MATCH(D16,QS!$C$5:$C$1000,0))</f>
        <v>#N/A</v>
      </c>
      <c r="G16" s="104" t="e">
        <f>VLOOKUP(D16,TIMES排名!A:B,2,FALSE)</f>
        <v>#N/A</v>
      </c>
      <c r="H16" s="8">
        <f>13052/25709</f>
        <v>0.507682134661014</v>
      </c>
      <c r="I16" s="8">
        <f>1397/4652</f>
        <v>0.300300945829751</v>
      </c>
      <c r="J16" s="109" t="s">
        <v>3983</v>
      </c>
    </row>
    <row r="17" ht="15" spans="1:10">
      <c r="A17" t="s">
        <v>68</v>
      </c>
      <c r="B17" t="s">
        <v>69</v>
      </c>
      <c r="C17">
        <v>503146</v>
      </c>
      <c r="D17" t="s">
        <v>70</v>
      </c>
      <c r="E17" s="103">
        <v>16</v>
      </c>
      <c r="F17" s="104" t="str" cm="1">
        <f t="array" ref="F17">INDEX(QS!$B$5:$B$1000,MATCH(D17,QS!$C$5:$C$1000,0))</f>
        <v>25</v>
      </c>
      <c r="G17" s="104">
        <f>VLOOKUP(D17,TIMES排名!A:B,2,FALSE)</f>
        <v>16</v>
      </c>
      <c r="J17" s="109" t="s">
        <v>3984</v>
      </c>
    </row>
    <row r="18" ht="15" spans="1:10">
      <c r="A18" t="s">
        <v>73</v>
      </c>
      <c r="B18" t="s">
        <v>74</v>
      </c>
      <c r="C18">
        <v>499968</v>
      </c>
      <c r="D18" t="s">
        <v>75</v>
      </c>
      <c r="E18" s="103">
        <v>17</v>
      </c>
      <c r="F18" s="104" t="str" cm="1">
        <f t="array" ref="F18">INDEX(QS!$B$5:$B$1000,MATCH(D18,QS!$C$5:$C$1000,0))</f>
        <v>21</v>
      </c>
      <c r="G18" s="104">
        <f>VLOOKUP(D18,TIMES排名!A:B,2,FALSE)</f>
        <v>18</v>
      </c>
      <c r="J18" s="109" t="s">
        <v>3985</v>
      </c>
    </row>
    <row r="19" ht="15" spans="1:10">
      <c r="A19" t="s">
        <v>51</v>
      </c>
      <c r="B19" t="s">
        <v>40</v>
      </c>
      <c r="C19">
        <v>186131</v>
      </c>
      <c r="D19" t="s">
        <v>52</v>
      </c>
      <c r="E19" s="103">
        <v>18</v>
      </c>
      <c r="F19" s="104" t="str" cm="1">
        <f t="array" ref="F19">INDEX(QS!$B$5:$B$1000,MATCH(D19,QS!$C$5:$C$1000,0))</f>
        <v>=17</v>
      </c>
      <c r="G19" s="104">
        <f>VLOOKUP(D19,TIMES排名!A:B,2,FALSE)</f>
        <v>7</v>
      </c>
      <c r="H19" s="8">
        <f>1782/39644</f>
        <v>0.0449500554938957</v>
      </c>
      <c r="I19" s="8">
        <f>229/9439</f>
        <v>0.0242610446021824</v>
      </c>
      <c r="J19" s="109" t="s">
        <v>3986</v>
      </c>
    </row>
    <row r="20" ht="15" spans="1:10">
      <c r="A20" t="s">
        <v>77</v>
      </c>
      <c r="B20" t="s">
        <v>40</v>
      </c>
      <c r="C20">
        <v>190415</v>
      </c>
      <c r="D20" t="s">
        <v>78</v>
      </c>
      <c r="E20" s="103">
        <v>19</v>
      </c>
      <c r="F20" s="104" t="str" cm="1">
        <f t="array" ref="F20">INDEX(QS!$B$5:$B$1000,MATCH(D20,QS!$C$5:$C$1000,0))</f>
        <v>13</v>
      </c>
      <c r="G20" s="104">
        <f>VLOOKUP(D20,TIMES排名!A:B,2,FALSE)</f>
        <v>20</v>
      </c>
      <c r="H20" s="8">
        <f>5358/67846</f>
        <v>0.0789729681926716</v>
      </c>
      <c r="I20" s="8">
        <f>478/16839</f>
        <v>0.0283864837579429</v>
      </c>
      <c r="J20" s="109" t="s">
        <v>3987</v>
      </c>
    </row>
    <row r="21" ht="23.25" spans="1:10">
      <c r="A21" t="s">
        <v>80</v>
      </c>
      <c r="B21" t="s">
        <v>40</v>
      </c>
      <c r="C21">
        <v>170976</v>
      </c>
      <c r="D21" s="8" t="s">
        <v>81</v>
      </c>
      <c r="E21" s="103">
        <v>19</v>
      </c>
      <c r="F21" s="104" t="str" cm="1">
        <f t="array" ref="F21">INDEX(QS!$B$5:$B$1000,MATCH(D21,QS!$C$5:$C$1000,0))</f>
        <v>33</v>
      </c>
      <c r="G21" s="104">
        <f>VLOOKUP(D21,TIMES排名!A:B,2,FALSE)</f>
        <v>23</v>
      </c>
      <c r="H21" s="107">
        <f>15722/87632</f>
        <v>0.179409348183312</v>
      </c>
      <c r="I21" s="107"/>
      <c r="J21" s="109" t="s">
        <v>3988</v>
      </c>
    </row>
    <row r="22" ht="82.5" spans="1:10">
      <c r="A22" t="s">
        <v>2364</v>
      </c>
      <c r="B22" t="s">
        <v>40</v>
      </c>
      <c r="C22">
        <v>110680</v>
      </c>
      <c r="D22" s="106" t="s">
        <v>2365</v>
      </c>
      <c r="E22" s="103">
        <v>21</v>
      </c>
      <c r="F22" s="104" t="str" cm="1">
        <f t="array" ref="F22">INDEX(QS!$B$5:$B$1000,MATCH(D22,QS!$C$5:$C$1000,0))</f>
        <v>62</v>
      </c>
      <c r="G22" s="104" t="e">
        <f>VLOOKUP(D22,TIMES排名!A:B,2,FALSE)</f>
        <v>#N/A</v>
      </c>
      <c r="H22" s="107">
        <f>7452/15921</f>
        <v>0.468061051441492</v>
      </c>
      <c r="I22" s="107">
        <f>395/746</f>
        <v>0.529490616621984</v>
      </c>
      <c r="J22" s="109" t="s">
        <v>3989</v>
      </c>
    </row>
    <row r="23" ht="69" spans="1:10">
      <c r="A23" t="s">
        <v>2367</v>
      </c>
      <c r="B23" t="s">
        <v>2367</v>
      </c>
      <c r="C23">
        <v>505009</v>
      </c>
      <c r="D23" s="106" t="s">
        <v>2368</v>
      </c>
      <c r="E23" s="103">
        <v>22</v>
      </c>
      <c r="F23" s="104" t="str" cm="1">
        <f t="array" ref="F23">INDEX(QS!$B$5:$B$1000,MATCH(D23,QS!$C$5:$C$1000,0))</f>
        <v>8</v>
      </c>
      <c r="G23" s="104" t="e">
        <f>VLOOKUP(D23,TIMES排名!A:B,2,FALSE)</f>
        <v>#N/A</v>
      </c>
      <c r="H23" s="107"/>
      <c r="I23" s="107"/>
      <c r="J23" s="109" t="s">
        <v>3990</v>
      </c>
    </row>
    <row r="24" ht="69" spans="1:10">
      <c r="A24" t="s">
        <v>2370</v>
      </c>
      <c r="B24" t="s">
        <v>40</v>
      </c>
      <c r="C24">
        <v>110404</v>
      </c>
      <c r="D24" s="108" t="s">
        <v>2371</v>
      </c>
      <c r="E24" s="103">
        <v>23</v>
      </c>
      <c r="F24" s="104" t="str" cm="1">
        <f t="array" ref="F24">INDEX(QS!$B$5:$B$1000,MATCH(D24,QS!$C$5:$C$1000,0))</f>
        <v>15</v>
      </c>
      <c r="G24" s="104" t="e">
        <f>VLOOKUP(D24,TIMES排名!A:B,2,FALSE)</f>
        <v>#N/A</v>
      </c>
      <c r="H24" s="107">
        <f>(230+182)/(4134+8973)</f>
        <v>0.0314335851071946</v>
      </c>
      <c r="I24" s="107"/>
      <c r="J24" s="109" t="s">
        <v>3991</v>
      </c>
    </row>
    <row r="25" ht="15.75" spans="1:10">
      <c r="A25" t="s">
        <v>86</v>
      </c>
      <c r="B25" t="s">
        <v>40</v>
      </c>
      <c r="C25">
        <v>147767</v>
      </c>
      <c r="D25" t="s">
        <v>87</v>
      </c>
      <c r="E25" s="103">
        <v>24</v>
      </c>
      <c r="F25" s="104" t="str" cm="1">
        <f t="array" ref="F25">INDEX(QS!$B$5:$B$1000,MATCH(D25,QS!$C$5:$C$1000,0))</f>
        <v>=47</v>
      </c>
      <c r="G25" s="104">
        <f>VLOOKUP(D25,TIMES排名!A:B,2,FALSE)</f>
        <v>26</v>
      </c>
      <c r="H25" s="8">
        <f>(1729+2010)/(24511+27256)</f>
        <v>0.0722274808275542</v>
      </c>
      <c r="J25" s="109" t="s">
        <v>3992</v>
      </c>
    </row>
    <row r="26" ht="15" spans="1:10">
      <c r="A26" t="s">
        <v>1052</v>
      </c>
      <c r="B26" t="s">
        <v>40</v>
      </c>
      <c r="C26">
        <v>144050</v>
      </c>
      <c r="D26" t="s">
        <v>2373</v>
      </c>
      <c r="E26" s="103">
        <v>25</v>
      </c>
      <c r="F26" s="104" t="str" cm="1">
        <f t="array" ref="F26">INDEX(QS!$B$5:$B$1000,MATCH(D26,QS!$C$5:$C$1000,0))</f>
        <v>11</v>
      </c>
      <c r="G26" s="104" t="e">
        <f>VLOOKUP(D26,TIMES排名!A:B,2,FALSE)</f>
        <v>#N/A</v>
      </c>
      <c r="H26" s="8">
        <f>(855+994)/(21249+17373)</f>
        <v>0.0478742685516027</v>
      </c>
      <c r="J26" s="109" t="s">
        <v>3993</v>
      </c>
    </row>
    <row r="27" ht="15.75" spans="1:10">
      <c r="A27" t="s">
        <v>83</v>
      </c>
      <c r="B27" t="s">
        <v>40</v>
      </c>
      <c r="C27">
        <v>198419</v>
      </c>
      <c r="D27" t="s">
        <v>84</v>
      </c>
      <c r="E27" s="103">
        <v>26</v>
      </c>
      <c r="F27" s="104" t="str" cm="1">
        <f t="array" ref="F27">INDEX(QS!$B$5:$B$1000,MATCH(D27,QS!$C$5:$C$1000,0))</f>
        <v>57</v>
      </c>
      <c r="G27" s="104">
        <f>VLOOKUP(D27,TIMES排名!A:B,2,FALSE)</f>
        <v>25</v>
      </c>
      <c r="H27" s="105">
        <v>0.063</v>
      </c>
      <c r="J27" s="109" t="s">
        <v>3994</v>
      </c>
    </row>
    <row r="28" ht="96" spans="1:10">
      <c r="A28" t="s">
        <v>2367</v>
      </c>
      <c r="B28" t="s">
        <v>2367</v>
      </c>
      <c r="C28">
        <v>503366</v>
      </c>
      <c r="D28" s="106" t="s">
        <v>2375</v>
      </c>
      <c r="E28" s="103">
        <v>27</v>
      </c>
      <c r="F28" s="104" t="str" cm="1">
        <f t="array" ref="F28">INDEX(QS!$B$5:$B$1000,MATCH(D28,QS!$C$5:$C$1000,0))</f>
        <v>=26</v>
      </c>
      <c r="G28" s="104" t="e">
        <f>VLOOKUP(D28,TIMES排名!A:B,2,FALSE)</f>
        <v>#N/A</v>
      </c>
      <c r="J28" s="109" t="s">
        <v>3995</v>
      </c>
    </row>
    <row r="29" ht="55.5" spans="1:10">
      <c r="A29" t="s">
        <v>2377</v>
      </c>
      <c r="B29" t="s">
        <v>121</v>
      </c>
      <c r="C29">
        <v>501796</v>
      </c>
      <c r="D29" s="106" t="s">
        <v>2378</v>
      </c>
      <c r="E29" s="103">
        <v>27</v>
      </c>
      <c r="F29" s="104" t="str" cm="1">
        <f t="array" ref="F29">INDEX(QS!$B$5:$B$1000,MATCH(D29,QS!$C$5:$C$1000,0))</f>
        <v>14</v>
      </c>
      <c r="G29" s="104" t="e">
        <f>VLOOKUP(D29,TIMES排名!A:B,2,FALSE)</f>
        <v>#N/A</v>
      </c>
      <c r="H29" s="107"/>
      <c r="I29" s="107"/>
      <c r="J29" s="109" t="s">
        <v>3996</v>
      </c>
    </row>
    <row r="30" ht="42" spans="1:10">
      <c r="A30" t="s">
        <v>145</v>
      </c>
      <c r="B30" t="s">
        <v>121</v>
      </c>
      <c r="C30">
        <v>505369</v>
      </c>
      <c r="D30" s="106" t="s">
        <v>146</v>
      </c>
      <c r="E30" s="103">
        <v>29</v>
      </c>
      <c r="F30" s="104" t="str" cm="1">
        <f t="array" ref="F30">INDEX(QS!$B$5:$B$1000,MATCH(D30,QS!$C$5:$C$1000,0))</f>
        <v>=19</v>
      </c>
      <c r="G30" s="104">
        <f>VLOOKUP(D30,TIMES排名!A:B,2,FALSE)</f>
        <v>54</v>
      </c>
      <c r="J30" s="109" t="s">
        <v>3997</v>
      </c>
    </row>
    <row r="31" ht="55.5" spans="1:10">
      <c r="A31" t="s">
        <v>148</v>
      </c>
      <c r="B31" t="s">
        <v>40</v>
      </c>
      <c r="C31">
        <v>179867</v>
      </c>
      <c r="D31" s="108" t="s">
        <v>149</v>
      </c>
      <c r="E31" s="103">
        <v>30</v>
      </c>
      <c r="F31" s="104" t="str" cm="1">
        <f t="array" ref="F31">INDEX(QS!$B$5:$B$1000,MATCH(D31,QS!$C$5:$C$1000,0))</f>
        <v>=154</v>
      </c>
      <c r="G31" s="104" t="e">
        <f>VLOOKUP(D31,TIMES排名!A:B,2,FALSE)</f>
        <v>#N/A</v>
      </c>
      <c r="H31" s="8">
        <f>(2008+1847)/(15206+17034)</f>
        <v>0.119571960297767</v>
      </c>
      <c r="J31" s="109" t="s">
        <v>3998</v>
      </c>
    </row>
    <row r="32" ht="16.5" spans="1:10">
      <c r="A32" t="s">
        <v>68</v>
      </c>
      <c r="B32" t="s">
        <v>69</v>
      </c>
      <c r="C32">
        <v>501148</v>
      </c>
      <c r="D32" t="s">
        <v>72</v>
      </c>
      <c r="E32" s="103">
        <v>31</v>
      </c>
      <c r="F32" s="104" t="str" cm="1">
        <f t="array" ref="F32">INDEX(QS!$B$5:$B$1000,MATCH(D32,QS!$C$5:$C$1000,0))</f>
        <v>=17</v>
      </c>
      <c r="G32" s="104">
        <f>VLOOKUP(D32,TIMES排名!A:B,2,FALSE)</f>
        <v>17</v>
      </c>
      <c r="J32" s="109" t="s">
        <v>3999</v>
      </c>
    </row>
    <row r="33" ht="42" spans="1:10">
      <c r="A33" t="s">
        <v>60</v>
      </c>
      <c r="B33" t="s">
        <v>40</v>
      </c>
      <c r="C33">
        <v>193900</v>
      </c>
      <c r="D33" s="108" t="s">
        <v>2380</v>
      </c>
      <c r="E33" s="103">
        <v>32</v>
      </c>
      <c r="F33" s="104" t="str" cm="1">
        <f t="array" ref="F33">INDEX(QS!$B$5:$B$1000,MATCH(D33,QS!$C$5:$C$1000,0))</f>
        <v>=38</v>
      </c>
      <c r="G33" s="104" t="e">
        <f>VLOOKUP(D33,TIMES排名!A:B,2,FALSE)</f>
        <v>#N/A</v>
      </c>
      <c r="H33" s="8">
        <f>(6433+4256)/(45117+68457)</f>
        <v>0.0941148502298061</v>
      </c>
      <c r="J33" s="109" t="s">
        <v>4000</v>
      </c>
    </row>
    <row r="34" ht="16.5" spans="1:10">
      <c r="A34" t="s">
        <v>159</v>
      </c>
      <c r="B34" t="s">
        <v>156</v>
      </c>
      <c r="C34">
        <v>502957</v>
      </c>
      <c r="D34" t="s">
        <v>160</v>
      </c>
      <c r="E34" s="103">
        <v>33</v>
      </c>
      <c r="F34" s="104" t="str" cm="1">
        <f t="array" ref="F34">INDEX(QS!$B$5:$B$1000,MATCH(D34,QS!$C$5:$C$1000,0))</f>
        <v>53</v>
      </c>
      <c r="G34" s="104">
        <f>VLOOKUP(D34,TIMES排名!A:B,2,FALSE)</f>
        <v>60</v>
      </c>
      <c r="J34" s="109" t="s">
        <v>4001</v>
      </c>
    </row>
    <row r="35" ht="82.5" spans="1:10">
      <c r="A35" t="s">
        <v>209</v>
      </c>
      <c r="B35" t="s">
        <v>113</v>
      </c>
      <c r="C35">
        <v>502241</v>
      </c>
      <c r="D35" s="108" t="s">
        <v>2382</v>
      </c>
      <c r="E35" s="103">
        <v>33</v>
      </c>
      <c r="F35" s="104" t="str" cm="1">
        <f t="array" ref="F35">INDEX(QS!$B$5:$B$1000,MATCH(D35,QS!$C$5:$C$1000,0))</f>
        <v>7</v>
      </c>
      <c r="G35" s="104" t="e">
        <f>VLOOKUP(D35,TIMES排名!A:B,2,FALSE)</f>
        <v>#N/A</v>
      </c>
      <c r="J35" s="109" t="s">
        <v>4002</v>
      </c>
    </row>
    <row r="36" ht="15.75" spans="1:10">
      <c r="A36" t="s">
        <v>120</v>
      </c>
      <c r="B36" t="s">
        <v>121</v>
      </c>
      <c r="C36">
        <v>500301</v>
      </c>
      <c r="D36" t="s">
        <v>122</v>
      </c>
      <c r="E36" s="103">
        <v>35</v>
      </c>
      <c r="F36" s="104" t="str" cm="1">
        <f t="array" ref="F36">INDEX(QS!$B$5:$B$1000,MATCH(D36,QS!$C$5:$C$1000,0))</f>
        <v>42</v>
      </c>
      <c r="G36" s="104">
        <f>VLOOKUP(D36,TIMES排名!A:B,2,FALSE)</f>
        <v>44</v>
      </c>
      <c r="J36" s="109" t="s">
        <v>4003</v>
      </c>
    </row>
    <row r="37" ht="15.75" spans="1:10">
      <c r="A37" t="s">
        <v>57</v>
      </c>
      <c r="B37" t="s">
        <v>36</v>
      </c>
      <c r="C37">
        <v>500330</v>
      </c>
      <c r="D37" t="s">
        <v>99</v>
      </c>
      <c r="E37" s="103">
        <v>36</v>
      </c>
      <c r="F37" s="104" t="str" cm="1">
        <f t="array" ref="F37">INDEX(QS!$B$5:$B$1000,MATCH(D37,QS!$C$5:$C$1000,0))</f>
        <v>40</v>
      </c>
      <c r="G37" s="104" t="e">
        <f>VLOOKUP(D37,TIMES排名!A:B,2,FALSE)</f>
        <v>#N/A</v>
      </c>
      <c r="J37" s="109" t="s">
        <v>4004</v>
      </c>
    </row>
    <row r="38" ht="96" spans="1:10">
      <c r="A38" t="s">
        <v>2384</v>
      </c>
      <c r="B38" t="s">
        <v>121</v>
      </c>
      <c r="C38">
        <v>502434</v>
      </c>
      <c r="D38" s="108" t="s">
        <v>2385</v>
      </c>
      <c r="E38" s="103">
        <v>36</v>
      </c>
      <c r="F38" s="104" t="str" cm="1">
        <f t="array" ref="F38">INDEX(QS!$B$5:$B$1000,MATCH(D38,QS!$C$5:$C$1000,0))</f>
        <v>=19</v>
      </c>
      <c r="G38" s="104" t="e">
        <f>VLOOKUP(D38,TIMES排名!A:B,2,FALSE)</f>
        <v>#N/A</v>
      </c>
      <c r="J38" s="109" t="s">
        <v>4005</v>
      </c>
    </row>
    <row r="39" ht="55.5" spans="1:10">
      <c r="A39" t="s">
        <v>911</v>
      </c>
      <c r="B39" t="s">
        <v>36</v>
      </c>
      <c r="C39">
        <v>505832</v>
      </c>
      <c r="D39" s="106" t="s">
        <v>2386</v>
      </c>
      <c r="E39" s="103">
        <v>38</v>
      </c>
      <c r="F39" s="104" t="str" cm="1">
        <f t="array" ref="F39">INDEX(QS!$B$5:$B$1000,MATCH(D39,QS!$C$5:$C$1000,0))</f>
        <v>22</v>
      </c>
      <c r="G39" s="104" t="e">
        <f>VLOOKUP(D39,TIMES排名!A:B,2,FALSE)</f>
        <v>#N/A</v>
      </c>
      <c r="J39" s="109" t="s">
        <v>4006</v>
      </c>
    </row>
    <row r="40" ht="15.75" spans="1:10">
      <c r="A40" t="s">
        <v>109</v>
      </c>
      <c r="B40" t="s">
        <v>74</v>
      </c>
      <c r="C40">
        <v>499976</v>
      </c>
      <c r="D40" t="s">
        <v>110</v>
      </c>
      <c r="E40" s="103">
        <v>39</v>
      </c>
      <c r="F40" s="104" t="str" cm="1">
        <f t="array" ref="F40">INDEX(QS!$B$5:$B$1000,MATCH(D40,QS!$C$5:$C$1000,0))</f>
        <v>=34</v>
      </c>
      <c r="G40" s="104">
        <f>VLOOKUP(D40,TIMES排名!A:B,2,FALSE)</f>
        <v>40</v>
      </c>
      <c r="J40" s="109" t="s">
        <v>4007</v>
      </c>
    </row>
    <row r="41" ht="15.75" spans="1:10">
      <c r="A41" t="s">
        <v>60</v>
      </c>
      <c r="B41" t="s">
        <v>40</v>
      </c>
      <c r="C41">
        <v>193405</v>
      </c>
      <c r="D41" s="8" t="s">
        <v>2388</v>
      </c>
      <c r="E41" s="103">
        <v>40</v>
      </c>
      <c r="F41" s="104" t="e" cm="1">
        <f t="array" ref="F41">INDEX(QS!$B$5:$B$1000,MATCH(D41,QS!$C$5:$C$1000,0))</f>
        <v>#N/A</v>
      </c>
      <c r="G41" s="104" t="e">
        <f>VLOOKUP(D41,TIMES排名!A:B,2,FALSE)</f>
        <v>#N/A</v>
      </c>
      <c r="J41" s="109" t="s">
        <v>4008</v>
      </c>
    </row>
    <row r="42" ht="55.5" spans="1:10">
      <c r="A42" t="s">
        <v>142</v>
      </c>
      <c r="B42" t="s">
        <v>121</v>
      </c>
      <c r="C42">
        <v>500164</v>
      </c>
      <c r="D42" s="108" t="s">
        <v>143</v>
      </c>
      <c r="E42" s="103">
        <v>41</v>
      </c>
      <c r="F42" s="104" t="str" cm="1">
        <f t="array" ref="F42">INDEX(QS!$B$5:$B$1000,MATCH(D42,QS!$C$5:$C$1000,0))</f>
        <v>43</v>
      </c>
      <c r="G42" s="104">
        <f>VLOOKUP(D42,TIMES排名!A:B,2,FALSE)</f>
        <v>53</v>
      </c>
      <c r="J42" s="109" t="s">
        <v>4009</v>
      </c>
    </row>
    <row r="43" ht="82.5" spans="1:10">
      <c r="A43" t="s">
        <v>2389</v>
      </c>
      <c r="B43" t="s">
        <v>152</v>
      </c>
      <c r="C43">
        <v>502973</v>
      </c>
      <c r="D43" s="108" t="s">
        <v>2390</v>
      </c>
      <c r="E43" s="103">
        <v>42</v>
      </c>
      <c r="F43" s="104" t="str" cm="1">
        <f t="array" ref="F43">INDEX(QS!$B$5:$B$1000,MATCH(D43,QS!$C$5:$C$1000,0))</f>
        <v>=47</v>
      </c>
      <c r="G43" s="104" t="e">
        <f>VLOOKUP(D43,TIMES排名!A:B,2,FALSE)</f>
        <v>#N/A</v>
      </c>
      <c r="J43" s="109" t="s">
        <v>4010</v>
      </c>
    </row>
    <row r="44" ht="42" spans="1:10">
      <c r="A44" t="s">
        <v>217</v>
      </c>
      <c r="B44" t="s">
        <v>218</v>
      </c>
      <c r="C44">
        <v>529677</v>
      </c>
      <c r="D44" s="106" t="s">
        <v>2391</v>
      </c>
      <c r="E44" s="103">
        <v>43</v>
      </c>
      <c r="F44" s="104" t="str" cm="1">
        <f t="array" ref="F44">INDEX(QS!$B$5:$B$1000,MATCH(D44,QS!$C$5:$C$1000,0))</f>
        <v>236</v>
      </c>
      <c r="G44" s="104" t="e">
        <f>VLOOKUP(D44,TIMES排名!A:B,2,FALSE)</f>
        <v>#N/A</v>
      </c>
      <c r="J44" s="109" t="s">
        <v>4011</v>
      </c>
    </row>
    <row r="45" ht="16.5" spans="1:10">
      <c r="A45" t="s">
        <v>269</v>
      </c>
      <c r="B45" t="s">
        <v>270</v>
      </c>
      <c r="C45">
        <v>503710</v>
      </c>
      <c r="D45" t="s">
        <v>271</v>
      </c>
      <c r="E45" s="103">
        <v>44</v>
      </c>
      <c r="F45" s="104" t="str" cm="1">
        <f t="array" ref="F45">INDEX(QS!$B$5:$B$1000,MATCH(D45,QS!$C$5:$C$1000,0))</f>
        <v>=107</v>
      </c>
      <c r="G45" s="104">
        <f>VLOOKUP(D45,TIMES排名!A:B,2,FALSE)</f>
        <v>114</v>
      </c>
      <c r="J45" s="109" t="s">
        <v>4012</v>
      </c>
    </row>
    <row r="46" ht="55.5" spans="1:10">
      <c r="A46" t="s">
        <v>2393</v>
      </c>
      <c r="B46" t="s">
        <v>152</v>
      </c>
      <c r="C46">
        <v>505046</v>
      </c>
      <c r="D46" s="108" t="s">
        <v>2394</v>
      </c>
      <c r="E46" s="103">
        <v>44</v>
      </c>
      <c r="F46" s="104" t="str" cm="1">
        <f t="array" ref="F46">INDEX(QS!$B$5:$B$1000,MATCH(D46,QS!$C$5:$C$1000,0))</f>
        <v>=26</v>
      </c>
      <c r="G46" s="104" t="e">
        <f>VLOOKUP(D46,TIMES排名!A:B,2,FALSE)</f>
        <v>#N/A</v>
      </c>
      <c r="J46" s="109" t="s">
        <v>4013</v>
      </c>
    </row>
    <row r="47" ht="16.5" spans="1:10">
      <c r="A47" t="s">
        <v>171</v>
      </c>
      <c r="B47" t="s">
        <v>156</v>
      </c>
      <c r="C47">
        <v>505962</v>
      </c>
      <c r="D47" t="s">
        <v>172</v>
      </c>
      <c r="E47" s="103">
        <v>46</v>
      </c>
      <c r="F47" s="104" t="str" cm="1">
        <f t="array" ref="F47">INDEX(QS!$B$5:$B$1000,MATCH(D47,QS!$C$5:$C$1000,0))</f>
        <v>=107</v>
      </c>
      <c r="G47" s="104">
        <f>VLOOKUP(D47,TIMES排名!A:B,2,FALSE)</f>
        <v>66</v>
      </c>
      <c r="J47" s="109" t="s">
        <v>4014</v>
      </c>
    </row>
    <row r="48" ht="69" spans="1:10">
      <c r="A48" t="s">
        <v>2395</v>
      </c>
      <c r="B48" t="s">
        <v>40</v>
      </c>
      <c r="C48">
        <v>199120</v>
      </c>
      <c r="D48" s="108" t="s">
        <v>2396</v>
      </c>
      <c r="E48" s="103">
        <v>47</v>
      </c>
      <c r="F48" s="104" t="str" cm="1">
        <f t="array" ref="F48">INDEX(QS!$B$5:$B$1000,MATCH(D48,QS!$C$5:$C$1000,0))</f>
        <v>=132</v>
      </c>
      <c r="G48" s="104" t="e">
        <f>VLOOKUP(D48,TIMES排名!A:B,2,FALSE)</f>
        <v>#N/A</v>
      </c>
      <c r="H48" s="8">
        <f>10852/57902</f>
        <v>0.187420123657214</v>
      </c>
      <c r="I48" s="8">
        <f>1162/6376</f>
        <v>0.182245922208281</v>
      </c>
      <c r="J48" s="109" t="s">
        <v>4015</v>
      </c>
    </row>
    <row r="49" ht="16.5" spans="1:10">
      <c r="A49" t="s">
        <v>116</v>
      </c>
      <c r="B49" t="s">
        <v>117</v>
      </c>
      <c r="C49">
        <v>504785</v>
      </c>
      <c r="D49" t="s">
        <v>118</v>
      </c>
      <c r="E49" s="103">
        <v>48</v>
      </c>
      <c r="F49" s="104" t="str" cm="1">
        <f t="array" ref="F49">INDEX(QS!$B$5:$B$1000,MATCH(D49,QS!$C$5:$C$1000,0))</f>
        <v>61</v>
      </c>
      <c r="G49" s="104">
        <f>VLOOKUP(D49,TIMES排名!A:B,2,FALSE)</f>
        <v>42</v>
      </c>
      <c r="J49" s="110" t="s">
        <v>4016</v>
      </c>
    </row>
    <row r="50" ht="55.5" spans="1:10">
      <c r="A50" t="s">
        <v>363</v>
      </c>
      <c r="B50" t="s">
        <v>96</v>
      </c>
      <c r="C50">
        <v>506698</v>
      </c>
      <c r="D50" s="106" t="s">
        <v>2397</v>
      </c>
      <c r="E50" s="103">
        <v>48</v>
      </c>
      <c r="F50" s="104" t="str" cm="1">
        <f t="array" ref="F50">INDEX(QS!$B$5:$B$1000,MATCH(D50,QS!$C$5:$C$1000,0))</f>
        <v>120</v>
      </c>
      <c r="G50" s="104" t="e">
        <f>VLOOKUP(D50,TIMES排名!A:B,2,FALSE)</f>
        <v>#N/A</v>
      </c>
      <c r="J50" s="109" t="s">
        <v>4017</v>
      </c>
    </row>
    <row r="51" ht="42" spans="1:10">
      <c r="A51" t="s">
        <v>92</v>
      </c>
      <c r="B51" t="s">
        <v>40</v>
      </c>
      <c r="C51">
        <v>215293</v>
      </c>
      <c r="D51" s="108" t="s">
        <v>2399</v>
      </c>
      <c r="E51" s="103">
        <v>50</v>
      </c>
      <c r="F51" s="104" t="str" cm="1">
        <f t="array" ref="F51">INDEX(QS!$B$5:$B$1000,MATCH(D51,QS!$C$5:$C$1000,0))</f>
        <v>=222</v>
      </c>
      <c r="G51" s="104" t="e">
        <f>VLOOKUP(D51,TIMES排名!A:B,2,FALSE)</f>
        <v>#N/A</v>
      </c>
      <c r="J51" s="109" t="s">
        <v>4018</v>
      </c>
    </row>
    <row r="52" ht="15.75" spans="1:10">
      <c r="A52" t="s">
        <v>174</v>
      </c>
      <c r="B52" t="s">
        <v>69</v>
      </c>
      <c r="C52">
        <v>504773</v>
      </c>
      <c r="D52" t="s">
        <v>175</v>
      </c>
      <c r="E52" s="103">
        <v>51</v>
      </c>
      <c r="F52" s="104" t="str" cm="1">
        <f t="array" ref="F52">INDEX(QS!$B$5:$B$1000,MATCH(D52,QS!$C$5:$C$1000,0))</f>
        <v>=44</v>
      </c>
      <c r="G52" s="104">
        <f>VLOOKUP(D52,TIMES排名!A:B,2,FALSE)</f>
        <v>67</v>
      </c>
      <c r="J52" s="109" t="s">
        <v>4019</v>
      </c>
    </row>
    <row r="53" ht="15.75" spans="1:10">
      <c r="A53" t="s">
        <v>130</v>
      </c>
      <c r="B53" t="s">
        <v>131</v>
      </c>
      <c r="C53">
        <v>503151</v>
      </c>
      <c r="D53" t="s">
        <v>132</v>
      </c>
      <c r="E53" s="103">
        <v>51</v>
      </c>
      <c r="F53" s="104" t="e" cm="1">
        <f t="array" ref="F53">INDEX(QS!$B$5:$B$1000,MATCH(D53,QS!$C$5:$C$1000,0))</f>
        <v>#N/A</v>
      </c>
      <c r="G53" s="104" t="e">
        <f>VLOOKUP(D53,TIMES排名!A:B,2,FALSE)</f>
        <v>#N/A</v>
      </c>
      <c r="J53" s="109" t="s">
        <v>4020</v>
      </c>
    </row>
    <row r="54" ht="42" spans="1:10">
      <c r="A54" t="s">
        <v>95</v>
      </c>
      <c r="B54" t="s">
        <v>96</v>
      </c>
      <c r="C54">
        <v>500951</v>
      </c>
      <c r="D54" s="108" t="s">
        <v>97</v>
      </c>
      <c r="E54" s="103">
        <v>53</v>
      </c>
      <c r="F54" s="104" t="str" cm="1">
        <f t="array" ref="F54">INDEX(QS!$B$5:$B$1000,MATCH(D54,QS!$C$5:$C$1000,0))</f>
        <v>37</v>
      </c>
      <c r="G54" s="104">
        <f>VLOOKUP(D54,TIMES排名!A:B,2,FALSE)</f>
        <v>30</v>
      </c>
      <c r="J54" s="109" t="s">
        <v>4021</v>
      </c>
    </row>
    <row r="55" ht="16.5" spans="1:10">
      <c r="A55" t="s">
        <v>137</v>
      </c>
      <c r="B55" t="s">
        <v>69</v>
      </c>
      <c r="C55">
        <v>501915</v>
      </c>
      <c r="D55" t="s">
        <v>140</v>
      </c>
      <c r="E55" s="103">
        <v>54</v>
      </c>
      <c r="F55" s="104" t="str" cm="1">
        <f t="array" ref="F55">INDEX(QS!$B$5:$B$1000,MATCH(D55,QS!$C$5:$C$1000,0))</f>
        <v>51</v>
      </c>
      <c r="G55" s="104">
        <f>VLOOKUP(D55,TIMES排名!A:B,2,FALSE)</f>
        <v>52</v>
      </c>
      <c r="J55" s="109" t="s">
        <v>4022</v>
      </c>
    </row>
    <row r="56" ht="69" spans="1:10">
      <c r="A56" t="s">
        <v>2401</v>
      </c>
      <c r="B56" t="s">
        <v>96</v>
      </c>
      <c r="C56">
        <v>506277</v>
      </c>
      <c r="D56" s="106" t="s">
        <v>2402</v>
      </c>
      <c r="E56" s="103">
        <v>55</v>
      </c>
      <c r="F56" s="104" t="str" cm="1">
        <f t="array" ref="F56">INDEX(QS!$B$5:$B$1000,MATCH(D56,QS!$C$5:$C$1000,0))</f>
        <v>=87</v>
      </c>
      <c r="G56" s="104" t="e">
        <f>VLOOKUP(D56,TIMES排名!A:B,2,FALSE)</f>
        <v>#N/A</v>
      </c>
      <c r="J56" s="109" t="s">
        <v>4023</v>
      </c>
    </row>
    <row r="57" ht="15.75" spans="1:10">
      <c r="A57" t="s">
        <v>124</v>
      </c>
      <c r="B57" t="s">
        <v>74</v>
      </c>
      <c r="C57">
        <v>499986</v>
      </c>
      <c r="D57" t="s">
        <v>125</v>
      </c>
      <c r="E57" s="103">
        <v>56</v>
      </c>
      <c r="F57" s="104" t="str" cm="1">
        <f t="array" ref="F57">INDEX(QS!$B$5:$B$1000,MATCH(D57,QS!$C$5:$C$1000,0))</f>
        <v>30</v>
      </c>
      <c r="G57" s="104">
        <f>VLOOKUP(D57,TIMES排名!A:B,2,FALSE)</f>
        <v>46</v>
      </c>
      <c r="J57" s="109" t="s">
        <v>4024</v>
      </c>
    </row>
    <row r="58" ht="15.75" spans="1:10">
      <c r="A58" t="s">
        <v>191</v>
      </c>
      <c r="B58" t="s">
        <v>156</v>
      </c>
      <c r="C58">
        <v>503069</v>
      </c>
      <c r="D58" t="s">
        <v>192</v>
      </c>
      <c r="E58" s="103">
        <v>56</v>
      </c>
      <c r="F58" s="104" t="str" cm="1">
        <f t="array" ref="F58">INDEX(QS!$B$5:$B$1000,MATCH(D58,QS!$C$5:$C$1000,0))</f>
        <v>=126</v>
      </c>
      <c r="G58" s="104">
        <f>VLOOKUP(D58,TIMES排名!A:B,2,FALSE)</f>
        <v>77</v>
      </c>
      <c r="J58" s="109" t="s">
        <v>4025</v>
      </c>
    </row>
    <row r="59" ht="28.5" spans="1:10">
      <c r="A59" t="s">
        <v>217</v>
      </c>
      <c r="B59" t="s">
        <v>218</v>
      </c>
      <c r="C59">
        <v>529569</v>
      </c>
      <c r="D59" s="108" t="s">
        <v>219</v>
      </c>
      <c r="E59" s="103">
        <v>56</v>
      </c>
      <c r="F59" s="104" t="str" cm="1">
        <f t="array" ref="F59">INDEX(QS!$B$5:$B$1000,MATCH(D59,QS!$C$5:$C$1000,0))</f>
        <v>59</v>
      </c>
      <c r="G59" s="104">
        <f>VLOOKUP(D59,TIMES排名!A:B,2,FALSE)</f>
        <v>90</v>
      </c>
      <c r="J59" s="109" t="s">
        <v>4026</v>
      </c>
    </row>
    <row r="60" ht="42" spans="1:10">
      <c r="A60" t="s">
        <v>134</v>
      </c>
      <c r="B60" t="s">
        <v>40</v>
      </c>
      <c r="C60">
        <v>228778</v>
      </c>
      <c r="D60" s="106" t="s">
        <v>135</v>
      </c>
      <c r="E60" s="103">
        <v>56</v>
      </c>
      <c r="F60" s="104" t="str" cm="1">
        <f t="array" ref="F60">INDEX(QS!$B$5:$B$1000,MATCH(D60,QS!$C$5:$C$1000,0))</f>
        <v>58</v>
      </c>
      <c r="G60" s="104">
        <f>VLOOKUP(D60,TIMES排名!A:B,2,FALSE)</f>
        <v>50</v>
      </c>
      <c r="H60" s="8">
        <f>19253/66109</f>
        <v>0.291231148557685</v>
      </c>
      <c r="I60" s="8">
        <f>797/6021</f>
        <v>0.132370038199635</v>
      </c>
      <c r="J60" s="109" t="s">
        <v>4027</v>
      </c>
    </row>
    <row r="61" ht="15.75" spans="1:10">
      <c r="A61" t="s">
        <v>209</v>
      </c>
      <c r="B61" t="s">
        <v>113</v>
      </c>
      <c r="C61">
        <v>505287</v>
      </c>
      <c r="D61" t="s">
        <v>210</v>
      </c>
      <c r="E61" s="103">
        <v>60</v>
      </c>
      <c r="F61" s="104" t="str" cm="1">
        <f t="array" ref="F61">INDEX(QS!$B$5:$B$1000,MATCH(D61,QS!$C$5:$C$1000,0))</f>
        <v>=91</v>
      </c>
      <c r="G61" s="104">
        <f>VLOOKUP(D61,TIMES排名!A:B,2,FALSE)</f>
        <v>82</v>
      </c>
      <c r="J61" s="109" t="s">
        <v>4028</v>
      </c>
    </row>
    <row r="62" ht="15.75" spans="1:10">
      <c r="A62" t="s">
        <v>206</v>
      </c>
      <c r="B62" t="s">
        <v>36</v>
      </c>
      <c r="C62">
        <v>500110</v>
      </c>
      <c r="D62" t="s">
        <v>207</v>
      </c>
      <c r="E62" s="103">
        <v>61</v>
      </c>
      <c r="F62" s="104" t="str" cm="1">
        <f t="array" ref="F62">INDEX(QS!$B$5:$B$1000,MATCH(D62,QS!$C$5:$C$1000,0))</f>
        <v>=76</v>
      </c>
      <c r="G62" s="104">
        <f>VLOOKUP(D62,TIMES排名!A:B,2,FALSE)</f>
        <v>82</v>
      </c>
      <c r="J62" s="109" t="s">
        <v>4029</v>
      </c>
    </row>
    <row r="63" ht="42" spans="1:10">
      <c r="A63" t="s">
        <v>2403</v>
      </c>
      <c r="B63" t="s">
        <v>40</v>
      </c>
      <c r="C63">
        <v>204796</v>
      </c>
      <c r="D63" s="108" t="s">
        <v>2404</v>
      </c>
      <c r="E63" s="103">
        <v>61</v>
      </c>
      <c r="F63" s="104" t="str" cm="1">
        <f t="array" ref="F63">INDEX(QS!$B$5:$B$1000,MATCH(D63,QS!$C$5:$C$1000,0))</f>
        <v>=151</v>
      </c>
      <c r="G63" s="104" t="e">
        <f>VLOOKUP(D63,TIMES排名!A:B,2,FALSE)</f>
        <v>#N/A</v>
      </c>
      <c r="H63" s="8">
        <f>35551/76764</f>
        <v>0.463120733677245</v>
      </c>
      <c r="J63" s="109" t="s">
        <v>4030</v>
      </c>
    </row>
    <row r="64" ht="16.5" spans="1:10">
      <c r="A64" t="s">
        <v>102</v>
      </c>
      <c r="B64" t="s">
        <v>40</v>
      </c>
      <c r="C64">
        <v>139658</v>
      </c>
      <c r="D64" t="s">
        <v>204</v>
      </c>
      <c r="E64" s="103">
        <v>63</v>
      </c>
      <c r="F64" s="104" t="str" cm="1">
        <f t="array" ref="F64">INDEX(QS!$B$5:$B$1000,MATCH(D64,QS!$C$5:$C$1000,0))</f>
        <v>=199</v>
      </c>
      <c r="G64" s="104">
        <f>VLOOKUP(D64,TIMES排名!A:B,2,FALSE)</f>
        <v>82</v>
      </c>
      <c r="H64" s="8">
        <f>3543/33255</f>
        <v>0.106540369869193</v>
      </c>
      <c r="I64" s="8">
        <f>498/7548</f>
        <v>0.0659777424483307</v>
      </c>
      <c r="J64" s="109" t="s">
        <v>4031</v>
      </c>
    </row>
    <row r="65" ht="69" spans="1:10">
      <c r="A65" t="s">
        <v>2405</v>
      </c>
      <c r="B65" t="s">
        <v>40</v>
      </c>
      <c r="C65">
        <v>174066</v>
      </c>
      <c r="D65" s="108" t="s">
        <v>2406</v>
      </c>
      <c r="E65" s="103">
        <v>63</v>
      </c>
      <c r="F65" s="104" t="str" cm="1">
        <f t="array" ref="F65">INDEX(QS!$B$5:$B$1000,MATCH(D65,QS!$C$5:$C$1000,0))</f>
        <v>195</v>
      </c>
      <c r="G65" s="104" t="e">
        <f>VLOOKUP(D65,TIMES排名!A:B,2,FALSE)</f>
        <v>#N/A</v>
      </c>
      <c r="H65" s="8">
        <f>26880/34699</f>
        <v>0.774662094008473</v>
      </c>
      <c r="I65" s="8">
        <f>982/1256</f>
        <v>0.781847133757962</v>
      </c>
      <c r="J65" s="109" t="s">
        <v>4032</v>
      </c>
    </row>
    <row r="66" ht="16.5" spans="1:10">
      <c r="A66" t="s">
        <v>232</v>
      </c>
      <c r="B66" t="s">
        <v>40</v>
      </c>
      <c r="C66">
        <v>221999</v>
      </c>
      <c r="D66" t="s">
        <v>233</v>
      </c>
      <c r="E66" s="103">
        <v>63</v>
      </c>
      <c r="F66" s="104" t="str" cm="1">
        <f t="array" ref="F66">INDEX(QS!$B$5:$B$1000,MATCH(D66,QS!$C$5:$C$1000,0))</f>
        <v>261</v>
      </c>
      <c r="G66" s="104">
        <f>VLOOKUP(D66,TIMES排名!A:B,2,FALSE)</f>
        <v>98</v>
      </c>
      <c r="H66" s="8">
        <f>2844/45313</f>
        <v>0.0627634453688787</v>
      </c>
      <c r="I66" s="8">
        <f>327/7340</f>
        <v>0.044550408719346</v>
      </c>
      <c r="J66" s="109" t="s">
        <v>4033</v>
      </c>
    </row>
    <row r="67" ht="42" spans="1:10">
      <c r="A67" t="s">
        <v>363</v>
      </c>
      <c r="B67" t="s">
        <v>96</v>
      </c>
      <c r="C67">
        <v>502084</v>
      </c>
      <c r="D67" s="106" t="s">
        <v>2408</v>
      </c>
      <c r="E67" s="103">
        <v>66</v>
      </c>
      <c r="F67" s="104" t="str" cm="1">
        <f t="array" ref="F67">INDEX(QS!$B$5:$B$1000,MATCH(D67,QS!$C$5:$C$1000,0))</f>
        <v>98</v>
      </c>
      <c r="G67" s="104" t="e">
        <f>VLOOKUP(D67,TIMES排名!A:B,2,FALSE)</f>
        <v>#N/A</v>
      </c>
      <c r="J67" s="109" t="s">
        <v>4034</v>
      </c>
    </row>
    <row r="68" ht="69" spans="1:10">
      <c r="A68" t="s">
        <v>194</v>
      </c>
      <c r="B68" t="s">
        <v>152</v>
      </c>
      <c r="C68">
        <v>500421</v>
      </c>
      <c r="D68" s="108" t="s">
        <v>195</v>
      </c>
      <c r="E68" s="103">
        <v>67</v>
      </c>
      <c r="F68" s="104" t="str" cm="1">
        <f t="array" ref="F68">INDEX(QS!$B$5:$B$1000,MATCH(D68,QS!$C$5:$C$1000,0))</f>
        <v>=65</v>
      </c>
      <c r="G68" s="104">
        <f>VLOOKUP(D68,TIMES排名!A:B,2,FALSE)</f>
        <v>79</v>
      </c>
      <c r="J68" s="109" t="s">
        <v>4035</v>
      </c>
    </row>
    <row r="69" ht="55.5" spans="1:10">
      <c r="A69" t="s">
        <v>1259</v>
      </c>
      <c r="B69" t="s">
        <v>36</v>
      </c>
      <c r="C69">
        <v>500273</v>
      </c>
      <c r="D69" s="106" t="s">
        <v>2410</v>
      </c>
      <c r="E69" s="103">
        <v>67</v>
      </c>
      <c r="F69" s="104" t="str" cm="1">
        <f t="array" ref="F69">INDEX(QS!$B$5:$B$1000,MATCH(D69,QS!$C$5:$C$1000,0))</f>
        <v>32</v>
      </c>
      <c r="G69" s="104" t="e">
        <f>VLOOKUP(D69,TIMES排名!A:B,2,FALSE)</f>
        <v>#N/A</v>
      </c>
      <c r="J69" s="109" t="s">
        <v>4036</v>
      </c>
    </row>
    <row r="70" ht="16.5" spans="1:10">
      <c r="A70" t="s">
        <v>68</v>
      </c>
      <c r="B70" t="s">
        <v>69</v>
      </c>
      <c r="C70">
        <v>529679</v>
      </c>
      <c r="D70" t="s">
        <v>2412</v>
      </c>
      <c r="E70" s="103">
        <v>69</v>
      </c>
      <c r="F70" s="104" t="e" cm="1">
        <f t="array" ref="F70">INDEX(QS!$B$5:$B$1000,MATCH(D70,QS!$C$5:$C$1000,0))</f>
        <v>#N/A</v>
      </c>
      <c r="G70" s="104" t="e">
        <f>VLOOKUP(D70,TIMES排名!A:B,2,FALSE)</f>
        <v>#N/A</v>
      </c>
      <c r="J70" s="109" t="s">
        <v>4037</v>
      </c>
    </row>
    <row r="71" ht="42" spans="1:10">
      <c r="A71" t="s">
        <v>197</v>
      </c>
      <c r="B71" t="s">
        <v>156</v>
      </c>
      <c r="C71">
        <v>500349</v>
      </c>
      <c r="D71" s="106" t="s">
        <v>198</v>
      </c>
      <c r="E71" s="103">
        <v>70</v>
      </c>
      <c r="F71" s="104" t="str" cm="1">
        <f t="array" ref="F71">INDEX(QS!$B$5:$B$1000,MATCH(D71,QS!$C$5:$C$1000,0))</f>
        <v>=176</v>
      </c>
      <c r="G71" s="104" t="e">
        <f>VLOOKUP(D71,TIMES排名!A:B,2,FALSE)</f>
        <v>#N/A</v>
      </c>
      <c r="J71" s="109" t="s">
        <v>4038</v>
      </c>
    </row>
    <row r="72" ht="55.5" spans="1:10">
      <c r="A72" t="s">
        <v>102</v>
      </c>
      <c r="B72" t="s">
        <v>40</v>
      </c>
      <c r="C72">
        <v>139755</v>
      </c>
      <c r="D72" s="108" t="s">
        <v>103</v>
      </c>
      <c r="E72" s="103">
        <v>70</v>
      </c>
      <c r="F72" s="104" t="str" cm="1">
        <f t="array" ref="F72">INDEX(QS!$B$5:$B$1000,MATCH(D72,QS!$C$5:$C$1000,0))</f>
        <v>97</v>
      </c>
      <c r="G72" s="104">
        <f>VLOOKUP(D72,TIMES排名!A:B,2,FALSE)</f>
        <v>38</v>
      </c>
      <c r="H72" s="8">
        <f>8622/52377</f>
        <v>0.164614239074403</v>
      </c>
      <c r="I72" s="8">
        <f>835/8392</f>
        <v>0.0994995233555767</v>
      </c>
      <c r="J72" s="109" t="s">
        <v>4039</v>
      </c>
    </row>
    <row r="73" ht="69" spans="1:10">
      <c r="A73" t="s">
        <v>243</v>
      </c>
      <c r="B73" t="s">
        <v>40</v>
      </c>
      <c r="C73">
        <v>163286</v>
      </c>
      <c r="D73" s="108" t="s">
        <v>244</v>
      </c>
      <c r="E73" s="103">
        <v>72</v>
      </c>
      <c r="F73" s="104" t="str" cm="1">
        <f t="array" ref="F73">INDEX(QS!$B$5:$B$1000,MATCH(D73,QS!$C$5:$C$1000,0))</f>
        <v>=169</v>
      </c>
      <c r="G73" s="104">
        <f>VLOOKUP(D73,TIMES排名!A:B,2,FALSE)</f>
        <v>104</v>
      </c>
      <c r="H73" s="8">
        <f>26623/59369</f>
        <v>0.448432683723829</v>
      </c>
      <c r="J73" s="109" t="s">
        <v>4040</v>
      </c>
    </row>
    <row r="74" ht="16.5" spans="1:10">
      <c r="A74" t="s">
        <v>182</v>
      </c>
      <c r="B74" t="s">
        <v>40</v>
      </c>
      <c r="C74">
        <v>164988</v>
      </c>
      <c r="D74" t="s">
        <v>183</v>
      </c>
      <c r="E74" s="103">
        <v>73</v>
      </c>
      <c r="F74" s="104" t="str" cm="1">
        <f t="array" ref="F74">INDEX(QS!$B$5:$B$1000,MATCH(D74,QS!$C$5:$C$1000,0))</f>
        <v>=93</v>
      </c>
      <c r="G74" s="104">
        <f>VLOOKUP(D74,TIMES排名!A:B,2,FALSE)</f>
        <v>71</v>
      </c>
      <c r="H74" s="8">
        <f>(3906+4827)/(32176+48314)</f>
        <v>0.108497950055908</v>
      </c>
      <c r="J74" s="109" t="s">
        <v>4041</v>
      </c>
    </row>
    <row r="75" ht="55.5" spans="1:10">
      <c r="A75" t="s">
        <v>2413</v>
      </c>
      <c r="B75" t="s">
        <v>653</v>
      </c>
      <c r="C75">
        <v>501597</v>
      </c>
      <c r="D75" s="106" t="s">
        <v>2414</v>
      </c>
      <c r="E75" s="103">
        <v>74</v>
      </c>
      <c r="F75" s="104" t="str" cm="1">
        <f t="array" ref="F75">INDEX(QS!$B$5:$B$1000,MATCH(D75,QS!$C$5:$C$1000,0))</f>
        <v>=143</v>
      </c>
      <c r="G75" s="104" t="e">
        <f>VLOOKUP(D75,TIMES排名!A:B,2,FALSE)</f>
        <v>#N/A</v>
      </c>
      <c r="J75" s="109" t="s">
        <v>4042</v>
      </c>
    </row>
    <row r="76" ht="15.75" spans="1:10">
      <c r="A76" t="s">
        <v>201</v>
      </c>
      <c r="B76" t="s">
        <v>40</v>
      </c>
      <c r="C76">
        <v>240444</v>
      </c>
      <c r="D76" s="8" t="s">
        <v>202</v>
      </c>
      <c r="E76" s="103">
        <v>74</v>
      </c>
      <c r="F76" s="104" t="str" cm="1">
        <f t="array" ref="F76">INDEX(QS!$B$5:$B$1000,MATCH(D76,QS!$C$5:$C$1000,0))</f>
        <v>102</v>
      </c>
      <c r="G76" s="104">
        <f>VLOOKUP(D76,TIMES排名!A:B,2,FALSE)</f>
        <v>81</v>
      </c>
      <c r="H76" s="8">
        <f>27527/63537</f>
        <v>0.433243621826652</v>
      </c>
      <c r="I76" s="8">
        <f>3942/12355</f>
        <v>0.319061108862809</v>
      </c>
      <c r="J76" s="109" t="s">
        <v>4043</v>
      </c>
    </row>
    <row r="77" ht="15.75" spans="1:10">
      <c r="A77" t="s">
        <v>185</v>
      </c>
      <c r="B77" t="s">
        <v>156</v>
      </c>
      <c r="C77">
        <v>500967</v>
      </c>
      <c r="D77" t="s">
        <v>186</v>
      </c>
      <c r="E77" s="103">
        <v>76</v>
      </c>
      <c r="F77" s="104" t="str" cm="1">
        <f t="array" ref="F77">INDEX(QS!$B$5:$B$1000,MATCH(D77,QS!$C$5:$C$1000,0))</f>
        <v>139</v>
      </c>
      <c r="G77" s="104">
        <f>VLOOKUP(D77,TIMES排名!A:B,2,FALSE)</f>
        <v>75</v>
      </c>
      <c r="J77" s="109" t="s">
        <v>4044</v>
      </c>
    </row>
    <row r="78" ht="42" spans="1:10">
      <c r="A78" t="s">
        <v>221</v>
      </c>
      <c r="B78" t="s">
        <v>218</v>
      </c>
      <c r="C78">
        <v>529676</v>
      </c>
      <c r="D78" s="108" t="s">
        <v>222</v>
      </c>
      <c r="E78" s="103">
        <v>76</v>
      </c>
      <c r="F78" s="104" t="str" cm="1">
        <f t="array" ref="F78">INDEX(QS!$B$5:$B$1000,MATCH(D78,QS!$C$5:$C$1000,0))</f>
        <v>71</v>
      </c>
      <c r="G78" s="104">
        <f>VLOOKUP(D78,TIMES排名!A:B,2,FALSE)</f>
        <v>93</v>
      </c>
      <c r="J78" s="109" t="s">
        <v>4045</v>
      </c>
    </row>
    <row r="79" ht="15.75" spans="1:10">
      <c r="A79" t="s">
        <v>159</v>
      </c>
      <c r="B79" t="s">
        <v>156</v>
      </c>
      <c r="C79">
        <v>500669</v>
      </c>
      <c r="D79" t="s">
        <v>287</v>
      </c>
      <c r="E79" s="103">
        <v>78</v>
      </c>
      <c r="F79" s="104" t="str" cm="1">
        <f t="array" ref="F79">INDEX(QS!$B$5:$B$1000,MATCH(D79,QS!$C$5:$C$1000,0))</f>
        <v>207</v>
      </c>
      <c r="G79" s="104">
        <f>VLOOKUP(D79,TIMES排名!A:B,2,FALSE)</f>
        <v>121</v>
      </c>
      <c r="J79" s="109" t="s">
        <v>4046</v>
      </c>
    </row>
    <row r="80" ht="15.75" spans="1:10">
      <c r="A80" t="s">
        <v>194</v>
      </c>
      <c r="B80" t="s">
        <v>152</v>
      </c>
      <c r="C80">
        <v>502667</v>
      </c>
      <c r="D80" t="s">
        <v>235</v>
      </c>
      <c r="E80" s="103">
        <v>79</v>
      </c>
      <c r="F80" s="104" t="str" cm="1">
        <f t="array" ref="F80">INDEX(QS!$B$5:$B$1000,MATCH(D80,QS!$C$5:$C$1000,0))</f>
        <v>70</v>
      </c>
      <c r="G80" s="104">
        <f>VLOOKUP(D80,TIMES排名!A:B,2,FALSE)</f>
        <v>99</v>
      </c>
      <c r="J80" s="109" t="s">
        <v>4047</v>
      </c>
    </row>
    <row r="81" ht="42" spans="1:10">
      <c r="A81" t="s">
        <v>401</v>
      </c>
      <c r="B81" t="s">
        <v>402</v>
      </c>
      <c r="C81">
        <v>500261</v>
      </c>
      <c r="D81" s="106" t="s">
        <v>2415</v>
      </c>
      <c r="E81" s="103">
        <v>79</v>
      </c>
      <c r="F81" s="104" t="str" cm="1">
        <f t="array" ref="F81">INDEX(QS!$B$5:$B$1000,MATCH(D81,QS!$C$5:$C$1000,0))</f>
        <v>=164</v>
      </c>
      <c r="G81" s="104" t="e">
        <f>VLOOKUP(D81,TIMES排名!A:B,2,FALSE)</f>
        <v>#N/A</v>
      </c>
      <c r="J81" s="109" t="s">
        <v>4048</v>
      </c>
    </row>
    <row r="82" ht="15.75" spans="1:10">
      <c r="A82" t="s">
        <v>168</v>
      </c>
      <c r="B82" t="s">
        <v>40</v>
      </c>
      <c r="C82">
        <v>123961</v>
      </c>
      <c r="D82" t="s">
        <v>169</v>
      </c>
      <c r="E82" s="103">
        <v>79</v>
      </c>
      <c r="F82" s="104" t="str" cm="1">
        <f t="array" ref="F82">INDEX(QS!$B$5:$B$1000,MATCH(D82,QS!$C$5:$C$1000,0))</f>
        <v>116</v>
      </c>
      <c r="G82" s="104">
        <f>VLOOKUP(D82,TIMES排名!A:B,2,FALSE)</f>
        <v>65</v>
      </c>
      <c r="H82" s="111">
        <f>8094/80808</f>
        <v>0.10016335016335</v>
      </c>
      <c r="J82" s="109" t="s">
        <v>4049</v>
      </c>
    </row>
    <row r="83" ht="15" spans="1:10">
      <c r="A83" t="s">
        <v>95</v>
      </c>
      <c r="B83" t="s">
        <v>96</v>
      </c>
      <c r="C83">
        <v>503109</v>
      </c>
      <c r="D83" t="s">
        <v>97</v>
      </c>
      <c r="E83" s="103">
        <v>82</v>
      </c>
      <c r="F83" s="104" t="str" cm="1">
        <f t="array" ref="F83">INDEX(QS!$B$5:$B$1000,MATCH(D83,QS!$C$5:$C$1000,0))</f>
        <v>37</v>
      </c>
      <c r="G83" s="104">
        <f>VLOOKUP(D83,TIMES排名!A:B,2,FALSE)</f>
        <v>30</v>
      </c>
      <c r="J83" s="109" t="s">
        <v>4050</v>
      </c>
    </row>
    <row r="84" ht="15.75" spans="1:10">
      <c r="A84" t="s">
        <v>2416</v>
      </c>
      <c r="B84" t="s">
        <v>69</v>
      </c>
      <c r="C84">
        <v>505547</v>
      </c>
      <c r="D84" t="s">
        <v>2417</v>
      </c>
      <c r="E84" s="103">
        <v>82</v>
      </c>
      <c r="F84" s="104" t="e" cm="1">
        <f t="array" ref="F84">INDEX(QS!$B$5:$B$1000,MATCH(D84,QS!$C$5:$C$1000,0))</f>
        <v>#N/A</v>
      </c>
      <c r="G84" s="104" t="e">
        <f>VLOOKUP(D84,TIMES排名!A:B,2,FALSE)</f>
        <v>#N/A</v>
      </c>
      <c r="J84" s="109" t="s">
        <v>4051</v>
      </c>
    </row>
    <row r="85" ht="42" spans="1:10">
      <c r="A85" t="s">
        <v>105</v>
      </c>
      <c r="B85" t="s">
        <v>106</v>
      </c>
      <c r="C85">
        <v>500248</v>
      </c>
      <c r="D85" s="108" t="s">
        <v>107</v>
      </c>
      <c r="E85" s="103">
        <v>84</v>
      </c>
      <c r="F85" s="104" t="str" cm="1">
        <f t="array" ref="F85">INDEX(QS!$B$5:$B$1000,MATCH(D85,QS!$C$5:$C$1000,0))</f>
        <v>28</v>
      </c>
      <c r="G85" s="104">
        <f>VLOOKUP(D85,TIMES排名!A:B,2,FALSE)</f>
        <v>39</v>
      </c>
      <c r="J85" s="109" t="s">
        <v>4052</v>
      </c>
    </row>
    <row r="86" ht="15.75" spans="1:10">
      <c r="A86" t="s">
        <v>137</v>
      </c>
      <c r="B86" t="s">
        <v>69</v>
      </c>
      <c r="C86">
        <v>500824</v>
      </c>
      <c r="D86" t="s">
        <v>138</v>
      </c>
      <c r="E86" s="103">
        <v>85</v>
      </c>
      <c r="F86" s="104" t="str" cm="1">
        <f t="array" ref="F86">INDEX(QS!$B$5:$B$1000,MATCH(D86,QS!$C$5:$C$1000,0))</f>
        <v>50</v>
      </c>
      <c r="G86" s="104">
        <f>VLOOKUP(D86,TIMES排名!A:B,2,FALSE)</f>
        <v>51</v>
      </c>
      <c r="J86" s="109" t="s">
        <v>4053</v>
      </c>
    </row>
    <row r="87" ht="15.75" spans="1:10">
      <c r="A87" t="s">
        <v>319</v>
      </c>
      <c r="B87" t="s">
        <v>121</v>
      </c>
      <c r="C87">
        <v>505153</v>
      </c>
      <c r="D87" t="s">
        <v>320</v>
      </c>
      <c r="E87" s="103">
        <v>85</v>
      </c>
      <c r="F87" s="104" t="str" cm="1">
        <f t="array" ref="F87">INDEX(QS!$B$5:$B$1000,MATCH(D87,QS!$C$5:$C$1000,0))</f>
        <v>90</v>
      </c>
      <c r="G87" s="104">
        <f>VLOOKUP(D87,TIMES排名!A:B,2,FALSE)</f>
        <v>133</v>
      </c>
      <c r="J87" s="109" t="s">
        <v>4054</v>
      </c>
    </row>
    <row r="88" ht="55.5" spans="1:10">
      <c r="A88" t="s">
        <v>1824</v>
      </c>
      <c r="B88" t="s">
        <v>121</v>
      </c>
      <c r="C88">
        <v>503825</v>
      </c>
      <c r="D88" s="106" t="s">
        <v>2418</v>
      </c>
      <c r="E88" s="103">
        <v>85</v>
      </c>
      <c r="F88" s="104" t="str" cm="1">
        <f t="array" ref="F88">INDEX(QS!$B$5:$B$1000,MATCH(D88,QS!$C$5:$C$1000,0))</f>
        <v>=34</v>
      </c>
      <c r="G88" s="104" t="e">
        <f>VLOOKUP(D88,TIMES排名!A:B,2,FALSE)</f>
        <v>#N/A</v>
      </c>
      <c r="J88" s="109" t="s">
        <v>4055</v>
      </c>
    </row>
    <row r="89" ht="16.5" spans="1:10">
      <c r="A89" t="s">
        <v>112</v>
      </c>
      <c r="B89" t="s">
        <v>113</v>
      </c>
      <c r="C89">
        <v>501629</v>
      </c>
      <c r="D89" t="s">
        <v>114</v>
      </c>
      <c r="E89" s="103">
        <v>88</v>
      </c>
      <c r="F89" s="104" t="e" cm="1">
        <f t="array" ref="F89">INDEX(QS!$B$5:$B$1000,MATCH(D89,QS!$C$5:$C$1000,0))</f>
        <v>#N/A</v>
      </c>
      <c r="G89" s="104" t="e">
        <f>VLOOKUP(D89,TIMES排名!A:B,2,FALSE)</f>
        <v>#N/A</v>
      </c>
      <c r="J89" s="109" t="s">
        <v>4056</v>
      </c>
    </row>
    <row r="90" ht="55.5" spans="1:10">
      <c r="A90" t="s">
        <v>165</v>
      </c>
      <c r="B90" t="s">
        <v>40</v>
      </c>
      <c r="C90">
        <v>110644</v>
      </c>
      <c r="D90" s="106" t="s">
        <v>166</v>
      </c>
      <c r="E90" s="103">
        <v>89</v>
      </c>
      <c r="F90" s="104" t="str" cm="1">
        <f t="array" ref="F90">INDEX(QS!$B$5:$B$1000,MATCH(D90,QS!$C$5:$C$1000,0))</f>
        <v>=132</v>
      </c>
      <c r="G90" s="104">
        <f>VLOOKUP(D90,TIMES排名!A:B,2,FALSE)</f>
        <v>63</v>
      </c>
      <c r="H90" s="8">
        <f>39399/94627</f>
        <v>0.416361080875437</v>
      </c>
      <c r="I90" s="8">
        <f>8936/18186</f>
        <v>0.491366985593314</v>
      </c>
      <c r="J90" s="109" t="s">
        <v>4057</v>
      </c>
    </row>
    <row r="91" ht="82.5" spans="1:10">
      <c r="A91" t="s">
        <v>2419</v>
      </c>
      <c r="B91" t="s">
        <v>40</v>
      </c>
      <c r="C91">
        <v>110705</v>
      </c>
      <c r="D91" s="108" t="s">
        <v>2420</v>
      </c>
      <c r="E91" s="103">
        <v>89</v>
      </c>
      <c r="F91" s="104" t="str" cm="1">
        <f t="array" ref="F91">INDEX(QS!$B$5:$B$1000,MATCH(D91,QS!$C$5:$C$1000,0))</f>
        <v>163</v>
      </c>
      <c r="G91" s="104" t="e">
        <f>VLOOKUP(D91,TIMES排名!A:B,2,FALSE)</f>
        <v>#N/A</v>
      </c>
      <c r="H91" s="8">
        <f>31044/110871</f>
        <v>0.280001082338934</v>
      </c>
      <c r="J91" s="109" t="s">
        <v>4058</v>
      </c>
    </row>
    <row r="92" ht="55.5" spans="1:10">
      <c r="A92" t="s">
        <v>313</v>
      </c>
      <c r="B92" t="s">
        <v>121</v>
      </c>
      <c r="C92">
        <v>503979</v>
      </c>
      <c r="D92" s="106" t="s">
        <v>314</v>
      </c>
      <c r="E92" s="103">
        <v>91</v>
      </c>
      <c r="F92" s="104" t="str" cm="1">
        <f t="array" ref="F92">INDEX(QS!$B$5:$B$1000,MATCH(D92,QS!$C$5:$C$1000,0))</f>
        <v>72</v>
      </c>
      <c r="G92" s="104">
        <f>VLOOKUP(D92,TIMES排名!A:B,2,FALSE)</f>
        <v>131</v>
      </c>
      <c r="J92" s="109" t="s">
        <v>4059</v>
      </c>
    </row>
    <row r="93" ht="42" spans="1:10">
      <c r="A93" t="s">
        <v>57</v>
      </c>
      <c r="B93" t="s">
        <v>36</v>
      </c>
      <c r="C93">
        <v>503389</v>
      </c>
      <c r="D93" s="108" t="s">
        <v>295</v>
      </c>
      <c r="E93" s="103">
        <v>92</v>
      </c>
      <c r="F93" s="104" t="str" cm="1">
        <f t="array" ref="F93">INDEX(QS!$B$5:$B$1000,MATCH(D93,QS!$C$5:$C$1000,0))</f>
        <v>=145</v>
      </c>
      <c r="G93" s="104">
        <f>VLOOKUP(D93,TIMES排名!A:B,2,FALSE)</f>
        <v>124</v>
      </c>
      <c r="J93" s="109" t="s">
        <v>4060</v>
      </c>
    </row>
    <row r="94" ht="55.5" spans="1:10">
      <c r="A94" t="s">
        <v>2138</v>
      </c>
      <c r="B94" t="s">
        <v>121</v>
      </c>
      <c r="C94">
        <v>504015</v>
      </c>
      <c r="D94" s="108" t="s">
        <v>2422</v>
      </c>
      <c r="E94" s="103">
        <v>92</v>
      </c>
      <c r="F94" s="104" t="str" cm="1">
        <f t="array" ref="F94">INDEX(QS!$B$5:$B$1000,MATCH(D94,QS!$C$5:$C$1000,0))</f>
        <v>89</v>
      </c>
      <c r="G94" s="104" t="e">
        <f>VLOOKUP(D94,TIMES排名!A:B,2,FALSE)</f>
        <v>#N/A</v>
      </c>
      <c r="J94" s="109" t="s">
        <v>4061</v>
      </c>
    </row>
    <row r="95" ht="15.75" spans="1:10">
      <c r="A95" t="s">
        <v>254</v>
      </c>
      <c r="B95" t="s">
        <v>36</v>
      </c>
      <c r="C95">
        <v>501524</v>
      </c>
      <c r="D95" t="s">
        <v>255</v>
      </c>
      <c r="E95" s="103">
        <v>94</v>
      </c>
      <c r="F95" s="104" t="str" cm="1">
        <f t="array" ref="F95">INDEX(QS!$B$5:$B$1000,MATCH(D95,QS!$C$5:$C$1000,0))</f>
        <v>84</v>
      </c>
      <c r="G95" s="104">
        <f>VLOOKUP(D95,TIMES排名!A:B,2,FALSE)</f>
        <v>108</v>
      </c>
      <c r="J95" s="109" t="s">
        <v>4062</v>
      </c>
    </row>
    <row r="96" ht="15" spans="1:10">
      <c r="A96" t="s">
        <v>60</v>
      </c>
      <c r="B96" t="s">
        <v>40</v>
      </c>
      <c r="C96">
        <v>195049</v>
      </c>
      <c r="D96" s="8" t="s">
        <v>2424</v>
      </c>
      <c r="E96" s="103">
        <v>94</v>
      </c>
      <c r="F96" s="104" t="e" cm="1">
        <f t="array" ref="F96">INDEX(QS!$B$5:$B$1000,MATCH(D96,QS!$C$5:$C$1000,0))</f>
        <v>#N/A</v>
      </c>
      <c r="G96" s="104" t="e">
        <f>VLOOKUP(D96,TIMES排名!A:B,2,FALSE)</f>
        <v>#N/A</v>
      </c>
      <c r="H96" s="8">
        <v>0.13</v>
      </c>
      <c r="J96" s="109" t="s">
        <v>4063</v>
      </c>
    </row>
    <row r="97" ht="15.75" spans="1:10">
      <c r="A97" t="s">
        <v>188</v>
      </c>
      <c r="B97" t="s">
        <v>36</v>
      </c>
      <c r="C97">
        <v>505342</v>
      </c>
      <c r="D97" t="s">
        <v>189</v>
      </c>
      <c r="E97" s="103">
        <v>96</v>
      </c>
      <c r="F97" s="104" t="str" cm="1">
        <f t="array" ref="F97">INDEX(QS!$B$5:$B$1000,MATCH(D97,QS!$C$5:$C$1000,0))</f>
        <v>55</v>
      </c>
      <c r="G97" s="104">
        <f>VLOOKUP(D97,TIMES排名!A:B,2,FALSE)</f>
        <v>76</v>
      </c>
      <c r="J97" s="109" t="s">
        <v>4064</v>
      </c>
    </row>
    <row r="98" ht="42" spans="1:10">
      <c r="A98" t="s">
        <v>2425</v>
      </c>
      <c r="B98" t="s">
        <v>40</v>
      </c>
      <c r="C98">
        <v>214777</v>
      </c>
      <c r="D98" s="108" t="s">
        <v>2426</v>
      </c>
      <c r="E98" s="103">
        <v>96</v>
      </c>
      <c r="F98" s="104" t="str" cm="1">
        <f t="array" ref="F98">INDEX(QS!$B$5:$B$1000,MATCH(D98,QS!$C$5:$C$1000,0))</f>
        <v>83</v>
      </c>
      <c r="G98" s="104" t="e">
        <f>VLOOKUP(D98,TIMES排名!A:B,2,FALSE)</f>
        <v>#N/A</v>
      </c>
      <c r="H98" s="8">
        <f>46605/85957</f>
        <v>0.542189699500913</v>
      </c>
      <c r="I98" s="8">
        <f>5726/10729</f>
        <v>0.5336937272812</v>
      </c>
      <c r="J98" s="109" t="s">
        <v>4065</v>
      </c>
    </row>
    <row r="99" ht="15.75" spans="1:10">
      <c r="A99" t="s">
        <v>226</v>
      </c>
      <c r="B99" t="s">
        <v>69</v>
      </c>
      <c r="C99">
        <v>503849</v>
      </c>
      <c r="D99" t="s">
        <v>227</v>
      </c>
      <c r="E99" s="103">
        <v>98</v>
      </c>
      <c r="F99" s="104" t="str" cm="1">
        <f t="array" ref="F99">INDEX(QS!$B$5:$B$1000,MATCH(D99,QS!$C$5:$C$1000,0))</f>
        <v>=141</v>
      </c>
      <c r="G99" s="104">
        <f>VLOOKUP(D99,TIMES排名!A:B,2,FALSE)</f>
        <v>95</v>
      </c>
      <c r="J99" s="109" t="s">
        <v>4066</v>
      </c>
    </row>
    <row r="100" ht="15.75" spans="1:10">
      <c r="A100" t="s">
        <v>348</v>
      </c>
      <c r="B100" t="s">
        <v>40</v>
      </c>
      <c r="C100">
        <v>126614</v>
      </c>
      <c r="D100" t="s">
        <v>349</v>
      </c>
      <c r="E100" s="103">
        <v>98</v>
      </c>
      <c r="F100" s="104" t="str" cm="1">
        <f t="array" ref="F100">INDEX(QS!$B$5:$B$1000,MATCH(D100,QS!$C$5:$C$1000,0))</f>
        <v>=264</v>
      </c>
      <c r="G100" s="104">
        <f>VLOOKUP(D100,TIMES排名!A:B,2,FALSE)</f>
        <v>148</v>
      </c>
      <c r="H100" s="8">
        <f>46693/57340</f>
        <v>0.814318102546216</v>
      </c>
      <c r="I100" s="8">
        <f>1854/2179</f>
        <v>0.850849013308857</v>
      </c>
      <c r="J100" s="109" t="s">
        <v>4067</v>
      </c>
    </row>
    <row r="101" ht="69" spans="1:10">
      <c r="A101" t="s">
        <v>388</v>
      </c>
      <c r="B101" t="s">
        <v>69</v>
      </c>
      <c r="C101">
        <v>505190</v>
      </c>
      <c r="D101" s="108" t="s">
        <v>393</v>
      </c>
      <c r="E101" s="103">
        <v>100</v>
      </c>
      <c r="F101" s="104" t="str" cm="1">
        <f t="array" ref="F101">INDEX(QS!$B$5:$B$1000,MATCH(D101,QS!$C$5:$C$1000,0))</f>
        <v>275</v>
      </c>
      <c r="G101" s="104">
        <f>VLOOKUP(D101,TIMES排名!A:B,2,FALSE)</f>
        <v>176</v>
      </c>
      <c r="J101" s="109" t="s">
        <v>4068</v>
      </c>
    </row>
    <row r="102" ht="16.5" spans="1:10">
      <c r="A102" t="s">
        <v>2428</v>
      </c>
      <c r="B102" t="s">
        <v>653</v>
      </c>
      <c r="C102">
        <v>510489</v>
      </c>
      <c r="D102" t="s">
        <v>2429</v>
      </c>
      <c r="E102" s="103">
        <v>100</v>
      </c>
      <c r="F102" s="104" t="e" cm="1">
        <f t="array" ref="F102">INDEX(QS!$B$5:$B$1000,MATCH(D102,QS!$C$5:$C$1000,0))</f>
        <v>#N/A</v>
      </c>
      <c r="G102" s="104" t="e">
        <f>VLOOKUP(D102,TIMES排名!A:B,2,FALSE)</f>
        <v>#N/A</v>
      </c>
      <c r="J102" s="109" t="s">
        <v>4069</v>
      </c>
    </row>
    <row r="103" ht="55.5" spans="1:10">
      <c r="A103" t="s">
        <v>229</v>
      </c>
      <c r="B103" t="s">
        <v>40</v>
      </c>
      <c r="C103">
        <v>110653</v>
      </c>
      <c r="D103" s="108" t="s">
        <v>230</v>
      </c>
      <c r="E103" s="103">
        <v>100</v>
      </c>
      <c r="F103" s="104" t="str" cm="1">
        <f t="array" ref="F103">INDEX(QS!$B$5:$B$1000,MATCH(D103,QS!$C$5:$C$1000,0))</f>
        <v>=268</v>
      </c>
      <c r="G103" s="104">
        <f>VLOOKUP(D103,TIMES排名!A:B,2,FALSE)</f>
        <v>95</v>
      </c>
      <c r="H103" s="8">
        <f>31184/121095</f>
        <v>0.257516825632768</v>
      </c>
      <c r="I103" s="8">
        <f>6260/19226</f>
        <v>0.325600748985748</v>
      </c>
      <c r="J103" s="109" t="s">
        <v>4070</v>
      </c>
    </row>
    <row r="104" ht="69" spans="1:10">
      <c r="A104" t="s">
        <v>127</v>
      </c>
      <c r="B104" t="s">
        <v>40</v>
      </c>
      <c r="C104">
        <v>145637</v>
      </c>
      <c r="D104" s="106" t="s">
        <v>128</v>
      </c>
      <c r="E104" s="103">
        <v>100</v>
      </c>
      <c r="F104" s="104" t="str" cm="1">
        <f t="array" ref="F104">INDEX(QS!$B$5:$B$1000,MATCH(D104,QS!$C$5:$C$1000,0))</f>
        <v>64</v>
      </c>
      <c r="G104" s="104">
        <f>VLOOKUP(D104,TIMES排名!A:B,2,FALSE)</f>
        <v>48</v>
      </c>
      <c r="H104" s="8">
        <f>29446/67398</f>
        <v>0.436897237306745</v>
      </c>
      <c r="J104" s="109" t="s">
        <v>4071</v>
      </c>
    </row>
    <row r="105" ht="16.5" spans="1:10">
      <c r="A105" t="s">
        <v>301</v>
      </c>
      <c r="B105" t="s">
        <v>302</v>
      </c>
      <c r="C105">
        <v>502680</v>
      </c>
      <c r="D105" t="s">
        <v>303</v>
      </c>
      <c r="E105" s="103">
        <v>104</v>
      </c>
      <c r="F105" s="104" t="str" cm="1">
        <f t="array" ref="F105">INDEX(QS!$B$5:$B$1000,MATCH(D105,QS!$C$5:$C$1000,0))</f>
        <v>117</v>
      </c>
      <c r="G105" s="104">
        <f>VLOOKUP(D105,TIMES排名!A:B,2,FALSE)</f>
        <v>126</v>
      </c>
      <c r="J105" s="109" t="s">
        <v>4072</v>
      </c>
    </row>
    <row r="106" ht="82.5" spans="1:10">
      <c r="A106" t="s">
        <v>152</v>
      </c>
      <c r="B106" t="s">
        <v>152</v>
      </c>
      <c r="C106">
        <v>503260</v>
      </c>
      <c r="D106" s="106" t="s">
        <v>153</v>
      </c>
      <c r="E106" s="103">
        <v>105</v>
      </c>
      <c r="F106" s="104" t="str" cm="1">
        <f t="array" ref="F106">INDEX(QS!$B$5:$B$1000,MATCH(D106,QS!$C$5:$C$1000,0))</f>
        <v>60</v>
      </c>
      <c r="G106" s="104">
        <f>VLOOKUP(D106,TIMES排名!A:B,2,FALSE)</f>
        <v>58</v>
      </c>
      <c r="J106" s="109" t="s">
        <v>4073</v>
      </c>
    </row>
    <row r="107" ht="42" spans="1:10">
      <c r="A107" t="s">
        <v>1000</v>
      </c>
      <c r="B107" t="s">
        <v>69</v>
      </c>
      <c r="C107">
        <v>506062</v>
      </c>
      <c r="D107" s="106" t="s">
        <v>1584</v>
      </c>
      <c r="E107" s="103">
        <v>106</v>
      </c>
      <c r="F107" s="104" t="str" cm="1">
        <f t="array" ref="F107">INDEX(QS!$B$5:$B$1000,MATCH(D107,QS!$C$5:$C$1000,0))</f>
        <v>=323</v>
      </c>
      <c r="G107" s="104" t="str">
        <f>VLOOKUP(D107,TIMES排名!A:B,2,FALSE)</f>
        <v>251–300</v>
      </c>
      <c r="J107" s="109" t="s">
        <v>4074</v>
      </c>
    </row>
    <row r="108" ht="15.75" spans="1:10">
      <c r="A108" t="s">
        <v>357</v>
      </c>
      <c r="B108" t="s">
        <v>40</v>
      </c>
      <c r="C108">
        <v>134130</v>
      </c>
      <c r="D108" t="s">
        <v>358</v>
      </c>
      <c r="E108" s="103">
        <v>106</v>
      </c>
      <c r="F108" s="104" t="str" cm="1">
        <f t="array" ref="F108">INDEX(QS!$B$5:$B$1000,MATCH(D108,QS!$C$5:$C$1000,0))</f>
        <v>168</v>
      </c>
      <c r="G108" s="104">
        <f>VLOOKUP(D108,TIMES排名!A:B,2,FALSE)</f>
        <v>151</v>
      </c>
      <c r="H108" s="8">
        <f>15707/65375</f>
        <v>0.240260038240918</v>
      </c>
      <c r="I108" s="8">
        <f>1172/5981</f>
        <v>0.19595385387059</v>
      </c>
      <c r="J108" s="109" t="s">
        <v>4075</v>
      </c>
    </row>
    <row r="109" ht="15" spans="1:10">
      <c r="A109" t="s">
        <v>388</v>
      </c>
      <c r="B109" t="s">
        <v>69</v>
      </c>
      <c r="C109">
        <v>503252</v>
      </c>
      <c r="D109" t="s">
        <v>389</v>
      </c>
      <c r="E109" s="103">
        <v>108</v>
      </c>
      <c r="F109" s="104" t="str" cm="1">
        <f t="array" ref="F109">INDEX(QS!$B$5:$B$1000,MATCH(D109,QS!$C$5:$C$1000,0))</f>
        <v>194</v>
      </c>
      <c r="G109" s="104">
        <f>VLOOKUP(D109,TIMES排名!A:B,2,FALSE)</f>
        <v>173</v>
      </c>
      <c r="J109" s="109" t="s">
        <v>4076</v>
      </c>
    </row>
    <row r="110" ht="15" spans="1:10">
      <c r="A110" t="s">
        <v>251</v>
      </c>
      <c r="B110" t="s">
        <v>117</v>
      </c>
      <c r="C110">
        <v>506883</v>
      </c>
      <c r="D110" t="s">
        <v>252</v>
      </c>
      <c r="E110" s="103">
        <v>109</v>
      </c>
      <c r="F110" s="104" t="str" cm="1">
        <f t="array" ref="F110">INDEX(QS!$B$5:$B$1000,MATCH(D110,QS!$C$5:$C$1000,0))</f>
        <v>=159</v>
      </c>
      <c r="G110" s="104">
        <f>VLOOKUP(D110,TIMES排名!A:B,2,FALSE)</f>
        <v>107</v>
      </c>
      <c r="J110" s="109" t="s">
        <v>4077</v>
      </c>
    </row>
    <row r="111" ht="15" spans="1:10">
      <c r="A111" t="s">
        <v>2430</v>
      </c>
      <c r="B111" t="s">
        <v>40</v>
      </c>
      <c r="C111">
        <v>228635</v>
      </c>
      <c r="D111" s="8" t="s">
        <v>2431</v>
      </c>
      <c r="E111" s="103">
        <v>109</v>
      </c>
      <c r="F111" s="104" t="e" cm="1">
        <f t="array" ref="F111">INDEX(QS!$B$5:$B$1000,MATCH(D111,QS!$C$5:$C$1000,0))</f>
        <v>#N/A</v>
      </c>
      <c r="G111" s="104" t="e">
        <f>VLOOKUP(D111,TIMES排名!A:B,2,FALSE)</f>
        <v>#N/A</v>
      </c>
      <c r="J111" s="109" t="s">
        <v>4078</v>
      </c>
    </row>
    <row r="112" ht="15.75" spans="1:10">
      <c r="A112" t="s">
        <v>224</v>
      </c>
      <c r="B112" t="s">
        <v>113</v>
      </c>
      <c r="C112">
        <v>505657</v>
      </c>
      <c r="D112" t="s">
        <v>225</v>
      </c>
      <c r="E112" s="103">
        <v>111</v>
      </c>
      <c r="F112" s="104" t="str" cm="1">
        <f t="array" ref="F112">INDEX(QS!$B$5:$B$1000,MATCH(D112,QS!$C$5:$C$1000,0))</f>
        <v>=126</v>
      </c>
      <c r="G112" s="104">
        <f>VLOOKUP(D112,TIMES排名!A:B,2,FALSE)</f>
        <v>94</v>
      </c>
      <c r="J112" s="109" t="s">
        <v>4079</v>
      </c>
    </row>
    <row r="113" ht="28.5" spans="1:10">
      <c r="A113" t="s">
        <v>217</v>
      </c>
      <c r="B113" t="s">
        <v>218</v>
      </c>
      <c r="C113">
        <v>529378</v>
      </c>
      <c r="D113" s="106" t="s">
        <v>2432</v>
      </c>
      <c r="E113" s="103">
        <v>112</v>
      </c>
      <c r="F113" s="104" t="str" cm="1">
        <f t="array" ref="F113">INDEX(QS!$B$5:$B$1000,MATCH(D113,QS!$C$5:$C$1000,0))</f>
        <v>24</v>
      </c>
      <c r="G113" s="104" t="e">
        <f>VLOOKUP(D113,TIMES排名!A:B,2,FALSE)</f>
        <v>#N/A</v>
      </c>
      <c r="J113" s="109" t="s">
        <v>4080</v>
      </c>
    </row>
    <row r="114" ht="15.75" spans="1:10">
      <c r="A114" t="s">
        <v>260</v>
      </c>
      <c r="B114" t="s">
        <v>261</v>
      </c>
      <c r="C114">
        <v>501989</v>
      </c>
      <c r="D114" t="s">
        <v>262</v>
      </c>
      <c r="E114" s="103">
        <v>113</v>
      </c>
      <c r="F114" s="104" t="str" cm="1">
        <f t="array" ref="F114">INDEX(QS!$B$5:$B$1000,MATCH(D114,QS!$C$5:$C$1000,0))</f>
        <v>115</v>
      </c>
      <c r="G114" s="104">
        <f>VLOOKUP(D114,TIMES排名!A:B,2,FALSE)</f>
        <v>110</v>
      </c>
      <c r="J114" s="109" t="s">
        <v>4081</v>
      </c>
    </row>
    <row r="115" ht="15.75" spans="1:10">
      <c r="A115" t="s">
        <v>155</v>
      </c>
      <c r="B115" t="s">
        <v>156</v>
      </c>
      <c r="C115">
        <v>501112</v>
      </c>
      <c r="D115" t="s">
        <v>157</v>
      </c>
      <c r="E115" s="103">
        <v>113</v>
      </c>
      <c r="F115" s="104" t="str" cm="1">
        <f t="array" ref="F115">INDEX(QS!$B$5:$B$1000,MATCH(D115,QS!$C$5:$C$1000,0))</f>
        <v>=151</v>
      </c>
      <c r="G115" s="104">
        <f>VLOOKUP(D115,TIMES排名!A:B,2,FALSE)</f>
        <v>59</v>
      </c>
      <c r="J115" s="109" t="s">
        <v>4082</v>
      </c>
    </row>
    <row r="116" ht="42" spans="1:10">
      <c r="A116" t="s">
        <v>2434</v>
      </c>
      <c r="B116" t="s">
        <v>40</v>
      </c>
      <c r="C116">
        <v>104179</v>
      </c>
      <c r="D116" s="108" t="s">
        <v>2435</v>
      </c>
      <c r="E116" s="103">
        <v>115</v>
      </c>
      <c r="F116" s="104" t="str" cm="1">
        <f t="array" ref="F116">INDEX(QS!$B$5:$B$1000,MATCH(D116,QS!$C$5:$C$1000,0))</f>
        <v>=285</v>
      </c>
      <c r="G116" s="104" t="e">
        <f>VLOOKUP(D116,TIMES排名!A:B,2,FALSE)</f>
        <v>#N/A</v>
      </c>
      <c r="J116" s="109" t="s">
        <v>4083</v>
      </c>
    </row>
    <row r="117" ht="15.75" spans="1:10">
      <c r="A117" t="s">
        <v>365</v>
      </c>
      <c r="B117" t="s">
        <v>366</v>
      </c>
      <c r="C117">
        <v>504187</v>
      </c>
      <c r="D117" t="s">
        <v>367</v>
      </c>
      <c r="E117" s="103">
        <v>116</v>
      </c>
      <c r="F117" s="104" t="str" cm="1">
        <f t="array" ref="F117">INDEX(QS!$B$5:$B$1000,MATCH(D117,QS!$C$5:$C$1000,0))</f>
        <v>=173</v>
      </c>
      <c r="G117" s="104">
        <f>VLOOKUP(D117,TIMES排名!A:B,2,FALSE)</f>
        <v>160</v>
      </c>
      <c r="J117" s="109" t="s">
        <v>4084</v>
      </c>
    </row>
    <row r="118" ht="15.75" spans="1:10">
      <c r="A118" t="s">
        <v>274</v>
      </c>
      <c r="B118" t="s">
        <v>270</v>
      </c>
      <c r="C118">
        <v>502125</v>
      </c>
      <c r="D118" t="s">
        <v>275</v>
      </c>
      <c r="E118" s="103">
        <v>117</v>
      </c>
      <c r="F118" s="104" t="str" cm="1">
        <f t="array" ref="F118">INDEX(QS!$B$5:$B$1000,MATCH(D118,QS!$C$5:$C$1000,0))</f>
        <v>=143</v>
      </c>
      <c r="G118" s="104">
        <f>VLOOKUP(D118,TIMES排名!A:B,2,FALSE)</f>
        <v>117</v>
      </c>
      <c r="J118" s="109" t="s">
        <v>4085</v>
      </c>
    </row>
    <row r="119" ht="28.5" spans="1:10">
      <c r="A119" t="s">
        <v>2436</v>
      </c>
      <c r="B119" t="s">
        <v>156</v>
      </c>
      <c r="C119">
        <v>501519</v>
      </c>
      <c r="D119" s="106" t="s">
        <v>2437</v>
      </c>
      <c r="E119" s="103">
        <v>117</v>
      </c>
      <c r="F119" s="104" t="str" cm="1">
        <f t="array" ref="F119">INDEX(QS!$B$5:$B$1000,MATCH(D119,QS!$C$5:$C$1000,0))</f>
        <v>=222</v>
      </c>
      <c r="G119" s="104" t="e">
        <f>VLOOKUP(D119,TIMES排名!A:B,2,FALSE)</f>
        <v>#N/A</v>
      </c>
      <c r="J119" s="109" t="s">
        <v>4086</v>
      </c>
    </row>
    <row r="120" ht="16.5" spans="1:10">
      <c r="A120" t="s">
        <v>1895</v>
      </c>
      <c r="B120" t="s">
        <v>113</v>
      </c>
      <c r="C120">
        <v>504635</v>
      </c>
      <c r="D120" t="s">
        <v>1896</v>
      </c>
      <c r="E120" s="103">
        <v>119</v>
      </c>
      <c r="F120" s="104" t="str" cm="1">
        <f t="array" ref="F120">INDEX(QS!$B$5:$B$1000,MATCH(D120,QS!$C$5:$C$1000,0))</f>
        <v>128</v>
      </c>
      <c r="G120" s="104" t="str">
        <f>VLOOKUP(D120,TIMES排名!A:B,2,FALSE)</f>
        <v>201–250</v>
      </c>
      <c r="J120" s="109" t="s">
        <v>4087</v>
      </c>
    </row>
    <row r="121" ht="28.5" spans="1:10">
      <c r="A121" t="s">
        <v>787</v>
      </c>
      <c r="B121" t="s">
        <v>69</v>
      </c>
      <c r="C121">
        <v>505375</v>
      </c>
      <c r="D121" s="108" t="s">
        <v>1048</v>
      </c>
      <c r="E121" s="103">
        <v>119</v>
      </c>
      <c r="F121" s="104" t="str" cm="1">
        <f t="array" ref="F121">INDEX(QS!$B$5:$B$1000,MATCH(D121,QS!$C$5:$C$1000,0))</f>
        <v>=494</v>
      </c>
      <c r="G121" s="104" t="e">
        <f>VLOOKUP(D121,TIMES排名!A:B,2,FALSE)</f>
        <v>#N/A</v>
      </c>
      <c r="J121" s="109" t="s">
        <v>4088</v>
      </c>
    </row>
    <row r="122" ht="16.5" spans="1:10">
      <c r="A122" t="s">
        <v>57</v>
      </c>
      <c r="B122" t="s">
        <v>36</v>
      </c>
      <c r="C122">
        <v>503353</v>
      </c>
      <c r="D122" t="s">
        <v>2438</v>
      </c>
      <c r="E122" s="103">
        <v>121</v>
      </c>
      <c r="F122" s="104" t="e" cm="1">
        <f t="array" ref="F122">INDEX(QS!$B$5:$B$1000,MATCH(D122,QS!$C$5:$C$1000,0))</f>
        <v>#N/A</v>
      </c>
      <c r="G122" s="104" t="e">
        <f>VLOOKUP(D122,TIMES排名!A:B,2,FALSE)</f>
        <v>#N/A</v>
      </c>
      <c r="J122" s="109" t="s">
        <v>4089</v>
      </c>
    </row>
    <row r="123" ht="42" spans="1:10">
      <c r="A123" t="s">
        <v>2439</v>
      </c>
      <c r="B123" t="s">
        <v>36</v>
      </c>
      <c r="C123">
        <v>502021</v>
      </c>
      <c r="D123" s="108" t="s">
        <v>2440</v>
      </c>
      <c r="E123" s="103">
        <v>122</v>
      </c>
      <c r="F123" s="104" t="str" cm="1">
        <f t="array" ref="F123">INDEX(QS!$B$5:$B$1000,MATCH(D123,QS!$C$5:$C$1000,0))</f>
        <v>153</v>
      </c>
      <c r="G123" s="104" t="e">
        <f>VLOOKUP(D123,TIMES排名!A:B,2,FALSE)</f>
        <v>#N/A</v>
      </c>
      <c r="J123" s="109" t="s">
        <v>4090</v>
      </c>
    </row>
    <row r="124" ht="15.75" spans="1:10">
      <c r="A124" t="s">
        <v>257</v>
      </c>
      <c r="B124" t="s">
        <v>36</v>
      </c>
      <c r="C124">
        <v>504892</v>
      </c>
      <c r="D124" t="s">
        <v>258</v>
      </c>
      <c r="E124" s="103">
        <v>123</v>
      </c>
      <c r="F124" s="104" t="str" cm="1">
        <f t="array" ref="F124">INDEX(QS!$B$5:$B$1000,MATCH(D124,QS!$C$5:$C$1000,0))</f>
        <v>=81</v>
      </c>
      <c r="G124" s="104">
        <f>VLOOKUP(D124,TIMES排名!A:B,2,FALSE)</f>
        <v>108</v>
      </c>
      <c r="J124" s="109" t="s">
        <v>4091</v>
      </c>
    </row>
    <row r="125" ht="15" spans="1:10">
      <c r="A125" t="s">
        <v>248</v>
      </c>
      <c r="B125" t="s">
        <v>40</v>
      </c>
      <c r="C125">
        <v>171100</v>
      </c>
      <c r="D125" t="s">
        <v>249</v>
      </c>
      <c r="E125" s="103">
        <v>123</v>
      </c>
      <c r="F125" s="104" t="str" cm="1">
        <f t="array" ref="F125">INDEX(QS!$B$5:$B$1000,MATCH(D125,QS!$C$5:$C$1000,0))</f>
        <v>136</v>
      </c>
      <c r="G125" s="104">
        <f>VLOOKUP(D125,TIMES排名!A:B,2,FALSE)</f>
        <v>106</v>
      </c>
      <c r="J125" s="109" t="s">
        <v>4092</v>
      </c>
    </row>
    <row r="126" ht="15.75" spans="1:10">
      <c r="A126" t="s">
        <v>280</v>
      </c>
      <c r="B126" t="s">
        <v>131</v>
      </c>
      <c r="C126">
        <v>500083</v>
      </c>
      <c r="D126" t="s">
        <v>281</v>
      </c>
      <c r="E126" s="103">
        <v>125</v>
      </c>
      <c r="F126" s="104" t="str" cm="1">
        <f t="array" ref="F126">INDEX(QS!$B$5:$B$1000,MATCH(D126,QS!$C$5:$C$1000,0))</f>
        <v>=85</v>
      </c>
      <c r="G126" s="104">
        <f>VLOOKUP(D126,TIMES排名!A:B,2,FALSE)</f>
        <v>119</v>
      </c>
      <c r="J126" s="109" t="s">
        <v>4093</v>
      </c>
    </row>
    <row r="127" ht="42" spans="1:10">
      <c r="A127" t="s">
        <v>2442</v>
      </c>
      <c r="B127" t="s">
        <v>40</v>
      </c>
      <c r="C127">
        <v>234076</v>
      </c>
      <c r="D127" s="106" t="s">
        <v>2443</v>
      </c>
      <c r="E127" s="103">
        <v>125</v>
      </c>
      <c r="F127" s="104" t="str" cm="1">
        <f t="array" ref="F127">INDEX(QS!$B$5:$B$1000,MATCH(D127,QS!$C$5:$C$1000,0))</f>
        <v>260</v>
      </c>
      <c r="G127" s="104" t="e">
        <f>VLOOKUP(D127,TIMES排名!A:B,2,FALSE)</f>
        <v>#N/A</v>
      </c>
      <c r="J127" s="109" t="s">
        <v>4094</v>
      </c>
    </row>
    <row r="128" ht="16.5" spans="1:10">
      <c r="A128" t="s">
        <v>212</v>
      </c>
      <c r="B128" t="s">
        <v>74</v>
      </c>
      <c r="C128">
        <v>502196</v>
      </c>
      <c r="D128" t="s">
        <v>213</v>
      </c>
      <c r="E128" s="103">
        <v>127</v>
      </c>
      <c r="F128" s="104" t="str" cm="1">
        <f t="array" ref="F128">INDEX(QS!$B$5:$B$1000,MATCH(D128,QS!$C$5:$C$1000,0))</f>
        <v>=189</v>
      </c>
      <c r="G128" s="104">
        <f>VLOOKUP(D128,TIMES排名!A:B,2,FALSE)</f>
        <v>85</v>
      </c>
      <c r="J128" s="109" t="s">
        <v>4095</v>
      </c>
    </row>
    <row r="129" ht="42" spans="1:10">
      <c r="A129" t="s">
        <v>1713</v>
      </c>
      <c r="B129" t="s">
        <v>474</v>
      </c>
      <c r="C129">
        <v>500437</v>
      </c>
      <c r="D129" s="106" t="s">
        <v>2445</v>
      </c>
      <c r="E129" s="103">
        <v>127</v>
      </c>
      <c r="F129" s="104" t="str" cm="1">
        <f t="array" ref="F129">INDEX(QS!$B$5:$B$1000,MATCH(D129,QS!$C$5:$C$1000,0))</f>
        <v>=85</v>
      </c>
      <c r="G129" s="104" t="e">
        <f>VLOOKUP(D129,TIMES排名!A:B,2,FALSE)</f>
        <v>#N/A</v>
      </c>
      <c r="J129" s="109" t="s">
        <v>4096</v>
      </c>
    </row>
    <row r="130" ht="69" spans="1:10">
      <c r="A130" t="s">
        <v>421</v>
      </c>
      <c r="B130" t="s">
        <v>40</v>
      </c>
      <c r="C130">
        <v>110714</v>
      </c>
      <c r="D130" s="106" t="s">
        <v>422</v>
      </c>
      <c r="E130" s="103">
        <v>129</v>
      </c>
      <c r="F130" s="104" t="str" cm="1">
        <f t="array" ref="F130">INDEX(QS!$B$5:$B$1000,MATCH(D130,QS!$C$5:$C$1000,0))</f>
        <v>=332</v>
      </c>
      <c r="G130" s="104">
        <f>VLOOKUP(D130,TIMES排名!A:B,2,FALSE)</f>
        <v>192</v>
      </c>
      <c r="J130" s="109" t="s">
        <v>4097</v>
      </c>
    </row>
    <row r="131" ht="69" spans="1:10">
      <c r="A131" t="s">
        <v>2446</v>
      </c>
      <c r="B131" t="s">
        <v>405</v>
      </c>
      <c r="C131">
        <v>502210</v>
      </c>
      <c r="D131" s="106" t="s">
        <v>2447</v>
      </c>
      <c r="E131" s="103">
        <v>130</v>
      </c>
      <c r="F131" s="104" t="str" cm="1">
        <f t="array" ref="F131">INDEX(QS!$B$5:$B$1000,MATCH(D131,QS!$C$5:$C$1000,0))</f>
        <v>=154</v>
      </c>
      <c r="G131" s="104" t="e">
        <f>VLOOKUP(D131,TIMES排名!A:B,2,FALSE)</f>
        <v>#N/A</v>
      </c>
      <c r="J131" s="109" t="s">
        <v>4098</v>
      </c>
    </row>
    <row r="132" ht="16.5" spans="1:10">
      <c r="A132" t="s">
        <v>2078</v>
      </c>
      <c r="B132" t="s">
        <v>405</v>
      </c>
      <c r="C132">
        <v>502381</v>
      </c>
      <c r="D132" t="s">
        <v>2079</v>
      </c>
      <c r="E132" s="103">
        <v>130</v>
      </c>
      <c r="F132" s="104" t="e" cm="1">
        <f t="array" ref="F132">INDEX(QS!$B$5:$B$1000,MATCH(D132,QS!$C$5:$C$1000,0))</f>
        <v>#N/A</v>
      </c>
      <c r="G132" s="104" t="str">
        <f>VLOOKUP(D132,TIMES排名!A:B,2,FALSE)</f>
        <v>201–250</v>
      </c>
      <c r="J132" s="109" t="s">
        <v>4099</v>
      </c>
    </row>
    <row r="133" ht="55.5" spans="1:10">
      <c r="A133" t="s">
        <v>710</v>
      </c>
      <c r="B133" t="s">
        <v>711</v>
      </c>
      <c r="C133">
        <v>503786</v>
      </c>
      <c r="D133" s="106" t="s">
        <v>2448</v>
      </c>
      <c r="E133" s="103">
        <v>132</v>
      </c>
      <c r="F133" s="104" t="str" cm="1">
        <f t="array" ref="F133">INDEX(QS!$B$5:$B$1000,MATCH(D133,QS!$C$5:$C$1000,0))</f>
        <v>68</v>
      </c>
      <c r="G133" s="104" t="e">
        <f>VLOOKUP(D133,TIMES排名!A:B,2,FALSE)</f>
        <v>#N/A</v>
      </c>
      <c r="J133" s="109" t="s">
        <v>4100</v>
      </c>
    </row>
    <row r="134" ht="15.75" spans="1:10">
      <c r="A134" t="s">
        <v>401</v>
      </c>
      <c r="B134" t="s">
        <v>402</v>
      </c>
      <c r="C134">
        <v>505700</v>
      </c>
      <c r="D134" t="s">
        <v>403</v>
      </c>
      <c r="E134" s="103">
        <v>133</v>
      </c>
      <c r="F134" s="104" t="e" cm="1">
        <f t="array" ref="F134">INDEX(QS!$B$5:$B$1000,MATCH(D134,QS!$C$5:$C$1000,0))</f>
        <v>#N/A</v>
      </c>
      <c r="G134" s="104">
        <f>VLOOKUP(D134,TIMES排名!A:B,2,FALSE)</f>
        <v>183</v>
      </c>
      <c r="J134" s="109" t="s">
        <v>4101</v>
      </c>
    </row>
    <row r="135" ht="15" spans="1:10">
      <c r="A135" t="s">
        <v>92</v>
      </c>
      <c r="B135" t="s">
        <v>40</v>
      </c>
      <c r="C135">
        <v>211440</v>
      </c>
      <c r="D135" t="s">
        <v>93</v>
      </c>
      <c r="E135" s="103">
        <v>134</v>
      </c>
      <c r="F135" s="104" t="str" cm="1">
        <f t="array" ref="F135">INDEX(QS!$B$5:$B$1000,MATCH(D135,QS!$C$5:$C$1000,0))</f>
        <v>52</v>
      </c>
      <c r="G135" s="104">
        <f>VLOOKUP(D135,TIMES排名!A:B,2,FALSE)</f>
        <v>28</v>
      </c>
      <c r="J135" s="109" t="s">
        <v>4102</v>
      </c>
    </row>
    <row r="136" ht="15" spans="1:10">
      <c r="A136" t="s">
        <v>384</v>
      </c>
      <c r="B136" t="s">
        <v>385</v>
      </c>
      <c r="C136">
        <v>503456</v>
      </c>
      <c r="D136" t="s">
        <v>2450</v>
      </c>
      <c r="E136" s="103">
        <v>135</v>
      </c>
      <c r="F136" s="104" t="e" cm="1">
        <f t="array" ref="F136">INDEX(QS!$B$5:$B$1000,MATCH(D136,QS!$C$5:$C$1000,0))</f>
        <v>#N/A</v>
      </c>
      <c r="G136" s="104" t="e">
        <f>VLOOKUP(D136,TIMES排名!A:B,2,FALSE)</f>
        <v>#N/A</v>
      </c>
      <c r="J136" s="109" t="s">
        <v>4103</v>
      </c>
    </row>
    <row r="137" ht="15" spans="1:10">
      <c r="A137" t="s">
        <v>2451</v>
      </c>
      <c r="B137" t="s">
        <v>40</v>
      </c>
      <c r="C137">
        <v>151351</v>
      </c>
      <c r="D137" t="s">
        <v>2452</v>
      </c>
      <c r="E137" s="103">
        <v>135</v>
      </c>
      <c r="F137" s="104" t="e" cm="1">
        <f t="array" ref="F137">INDEX(QS!$B$5:$B$1000,MATCH(D137,QS!$C$5:$C$1000,0))</f>
        <v>#N/A</v>
      </c>
      <c r="G137" s="104" t="e">
        <f>VLOOKUP(D137,TIMES排名!A:B,2,FALSE)</f>
        <v>#N/A</v>
      </c>
      <c r="J137" s="109" t="s">
        <v>4104</v>
      </c>
    </row>
    <row r="138" ht="15" spans="1:10">
      <c r="A138" t="s">
        <v>342</v>
      </c>
      <c r="B138" t="s">
        <v>40</v>
      </c>
      <c r="C138">
        <v>223223</v>
      </c>
      <c r="D138" t="s">
        <v>2454</v>
      </c>
      <c r="E138" s="103">
        <v>137</v>
      </c>
      <c r="F138" s="104" t="e" cm="1">
        <f t="array" ref="F138">INDEX(QS!$B$5:$B$1000,MATCH(D138,QS!$C$5:$C$1000,0))</f>
        <v>#N/A</v>
      </c>
      <c r="G138" s="104" t="e">
        <f>VLOOKUP(D138,TIMES排名!A:B,2,FALSE)</f>
        <v>#N/A</v>
      </c>
      <c r="J138" s="109" t="s">
        <v>4105</v>
      </c>
    </row>
    <row r="139" ht="15" spans="1:10">
      <c r="A139" t="s">
        <v>397</v>
      </c>
      <c r="B139" t="s">
        <v>36</v>
      </c>
      <c r="C139">
        <v>506611</v>
      </c>
      <c r="D139" t="s">
        <v>398</v>
      </c>
      <c r="E139" s="103">
        <v>137</v>
      </c>
      <c r="F139" s="104" t="str" cm="1">
        <f t="array" ref="F139">INDEX(QS!$B$5:$B$1000,MATCH(D139,QS!$C$5:$C$1000,0))</f>
        <v>=176</v>
      </c>
      <c r="G139" s="104">
        <f>VLOOKUP(D139,TIMES排名!A:B,2,FALSE)</f>
        <v>176</v>
      </c>
      <c r="J139" s="109" t="s">
        <v>4106</v>
      </c>
    </row>
    <row r="140" ht="15" spans="1:10">
      <c r="A140" t="s">
        <v>2455</v>
      </c>
      <c r="B140" t="s">
        <v>689</v>
      </c>
      <c r="C140">
        <v>506795</v>
      </c>
      <c r="D140" t="s">
        <v>2456</v>
      </c>
      <c r="E140" s="103">
        <v>137</v>
      </c>
      <c r="F140" s="104" t="e" cm="1">
        <f t="array" ref="F140">INDEX(QS!$B$5:$B$1000,MATCH(D140,QS!$C$5:$C$1000,0))</f>
        <v>#N/A</v>
      </c>
      <c r="G140" s="104" t="e">
        <f>VLOOKUP(D140,TIMES排名!A:B,2,FALSE)</f>
        <v>#N/A</v>
      </c>
      <c r="J140" s="109" t="s">
        <v>4107</v>
      </c>
    </row>
    <row r="141" ht="15" spans="1:10">
      <c r="A141" t="s">
        <v>1497</v>
      </c>
      <c r="B141" t="s">
        <v>405</v>
      </c>
      <c r="C141">
        <v>506550</v>
      </c>
      <c r="D141" t="s">
        <v>1498</v>
      </c>
      <c r="E141" s="103">
        <v>140</v>
      </c>
      <c r="F141" s="104" t="e" cm="1">
        <f t="array" ref="F141">INDEX(QS!$B$5:$B$1000,MATCH(D141,QS!$C$5:$C$1000,0))</f>
        <v>#N/A</v>
      </c>
      <c r="G141" s="104" t="e">
        <f>VLOOKUP(D141,TIMES排名!A:B,2,FALSE)</f>
        <v>#N/A</v>
      </c>
      <c r="J141" s="109" t="s">
        <v>4108</v>
      </c>
    </row>
    <row r="142" ht="15" spans="1:10">
      <c r="A142" t="s">
        <v>307</v>
      </c>
      <c r="B142" t="s">
        <v>36</v>
      </c>
      <c r="C142">
        <v>505265</v>
      </c>
      <c r="D142" t="s">
        <v>308</v>
      </c>
      <c r="E142" s="103">
        <v>141</v>
      </c>
      <c r="F142" s="104" t="str" cm="1">
        <f t="array" ref="F142">INDEX(QS!$B$5:$B$1000,MATCH(D142,QS!$C$5:$C$1000,0))</f>
        <v>75</v>
      </c>
      <c r="G142" s="104">
        <f>VLOOKUP(D142,TIMES排名!A:B,2,FALSE)</f>
        <v>128</v>
      </c>
      <c r="J142" s="109" t="s">
        <v>4109</v>
      </c>
    </row>
    <row r="143" ht="15" spans="1:10">
      <c r="A143" t="s">
        <v>310</v>
      </c>
      <c r="B143" t="s">
        <v>36</v>
      </c>
      <c r="C143">
        <v>503548</v>
      </c>
      <c r="D143" t="s">
        <v>311</v>
      </c>
      <c r="E143" s="103">
        <v>142</v>
      </c>
      <c r="F143" s="104" t="str" cm="1">
        <f t="array" ref="F143">INDEX(QS!$B$5:$B$1000,MATCH(D143,QS!$C$5:$C$1000,0))</f>
        <v>=100</v>
      </c>
      <c r="G143" s="104">
        <f>VLOOKUP(D143,TIMES排名!A:B,2,FALSE)</f>
        <v>130</v>
      </c>
      <c r="J143" s="109" t="s">
        <v>4110</v>
      </c>
    </row>
    <row r="144" ht="15" spans="1:10">
      <c r="A144" t="s">
        <v>652</v>
      </c>
      <c r="B144" t="s">
        <v>653</v>
      </c>
      <c r="C144">
        <v>503764</v>
      </c>
      <c r="D144" t="s">
        <v>1186</v>
      </c>
      <c r="E144" s="103">
        <v>142</v>
      </c>
      <c r="F144" s="104" t="str" cm="1">
        <f t="array" ref="F144">INDEX(QS!$B$5:$B$1000,MATCH(D144,QS!$C$5:$C$1000,0))</f>
        <v>=203</v>
      </c>
      <c r="G144" s="104" t="str">
        <f>VLOOKUP(D144,TIMES排名!A:B,2,FALSE)</f>
        <v>251–300</v>
      </c>
      <c r="J144" s="109" t="s">
        <v>4111</v>
      </c>
    </row>
    <row r="145" ht="15" spans="1:10">
      <c r="A145" t="s">
        <v>1596</v>
      </c>
      <c r="B145" t="s">
        <v>121</v>
      </c>
      <c r="C145">
        <v>528823</v>
      </c>
      <c r="D145" t="s">
        <v>1597</v>
      </c>
      <c r="E145" s="103">
        <v>142</v>
      </c>
      <c r="F145" s="104" t="str" cm="1">
        <f t="array" ref="F145">INDEX(QS!$B$5:$B$1000,MATCH(D145,QS!$C$5:$C$1000,0))</f>
        <v>=285</v>
      </c>
      <c r="G145" s="104" t="str">
        <f>VLOOKUP(D145,TIMES排名!A:B,2,FALSE)</f>
        <v>301–350</v>
      </c>
      <c r="J145" s="109" t="s">
        <v>4112</v>
      </c>
    </row>
    <row r="146" ht="15" spans="1:10">
      <c r="A146" t="s">
        <v>1841</v>
      </c>
      <c r="B146" t="s">
        <v>40</v>
      </c>
      <c r="C146">
        <v>529678</v>
      </c>
      <c r="D146" s="8" t="s">
        <v>1842</v>
      </c>
      <c r="E146" s="103">
        <v>142</v>
      </c>
      <c r="F146" s="104" t="e" cm="1">
        <f t="array" ref="F146">INDEX(QS!$B$5:$B$1000,MATCH(D146,QS!$C$5:$C$1000,0))</f>
        <v>#N/A</v>
      </c>
      <c r="G146" s="104" t="str">
        <f>VLOOKUP(D146,TIMES排名!A:B,2,FALSE)</f>
        <v>301–350</v>
      </c>
      <c r="J146" s="109" t="s">
        <v>4113</v>
      </c>
    </row>
    <row r="147" ht="15" spans="1:10">
      <c r="A147" t="s">
        <v>1046</v>
      </c>
      <c r="B147" t="s">
        <v>405</v>
      </c>
      <c r="C147">
        <v>506478</v>
      </c>
      <c r="D147" t="s">
        <v>2022</v>
      </c>
      <c r="E147" s="103">
        <v>146</v>
      </c>
      <c r="F147" s="104" t="str" cm="1">
        <f t="array" ref="F147">INDEX(QS!$B$5:$B$1000,MATCH(D147,QS!$C$5:$C$1000,0))</f>
        <v>=276</v>
      </c>
      <c r="G147" s="104" t="str">
        <f>VLOOKUP(D147,TIMES排名!A:B,2,FALSE)</f>
        <v>301–350</v>
      </c>
      <c r="J147" s="109" t="s">
        <v>4114</v>
      </c>
    </row>
    <row r="148" ht="15" spans="1:10">
      <c r="A148" t="s">
        <v>305</v>
      </c>
      <c r="B148" t="s">
        <v>96</v>
      </c>
      <c r="C148">
        <v>501079</v>
      </c>
      <c r="D148" t="s">
        <v>306</v>
      </c>
      <c r="E148" s="103">
        <v>146</v>
      </c>
      <c r="F148" s="104" t="e" cm="1">
        <f t="array" ref="F148">INDEX(QS!$B$5:$B$1000,MATCH(D148,QS!$C$5:$C$1000,0))</f>
        <v>#N/A</v>
      </c>
      <c r="G148" s="104">
        <f>VLOOKUP(D148,TIMES排名!A:B,2,FALSE)</f>
        <v>128</v>
      </c>
      <c r="J148" s="109" t="s">
        <v>4115</v>
      </c>
    </row>
    <row r="149" ht="15" spans="1:10">
      <c r="A149" t="s">
        <v>1435</v>
      </c>
      <c r="B149" t="s">
        <v>40</v>
      </c>
      <c r="C149">
        <v>209490</v>
      </c>
      <c r="D149" t="s">
        <v>2457</v>
      </c>
      <c r="E149" s="103">
        <v>148</v>
      </c>
      <c r="F149" s="104" t="e" cm="1">
        <f t="array" ref="F149">INDEX(QS!$B$5:$B$1000,MATCH(D149,QS!$C$5:$C$1000,0))</f>
        <v>#N/A</v>
      </c>
      <c r="G149" s="104" t="e">
        <f>VLOOKUP(D149,TIMES排名!A:B,2,FALSE)</f>
        <v>#N/A</v>
      </c>
      <c r="J149" s="109" t="s">
        <v>4116</v>
      </c>
    </row>
    <row r="150" ht="15" spans="1:10">
      <c r="A150" t="s">
        <v>1484</v>
      </c>
      <c r="B150" t="s">
        <v>40</v>
      </c>
      <c r="C150">
        <v>186380</v>
      </c>
      <c r="D150" t="s">
        <v>1485</v>
      </c>
      <c r="E150" s="103">
        <v>148</v>
      </c>
      <c r="F150" s="104" t="e" cm="1">
        <f t="array" ref="F150">INDEX(QS!$B$5:$B$1000,MATCH(D150,QS!$C$5:$C$1000,0))</f>
        <v>#N/A</v>
      </c>
      <c r="G150" s="104" t="e">
        <f>VLOOKUP(D150,TIMES排名!A:B,2,FALSE)</f>
        <v>#N/A</v>
      </c>
      <c r="J150" s="109" t="s">
        <v>4117</v>
      </c>
    </row>
    <row r="151" ht="15" spans="1:10">
      <c r="A151" t="s">
        <v>351</v>
      </c>
      <c r="B151" t="s">
        <v>131</v>
      </c>
      <c r="C151">
        <v>501990</v>
      </c>
      <c r="D151" t="s">
        <v>352</v>
      </c>
      <c r="E151" s="103">
        <v>150</v>
      </c>
      <c r="F151" s="104" t="str" cm="1">
        <f t="array" ref="F151">INDEX(QS!$B$5:$B$1000,MATCH(D151,QS!$C$5:$C$1000,0))</f>
        <v>105</v>
      </c>
      <c r="G151" s="104">
        <f>VLOOKUP(D151,TIMES排名!A:B,2,FALSE)</f>
        <v>148</v>
      </c>
      <c r="J151" s="109" t="s">
        <v>4118</v>
      </c>
    </row>
    <row r="152" ht="15" spans="1:10">
      <c r="A152" t="s">
        <v>277</v>
      </c>
      <c r="B152" t="s">
        <v>74</v>
      </c>
      <c r="C152">
        <v>499977</v>
      </c>
      <c r="D152" t="s">
        <v>278</v>
      </c>
      <c r="E152" s="103">
        <v>150</v>
      </c>
      <c r="F152" s="104" t="str" cm="1">
        <f t="array" ref="F152">INDEX(QS!$B$5:$B$1000,MATCH(D152,QS!$C$5:$C$1000,0))</f>
        <v>111</v>
      </c>
      <c r="G152" s="104">
        <f>VLOOKUP(D152,TIMES排名!A:B,2,FALSE)</f>
        <v>118</v>
      </c>
      <c r="J152" s="109" t="s">
        <v>4119</v>
      </c>
    </row>
    <row r="153" ht="15" spans="1:10">
      <c r="A153" t="s">
        <v>2214</v>
      </c>
      <c r="B153" t="s">
        <v>40</v>
      </c>
      <c r="C153">
        <v>230764</v>
      </c>
      <c r="D153" t="s">
        <v>2215</v>
      </c>
      <c r="E153" s="103">
        <v>150</v>
      </c>
      <c r="F153" s="104" t="str" cm="1">
        <f t="array" ref="F153">INDEX(QS!$B$5:$B$1000,MATCH(D153,QS!$C$5:$C$1000,0))</f>
        <v>=441</v>
      </c>
      <c r="G153" s="104" t="str">
        <f>VLOOKUP(D153,TIMES排名!A:B,2,FALSE)</f>
        <v>251–300</v>
      </c>
      <c r="J153" s="109" t="s">
        <v>4120</v>
      </c>
    </row>
    <row r="154" ht="15" spans="1:10">
      <c r="A154" t="s">
        <v>162</v>
      </c>
      <c r="B154" t="s">
        <v>40</v>
      </c>
      <c r="C154">
        <v>217156</v>
      </c>
      <c r="D154" t="s">
        <v>163</v>
      </c>
      <c r="E154" s="103">
        <v>153</v>
      </c>
      <c r="F154" s="104" t="str" cm="1">
        <f t="array" ref="F154">INDEX(QS!$B$5:$B$1000,MATCH(D154,QS!$C$5:$C$1000,0))</f>
        <v>=73</v>
      </c>
      <c r="G154" s="104">
        <f>VLOOKUP(D154,TIMES排名!A:B,2,FALSE)</f>
        <v>61</v>
      </c>
      <c r="J154" s="109" t="s">
        <v>4121</v>
      </c>
    </row>
    <row r="155" ht="15" spans="1:10">
      <c r="A155" t="s">
        <v>130</v>
      </c>
      <c r="B155" t="s">
        <v>131</v>
      </c>
      <c r="C155">
        <v>505458</v>
      </c>
      <c r="D155" t="s">
        <v>395</v>
      </c>
      <c r="E155" s="103">
        <v>153</v>
      </c>
      <c r="F155" s="104" t="str" cm="1">
        <f t="array" ref="F155">INDEX(QS!$B$5:$B$1000,MATCH(D155,QS!$C$5:$C$1000,0))</f>
        <v>118</v>
      </c>
      <c r="G155" s="104">
        <f>VLOOKUP(D155,TIMES排名!A:B,2,FALSE)</f>
        <v>176</v>
      </c>
      <c r="J155" s="109" t="s">
        <v>4122</v>
      </c>
    </row>
    <row r="156" ht="15" spans="1:10">
      <c r="A156" t="s">
        <v>137</v>
      </c>
      <c r="B156" t="s">
        <v>69</v>
      </c>
      <c r="C156">
        <v>501326</v>
      </c>
      <c r="D156" t="s">
        <v>1676</v>
      </c>
      <c r="E156" s="103">
        <v>153</v>
      </c>
      <c r="F156" s="104" t="str" cm="1">
        <f t="array" ref="F156">INDEX(QS!$B$5:$B$1000,MATCH(D156,QS!$C$5:$C$1000,0))</f>
        <v>216</v>
      </c>
      <c r="G156" s="104" t="str">
        <f>VLOOKUP(D156,TIMES排名!A:B,2,FALSE)</f>
        <v>251–300</v>
      </c>
      <c r="J156" s="109" t="s">
        <v>4123</v>
      </c>
    </row>
    <row r="157" ht="15" spans="1:10">
      <c r="A157" t="s">
        <v>428</v>
      </c>
      <c r="B157" t="s">
        <v>69</v>
      </c>
      <c r="C157">
        <v>506780</v>
      </c>
      <c r="D157" t="s">
        <v>2458</v>
      </c>
      <c r="E157" s="103">
        <v>153</v>
      </c>
      <c r="F157" s="104" t="e" cm="1">
        <f t="array" ref="F157">INDEX(QS!$B$5:$B$1000,MATCH(D157,QS!$C$5:$C$1000,0))</f>
        <v>#N/A</v>
      </c>
      <c r="G157" s="104" t="e">
        <f>VLOOKUP(D157,TIMES排名!A:B,2,FALSE)</f>
        <v>#N/A</v>
      </c>
      <c r="J157" s="109" t="s">
        <v>4124</v>
      </c>
    </row>
    <row r="158" ht="15" spans="1:10">
      <c r="A158" t="s">
        <v>1525</v>
      </c>
      <c r="B158" t="s">
        <v>69</v>
      </c>
      <c r="C158">
        <v>529428</v>
      </c>
      <c r="D158" t="s">
        <v>2459</v>
      </c>
      <c r="E158" s="103">
        <v>157</v>
      </c>
      <c r="F158" s="104" t="e" cm="1">
        <f t="array" ref="F158">INDEX(QS!$B$5:$B$1000,MATCH(D158,QS!$C$5:$C$1000,0))</f>
        <v>#N/A</v>
      </c>
      <c r="G158" s="104" t="e">
        <f>VLOOKUP(D158,TIMES排名!A:B,2,FALSE)</f>
        <v>#N/A</v>
      </c>
      <c r="J158" s="109" t="s">
        <v>4125</v>
      </c>
    </row>
    <row r="159" ht="15" spans="1:10">
      <c r="A159" t="s">
        <v>215</v>
      </c>
      <c r="B159" t="s">
        <v>96</v>
      </c>
      <c r="C159">
        <v>504578</v>
      </c>
      <c r="D159" t="s">
        <v>216</v>
      </c>
      <c r="E159" s="103">
        <v>157</v>
      </c>
      <c r="F159" s="104" t="e" cm="1">
        <f t="array" ref="F159">INDEX(QS!$B$5:$B$1000,MATCH(D159,QS!$C$5:$C$1000,0))</f>
        <v>#N/A</v>
      </c>
      <c r="G159" s="104">
        <f>VLOOKUP(D159,TIMES排名!A:B,2,FALSE)</f>
        <v>89</v>
      </c>
      <c r="J159" s="109" t="s">
        <v>4126</v>
      </c>
    </row>
    <row r="160" ht="15" spans="1:10">
      <c r="A160" t="s">
        <v>1365</v>
      </c>
      <c r="B160" t="s">
        <v>36</v>
      </c>
      <c r="C160">
        <v>503247</v>
      </c>
      <c r="D160" t="s">
        <v>2460</v>
      </c>
      <c r="E160" s="103">
        <v>159</v>
      </c>
      <c r="F160" s="104" t="e" cm="1">
        <f t="array" ref="F160">INDEX(QS!$B$5:$B$1000,MATCH(D160,QS!$C$5:$C$1000,0))</f>
        <v>#N/A</v>
      </c>
      <c r="G160" s="104" t="e">
        <f>VLOOKUP(D160,TIMES排名!A:B,2,FALSE)</f>
        <v>#N/A</v>
      </c>
      <c r="J160" s="109" t="s">
        <v>4127</v>
      </c>
    </row>
    <row r="161" ht="15" spans="1:10">
      <c r="A161" t="s">
        <v>322</v>
      </c>
      <c r="B161" t="s">
        <v>40</v>
      </c>
      <c r="C161">
        <v>201645</v>
      </c>
      <c r="D161" t="s">
        <v>323</v>
      </c>
      <c r="E161" s="103">
        <v>160</v>
      </c>
      <c r="F161" s="104" t="str" cm="1">
        <f t="array" ref="F161">INDEX(QS!$B$5:$B$1000,MATCH(D161,QS!$C$5:$C$1000,0))</f>
        <v>255</v>
      </c>
      <c r="G161" s="104">
        <f>VLOOKUP(D161,TIMES排名!A:B,2,FALSE)</f>
        <v>134</v>
      </c>
      <c r="J161" s="109" t="s">
        <v>4128</v>
      </c>
    </row>
    <row r="162" ht="15" spans="1:10">
      <c r="A162" t="s">
        <v>790</v>
      </c>
      <c r="B162" t="s">
        <v>131</v>
      </c>
      <c r="C162">
        <v>501869</v>
      </c>
      <c r="D162" t="s">
        <v>1904</v>
      </c>
      <c r="E162" s="103">
        <v>160</v>
      </c>
      <c r="F162" s="104" t="str" cm="1">
        <f t="array" ref="F162">INDEX(QS!$B$5:$B$1000,MATCH(D162,QS!$C$5:$C$1000,0))</f>
        <v>187</v>
      </c>
      <c r="G162" s="104" t="str">
        <f>VLOOKUP(D162,TIMES排名!A:B,2,FALSE)</f>
        <v>201–250</v>
      </c>
      <c r="J162" s="109" t="s">
        <v>4129</v>
      </c>
    </row>
    <row r="163" ht="15" spans="1:10">
      <c r="A163" t="s">
        <v>1019</v>
      </c>
      <c r="B163" t="s">
        <v>69</v>
      </c>
      <c r="C163">
        <v>505604</v>
      </c>
      <c r="D163" t="s">
        <v>1021</v>
      </c>
      <c r="E163" s="103">
        <v>160</v>
      </c>
      <c r="F163" s="104" t="str" cm="1">
        <f t="array" ref="F163">INDEX(QS!$B$5:$B$1000,MATCH(D163,QS!$C$5:$C$1000,0))</f>
        <v>=256</v>
      </c>
      <c r="G163" s="104" t="str">
        <f>VLOOKUP(D163,TIMES排名!A:B,2,FALSE)</f>
        <v>351–400</v>
      </c>
      <c r="J163" s="109" t="s">
        <v>4130</v>
      </c>
    </row>
    <row r="164" ht="15" spans="1:10">
      <c r="A164" t="s">
        <v>272</v>
      </c>
      <c r="B164" t="s">
        <v>36</v>
      </c>
      <c r="C164">
        <v>503922</v>
      </c>
      <c r="D164" t="s">
        <v>273</v>
      </c>
      <c r="E164" s="103">
        <v>160</v>
      </c>
      <c r="F164" s="104" t="e" cm="1">
        <f t="array" ref="F164">INDEX(QS!$B$5:$B$1000,MATCH(D164,QS!$C$5:$C$1000,0))</f>
        <v>#N/A</v>
      </c>
      <c r="G164" s="104">
        <f>VLOOKUP(D164,TIMES排名!A:B,2,FALSE)</f>
        <v>114</v>
      </c>
      <c r="J164" s="109" t="s">
        <v>4131</v>
      </c>
    </row>
    <row r="165" ht="15" spans="1:10">
      <c r="A165" t="s">
        <v>852</v>
      </c>
      <c r="B165" t="s">
        <v>121</v>
      </c>
      <c r="C165">
        <v>503377</v>
      </c>
      <c r="D165" t="s">
        <v>853</v>
      </c>
      <c r="E165" s="103">
        <v>164</v>
      </c>
      <c r="F165" s="104" t="str" cm="1">
        <f t="array" ref="F165">INDEX(QS!$B$5:$B$1000,MATCH(D165,QS!$C$5:$C$1000,0))</f>
        <v>183</v>
      </c>
      <c r="G165" s="104" t="str">
        <f>VLOOKUP(D165,TIMES排名!A:B,2,FALSE)</f>
        <v>201–250</v>
      </c>
      <c r="J165" s="109" t="s">
        <v>4132</v>
      </c>
    </row>
    <row r="166" ht="15" spans="1:10">
      <c r="A166" t="s">
        <v>680</v>
      </c>
      <c r="B166" t="s">
        <v>464</v>
      </c>
      <c r="C166">
        <v>529758</v>
      </c>
      <c r="D166" t="s">
        <v>781</v>
      </c>
      <c r="E166" s="103">
        <v>164</v>
      </c>
      <c r="F166" s="104" t="e" cm="1">
        <f t="array" ref="F166">INDEX(QS!$B$5:$B$1000,MATCH(D166,QS!$C$5:$C$1000,0))</f>
        <v>#N/A</v>
      </c>
      <c r="G166" s="104" t="str">
        <f>VLOOKUP(D166,TIMES排名!A:B,2,FALSE)</f>
        <v>401–500</v>
      </c>
      <c r="J166" s="109" t="s">
        <v>4133</v>
      </c>
    </row>
    <row r="167" ht="15" spans="1:10">
      <c r="A167" t="s">
        <v>2461</v>
      </c>
      <c r="B167" t="s">
        <v>40</v>
      </c>
      <c r="C167">
        <v>100663</v>
      </c>
      <c r="D167" t="s">
        <v>2462</v>
      </c>
      <c r="E167" s="103">
        <v>164</v>
      </c>
      <c r="F167" s="104" t="e" cm="1">
        <f t="array" ref="F167">INDEX(QS!$B$5:$B$1000,MATCH(D167,QS!$C$5:$C$1000,0))</f>
        <v>#N/A</v>
      </c>
      <c r="G167" s="104" t="e">
        <f>VLOOKUP(D167,TIMES排名!A:B,2,FALSE)</f>
        <v>#N/A</v>
      </c>
      <c r="J167" s="109" t="s">
        <v>4134</v>
      </c>
    </row>
    <row r="168" ht="15" spans="1:10">
      <c r="A168" t="s">
        <v>2463</v>
      </c>
      <c r="B168" t="s">
        <v>40</v>
      </c>
      <c r="C168">
        <v>243780</v>
      </c>
      <c r="D168" s="8" t="s">
        <v>2464</v>
      </c>
      <c r="E168" s="103">
        <v>167</v>
      </c>
      <c r="F168" s="104" t="e" cm="1">
        <f t="array" ref="F168">INDEX(QS!$B$5:$B$1000,MATCH(D168,QS!$C$5:$C$1000,0))</f>
        <v>#N/A</v>
      </c>
      <c r="G168" s="104" t="e">
        <f>VLOOKUP(D168,TIMES排名!A:B,2,FALSE)</f>
        <v>#N/A</v>
      </c>
      <c r="J168" s="109" t="s">
        <v>4135</v>
      </c>
    </row>
    <row r="169" ht="15" spans="1:10">
      <c r="A169" t="s">
        <v>177</v>
      </c>
      <c r="B169" t="s">
        <v>106</v>
      </c>
      <c r="C169">
        <v>505388</v>
      </c>
      <c r="D169" t="s">
        <v>178</v>
      </c>
      <c r="E169" s="103">
        <v>168</v>
      </c>
      <c r="F169" s="104" t="str" cm="1">
        <f t="array" ref="F169">INDEX(QS!$B$5:$B$1000,MATCH(D169,QS!$C$5:$C$1000,0))</f>
        <v>46</v>
      </c>
      <c r="G169" s="104">
        <f>VLOOKUP(D169,TIMES排名!A:B,2,FALSE)</f>
        <v>68</v>
      </c>
      <c r="J169" s="109" t="s">
        <v>4136</v>
      </c>
    </row>
    <row r="170" ht="15" spans="1:10">
      <c r="A170" t="s">
        <v>240</v>
      </c>
      <c r="B170" t="s">
        <v>113</v>
      </c>
      <c r="C170">
        <v>502059</v>
      </c>
      <c r="D170" t="s">
        <v>241</v>
      </c>
      <c r="E170" s="103">
        <v>168</v>
      </c>
      <c r="F170" s="104" t="str" cm="1">
        <f t="array" ref="F170">INDEX(QS!$B$5:$B$1000,MATCH(D170,QS!$C$5:$C$1000,0))</f>
        <v>=124</v>
      </c>
      <c r="G170" s="104">
        <f>VLOOKUP(D170,TIMES排名!A:B,2,FALSE)</f>
        <v>101</v>
      </c>
      <c r="J170" s="109" t="s">
        <v>4137</v>
      </c>
    </row>
    <row r="171" ht="15" spans="1:10">
      <c r="A171" t="s">
        <v>787</v>
      </c>
      <c r="B171" t="s">
        <v>69</v>
      </c>
      <c r="C171">
        <v>501467</v>
      </c>
      <c r="D171" t="s">
        <v>788</v>
      </c>
      <c r="E171" s="103">
        <v>168</v>
      </c>
      <c r="F171" s="104" t="str" cm="1">
        <f t="array" ref="F171">INDEX(QS!$B$5:$B$1000,MATCH(D171,QS!$C$5:$C$1000,0))</f>
        <v>=452</v>
      </c>
      <c r="G171" s="104" t="str">
        <f>VLOOKUP(D171,TIMES排名!A:B,2,FALSE)</f>
        <v>351–400</v>
      </c>
      <c r="J171" s="109" t="s">
        <v>4138</v>
      </c>
    </row>
    <row r="172" ht="15" spans="1:10">
      <c r="A172" t="s">
        <v>2465</v>
      </c>
      <c r="B172" t="s">
        <v>40</v>
      </c>
      <c r="C172">
        <v>228723</v>
      </c>
      <c r="D172" s="8" t="s">
        <v>2466</v>
      </c>
      <c r="E172" s="103">
        <v>171</v>
      </c>
      <c r="F172" s="104" t="e" cm="1">
        <f t="array" ref="F172">INDEX(QS!$B$5:$B$1000,MATCH(D172,QS!$C$5:$C$1000,0))</f>
        <v>#N/A</v>
      </c>
      <c r="G172" s="104" t="e">
        <f>VLOOKUP(D172,TIMES排名!A:B,2,FALSE)</f>
        <v>#N/A</v>
      </c>
      <c r="J172" s="109" t="s">
        <v>4139</v>
      </c>
    </row>
    <row r="173" ht="15" spans="1:10">
      <c r="A173" t="s">
        <v>283</v>
      </c>
      <c r="B173" t="s">
        <v>96</v>
      </c>
      <c r="C173">
        <v>502609</v>
      </c>
      <c r="D173" t="s">
        <v>284</v>
      </c>
      <c r="E173" s="103">
        <v>172</v>
      </c>
      <c r="F173" s="104" t="e" cm="1">
        <f t="array" ref="F173">INDEX(QS!$B$5:$B$1000,MATCH(D173,QS!$C$5:$C$1000,0))</f>
        <v>#N/A</v>
      </c>
      <c r="G173" s="104" t="e">
        <f>VLOOKUP(D173,TIMES排名!A:B,2,FALSE)</f>
        <v>#N/A</v>
      </c>
      <c r="J173" s="109" t="s">
        <v>4140</v>
      </c>
    </row>
    <row r="174" ht="15" spans="1:10">
      <c r="A174" t="s">
        <v>246</v>
      </c>
      <c r="B174" t="s">
        <v>36</v>
      </c>
      <c r="C174">
        <v>503443</v>
      </c>
      <c r="D174" t="s">
        <v>247</v>
      </c>
      <c r="E174" s="103">
        <v>172</v>
      </c>
      <c r="F174" s="104" t="e" cm="1">
        <f t="array" ref="F174">INDEX(QS!$B$5:$B$1000,MATCH(D174,QS!$C$5:$C$1000,0))</f>
        <v>#N/A</v>
      </c>
      <c r="G174" s="104">
        <f>VLOOKUP(D174,TIMES排名!A:B,2,FALSE)</f>
        <v>104</v>
      </c>
      <c r="J174" s="109" t="s">
        <v>4141</v>
      </c>
    </row>
    <row r="175" ht="15" spans="1:10">
      <c r="A175" t="s">
        <v>124</v>
      </c>
      <c r="B175" t="s">
        <v>74</v>
      </c>
      <c r="C175">
        <v>506159</v>
      </c>
      <c r="D175" t="s">
        <v>264</v>
      </c>
      <c r="E175" s="103">
        <v>174</v>
      </c>
      <c r="F175" s="104" t="e" cm="1">
        <f t="array" ref="F175">INDEX(QS!$B$5:$B$1000,MATCH(D175,QS!$C$5:$C$1000,0))</f>
        <v>#N/A</v>
      </c>
      <c r="G175" s="104" t="e">
        <f>VLOOKUP(D175,TIMES排名!A:B,2,FALSE)</f>
        <v>#N/A</v>
      </c>
      <c r="J175" s="109" t="s">
        <v>4142</v>
      </c>
    </row>
    <row r="176" ht="15" spans="1:10">
      <c r="A176" t="s">
        <v>112</v>
      </c>
      <c r="B176" t="s">
        <v>113</v>
      </c>
      <c r="C176">
        <v>505144</v>
      </c>
      <c r="D176" t="s">
        <v>325</v>
      </c>
      <c r="E176" s="103">
        <v>175</v>
      </c>
      <c r="F176" s="104" t="str" cm="1">
        <f t="array" ref="F176">INDEX(QS!$B$5:$B$1000,MATCH(D176,QS!$C$5:$C$1000,0))</f>
        <v>=220</v>
      </c>
      <c r="G176" s="104">
        <f>VLOOKUP(D176,TIMES排名!A:B,2,FALSE)</f>
        <v>135</v>
      </c>
      <c r="J176" s="109" t="s">
        <v>4143</v>
      </c>
    </row>
    <row r="177" ht="15" spans="1:10">
      <c r="A177" t="s">
        <v>2467</v>
      </c>
      <c r="B177" t="s">
        <v>40</v>
      </c>
      <c r="C177">
        <v>166629</v>
      </c>
      <c r="D177" t="s">
        <v>2468</v>
      </c>
      <c r="E177" s="103">
        <v>175</v>
      </c>
      <c r="F177" s="104" t="e" cm="1">
        <f t="array" ref="F177">INDEX(QS!$B$5:$B$1000,MATCH(D177,QS!$C$5:$C$1000,0))</f>
        <v>#N/A</v>
      </c>
      <c r="G177" s="104" t="e">
        <f>VLOOKUP(D177,TIMES排名!A:B,2,FALSE)</f>
        <v>#N/A</v>
      </c>
      <c r="J177" s="109" t="s">
        <v>4144</v>
      </c>
    </row>
    <row r="178" ht="15" spans="1:10">
      <c r="A178" t="s">
        <v>1636</v>
      </c>
      <c r="B178" t="s">
        <v>689</v>
      </c>
      <c r="C178">
        <v>500052</v>
      </c>
      <c r="D178" t="s">
        <v>1637</v>
      </c>
      <c r="E178" s="103">
        <v>177</v>
      </c>
      <c r="F178" s="104" t="str" cm="1">
        <f t="array" ref="F178">INDEX(QS!$B$5:$B$1000,MATCH(D178,QS!$C$5:$C$1000,0))</f>
        <v>215</v>
      </c>
      <c r="G178" s="104" t="str">
        <f>VLOOKUP(D178,TIMES排名!A:B,2,FALSE)</f>
        <v>201–250</v>
      </c>
      <c r="J178" s="109" t="s">
        <v>4145</v>
      </c>
    </row>
    <row r="179" ht="15" spans="1:10">
      <c r="A179" t="s">
        <v>870</v>
      </c>
      <c r="B179" t="s">
        <v>121</v>
      </c>
      <c r="C179">
        <v>504884</v>
      </c>
      <c r="D179" t="s">
        <v>871</v>
      </c>
      <c r="E179" s="103">
        <v>177</v>
      </c>
      <c r="F179" s="104" t="str" cm="1">
        <f t="array" ref="F179">INDEX(QS!$B$5:$B$1000,MATCH(D179,QS!$C$5:$C$1000,0))</f>
        <v>=233</v>
      </c>
      <c r="G179" s="104" t="str">
        <f>VLOOKUP(D179,TIMES排名!A:B,2,FALSE)</f>
        <v>251–300</v>
      </c>
      <c r="J179" s="109" t="s">
        <v>4146</v>
      </c>
    </row>
    <row r="180" ht="15" spans="1:10">
      <c r="A180" t="s">
        <v>2471</v>
      </c>
      <c r="B180" t="s">
        <v>40</v>
      </c>
      <c r="C180">
        <v>104151</v>
      </c>
      <c r="D180" s="8" t="s">
        <v>2472</v>
      </c>
      <c r="E180" s="103">
        <v>179</v>
      </c>
      <c r="F180" s="104" t="e" cm="1">
        <f t="array" ref="F180">INDEX(QS!$B$5:$B$1000,MATCH(D180,QS!$C$5:$C$1000,0))</f>
        <v>#N/A</v>
      </c>
      <c r="G180" s="104" t="e">
        <f>VLOOKUP(D180,TIMES排名!A:B,2,FALSE)</f>
        <v>#N/A</v>
      </c>
      <c r="J180" s="109" t="s">
        <v>4147</v>
      </c>
    </row>
    <row r="181" ht="15" spans="1:10">
      <c r="A181" t="s">
        <v>336</v>
      </c>
      <c r="B181" t="s">
        <v>156</v>
      </c>
      <c r="C181">
        <v>505759</v>
      </c>
      <c r="D181" t="s">
        <v>337</v>
      </c>
      <c r="E181" s="103">
        <v>179</v>
      </c>
      <c r="F181" s="104" t="e" cm="1">
        <f t="array" ref="F181">INDEX(QS!$B$5:$B$1000,MATCH(D181,QS!$C$5:$C$1000,0))</f>
        <v>#N/A</v>
      </c>
      <c r="G181" s="104">
        <f>VLOOKUP(D181,TIMES排名!A:B,2,FALSE)</f>
        <v>145</v>
      </c>
      <c r="J181" s="109" t="s">
        <v>4148</v>
      </c>
    </row>
    <row r="182" ht="15" spans="1:10">
      <c r="A182" t="s">
        <v>68</v>
      </c>
      <c r="B182" t="s">
        <v>69</v>
      </c>
      <c r="C182">
        <v>504704</v>
      </c>
      <c r="D182" t="s">
        <v>739</v>
      </c>
      <c r="E182" s="103">
        <v>179</v>
      </c>
      <c r="F182" s="104" t="str" cm="1">
        <f t="array" ref="F182">INDEX(QS!$B$5:$B$1000,MATCH(D182,QS!$C$5:$C$1000,0))</f>
        <v>=340</v>
      </c>
      <c r="G182" s="104" t="str">
        <f>VLOOKUP(D182,TIMES排名!A:B,2,FALSE)</f>
        <v>501–600</v>
      </c>
      <c r="J182" s="109" t="s">
        <v>4149</v>
      </c>
    </row>
    <row r="183" ht="15" spans="1:10">
      <c r="A183" t="s">
        <v>1367</v>
      </c>
      <c r="B183" t="s">
        <v>69</v>
      </c>
      <c r="C183">
        <v>503987</v>
      </c>
      <c r="D183" t="s">
        <v>2320</v>
      </c>
      <c r="E183" s="103">
        <v>179</v>
      </c>
      <c r="F183" s="104" t="e" cm="1">
        <f t="array" ref="F183">INDEX(QS!$B$5:$B$1000,MATCH(D183,QS!$C$5:$C$1000,0))</f>
        <v>#N/A</v>
      </c>
      <c r="G183" s="104" t="e">
        <f>VLOOKUP(D183,TIMES排名!A:B,2,FALSE)</f>
        <v>#N/A</v>
      </c>
      <c r="J183" s="109" t="s">
        <v>4150</v>
      </c>
    </row>
    <row r="184" ht="15" spans="1:10">
      <c r="A184" t="s">
        <v>226</v>
      </c>
      <c r="B184" t="s">
        <v>69</v>
      </c>
      <c r="C184">
        <v>505648</v>
      </c>
      <c r="D184" t="s">
        <v>2473</v>
      </c>
      <c r="E184" s="103">
        <v>183</v>
      </c>
      <c r="F184" s="104" t="e" cm="1">
        <f t="array" ref="F184">INDEX(QS!$B$5:$B$1000,MATCH(D184,QS!$C$5:$C$1000,0))</f>
        <v>#N/A</v>
      </c>
      <c r="G184" s="104" t="e">
        <f>VLOOKUP(D184,TIMES排名!A:B,2,FALSE)</f>
        <v>#N/A</v>
      </c>
      <c r="J184" s="109" t="s">
        <v>4151</v>
      </c>
    </row>
    <row r="185" ht="15" spans="1:10">
      <c r="A185" t="s">
        <v>379</v>
      </c>
      <c r="B185" t="s">
        <v>270</v>
      </c>
      <c r="C185">
        <v>503016</v>
      </c>
      <c r="D185" t="s">
        <v>380</v>
      </c>
      <c r="E185" s="103">
        <v>184</v>
      </c>
      <c r="F185" s="104" t="str" cm="1">
        <f t="array" ref="F185">INDEX(QS!$B$5:$B$1000,MATCH(D185,QS!$C$5:$C$1000,0))</f>
        <v>121</v>
      </c>
      <c r="G185" s="104">
        <f>VLOOKUP(D185,TIMES排名!A:B,2,FALSE)</f>
        <v>166</v>
      </c>
      <c r="J185" s="109" t="s">
        <v>4152</v>
      </c>
    </row>
    <row r="186" ht="15" spans="1:10">
      <c r="A186" t="s">
        <v>411</v>
      </c>
      <c r="B186" t="s">
        <v>36</v>
      </c>
      <c r="C186">
        <v>500071</v>
      </c>
      <c r="D186" t="s">
        <v>412</v>
      </c>
      <c r="E186" s="103">
        <v>184</v>
      </c>
      <c r="F186" s="104" t="str" cm="1">
        <f t="array" ref="F186">INDEX(QS!$B$5:$B$1000,MATCH(D186,QS!$C$5:$C$1000,0))</f>
        <v>=154</v>
      </c>
      <c r="G186" s="104">
        <f>VLOOKUP(D186,TIMES排名!A:B,2,FALSE)</f>
        <v>187</v>
      </c>
      <c r="J186" s="109" t="s">
        <v>4153</v>
      </c>
    </row>
    <row r="187" ht="15" spans="1:10">
      <c r="A187" t="s">
        <v>142</v>
      </c>
      <c r="B187" t="s">
        <v>121</v>
      </c>
      <c r="C187">
        <v>504619</v>
      </c>
      <c r="D187" t="s">
        <v>2474</v>
      </c>
      <c r="E187" s="103">
        <v>184</v>
      </c>
      <c r="F187" s="104" t="str" cm="1">
        <f t="array" ref="F187">INDEX(QS!$B$5:$B$1000,MATCH(D187,QS!$C$5:$C$1000,0))</f>
        <v>=189</v>
      </c>
      <c r="G187" s="104" t="e">
        <f>VLOOKUP(D187,TIMES排名!A:B,2,FALSE)</f>
        <v>#N/A</v>
      </c>
      <c r="J187" s="109" t="s">
        <v>4154</v>
      </c>
    </row>
    <row r="188" ht="15" spans="1:10">
      <c r="A188" t="s">
        <v>180</v>
      </c>
      <c r="B188" t="s">
        <v>156</v>
      </c>
      <c r="C188">
        <v>505496</v>
      </c>
      <c r="D188" t="s">
        <v>181</v>
      </c>
      <c r="E188" s="103">
        <v>187</v>
      </c>
      <c r="F188" s="104" t="str" cm="1">
        <f t="array" ref="F188">INDEX(QS!$B$5:$B$1000,MATCH(D188,QS!$C$5:$C$1000,0))</f>
        <v>=47</v>
      </c>
      <c r="G188" s="104">
        <f>VLOOKUP(D188,TIMES排名!A:B,2,FALSE)</f>
        <v>70</v>
      </c>
      <c r="J188" s="109" t="s">
        <v>4155</v>
      </c>
    </row>
    <row r="189" ht="15" spans="1:10">
      <c r="A189" t="s">
        <v>1000</v>
      </c>
      <c r="B189" t="s">
        <v>69</v>
      </c>
      <c r="C189">
        <v>505115</v>
      </c>
      <c r="D189" t="s">
        <v>1557</v>
      </c>
      <c r="E189" s="103">
        <v>187</v>
      </c>
      <c r="F189" s="104" t="str" cm="1">
        <f t="array" ref="F189">INDEX(QS!$B$5:$B$1000,MATCH(D189,QS!$C$5:$C$1000,0))</f>
        <v>=392</v>
      </c>
      <c r="G189" s="104" t="str">
        <f>VLOOKUP(D189,TIMES排名!A:B,2,FALSE)</f>
        <v>401–500</v>
      </c>
      <c r="J189" s="109" t="s">
        <v>4156</v>
      </c>
    </row>
    <row r="190" ht="15" spans="1:10">
      <c r="A190" t="s">
        <v>1525</v>
      </c>
      <c r="B190" t="s">
        <v>69</v>
      </c>
      <c r="C190">
        <v>529041</v>
      </c>
      <c r="D190" t="s">
        <v>1526</v>
      </c>
      <c r="E190" s="103">
        <v>187</v>
      </c>
      <c r="F190" s="104" t="str" cm="1">
        <f t="array" ref="F190">INDEX(QS!$B$5:$B$1000,MATCH(D190,QS!$C$5:$C$1000,0))</f>
        <v>=595</v>
      </c>
      <c r="G190" s="104" t="str">
        <f>VLOOKUP(D190,TIMES排名!A:B,2,FALSE)</f>
        <v>401–500</v>
      </c>
      <c r="J190" s="109" t="s">
        <v>4157</v>
      </c>
    </row>
    <row r="191" ht="15" spans="1:10">
      <c r="A191" t="s">
        <v>1414</v>
      </c>
      <c r="B191" t="s">
        <v>405</v>
      </c>
      <c r="C191">
        <v>505539</v>
      </c>
      <c r="D191" t="s">
        <v>2041</v>
      </c>
      <c r="E191" s="103">
        <v>187</v>
      </c>
      <c r="F191" s="104" t="e" cm="1">
        <f t="array" ref="F191">INDEX(QS!$B$5:$B$1000,MATCH(D191,QS!$C$5:$C$1000,0))</f>
        <v>#N/A</v>
      </c>
      <c r="G191" s="104" t="str">
        <f>VLOOKUP(D191,TIMES排名!A:B,2,FALSE)</f>
        <v>351–400</v>
      </c>
      <c r="J191" s="109" t="s">
        <v>4158</v>
      </c>
    </row>
    <row r="192" ht="15" spans="1:10">
      <c r="A192" t="s">
        <v>1309</v>
      </c>
      <c r="B192" t="s">
        <v>69</v>
      </c>
      <c r="C192">
        <v>505981</v>
      </c>
      <c r="D192" t="s">
        <v>1310</v>
      </c>
      <c r="E192" s="103">
        <v>191</v>
      </c>
      <c r="F192" s="104" t="str" cm="1">
        <f t="array" ref="F192">INDEX(QS!$B$5:$B$1000,MATCH(D192,QS!$C$5:$C$1000,0))</f>
        <v>=384</v>
      </c>
      <c r="G192" s="104" t="str">
        <f>VLOOKUP(D192,TIMES排名!A:B,2,FALSE)</f>
        <v>301–350</v>
      </c>
      <c r="J192" s="109" t="s">
        <v>4159</v>
      </c>
    </row>
    <row r="193" ht="15" spans="1:10">
      <c r="A193" t="s">
        <v>2226</v>
      </c>
      <c r="B193" t="s">
        <v>74</v>
      </c>
      <c r="C193">
        <v>499966</v>
      </c>
      <c r="D193" t="s">
        <v>2227</v>
      </c>
      <c r="E193" s="103">
        <v>192</v>
      </c>
      <c r="F193" s="104" t="str" cm="1">
        <f t="array" ref="F193">INDEX(QS!$B$5:$B$1000,MATCH(D193,QS!$C$5:$C$1000,0))</f>
        <v>112</v>
      </c>
      <c r="G193" s="104" t="str">
        <f>VLOOKUP(D193,TIMES排名!A:B,2,FALSE)</f>
        <v>201–250</v>
      </c>
      <c r="J193" s="109" t="s">
        <v>4160</v>
      </c>
    </row>
    <row r="194" ht="15" spans="1:10">
      <c r="A194" t="s">
        <v>391</v>
      </c>
      <c r="B194" t="s">
        <v>121</v>
      </c>
      <c r="C194">
        <v>502013</v>
      </c>
      <c r="D194" t="s">
        <v>392</v>
      </c>
      <c r="E194" s="103">
        <v>192</v>
      </c>
      <c r="F194" s="104" t="str" cm="1">
        <f t="array" ref="F194">INDEX(QS!$B$5:$B$1000,MATCH(D194,QS!$C$5:$C$1000,0))</f>
        <v>=130</v>
      </c>
      <c r="G194" s="104">
        <f>VLOOKUP(D194,TIMES排名!A:B,2,FALSE)</f>
        <v>175</v>
      </c>
      <c r="J194" s="109" t="s">
        <v>4161</v>
      </c>
    </row>
    <row r="195" ht="15" spans="1:10">
      <c r="A195" t="s">
        <v>376</v>
      </c>
      <c r="B195" t="s">
        <v>36</v>
      </c>
      <c r="C195">
        <v>501221</v>
      </c>
      <c r="D195" t="s">
        <v>377</v>
      </c>
      <c r="E195" s="103">
        <v>194</v>
      </c>
      <c r="F195" s="104" t="str" cm="1">
        <f t="array" ref="F195">INDEX(QS!$B$5:$B$1000,MATCH(D195,QS!$C$5:$C$1000,0))</f>
        <v>=272</v>
      </c>
      <c r="G195" s="104">
        <f>VLOOKUP(D195,TIMES排名!A:B,2,FALSE)</f>
        <v>163</v>
      </c>
      <c r="J195" s="109" t="s">
        <v>4162</v>
      </c>
    </row>
    <row r="196" ht="15" spans="1:10">
      <c r="A196" t="s">
        <v>1653</v>
      </c>
      <c r="B196" t="s">
        <v>69</v>
      </c>
      <c r="C196">
        <v>503557</v>
      </c>
      <c r="D196" t="s">
        <v>1654</v>
      </c>
      <c r="E196" s="103">
        <v>195</v>
      </c>
      <c r="F196" s="104" t="str" cm="1">
        <f t="array" ref="F196">INDEX(QS!$B$5:$B$1000,MATCH(D196,QS!$C$5:$C$1000,0))</f>
        <v>=285</v>
      </c>
      <c r="G196" s="104" t="str">
        <f>VLOOKUP(D196,TIMES排名!A:B,2,FALSE)</f>
        <v>401–500</v>
      </c>
      <c r="J196" s="109" t="s">
        <v>4163</v>
      </c>
    </row>
    <row r="197" ht="15" spans="1:10">
      <c r="A197" t="s">
        <v>713</v>
      </c>
      <c r="B197" t="s">
        <v>121</v>
      </c>
      <c r="C197">
        <v>503858</v>
      </c>
      <c r="D197" t="s">
        <v>2475</v>
      </c>
      <c r="E197" s="103">
        <v>195</v>
      </c>
      <c r="F197" s="104" t="e" cm="1">
        <f t="array" ref="F197">INDEX(QS!$B$5:$B$1000,MATCH(D197,QS!$C$5:$C$1000,0))</f>
        <v>#N/A</v>
      </c>
      <c r="G197" s="104" t="e">
        <f>VLOOKUP(D197,TIMES排名!A:B,2,FALSE)</f>
        <v>#N/A</v>
      </c>
      <c r="J197" s="109" t="s">
        <v>4164</v>
      </c>
    </row>
    <row r="198" ht="15" spans="1:10">
      <c r="A198" t="s">
        <v>2476</v>
      </c>
      <c r="B198" t="s">
        <v>96</v>
      </c>
      <c r="C198">
        <v>503424</v>
      </c>
      <c r="D198" t="s">
        <v>2477</v>
      </c>
      <c r="E198" s="103">
        <v>197</v>
      </c>
      <c r="F198" s="104" t="e" cm="1">
        <f t="array" ref="F198">INDEX(QS!$B$5:$B$1000,MATCH(D198,QS!$C$5:$C$1000,0))</f>
        <v>#N/A</v>
      </c>
      <c r="G198" s="104" t="e">
        <f>VLOOKUP(D198,TIMES排名!A:B,2,FALSE)</f>
        <v>#N/A</v>
      </c>
      <c r="J198" s="109" t="s">
        <v>4165</v>
      </c>
    </row>
    <row r="199" ht="15" spans="1:10">
      <c r="A199" t="s">
        <v>1044</v>
      </c>
      <c r="B199" t="s">
        <v>69</v>
      </c>
      <c r="C199">
        <v>506410</v>
      </c>
      <c r="D199" t="s">
        <v>2326</v>
      </c>
      <c r="E199" s="103">
        <v>198</v>
      </c>
      <c r="F199" s="104" t="str" cm="1">
        <f t="array" ref="F199">INDEX(QS!$B$5:$B$1000,MATCH(D199,QS!$C$5:$C$1000,0))</f>
        <v>=392</v>
      </c>
      <c r="G199" s="104" t="str">
        <f>VLOOKUP(D199,TIMES排名!A:B,2,FALSE)</f>
        <v>401–500</v>
      </c>
      <c r="J199" s="109" t="s">
        <v>4166</v>
      </c>
    </row>
    <row r="200" ht="15" spans="1:10">
      <c r="A200" t="s">
        <v>628</v>
      </c>
      <c r="B200" t="s">
        <v>218</v>
      </c>
      <c r="C200">
        <v>528917</v>
      </c>
      <c r="D200" t="s">
        <v>629</v>
      </c>
      <c r="E200" s="103">
        <v>199</v>
      </c>
      <c r="F200" s="104" t="e" cm="1">
        <f t="array" ref="F200">INDEX(QS!$B$5:$B$1000,MATCH(D200,QS!$C$5:$C$1000,0))</f>
        <v>#N/A</v>
      </c>
      <c r="G200" s="104" t="e">
        <f>VLOOKUP(D200,TIMES排名!A:B,2,FALSE)</f>
        <v>#N/A</v>
      </c>
      <c r="J200" s="109" t="s">
        <v>4167</v>
      </c>
    </row>
    <row r="201" ht="15" spans="1:10">
      <c r="A201" t="s">
        <v>360</v>
      </c>
      <c r="B201" t="s">
        <v>40</v>
      </c>
      <c r="C201">
        <v>195030</v>
      </c>
      <c r="D201" t="s">
        <v>361</v>
      </c>
      <c r="E201" s="103">
        <v>199</v>
      </c>
      <c r="F201" s="104" t="str" cm="1">
        <f t="array" ref="F201">INDEX(QS!$B$5:$B$1000,MATCH(D201,QS!$C$5:$C$1000,0))</f>
        <v>224</v>
      </c>
      <c r="G201" s="104">
        <f>VLOOKUP(D201,TIMES排名!A:B,2,FALSE)</f>
        <v>154</v>
      </c>
      <c r="J201" s="109" t="s">
        <v>4168</v>
      </c>
    </row>
    <row r="202" ht="15" spans="1:10">
      <c r="A202" t="s">
        <v>2480</v>
      </c>
      <c r="B202" t="s">
        <v>96</v>
      </c>
      <c r="C202">
        <v>501011</v>
      </c>
      <c r="D202" t="s">
        <v>2481</v>
      </c>
      <c r="E202" s="103">
        <v>201</v>
      </c>
      <c r="F202" s="104" t="e" cm="1">
        <f t="array" ref="F202">INDEX(QS!$B$5:$B$1000,MATCH(D202,QS!$C$5:$C$1000,0))</f>
        <v>#N/A</v>
      </c>
      <c r="G202" s="104" t="e">
        <f>VLOOKUP(D202,TIMES排名!A:B,2,FALSE)</f>
        <v>#N/A</v>
      </c>
      <c r="J202" s="109" t="s">
        <v>4169</v>
      </c>
    </row>
    <row r="203" ht="15" spans="1:10">
      <c r="A203" t="s">
        <v>2483</v>
      </c>
      <c r="B203" t="s">
        <v>117</v>
      </c>
      <c r="C203">
        <v>506348</v>
      </c>
      <c r="D203" t="s">
        <v>2484</v>
      </c>
      <c r="E203" s="103">
        <v>201</v>
      </c>
      <c r="F203" s="104" t="e" cm="1">
        <f t="array" ref="F203">INDEX(QS!$B$5:$B$1000,MATCH(D203,QS!$C$5:$C$1000,0))</f>
        <v>#N/A</v>
      </c>
      <c r="G203" s="104" t="e">
        <f>VLOOKUP(D203,TIMES排名!A:B,2,FALSE)</f>
        <v>#N/A</v>
      </c>
      <c r="J203" s="109" t="s">
        <v>4170</v>
      </c>
    </row>
    <row r="204" ht="15" spans="1:10">
      <c r="A204" t="s">
        <v>297</v>
      </c>
      <c r="B204" t="s">
        <v>298</v>
      </c>
      <c r="C204">
        <v>504165</v>
      </c>
      <c r="D204" t="s">
        <v>424</v>
      </c>
      <c r="E204" s="103">
        <v>203</v>
      </c>
      <c r="F204" s="104" t="e" cm="1">
        <f t="array" ref="F204">INDEX(QS!$B$5:$B$1000,MATCH(D204,QS!$C$5:$C$1000,0))</f>
        <v>#N/A</v>
      </c>
      <c r="G204" s="104">
        <f>VLOOKUP(D204,TIMES排名!A:B,2,FALSE)</f>
        <v>194</v>
      </c>
      <c r="J204" s="109" t="s">
        <v>4171</v>
      </c>
    </row>
    <row r="205" ht="15" spans="1:10">
      <c r="A205" t="s">
        <v>2237</v>
      </c>
      <c r="B205" t="s">
        <v>121</v>
      </c>
      <c r="C205">
        <v>503195</v>
      </c>
      <c r="D205" t="s">
        <v>2238</v>
      </c>
      <c r="E205" s="103">
        <v>204</v>
      </c>
      <c r="F205" s="104" t="str" cm="1">
        <f t="array" ref="F205">INDEX(QS!$B$5:$B$1000,MATCH(D205,QS!$C$5:$C$1000,0))</f>
        <v>162</v>
      </c>
      <c r="G205" s="104" t="str">
        <f>VLOOKUP(D205,TIMES排名!A:B,2,FALSE)</f>
        <v>201–250</v>
      </c>
      <c r="J205" s="109" t="s">
        <v>4172</v>
      </c>
    </row>
    <row r="206" ht="15" spans="1:10">
      <c r="A206" t="s">
        <v>384</v>
      </c>
      <c r="B206" t="s">
        <v>385</v>
      </c>
      <c r="C206">
        <v>503801</v>
      </c>
      <c r="D206" t="s">
        <v>2485</v>
      </c>
      <c r="E206" s="103">
        <v>205</v>
      </c>
      <c r="F206" s="104" t="str" cm="1">
        <f t="array" ref="F206">INDEX(QS!$B$5:$B$1000,MATCH(D206,QS!$C$5:$C$1000,0))</f>
        <v>=76</v>
      </c>
      <c r="G206" s="104" t="e">
        <f>VLOOKUP(D206,TIMES排名!A:B,2,FALSE)</f>
        <v>#N/A</v>
      </c>
      <c r="J206" s="109" t="s">
        <v>4173</v>
      </c>
    </row>
    <row r="207" ht="15" spans="1:10">
      <c r="A207" t="s">
        <v>1815</v>
      </c>
      <c r="B207" t="s">
        <v>74</v>
      </c>
      <c r="C207">
        <v>499975</v>
      </c>
      <c r="D207" t="s">
        <v>1816</v>
      </c>
      <c r="E207" s="103">
        <v>206</v>
      </c>
      <c r="F207" s="104" t="str" cm="1">
        <f t="array" ref="F207">INDEX(QS!$B$5:$B$1000,MATCH(D207,QS!$C$5:$C$1000,0))</f>
        <v>182</v>
      </c>
      <c r="G207" s="104" t="str">
        <f>VLOOKUP(D207,TIMES排名!A:B,2,FALSE)</f>
        <v>201–250</v>
      </c>
      <c r="J207" s="109" t="s">
        <v>4174</v>
      </c>
    </row>
    <row r="208" ht="15" spans="1:10">
      <c r="A208" t="s">
        <v>68</v>
      </c>
      <c r="B208" t="s">
        <v>69</v>
      </c>
      <c r="C208">
        <v>506588</v>
      </c>
      <c r="D208" t="s">
        <v>742</v>
      </c>
      <c r="E208" s="103">
        <v>206</v>
      </c>
      <c r="F208" s="104" t="e" cm="1">
        <f t="array" ref="F208">INDEX(QS!$B$5:$B$1000,MATCH(D208,QS!$C$5:$C$1000,0))</f>
        <v>#N/A</v>
      </c>
      <c r="G208" s="104" t="str">
        <f>VLOOKUP(D208,TIMES排名!A:B,2,FALSE)</f>
        <v>251–300</v>
      </c>
      <c r="J208" s="109" t="s">
        <v>4175</v>
      </c>
    </row>
    <row r="209" ht="15" spans="1:10">
      <c r="A209" t="s">
        <v>369</v>
      </c>
      <c r="B209" t="s">
        <v>370</v>
      </c>
      <c r="C209">
        <v>501570</v>
      </c>
      <c r="D209" t="s">
        <v>371</v>
      </c>
      <c r="E209" s="103">
        <v>206</v>
      </c>
      <c r="F209" s="104" t="e" cm="1">
        <f t="array" ref="F209">INDEX(QS!$B$5:$B$1000,MATCH(D209,QS!$C$5:$C$1000,0))</f>
        <v>#N/A</v>
      </c>
      <c r="G209" s="104">
        <f>VLOOKUP(D209,TIMES排名!A:B,2,FALSE)</f>
        <v>161</v>
      </c>
      <c r="J209" s="109" t="s">
        <v>4176</v>
      </c>
    </row>
    <row r="210" ht="15" spans="1:10">
      <c r="A210" t="s">
        <v>1046</v>
      </c>
      <c r="B210" t="s">
        <v>405</v>
      </c>
      <c r="C210">
        <v>501347</v>
      </c>
      <c r="D210" t="s">
        <v>2288</v>
      </c>
      <c r="E210" s="103">
        <v>209</v>
      </c>
      <c r="F210" s="104" t="e" cm="1">
        <f t="array" ref="F210">INDEX(QS!$B$5:$B$1000,MATCH(D210,QS!$C$5:$C$1000,0))</f>
        <v>#N/A</v>
      </c>
      <c r="G210" s="104" t="str">
        <f>VLOOKUP(D210,TIMES排名!A:B,2,FALSE)</f>
        <v>201–250</v>
      </c>
      <c r="J210" s="109" t="s">
        <v>4177</v>
      </c>
    </row>
    <row r="211" ht="15" spans="1:10">
      <c r="A211" t="s">
        <v>267</v>
      </c>
      <c r="B211" t="s">
        <v>96</v>
      </c>
      <c r="C211">
        <v>503940</v>
      </c>
      <c r="D211" t="s">
        <v>268</v>
      </c>
      <c r="E211" s="103">
        <v>210</v>
      </c>
      <c r="F211" s="104" t="e" cm="1">
        <f t="array" ref="F211">INDEX(QS!$B$5:$B$1000,MATCH(D211,QS!$C$5:$C$1000,0))</f>
        <v>#N/A</v>
      </c>
      <c r="G211" s="104">
        <f>VLOOKUP(D211,TIMES排名!A:B,2,FALSE)</f>
        <v>113</v>
      </c>
      <c r="J211" s="109" t="s">
        <v>4178</v>
      </c>
    </row>
    <row r="212" ht="15" spans="1:10">
      <c r="A212" t="s">
        <v>333</v>
      </c>
      <c r="B212" t="s">
        <v>96</v>
      </c>
      <c r="C212">
        <v>505067</v>
      </c>
      <c r="D212" t="s">
        <v>334</v>
      </c>
      <c r="E212" s="103">
        <v>210</v>
      </c>
      <c r="F212" s="104" t="e" cm="1">
        <f t="array" ref="F212">INDEX(QS!$B$5:$B$1000,MATCH(D212,QS!$C$5:$C$1000,0))</f>
        <v>#N/A</v>
      </c>
      <c r="G212" s="104" t="e">
        <f>VLOOKUP(D212,TIMES排名!A:B,2,FALSE)</f>
        <v>#N/A</v>
      </c>
      <c r="J212" s="109" t="s">
        <v>4179</v>
      </c>
    </row>
    <row r="213" ht="15" spans="1:10">
      <c r="A213" t="s">
        <v>2486</v>
      </c>
      <c r="B213" t="s">
        <v>40</v>
      </c>
      <c r="C213">
        <v>201885</v>
      </c>
      <c r="D213" s="8" t="s">
        <v>2487</v>
      </c>
      <c r="E213" s="103">
        <v>210</v>
      </c>
      <c r="F213" s="104" t="e" cm="1">
        <f t="array" ref="F213">INDEX(QS!$B$5:$B$1000,MATCH(D213,QS!$C$5:$C$1000,0))</f>
        <v>#N/A</v>
      </c>
      <c r="G213" s="104" t="e">
        <f>VLOOKUP(D213,TIMES排名!A:B,2,FALSE)</f>
        <v>#N/A</v>
      </c>
      <c r="J213" s="109" t="s">
        <v>4180</v>
      </c>
    </row>
    <row r="214" ht="15" spans="1:10">
      <c r="A214" t="s">
        <v>316</v>
      </c>
      <c r="B214" t="s">
        <v>117</v>
      </c>
      <c r="C214">
        <v>505023</v>
      </c>
      <c r="D214" t="s">
        <v>317</v>
      </c>
      <c r="E214" s="103">
        <v>213</v>
      </c>
      <c r="F214" s="104" t="str" cm="1">
        <f t="array" ref="F214">INDEX(QS!$B$5:$B$1000,MATCH(D214,QS!$C$5:$C$1000,0))</f>
        <v>=248</v>
      </c>
      <c r="G214" s="104">
        <f>VLOOKUP(D214,TIMES排名!A:B,2,FALSE)</f>
        <v>131</v>
      </c>
      <c r="J214" s="109" t="s">
        <v>4181</v>
      </c>
    </row>
    <row r="215" ht="15" spans="1:10">
      <c r="A215" t="s">
        <v>2354</v>
      </c>
      <c r="B215" t="s">
        <v>69</v>
      </c>
      <c r="C215">
        <v>502623</v>
      </c>
      <c r="D215" t="s">
        <v>2355</v>
      </c>
      <c r="E215" s="103">
        <v>213</v>
      </c>
      <c r="F215" s="104" t="str" cm="1">
        <f t="array" ref="F215">INDEX(QS!$B$5:$B$1000,MATCH(D215,QS!$C$5:$C$1000,0))</f>
        <v>621-630</v>
      </c>
      <c r="G215" s="104" t="str">
        <f>VLOOKUP(D215,TIMES排名!A:B,2,FALSE)</f>
        <v>601–800</v>
      </c>
      <c r="J215" s="109" t="s">
        <v>4182</v>
      </c>
    </row>
    <row r="216" ht="15" spans="1:10">
      <c r="A216" t="s">
        <v>297</v>
      </c>
      <c r="B216" t="s">
        <v>298</v>
      </c>
      <c r="C216">
        <v>505908</v>
      </c>
      <c r="D216" t="s">
        <v>299</v>
      </c>
      <c r="E216" s="103">
        <v>215</v>
      </c>
      <c r="F216" s="104" t="str" cm="1">
        <f t="array" ref="F216">INDEX(QS!$B$5:$B$1000,MATCH(D216,QS!$C$5:$C$1000,0))</f>
        <v>=130</v>
      </c>
      <c r="G216" s="104">
        <f>VLOOKUP(D216,TIMES排名!A:B,2,FALSE)</f>
        <v>124</v>
      </c>
      <c r="J216" s="109" t="s">
        <v>4183</v>
      </c>
    </row>
    <row r="217" ht="15" spans="1:10">
      <c r="A217" t="s">
        <v>1340</v>
      </c>
      <c r="B217" t="s">
        <v>692</v>
      </c>
      <c r="C217">
        <v>504988</v>
      </c>
      <c r="D217" t="s">
        <v>2488</v>
      </c>
      <c r="E217" s="103">
        <v>215</v>
      </c>
      <c r="F217" s="104" t="e" cm="1">
        <f t="array" ref="F217">INDEX(QS!$B$5:$B$1000,MATCH(D217,QS!$C$5:$C$1000,0))</f>
        <v>#N/A</v>
      </c>
      <c r="G217" s="104" t="e">
        <f>VLOOKUP(D217,TIMES排名!A:B,2,FALSE)</f>
        <v>#N/A</v>
      </c>
      <c r="J217" s="109" t="s">
        <v>4184</v>
      </c>
    </row>
    <row r="218" ht="15" spans="1:10">
      <c r="A218" t="s">
        <v>428</v>
      </c>
      <c r="B218" t="s">
        <v>69</v>
      </c>
      <c r="C218">
        <v>506145</v>
      </c>
      <c r="D218" t="s">
        <v>429</v>
      </c>
      <c r="E218" s="103">
        <v>217</v>
      </c>
      <c r="F218" s="104" t="str" cm="1">
        <f t="array" ref="F218">INDEX(QS!$B$5:$B$1000,MATCH(D218,QS!$C$5:$C$1000,0))</f>
        <v>=355</v>
      </c>
      <c r="G218" s="104">
        <f>VLOOKUP(D218,TIMES排名!A:B,2,FALSE)</f>
        <v>196</v>
      </c>
      <c r="J218" s="109" t="s">
        <v>4185</v>
      </c>
    </row>
    <row r="219" ht="15" spans="1:10">
      <c r="A219" t="s">
        <v>237</v>
      </c>
      <c r="B219" t="s">
        <v>96</v>
      </c>
      <c r="C219">
        <v>506441</v>
      </c>
      <c r="D219" t="s">
        <v>238</v>
      </c>
      <c r="E219" s="103">
        <v>218</v>
      </c>
      <c r="F219" s="104" t="str" cm="1">
        <f t="array" ref="F219">INDEX(QS!$B$5:$B$1000,MATCH(D219,QS!$C$5:$C$1000,0))</f>
        <v>106</v>
      </c>
      <c r="G219" s="104">
        <f>VLOOKUP(D219,TIMES排名!A:B,2,FALSE)</f>
        <v>99</v>
      </c>
      <c r="J219" s="109" t="s">
        <v>4186</v>
      </c>
    </row>
    <row r="220" ht="15" spans="1:10">
      <c r="A220" t="s">
        <v>330</v>
      </c>
      <c r="B220" t="s">
        <v>74</v>
      </c>
      <c r="C220">
        <v>499972</v>
      </c>
      <c r="D220" t="s">
        <v>331</v>
      </c>
      <c r="E220" s="103">
        <v>218</v>
      </c>
      <c r="F220" s="104" t="str" cm="1">
        <f t="array" ref="F220">INDEX(QS!$B$5:$B$1000,MATCH(D220,QS!$C$5:$C$1000,0))</f>
        <v>=203</v>
      </c>
      <c r="G220" s="104">
        <f>VLOOKUP(D220,TIMES排名!A:B,2,FALSE)</f>
        <v>137</v>
      </c>
      <c r="J220" s="109" t="s">
        <v>4187</v>
      </c>
    </row>
    <row r="221" ht="15" spans="1:10">
      <c r="A221" t="s">
        <v>2489</v>
      </c>
      <c r="B221" t="s">
        <v>218</v>
      </c>
      <c r="C221">
        <v>528813</v>
      </c>
      <c r="D221" t="s">
        <v>2490</v>
      </c>
      <c r="E221" s="103">
        <v>218</v>
      </c>
      <c r="F221" s="104" t="e" cm="1">
        <f t="array" ref="F221">INDEX(QS!$B$5:$B$1000,MATCH(D221,QS!$C$5:$C$1000,0))</f>
        <v>#N/A</v>
      </c>
      <c r="G221" s="104" t="e">
        <f>VLOOKUP(D221,TIMES排名!A:B,2,FALSE)</f>
        <v>#N/A</v>
      </c>
      <c r="J221" s="109" t="s">
        <v>4188</v>
      </c>
    </row>
    <row r="222" ht="15" spans="1:10">
      <c r="A222" t="s">
        <v>1421</v>
      </c>
      <c r="B222" t="s">
        <v>405</v>
      </c>
      <c r="C222">
        <v>502528</v>
      </c>
      <c r="D222" t="s">
        <v>2204</v>
      </c>
      <c r="E222" s="103">
        <v>221</v>
      </c>
      <c r="F222" s="104" t="str" cm="1">
        <f t="array" ref="F222">INDEX(QS!$B$5:$B$1000,MATCH(D222,QS!$C$5:$C$1000,0))</f>
        <v>=364</v>
      </c>
      <c r="G222" s="104" t="str">
        <f>VLOOKUP(D222,TIMES排名!A:B,2,FALSE)</f>
        <v>401–500</v>
      </c>
      <c r="J222" s="109" t="s">
        <v>4189</v>
      </c>
    </row>
    <row r="223" ht="15" spans="1:10">
      <c r="A223" t="s">
        <v>388</v>
      </c>
      <c r="B223" t="s">
        <v>69</v>
      </c>
      <c r="C223">
        <v>506930</v>
      </c>
      <c r="D223" t="s">
        <v>2492</v>
      </c>
      <c r="E223" s="103">
        <v>221</v>
      </c>
      <c r="F223" s="104" t="str" cm="1">
        <f t="array" ref="F223">INDEX(QS!$B$5:$B$1000,MATCH(D223,QS!$C$5:$C$1000,0))</f>
        <v>801-850</v>
      </c>
      <c r="G223" s="104" t="e">
        <f>VLOOKUP(D223,TIMES排名!A:B,2,FALSE)</f>
        <v>#N/A</v>
      </c>
      <c r="J223" s="109" t="s">
        <v>4190</v>
      </c>
    </row>
    <row r="224" ht="15" spans="1:10">
      <c r="A224" t="s">
        <v>342</v>
      </c>
      <c r="B224" t="s">
        <v>40</v>
      </c>
      <c r="C224">
        <v>227757</v>
      </c>
      <c r="D224" t="s">
        <v>343</v>
      </c>
      <c r="E224" s="103">
        <v>223</v>
      </c>
      <c r="F224" s="104" t="str" cm="1">
        <f t="array" ref="F224">INDEX(QS!$B$5:$B$1000,MATCH(D224,QS!$C$5:$C$1000,0))</f>
        <v>=145</v>
      </c>
      <c r="G224" s="104">
        <f>VLOOKUP(D224,TIMES排名!A:B,2,FALSE)</f>
        <v>147</v>
      </c>
      <c r="J224" s="109" t="s">
        <v>4191</v>
      </c>
    </row>
    <row r="225" ht="15" spans="1:10">
      <c r="A225" t="s">
        <v>1821</v>
      </c>
      <c r="B225" t="s">
        <v>40</v>
      </c>
      <c r="C225">
        <v>110671</v>
      </c>
      <c r="D225" t="s">
        <v>1822</v>
      </c>
      <c r="E225" s="103">
        <v>223</v>
      </c>
      <c r="F225" s="104" t="e" cm="1">
        <f t="array" ref="F225">INDEX(QS!$B$5:$B$1000,MATCH(D225,QS!$C$5:$C$1000,0))</f>
        <v>#N/A</v>
      </c>
      <c r="G225" s="104" t="e">
        <f>VLOOKUP(D225,TIMES排名!A:B,2,FALSE)</f>
        <v>#N/A</v>
      </c>
      <c r="J225" s="109" t="s">
        <v>4192</v>
      </c>
    </row>
    <row r="226" ht="15" spans="1:10">
      <c r="A226" t="s">
        <v>2493</v>
      </c>
      <c r="B226" t="s">
        <v>1068</v>
      </c>
      <c r="C226">
        <v>501120</v>
      </c>
      <c r="D226" t="s">
        <v>2494</v>
      </c>
      <c r="E226" s="103">
        <v>225</v>
      </c>
      <c r="F226" s="104" t="e" cm="1">
        <f t="array" ref="F226">INDEX(QS!$B$5:$B$1000,MATCH(D226,QS!$C$5:$C$1000,0))</f>
        <v>#N/A</v>
      </c>
      <c r="G226" s="104" t="e">
        <f>VLOOKUP(D226,TIMES排名!A:B,2,FALSE)</f>
        <v>#N/A</v>
      </c>
      <c r="J226" s="109" t="s">
        <v>4193</v>
      </c>
    </row>
    <row r="227" ht="15" spans="1:10">
      <c r="A227" t="s">
        <v>1946</v>
      </c>
      <c r="B227" t="s">
        <v>40</v>
      </c>
      <c r="C227">
        <v>153658</v>
      </c>
      <c r="D227" t="s">
        <v>1947</v>
      </c>
      <c r="E227" s="103">
        <v>225</v>
      </c>
      <c r="F227" s="104" t="str" cm="1">
        <f t="array" ref="F227">INDEX(QS!$B$5:$B$1000,MATCH(D227,QS!$C$5:$C$1000,0))</f>
        <v>=491</v>
      </c>
      <c r="G227" s="104" t="str">
        <f>VLOOKUP(D227,TIMES排名!A:B,2,FALSE)</f>
        <v>301–350</v>
      </c>
      <c r="J227" s="109" t="s">
        <v>4194</v>
      </c>
    </row>
    <row r="228" ht="15" spans="1:10">
      <c r="A228" t="s">
        <v>68</v>
      </c>
      <c r="B228" t="s">
        <v>69</v>
      </c>
      <c r="C228">
        <v>502158</v>
      </c>
      <c r="D228" t="s">
        <v>738</v>
      </c>
      <c r="E228" s="103">
        <v>227</v>
      </c>
      <c r="F228" s="104" t="e" cm="1">
        <f t="array" ref="F228">INDEX(QS!$B$5:$B$1000,MATCH(D228,QS!$C$5:$C$1000,0))</f>
        <v>#N/A</v>
      </c>
      <c r="G228" s="104" t="str">
        <f>VLOOKUP(D228,TIMES排名!A:B,2,FALSE)</f>
        <v>501–600</v>
      </c>
      <c r="J228" s="109" t="s">
        <v>4195</v>
      </c>
    </row>
    <row r="229" ht="15" spans="1:10">
      <c r="A229" t="s">
        <v>986</v>
      </c>
      <c r="B229" t="s">
        <v>96</v>
      </c>
      <c r="C229">
        <v>503512</v>
      </c>
      <c r="D229" t="s">
        <v>987</v>
      </c>
      <c r="E229" s="103">
        <v>227</v>
      </c>
      <c r="F229" s="104" t="e" cm="1">
        <f t="array" ref="F229">INDEX(QS!$B$5:$B$1000,MATCH(D229,QS!$C$5:$C$1000,0))</f>
        <v>#N/A</v>
      </c>
      <c r="G229" s="104" t="str">
        <f>VLOOKUP(D229,TIMES排名!A:B,2,FALSE)</f>
        <v>251–300</v>
      </c>
      <c r="J229" s="109" t="s">
        <v>4196</v>
      </c>
    </row>
    <row r="230" ht="15" spans="1:10">
      <c r="A230" t="s">
        <v>2148</v>
      </c>
      <c r="B230" t="s">
        <v>270</v>
      </c>
      <c r="C230">
        <v>500382</v>
      </c>
      <c r="D230" t="s">
        <v>2149</v>
      </c>
      <c r="E230" s="103">
        <v>227</v>
      </c>
      <c r="F230" s="104" t="e" cm="1">
        <f t="array" ref="F230">INDEX(QS!$B$5:$B$1000,MATCH(D230,QS!$C$5:$C$1000,0))</f>
        <v>#N/A</v>
      </c>
      <c r="G230" s="104" t="str">
        <f>VLOOKUP(D230,TIMES排名!A:B,2,FALSE)</f>
        <v>251–300</v>
      </c>
      <c r="J230" s="109" t="s">
        <v>4197</v>
      </c>
    </row>
    <row r="231" ht="15" spans="1:10">
      <c r="A231" t="s">
        <v>182</v>
      </c>
      <c r="B231" t="s">
        <v>40</v>
      </c>
      <c r="C231">
        <v>167358</v>
      </c>
      <c r="D231" t="s">
        <v>2495</v>
      </c>
      <c r="E231" s="103">
        <v>227</v>
      </c>
      <c r="F231" s="104" t="str" cm="1">
        <f t="array" ref="F231">INDEX(QS!$B$5:$B$1000,MATCH(D231,QS!$C$5:$C$1000,0))</f>
        <v>=375</v>
      </c>
      <c r="G231" s="104" t="e">
        <f>VLOOKUP(D231,TIMES排名!A:B,2,FALSE)</f>
        <v>#N/A</v>
      </c>
      <c r="J231" s="109" t="s">
        <v>4198</v>
      </c>
    </row>
    <row r="232" ht="15" spans="1:10">
      <c r="A232" t="s">
        <v>2496</v>
      </c>
      <c r="B232" t="s">
        <v>40</v>
      </c>
      <c r="C232">
        <v>196097</v>
      </c>
      <c r="D232" t="s">
        <v>2497</v>
      </c>
      <c r="E232" s="103">
        <v>227</v>
      </c>
      <c r="F232" s="104" t="e" cm="1">
        <f t="array" ref="F232">INDEX(QS!$B$5:$B$1000,MATCH(D232,QS!$C$5:$C$1000,0))</f>
        <v>#N/A</v>
      </c>
      <c r="G232" s="104" t="e">
        <f>VLOOKUP(D232,TIMES排名!A:B,2,FALSE)</f>
        <v>#N/A</v>
      </c>
      <c r="J232" s="109" t="s">
        <v>4199</v>
      </c>
    </row>
    <row r="233" ht="15" spans="1:10">
      <c r="A233" t="s">
        <v>289</v>
      </c>
      <c r="B233" t="s">
        <v>36</v>
      </c>
      <c r="C233">
        <v>504720</v>
      </c>
      <c r="D233" t="s">
        <v>290</v>
      </c>
      <c r="E233" s="103">
        <v>232</v>
      </c>
      <c r="F233" s="104" t="str" cm="1">
        <f t="array" ref="F233">INDEX(QS!$B$5:$B$1000,MATCH(D233,QS!$C$5:$C$1000,0))</f>
        <v>122</v>
      </c>
      <c r="G233" s="104">
        <f>VLOOKUP(D233,TIMES排名!A:B,2,FALSE)</f>
        <v>122</v>
      </c>
      <c r="J233" s="109" t="s">
        <v>4200</v>
      </c>
    </row>
    <row r="234" ht="15" spans="1:10">
      <c r="A234" t="s">
        <v>1123</v>
      </c>
      <c r="B234" t="s">
        <v>96</v>
      </c>
      <c r="C234">
        <v>500317</v>
      </c>
      <c r="D234" t="s">
        <v>1124</v>
      </c>
      <c r="E234" s="103">
        <v>233</v>
      </c>
      <c r="F234" s="104" t="e" cm="1">
        <f t="array" ref="F234">INDEX(QS!$B$5:$B$1000,MATCH(D234,QS!$C$5:$C$1000,0))</f>
        <v>#N/A</v>
      </c>
      <c r="G234" s="104" t="str">
        <f>VLOOKUP(D234,TIMES排名!A:B,2,FALSE)</f>
        <v>251–300</v>
      </c>
      <c r="J234" s="109" t="s">
        <v>4201</v>
      </c>
    </row>
    <row r="235" ht="15" spans="1:10">
      <c r="A235" t="s">
        <v>960</v>
      </c>
      <c r="B235" t="s">
        <v>471</v>
      </c>
      <c r="C235">
        <v>504077</v>
      </c>
      <c r="D235" t="s">
        <v>2498</v>
      </c>
      <c r="E235" s="103">
        <v>233</v>
      </c>
      <c r="F235" s="104" t="e" cm="1">
        <f t="array" ref="F235">INDEX(QS!$B$5:$B$1000,MATCH(D235,QS!$C$5:$C$1000,0))</f>
        <v>#N/A</v>
      </c>
      <c r="G235" s="104" t="e">
        <f>VLOOKUP(D235,TIMES排名!A:B,2,FALSE)</f>
        <v>#N/A</v>
      </c>
      <c r="J235" s="109" t="s">
        <v>4202</v>
      </c>
    </row>
    <row r="236" ht="15" spans="1:10">
      <c r="A236" t="s">
        <v>407</v>
      </c>
      <c r="B236" t="s">
        <v>96</v>
      </c>
      <c r="C236">
        <v>500396</v>
      </c>
      <c r="D236" t="s">
        <v>408</v>
      </c>
      <c r="E236" s="103">
        <v>235</v>
      </c>
      <c r="F236" s="104" t="e" cm="1">
        <f t="array" ref="F236">INDEX(QS!$B$5:$B$1000,MATCH(D236,QS!$C$5:$C$1000,0))</f>
        <v>#N/A</v>
      </c>
      <c r="G236" s="104" t="e">
        <f>VLOOKUP(D236,TIMES排名!A:B,2,FALSE)</f>
        <v>#N/A</v>
      </c>
      <c r="J236" s="109" t="s">
        <v>4203</v>
      </c>
    </row>
    <row r="237" ht="15" spans="1:10">
      <c r="A237" t="s">
        <v>2059</v>
      </c>
      <c r="B237" t="s">
        <v>121</v>
      </c>
      <c r="C237">
        <v>500363</v>
      </c>
      <c r="D237" t="s">
        <v>2060</v>
      </c>
      <c r="E237" s="103">
        <v>235</v>
      </c>
      <c r="F237" s="104" t="e" cm="1">
        <f t="array" ref="F237">INDEX(QS!$B$5:$B$1000,MATCH(D237,QS!$C$5:$C$1000,0))</f>
        <v>#N/A</v>
      </c>
      <c r="G237" s="104" t="str">
        <f>VLOOKUP(D237,TIMES排名!A:B,2,FALSE)</f>
        <v>201–250</v>
      </c>
      <c r="J237" s="109" t="s">
        <v>4204</v>
      </c>
    </row>
    <row r="238" ht="15" spans="1:10">
      <c r="A238" t="s">
        <v>68</v>
      </c>
      <c r="B238" t="s">
        <v>69</v>
      </c>
      <c r="C238">
        <v>500688</v>
      </c>
      <c r="D238" t="s">
        <v>2499</v>
      </c>
      <c r="E238" s="103">
        <v>237</v>
      </c>
      <c r="F238" s="104" t="e" cm="1">
        <f t="array" ref="F238">INDEX(QS!$B$5:$B$1000,MATCH(D238,QS!$C$5:$C$1000,0))</f>
        <v>#N/A</v>
      </c>
      <c r="G238" s="104" t="e">
        <f>VLOOKUP(D238,TIMES排名!A:B,2,FALSE)</f>
        <v>#N/A</v>
      </c>
      <c r="J238" s="109" t="s">
        <v>4205</v>
      </c>
    </row>
    <row r="239" ht="15" spans="1:10">
      <c r="A239" t="s">
        <v>2501</v>
      </c>
      <c r="B239" t="s">
        <v>218</v>
      </c>
      <c r="C239">
        <v>528916</v>
      </c>
      <c r="D239" t="s">
        <v>2502</v>
      </c>
      <c r="E239" s="103">
        <v>237</v>
      </c>
      <c r="F239" s="104" t="e" cm="1">
        <f t="array" ref="F239">INDEX(QS!$B$5:$B$1000,MATCH(D239,QS!$C$5:$C$1000,0))</f>
        <v>#N/A</v>
      </c>
      <c r="G239" s="104" t="e">
        <f>VLOOKUP(D239,TIMES排名!A:B,2,FALSE)</f>
        <v>#N/A</v>
      </c>
      <c r="J239" s="109" t="s">
        <v>4206</v>
      </c>
    </row>
    <row r="240" ht="15" spans="1:10">
      <c r="A240" t="s">
        <v>997</v>
      </c>
      <c r="B240" t="s">
        <v>121</v>
      </c>
      <c r="C240">
        <v>501686</v>
      </c>
      <c r="D240" t="s">
        <v>998</v>
      </c>
      <c r="E240" s="103">
        <v>239</v>
      </c>
      <c r="F240" s="104" t="str" cm="1">
        <f t="array" ref="F240">INDEX(QS!$B$5:$B$1000,MATCH(D240,QS!$C$5:$C$1000,0))</f>
        <v>243</v>
      </c>
      <c r="G240" s="104" t="str">
        <f>VLOOKUP(D240,TIMES排名!A:B,2,FALSE)</f>
        <v>251–300</v>
      </c>
      <c r="J240" s="109" t="s">
        <v>4207</v>
      </c>
    </row>
    <row r="241" ht="15" spans="1:10">
      <c r="A241" t="s">
        <v>57</v>
      </c>
      <c r="B241" t="s">
        <v>36</v>
      </c>
      <c r="C241">
        <v>502076</v>
      </c>
      <c r="D241" t="s">
        <v>2503</v>
      </c>
      <c r="E241" s="103">
        <v>239</v>
      </c>
      <c r="F241" s="104" t="e" cm="1">
        <f t="array" ref="F241">INDEX(QS!$B$5:$B$1000,MATCH(D241,QS!$C$5:$C$1000,0))</f>
        <v>#N/A</v>
      </c>
      <c r="G241" s="104" t="e">
        <f>VLOOKUP(D241,TIMES排名!A:B,2,FALSE)</f>
        <v>#N/A</v>
      </c>
      <c r="J241" s="109" t="s">
        <v>4208</v>
      </c>
    </row>
    <row r="242" ht="15" spans="1:10">
      <c r="A242" t="s">
        <v>340</v>
      </c>
      <c r="B242" t="s">
        <v>96</v>
      </c>
      <c r="C242">
        <v>500060</v>
      </c>
      <c r="D242" t="s">
        <v>341</v>
      </c>
      <c r="E242" s="103">
        <v>241</v>
      </c>
      <c r="F242" s="104" t="str" cm="1">
        <f t="array" ref="F242">INDEX(QS!$B$5:$B$1000,MATCH(D242,QS!$C$5:$C$1000,0))</f>
        <v>=268</v>
      </c>
      <c r="G242" s="104">
        <f>VLOOKUP(D242,TIMES排名!A:B,2,FALSE)</f>
        <v>146</v>
      </c>
      <c r="J242" s="109" t="s">
        <v>4209</v>
      </c>
    </row>
    <row r="243" ht="15" spans="1:10">
      <c r="A243" t="s">
        <v>384</v>
      </c>
      <c r="B243" t="s">
        <v>385</v>
      </c>
      <c r="C243">
        <v>528964</v>
      </c>
      <c r="D243" t="s">
        <v>1503</v>
      </c>
      <c r="E243" s="103">
        <v>241</v>
      </c>
      <c r="F243" s="104" t="e" cm="1">
        <f t="array" ref="F243">INDEX(QS!$B$5:$B$1000,MATCH(D243,QS!$C$5:$C$1000,0))</f>
        <v>#N/A</v>
      </c>
      <c r="G243" s="104" t="str">
        <f>VLOOKUP(D243,TIMES排名!A:B,2,FALSE)</f>
        <v>251–300</v>
      </c>
      <c r="J243" s="109" t="s">
        <v>4210</v>
      </c>
    </row>
    <row r="244" ht="15" spans="1:10">
      <c r="A244" t="s">
        <v>425</v>
      </c>
      <c r="B244" t="s">
        <v>40</v>
      </c>
      <c r="C244">
        <v>135726</v>
      </c>
      <c r="D244" t="s">
        <v>426</v>
      </c>
      <c r="E244" s="103">
        <v>241</v>
      </c>
      <c r="F244" s="104" t="str" cm="1">
        <f t="array" ref="F244">INDEX(QS!$B$5:$B$1000,MATCH(D244,QS!$C$5:$C$1000,0))</f>
        <v>=278</v>
      </c>
      <c r="G244" s="104">
        <f>VLOOKUP(D244,TIMES排名!A:B,2,FALSE)</f>
        <v>194</v>
      </c>
      <c r="J244" s="109" t="s">
        <v>4211</v>
      </c>
    </row>
    <row r="245" ht="15" spans="1:10">
      <c r="A245" t="s">
        <v>2174</v>
      </c>
      <c r="B245" t="s">
        <v>1609</v>
      </c>
      <c r="C245">
        <v>502553</v>
      </c>
      <c r="D245" t="s">
        <v>2175</v>
      </c>
      <c r="E245" s="103">
        <v>244</v>
      </c>
      <c r="F245" s="104" t="str" cm="1">
        <f t="array" ref="F245">INDEX(QS!$B$5:$B$1000,MATCH(D245,QS!$C$5:$C$1000,0))</f>
        <v>=358</v>
      </c>
      <c r="G245" s="104" t="str">
        <f>VLOOKUP(D245,TIMES排名!A:B,2,FALSE)</f>
        <v>201–250</v>
      </c>
      <c r="J245" s="109" t="s">
        <v>4212</v>
      </c>
    </row>
    <row r="246" ht="15" spans="1:10">
      <c r="A246" t="s">
        <v>1808</v>
      </c>
      <c r="B246" t="s">
        <v>36</v>
      </c>
      <c r="C246">
        <v>503906</v>
      </c>
      <c r="D246" t="s">
        <v>2169</v>
      </c>
      <c r="E246" s="103">
        <v>245</v>
      </c>
      <c r="F246" s="104" t="str" cm="1">
        <f t="array" ref="F246">INDEX(QS!$B$5:$B$1000,MATCH(D246,QS!$C$5:$C$1000,0))</f>
        <v>218</v>
      </c>
      <c r="G246" s="104" t="str">
        <f>VLOOKUP(D246,TIMES排名!A:B,2,FALSE)</f>
        <v>201–250</v>
      </c>
      <c r="J246" s="109" t="s">
        <v>4213</v>
      </c>
    </row>
    <row r="247" ht="15" spans="1:10">
      <c r="A247" t="s">
        <v>404</v>
      </c>
      <c r="B247" t="s">
        <v>405</v>
      </c>
      <c r="C247">
        <v>501006</v>
      </c>
      <c r="D247" t="s">
        <v>2098</v>
      </c>
      <c r="E247" s="103">
        <v>245</v>
      </c>
      <c r="F247" s="104" t="str" cm="1">
        <f t="array" ref="F247">INDEX(QS!$B$5:$B$1000,MATCH(D247,QS!$C$5:$C$1000,0))</f>
        <v>=349</v>
      </c>
      <c r="G247" s="104" t="str">
        <f>VLOOKUP(D247,TIMES排名!A:B,2,FALSE)</f>
        <v>401–500</v>
      </c>
      <c r="J247" s="109" t="s">
        <v>4214</v>
      </c>
    </row>
    <row r="248" ht="15" spans="1:10">
      <c r="A248" t="s">
        <v>1885</v>
      </c>
      <c r="B248" t="s">
        <v>405</v>
      </c>
      <c r="C248">
        <v>501033</v>
      </c>
      <c r="D248" t="s">
        <v>1886</v>
      </c>
      <c r="E248" s="103">
        <v>245</v>
      </c>
      <c r="F248" s="104" t="str" cm="1">
        <f t="array" ref="F248">INDEX(QS!$B$5:$B$1000,MATCH(D248,QS!$C$5:$C$1000,0))</f>
        <v>=358</v>
      </c>
      <c r="G248" s="104" t="str">
        <f>VLOOKUP(D248,TIMES排名!A:B,2,FALSE)</f>
        <v>401–500</v>
      </c>
      <c r="J248" s="109" t="s">
        <v>4215</v>
      </c>
    </row>
    <row r="249" ht="15" spans="1:10">
      <c r="A249" t="s">
        <v>815</v>
      </c>
      <c r="B249" t="s">
        <v>69</v>
      </c>
      <c r="C249">
        <v>505768</v>
      </c>
      <c r="D249" t="s">
        <v>816</v>
      </c>
      <c r="E249" s="103">
        <v>245</v>
      </c>
      <c r="F249" s="104" t="str" cm="1">
        <f t="array" ref="F249">INDEX(QS!$B$5:$B$1000,MATCH(D249,QS!$C$5:$C$1000,0))</f>
        <v>=561</v>
      </c>
      <c r="G249" s="104" t="str">
        <f>VLOOKUP(D249,TIMES排名!A:B,2,FALSE)</f>
        <v>601–800</v>
      </c>
      <c r="J249" s="109" t="s">
        <v>4216</v>
      </c>
    </row>
    <row r="250" ht="15" spans="1:10">
      <c r="A250" t="s">
        <v>2504</v>
      </c>
      <c r="B250" t="s">
        <v>36</v>
      </c>
      <c r="C250">
        <v>505776</v>
      </c>
      <c r="D250" t="s">
        <v>2505</v>
      </c>
      <c r="E250" s="103">
        <v>245</v>
      </c>
      <c r="F250" s="104" t="e" cm="1">
        <f t="array" ref="F250">INDEX(QS!$B$5:$B$1000,MATCH(D250,QS!$C$5:$C$1000,0))</f>
        <v>#N/A</v>
      </c>
      <c r="G250" s="104" t="e">
        <f>VLOOKUP(D250,TIMES排名!A:B,2,FALSE)</f>
        <v>#N/A</v>
      </c>
      <c r="J250" s="109" t="s">
        <v>4217</v>
      </c>
    </row>
    <row r="251" ht="15" spans="1:10">
      <c r="A251" t="s">
        <v>1648</v>
      </c>
      <c r="B251" t="s">
        <v>40</v>
      </c>
      <c r="C251">
        <v>221759</v>
      </c>
      <c r="D251" s="8" t="s">
        <v>1649</v>
      </c>
      <c r="E251" s="103">
        <v>245</v>
      </c>
      <c r="F251" s="104" t="e" cm="1">
        <f t="array" ref="F251">INDEX(QS!$B$5:$B$1000,MATCH(D251,QS!$C$5:$C$1000,0))</f>
        <v>#N/A</v>
      </c>
      <c r="G251" s="104" t="str">
        <f>VLOOKUP(D251,TIMES排名!A:B,2,FALSE)</f>
        <v>301–350</v>
      </c>
      <c r="J251" s="109" t="s">
        <v>4218</v>
      </c>
    </row>
    <row r="252" ht="15" spans="1:10">
      <c r="A252" t="s">
        <v>130</v>
      </c>
      <c r="B252" t="s">
        <v>131</v>
      </c>
      <c r="C252">
        <v>505970</v>
      </c>
      <c r="D252" t="s">
        <v>2506</v>
      </c>
      <c r="E252" s="103">
        <v>251</v>
      </c>
      <c r="F252" s="104" t="e" cm="1">
        <f t="array" ref="F252">INDEX(QS!$B$5:$B$1000,MATCH(D252,QS!$C$5:$C$1000,0))</f>
        <v>#N/A</v>
      </c>
      <c r="G252" s="104" t="e">
        <f>VLOOKUP(D252,TIMES排名!A:B,2,FALSE)</f>
        <v>#N/A</v>
      </c>
      <c r="J252" s="109" t="s">
        <v>4219</v>
      </c>
    </row>
    <row r="253" ht="15" spans="1:10">
      <c r="A253" t="s">
        <v>2216</v>
      </c>
      <c r="B253" t="s">
        <v>402</v>
      </c>
      <c r="C253">
        <v>504510</v>
      </c>
      <c r="D253" t="s">
        <v>2217</v>
      </c>
      <c r="E253" s="103">
        <v>251</v>
      </c>
      <c r="F253" s="104" t="e" cm="1">
        <f t="array" ref="F253">INDEX(QS!$B$5:$B$1000,MATCH(D253,QS!$C$5:$C$1000,0))</f>
        <v>#N/A</v>
      </c>
      <c r="G253" s="104" t="str">
        <f>VLOOKUP(D253,TIMES排名!A:B,2,FALSE)</f>
        <v>501–600</v>
      </c>
      <c r="J253" s="109" t="s">
        <v>4220</v>
      </c>
    </row>
    <row r="254" ht="15" spans="1:10">
      <c r="A254" t="s">
        <v>369</v>
      </c>
      <c r="B254" t="s">
        <v>370</v>
      </c>
      <c r="C254">
        <v>504418</v>
      </c>
      <c r="D254" t="s">
        <v>1779</v>
      </c>
      <c r="E254" s="103">
        <v>253</v>
      </c>
      <c r="F254" s="104" t="str" cm="1">
        <f t="array" ref="F254">INDEX(QS!$B$5:$B$1000,MATCH(D254,QS!$C$5:$C$1000,0))</f>
        <v>=171</v>
      </c>
      <c r="G254" s="104" t="str">
        <f>VLOOKUP(D254,TIMES排名!A:B,2,FALSE)</f>
        <v>201–250</v>
      </c>
      <c r="J254" s="109" t="s">
        <v>4221</v>
      </c>
    </row>
    <row r="255" ht="15" spans="1:10">
      <c r="A255" t="s">
        <v>1046</v>
      </c>
      <c r="B255" t="s">
        <v>405</v>
      </c>
      <c r="C255">
        <v>501339</v>
      </c>
      <c r="D255" t="s">
        <v>2025</v>
      </c>
      <c r="E255" s="103">
        <v>253</v>
      </c>
      <c r="F255" s="104" t="e" cm="1">
        <f t="array" ref="F255">INDEX(QS!$B$5:$B$1000,MATCH(D255,QS!$C$5:$C$1000,0))</f>
        <v>#N/A</v>
      </c>
      <c r="G255" s="104" t="e">
        <f>VLOOKUP(D255,TIMES排名!A:B,2,FALSE)</f>
        <v>#N/A</v>
      </c>
      <c r="J255" s="109" t="s">
        <v>4222</v>
      </c>
    </row>
    <row r="256" ht="15" spans="1:10">
      <c r="A256" t="s">
        <v>137</v>
      </c>
      <c r="B256" t="s">
        <v>69</v>
      </c>
      <c r="C256">
        <v>506407</v>
      </c>
      <c r="D256" t="s">
        <v>900</v>
      </c>
      <c r="E256" s="103">
        <v>253</v>
      </c>
      <c r="F256" s="104" t="str" cm="1">
        <f t="array" ref="F256">INDEX(QS!$B$5:$B$1000,MATCH(D256,QS!$C$5:$C$1000,0))</f>
        <v>=511</v>
      </c>
      <c r="G256" s="104" t="str">
        <f>VLOOKUP(D256,TIMES排名!A:B,2,FALSE)</f>
        <v>351–400</v>
      </c>
      <c r="J256" s="109" t="s">
        <v>4223</v>
      </c>
    </row>
    <row r="257" ht="15" spans="1:10">
      <c r="A257" t="s">
        <v>1367</v>
      </c>
      <c r="B257" t="s">
        <v>69</v>
      </c>
      <c r="C257">
        <v>504154</v>
      </c>
      <c r="D257" t="s">
        <v>1368</v>
      </c>
      <c r="E257" s="103">
        <v>253</v>
      </c>
      <c r="F257" s="104" t="str" cm="1">
        <f t="array" ref="F257">INDEX(QS!$B$5:$B$1000,MATCH(D257,QS!$C$5:$C$1000,0))</f>
        <v>621-630</v>
      </c>
      <c r="G257" s="104" t="str">
        <f>VLOOKUP(D257,TIMES排名!A:B,2,FALSE)</f>
        <v>501–600</v>
      </c>
      <c r="J257" s="109" t="s">
        <v>4224</v>
      </c>
    </row>
    <row r="258" ht="15" spans="1:10">
      <c r="A258" t="s">
        <v>1674</v>
      </c>
      <c r="B258" t="s">
        <v>483</v>
      </c>
      <c r="C258">
        <v>529637</v>
      </c>
      <c r="D258" t="s">
        <v>1675</v>
      </c>
      <c r="E258" s="103">
        <v>253</v>
      </c>
      <c r="F258" s="104" t="str" cm="1">
        <f t="array" ref="F258">INDEX(QS!$B$5:$B$1000,MATCH(D258,QS!$C$5:$C$1000,0))</f>
        <v>721-730</v>
      </c>
      <c r="G258" s="104" t="str">
        <f>VLOOKUP(D258,TIMES排名!A:B,2,FALSE)</f>
        <v>401–500</v>
      </c>
      <c r="J258" s="109" t="s">
        <v>4225</v>
      </c>
    </row>
    <row r="259" ht="15" spans="1:10">
      <c r="A259" t="s">
        <v>2507</v>
      </c>
      <c r="B259" t="s">
        <v>545</v>
      </c>
      <c r="C259">
        <v>502397</v>
      </c>
      <c r="D259" t="s">
        <v>2508</v>
      </c>
      <c r="E259" s="103">
        <v>253</v>
      </c>
      <c r="F259" s="104" t="e" cm="1">
        <f t="array" ref="F259">INDEX(QS!$B$5:$B$1000,MATCH(D259,QS!$C$5:$C$1000,0))</f>
        <v>#N/A</v>
      </c>
      <c r="G259" s="104" t="e">
        <f>VLOOKUP(D259,TIMES排名!A:B,2,FALSE)</f>
        <v>#N/A</v>
      </c>
      <c r="J259" s="109" t="s">
        <v>4226</v>
      </c>
    </row>
    <row r="260" ht="15" spans="1:10">
      <c r="A260" t="s">
        <v>1799</v>
      </c>
      <c r="B260" t="s">
        <v>302</v>
      </c>
      <c r="C260">
        <v>500374</v>
      </c>
      <c r="D260" t="s">
        <v>1800</v>
      </c>
      <c r="E260" s="103">
        <v>259</v>
      </c>
      <c r="F260" s="104" t="str" cm="1">
        <f t="array" ref="F260">INDEX(QS!$B$5:$B$1000,MATCH(D260,QS!$C$5:$C$1000,0))</f>
        <v>=281</v>
      </c>
      <c r="G260" s="104" t="str">
        <f>VLOOKUP(D260,TIMES排名!A:B,2,FALSE)</f>
        <v>201–250</v>
      </c>
      <c r="J260" s="109" t="s">
        <v>4227</v>
      </c>
    </row>
    <row r="261" ht="15" spans="1:10">
      <c r="A261" t="s">
        <v>1750</v>
      </c>
      <c r="B261" t="s">
        <v>117</v>
      </c>
      <c r="C261">
        <v>505303</v>
      </c>
      <c r="D261" t="s">
        <v>1751</v>
      </c>
      <c r="E261" s="103">
        <v>260</v>
      </c>
      <c r="F261" s="104" t="str" cm="1">
        <f t="array" ref="F261">INDEX(QS!$B$5:$B$1000,MATCH(D261,QS!$C$5:$C$1000,0))</f>
        <v>=189</v>
      </c>
      <c r="G261" s="104" t="e">
        <f>VLOOKUP(D261,TIMES排名!A:B,2,FALSE)</f>
        <v>#N/A</v>
      </c>
      <c r="J261" s="109" t="s">
        <v>4228</v>
      </c>
    </row>
    <row r="262" ht="15" spans="1:10">
      <c r="A262" t="s">
        <v>2133</v>
      </c>
      <c r="B262" t="s">
        <v>632</v>
      </c>
      <c r="C262">
        <v>529769</v>
      </c>
      <c r="D262" t="s">
        <v>2134</v>
      </c>
      <c r="E262" s="103">
        <v>261</v>
      </c>
      <c r="F262" s="104" t="str" cm="1">
        <f t="array" ref="F262">INDEX(QS!$B$5:$B$1000,MATCH(D262,QS!$C$5:$C$1000,0))</f>
        <v>=465</v>
      </c>
      <c r="G262" s="104" t="str">
        <f>VLOOKUP(D262,TIMES排名!A:B,2,FALSE)</f>
        <v>251–300</v>
      </c>
      <c r="J262" s="109" t="s">
        <v>4229</v>
      </c>
    </row>
    <row r="263" ht="15" spans="1:10">
      <c r="A263" t="s">
        <v>1999</v>
      </c>
      <c r="B263" t="s">
        <v>2000</v>
      </c>
      <c r="C263">
        <v>528951</v>
      </c>
      <c r="D263" t="s">
        <v>2001</v>
      </c>
      <c r="E263" s="103">
        <v>262</v>
      </c>
      <c r="F263" s="104" t="str" cm="1">
        <f t="array" ref="F263">INDEX(QS!$B$5:$B$1000,MATCH(D263,QS!$C$5:$C$1000,0))</f>
        <v>254</v>
      </c>
      <c r="G263" s="104" t="str">
        <f>VLOOKUP(D263,TIMES排名!A:B,2,FALSE)</f>
        <v>201–250</v>
      </c>
      <c r="J263" s="109" t="s">
        <v>4230</v>
      </c>
    </row>
    <row r="264" ht="15" spans="1:10">
      <c r="A264" t="s">
        <v>2509</v>
      </c>
      <c r="B264" t="s">
        <v>40</v>
      </c>
      <c r="C264">
        <v>199193</v>
      </c>
      <c r="D264" s="8" t="s">
        <v>2510</v>
      </c>
      <c r="E264" s="103">
        <v>262</v>
      </c>
      <c r="F264" s="104" t="e" cm="1">
        <f t="array" ref="F264">INDEX(QS!$B$5:$B$1000,MATCH(D264,QS!$C$5:$C$1000,0))</f>
        <v>#N/A</v>
      </c>
      <c r="G264" s="104" t="e">
        <f>VLOOKUP(D264,TIMES排名!A:B,2,FALSE)</f>
        <v>#N/A</v>
      </c>
      <c r="J264" s="109" t="s">
        <v>4231</v>
      </c>
    </row>
    <row r="265" ht="15" spans="1:10">
      <c r="A265" t="s">
        <v>1951</v>
      </c>
      <c r="B265" t="s">
        <v>366</v>
      </c>
      <c r="C265">
        <v>500909</v>
      </c>
      <c r="D265" t="s">
        <v>2511</v>
      </c>
      <c r="E265" s="103">
        <v>264</v>
      </c>
      <c r="F265" s="104" t="str" cm="1">
        <f t="array" ref="F265">INDEX(QS!$B$5:$B$1000,MATCH(D265,QS!$C$5:$C$1000,0))</f>
        <v>=264</v>
      </c>
      <c r="G265" s="104" t="e">
        <f>VLOOKUP(D265,TIMES排名!A:B,2,FALSE)</f>
        <v>#N/A</v>
      </c>
      <c r="J265" s="109" t="s">
        <v>4232</v>
      </c>
    </row>
    <row r="266" ht="15" spans="1:10">
      <c r="A266" t="s">
        <v>1025</v>
      </c>
      <c r="B266" t="s">
        <v>689</v>
      </c>
      <c r="C266">
        <v>500554</v>
      </c>
      <c r="D266" t="s">
        <v>1026</v>
      </c>
      <c r="E266" s="103">
        <v>264</v>
      </c>
      <c r="F266" s="104" t="e" cm="1">
        <f t="array" ref="F266">INDEX(QS!$B$5:$B$1000,MATCH(D266,QS!$C$5:$C$1000,0))</f>
        <v>#N/A</v>
      </c>
      <c r="G266" s="104" t="str">
        <f>VLOOKUP(D266,TIMES排名!A:B,2,FALSE)</f>
        <v>251–300</v>
      </c>
      <c r="J266" s="109" t="s">
        <v>4233</v>
      </c>
    </row>
    <row r="267" ht="15" spans="1:10">
      <c r="A267" t="s">
        <v>437</v>
      </c>
      <c r="B267" t="s">
        <v>36</v>
      </c>
      <c r="C267">
        <v>505350</v>
      </c>
      <c r="D267" t="s">
        <v>438</v>
      </c>
      <c r="E267" s="103">
        <v>264</v>
      </c>
      <c r="F267" s="104" t="e" cm="1">
        <f t="array" ref="F267">INDEX(QS!$B$5:$B$1000,MATCH(D267,QS!$C$5:$C$1000,0))</f>
        <v>#N/A</v>
      </c>
      <c r="G267" s="104" t="e">
        <f>VLOOKUP(D267,TIMES排名!A:B,2,FALSE)</f>
        <v>#N/A</v>
      </c>
      <c r="J267" s="109" t="s">
        <v>4234</v>
      </c>
    </row>
    <row r="268" ht="15" spans="1:10">
      <c r="A268" t="s">
        <v>2512</v>
      </c>
      <c r="B268" t="s">
        <v>302</v>
      </c>
      <c r="C268">
        <v>503599</v>
      </c>
      <c r="D268" t="s">
        <v>2513</v>
      </c>
      <c r="E268" s="103">
        <v>267</v>
      </c>
      <c r="F268" s="104" t="e" cm="1">
        <f t="array" ref="F268">INDEX(QS!$B$5:$B$1000,MATCH(D268,QS!$C$5:$C$1000,0))</f>
        <v>#N/A</v>
      </c>
      <c r="G268" s="104" t="e">
        <f>VLOOKUP(D268,TIMES排名!A:B,2,FALSE)</f>
        <v>#N/A</v>
      </c>
      <c r="J268" s="109" t="s">
        <v>4235</v>
      </c>
    </row>
    <row r="269" ht="15" spans="1:10">
      <c r="A269" t="s">
        <v>1052</v>
      </c>
      <c r="B269" t="s">
        <v>40</v>
      </c>
      <c r="C269">
        <v>145600</v>
      </c>
      <c r="D269" t="s">
        <v>1936</v>
      </c>
      <c r="E269" s="103">
        <v>267</v>
      </c>
      <c r="F269" s="104" t="e" cm="1">
        <f t="array" ref="F269">INDEX(QS!$B$5:$B$1000,MATCH(D269,QS!$C$5:$C$1000,0))</f>
        <v>#N/A</v>
      </c>
      <c r="G269" s="104" t="str">
        <f>VLOOKUP(D269,TIMES排名!A:B,2,FALSE)</f>
        <v>251–300</v>
      </c>
      <c r="J269" s="109" t="s">
        <v>4236</v>
      </c>
    </row>
    <row r="270" ht="15" spans="1:10">
      <c r="A270" t="s">
        <v>401</v>
      </c>
      <c r="B270" t="s">
        <v>402</v>
      </c>
      <c r="C270">
        <v>504748</v>
      </c>
      <c r="D270" t="s">
        <v>410</v>
      </c>
      <c r="E270" s="103">
        <v>269</v>
      </c>
      <c r="F270" s="104" t="e" cm="1">
        <f t="array" ref="F270">INDEX(QS!$B$5:$B$1000,MATCH(D270,QS!$C$5:$C$1000,0))</f>
        <v>#N/A</v>
      </c>
      <c r="G270" s="104">
        <f>VLOOKUP(D270,TIMES排名!A:B,2,FALSE)</f>
        <v>186</v>
      </c>
      <c r="J270" s="109" t="s">
        <v>4237</v>
      </c>
    </row>
    <row r="271" ht="15" spans="1:10">
      <c r="A271" t="s">
        <v>1651</v>
      </c>
      <c r="B271" t="s">
        <v>40</v>
      </c>
      <c r="C271">
        <v>228644</v>
      </c>
      <c r="D271" t="s">
        <v>2514</v>
      </c>
      <c r="E271" s="103">
        <v>269</v>
      </c>
      <c r="F271" s="104" t="e" cm="1">
        <f t="array" ref="F271">INDEX(QS!$B$5:$B$1000,MATCH(D271,QS!$C$5:$C$1000,0))</f>
        <v>#N/A</v>
      </c>
      <c r="G271" s="104" t="e">
        <f>VLOOKUP(D271,TIMES排名!A:B,2,FALSE)</f>
        <v>#N/A</v>
      </c>
      <c r="J271" s="109" t="s">
        <v>4238</v>
      </c>
    </row>
    <row r="272" ht="15" spans="1:10">
      <c r="A272" t="s">
        <v>327</v>
      </c>
      <c r="B272" t="s">
        <v>40</v>
      </c>
      <c r="C272">
        <v>131469</v>
      </c>
      <c r="D272" t="s">
        <v>977</v>
      </c>
      <c r="E272" s="103">
        <v>271</v>
      </c>
      <c r="F272" s="104" t="str" cm="1">
        <f t="array" ref="F272">INDEX(QS!$B$5:$B$1000,MATCH(D272,QS!$C$5:$C$1000,0))</f>
        <v>=340</v>
      </c>
      <c r="G272" s="104" t="str">
        <f>VLOOKUP(D272,TIMES排名!A:B,2,FALSE)</f>
        <v>201–250</v>
      </c>
      <c r="J272" s="109" t="s">
        <v>4239</v>
      </c>
    </row>
    <row r="273" ht="15" spans="1:10">
      <c r="A273" t="s">
        <v>778</v>
      </c>
      <c r="B273" t="s">
        <v>624</v>
      </c>
      <c r="C273">
        <v>501834</v>
      </c>
      <c r="D273" t="s">
        <v>779</v>
      </c>
      <c r="E273" s="103">
        <v>271</v>
      </c>
      <c r="F273" s="104" t="str" cm="1">
        <f t="array" ref="F273">INDEX(QS!$B$5:$B$1000,MATCH(D273,QS!$C$5:$C$1000,0))</f>
        <v>=371</v>
      </c>
      <c r="G273" s="104" t="str">
        <f>VLOOKUP(D273,TIMES排名!A:B,2,FALSE)</f>
        <v>801–1000</v>
      </c>
      <c r="J273" s="109" t="s">
        <v>4240</v>
      </c>
    </row>
    <row r="274" ht="15" spans="1:10">
      <c r="A274" t="s">
        <v>2515</v>
      </c>
      <c r="B274" t="s">
        <v>1068</v>
      </c>
      <c r="C274">
        <v>505685</v>
      </c>
      <c r="D274" t="s">
        <v>2516</v>
      </c>
      <c r="E274" s="103">
        <v>271</v>
      </c>
      <c r="F274" s="104" t="e" cm="1">
        <f t="array" ref="F274">INDEX(QS!$B$5:$B$1000,MATCH(D274,QS!$C$5:$C$1000,0))</f>
        <v>#N/A</v>
      </c>
      <c r="G274" s="104" t="e">
        <f>VLOOKUP(D274,TIMES排名!A:B,2,FALSE)</f>
        <v>#N/A</v>
      </c>
      <c r="J274" s="109" t="s">
        <v>4241</v>
      </c>
    </row>
    <row r="275" ht="15" spans="1:10">
      <c r="A275" t="s">
        <v>354</v>
      </c>
      <c r="B275" t="s">
        <v>40</v>
      </c>
      <c r="C275">
        <v>168148</v>
      </c>
      <c r="D275" t="s">
        <v>355</v>
      </c>
      <c r="E275" s="103">
        <v>271</v>
      </c>
      <c r="F275" s="104" t="str" cm="1">
        <f t="array" ref="F275">INDEX(QS!$B$5:$B$1000,MATCH(D275,QS!$C$5:$C$1000,0))</f>
        <v>379</v>
      </c>
      <c r="G275" s="104">
        <f>VLOOKUP(D275,TIMES排名!A:B,2,FALSE)</f>
        <v>151</v>
      </c>
      <c r="J275" s="109" t="s">
        <v>4242</v>
      </c>
    </row>
    <row r="276" ht="15" spans="1:10">
      <c r="A276" t="s">
        <v>521</v>
      </c>
      <c r="B276" t="s">
        <v>522</v>
      </c>
      <c r="C276">
        <v>504903</v>
      </c>
      <c r="D276" t="s">
        <v>2180</v>
      </c>
      <c r="E276" s="103">
        <v>275</v>
      </c>
      <c r="F276" s="104" t="str" cm="1">
        <f t="array" ref="F276">INDEX(QS!$B$5:$B$1000,MATCH(D276,QS!$C$5:$C$1000,0))</f>
        <v>=360</v>
      </c>
      <c r="G276" s="104" t="str">
        <f>VLOOKUP(D276,TIMES排名!A:B,2,FALSE)</f>
        <v>601–800</v>
      </c>
      <c r="J276" s="109" t="s">
        <v>4243</v>
      </c>
    </row>
    <row r="277" ht="15" spans="1:10">
      <c r="A277" t="s">
        <v>384</v>
      </c>
      <c r="B277" t="s">
        <v>385</v>
      </c>
      <c r="C277">
        <v>500193</v>
      </c>
      <c r="D277" t="s">
        <v>386</v>
      </c>
      <c r="E277" s="103">
        <v>275</v>
      </c>
      <c r="F277" s="104" t="e" cm="1">
        <f t="array" ref="F277">INDEX(QS!$B$5:$B$1000,MATCH(D277,QS!$C$5:$C$1000,0))</f>
        <v>#N/A</v>
      </c>
      <c r="G277" s="104">
        <f>VLOOKUP(D277,TIMES排名!A:B,2,FALSE)</f>
        <v>170</v>
      </c>
      <c r="J277" s="109" t="s">
        <v>4244</v>
      </c>
    </row>
    <row r="278" ht="15" spans="1:10">
      <c r="A278" t="s">
        <v>715</v>
      </c>
      <c r="B278" t="s">
        <v>402</v>
      </c>
      <c r="C278">
        <v>502502</v>
      </c>
      <c r="D278" t="s">
        <v>716</v>
      </c>
      <c r="E278" s="103">
        <v>277</v>
      </c>
      <c r="F278" s="104" t="e" cm="1">
        <f t="array" ref="F278">INDEX(QS!$B$5:$B$1000,MATCH(D278,QS!$C$5:$C$1000,0))</f>
        <v>#N/A</v>
      </c>
      <c r="G278" s="104" t="str">
        <f>VLOOKUP(D278,TIMES排名!A:B,2,FALSE)</f>
        <v>301–350</v>
      </c>
      <c r="J278" s="109" t="s">
        <v>4245</v>
      </c>
    </row>
    <row r="279" ht="15" spans="1:10">
      <c r="A279" t="s">
        <v>600</v>
      </c>
      <c r="B279" t="s">
        <v>270</v>
      </c>
      <c r="C279">
        <v>501276</v>
      </c>
      <c r="D279" t="s">
        <v>601</v>
      </c>
      <c r="E279" s="103">
        <v>278</v>
      </c>
      <c r="F279" s="104" t="str" cm="1">
        <f t="array" ref="F279">INDEX(QS!$B$5:$B$1000,MATCH(D279,QS!$C$5:$C$1000,0))</f>
        <v>=336</v>
      </c>
      <c r="G279" s="104" t="str">
        <f>VLOOKUP(D279,TIMES排名!A:B,2,FALSE)</f>
        <v>251–300</v>
      </c>
      <c r="J279" s="109" t="s">
        <v>4246</v>
      </c>
    </row>
    <row r="280" ht="15" spans="1:10">
      <c r="A280" t="s">
        <v>2310</v>
      </c>
      <c r="B280" t="s">
        <v>121</v>
      </c>
      <c r="C280">
        <v>506826</v>
      </c>
      <c r="D280" t="s">
        <v>2311</v>
      </c>
      <c r="E280" s="103">
        <v>278</v>
      </c>
      <c r="F280" s="104" t="e" cm="1">
        <f t="array" ref="F280">INDEX(QS!$B$5:$B$1000,MATCH(D280,QS!$C$5:$C$1000,0))</f>
        <v>#N/A</v>
      </c>
      <c r="G280" s="104" t="str">
        <f>VLOOKUP(D280,TIMES排名!A:B,2,FALSE)</f>
        <v>201–250</v>
      </c>
      <c r="J280" s="109" t="s">
        <v>4247</v>
      </c>
    </row>
    <row r="281" ht="15" spans="1:10">
      <c r="A281" t="s">
        <v>2285</v>
      </c>
      <c r="B281" t="s">
        <v>40</v>
      </c>
      <c r="C281">
        <v>233921</v>
      </c>
      <c r="D281" s="8" t="s">
        <v>2286</v>
      </c>
      <c r="E281" s="103">
        <v>278</v>
      </c>
      <c r="F281" s="104" t="str" cm="1">
        <f t="array" ref="F281">INDEX(QS!$B$5:$B$1000,MATCH(D281,QS!$C$5:$C$1000,0))</f>
        <v>=302</v>
      </c>
      <c r="G281" s="104" t="str">
        <f>VLOOKUP(D281,TIMES排名!A:B,2,FALSE)</f>
        <v>251–300</v>
      </c>
      <c r="J281" s="109" t="s">
        <v>4248</v>
      </c>
    </row>
    <row r="282" ht="15" spans="1:10">
      <c r="A282" t="s">
        <v>2517</v>
      </c>
      <c r="B282" t="s">
        <v>218</v>
      </c>
      <c r="C282">
        <v>528820</v>
      </c>
      <c r="D282" t="s">
        <v>2518</v>
      </c>
      <c r="E282" s="103">
        <v>281</v>
      </c>
      <c r="F282" s="104" t="e" cm="1">
        <f t="array" ref="F282">INDEX(QS!$B$5:$B$1000,MATCH(D282,QS!$C$5:$C$1000,0))</f>
        <v>#N/A</v>
      </c>
      <c r="G282" s="104" t="e">
        <f>VLOOKUP(D282,TIMES排名!A:B,2,FALSE)</f>
        <v>#N/A</v>
      </c>
      <c r="J282" s="109" t="s">
        <v>4249</v>
      </c>
    </row>
    <row r="283" ht="15" spans="1:10">
      <c r="A283" t="s">
        <v>2519</v>
      </c>
      <c r="B283" t="s">
        <v>572</v>
      </c>
      <c r="C283">
        <v>501730</v>
      </c>
      <c r="D283" t="s">
        <v>2520</v>
      </c>
      <c r="E283" s="103">
        <v>281</v>
      </c>
      <c r="F283" s="104" t="e" cm="1">
        <f t="array" ref="F283">INDEX(QS!$B$5:$B$1000,MATCH(D283,QS!$C$5:$C$1000,0))</f>
        <v>#N/A</v>
      </c>
      <c r="G283" s="104" t="e">
        <f>VLOOKUP(D283,TIMES排名!A:B,2,FALSE)</f>
        <v>#N/A</v>
      </c>
      <c r="J283" s="109" t="s">
        <v>4250</v>
      </c>
    </row>
    <row r="284" ht="15" spans="1:10">
      <c r="A284" t="s">
        <v>431</v>
      </c>
      <c r="B284" t="s">
        <v>96</v>
      </c>
      <c r="C284">
        <v>504002</v>
      </c>
      <c r="D284" t="s">
        <v>432</v>
      </c>
      <c r="E284" s="103">
        <v>281</v>
      </c>
      <c r="F284" s="104" t="e" cm="1">
        <f t="array" ref="F284">INDEX(QS!$B$5:$B$1000,MATCH(D284,QS!$C$5:$C$1000,0))</f>
        <v>#N/A</v>
      </c>
      <c r="G284" s="104" t="e">
        <f>VLOOKUP(D284,TIMES排名!A:B,2,FALSE)</f>
        <v>#N/A</v>
      </c>
      <c r="J284" s="109" t="s">
        <v>4251</v>
      </c>
    </row>
    <row r="285" ht="15" spans="1:10">
      <c r="A285" t="s">
        <v>713</v>
      </c>
      <c r="B285" t="s">
        <v>121</v>
      </c>
      <c r="C285">
        <v>501305</v>
      </c>
      <c r="D285" t="s">
        <v>1213</v>
      </c>
      <c r="E285" s="103">
        <v>284</v>
      </c>
      <c r="F285" s="104" t="str" cm="1">
        <f t="array" ref="F285">INDEX(QS!$B$5:$B$1000,MATCH(D285,QS!$C$5:$C$1000,0))</f>
        <v>242</v>
      </c>
      <c r="G285" s="104" t="str">
        <f>VLOOKUP(D285,TIMES排名!A:B,2,FALSE)</f>
        <v>251–300</v>
      </c>
      <c r="J285" s="109" t="s">
        <v>4252</v>
      </c>
    </row>
    <row r="286" ht="15" spans="1:10">
      <c r="A286" t="s">
        <v>2070</v>
      </c>
      <c r="B286" t="s">
        <v>711</v>
      </c>
      <c r="C286">
        <v>506723</v>
      </c>
      <c r="D286" t="s">
        <v>2071</v>
      </c>
      <c r="E286" s="103">
        <v>285</v>
      </c>
      <c r="F286" s="104" t="str" cm="1">
        <f t="array" ref="F286">INDEX(QS!$B$5:$B$1000,MATCH(D286,QS!$C$5:$C$1000,0))</f>
        <v>206</v>
      </c>
      <c r="G286" s="104" t="str">
        <f>VLOOKUP(D286,TIMES排名!A:B,2,FALSE)</f>
        <v>301–350</v>
      </c>
      <c r="J286" s="109" t="s">
        <v>4253</v>
      </c>
    </row>
    <row r="287" ht="15" spans="1:10">
      <c r="A287" t="s">
        <v>2176</v>
      </c>
      <c r="B287" t="s">
        <v>121</v>
      </c>
      <c r="C287">
        <v>502985</v>
      </c>
      <c r="D287" t="s">
        <v>2177</v>
      </c>
      <c r="E287" s="103">
        <v>285</v>
      </c>
      <c r="F287" s="104" t="str" cm="1">
        <f t="array" ref="F287">INDEX(QS!$B$5:$B$1000,MATCH(D287,QS!$C$5:$C$1000,0))</f>
        <v>=307</v>
      </c>
      <c r="G287" s="104" t="str">
        <f>VLOOKUP(D287,TIMES排名!A:B,2,FALSE)</f>
        <v>301–350</v>
      </c>
      <c r="J287" s="109" t="s">
        <v>4254</v>
      </c>
    </row>
    <row r="288" ht="15" spans="1:10">
      <c r="A288" t="s">
        <v>470</v>
      </c>
      <c r="B288" t="s">
        <v>471</v>
      </c>
      <c r="C288">
        <v>503180</v>
      </c>
      <c r="D288" t="s">
        <v>812</v>
      </c>
      <c r="E288" s="103">
        <v>285</v>
      </c>
      <c r="F288" s="104" t="e" cm="1">
        <f t="array" ref="F288">INDEX(QS!$B$5:$B$1000,MATCH(D288,QS!$C$5:$C$1000,0))</f>
        <v>#N/A</v>
      </c>
      <c r="G288" s="104" t="e">
        <f>VLOOKUP(D288,TIMES排名!A:B,2,FALSE)</f>
        <v>#N/A</v>
      </c>
      <c r="J288" s="109" t="s">
        <v>4255</v>
      </c>
    </row>
    <row r="289" ht="15" spans="1:10">
      <c r="A289" t="s">
        <v>60</v>
      </c>
      <c r="B289" t="s">
        <v>40</v>
      </c>
      <c r="C289">
        <v>197708</v>
      </c>
      <c r="D289" t="s">
        <v>2521</v>
      </c>
      <c r="E289" s="103">
        <v>285</v>
      </c>
      <c r="F289" s="104" t="str" cm="1">
        <f t="array" ref="F289">INDEX(QS!$B$5:$B$1000,MATCH(D289,QS!$C$5:$C$1000,0))</f>
        <v>=369</v>
      </c>
      <c r="G289" s="104" t="e">
        <f>VLOOKUP(D289,TIMES排名!A:B,2,FALSE)</f>
        <v>#N/A</v>
      </c>
      <c r="J289" s="109" t="s">
        <v>4256</v>
      </c>
    </row>
    <row r="290" ht="15" spans="1:10">
      <c r="A290" t="s">
        <v>1455</v>
      </c>
      <c r="B290" t="s">
        <v>617</v>
      </c>
      <c r="C290">
        <v>529200</v>
      </c>
      <c r="D290" t="s">
        <v>2523</v>
      </c>
      <c r="E290" s="103">
        <v>289</v>
      </c>
      <c r="F290" s="104" t="e" cm="1">
        <f t="array" ref="F290">INDEX(QS!$B$5:$B$1000,MATCH(D290,QS!$C$5:$C$1000,0))</f>
        <v>#N/A</v>
      </c>
      <c r="G290" s="104" t="e">
        <f>VLOOKUP(D290,TIMES排名!A:B,2,FALSE)</f>
        <v>#N/A</v>
      </c>
      <c r="J290" s="109" t="s">
        <v>4257</v>
      </c>
    </row>
    <row r="291" ht="15" spans="1:10">
      <c r="A291" t="s">
        <v>416</v>
      </c>
      <c r="B291" t="s">
        <v>96</v>
      </c>
      <c r="C291">
        <v>502442</v>
      </c>
      <c r="D291" t="s">
        <v>417</v>
      </c>
      <c r="E291" s="103">
        <v>289</v>
      </c>
      <c r="F291" s="104" t="e" cm="1">
        <f t="array" ref="F291">INDEX(QS!$B$5:$B$1000,MATCH(D291,QS!$C$5:$C$1000,0))</f>
        <v>#N/A</v>
      </c>
      <c r="G291" s="104">
        <f>VLOOKUP(D291,TIMES排名!A:B,2,FALSE)</f>
        <v>189</v>
      </c>
      <c r="J291" s="109" t="s">
        <v>4258</v>
      </c>
    </row>
    <row r="292" ht="15" spans="1:10">
      <c r="A292" t="s">
        <v>66</v>
      </c>
      <c r="B292" t="s">
        <v>40</v>
      </c>
      <c r="C292">
        <v>163259</v>
      </c>
      <c r="D292" t="s">
        <v>2524</v>
      </c>
      <c r="E292" s="103">
        <v>289</v>
      </c>
      <c r="F292" s="104" t="e" cm="1">
        <f t="array" ref="F292">INDEX(QS!$B$5:$B$1000,MATCH(D292,QS!$C$5:$C$1000,0))</f>
        <v>#N/A</v>
      </c>
      <c r="G292" s="104" t="e">
        <f>VLOOKUP(D292,TIMES排名!A:B,2,FALSE)</f>
        <v>#N/A</v>
      </c>
      <c r="J292" s="109" t="s">
        <v>4259</v>
      </c>
    </row>
    <row r="293" ht="15" spans="1:10">
      <c r="A293" t="s">
        <v>2525</v>
      </c>
      <c r="B293" t="s">
        <v>69</v>
      </c>
      <c r="C293">
        <v>505166</v>
      </c>
      <c r="D293" t="s">
        <v>2526</v>
      </c>
      <c r="E293" s="103">
        <v>292</v>
      </c>
      <c r="F293" s="104" t="str" cm="1">
        <f t="array" ref="F293">INDEX(QS!$B$5:$B$1000,MATCH(D293,QS!$C$5:$C$1000,0))</f>
        <v>=360</v>
      </c>
      <c r="G293" s="104" t="e">
        <f>VLOOKUP(D293,TIMES排名!A:B,2,FALSE)</f>
        <v>#N/A</v>
      </c>
      <c r="J293" s="109" t="s">
        <v>4260</v>
      </c>
    </row>
    <row r="294" ht="15" spans="1:10">
      <c r="A294" t="s">
        <v>864</v>
      </c>
      <c r="B294" t="s">
        <v>69</v>
      </c>
      <c r="C294">
        <v>500236</v>
      </c>
      <c r="D294" t="s">
        <v>865</v>
      </c>
      <c r="E294" s="103">
        <v>292</v>
      </c>
      <c r="F294" s="104" t="str" cm="1">
        <f t="array" ref="F294">INDEX(QS!$B$5:$B$1000,MATCH(D294,QS!$C$5:$C$1000,0))</f>
        <v>=491</v>
      </c>
      <c r="G294" s="104" t="str">
        <f>VLOOKUP(D294,TIMES排名!A:B,2,FALSE)</f>
        <v>601–800</v>
      </c>
      <c r="J294" s="109" t="s">
        <v>4261</v>
      </c>
    </row>
    <row r="295" ht="15" spans="1:10">
      <c r="A295" t="s">
        <v>363</v>
      </c>
      <c r="B295" t="s">
        <v>96</v>
      </c>
      <c r="C295">
        <v>506357</v>
      </c>
      <c r="D295" t="s">
        <v>364</v>
      </c>
      <c r="E295" s="103">
        <v>292</v>
      </c>
      <c r="F295" s="104" t="e" cm="1">
        <f t="array" ref="F295">INDEX(QS!$B$5:$B$1000,MATCH(D295,QS!$C$5:$C$1000,0))</f>
        <v>#N/A</v>
      </c>
      <c r="G295" s="104">
        <f>VLOOKUP(D295,TIMES排名!A:B,2,FALSE)</f>
        <v>156</v>
      </c>
      <c r="J295" s="109" t="s">
        <v>4262</v>
      </c>
    </row>
    <row r="296" ht="15" spans="1:10">
      <c r="A296" t="s">
        <v>1057</v>
      </c>
      <c r="B296" t="s">
        <v>218</v>
      </c>
      <c r="C296">
        <v>503302</v>
      </c>
      <c r="D296" t="s">
        <v>2527</v>
      </c>
      <c r="E296" s="103">
        <v>292</v>
      </c>
      <c r="F296" s="104" t="e" cm="1">
        <f t="array" ref="F296">INDEX(QS!$B$5:$B$1000,MATCH(D296,QS!$C$5:$C$1000,0))</f>
        <v>#N/A</v>
      </c>
      <c r="G296" s="104" t="e">
        <f>VLOOKUP(D296,TIMES排名!A:B,2,FALSE)</f>
        <v>#N/A</v>
      </c>
      <c r="J296" s="109" t="s">
        <v>4263</v>
      </c>
    </row>
    <row r="297" ht="15" spans="1:10">
      <c r="A297" t="s">
        <v>603</v>
      </c>
      <c r="B297" t="s">
        <v>261</v>
      </c>
      <c r="C297">
        <v>503645</v>
      </c>
      <c r="D297" t="s">
        <v>604</v>
      </c>
      <c r="E297" s="103">
        <v>296</v>
      </c>
      <c r="F297" s="104" t="str" cm="1">
        <f t="array" ref="F297">INDEX(QS!$B$5:$B$1000,MATCH(D297,QS!$C$5:$C$1000,0))</f>
        <v>109</v>
      </c>
      <c r="G297" s="104" t="str">
        <f>VLOOKUP(D297,TIMES排名!A:B,2,FALSE)</f>
        <v>201–250</v>
      </c>
      <c r="J297" s="109" t="s">
        <v>4264</v>
      </c>
    </row>
    <row r="298" ht="15" spans="1:10">
      <c r="A298" t="s">
        <v>896</v>
      </c>
      <c r="B298" t="s">
        <v>483</v>
      </c>
      <c r="C298">
        <v>529795</v>
      </c>
      <c r="D298" t="s">
        <v>897</v>
      </c>
      <c r="E298" s="103">
        <v>296</v>
      </c>
      <c r="F298" s="104" t="str" cm="1">
        <f t="array" ref="F298">INDEX(QS!$B$5:$B$1000,MATCH(D298,QS!$C$5:$C$1000,0))</f>
        <v>=514</v>
      </c>
      <c r="G298" s="104" t="str">
        <f>VLOOKUP(D298,TIMES排名!A:B,2,FALSE)</f>
        <v>401–500</v>
      </c>
      <c r="J298" s="109" t="s">
        <v>4265</v>
      </c>
    </row>
    <row r="299" ht="15" spans="1:10">
      <c r="A299" t="s">
        <v>827</v>
      </c>
      <c r="B299" t="s">
        <v>385</v>
      </c>
      <c r="C299">
        <v>506336</v>
      </c>
      <c r="D299" t="s">
        <v>2529</v>
      </c>
      <c r="E299" s="103">
        <v>296</v>
      </c>
      <c r="F299" s="104" t="e" cm="1">
        <f t="array" ref="F299">INDEX(QS!$B$5:$B$1000,MATCH(D299,QS!$C$5:$C$1000,0))</f>
        <v>#N/A</v>
      </c>
      <c r="G299" s="104" t="e">
        <f>VLOOKUP(D299,TIMES排名!A:B,2,FALSE)</f>
        <v>#N/A</v>
      </c>
      <c r="J299" s="109" t="s">
        <v>4266</v>
      </c>
    </row>
    <row r="300" ht="15" spans="1:10">
      <c r="A300" t="s">
        <v>1843</v>
      </c>
      <c r="B300" t="s">
        <v>40</v>
      </c>
      <c r="C300">
        <v>126562</v>
      </c>
      <c r="D300" s="8" t="s">
        <v>1842</v>
      </c>
      <c r="E300" s="103">
        <v>296</v>
      </c>
      <c r="F300" s="104" t="e" cm="1">
        <f t="array" ref="F300">INDEX(QS!$B$5:$B$1000,MATCH(D300,QS!$C$5:$C$1000,0))</f>
        <v>#N/A</v>
      </c>
      <c r="G300" s="104" t="str">
        <f>VLOOKUP(D300,TIMES排名!A:B,2,FALSE)</f>
        <v>301–350</v>
      </c>
      <c r="J300" s="109" t="s">
        <v>4267</v>
      </c>
    </row>
    <row r="301" ht="15" spans="1:10">
      <c r="A301" t="s">
        <v>384</v>
      </c>
      <c r="B301" t="s">
        <v>385</v>
      </c>
      <c r="C301">
        <v>505391</v>
      </c>
      <c r="D301" t="s">
        <v>1198</v>
      </c>
      <c r="E301" s="103">
        <v>300</v>
      </c>
      <c r="F301" s="104" t="str" cm="1">
        <f t="array" ref="F301">INDEX(QS!$B$5:$B$1000,MATCH(D301,QS!$C$5:$C$1000,0))</f>
        <v>79</v>
      </c>
      <c r="G301" s="104" t="str">
        <f>VLOOKUP(D301,TIMES排名!A:B,2,FALSE)</f>
        <v>201–250</v>
      </c>
      <c r="J301" s="109" t="s">
        <v>4268</v>
      </c>
    </row>
    <row r="302" ht="15" spans="1:10">
      <c r="A302" t="s">
        <v>388</v>
      </c>
      <c r="B302" t="s">
        <v>69</v>
      </c>
      <c r="C302">
        <v>506361</v>
      </c>
      <c r="D302" t="s">
        <v>2319</v>
      </c>
      <c r="E302" s="103">
        <v>300</v>
      </c>
      <c r="F302" s="104" t="str" cm="1">
        <f t="array" ref="F302">INDEX(QS!$B$5:$B$1000,MATCH(D302,QS!$C$5:$C$1000,0))</f>
        <v>851-900</v>
      </c>
      <c r="G302" s="104" t="str">
        <f>VLOOKUP(D302,TIMES排名!A:B,2,FALSE)</f>
        <v>1001–1200</v>
      </c>
      <c r="J302" s="109" t="s">
        <v>4269</v>
      </c>
    </row>
    <row r="303" ht="15" spans="1:10">
      <c r="A303" t="s">
        <v>1236</v>
      </c>
      <c r="B303" t="s">
        <v>131</v>
      </c>
      <c r="C303">
        <v>503497</v>
      </c>
      <c r="D303" t="s">
        <v>1237</v>
      </c>
      <c r="E303" s="103">
        <v>300</v>
      </c>
      <c r="F303" s="104" t="e" cm="1">
        <f t="array" ref="F303">INDEX(QS!$B$5:$B$1000,MATCH(D303,QS!$C$5:$C$1000,0))</f>
        <v>#N/A</v>
      </c>
      <c r="G303" s="104" t="e">
        <f>VLOOKUP(D303,TIMES排名!A:B,2,FALSE)</f>
        <v>#N/A</v>
      </c>
      <c r="J303" s="109" t="s">
        <v>4270</v>
      </c>
    </row>
    <row r="304" ht="15" spans="1:10">
      <c r="A304" t="s">
        <v>342</v>
      </c>
      <c r="B304" t="s">
        <v>40</v>
      </c>
      <c r="C304">
        <v>229300</v>
      </c>
      <c r="D304" t="s">
        <v>2532</v>
      </c>
      <c r="E304" s="103">
        <v>300</v>
      </c>
      <c r="F304" s="104" t="e" cm="1">
        <f t="array" ref="F304">INDEX(QS!$B$5:$B$1000,MATCH(D304,QS!$C$5:$C$1000,0))</f>
        <v>#N/A</v>
      </c>
      <c r="G304" s="104" t="e">
        <f>VLOOKUP(D304,TIMES排名!A:B,2,FALSE)</f>
        <v>#N/A</v>
      </c>
      <c r="J304" s="109" t="s">
        <v>4271</v>
      </c>
    </row>
    <row r="305" ht="15" spans="1:10">
      <c r="A305" t="s">
        <v>2150</v>
      </c>
      <c r="B305" t="s">
        <v>121</v>
      </c>
      <c r="C305">
        <v>529601</v>
      </c>
      <c r="D305" t="s">
        <v>2151</v>
      </c>
      <c r="E305" s="103">
        <v>304</v>
      </c>
      <c r="F305" s="104" t="e" cm="1">
        <f t="array" ref="F305">INDEX(QS!$B$5:$B$1000,MATCH(D305,QS!$C$5:$C$1000,0))</f>
        <v>#N/A</v>
      </c>
      <c r="G305" s="104" t="str">
        <f>VLOOKUP(D305,TIMES排名!A:B,2,FALSE)</f>
        <v>301–350</v>
      </c>
      <c r="J305" s="109" t="s">
        <v>4272</v>
      </c>
    </row>
    <row r="306" ht="15" spans="1:10">
      <c r="A306" t="s">
        <v>947</v>
      </c>
      <c r="B306" t="s">
        <v>40</v>
      </c>
      <c r="C306">
        <v>134097</v>
      </c>
      <c r="D306" t="s">
        <v>956</v>
      </c>
      <c r="E306" s="103">
        <v>305</v>
      </c>
      <c r="F306" s="104" t="str" cm="1">
        <f t="array" ref="F306">INDEX(QS!$B$5:$B$1000,MATCH(D306,QS!$C$5:$C$1000,0))</f>
        <v>=461</v>
      </c>
      <c r="G306" s="104" t="str">
        <f>VLOOKUP(D306,TIMES排名!A:B,2,FALSE)</f>
        <v>301–350</v>
      </c>
      <c r="J306" s="109" t="s">
        <v>4273</v>
      </c>
    </row>
    <row r="307" ht="15" spans="1:10">
      <c r="A307" t="s">
        <v>1869</v>
      </c>
      <c r="B307" t="s">
        <v>96</v>
      </c>
      <c r="C307">
        <v>505327</v>
      </c>
      <c r="D307" t="s">
        <v>1870</v>
      </c>
      <c r="E307" s="103">
        <v>306</v>
      </c>
      <c r="F307" s="104" t="e" cm="1">
        <f t="array" ref="F307">INDEX(QS!$B$5:$B$1000,MATCH(D307,QS!$C$5:$C$1000,0))</f>
        <v>#N/A</v>
      </c>
      <c r="G307" s="104" t="e">
        <f>VLOOKUP(D307,TIMES排名!A:B,2,FALSE)</f>
        <v>#N/A</v>
      </c>
      <c r="J307" s="109" t="s">
        <v>4274</v>
      </c>
    </row>
    <row r="308" ht="15" spans="1:10">
      <c r="A308" t="s">
        <v>2086</v>
      </c>
      <c r="B308" t="s">
        <v>405</v>
      </c>
      <c r="C308">
        <v>502948</v>
      </c>
      <c r="D308" t="s">
        <v>2087</v>
      </c>
      <c r="E308" s="103">
        <v>306</v>
      </c>
      <c r="F308" s="104" t="e" cm="1">
        <f t="array" ref="F308">INDEX(QS!$B$5:$B$1000,MATCH(D308,QS!$C$5:$C$1000,0))</f>
        <v>#N/A</v>
      </c>
      <c r="G308" s="104" t="str">
        <f>VLOOKUP(D308,TIMES排名!A:B,2,FALSE)</f>
        <v>251–300</v>
      </c>
      <c r="J308" s="109" t="s">
        <v>4275</v>
      </c>
    </row>
    <row r="309" ht="15" spans="1:10">
      <c r="A309" t="s">
        <v>2290</v>
      </c>
      <c r="B309" t="s">
        <v>117</v>
      </c>
      <c r="C309">
        <v>504942</v>
      </c>
      <c r="D309" t="s">
        <v>2291</v>
      </c>
      <c r="E309" s="103">
        <v>306</v>
      </c>
      <c r="F309" s="104" t="e" cm="1">
        <f t="array" ref="F309">INDEX(QS!$B$5:$B$1000,MATCH(D309,QS!$C$5:$C$1000,0))</f>
        <v>#N/A</v>
      </c>
      <c r="G309" s="104" t="str">
        <f>VLOOKUP(D309,TIMES排名!A:B,2,FALSE)</f>
        <v>201–250</v>
      </c>
      <c r="J309" s="109" t="s">
        <v>4276</v>
      </c>
    </row>
    <row r="310" ht="15" spans="1:10">
      <c r="A310" t="s">
        <v>434</v>
      </c>
      <c r="B310" t="s">
        <v>36</v>
      </c>
      <c r="C310">
        <v>501717</v>
      </c>
      <c r="D310" t="s">
        <v>435</v>
      </c>
      <c r="E310" s="103">
        <v>309</v>
      </c>
      <c r="F310" s="104" t="str" cm="1">
        <f t="array" ref="F310">INDEX(QS!$B$5:$B$1000,MATCH(D310,QS!$C$5:$C$1000,0))</f>
        <v>78</v>
      </c>
      <c r="G310" s="104">
        <f>VLOOKUP(D310,TIMES排名!A:B,2,FALSE)</f>
        <v>198</v>
      </c>
      <c r="J310" s="109" t="s">
        <v>4277</v>
      </c>
    </row>
    <row r="311" ht="15" spans="1:10">
      <c r="A311" t="s">
        <v>327</v>
      </c>
      <c r="B311" t="s">
        <v>40</v>
      </c>
      <c r="C311">
        <v>131496</v>
      </c>
      <c r="D311" t="s">
        <v>328</v>
      </c>
      <c r="E311" s="103">
        <v>310</v>
      </c>
      <c r="F311" s="104" t="str" cm="1">
        <f t="array" ref="F311">INDEX(QS!$B$5:$B$1000,MATCH(D311,QS!$C$5:$C$1000,0))</f>
        <v>297</v>
      </c>
      <c r="G311" s="104">
        <f>VLOOKUP(D311,TIMES排名!A:B,2,FALSE)</f>
        <v>136</v>
      </c>
      <c r="J311" s="109" t="s">
        <v>4278</v>
      </c>
    </row>
    <row r="312" ht="15" spans="1:10">
      <c r="A312" t="s">
        <v>840</v>
      </c>
      <c r="B312" t="s">
        <v>40</v>
      </c>
      <c r="C312">
        <v>126818</v>
      </c>
      <c r="D312" s="8" t="s">
        <v>841</v>
      </c>
      <c r="E312" s="103">
        <v>311</v>
      </c>
      <c r="F312" s="104" t="e" cm="1">
        <f t="array" ref="F312">INDEX(QS!$B$5:$B$1000,MATCH(D312,QS!$C$5:$C$1000,0))</f>
        <v>#N/A</v>
      </c>
      <c r="G312" s="104" t="e">
        <f>VLOOKUP(D312,TIMES排名!A:B,2,FALSE)</f>
        <v>#N/A</v>
      </c>
      <c r="J312" s="109" t="s">
        <v>4279</v>
      </c>
    </row>
    <row r="313" ht="15" spans="1:10">
      <c r="A313" t="s">
        <v>1659</v>
      </c>
      <c r="B313" t="s">
        <v>106</v>
      </c>
      <c r="C313">
        <v>500862</v>
      </c>
      <c r="D313" t="s">
        <v>1660</v>
      </c>
      <c r="E313" s="103">
        <v>311</v>
      </c>
      <c r="F313" s="104" t="str" cm="1">
        <f t="array" ref="F313">INDEX(QS!$B$5:$B$1000,MATCH(D313,QS!$C$5:$C$1000,0))</f>
        <v>113</v>
      </c>
      <c r="G313" s="104" t="str">
        <f>VLOOKUP(D313,TIMES排名!A:B,2,FALSE)</f>
        <v>201–250</v>
      </c>
      <c r="J313" s="109" t="s">
        <v>4280</v>
      </c>
    </row>
    <row r="314" ht="15" spans="1:10">
      <c r="A314" t="s">
        <v>1571</v>
      </c>
      <c r="B314" t="s">
        <v>366</v>
      </c>
      <c r="C314">
        <v>500980</v>
      </c>
      <c r="D314" t="s">
        <v>1572</v>
      </c>
      <c r="E314" s="103">
        <v>311</v>
      </c>
      <c r="F314" s="104" t="str" cm="1">
        <f t="array" ref="F314">INDEX(QS!$B$5:$B$1000,MATCH(D314,QS!$C$5:$C$1000,0))</f>
        <v>283</v>
      </c>
      <c r="G314" s="104" t="str">
        <f>VLOOKUP(D314,TIMES排名!A:B,2,FALSE)</f>
        <v>251–300</v>
      </c>
      <c r="J314" s="109" t="s">
        <v>4281</v>
      </c>
    </row>
    <row r="315" ht="15" spans="1:10">
      <c r="A315" t="s">
        <v>2533</v>
      </c>
      <c r="B315" t="s">
        <v>74</v>
      </c>
      <c r="C315">
        <v>499965</v>
      </c>
      <c r="D315" t="s">
        <v>2534</v>
      </c>
      <c r="E315" s="103">
        <v>311</v>
      </c>
      <c r="F315" s="104" t="e" cm="1">
        <f t="array" ref="F315">INDEX(QS!$B$5:$B$1000,MATCH(D315,QS!$C$5:$C$1000,0))</f>
        <v>#N/A</v>
      </c>
      <c r="G315" s="104" t="e">
        <f>VLOOKUP(D315,TIMES排名!A:B,2,FALSE)</f>
        <v>#N/A</v>
      </c>
      <c r="J315" s="109" t="s">
        <v>4282</v>
      </c>
    </row>
    <row r="316" ht="15" spans="1:10">
      <c r="A316" t="s">
        <v>1397</v>
      </c>
      <c r="B316" t="s">
        <v>106</v>
      </c>
      <c r="C316">
        <v>505864</v>
      </c>
      <c r="D316" t="s">
        <v>1398</v>
      </c>
      <c r="E316" s="103">
        <v>315</v>
      </c>
      <c r="F316" s="104" t="str" cm="1">
        <f t="array" ref="F316">INDEX(QS!$B$5:$B$1000,MATCH(D316,QS!$C$5:$C$1000,0))</f>
        <v>80</v>
      </c>
      <c r="G316" s="104" t="str">
        <f>VLOOKUP(D316,TIMES排名!A:B,2,FALSE)</f>
        <v>251–300</v>
      </c>
      <c r="J316" s="109" t="s">
        <v>4283</v>
      </c>
    </row>
    <row r="317" ht="15" spans="1:10">
      <c r="A317" t="s">
        <v>1844</v>
      </c>
      <c r="B317" t="s">
        <v>40</v>
      </c>
      <c r="C317">
        <v>129020</v>
      </c>
      <c r="D317" t="s">
        <v>1845</v>
      </c>
      <c r="E317" s="103">
        <v>315</v>
      </c>
      <c r="F317" s="104" t="str" cm="1">
        <f t="array" ref="F317">INDEX(QS!$B$5:$B$1000,MATCH(D317,QS!$C$5:$C$1000,0))</f>
        <v>=444</v>
      </c>
      <c r="G317" s="104" t="str">
        <f>VLOOKUP(D317,TIMES排名!A:B,2,FALSE)</f>
        <v>401–500</v>
      </c>
      <c r="J317" s="109" t="s">
        <v>4284</v>
      </c>
    </row>
    <row r="318" ht="15" spans="1:10">
      <c r="A318" t="s">
        <v>1046</v>
      </c>
      <c r="B318" t="s">
        <v>405</v>
      </c>
      <c r="C318">
        <v>502229</v>
      </c>
      <c r="D318" t="s">
        <v>2535</v>
      </c>
      <c r="E318" s="103">
        <v>317</v>
      </c>
      <c r="F318" s="104" t="e" cm="1">
        <f t="array" ref="F318">INDEX(QS!$B$5:$B$1000,MATCH(D318,QS!$C$5:$C$1000,0))</f>
        <v>#N/A</v>
      </c>
      <c r="G318" s="104" t="e">
        <f>VLOOKUP(D318,TIMES排名!A:B,2,FALSE)</f>
        <v>#N/A</v>
      </c>
      <c r="J318" s="109" t="s">
        <v>4285</v>
      </c>
    </row>
    <row r="319" ht="15" spans="1:10">
      <c r="A319" t="s">
        <v>1552</v>
      </c>
      <c r="B319" t="s">
        <v>69</v>
      </c>
      <c r="C319">
        <v>506714</v>
      </c>
      <c r="D319" t="s">
        <v>1553</v>
      </c>
      <c r="E319" s="103">
        <v>317</v>
      </c>
      <c r="F319" s="104" t="e" cm="1">
        <f t="array" ref="F319">INDEX(QS!$B$5:$B$1000,MATCH(D319,QS!$C$5:$C$1000,0))</f>
        <v>#N/A</v>
      </c>
      <c r="G319" s="104" t="e">
        <f>VLOOKUP(D319,TIMES排名!A:B,2,FALSE)</f>
        <v>#N/A</v>
      </c>
      <c r="J319" s="109" t="s">
        <v>4286</v>
      </c>
    </row>
    <row r="320" ht="15" spans="1:10">
      <c r="A320" t="s">
        <v>1559</v>
      </c>
      <c r="B320" t="s">
        <v>373</v>
      </c>
      <c r="C320">
        <v>530031</v>
      </c>
      <c r="D320" t="s">
        <v>1560</v>
      </c>
      <c r="E320" s="103">
        <v>317</v>
      </c>
      <c r="F320" s="104" t="e" cm="1">
        <f t="array" ref="F320">INDEX(QS!$B$5:$B$1000,MATCH(D320,QS!$C$5:$C$1000,0))</f>
        <v>#N/A</v>
      </c>
      <c r="G320" s="104" t="str">
        <f>VLOOKUP(D320,TIMES排名!A:B,2,FALSE)</f>
        <v>801–1000</v>
      </c>
      <c r="J320" s="109" t="s">
        <v>4287</v>
      </c>
    </row>
    <row r="321" ht="15" spans="1:10">
      <c r="A321" t="s">
        <v>292</v>
      </c>
      <c r="B321" t="s">
        <v>40</v>
      </c>
      <c r="C321">
        <v>182670</v>
      </c>
      <c r="D321" t="s">
        <v>293</v>
      </c>
      <c r="E321" s="103">
        <v>320</v>
      </c>
      <c r="F321" s="104" t="str" cm="1">
        <f t="array" ref="F321">INDEX(QS!$B$5:$B$1000,MATCH(D321,QS!$C$5:$C$1000,0))</f>
        <v>=237</v>
      </c>
      <c r="G321" s="104">
        <f>VLOOKUP(D321,TIMES排名!A:B,2,FALSE)</f>
        <v>123</v>
      </c>
      <c r="J321" s="109" t="s">
        <v>4288</v>
      </c>
    </row>
    <row r="322" ht="15" spans="1:10">
      <c r="A322" t="s">
        <v>2197</v>
      </c>
      <c r="B322" t="s">
        <v>405</v>
      </c>
      <c r="C322">
        <v>504044</v>
      </c>
      <c r="D322" t="s">
        <v>2198</v>
      </c>
      <c r="E322" s="103">
        <v>320</v>
      </c>
      <c r="F322" s="104" t="str" cm="1">
        <f t="array" ref="F322">INDEX(QS!$B$5:$B$1000,MATCH(D322,QS!$C$5:$C$1000,0))</f>
        <v>=429</v>
      </c>
      <c r="G322" s="104" t="str">
        <f>VLOOKUP(D322,TIMES排名!A:B,2,FALSE)</f>
        <v>401–500</v>
      </c>
      <c r="J322" s="109" t="s">
        <v>4289</v>
      </c>
    </row>
    <row r="323" ht="15" spans="1:10">
      <c r="A323" t="s">
        <v>2536</v>
      </c>
      <c r="B323" t="s">
        <v>218</v>
      </c>
      <c r="C323">
        <v>501292</v>
      </c>
      <c r="D323" t="s">
        <v>2537</v>
      </c>
      <c r="E323" s="103">
        <v>322</v>
      </c>
      <c r="F323" s="104" t="e" cm="1">
        <f t="array" ref="F323">INDEX(QS!$B$5:$B$1000,MATCH(D323,QS!$C$5:$C$1000,0))</f>
        <v>#N/A</v>
      </c>
      <c r="G323" s="104" t="e">
        <f>VLOOKUP(D323,TIMES排名!A:B,2,FALSE)</f>
        <v>#N/A</v>
      </c>
      <c r="J323" s="109" t="s">
        <v>4290</v>
      </c>
    </row>
    <row r="324" ht="15" spans="1:10">
      <c r="A324" t="s">
        <v>715</v>
      </c>
      <c r="B324" t="s">
        <v>402</v>
      </c>
      <c r="C324">
        <v>506527</v>
      </c>
      <c r="D324" t="s">
        <v>843</v>
      </c>
      <c r="E324" s="103">
        <v>323</v>
      </c>
      <c r="F324" s="104" t="str" cm="1">
        <f t="array" ref="F324">INDEX(QS!$B$5:$B$1000,MATCH(D324,QS!$C$5:$C$1000,0))</f>
        <v>=171</v>
      </c>
      <c r="G324" s="104" t="str">
        <f>VLOOKUP(D324,TIMES排名!A:B,2,FALSE)</f>
        <v>401–500</v>
      </c>
      <c r="J324" s="109" t="s">
        <v>4291</v>
      </c>
    </row>
    <row r="325" ht="15" spans="1:10">
      <c r="A325" t="s">
        <v>2539</v>
      </c>
      <c r="B325" t="s">
        <v>653</v>
      </c>
      <c r="C325">
        <v>506100</v>
      </c>
      <c r="D325" t="s">
        <v>2540</v>
      </c>
      <c r="E325" s="103">
        <v>323</v>
      </c>
      <c r="F325" s="104" t="str" cm="1">
        <f t="array" ref="F325">INDEX(QS!$B$5:$B$1000,MATCH(D325,QS!$C$5:$C$1000,0))</f>
        <v>=180</v>
      </c>
      <c r="G325" s="104" t="e">
        <f>VLOOKUP(D325,TIMES排名!A:B,2,FALSE)</f>
        <v>#N/A</v>
      </c>
      <c r="J325" s="109" t="s">
        <v>4292</v>
      </c>
    </row>
    <row r="326" ht="15" spans="1:10">
      <c r="A326" t="s">
        <v>1978</v>
      </c>
      <c r="B326" t="s">
        <v>1379</v>
      </c>
      <c r="C326">
        <v>529618</v>
      </c>
      <c r="D326" t="s">
        <v>1979</v>
      </c>
      <c r="E326" s="103">
        <v>323</v>
      </c>
      <c r="F326" s="104" t="e" cm="1">
        <f t="array" ref="F326">INDEX(QS!$B$5:$B$1000,MATCH(D326,QS!$C$5:$C$1000,0))</f>
        <v>#N/A</v>
      </c>
      <c r="G326" s="104" t="str">
        <f>VLOOKUP(D326,TIMES排名!A:B,2,FALSE)</f>
        <v>401–500</v>
      </c>
      <c r="J326" s="109" t="s">
        <v>4293</v>
      </c>
    </row>
    <row r="327" ht="15" spans="1:10">
      <c r="A327" t="s">
        <v>1966</v>
      </c>
      <c r="B327" t="s">
        <v>96</v>
      </c>
      <c r="C327">
        <v>504681</v>
      </c>
      <c r="D327" t="s">
        <v>1967</v>
      </c>
      <c r="E327" s="103">
        <v>323</v>
      </c>
      <c r="F327" s="104" t="e" cm="1">
        <f t="array" ref="F327">INDEX(QS!$B$5:$B$1000,MATCH(D327,QS!$C$5:$C$1000,0))</f>
        <v>#N/A</v>
      </c>
      <c r="G327" s="104" t="str">
        <f>VLOOKUP(D327,TIMES排名!A:B,2,FALSE)</f>
        <v>251–300</v>
      </c>
      <c r="J327" s="109" t="s">
        <v>4294</v>
      </c>
    </row>
    <row r="328" ht="15" spans="1:10">
      <c r="A328" t="s">
        <v>2166</v>
      </c>
      <c r="B328" t="s">
        <v>36</v>
      </c>
      <c r="C328">
        <v>505401</v>
      </c>
      <c r="D328" t="s">
        <v>2167</v>
      </c>
      <c r="E328" s="103">
        <v>327</v>
      </c>
      <c r="F328" s="104" t="str" cm="1">
        <f t="array" ref="F328">INDEX(QS!$B$5:$B$1000,MATCH(D328,QS!$C$5:$C$1000,0))</f>
        <v>244</v>
      </c>
      <c r="G328" s="104" t="str">
        <f>VLOOKUP(D328,TIMES排名!A:B,2,FALSE)</f>
        <v>201–250</v>
      </c>
      <c r="J328" s="109" t="s">
        <v>4295</v>
      </c>
    </row>
    <row r="329" ht="15" spans="1:10">
      <c r="A329" t="s">
        <v>137</v>
      </c>
      <c r="B329" t="s">
        <v>69</v>
      </c>
      <c r="C329">
        <v>504274</v>
      </c>
      <c r="D329" t="s">
        <v>1519</v>
      </c>
      <c r="E329" s="103">
        <v>327</v>
      </c>
      <c r="F329" s="104" t="str" cm="1">
        <f t="array" ref="F329">INDEX(QS!$B$5:$B$1000,MATCH(D329,QS!$C$5:$C$1000,0))</f>
        <v>=514</v>
      </c>
      <c r="G329" s="104" t="str">
        <f>VLOOKUP(D329,TIMES排名!A:B,2,FALSE)</f>
        <v>601–800</v>
      </c>
      <c r="J329" s="109" t="s">
        <v>4296</v>
      </c>
    </row>
    <row r="330" ht="15" spans="1:10">
      <c r="A330" t="s">
        <v>623</v>
      </c>
      <c r="B330" t="s">
        <v>624</v>
      </c>
      <c r="C330">
        <v>508017</v>
      </c>
      <c r="D330" t="s">
        <v>644</v>
      </c>
      <c r="E330" s="103">
        <v>327</v>
      </c>
      <c r="F330" s="104" t="e" cm="1">
        <f t="array" ref="F330">INDEX(QS!$B$5:$B$1000,MATCH(D330,QS!$C$5:$C$1000,0))</f>
        <v>#N/A</v>
      </c>
      <c r="G330" s="104" t="e">
        <f>VLOOKUP(D330,TIMES排名!A:B,2,FALSE)</f>
        <v>#N/A</v>
      </c>
      <c r="J330" s="109" t="s">
        <v>4297</v>
      </c>
    </row>
    <row r="331" ht="15" spans="1:10">
      <c r="A331" t="s">
        <v>2542</v>
      </c>
      <c r="B331" t="s">
        <v>96</v>
      </c>
      <c r="C331">
        <v>503504</v>
      </c>
      <c r="D331" t="s">
        <v>2543</v>
      </c>
      <c r="E331" s="103">
        <v>327</v>
      </c>
      <c r="F331" s="104" t="e" cm="1">
        <f t="array" ref="F331">INDEX(QS!$B$5:$B$1000,MATCH(D331,QS!$C$5:$C$1000,0))</f>
        <v>#N/A</v>
      </c>
      <c r="G331" s="104" t="e">
        <f>VLOOKUP(D331,TIMES排名!A:B,2,FALSE)</f>
        <v>#N/A</v>
      </c>
      <c r="J331" s="109" t="s">
        <v>4298</v>
      </c>
    </row>
    <row r="332" ht="15" spans="1:10">
      <c r="A332" t="s">
        <v>2546</v>
      </c>
      <c r="B332" t="s">
        <v>40</v>
      </c>
      <c r="C332">
        <v>196088</v>
      </c>
      <c r="D332" t="s">
        <v>2547</v>
      </c>
      <c r="E332" s="103">
        <v>327</v>
      </c>
      <c r="F332" s="104" t="e" cm="1">
        <f t="array" ref="F332">INDEX(QS!$B$5:$B$1000,MATCH(D332,QS!$C$5:$C$1000,0))</f>
        <v>#N/A</v>
      </c>
      <c r="G332" s="104" t="e">
        <f>VLOOKUP(D332,TIMES排名!A:B,2,FALSE)</f>
        <v>#N/A</v>
      </c>
      <c r="J332" s="109" t="s">
        <v>4299</v>
      </c>
    </row>
    <row r="333" ht="15" spans="1:10">
      <c r="A333" t="s">
        <v>1898</v>
      </c>
      <c r="B333" t="s">
        <v>405</v>
      </c>
      <c r="C333">
        <v>503778</v>
      </c>
      <c r="D333" t="s">
        <v>1899</v>
      </c>
      <c r="E333" s="103">
        <v>332</v>
      </c>
      <c r="F333" s="104" t="str" cm="1">
        <f t="array" ref="F333">INDEX(QS!$B$5:$B$1000,MATCH(D333,QS!$C$5:$C$1000,0))</f>
        <v>=530</v>
      </c>
      <c r="G333" s="104" t="str">
        <f>VLOOKUP(D333,TIMES排名!A:B,2,FALSE)</f>
        <v>401–500</v>
      </c>
      <c r="J333" s="109" t="s">
        <v>4300</v>
      </c>
    </row>
    <row r="334" ht="15" spans="1:10">
      <c r="A334" t="s">
        <v>1959</v>
      </c>
      <c r="B334" t="s">
        <v>40</v>
      </c>
      <c r="C334">
        <v>155317</v>
      </c>
      <c r="D334" t="s">
        <v>1960</v>
      </c>
      <c r="E334" s="103">
        <v>332</v>
      </c>
      <c r="F334" s="104" t="str" cm="1">
        <f t="array" ref="F334">INDEX(QS!$B$5:$B$1000,MATCH(D334,QS!$C$5:$C$1000,0))</f>
        <v>=410</v>
      </c>
      <c r="G334" s="104" t="str">
        <f>VLOOKUP(D334,TIMES排名!A:B,2,FALSE)</f>
        <v>401–500</v>
      </c>
      <c r="J334" s="109" t="s">
        <v>4301</v>
      </c>
    </row>
    <row r="335" ht="15" spans="1:10">
      <c r="A335" t="s">
        <v>2143</v>
      </c>
      <c r="B335" t="s">
        <v>40</v>
      </c>
      <c r="C335">
        <v>137351</v>
      </c>
      <c r="D335" t="s">
        <v>2144</v>
      </c>
      <c r="E335" s="103">
        <v>332</v>
      </c>
      <c r="F335" s="104" t="str" cm="1">
        <f t="array" ref="F335">INDEX(QS!$B$5:$B$1000,MATCH(D335,QS!$C$5:$C$1000,0))</f>
        <v>=563</v>
      </c>
      <c r="G335" s="104" t="str">
        <f>VLOOKUP(D335,TIMES排名!A:B,2,FALSE)</f>
        <v>201–250</v>
      </c>
      <c r="J335" s="109" t="s">
        <v>4302</v>
      </c>
    </row>
    <row r="336" ht="15" spans="1:10">
      <c r="A336" t="s">
        <v>1261</v>
      </c>
      <c r="B336" t="s">
        <v>624</v>
      </c>
      <c r="C336">
        <v>508398</v>
      </c>
      <c r="D336" t="s">
        <v>1262</v>
      </c>
      <c r="E336" s="103">
        <v>335</v>
      </c>
      <c r="F336" s="104" t="e" cm="1">
        <f t="array" ref="F336">INDEX(QS!$B$5:$B$1000,MATCH(D336,QS!$C$5:$C$1000,0))</f>
        <v>#N/A</v>
      </c>
      <c r="G336" s="104" t="str">
        <f>VLOOKUP(D336,TIMES排名!A:B,2,FALSE)</f>
        <v>601–800</v>
      </c>
      <c r="J336" s="109" t="s">
        <v>4303</v>
      </c>
    </row>
    <row r="337" ht="15" spans="1:10">
      <c r="A337" t="s">
        <v>63</v>
      </c>
      <c r="B337" t="s">
        <v>40</v>
      </c>
      <c r="C337">
        <v>216339</v>
      </c>
      <c r="D337" t="s">
        <v>1639</v>
      </c>
      <c r="E337" s="103">
        <v>335</v>
      </c>
      <c r="F337" s="104" t="str" cm="1">
        <f t="array" ref="F337">INDEX(QS!$B$5:$B$1000,MATCH(D337,QS!$C$5:$C$1000,0))</f>
        <v>721-730</v>
      </c>
      <c r="G337" s="104" t="str">
        <f>VLOOKUP(D337,TIMES排名!A:B,2,FALSE)</f>
        <v>301–350</v>
      </c>
      <c r="J337" s="109" t="s">
        <v>4304</v>
      </c>
    </row>
    <row r="338" ht="15" spans="1:10">
      <c r="A338" t="s">
        <v>1450</v>
      </c>
      <c r="B338" t="s">
        <v>1451</v>
      </c>
      <c r="C338">
        <v>529146</v>
      </c>
      <c r="D338" t="s">
        <v>1452</v>
      </c>
      <c r="E338" s="103">
        <v>337</v>
      </c>
      <c r="F338" s="104" t="str" cm="1">
        <f t="array" ref="F338">INDEX(QS!$B$5:$B$1000,MATCH(D338,QS!$C$5:$C$1000,0))</f>
        <v>=173</v>
      </c>
      <c r="G338" s="104" t="str">
        <f>VLOOKUP(D338,TIMES排名!A:B,2,FALSE)</f>
        <v>201–250</v>
      </c>
      <c r="J338" s="109" t="s">
        <v>4305</v>
      </c>
    </row>
    <row r="339" ht="15" spans="1:10">
      <c r="A339" t="s">
        <v>68</v>
      </c>
      <c r="B339" t="s">
        <v>69</v>
      </c>
      <c r="C339">
        <v>501098</v>
      </c>
      <c r="D339" t="s">
        <v>2548</v>
      </c>
      <c r="E339" s="103">
        <v>337</v>
      </c>
      <c r="F339" s="104" t="str" cm="1">
        <f t="array" ref="F339">INDEX(QS!$B$5:$B$1000,MATCH(D339,QS!$C$5:$C$1000,0))</f>
        <v>721-730</v>
      </c>
      <c r="G339" s="104" t="e">
        <f>VLOOKUP(D339,TIMES排名!A:B,2,FALSE)</f>
        <v>#N/A</v>
      </c>
      <c r="J339" s="109" t="s">
        <v>4306</v>
      </c>
    </row>
    <row r="340" ht="15" spans="1:10">
      <c r="A340" t="s">
        <v>226</v>
      </c>
      <c r="B340" t="s">
        <v>69</v>
      </c>
      <c r="C340">
        <v>506399</v>
      </c>
      <c r="D340" t="s">
        <v>1303</v>
      </c>
      <c r="E340" s="103">
        <v>337</v>
      </c>
      <c r="F340" s="104" t="str" cm="1">
        <f t="array" ref="F340">INDEX(QS!$B$5:$B$1000,MATCH(D340,QS!$C$5:$C$1000,0))</f>
        <v>781-790</v>
      </c>
      <c r="G340" s="104" t="str">
        <f>VLOOKUP(D340,TIMES排名!A:B,2,FALSE)</f>
        <v>601–800</v>
      </c>
      <c r="J340" s="109" t="s">
        <v>4307</v>
      </c>
    </row>
    <row r="341" ht="15" spans="1:10">
      <c r="A341" t="s">
        <v>2549</v>
      </c>
      <c r="B341" t="s">
        <v>474</v>
      </c>
      <c r="C341">
        <v>504975</v>
      </c>
      <c r="D341" t="s">
        <v>2550</v>
      </c>
      <c r="E341" s="103">
        <v>337</v>
      </c>
      <c r="F341" s="104" t="e" cm="1">
        <f t="array" ref="F341">INDEX(QS!$B$5:$B$1000,MATCH(D341,QS!$C$5:$C$1000,0))</f>
        <v>#N/A</v>
      </c>
      <c r="G341" s="104" t="e">
        <f>VLOOKUP(D341,TIMES排名!A:B,2,FALSE)</f>
        <v>#N/A</v>
      </c>
      <c r="J341" s="109" t="s">
        <v>4308</v>
      </c>
    </row>
    <row r="342" ht="15" spans="1:10">
      <c r="A342" t="s">
        <v>790</v>
      </c>
      <c r="B342" t="s">
        <v>131</v>
      </c>
      <c r="C342">
        <v>505279</v>
      </c>
      <c r="D342" t="s">
        <v>791</v>
      </c>
      <c r="E342" s="103">
        <v>341</v>
      </c>
      <c r="F342" s="104" t="str" cm="1">
        <f t="array" ref="F342">INDEX(QS!$B$5:$B$1000,MATCH(D342,QS!$C$5:$C$1000,0))</f>
        <v>129</v>
      </c>
      <c r="G342" s="104" t="str">
        <f>VLOOKUP(D342,TIMES排名!A:B,2,FALSE)</f>
        <v>251–300</v>
      </c>
      <c r="J342" s="109" t="s">
        <v>4309</v>
      </c>
    </row>
    <row r="343" ht="15" spans="1:10">
      <c r="A343" t="s">
        <v>1046</v>
      </c>
      <c r="B343" t="s">
        <v>405</v>
      </c>
      <c r="C343">
        <v>503167</v>
      </c>
      <c r="D343" t="s">
        <v>2551</v>
      </c>
      <c r="E343" s="103">
        <v>341</v>
      </c>
      <c r="F343" s="104" t="e" cm="1">
        <f t="array" ref="F343">INDEX(QS!$B$5:$B$1000,MATCH(D343,QS!$C$5:$C$1000,0))</f>
        <v>#N/A</v>
      </c>
      <c r="G343" s="104" t="e">
        <f>VLOOKUP(D343,TIMES排名!A:B,2,FALSE)</f>
        <v>#N/A</v>
      </c>
      <c r="J343" s="109" t="s">
        <v>4310</v>
      </c>
    </row>
    <row r="344" ht="15" spans="1:10">
      <c r="A344" t="s">
        <v>1118</v>
      </c>
      <c r="B344" t="s">
        <v>69</v>
      </c>
      <c r="C344">
        <v>501438</v>
      </c>
      <c r="D344" t="s">
        <v>1119</v>
      </c>
      <c r="E344" s="103">
        <v>341</v>
      </c>
      <c r="F344" s="104" t="e" cm="1">
        <f t="array" ref="F344">INDEX(QS!$B$5:$B$1000,MATCH(D344,QS!$C$5:$C$1000,0))</f>
        <v>#N/A</v>
      </c>
      <c r="G344" s="104" t="str">
        <f>VLOOKUP(D344,TIMES排名!A:B,2,FALSE)</f>
        <v>601–800</v>
      </c>
      <c r="J344" s="109" t="s">
        <v>4311</v>
      </c>
    </row>
    <row r="345" ht="15" spans="1:10">
      <c r="A345" t="s">
        <v>1071</v>
      </c>
      <c r="B345" t="s">
        <v>40</v>
      </c>
      <c r="C345">
        <v>153603</v>
      </c>
      <c r="D345" t="s">
        <v>1072</v>
      </c>
      <c r="E345" s="103">
        <v>344</v>
      </c>
      <c r="F345" s="104" t="str" cm="1">
        <f t="array" ref="F345">INDEX(QS!$B$5:$B$1000,MATCH(D345,QS!$C$5:$C$1000,0))</f>
        <v>=400</v>
      </c>
      <c r="G345" s="104" t="str">
        <f>VLOOKUP(D345,TIMES排名!A:B,2,FALSE)</f>
        <v>401–500</v>
      </c>
      <c r="J345" s="109" t="s">
        <v>4312</v>
      </c>
    </row>
    <row r="346" ht="15" spans="1:10">
      <c r="A346" t="s">
        <v>1768</v>
      </c>
      <c r="B346" t="s">
        <v>572</v>
      </c>
      <c r="C346">
        <v>528827</v>
      </c>
      <c r="D346" t="s">
        <v>1769</v>
      </c>
      <c r="E346" s="103">
        <v>344</v>
      </c>
      <c r="F346" s="104" t="e" cm="1">
        <f t="array" ref="F346">INDEX(QS!$B$5:$B$1000,MATCH(D346,QS!$C$5:$C$1000,0))</f>
        <v>#N/A</v>
      </c>
      <c r="G346" s="104" t="str">
        <f>VLOOKUP(D346,TIMES排名!A:B,2,FALSE)</f>
        <v>601–800</v>
      </c>
      <c r="J346" s="109" t="s">
        <v>4313</v>
      </c>
    </row>
    <row r="347" ht="15" spans="1:10">
      <c r="A347" t="s">
        <v>2552</v>
      </c>
      <c r="B347" t="s">
        <v>69</v>
      </c>
      <c r="C347">
        <v>506709</v>
      </c>
      <c r="D347" t="s">
        <v>2553</v>
      </c>
      <c r="E347" s="103">
        <v>344</v>
      </c>
      <c r="F347" s="104" t="str" cm="1">
        <f t="array" ref="F347">INDEX(QS!$B$5:$B$1000,MATCH(D347,QS!$C$5:$C$1000,0))</f>
        <v>=502</v>
      </c>
      <c r="G347" s="104" t="e">
        <f>VLOOKUP(D347,TIMES排名!A:B,2,FALSE)</f>
        <v>#N/A</v>
      </c>
      <c r="J347" s="109" t="s">
        <v>4314</v>
      </c>
    </row>
    <row r="348" ht="15" spans="1:10">
      <c r="A348" t="s">
        <v>1624</v>
      </c>
      <c r="B348" t="s">
        <v>689</v>
      </c>
      <c r="C348">
        <v>505919</v>
      </c>
      <c r="D348" t="s">
        <v>1625</v>
      </c>
      <c r="E348" s="103">
        <v>344</v>
      </c>
      <c r="F348" s="104" t="e" cm="1">
        <f t="array" ref="F348">INDEX(QS!$B$5:$B$1000,MATCH(D348,QS!$C$5:$C$1000,0))</f>
        <v>#N/A</v>
      </c>
      <c r="G348" s="104" t="str">
        <f>VLOOKUP(D348,TIMES排名!A:B,2,FALSE)</f>
        <v>501–600</v>
      </c>
      <c r="J348" s="109" t="s">
        <v>4315</v>
      </c>
    </row>
    <row r="349" ht="15" spans="1:10">
      <c r="A349" t="s">
        <v>831</v>
      </c>
      <c r="B349" t="s">
        <v>218</v>
      </c>
      <c r="C349">
        <v>500870</v>
      </c>
      <c r="D349" t="s">
        <v>832</v>
      </c>
      <c r="E349" s="103">
        <v>344</v>
      </c>
      <c r="F349" s="104" t="e" cm="1">
        <f t="array" ref="F349">INDEX(QS!$B$5:$B$1000,MATCH(D349,QS!$C$5:$C$1000,0))</f>
        <v>#N/A</v>
      </c>
      <c r="G349" s="104" t="e">
        <f>VLOOKUP(D349,TIMES排名!A:B,2,FALSE)</f>
        <v>#N/A</v>
      </c>
      <c r="J349" s="109" t="s">
        <v>4316</v>
      </c>
    </row>
    <row r="350" ht="15" spans="1:10">
      <c r="A350" t="s">
        <v>1900</v>
      </c>
      <c r="B350" t="s">
        <v>40</v>
      </c>
      <c r="C350">
        <v>139959</v>
      </c>
      <c r="D350" t="s">
        <v>1901</v>
      </c>
      <c r="E350" s="103">
        <v>349</v>
      </c>
      <c r="F350" s="104" t="e" cm="1">
        <f t="array" ref="F350">INDEX(QS!$B$5:$B$1000,MATCH(D350,QS!$C$5:$C$1000,0))</f>
        <v>#N/A</v>
      </c>
      <c r="G350" s="104" t="str">
        <f>VLOOKUP(D350,TIMES排名!A:B,2,FALSE)</f>
        <v>601–800</v>
      </c>
      <c r="J350" s="109" t="s">
        <v>4317</v>
      </c>
    </row>
    <row r="351" ht="15" spans="1:10">
      <c r="A351" t="s">
        <v>1931</v>
      </c>
      <c r="B351" t="s">
        <v>1379</v>
      </c>
      <c r="C351">
        <v>529052</v>
      </c>
      <c r="D351" t="s">
        <v>1932</v>
      </c>
      <c r="E351" s="103">
        <v>350</v>
      </c>
      <c r="F351" s="104" t="e" cm="1">
        <f t="array" ref="F351">INDEX(QS!$B$5:$B$1000,MATCH(D351,QS!$C$5:$C$1000,0))</f>
        <v>#N/A</v>
      </c>
      <c r="G351" s="104" t="str">
        <f>VLOOKUP(D351,TIMES排名!A:B,2,FALSE)</f>
        <v>401–500</v>
      </c>
      <c r="J351" s="109" t="s">
        <v>4318</v>
      </c>
    </row>
    <row r="352" ht="15" spans="1:10">
      <c r="A352" t="s">
        <v>57</v>
      </c>
      <c r="B352" t="s">
        <v>36</v>
      </c>
      <c r="C352">
        <v>502037</v>
      </c>
      <c r="D352" t="s">
        <v>2554</v>
      </c>
      <c r="E352" s="103">
        <v>350</v>
      </c>
      <c r="F352" s="104" t="e" cm="1">
        <f t="array" ref="F352">INDEX(QS!$B$5:$B$1000,MATCH(D352,QS!$C$5:$C$1000,0))</f>
        <v>#N/A</v>
      </c>
      <c r="G352" s="104" t="e">
        <f>VLOOKUP(D352,TIMES排名!A:B,2,FALSE)</f>
        <v>#N/A</v>
      </c>
      <c r="J352" s="109" t="s">
        <v>4319</v>
      </c>
    </row>
    <row r="353" ht="15" spans="1:10">
      <c r="A353" t="s">
        <v>861</v>
      </c>
      <c r="B353" t="s">
        <v>74</v>
      </c>
      <c r="C353">
        <v>499990</v>
      </c>
      <c r="D353" t="s">
        <v>862</v>
      </c>
      <c r="E353" s="103">
        <v>352</v>
      </c>
      <c r="F353" s="104" t="str" cm="1">
        <f t="array" ref="F353">INDEX(QS!$B$5:$B$1000,MATCH(D353,QS!$C$5:$C$1000,0))</f>
        <v>298</v>
      </c>
      <c r="G353" s="104" t="str">
        <f>VLOOKUP(D353,TIMES排名!A:B,2,FALSE)</f>
        <v>301–350</v>
      </c>
      <c r="J353" s="109" t="s">
        <v>4320</v>
      </c>
    </row>
    <row r="354" ht="15" spans="1:10">
      <c r="A354" t="s">
        <v>1906</v>
      </c>
      <c r="B354" t="s">
        <v>402</v>
      </c>
      <c r="C354">
        <v>505316</v>
      </c>
      <c r="D354" t="s">
        <v>1907</v>
      </c>
      <c r="E354" s="103">
        <v>352</v>
      </c>
      <c r="F354" s="104" t="str" cm="1">
        <f t="array" ref="F354">INDEX(QS!$B$5:$B$1000,MATCH(D354,QS!$C$5:$C$1000,0))</f>
        <v>403</v>
      </c>
      <c r="G354" s="104" t="str">
        <f>VLOOKUP(D354,TIMES排名!A:B,2,FALSE)</f>
        <v>601–800</v>
      </c>
      <c r="J354" s="109" t="s">
        <v>4321</v>
      </c>
    </row>
    <row r="355" ht="15" spans="1:10">
      <c r="A355" t="s">
        <v>344</v>
      </c>
      <c r="B355" t="s">
        <v>96</v>
      </c>
      <c r="C355">
        <v>502475</v>
      </c>
      <c r="D355" t="s">
        <v>345</v>
      </c>
      <c r="E355" s="103">
        <v>354</v>
      </c>
      <c r="F355" s="104" t="e" cm="1">
        <f t="array" ref="F355">INDEX(QS!$B$5:$B$1000,MATCH(D355,QS!$C$5:$C$1000,0))</f>
        <v>#N/A</v>
      </c>
      <c r="G355" s="104">
        <f>VLOOKUP(D355,TIMES排名!A:B,2,FALSE)</f>
        <v>148</v>
      </c>
      <c r="J355" s="109" t="s">
        <v>4322</v>
      </c>
    </row>
    <row r="356" ht="15" spans="1:10">
      <c r="A356" t="s">
        <v>608</v>
      </c>
      <c r="B356" t="s">
        <v>261</v>
      </c>
      <c r="C356">
        <v>504089</v>
      </c>
      <c r="D356" t="s">
        <v>2205</v>
      </c>
      <c r="E356" s="103">
        <v>355</v>
      </c>
      <c r="F356" s="104" t="str" cm="1">
        <f t="array" ref="F356">INDEX(QS!$B$5:$B$1000,MATCH(D356,QS!$C$5:$C$1000,0))</f>
        <v>=315</v>
      </c>
      <c r="G356" s="104" t="str">
        <f>VLOOKUP(D356,TIMES排名!A:B,2,FALSE)</f>
        <v>351–400</v>
      </c>
      <c r="J356" s="109" t="s">
        <v>4323</v>
      </c>
    </row>
    <row r="357" ht="15" spans="1:10">
      <c r="A357" t="s">
        <v>2367</v>
      </c>
      <c r="B357" t="s">
        <v>2367</v>
      </c>
      <c r="C357">
        <v>529432</v>
      </c>
      <c r="D357" t="s">
        <v>2555</v>
      </c>
      <c r="E357" s="103">
        <v>355</v>
      </c>
      <c r="F357" s="104" t="e" cm="1">
        <f t="array" ref="F357">INDEX(QS!$B$5:$B$1000,MATCH(D357,QS!$C$5:$C$1000,0))</f>
        <v>#N/A</v>
      </c>
      <c r="G357" s="104" t="e">
        <f>VLOOKUP(D357,TIMES排名!A:B,2,FALSE)</f>
        <v>#N/A</v>
      </c>
      <c r="J357" s="109" t="s">
        <v>4324</v>
      </c>
    </row>
    <row r="358" ht="15" spans="1:10">
      <c r="A358" t="s">
        <v>478</v>
      </c>
      <c r="B358" t="s">
        <v>106</v>
      </c>
      <c r="C358">
        <v>505482</v>
      </c>
      <c r="D358" t="s">
        <v>1212</v>
      </c>
      <c r="E358" s="103">
        <v>357</v>
      </c>
      <c r="F358" s="104" t="str" cm="1">
        <f t="array" ref="F358">INDEX(QS!$B$5:$B$1000,MATCH(D358,QS!$C$5:$C$1000,0))</f>
        <v>=164</v>
      </c>
      <c r="G358" s="104" t="str">
        <f>VLOOKUP(D358,TIMES排名!A:B,2,FALSE)</f>
        <v>501–600</v>
      </c>
      <c r="J358" s="109" t="s">
        <v>4325</v>
      </c>
    </row>
    <row r="359" ht="15" spans="1:10">
      <c r="A359" t="s">
        <v>1951</v>
      </c>
      <c r="B359" t="s">
        <v>366</v>
      </c>
      <c r="C359">
        <v>528854</v>
      </c>
      <c r="D359" t="s">
        <v>1952</v>
      </c>
      <c r="E359" s="103">
        <v>357</v>
      </c>
      <c r="F359" s="104" t="str" cm="1">
        <f t="array" ref="F359">INDEX(QS!$B$5:$B$1000,MATCH(D359,QS!$C$5:$C$1000,0))</f>
        <v>306</v>
      </c>
      <c r="G359" s="104" t="str">
        <f>VLOOKUP(D359,TIMES排名!A:B,2,FALSE)</f>
        <v>601–800</v>
      </c>
      <c r="J359" s="109" t="s">
        <v>4326</v>
      </c>
    </row>
    <row r="360" ht="15" spans="1:10">
      <c r="A360" t="s">
        <v>882</v>
      </c>
      <c r="B360" t="s">
        <v>883</v>
      </c>
      <c r="C360">
        <v>506168</v>
      </c>
      <c r="D360" t="s">
        <v>1428</v>
      </c>
      <c r="E360" s="103">
        <v>359</v>
      </c>
      <c r="F360" s="104" t="e" cm="1">
        <f t="array" ref="F360">INDEX(QS!$B$5:$B$1000,MATCH(D360,QS!$C$5:$C$1000,0))</f>
        <v>#N/A</v>
      </c>
      <c r="G360" s="104" t="e">
        <f>VLOOKUP(D360,TIMES排名!A:B,2,FALSE)</f>
        <v>#N/A</v>
      </c>
      <c r="J360" s="109" t="s">
        <v>4327</v>
      </c>
    </row>
    <row r="361" ht="15" spans="1:10">
      <c r="A361" t="s">
        <v>2556</v>
      </c>
      <c r="B361" t="s">
        <v>74</v>
      </c>
      <c r="C361">
        <v>500946</v>
      </c>
      <c r="D361" t="s">
        <v>2557</v>
      </c>
      <c r="E361" s="103">
        <v>359</v>
      </c>
      <c r="F361" s="104" t="e" cm="1">
        <f t="array" ref="F361">INDEX(QS!$B$5:$B$1000,MATCH(D361,QS!$C$5:$C$1000,0))</f>
        <v>#N/A</v>
      </c>
      <c r="G361" s="104" t="e">
        <f>VLOOKUP(D361,TIMES排名!A:B,2,FALSE)</f>
        <v>#N/A</v>
      </c>
      <c r="J361" s="109" t="s">
        <v>4328</v>
      </c>
    </row>
    <row r="362" ht="15" spans="1:10">
      <c r="A362" t="s">
        <v>1605</v>
      </c>
      <c r="B362" t="s">
        <v>653</v>
      </c>
      <c r="C362">
        <v>511965</v>
      </c>
      <c r="D362" t="s">
        <v>1606</v>
      </c>
      <c r="E362" s="103">
        <v>359</v>
      </c>
      <c r="F362" s="104" t="e" cm="1">
        <f t="array" ref="F362">INDEX(QS!$B$5:$B$1000,MATCH(D362,QS!$C$5:$C$1000,0))</f>
        <v>#N/A</v>
      </c>
      <c r="G362" s="104" t="str">
        <f>VLOOKUP(D362,TIMES排名!A:B,2,FALSE)</f>
        <v>601–800</v>
      </c>
      <c r="J362" s="109" t="s">
        <v>4329</v>
      </c>
    </row>
    <row r="363" ht="15" spans="1:10">
      <c r="A363" t="s">
        <v>1872</v>
      </c>
      <c r="B363" t="s">
        <v>36</v>
      </c>
      <c r="C363">
        <v>506606</v>
      </c>
      <c r="D363" t="s">
        <v>1873</v>
      </c>
      <c r="E363" s="103">
        <v>362</v>
      </c>
      <c r="F363" s="104" t="e" cm="1">
        <f t="array" ref="F363">INDEX(QS!$B$5:$B$1000,MATCH(D363,QS!$C$5:$C$1000,0))</f>
        <v>#N/A</v>
      </c>
      <c r="G363" s="104" t="str">
        <f>VLOOKUP(D363,TIMES排名!A:B,2,FALSE)</f>
        <v>201–250</v>
      </c>
      <c r="J363" s="109" t="s">
        <v>4330</v>
      </c>
    </row>
    <row r="364" ht="15" spans="1:10">
      <c r="A364" t="s">
        <v>2345</v>
      </c>
      <c r="B364" t="s">
        <v>624</v>
      </c>
      <c r="C364">
        <v>514033</v>
      </c>
      <c r="D364" t="s">
        <v>2346</v>
      </c>
      <c r="E364" s="103">
        <v>362</v>
      </c>
      <c r="F364" s="104" t="e" cm="1">
        <f t="array" ref="F364">INDEX(QS!$B$5:$B$1000,MATCH(D364,QS!$C$5:$C$1000,0))</f>
        <v>#N/A</v>
      </c>
      <c r="G364" s="104" t="str">
        <f>VLOOKUP(D364,TIMES排名!A:B,2,FALSE)</f>
        <v>801–1000</v>
      </c>
      <c r="J364" s="109" t="s">
        <v>4331</v>
      </c>
    </row>
    <row r="365" ht="15" spans="1:10">
      <c r="A365" t="s">
        <v>713</v>
      </c>
      <c r="B365" t="s">
        <v>121</v>
      </c>
      <c r="C365">
        <v>529148</v>
      </c>
      <c r="D365" t="s">
        <v>714</v>
      </c>
      <c r="E365" s="103">
        <v>362</v>
      </c>
      <c r="F365" s="104" t="str" cm="1">
        <f t="array" ref="F365">INDEX(QS!$B$5:$B$1000,MATCH(D365,QS!$C$5:$C$1000,0))</f>
        <v>801-850</v>
      </c>
      <c r="G365" s="104" t="str">
        <f>VLOOKUP(D365,TIMES排名!A:B,2,FALSE)</f>
        <v>251–300</v>
      </c>
      <c r="J365" s="109" t="s">
        <v>4332</v>
      </c>
    </row>
    <row r="366" ht="15" spans="1:10">
      <c r="A366" t="s">
        <v>1738</v>
      </c>
      <c r="B366" t="s">
        <v>218</v>
      </c>
      <c r="C366">
        <v>529682</v>
      </c>
      <c r="D366" t="s">
        <v>1739</v>
      </c>
      <c r="E366" s="103">
        <v>365</v>
      </c>
      <c r="F366" s="104" t="e" cm="1">
        <f t="array" ref="F366">INDEX(QS!$B$5:$B$1000,MATCH(D366,QS!$C$5:$C$1000,0))</f>
        <v>#N/A</v>
      </c>
      <c r="G366" s="104" t="e">
        <f>VLOOKUP(D366,TIMES排名!A:B,2,FALSE)</f>
        <v>#N/A</v>
      </c>
      <c r="J366" s="109" t="s">
        <v>4333</v>
      </c>
    </row>
    <row r="367" ht="15" spans="1:10">
      <c r="A367" t="s">
        <v>2558</v>
      </c>
      <c r="B367" t="s">
        <v>40</v>
      </c>
      <c r="C367">
        <v>209542</v>
      </c>
      <c r="D367" t="s">
        <v>2559</v>
      </c>
      <c r="E367" s="103">
        <v>365</v>
      </c>
      <c r="F367" s="104" t="str" cm="1">
        <f t="array" ref="F367">INDEX(QS!$B$5:$B$1000,MATCH(D367,QS!$C$5:$C$1000,0))</f>
        <v>=505</v>
      </c>
      <c r="G367" s="104" t="e">
        <f>VLOOKUP(D367,TIMES排名!A:B,2,FALSE)</f>
        <v>#N/A</v>
      </c>
      <c r="J367" s="109" t="s">
        <v>4334</v>
      </c>
    </row>
    <row r="368" ht="15" spans="1:10">
      <c r="A368" t="s">
        <v>513</v>
      </c>
      <c r="B368" t="s">
        <v>106</v>
      </c>
      <c r="C368">
        <v>501944</v>
      </c>
      <c r="D368" t="s">
        <v>1301</v>
      </c>
      <c r="E368" s="103">
        <v>367</v>
      </c>
      <c r="F368" s="104" t="str" cm="1">
        <f t="array" ref="F368">INDEX(QS!$B$5:$B$1000,MATCH(D368,QS!$C$5:$C$1000,0))</f>
        <v>=176</v>
      </c>
      <c r="G368" s="104" t="str">
        <f>VLOOKUP(D368,TIMES排名!A:B,2,FALSE)</f>
        <v>301–350</v>
      </c>
      <c r="J368" s="109" t="s">
        <v>4335</v>
      </c>
    </row>
    <row r="369" ht="15" spans="1:10">
      <c r="A369" t="s">
        <v>418</v>
      </c>
      <c r="B369" t="s">
        <v>36</v>
      </c>
      <c r="C369">
        <v>501749</v>
      </c>
      <c r="D369" t="s">
        <v>419</v>
      </c>
      <c r="E369" s="103">
        <v>367</v>
      </c>
      <c r="F369" s="104" t="str" cm="1">
        <f t="array" ref="F369">INDEX(QS!$B$5:$B$1000,MATCH(D369,QS!$C$5:$C$1000,0))</f>
        <v>208</v>
      </c>
      <c r="G369" s="104">
        <f>VLOOKUP(D369,TIMES排名!A:B,2,FALSE)</f>
        <v>192</v>
      </c>
      <c r="J369" s="109" t="s">
        <v>4336</v>
      </c>
    </row>
    <row r="370" ht="15" spans="1:10">
      <c r="A370" t="s">
        <v>388</v>
      </c>
      <c r="B370" t="s">
        <v>69</v>
      </c>
      <c r="C370">
        <v>503034</v>
      </c>
      <c r="D370" t="s">
        <v>2560</v>
      </c>
      <c r="E370" s="103">
        <v>369</v>
      </c>
      <c r="F370" s="104" t="str" cm="1">
        <f t="array" ref="F370">INDEX(QS!$B$5:$B$1000,MATCH(D370,QS!$C$5:$C$1000,0))</f>
        <v>851-900</v>
      </c>
      <c r="G370" s="104" t="e">
        <f>VLOOKUP(D370,TIMES排名!A:B,2,FALSE)</f>
        <v>#N/A</v>
      </c>
      <c r="J370" s="109" t="s">
        <v>4337</v>
      </c>
    </row>
    <row r="371" ht="15" spans="1:10">
      <c r="A371" t="s">
        <v>2561</v>
      </c>
      <c r="B371" t="s">
        <v>69</v>
      </c>
      <c r="C371">
        <v>529508</v>
      </c>
      <c r="D371" t="s">
        <v>2562</v>
      </c>
      <c r="E371" s="103">
        <v>369</v>
      </c>
      <c r="F371" s="104" t="e" cm="1">
        <f t="array" ref="F371">INDEX(QS!$B$5:$B$1000,MATCH(D371,QS!$C$5:$C$1000,0))</f>
        <v>#N/A</v>
      </c>
      <c r="G371" s="104" t="e">
        <f>VLOOKUP(D371,TIMES排名!A:B,2,FALSE)</f>
        <v>#N/A</v>
      </c>
      <c r="J371" s="109" t="s">
        <v>4338</v>
      </c>
    </row>
    <row r="372" ht="15" spans="1:10">
      <c r="A372" t="s">
        <v>1497</v>
      </c>
      <c r="B372" t="s">
        <v>405</v>
      </c>
      <c r="C372">
        <v>500808</v>
      </c>
      <c r="D372" t="s">
        <v>2563</v>
      </c>
      <c r="E372" s="103">
        <v>369</v>
      </c>
      <c r="F372" s="104" t="e" cm="1">
        <f t="array" ref="F372">INDEX(QS!$B$5:$B$1000,MATCH(D372,QS!$C$5:$C$1000,0))</f>
        <v>#N/A</v>
      </c>
      <c r="G372" s="104" t="e">
        <f>VLOOKUP(D372,TIMES排名!A:B,2,FALSE)</f>
        <v>#N/A</v>
      </c>
      <c r="J372" s="109" t="s">
        <v>4339</v>
      </c>
    </row>
    <row r="373" ht="15" spans="1:10">
      <c r="A373" t="s">
        <v>1964</v>
      </c>
      <c r="B373" t="s">
        <v>40</v>
      </c>
      <c r="C373">
        <v>157085</v>
      </c>
      <c r="D373" t="s">
        <v>1965</v>
      </c>
      <c r="E373" s="103">
        <v>369</v>
      </c>
      <c r="F373" s="104" t="str" cm="1">
        <f t="array" ref="F373">INDEX(QS!$B$5:$B$1000,MATCH(D373,QS!$C$5:$C$1000,0))</f>
        <v>681-690</v>
      </c>
      <c r="G373" s="104" t="str">
        <f>VLOOKUP(D373,TIMES排名!A:B,2,FALSE)</f>
        <v>501–600</v>
      </c>
      <c r="J373" s="109" t="s">
        <v>4340</v>
      </c>
    </row>
    <row r="374" ht="15" spans="1:10">
      <c r="A374" t="s">
        <v>382</v>
      </c>
      <c r="B374" t="s">
        <v>298</v>
      </c>
      <c r="C374">
        <v>501562</v>
      </c>
      <c r="D374" t="s">
        <v>383</v>
      </c>
      <c r="E374" s="103">
        <v>373</v>
      </c>
      <c r="F374" s="104" t="e" cm="1">
        <f t="array" ref="F374">INDEX(QS!$B$5:$B$1000,MATCH(D374,QS!$C$5:$C$1000,0))</f>
        <v>#N/A</v>
      </c>
      <c r="G374" s="104">
        <f>VLOOKUP(D374,TIMES排名!A:B,2,FALSE)</f>
        <v>168</v>
      </c>
      <c r="J374" s="109" t="s">
        <v>4341</v>
      </c>
    </row>
    <row r="375" ht="15" spans="1:10">
      <c r="A375" t="s">
        <v>921</v>
      </c>
      <c r="B375" t="s">
        <v>156</v>
      </c>
      <c r="C375">
        <v>501655</v>
      </c>
      <c r="D375" t="s">
        <v>922</v>
      </c>
      <c r="E375" s="103">
        <v>374</v>
      </c>
      <c r="F375" s="104" t="str" cm="1">
        <f t="array" ref="F375">INDEX(QS!$B$5:$B$1000,MATCH(D375,QS!$C$5:$C$1000,0))</f>
        <v>=124</v>
      </c>
      <c r="G375" s="104" t="str">
        <f>VLOOKUP(D375,TIMES排名!A:B,2,FALSE)</f>
        <v>201–250</v>
      </c>
      <c r="J375" s="109" t="s">
        <v>4342</v>
      </c>
    </row>
    <row r="376" ht="15" spans="1:10">
      <c r="A376" t="s">
        <v>521</v>
      </c>
      <c r="B376" t="s">
        <v>522</v>
      </c>
      <c r="C376">
        <v>528829</v>
      </c>
      <c r="D376" t="s">
        <v>2566</v>
      </c>
      <c r="E376" s="103">
        <v>374</v>
      </c>
      <c r="F376" s="104" t="e" cm="1">
        <f t="array" ref="F376">INDEX(QS!$B$5:$B$1000,MATCH(D376,QS!$C$5:$C$1000,0))</f>
        <v>#N/A</v>
      </c>
      <c r="G376" s="104" t="e">
        <f>VLOOKUP(D376,TIMES排名!A:B,2,FALSE)</f>
        <v>#N/A</v>
      </c>
      <c r="J376" s="109" t="s">
        <v>4343</v>
      </c>
    </row>
    <row r="377" ht="15" spans="1:10">
      <c r="A377" t="s">
        <v>2567</v>
      </c>
      <c r="B377" t="s">
        <v>69</v>
      </c>
      <c r="C377">
        <v>503600</v>
      </c>
      <c r="D377" t="s">
        <v>2568</v>
      </c>
      <c r="E377" s="103">
        <v>374</v>
      </c>
      <c r="F377" s="104" t="e" cm="1">
        <f t="array" ref="F377">INDEX(QS!$B$5:$B$1000,MATCH(D377,QS!$C$5:$C$1000,0))</f>
        <v>#N/A</v>
      </c>
      <c r="G377" s="104" t="e">
        <f>VLOOKUP(D377,TIMES排名!A:B,2,FALSE)</f>
        <v>#N/A</v>
      </c>
      <c r="J377" s="109" t="s">
        <v>4344</v>
      </c>
    </row>
    <row r="378" ht="15" spans="1:10">
      <c r="A378" t="s">
        <v>2105</v>
      </c>
      <c r="B378" t="s">
        <v>96</v>
      </c>
      <c r="C378">
        <v>505430</v>
      </c>
      <c r="D378" t="s">
        <v>2106</v>
      </c>
      <c r="E378" s="103">
        <v>374</v>
      </c>
      <c r="F378" s="104" t="e" cm="1">
        <f t="array" ref="F378">INDEX(QS!$B$5:$B$1000,MATCH(D378,QS!$C$5:$C$1000,0))</f>
        <v>#N/A</v>
      </c>
      <c r="G378" s="104" t="str">
        <f>VLOOKUP(D378,TIMES排名!A:B,2,FALSE)</f>
        <v>201–250</v>
      </c>
      <c r="J378" s="109" t="s">
        <v>4345</v>
      </c>
    </row>
    <row r="379" ht="15" spans="1:10">
      <c r="A379" t="s">
        <v>442</v>
      </c>
      <c r="B379" t="s">
        <v>36</v>
      </c>
      <c r="C379">
        <v>504198</v>
      </c>
      <c r="D379" t="s">
        <v>443</v>
      </c>
      <c r="E379" s="103">
        <v>378</v>
      </c>
      <c r="F379" s="104" t="str" cm="1">
        <f t="array" ref="F379">INDEX(QS!$B$5:$B$1000,MATCH(D379,QS!$C$5:$C$1000,0))</f>
        <v>=169</v>
      </c>
      <c r="G379" s="104">
        <f>VLOOKUP(D379,TIMES排名!A:B,2,FALSE)</f>
        <v>198</v>
      </c>
      <c r="J379" s="109" t="s">
        <v>4346</v>
      </c>
    </row>
    <row r="380" ht="15" spans="1:10">
      <c r="A380" t="s">
        <v>2138</v>
      </c>
      <c r="B380" t="s">
        <v>121</v>
      </c>
      <c r="C380">
        <v>506290</v>
      </c>
      <c r="D380" t="s">
        <v>2139</v>
      </c>
      <c r="E380" s="103">
        <v>378</v>
      </c>
      <c r="F380" s="104" t="str" cm="1">
        <f t="array" ref="F380">INDEX(QS!$B$5:$B$1000,MATCH(D380,QS!$C$5:$C$1000,0))</f>
        <v>=326</v>
      </c>
      <c r="G380" s="104" t="str">
        <f>VLOOKUP(D380,TIMES排名!A:B,2,FALSE)</f>
        <v>301–350</v>
      </c>
      <c r="J380" s="109" t="s">
        <v>4347</v>
      </c>
    </row>
    <row r="381" ht="15" spans="1:10">
      <c r="A381" t="s">
        <v>2066</v>
      </c>
      <c r="B381" t="s">
        <v>40</v>
      </c>
      <c r="C381">
        <v>152080</v>
      </c>
      <c r="D381" t="s">
        <v>2067</v>
      </c>
      <c r="E381" s="103">
        <v>378</v>
      </c>
      <c r="F381" s="104" t="str" cm="1">
        <f t="array" ref="F381">INDEX(QS!$B$5:$B$1000,MATCH(D381,QS!$C$5:$C$1000,0))</f>
        <v>=304</v>
      </c>
      <c r="G381" s="104" t="str">
        <f>VLOOKUP(D381,TIMES排名!A:B,2,FALSE)</f>
        <v>201–250</v>
      </c>
      <c r="J381" s="109" t="s">
        <v>4348</v>
      </c>
    </row>
    <row r="382" ht="15" spans="1:10">
      <c r="A382" t="s">
        <v>667</v>
      </c>
      <c r="B382" t="s">
        <v>668</v>
      </c>
      <c r="C382">
        <v>499994</v>
      </c>
      <c r="D382" t="s">
        <v>669</v>
      </c>
      <c r="E382" s="103">
        <v>381</v>
      </c>
      <c r="F382" s="104" t="e" cm="1">
        <f t="array" ref="F382">INDEX(QS!$B$5:$B$1000,MATCH(D382,QS!$C$5:$C$1000,0))</f>
        <v>#N/A</v>
      </c>
      <c r="G382" s="104" t="str">
        <f>VLOOKUP(D382,TIMES排名!A:B,2,FALSE)</f>
        <v>351–400</v>
      </c>
      <c r="J382" s="109" t="s">
        <v>4349</v>
      </c>
    </row>
    <row r="383" ht="15" spans="1:10">
      <c r="A383" t="s">
        <v>1455</v>
      </c>
      <c r="B383" t="s">
        <v>617</v>
      </c>
      <c r="C383">
        <v>503114</v>
      </c>
      <c r="D383" t="s">
        <v>1456</v>
      </c>
      <c r="E383" s="103">
        <v>381</v>
      </c>
      <c r="F383" s="104" t="e" cm="1">
        <f t="array" ref="F383">INDEX(QS!$B$5:$B$1000,MATCH(D383,QS!$C$5:$C$1000,0))</f>
        <v>#N/A</v>
      </c>
      <c r="G383" s="104" t="e">
        <f>VLOOKUP(D383,TIMES排名!A:B,2,FALSE)</f>
        <v>#N/A</v>
      </c>
      <c r="J383" s="109" t="s">
        <v>4350</v>
      </c>
    </row>
    <row r="384" ht="15" spans="1:10">
      <c r="A384" t="s">
        <v>1984</v>
      </c>
      <c r="B384" t="s">
        <v>117</v>
      </c>
      <c r="C384">
        <v>506253</v>
      </c>
      <c r="D384" t="s">
        <v>1985</v>
      </c>
      <c r="E384" s="103">
        <v>381</v>
      </c>
      <c r="F384" s="104" t="e" cm="1">
        <f t="array" ref="F384">INDEX(QS!$B$5:$B$1000,MATCH(D384,QS!$C$5:$C$1000,0))</f>
        <v>#N/A</v>
      </c>
      <c r="G384" s="104" t="e">
        <f>VLOOKUP(D384,TIMES排名!A:B,2,FALSE)</f>
        <v>#N/A</v>
      </c>
      <c r="J384" s="109" t="s">
        <v>4351</v>
      </c>
    </row>
    <row r="385" ht="15" spans="1:10">
      <c r="A385" t="s">
        <v>68</v>
      </c>
      <c r="B385" t="s">
        <v>69</v>
      </c>
      <c r="C385">
        <v>506176</v>
      </c>
      <c r="D385" t="s">
        <v>2569</v>
      </c>
      <c r="E385" s="103">
        <v>381</v>
      </c>
      <c r="F385" s="104" t="e" cm="1">
        <f t="array" ref="F385">INDEX(QS!$B$5:$B$1000,MATCH(D385,QS!$C$5:$C$1000,0))</f>
        <v>#N/A</v>
      </c>
      <c r="G385" s="104" t="e">
        <f>VLOOKUP(D385,TIMES排名!A:B,2,FALSE)</f>
        <v>#N/A</v>
      </c>
      <c r="J385" s="109" t="s">
        <v>4352</v>
      </c>
    </row>
    <row r="386" ht="15" spans="1:10">
      <c r="A386" t="s">
        <v>2044</v>
      </c>
      <c r="B386" t="s">
        <v>402</v>
      </c>
      <c r="C386">
        <v>500141</v>
      </c>
      <c r="D386" t="s">
        <v>2045</v>
      </c>
      <c r="E386" s="103">
        <v>385</v>
      </c>
      <c r="F386" s="104" t="str" cm="1">
        <f t="array" ref="F386">INDEX(QS!$B$5:$B$1000,MATCH(D386,QS!$C$5:$C$1000,0))</f>
        <v>280</v>
      </c>
      <c r="G386" s="104" t="str">
        <f>VLOOKUP(D386,TIMES排名!A:B,2,FALSE)</f>
        <v>251–300</v>
      </c>
      <c r="J386" s="109" t="s">
        <v>4353</v>
      </c>
    </row>
    <row r="387" ht="15" spans="1:10">
      <c r="A387" t="s">
        <v>413</v>
      </c>
      <c r="B387" t="s">
        <v>96</v>
      </c>
      <c r="C387">
        <v>500506</v>
      </c>
      <c r="D387" t="s">
        <v>414</v>
      </c>
      <c r="E387" s="103">
        <v>385</v>
      </c>
      <c r="F387" s="104" t="e" cm="1">
        <f t="array" ref="F387">INDEX(QS!$B$5:$B$1000,MATCH(D387,QS!$C$5:$C$1000,0))</f>
        <v>#N/A</v>
      </c>
      <c r="G387" s="104" t="e">
        <f>VLOOKUP(D387,TIMES排名!A:B,2,FALSE)</f>
        <v>#N/A</v>
      </c>
      <c r="J387" s="109" t="s">
        <v>4354</v>
      </c>
    </row>
    <row r="388" ht="15" spans="1:10">
      <c r="A388" t="s">
        <v>2570</v>
      </c>
      <c r="B388" t="s">
        <v>385</v>
      </c>
      <c r="C388">
        <v>503003</v>
      </c>
      <c r="D388" t="s">
        <v>2571</v>
      </c>
      <c r="E388" s="103">
        <v>385</v>
      </c>
      <c r="F388" s="104" t="e" cm="1">
        <f t="array" ref="F388">INDEX(QS!$B$5:$B$1000,MATCH(D388,QS!$C$5:$C$1000,0))</f>
        <v>#N/A</v>
      </c>
      <c r="G388" s="104" t="e">
        <f>VLOOKUP(D388,TIMES排名!A:B,2,FALSE)</f>
        <v>#N/A</v>
      </c>
      <c r="J388" s="109" t="s">
        <v>4355</v>
      </c>
    </row>
    <row r="389" ht="15" spans="1:10">
      <c r="A389" t="s">
        <v>2218</v>
      </c>
      <c r="B389" t="s">
        <v>74</v>
      </c>
      <c r="C389">
        <v>499967</v>
      </c>
      <c r="D389" t="s">
        <v>2219</v>
      </c>
      <c r="E389" s="103">
        <v>385</v>
      </c>
      <c r="F389" s="104" t="e" cm="1">
        <f t="array" ref="F389">INDEX(QS!$B$5:$B$1000,MATCH(D389,QS!$C$5:$C$1000,0))</f>
        <v>#N/A</v>
      </c>
      <c r="G389" s="104" t="str">
        <f>VLOOKUP(D389,TIMES排名!A:B,2,FALSE)</f>
        <v>301–350</v>
      </c>
      <c r="J389" s="109" t="s">
        <v>4356</v>
      </c>
    </row>
    <row r="390" ht="15" spans="1:10">
      <c r="A390" t="s">
        <v>787</v>
      </c>
      <c r="B390" t="s">
        <v>69</v>
      </c>
      <c r="C390">
        <v>529522</v>
      </c>
      <c r="D390" t="s">
        <v>2572</v>
      </c>
      <c r="E390" s="103">
        <v>389</v>
      </c>
      <c r="F390" s="104" t="e" cm="1">
        <f t="array" ref="F390">INDEX(QS!$B$5:$B$1000,MATCH(D390,QS!$C$5:$C$1000,0))</f>
        <v>#N/A</v>
      </c>
      <c r="G390" s="104" t="e">
        <f>VLOOKUP(D390,TIMES排名!A:B,2,FALSE)</f>
        <v>#N/A</v>
      </c>
      <c r="J390" s="109" t="s">
        <v>4357</v>
      </c>
    </row>
    <row r="391" ht="15" spans="1:10">
      <c r="A391" t="s">
        <v>1480</v>
      </c>
      <c r="B391" t="s">
        <v>96</v>
      </c>
      <c r="C391">
        <v>500459</v>
      </c>
      <c r="D391" t="s">
        <v>1481</v>
      </c>
      <c r="E391" s="103">
        <v>389</v>
      </c>
      <c r="F391" s="104" t="e" cm="1">
        <f t="array" ref="F391">INDEX(QS!$B$5:$B$1000,MATCH(D391,QS!$C$5:$C$1000,0))</f>
        <v>#N/A</v>
      </c>
      <c r="G391" s="104" t="str">
        <f>VLOOKUP(D391,TIMES排名!A:B,2,FALSE)</f>
        <v>251–300</v>
      </c>
      <c r="J391" s="109" t="s">
        <v>4358</v>
      </c>
    </row>
    <row r="392" ht="15" spans="1:10">
      <c r="A392" t="s">
        <v>460</v>
      </c>
      <c r="B392" t="s">
        <v>461</v>
      </c>
      <c r="C392">
        <v>500039</v>
      </c>
      <c r="D392" t="s">
        <v>1095</v>
      </c>
      <c r="E392" s="103">
        <v>391</v>
      </c>
      <c r="F392" s="104" t="str" cm="1">
        <f t="array" ref="F392">INDEX(QS!$B$5:$B$1000,MATCH(D392,QS!$C$5:$C$1000,0))</f>
        <v>=304</v>
      </c>
      <c r="G392" s="104" t="str">
        <f>VLOOKUP(D392,TIMES排名!A:B,2,FALSE)</f>
        <v>601–800</v>
      </c>
      <c r="J392" s="109" t="s">
        <v>4359</v>
      </c>
    </row>
    <row r="393" ht="15" spans="1:10">
      <c r="A393" t="s">
        <v>2211</v>
      </c>
      <c r="B393" t="s">
        <v>385</v>
      </c>
      <c r="C393">
        <v>528883</v>
      </c>
      <c r="D393" t="s">
        <v>2573</v>
      </c>
      <c r="E393" s="103">
        <v>391</v>
      </c>
      <c r="F393" s="104" t="e" cm="1">
        <f t="array" ref="F393">INDEX(QS!$B$5:$B$1000,MATCH(D393,QS!$C$5:$C$1000,0))</f>
        <v>#N/A</v>
      </c>
      <c r="G393" s="104" t="e">
        <f>VLOOKUP(D393,TIMES排名!A:B,2,FALSE)</f>
        <v>#N/A</v>
      </c>
      <c r="J393" s="109" t="s">
        <v>4360</v>
      </c>
    </row>
    <row r="394" ht="15" spans="1:10">
      <c r="A394" t="s">
        <v>2056</v>
      </c>
      <c r="B394" t="s">
        <v>40</v>
      </c>
      <c r="C394">
        <v>187985</v>
      </c>
      <c r="D394" s="8" t="s">
        <v>2057</v>
      </c>
      <c r="E394" s="103">
        <v>391</v>
      </c>
      <c r="F394" s="104" t="e" cm="1">
        <f t="array" ref="F394">INDEX(QS!$B$5:$B$1000,MATCH(D394,QS!$C$5:$C$1000,0))</f>
        <v>#N/A</v>
      </c>
      <c r="G394" s="104" t="e">
        <f>VLOOKUP(D394,TIMES排名!A:B,2,FALSE)</f>
        <v>#N/A</v>
      </c>
      <c r="J394" s="109" t="s">
        <v>4361</v>
      </c>
    </row>
    <row r="395" ht="15" spans="1:10">
      <c r="A395" t="s">
        <v>2155</v>
      </c>
      <c r="B395" t="s">
        <v>36</v>
      </c>
      <c r="C395">
        <v>503328</v>
      </c>
      <c r="D395" t="s">
        <v>2156</v>
      </c>
      <c r="E395" s="103">
        <v>394</v>
      </c>
      <c r="F395" s="104" t="str" cm="1">
        <f t="array" ref="F395">INDEX(QS!$B$5:$B$1000,MATCH(D395,QS!$C$5:$C$1000,0))</f>
        <v>=95</v>
      </c>
      <c r="G395" s="104" t="str">
        <f>VLOOKUP(D395,TIMES排名!A:B,2,FALSE)</f>
        <v>201–250</v>
      </c>
      <c r="J395" s="109" t="s">
        <v>4362</v>
      </c>
    </row>
    <row r="396" ht="15" spans="1:10">
      <c r="A396" t="s">
        <v>691</v>
      </c>
      <c r="B396" t="s">
        <v>692</v>
      </c>
      <c r="C396">
        <v>506056</v>
      </c>
      <c r="D396" t="s">
        <v>693</v>
      </c>
      <c r="E396" s="103">
        <v>394</v>
      </c>
      <c r="F396" s="104" t="str" cm="1">
        <f t="array" ref="F396">INDEX(QS!$B$5:$B$1000,MATCH(D396,QS!$C$5:$C$1000,0))</f>
        <v>=530</v>
      </c>
      <c r="G396" s="104" t="str">
        <f>VLOOKUP(D396,TIMES排名!A:B,2,FALSE)</f>
        <v>801–1000</v>
      </c>
      <c r="J396" s="109" t="s">
        <v>4363</v>
      </c>
    </row>
    <row r="397" ht="15" spans="1:10">
      <c r="A397" t="s">
        <v>2574</v>
      </c>
      <c r="B397" t="s">
        <v>40</v>
      </c>
      <c r="C397">
        <v>209551</v>
      </c>
      <c r="D397" t="s">
        <v>2575</v>
      </c>
      <c r="E397" s="103">
        <v>394</v>
      </c>
      <c r="F397" s="104" t="str" cm="1">
        <f t="array" ref="F397">INDEX(QS!$B$5:$B$1000,MATCH(D397,QS!$C$5:$C$1000,0))</f>
        <v>721-730</v>
      </c>
      <c r="G397" s="104" t="e">
        <f>VLOOKUP(D397,TIMES排名!A:B,2,FALSE)</f>
        <v>#N/A</v>
      </c>
      <c r="J397" s="109" t="s">
        <v>4364</v>
      </c>
    </row>
    <row r="398" ht="15" spans="1:10">
      <c r="A398" t="s">
        <v>649</v>
      </c>
      <c r="B398" t="s">
        <v>624</v>
      </c>
      <c r="C398">
        <v>509708</v>
      </c>
      <c r="D398" t="s">
        <v>650</v>
      </c>
      <c r="E398" s="103">
        <v>397</v>
      </c>
      <c r="F398" s="104" t="e" cm="1">
        <f t="array" ref="F398">INDEX(QS!$B$5:$B$1000,MATCH(D398,QS!$C$5:$C$1000,0))</f>
        <v>#N/A</v>
      </c>
      <c r="G398" s="104" t="str">
        <f>VLOOKUP(D398,TIMES排名!A:B,2,FALSE)</f>
        <v>801–1000</v>
      </c>
      <c r="J398" s="109" t="s">
        <v>4365</v>
      </c>
    </row>
    <row r="399" ht="15" spans="1:10">
      <c r="A399" t="s">
        <v>226</v>
      </c>
      <c r="B399" t="s">
        <v>69</v>
      </c>
      <c r="C399">
        <v>529160</v>
      </c>
      <c r="D399" t="s">
        <v>2576</v>
      </c>
      <c r="E399" s="103">
        <v>397</v>
      </c>
      <c r="F399" s="104" t="e" cm="1">
        <f t="array" ref="F399">INDEX(QS!$B$5:$B$1000,MATCH(D399,QS!$C$5:$C$1000,0))</f>
        <v>#N/A</v>
      </c>
      <c r="G399" s="104" t="e">
        <f>VLOOKUP(D399,TIMES排名!A:B,2,FALSE)</f>
        <v>#N/A</v>
      </c>
      <c r="J399" s="109" t="s">
        <v>4366</v>
      </c>
    </row>
    <row r="400" ht="15" spans="1:10">
      <c r="A400" t="s">
        <v>1875</v>
      </c>
      <c r="B400" t="s">
        <v>36</v>
      </c>
      <c r="C400">
        <v>503561</v>
      </c>
      <c r="D400" t="s">
        <v>1876</v>
      </c>
      <c r="E400" s="103">
        <v>397</v>
      </c>
      <c r="F400" s="104" t="e" cm="1">
        <f t="array" ref="F400">INDEX(QS!$B$5:$B$1000,MATCH(D400,QS!$C$5:$C$1000,0))</f>
        <v>#N/A</v>
      </c>
      <c r="G400" s="104" t="str">
        <f>VLOOKUP(D400,TIMES排名!A:B,2,FALSE)</f>
        <v>201–250</v>
      </c>
      <c r="J400" s="109" t="s">
        <v>4367</v>
      </c>
    </row>
    <row r="401" ht="15" spans="1:10">
      <c r="A401" t="s">
        <v>2298</v>
      </c>
      <c r="B401" t="s">
        <v>40</v>
      </c>
      <c r="C401">
        <v>236939</v>
      </c>
      <c r="D401" t="s">
        <v>2299</v>
      </c>
      <c r="E401" s="103">
        <v>397</v>
      </c>
      <c r="F401" s="104" t="str" cm="1">
        <f t="array" ref="F401">INDEX(QS!$B$5:$B$1000,MATCH(D401,QS!$C$5:$C$1000,0))</f>
        <v>=419</v>
      </c>
      <c r="G401" s="104" t="str">
        <f>VLOOKUP(D401,TIMES排名!A:B,2,FALSE)</f>
        <v>351–400</v>
      </c>
      <c r="J401" s="109" t="s">
        <v>4368</v>
      </c>
    </row>
    <row r="402" ht="15" spans="1:10">
      <c r="A402" t="s">
        <v>1697</v>
      </c>
      <c r="B402" t="s">
        <v>632</v>
      </c>
      <c r="C402">
        <v>514827</v>
      </c>
      <c r="D402" t="s">
        <v>1698</v>
      </c>
      <c r="E402" s="103">
        <v>401</v>
      </c>
      <c r="F402" s="104" t="str" cm="1">
        <f t="array" ref="F402">INDEX(QS!$B$5:$B$1000,MATCH(D402,QS!$C$5:$C$1000,0))</f>
        <v>290</v>
      </c>
      <c r="G402" s="104" t="str">
        <f>VLOOKUP(D402,TIMES排名!A:B,2,FALSE)</f>
        <v>251–300</v>
      </c>
      <c r="J402" s="109" t="s">
        <v>4369</v>
      </c>
    </row>
    <row r="403" ht="15" spans="1:10">
      <c r="A403" t="s">
        <v>1690</v>
      </c>
      <c r="B403" t="s">
        <v>131</v>
      </c>
      <c r="C403">
        <v>504031</v>
      </c>
      <c r="D403" t="s">
        <v>1691</v>
      </c>
      <c r="E403" s="103">
        <v>401</v>
      </c>
      <c r="F403" s="104" t="str" cm="1">
        <f t="array" ref="F403">INDEX(QS!$B$5:$B$1000,MATCH(D403,QS!$C$5:$C$1000,0))</f>
        <v>=465</v>
      </c>
      <c r="G403" s="104" t="e">
        <f>VLOOKUP(D403,TIMES排名!A:B,2,FALSE)</f>
        <v>#N/A</v>
      </c>
      <c r="J403" s="109" t="s">
        <v>4370</v>
      </c>
    </row>
    <row r="404" ht="15" spans="1:10">
      <c r="A404" t="s">
        <v>623</v>
      </c>
      <c r="B404" t="s">
        <v>624</v>
      </c>
      <c r="C404">
        <v>500744</v>
      </c>
      <c r="D404" t="s">
        <v>625</v>
      </c>
      <c r="E404" s="103">
        <v>401</v>
      </c>
      <c r="F404" s="104" t="e" cm="1">
        <f t="array" ref="F404">INDEX(QS!$B$5:$B$1000,MATCH(D404,QS!$C$5:$C$1000,0))</f>
        <v>#N/A</v>
      </c>
      <c r="G404" s="104" t="str">
        <f>VLOOKUP(D404,TIMES排名!A:B,2,FALSE)</f>
        <v>1001–1200</v>
      </c>
      <c r="J404" s="109" t="s">
        <v>4371</v>
      </c>
    </row>
    <row r="405" ht="15" spans="1:10">
      <c r="A405" t="s">
        <v>2577</v>
      </c>
      <c r="B405" t="s">
        <v>218</v>
      </c>
      <c r="C405">
        <v>529680</v>
      </c>
      <c r="D405" t="s">
        <v>2578</v>
      </c>
      <c r="E405" s="103">
        <v>401</v>
      </c>
      <c r="F405" s="104" t="e" cm="1">
        <f t="array" ref="F405">INDEX(QS!$B$5:$B$1000,MATCH(D405,QS!$C$5:$C$1000,0))</f>
        <v>#N/A</v>
      </c>
      <c r="G405" s="104" t="e">
        <f>VLOOKUP(D405,TIMES排名!A:B,2,FALSE)</f>
        <v>#N/A</v>
      </c>
      <c r="J405" s="109" t="s">
        <v>4372</v>
      </c>
    </row>
    <row r="406" ht="15" spans="1:10">
      <c r="A406" t="s">
        <v>1766</v>
      </c>
      <c r="B406" t="s">
        <v>572</v>
      </c>
      <c r="C406">
        <v>528826</v>
      </c>
      <c r="D406" t="s">
        <v>1767</v>
      </c>
      <c r="E406" s="103">
        <v>401</v>
      </c>
      <c r="F406" s="104" t="e" cm="1">
        <f t="array" ref="F406">INDEX(QS!$B$5:$B$1000,MATCH(D406,QS!$C$5:$C$1000,0))</f>
        <v>#N/A</v>
      </c>
      <c r="G406" s="104" t="str">
        <f>VLOOKUP(D406,TIMES排名!A:B,2,FALSE)</f>
        <v>601–800</v>
      </c>
      <c r="J406" s="109" t="s">
        <v>4373</v>
      </c>
    </row>
    <row r="407" ht="15" spans="1:10">
      <c r="A407" t="s">
        <v>894</v>
      </c>
      <c r="B407" t="s">
        <v>366</v>
      </c>
      <c r="C407">
        <v>504296</v>
      </c>
      <c r="D407" t="s">
        <v>1972</v>
      </c>
      <c r="E407" s="103">
        <v>401</v>
      </c>
      <c r="F407" s="104" t="e" cm="1">
        <f t="array" ref="F407">INDEX(QS!$B$5:$B$1000,MATCH(D407,QS!$C$5:$C$1000,0))</f>
        <v>#N/A</v>
      </c>
      <c r="G407" s="104" t="e">
        <f>VLOOKUP(D407,TIMES排名!A:B,2,FALSE)</f>
        <v>#N/A</v>
      </c>
      <c r="J407" s="109" t="s">
        <v>4374</v>
      </c>
    </row>
    <row r="408" ht="15" spans="1:10">
      <c r="A408" t="s">
        <v>2283</v>
      </c>
      <c r="B408" t="s">
        <v>40</v>
      </c>
      <c r="C408">
        <v>234030</v>
      </c>
      <c r="D408" t="s">
        <v>2284</v>
      </c>
      <c r="E408" s="103">
        <v>401</v>
      </c>
      <c r="F408" s="104" t="str" cm="1">
        <f t="array" ref="F408">INDEX(QS!$B$5:$B$1000,MATCH(D408,QS!$C$5:$C$1000,0))</f>
        <v>761-770</v>
      </c>
      <c r="G408" s="104" t="str">
        <f>VLOOKUP(D408,TIMES排名!A:B,2,FALSE)</f>
        <v>501–600</v>
      </c>
      <c r="J408" s="109" t="s">
        <v>4375</v>
      </c>
    </row>
    <row r="409" ht="15" spans="1:10">
      <c r="A409" t="s">
        <v>1545</v>
      </c>
      <c r="B409" t="s">
        <v>74</v>
      </c>
      <c r="C409">
        <v>499981</v>
      </c>
      <c r="D409" t="s">
        <v>1546</v>
      </c>
      <c r="E409" s="103">
        <v>408</v>
      </c>
      <c r="F409" s="104" t="str" cm="1">
        <f t="array" ref="F409">INDEX(QS!$B$5:$B$1000,MATCH(D409,QS!$C$5:$C$1000,0))</f>
        <v>318</v>
      </c>
      <c r="G409" s="104" t="str">
        <f>VLOOKUP(D409,TIMES排名!A:B,2,FALSE)</f>
        <v>251–300</v>
      </c>
      <c r="J409" s="109" t="s">
        <v>4376</v>
      </c>
    </row>
    <row r="410" ht="15" spans="1:10">
      <c r="A410" t="s">
        <v>1000</v>
      </c>
      <c r="B410" t="s">
        <v>69</v>
      </c>
      <c r="C410">
        <v>505051</v>
      </c>
      <c r="D410" t="s">
        <v>1122</v>
      </c>
      <c r="E410" s="103">
        <v>408</v>
      </c>
      <c r="F410" s="104" t="e" cm="1">
        <f t="array" ref="F410">INDEX(QS!$B$5:$B$1000,MATCH(D410,QS!$C$5:$C$1000,0))</f>
        <v>#N/A</v>
      </c>
      <c r="G410" s="104" t="str">
        <f>VLOOKUP(D410,TIMES排名!A:B,2,FALSE)</f>
        <v>601–800</v>
      </c>
      <c r="J410" s="109" t="s">
        <v>4377</v>
      </c>
    </row>
    <row r="411" ht="15" spans="1:10">
      <c r="A411" t="s">
        <v>174</v>
      </c>
      <c r="B411" t="s">
        <v>69</v>
      </c>
      <c r="C411">
        <v>530200</v>
      </c>
      <c r="D411" t="s">
        <v>2580</v>
      </c>
      <c r="E411" s="103">
        <v>408</v>
      </c>
      <c r="F411" s="104" t="e" cm="1">
        <f t="array" ref="F411">INDEX(QS!$B$5:$B$1000,MATCH(D411,QS!$C$5:$C$1000,0))</f>
        <v>#N/A</v>
      </c>
      <c r="G411" s="104" t="e">
        <f>VLOOKUP(D411,TIMES排名!A:B,2,FALSE)</f>
        <v>#N/A</v>
      </c>
      <c r="J411" s="109" t="s">
        <v>4378</v>
      </c>
    </row>
    <row r="412" ht="15" spans="1:10">
      <c r="A412" t="s">
        <v>2581</v>
      </c>
      <c r="B412" t="s">
        <v>40</v>
      </c>
      <c r="C412">
        <v>160755</v>
      </c>
      <c r="D412" s="8" t="s">
        <v>2582</v>
      </c>
      <c r="E412" s="103">
        <v>408</v>
      </c>
      <c r="F412" s="104" t="e" cm="1">
        <f t="array" ref="F412">INDEX(QS!$B$5:$B$1000,MATCH(D412,QS!$C$5:$C$1000,0))</f>
        <v>#N/A</v>
      </c>
      <c r="G412" s="104" t="e">
        <f>VLOOKUP(D412,TIMES排名!A:B,2,FALSE)</f>
        <v>#N/A</v>
      </c>
      <c r="J412" s="109" t="s">
        <v>4379</v>
      </c>
    </row>
    <row r="413" ht="15" spans="1:10">
      <c r="A413" t="s">
        <v>2206</v>
      </c>
      <c r="B413" t="s">
        <v>156</v>
      </c>
      <c r="C413">
        <v>506687</v>
      </c>
      <c r="D413" t="s">
        <v>2207</v>
      </c>
      <c r="E413" s="103">
        <v>412</v>
      </c>
      <c r="F413" s="104" t="str" cm="1">
        <f t="array" ref="F413">INDEX(QS!$B$5:$B$1000,MATCH(D413,QS!$C$5:$C$1000,0))</f>
        <v>210</v>
      </c>
      <c r="G413" s="104" t="str">
        <f>VLOOKUP(D413,TIMES排名!A:B,2,FALSE)</f>
        <v>251–300</v>
      </c>
      <c r="J413" s="109" t="s">
        <v>4380</v>
      </c>
    </row>
    <row r="414" ht="15" spans="1:10">
      <c r="A414" t="s">
        <v>1776</v>
      </c>
      <c r="B414" t="s">
        <v>370</v>
      </c>
      <c r="C414">
        <v>502427</v>
      </c>
      <c r="D414" t="s">
        <v>1777</v>
      </c>
      <c r="E414" s="103">
        <v>412</v>
      </c>
      <c r="F414" s="104" t="str" cm="1">
        <f t="array" ref="F414">INDEX(QS!$B$5:$B$1000,MATCH(D414,QS!$C$5:$C$1000,0))</f>
        <v>=292</v>
      </c>
      <c r="G414" s="104" t="str">
        <f>VLOOKUP(D414,TIMES排名!A:B,2,FALSE)</f>
        <v>301–350</v>
      </c>
      <c r="J414" s="109" t="s">
        <v>4381</v>
      </c>
    </row>
    <row r="415" ht="15" spans="1:10">
      <c r="A415" t="s">
        <v>1097</v>
      </c>
      <c r="B415" t="s">
        <v>121</v>
      </c>
      <c r="C415">
        <v>506320</v>
      </c>
      <c r="D415" t="s">
        <v>1098</v>
      </c>
      <c r="E415" s="103">
        <v>412</v>
      </c>
      <c r="F415" s="104" t="str" cm="1">
        <f t="array" ref="F415">INDEX(QS!$B$5:$B$1000,MATCH(D415,QS!$C$5:$C$1000,0))</f>
        <v>=415</v>
      </c>
      <c r="G415" s="104" t="str">
        <f>VLOOKUP(D415,TIMES排名!A:B,2,FALSE)</f>
        <v>351–400</v>
      </c>
      <c r="J415" s="109" t="s">
        <v>4382</v>
      </c>
    </row>
    <row r="416" ht="15" spans="1:10">
      <c r="A416" t="s">
        <v>372</v>
      </c>
      <c r="B416" t="s">
        <v>373</v>
      </c>
      <c r="C416">
        <v>529709</v>
      </c>
      <c r="D416" t="s">
        <v>2583</v>
      </c>
      <c r="E416" s="103">
        <v>412</v>
      </c>
      <c r="F416" s="104" t="e" cm="1">
        <f t="array" ref="F416">INDEX(QS!$B$5:$B$1000,MATCH(D416,QS!$C$5:$C$1000,0))</f>
        <v>#N/A</v>
      </c>
      <c r="G416" s="104" t="e">
        <f>VLOOKUP(D416,TIMES排名!A:B,2,FALSE)</f>
        <v>#N/A</v>
      </c>
      <c r="J416" s="109" t="s">
        <v>4383</v>
      </c>
    </row>
    <row r="417" ht="15" spans="1:10">
      <c r="A417" t="s">
        <v>2584</v>
      </c>
      <c r="B417" t="s">
        <v>405</v>
      </c>
      <c r="C417">
        <v>505560</v>
      </c>
      <c r="D417" t="s">
        <v>2585</v>
      </c>
      <c r="E417" s="103">
        <v>412</v>
      </c>
      <c r="F417" s="104" t="e" cm="1">
        <f t="array" ref="F417">INDEX(QS!$B$5:$B$1000,MATCH(D417,QS!$C$5:$C$1000,0))</f>
        <v>#N/A</v>
      </c>
      <c r="G417" s="104" t="e">
        <f>VLOOKUP(D417,TIMES排名!A:B,2,FALSE)</f>
        <v>#N/A</v>
      </c>
      <c r="J417" s="109" t="s">
        <v>4384</v>
      </c>
    </row>
    <row r="418" ht="15" spans="1:10">
      <c r="A418" t="s">
        <v>2006</v>
      </c>
      <c r="B418" t="s">
        <v>74</v>
      </c>
      <c r="C418">
        <v>503954</v>
      </c>
      <c r="D418" t="s">
        <v>2007</v>
      </c>
      <c r="E418" s="103">
        <v>417</v>
      </c>
      <c r="F418" s="104" t="str" cm="1">
        <f t="array" ref="F418">INDEX(QS!$B$5:$B$1000,MATCH(D418,QS!$C$5:$C$1000,0))</f>
        <v>671-680</v>
      </c>
      <c r="G418" s="104" t="str">
        <f>VLOOKUP(D418,TIMES排名!A:B,2,FALSE)</f>
        <v>351–400</v>
      </c>
      <c r="J418" s="109" t="s">
        <v>4385</v>
      </c>
    </row>
    <row r="419" ht="15" spans="1:10">
      <c r="A419" t="s">
        <v>388</v>
      </c>
      <c r="B419" t="s">
        <v>69</v>
      </c>
      <c r="C419">
        <v>501632</v>
      </c>
      <c r="D419" t="s">
        <v>2586</v>
      </c>
      <c r="E419" s="103">
        <v>417</v>
      </c>
      <c r="F419" s="104" t="e" cm="1">
        <f t="array" ref="F419">INDEX(QS!$B$5:$B$1000,MATCH(D419,QS!$C$5:$C$1000,0))</f>
        <v>#N/A</v>
      </c>
      <c r="G419" s="104" t="e">
        <f>VLOOKUP(D419,TIMES排名!A:B,2,FALSE)</f>
        <v>#N/A</v>
      </c>
      <c r="J419" s="109" t="s">
        <v>4386</v>
      </c>
    </row>
    <row r="420" ht="15" spans="1:10">
      <c r="A420" t="s">
        <v>1228</v>
      </c>
      <c r="B420" t="s">
        <v>96</v>
      </c>
      <c r="C420">
        <v>503226</v>
      </c>
      <c r="D420" t="s">
        <v>2587</v>
      </c>
      <c r="E420" s="103">
        <v>417</v>
      </c>
      <c r="F420" s="104" t="e" cm="1">
        <f t="array" ref="F420">INDEX(QS!$B$5:$B$1000,MATCH(D420,QS!$C$5:$C$1000,0))</f>
        <v>#N/A</v>
      </c>
      <c r="G420" s="104" t="e">
        <f>VLOOKUP(D420,TIMES排名!A:B,2,FALSE)</f>
        <v>#N/A</v>
      </c>
      <c r="J420" s="109" t="s">
        <v>4387</v>
      </c>
    </row>
    <row r="421" ht="15" spans="1:10">
      <c r="A421" t="s">
        <v>1453</v>
      </c>
      <c r="B421" t="s">
        <v>69</v>
      </c>
      <c r="C421">
        <v>529026</v>
      </c>
      <c r="D421" t="s">
        <v>1454</v>
      </c>
      <c r="E421" s="103">
        <v>417</v>
      </c>
      <c r="F421" s="104" t="e" cm="1">
        <f t="array" ref="F421">INDEX(QS!$B$5:$B$1000,MATCH(D421,QS!$C$5:$C$1000,0))</f>
        <v>#N/A</v>
      </c>
      <c r="G421" s="104" t="str">
        <f>VLOOKUP(D421,TIMES排名!A:B,2,FALSE)</f>
        <v>601–800</v>
      </c>
      <c r="J421" s="109" t="s">
        <v>4388</v>
      </c>
    </row>
    <row r="422" ht="15" spans="1:10">
      <c r="A422" t="s">
        <v>2073</v>
      </c>
      <c r="B422" t="s">
        <v>261</v>
      </c>
      <c r="C422">
        <v>502651</v>
      </c>
      <c r="D422" t="s">
        <v>2074</v>
      </c>
      <c r="E422" s="103">
        <v>421</v>
      </c>
      <c r="F422" s="104" t="str" cm="1">
        <f t="array" ref="F422">INDEX(QS!$B$5:$B$1000,MATCH(D422,QS!$C$5:$C$1000,0))</f>
        <v>=313</v>
      </c>
      <c r="G422" s="104" t="str">
        <f>VLOOKUP(D422,TIMES排名!A:B,2,FALSE)</f>
        <v>301–350</v>
      </c>
      <c r="J422" s="109" t="s">
        <v>4389</v>
      </c>
    </row>
    <row r="423" ht="15" spans="1:10">
      <c r="A423" t="s">
        <v>2588</v>
      </c>
      <c r="B423" t="s">
        <v>121</v>
      </c>
      <c r="C423">
        <v>504837</v>
      </c>
      <c r="D423" t="s">
        <v>2589</v>
      </c>
      <c r="E423" s="103">
        <v>421</v>
      </c>
      <c r="F423" s="104" t="e" cm="1">
        <f t="array" ref="F423">INDEX(QS!$B$5:$B$1000,MATCH(D423,QS!$C$5:$C$1000,0))</f>
        <v>#N/A</v>
      </c>
      <c r="G423" s="104" t="e">
        <f>VLOOKUP(D423,TIMES排名!A:B,2,FALSE)</f>
        <v>#N/A</v>
      </c>
      <c r="J423" s="109" t="s">
        <v>4390</v>
      </c>
    </row>
    <row r="424" ht="15" spans="1:10">
      <c r="A424" t="s">
        <v>1046</v>
      </c>
      <c r="B424" t="s">
        <v>405</v>
      </c>
      <c r="C424">
        <v>529627</v>
      </c>
      <c r="D424" t="s">
        <v>1047</v>
      </c>
      <c r="E424" s="103">
        <v>421</v>
      </c>
      <c r="F424" s="104" t="e" cm="1">
        <f t="array" ref="F424">INDEX(QS!$B$5:$B$1000,MATCH(D424,QS!$C$5:$C$1000,0))</f>
        <v>#N/A</v>
      </c>
      <c r="G424" s="104" t="str">
        <f>VLOOKUP(D424,TIMES排名!A:B,2,FALSE)</f>
        <v>201–250</v>
      </c>
      <c r="J424" s="109" t="s">
        <v>4391</v>
      </c>
    </row>
    <row r="425" ht="15" spans="1:10">
      <c r="A425" t="s">
        <v>342</v>
      </c>
      <c r="B425" t="s">
        <v>40</v>
      </c>
      <c r="C425">
        <v>225511</v>
      </c>
      <c r="D425" t="s">
        <v>1922</v>
      </c>
      <c r="E425" s="103">
        <v>421</v>
      </c>
      <c r="F425" s="104" t="str" cm="1">
        <f t="array" ref="F425">INDEX(QS!$B$5:$B$1000,MATCH(D425,QS!$C$5:$C$1000,0))</f>
        <v>641-650</v>
      </c>
      <c r="G425" s="104" t="str">
        <f>VLOOKUP(D425,TIMES排名!A:B,2,FALSE)</f>
        <v>601–800</v>
      </c>
      <c r="J425" s="109" t="s">
        <v>4392</v>
      </c>
    </row>
    <row r="426" ht="15" spans="1:10">
      <c r="A426" t="s">
        <v>736</v>
      </c>
      <c r="B426" t="s">
        <v>40</v>
      </c>
      <c r="C426">
        <v>223232</v>
      </c>
      <c r="D426" t="s">
        <v>737</v>
      </c>
      <c r="E426" s="103">
        <v>425</v>
      </c>
      <c r="F426" s="104" t="e" cm="1">
        <f t="array" ref="F426">INDEX(QS!$B$5:$B$1000,MATCH(D426,QS!$C$5:$C$1000,0))</f>
        <v>#N/A</v>
      </c>
      <c r="G426" s="104" t="str">
        <f>VLOOKUP(D426,TIMES排名!A:B,2,FALSE)</f>
        <v>601–800</v>
      </c>
      <c r="J426" s="109" t="s">
        <v>4393</v>
      </c>
    </row>
    <row r="427" ht="15" spans="1:10">
      <c r="A427" t="s">
        <v>2590</v>
      </c>
      <c r="B427" t="s">
        <v>40</v>
      </c>
      <c r="C427">
        <v>159391</v>
      </c>
      <c r="D427" s="8" t="s">
        <v>2591</v>
      </c>
      <c r="E427" s="103">
        <v>425</v>
      </c>
      <c r="F427" s="104" t="e" cm="1">
        <f t="array" ref="F427">INDEX(QS!$B$5:$B$1000,MATCH(D427,QS!$C$5:$C$1000,0))</f>
        <v>#N/A</v>
      </c>
      <c r="G427" s="104" t="e">
        <f>VLOOKUP(D427,TIMES排名!A:B,2,FALSE)</f>
        <v>#N/A</v>
      </c>
      <c r="J427" s="109" t="s">
        <v>4394</v>
      </c>
    </row>
    <row r="428" ht="15" spans="1:10">
      <c r="A428" t="s">
        <v>962</v>
      </c>
      <c r="B428" t="s">
        <v>69</v>
      </c>
      <c r="C428">
        <v>528832</v>
      </c>
      <c r="D428" t="s">
        <v>968</v>
      </c>
      <c r="E428" s="103">
        <v>425</v>
      </c>
      <c r="F428" s="104" t="e" cm="1">
        <f t="array" ref="F428">INDEX(QS!$B$5:$B$1000,MATCH(D428,QS!$C$5:$C$1000,0))</f>
        <v>#N/A</v>
      </c>
      <c r="G428" s="104" t="str">
        <f>VLOOKUP(D428,TIMES排名!A:B,2,FALSE)</f>
        <v>801–1000</v>
      </c>
      <c r="J428" s="109" t="s">
        <v>4395</v>
      </c>
    </row>
    <row r="429" ht="15" spans="1:10">
      <c r="A429" t="s">
        <v>63</v>
      </c>
      <c r="B429" t="s">
        <v>40</v>
      </c>
      <c r="C429">
        <v>212054</v>
      </c>
      <c r="D429" t="s">
        <v>891</v>
      </c>
      <c r="E429" s="103">
        <v>428</v>
      </c>
      <c r="F429" s="104" t="str" cm="1">
        <f t="array" ref="F429">INDEX(QS!$B$5:$B$1000,MATCH(D429,QS!$C$5:$C$1000,0))</f>
        <v>601-610</v>
      </c>
      <c r="G429" s="104" t="str">
        <f>VLOOKUP(D429,TIMES排名!A:B,2,FALSE)</f>
        <v>301–350</v>
      </c>
      <c r="J429" s="109" t="s">
        <v>4396</v>
      </c>
    </row>
    <row r="430" ht="15" spans="1:10">
      <c r="A430" t="s">
        <v>1027</v>
      </c>
      <c r="B430" t="s">
        <v>96</v>
      </c>
      <c r="C430">
        <v>503659</v>
      </c>
      <c r="D430" t="s">
        <v>1028</v>
      </c>
      <c r="E430" s="103">
        <v>428</v>
      </c>
      <c r="F430" s="104" t="e" cm="1">
        <f t="array" ref="F430">INDEX(QS!$B$5:$B$1000,MATCH(D430,QS!$C$5:$C$1000,0))</f>
        <v>#N/A</v>
      </c>
      <c r="G430" s="104" t="e">
        <f>VLOOKUP(D430,TIMES排名!A:B,2,FALSE)</f>
        <v>#N/A</v>
      </c>
      <c r="J430" s="109" t="s">
        <v>4397</v>
      </c>
    </row>
    <row r="431" ht="15" spans="1:10">
      <c r="A431" t="s">
        <v>1351</v>
      </c>
      <c r="B431" t="s">
        <v>40</v>
      </c>
      <c r="C431">
        <v>130943</v>
      </c>
      <c r="D431" t="s">
        <v>1858</v>
      </c>
      <c r="E431" s="103">
        <v>428</v>
      </c>
      <c r="F431" s="104" t="str" cm="1">
        <f t="array" ref="F431">INDEX(QS!$B$5:$B$1000,MATCH(D431,QS!$C$5:$C$1000,0))</f>
        <v>=498</v>
      </c>
      <c r="G431" s="104" t="str">
        <f>VLOOKUP(D431,TIMES排名!A:B,2,FALSE)</f>
        <v>351–400</v>
      </c>
      <c r="J431" s="109" t="s">
        <v>4398</v>
      </c>
    </row>
    <row r="432" ht="15" spans="1:10">
      <c r="A432" t="s">
        <v>2592</v>
      </c>
      <c r="B432" t="s">
        <v>40</v>
      </c>
      <c r="C432">
        <v>176017</v>
      </c>
      <c r="D432" t="s">
        <v>2593</v>
      </c>
      <c r="E432" s="103">
        <v>428</v>
      </c>
      <c r="F432" s="104" t="e" cm="1">
        <f t="array" ref="F432">INDEX(QS!$B$5:$B$1000,MATCH(D432,QS!$C$5:$C$1000,0))</f>
        <v>#N/A</v>
      </c>
      <c r="G432" s="104" t="e">
        <f>VLOOKUP(D432,TIMES排名!A:B,2,FALSE)</f>
        <v>#N/A</v>
      </c>
      <c r="J432" s="109" t="s">
        <v>4399</v>
      </c>
    </row>
    <row r="433" ht="15" spans="1:10">
      <c r="A433" t="s">
        <v>1790</v>
      </c>
      <c r="B433" t="s">
        <v>36</v>
      </c>
      <c r="C433">
        <v>506373</v>
      </c>
      <c r="D433" t="s">
        <v>1791</v>
      </c>
      <c r="E433" s="103">
        <v>432</v>
      </c>
      <c r="F433" s="104" t="str" cm="1">
        <f t="array" ref="F433">INDEX(QS!$B$5:$B$1000,MATCH(D433,QS!$C$5:$C$1000,0))</f>
        <v>148</v>
      </c>
      <c r="G433" s="104" t="str">
        <f>VLOOKUP(D433,TIMES排名!A:B,2,FALSE)</f>
        <v>251–300</v>
      </c>
      <c r="J433" s="109" t="s">
        <v>4400</v>
      </c>
    </row>
    <row r="434" ht="15" spans="1:10">
      <c r="A434" t="s">
        <v>206</v>
      </c>
      <c r="B434" t="s">
        <v>36</v>
      </c>
      <c r="C434">
        <v>504736</v>
      </c>
      <c r="D434" t="s">
        <v>2163</v>
      </c>
      <c r="E434" s="103">
        <v>432</v>
      </c>
      <c r="F434" s="104" t="str" cm="1">
        <f t="array" ref="F434">INDEX(QS!$B$5:$B$1000,MATCH(D434,QS!$C$5:$C$1000,0))</f>
        <v>=276</v>
      </c>
      <c r="G434" s="104" t="str">
        <f>VLOOKUP(D434,TIMES排名!A:B,2,FALSE)</f>
        <v>401–500</v>
      </c>
      <c r="J434" s="109" t="s">
        <v>4401</v>
      </c>
    </row>
    <row r="435" ht="15" spans="1:10">
      <c r="A435" t="s">
        <v>2594</v>
      </c>
      <c r="B435" t="s">
        <v>457</v>
      </c>
      <c r="C435">
        <v>502101</v>
      </c>
      <c r="D435" t="s">
        <v>2595</v>
      </c>
      <c r="E435" s="103">
        <v>432</v>
      </c>
      <c r="F435" s="104" t="e" cm="1">
        <f t="array" ref="F435">INDEX(QS!$B$5:$B$1000,MATCH(D435,QS!$C$5:$C$1000,0))</f>
        <v>#N/A</v>
      </c>
      <c r="G435" s="104" t="e">
        <f>VLOOKUP(D435,TIMES排名!A:B,2,FALSE)</f>
        <v>#N/A</v>
      </c>
      <c r="J435" s="109" t="s">
        <v>4402</v>
      </c>
    </row>
    <row r="436" ht="15" spans="1:10">
      <c r="A436" t="s">
        <v>1834</v>
      </c>
      <c r="B436" t="s">
        <v>40</v>
      </c>
      <c r="C436">
        <v>132903</v>
      </c>
      <c r="D436" t="s">
        <v>1835</v>
      </c>
      <c r="E436" s="103">
        <v>432</v>
      </c>
      <c r="F436" s="104" t="str" cm="1">
        <f t="array" ref="F436">INDEX(QS!$B$5:$B$1000,MATCH(D436,QS!$C$5:$C$1000,0))</f>
        <v>=593</v>
      </c>
      <c r="G436" s="104" t="str">
        <f>VLOOKUP(D436,TIMES排名!A:B,2,FALSE)</f>
        <v>601–800</v>
      </c>
      <c r="J436" s="109" t="s">
        <v>4403</v>
      </c>
    </row>
    <row r="437" ht="15" spans="1:10">
      <c r="A437" t="s">
        <v>2596</v>
      </c>
      <c r="B437" t="s">
        <v>647</v>
      </c>
      <c r="C437">
        <v>508025</v>
      </c>
      <c r="D437" t="s">
        <v>2597</v>
      </c>
      <c r="E437" s="103">
        <v>436</v>
      </c>
      <c r="F437" s="104" t="e" cm="1">
        <f t="array" ref="F437">INDEX(QS!$B$5:$B$1000,MATCH(D437,QS!$C$5:$C$1000,0))</f>
        <v>#N/A</v>
      </c>
      <c r="G437" s="104" t="e">
        <f>VLOOKUP(D437,TIMES排名!A:B,2,FALSE)</f>
        <v>#N/A</v>
      </c>
      <c r="J437" s="109" t="s">
        <v>4404</v>
      </c>
    </row>
    <row r="438" ht="15" spans="1:10">
      <c r="A438" t="s">
        <v>1720</v>
      </c>
      <c r="B438" t="s">
        <v>474</v>
      </c>
      <c r="C438">
        <v>500468</v>
      </c>
      <c r="D438" t="s">
        <v>1721</v>
      </c>
      <c r="E438" s="103">
        <v>436</v>
      </c>
      <c r="F438" s="104" t="e" cm="1">
        <f t="array" ref="F438">INDEX(QS!$B$5:$B$1000,MATCH(D438,QS!$C$5:$C$1000,0))</f>
        <v>#N/A</v>
      </c>
      <c r="G438" s="104" t="str">
        <f>VLOOKUP(D438,TIMES排名!A:B,2,FALSE)</f>
        <v>601–800</v>
      </c>
      <c r="J438" s="109" t="s">
        <v>4405</v>
      </c>
    </row>
    <row r="439" ht="15" spans="1:10">
      <c r="A439" t="s">
        <v>1312</v>
      </c>
      <c r="B439" t="s">
        <v>218</v>
      </c>
      <c r="C439">
        <v>501104</v>
      </c>
      <c r="D439" t="s">
        <v>1313</v>
      </c>
      <c r="E439" s="103">
        <v>438</v>
      </c>
      <c r="F439" s="104" t="e" cm="1">
        <f t="array" ref="F439">INDEX(QS!$B$5:$B$1000,MATCH(D439,QS!$C$5:$C$1000,0))</f>
        <v>#N/A</v>
      </c>
      <c r="G439" s="104" t="e">
        <f>VLOOKUP(D439,TIMES排名!A:B,2,FALSE)</f>
        <v>#N/A</v>
      </c>
      <c r="J439" s="109" t="s">
        <v>4406</v>
      </c>
    </row>
    <row r="440" ht="15" spans="1:10">
      <c r="A440" t="s">
        <v>1038</v>
      </c>
      <c r="B440" t="s">
        <v>106</v>
      </c>
      <c r="C440">
        <v>501928</v>
      </c>
      <c r="D440" t="s">
        <v>1039</v>
      </c>
      <c r="E440" s="103">
        <v>439</v>
      </c>
      <c r="F440" s="104" t="str" cm="1">
        <f t="array" ref="F440">INDEX(QS!$B$5:$B$1000,MATCH(D440,QS!$C$5:$C$1000,0))</f>
        <v>196</v>
      </c>
      <c r="G440" s="104" t="str">
        <f>VLOOKUP(D440,TIMES排名!A:B,2,FALSE)</f>
        <v>501–600</v>
      </c>
      <c r="J440" s="109" t="s">
        <v>4407</v>
      </c>
    </row>
    <row r="441" ht="15" spans="1:10">
      <c r="A441" t="s">
        <v>1592</v>
      </c>
      <c r="B441" t="s">
        <v>36</v>
      </c>
      <c r="C441">
        <v>505583</v>
      </c>
      <c r="D441" t="s">
        <v>1593</v>
      </c>
      <c r="E441" s="103">
        <v>439</v>
      </c>
      <c r="F441" s="104" t="str" cm="1">
        <f t="array" ref="F441">INDEX(QS!$B$5:$B$1000,MATCH(D441,QS!$C$5:$C$1000,0))</f>
        <v>=307</v>
      </c>
      <c r="G441" s="104" t="str">
        <f>VLOOKUP(D441,TIMES排名!A:B,2,FALSE)</f>
        <v>251–300</v>
      </c>
      <c r="J441" s="109" t="s">
        <v>4408</v>
      </c>
    </row>
    <row r="442" ht="15" spans="1:10">
      <c r="A442" t="s">
        <v>2107</v>
      </c>
      <c r="B442" t="s">
        <v>366</v>
      </c>
      <c r="C442">
        <v>501543</v>
      </c>
      <c r="D442" t="s">
        <v>2108</v>
      </c>
      <c r="E442" s="103">
        <v>439</v>
      </c>
      <c r="F442" s="104" t="str" cm="1">
        <f t="array" ref="F442">INDEX(QS!$B$5:$B$1000,MATCH(D442,QS!$C$5:$C$1000,0))</f>
        <v>=323</v>
      </c>
      <c r="G442" s="104" t="str">
        <f>VLOOKUP(D442,TIMES排名!A:B,2,FALSE)</f>
        <v>801–1000</v>
      </c>
      <c r="J442" s="109" t="s">
        <v>4409</v>
      </c>
    </row>
    <row r="443" ht="15" spans="1:10">
      <c r="A443" t="s">
        <v>1795</v>
      </c>
      <c r="B443" t="s">
        <v>582</v>
      </c>
      <c r="C443">
        <v>500616</v>
      </c>
      <c r="D443" t="s">
        <v>1796</v>
      </c>
      <c r="E443" s="103">
        <v>439</v>
      </c>
      <c r="F443" s="104" t="str" cm="1">
        <f t="array" ref="F443">INDEX(QS!$B$5:$B$1000,MATCH(D443,QS!$C$5:$C$1000,0))</f>
        <v>721-730</v>
      </c>
      <c r="G443" s="104" t="str">
        <f>VLOOKUP(D443,TIMES排名!A:B,2,FALSE)</f>
        <v>801–1000</v>
      </c>
      <c r="J443" s="109" t="s">
        <v>4410</v>
      </c>
    </row>
    <row r="444" ht="15" spans="1:10">
      <c r="A444" t="s">
        <v>1746</v>
      </c>
      <c r="B444" t="s">
        <v>74</v>
      </c>
      <c r="C444">
        <v>505699</v>
      </c>
      <c r="D444" t="s">
        <v>1747</v>
      </c>
      <c r="E444" s="103">
        <v>439</v>
      </c>
      <c r="F444" s="104" t="e" cm="1">
        <f t="array" ref="F444">INDEX(QS!$B$5:$B$1000,MATCH(D444,QS!$C$5:$C$1000,0))</f>
        <v>#N/A</v>
      </c>
      <c r="G444" s="104" t="e">
        <f>VLOOKUP(D444,TIMES排名!A:B,2,FALSE)</f>
        <v>#N/A</v>
      </c>
      <c r="J444" s="109" t="s">
        <v>4411</v>
      </c>
    </row>
    <row r="445" ht="15" spans="1:10">
      <c r="A445" t="s">
        <v>351</v>
      </c>
      <c r="B445" t="s">
        <v>131</v>
      </c>
      <c r="C445">
        <v>503091</v>
      </c>
      <c r="D445" t="s">
        <v>1595</v>
      </c>
      <c r="E445" s="103">
        <v>439</v>
      </c>
      <c r="F445" s="104" t="e" cm="1">
        <f t="array" ref="F445">INDEX(QS!$B$5:$B$1000,MATCH(D445,QS!$C$5:$C$1000,0))</f>
        <v>#N/A</v>
      </c>
      <c r="G445" s="104" t="str">
        <f>VLOOKUP(D445,TIMES排名!A:B,2,FALSE)</f>
        <v>351–400</v>
      </c>
      <c r="J445" s="109" t="s">
        <v>4412</v>
      </c>
    </row>
    <row r="446" ht="15" spans="1:10">
      <c r="A446" t="s">
        <v>882</v>
      </c>
      <c r="B446" t="s">
        <v>883</v>
      </c>
      <c r="C446">
        <v>502207</v>
      </c>
      <c r="D446" t="s">
        <v>2598</v>
      </c>
      <c r="E446" s="103">
        <v>445</v>
      </c>
      <c r="F446" s="104" t="str" cm="1">
        <f t="array" ref="F446">INDEX(QS!$B$5:$B$1000,MATCH(D446,QS!$C$5:$C$1000,0))</f>
        <v>=159</v>
      </c>
      <c r="G446" s="104" t="e">
        <f>VLOOKUP(D446,TIMES排名!A:B,2,FALSE)</f>
        <v>#N/A</v>
      </c>
      <c r="J446" s="109" t="s">
        <v>4413</v>
      </c>
    </row>
    <row r="447" ht="15" spans="1:10">
      <c r="A447" t="s">
        <v>384</v>
      </c>
      <c r="B447" t="s">
        <v>385</v>
      </c>
      <c r="C447">
        <v>500484</v>
      </c>
      <c r="D447" t="s">
        <v>1017</v>
      </c>
      <c r="E447" s="103">
        <v>445</v>
      </c>
      <c r="F447" s="104" t="str" cm="1">
        <f t="array" ref="F447">INDEX(QS!$B$5:$B$1000,MATCH(D447,QS!$C$5:$C$1000,0))</f>
        <v>=164</v>
      </c>
      <c r="G447" s="104" t="str">
        <f>VLOOKUP(D447,TIMES排名!A:B,2,FALSE)</f>
        <v>401–500</v>
      </c>
      <c r="J447" s="109" t="s">
        <v>4414</v>
      </c>
    </row>
    <row r="448" ht="15" spans="1:10">
      <c r="A448" t="s">
        <v>1276</v>
      </c>
      <c r="B448" t="s">
        <v>298</v>
      </c>
      <c r="C448">
        <v>505463</v>
      </c>
      <c r="D448" t="s">
        <v>1277</v>
      </c>
      <c r="E448" s="103">
        <v>445</v>
      </c>
      <c r="F448" s="104" t="e" cm="1">
        <f t="array" ref="F448">INDEX(QS!$B$5:$B$1000,MATCH(D448,QS!$C$5:$C$1000,0))</f>
        <v>#N/A</v>
      </c>
      <c r="G448" s="104" t="str">
        <f>VLOOKUP(D448,TIMES排名!A:B,2,FALSE)</f>
        <v>201–250</v>
      </c>
      <c r="J448" s="109" t="s">
        <v>4415</v>
      </c>
    </row>
    <row r="449" ht="15" spans="1:10">
      <c r="A449" t="s">
        <v>105</v>
      </c>
      <c r="B449" t="s">
        <v>106</v>
      </c>
      <c r="C449">
        <v>504950</v>
      </c>
      <c r="D449" t="s">
        <v>1666</v>
      </c>
      <c r="E449" s="103">
        <v>445</v>
      </c>
      <c r="F449" s="104" t="e" cm="1">
        <f t="array" ref="F449">INDEX(QS!$B$5:$B$1000,MATCH(D449,QS!$C$5:$C$1000,0))</f>
        <v>#N/A</v>
      </c>
      <c r="G449" s="104" t="str">
        <f>VLOOKUP(D449,TIMES排名!A:B,2,FALSE)</f>
        <v>301–350</v>
      </c>
      <c r="J449" s="109" t="s">
        <v>4416</v>
      </c>
    </row>
    <row r="450" ht="15" spans="1:10">
      <c r="A450" t="s">
        <v>2599</v>
      </c>
      <c r="B450" t="s">
        <v>405</v>
      </c>
      <c r="C450">
        <v>503896</v>
      </c>
      <c r="D450" t="s">
        <v>2600</v>
      </c>
      <c r="E450" s="103">
        <v>445</v>
      </c>
      <c r="F450" s="104" t="e" cm="1">
        <f t="array" ref="F450">INDEX(QS!$B$5:$B$1000,MATCH(D450,QS!$C$5:$C$1000,0))</f>
        <v>#N/A</v>
      </c>
      <c r="G450" s="104" t="e">
        <f>VLOOKUP(D450,TIMES排名!A:B,2,FALSE)</f>
        <v>#N/A</v>
      </c>
      <c r="J450" s="109" t="s">
        <v>4417</v>
      </c>
    </row>
    <row r="451" ht="15" spans="1:10">
      <c r="A451" t="s">
        <v>401</v>
      </c>
      <c r="B451" t="s">
        <v>402</v>
      </c>
      <c r="C451">
        <v>501701</v>
      </c>
      <c r="D451" t="s">
        <v>1735</v>
      </c>
      <c r="E451" s="103">
        <v>450</v>
      </c>
      <c r="F451" s="104" t="e" cm="1">
        <f t="array" ref="F451">INDEX(QS!$B$5:$B$1000,MATCH(D451,QS!$C$5:$C$1000,0))</f>
        <v>#N/A</v>
      </c>
      <c r="G451" s="104" t="e">
        <f>VLOOKUP(D451,TIMES排名!A:B,2,FALSE)</f>
        <v>#N/A</v>
      </c>
      <c r="J451" s="109" t="s">
        <v>4418</v>
      </c>
    </row>
    <row r="452" ht="15" spans="1:10">
      <c r="A452" t="s">
        <v>372</v>
      </c>
      <c r="B452" t="s">
        <v>373</v>
      </c>
      <c r="C452">
        <v>500445</v>
      </c>
      <c r="D452" t="s">
        <v>374</v>
      </c>
      <c r="E452" s="103">
        <v>451</v>
      </c>
      <c r="F452" s="104" t="str" cm="1">
        <f t="array" ref="F452">INDEX(QS!$B$5:$B$1000,MATCH(D452,QS!$C$5:$C$1000,0))</f>
        <v>=87</v>
      </c>
      <c r="G452" s="104">
        <f>VLOOKUP(D452,TIMES排名!A:B,2,FALSE)</f>
        <v>163</v>
      </c>
      <c r="J452" s="109" t="s">
        <v>4419</v>
      </c>
    </row>
    <row r="453" ht="15" spans="1:10">
      <c r="A453" t="s">
        <v>1177</v>
      </c>
      <c r="B453" t="s">
        <v>653</v>
      </c>
      <c r="C453">
        <v>529704</v>
      </c>
      <c r="D453" t="s">
        <v>1178</v>
      </c>
      <c r="E453" s="103">
        <v>451</v>
      </c>
      <c r="F453" s="104" t="str" cm="1">
        <f t="array" ref="F453">INDEX(QS!$B$5:$B$1000,MATCH(D453,QS!$C$5:$C$1000,0))</f>
        <v>761-770</v>
      </c>
      <c r="G453" s="104" t="str">
        <f>VLOOKUP(D453,TIMES排名!A:B,2,FALSE)</f>
        <v>801–1000</v>
      </c>
      <c r="J453" s="109" t="s">
        <v>4420</v>
      </c>
    </row>
    <row r="454" ht="15" spans="1:10">
      <c r="A454" t="s">
        <v>68</v>
      </c>
      <c r="B454" t="s">
        <v>69</v>
      </c>
      <c r="C454">
        <v>528921</v>
      </c>
      <c r="D454" t="s">
        <v>2601</v>
      </c>
      <c r="E454" s="103">
        <v>451</v>
      </c>
      <c r="F454" s="104" t="e" cm="1">
        <f t="array" ref="F454">INDEX(QS!$B$5:$B$1000,MATCH(D454,QS!$C$5:$C$1000,0))</f>
        <v>#N/A</v>
      </c>
      <c r="G454" s="104" t="e">
        <f>VLOOKUP(D454,TIMES排名!A:B,2,FALSE)</f>
        <v>#N/A</v>
      </c>
      <c r="J454" s="109" t="s">
        <v>4421</v>
      </c>
    </row>
    <row r="455" ht="15" spans="1:10">
      <c r="A455" t="s">
        <v>404</v>
      </c>
      <c r="B455" t="s">
        <v>405</v>
      </c>
      <c r="C455">
        <v>504541</v>
      </c>
      <c r="D455" t="s">
        <v>406</v>
      </c>
      <c r="E455" s="103">
        <v>451</v>
      </c>
      <c r="F455" s="104" t="e" cm="1">
        <f t="array" ref="F455">INDEX(QS!$B$5:$B$1000,MATCH(D455,QS!$C$5:$C$1000,0))</f>
        <v>#N/A</v>
      </c>
      <c r="G455" s="104">
        <f>VLOOKUP(D455,TIMES排名!A:B,2,FALSE)</f>
        <v>183</v>
      </c>
      <c r="J455" s="109" t="s">
        <v>4422</v>
      </c>
    </row>
    <row r="456" ht="15" spans="1:10">
      <c r="A456" t="s">
        <v>2602</v>
      </c>
      <c r="B456" t="s">
        <v>218</v>
      </c>
      <c r="C456">
        <v>529568</v>
      </c>
      <c r="D456" t="s">
        <v>2603</v>
      </c>
      <c r="E456" s="103">
        <v>451</v>
      </c>
      <c r="F456" s="104" t="e" cm="1">
        <f t="array" ref="F456">INDEX(QS!$B$5:$B$1000,MATCH(D456,QS!$C$5:$C$1000,0))</f>
        <v>#N/A</v>
      </c>
      <c r="G456" s="104" t="e">
        <f>VLOOKUP(D456,TIMES排名!A:B,2,FALSE)</f>
        <v>#N/A</v>
      </c>
      <c r="J456" s="109" t="s">
        <v>4423</v>
      </c>
    </row>
    <row r="457" ht="15" spans="1:10">
      <c r="A457" t="s">
        <v>2605</v>
      </c>
      <c r="B457" t="s">
        <v>516</v>
      </c>
      <c r="C457">
        <v>504821</v>
      </c>
      <c r="D457" t="s">
        <v>2606</v>
      </c>
      <c r="E457" s="103">
        <v>451</v>
      </c>
      <c r="F457" s="104" t="e" cm="1">
        <f t="array" ref="F457">INDEX(QS!$B$5:$B$1000,MATCH(D457,QS!$C$5:$C$1000,0))</f>
        <v>#N/A</v>
      </c>
      <c r="G457" s="104" t="e">
        <f>VLOOKUP(D457,TIMES排名!A:B,2,FALSE)</f>
        <v>#N/A</v>
      </c>
      <c r="J457" s="109" t="s">
        <v>4424</v>
      </c>
    </row>
    <row r="458" ht="15" spans="1:10">
      <c r="A458" t="s">
        <v>2351</v>
      </c>
      <c r="B458" t="s">
        <v>69</v>
      </c>
      <c r="C458">
        <v>529076</v>
      </c>
      <c r="D458" t="s">
        <v>2352</v>
      </c>
      <c r="E458" s="103">
        <v>451</v>
      </c>
      <c r="F458" s="104" t="e" cm="1">
        <f t="array" ref="F458">INDEX(QS!$B$5:$B$1000,MATCH(D458,QS!$C$5:$C$1000,0))</f>
        <v>#N/A</v>
      </c>
      <c r="G458" s="104" t="str">
        <f>VLOOKUP(D458,TIMES排名!A:B,2,FALSE)</f>
        <v>501–600</v>
      </c>
      <c r="J458" s="109" t="s">
        <v>4425</v>
      </c>
    </row>
    <row r="459" ht="15" spans="1:10">
      <c r="A459" t="s">
        <v>913</v>
      </c>
      <c r="B459" t="s">
        <v>121</v>
      </c>
      <c r="C459">
        <v>528941</v>
      </c>
      <c r="D459" t="s">
        <v>914</v>
      </c>
      <c r="E459" s="103">
        <v>458</v>
      </c>
      <c r="F459" s="104" t="e" cm="1">
        <f t="array" ref="F459">INDEX(QS!$B$5:$B$1000,MATCH(D459,QS!$C$5:$C$1000,0))</f>
        <v>#N/A</v>
      </c>
      <c r="G459" s="104" t="str">
        <f>VLOOKUP(D459,TIMES排名!A:B,2,FALSE)</f>
        <v>351–400</v>
      </c>
      <c r="J459" s="109" t="s">
        <v>4426</v>
      </c>
    </row>
    <row r="460" ht="15" spans="1:10">
      <c r="A460" t="s">
        <v>2200</v>
      </c>
      <c r="B460" t="s">
        <v>405</v>
      </c>
      <c r="C460">
        <v>500914</v>
      </c>
      <c r="D460" t="s">
        <v>2201</v>
      </c>
      <c r="E460" s="103">
        <v>458</v>
      </c>
      <c r="F460" s="104" t="str" cm="1">
        <f t="array" ref="F460">INDEX(QS!$B$5:$B$1000,MATCH(D460,QS!$C$5:$C$1000,0))</f>
        <v>691-700</v>
      </c>
      <c r="G460" s="104" t="str">
        <f>VLOOKUP(D460,TIMES排名!A:B,2,FALSE)</f>
        <v>501–600</v>
      </c>
      <c r="J460" s="109" t="s">
        <v>4427</v>
      </c>
    </row>
    <row r="461" ht="15" spans="1:10">
      <c r="A461" t="s">
        <v>2607</v>
      </c>
      <c r="B461" t="s">
        <v>40</v>
      </c>
      <c r="C461">
        <v>218335</v>
      </c>
      <c r="D461" t="s">
        <v>2608</v>
      </c>
      <c r="E461" s="103">
        <v>460</v>
      </c>
      <c r="F461" s="104" t="e" cm="1">
        <f t="array" ref="F461">INDEX(QS!$B$5:$B$1000,MATCH(D461,QS!$C$5:$C$1000,0))</f>
        <v>#N/A</v>
      </c>
      <c r="G461" s="104" t="e">
        <f>VLOOKUP(D461,TIMES排名!A:B,2,FALSE)</f>
        <v>#N/A</v>
      </c>
      <c r="J461" s="109" t="s">
        <v>4428</v>
      </c>
    </row>
    <row r="462" ht="15" spans="1:10">
      <c r="A462" t="s">
        <v>1806</v>
      </c>
      <c r="B462" t="s">
        <v>405</v>
      </c>
      <c r="C462">
        <v>502286</v>
      </c>
      <c r="D462" t="s">
        <v>1807</v>
      </c>
      <c r="E462" s="103">
        <v>460</v>
      </c>
      <c r="F462" s="104" t="str" cm="1">
        <f t="array" ref="F462">INDEX(QS!$B$5:$B$1000,MATCH(D462,QS!$C$5:$C$1000,0))</f>
        <v>791-800</v>
      </c>
      <c r="G462" s="104" t="str">
        <f>VLOOKUP(D462,TIMES排名!A:B,2,FALSE)</f>
        <v>351–400</v>
      </c>
      <c r="J462" s="109" t="s">
        <v>4429</v>
      </c>
    </row>
    <row r="463" ht="15" spans="1:10">
      <c r="A463" t="s">
        <v>1140</v>
      </c>
      <c r="B463" t="s">
        <v>624</v>
      </c>
      <c r="C463">
        <v>529690</v>
      </c>
      <c r="D463" t="s">
        <v>1141</v>
      </c>
      <c r="E463" s="103">
        <v>460</v>
      </c>
      <c r="F463" s="104" t="e" cm="1">
        <f t="array" ref="F463">INDEX(QS!$B$5:$B$1000,MATCH(D463,QS!$C$5:$C$1000,0))</f>
        <v>#N/A</v>
      </c>
      <c r="G463" s="104" t="str">
        <f>VLOOKUP(D463,TIMES排名!A:B,2,FALSE)</f>
        <v>501–600</v>
      </c>
      <c r="J463" s="109" t="s">
        <v>4430</v>
      </c>
    </row>
    <row r="464" ht="15" spans="1:10">
      <c r="A464" t="s">
        <v>2609</v>
      </c>
      <c r="B464" t="s">
        <v>402</v>
      </c>
      <c r="C464">
        <v>502718</v>
      </c>
      <c r="D464" t="s">
        <v>2610</v>
      </c>
      <c r="E464" s="103">
        <v>460</v>
      </c>
      <c r="F464" s="104" t="e" cm="1">
        <f t="array" ref="F464">INDEX(QS!$B$5:$B$1000,MATCH(D464,QS!$C$5:$C$1000,0))</f>
        <v>#N/A</v>
      </c>
      <c r="G464" s="104" t="e">
        <f>VLOOKUP(D464,TIMES排名!A:B,2,FALSE)</f>
        <v>#N/A</v>
      </c>
      <c r="J464" s="109" t="s">
        <v>4431</v>
      </c>
    </row>
    <row r="465" ht="15" spans="1:10">
      <c r="A465" t="s">
        <v>1832</v>
      </c>
      <c r="B465" t="s">
        <v>405</v>
      </c>
      <c r="C465">
        <v>504106</v>
      </c>
      <c r="D465" t="s">
        <v>1833</v>
      </c>
      <c r="E465" s="103">
        <v>460</v>
      </c>
      <c r="F465" s="104" t="e" cm="1">
        <f t="array" ref="F465">INDEX(QS!$B$5:$B$1000,MATCH(D465,QS!$C$5:$C$1000,0))</f>
        <v>#N/A</v>
      </c>
      <c r="G465" s="104" t="str">
        <f>VLOOKUP(D465,TIMES排名!A:B,2,FALSE)</f>
        <v>401–500</v>
      </c>
      <c r="J465" s="109" t="s">
        <v>4432</v>
      </c>
    </row>
    <row r="466" ht="15" spans="1:10">
      <c r="A466" t="s">
        <v>2611</v>
      </c>
      <c r="B466" t="s">
        <v>40</v>
      </c>
      <c r="C466">
        <v>228787</v>
      </c>
      <c r="D466" t="s">
        <v>2612</v>
      </c>
      <c r="E466" s="103">
        <v>460</v>
      </c>
      <c r="F466" s="104" t="e" cm="1">
        <f t="array" ref="F466">INDEX(QS!$B$5:$B$1000,MATCH(D466,QS!$C$5:$C$1000,0))</f>
        <v>#N/A</v>
      </c>
      <c r="G466" s="104" t="e">
        <f>VLOOKUP(D466,TIMES排名!A:B,2,FALSE)</f>
        <v>#N/A</v>
      </c>
      <c r="J466" s="109" t="s">
        <v>4433</v>
      </c>
    </row>
    <row r="467" ht="15" spans="1:10">
      <c r="A467" t="s">
        <v>1276</v>
      </c>
      <c r="B467" t="s">
        <v>298</v>
      </c>
      <c r="C467">
        <v>504813</v>
      </c>
      <c r="D467" t="s">
        <v>1941</v>
      </c>
      <c r="E467" s="103">
        <v>466</v>
      </c>
      <c r="F467" s="104" t="e" cm="1">
        <f t="array" ref="F467">INDEX(QS!$B$5:$B$1000,MATCH(D467,QS!$C$5:$C$1000,0))</f>
        <v>#N/A</v>
      </c>
      <c r="G467" s="104" t="str">
        <f>VLOOKUP(D467,TIMES排名!A:B,2,FALSE)</f>
        <v>401–500</v>
      </c>
      <c r="J467" s="109" t="s">
        <v>4434</v>
      </c>
    </row>
    <row r="468" ht="15" spans="1:10">
      <c r="A468" t="s">
        <v>73</v>
      </c>
      <c r="B468" t="s">
        <v>74</v>
      </c>
      <c r="C468">
        <v>499962</v>
      </c>
      <c r="D468" t="s">
        <v>2613</v>
      </c>
      <c r="E468" s="103">
        <v>466</v>
      </c>
      <c r="F468" s="104" t="e" cm="1">
        <f t="array" ref="F468">INDEX(QS!$B$5:$B$1000,MATCH(D468,QS!$C$5:$C$1000,0))</f>
        <v>#N/A</v>
      </c>
      <c r="G468" s="104" t="e">
        <f>VLOOKUP(D468,TIMES排名!A:B,2,FALSE)</f>
        <v>#N/A</v>
      </c>
      <c r="J468" s="109" t="s">
        <v>4435</v>
      </c>
    </row>
    <row r="469" ht="15" spans="1:10">
      <c r="A469" t="s">
        <v>2315</v>
      </c>
      <c r="B469" t="s">
        <v>40</v>
      </c>
      <c r="C469">
        <v>166708</v>
      </c>
      <c r="D469" s="8" t="s">
        <v>2614</v>
      </c>
      <c r="E469" s="103">
        <v>466</v>
      </c>
      <c r="F469" s="104" t="e" cm="1">
        <f t="array" ref="F469">INDEX(QS!$B$5:$B$1000,MATCH(D469,QS!$C$5:$C$1000,0))</f>
        <v>#N/A</v>
      </c>
      <c r="G469" s="104" t="e">
        <f>VLOOKUP(D469,TIMES排名!A:B,2,FALSE)</f>
        <v>#N/A</v>
      </c>
      <c r="J469" s="109" t="s">
        <v>4436</v>
      </c>
    </row>
    <row r="470" ht="15" spans="1:10">
      <c r="A470" t="s">
        <v>2596</v>
      </c>
      <c r="B470" t="s">
        <v>40</v>
      </c>
      <c r="C470">
        <v>178396</v>
      </c>
      <c r="D470" t="s">
        <v>2615</v>
      </c>
      <c r="E470" s="103">
        <v>466</v>
      </c>
      <c r="F470" s="104" t="e" cm="1">
        <f t="array" ref="F470">INDEX(QS!$B$5:$B$1000,MATCH(D470,QS!$C$5:$C$1000,0))</f>
        <v>#N/A</v>
      </c>
      <c r="G470" s="104" t="e">
        <f>VLOOKUP(D470,TIMES排名!A:B,2,FALSE)</f>
        <v>#N/A</v>
      </c>
      <c r="J470" s="109" t="s">
        <v>4437</v>
      </c>
    </row>
    <row r="471" ht="15" spans="1:10">
      <c r="A471" t="s">
        <v>2301</v>
      </c>
      <c r="B471" t="s">
        <v>40</v>
      </c>
      <c r="C471">
        <v>172644</v>
      </c>
      <c r="D471" t="s">
        <v>2302</v>
      </c>
      <c r="E471" s="103">
        <v>466</v>
      </c>
      <c r="F471" s="104" t="str" cm="1">
        <f t="array" ref="F471">INDEX(QS!$B$5:$B$1000,MATCH(D471,QS!$C$5:$C$1000,0))</f>
        <v>751-760</v>
      </c>
      <c r="G471" s="104" t="str">
        <f>VLOOKUP(D471,TIMES排名!A:B,2,FALSE)</f>
        <v>501–600</v>
      </c>
      <c r="J471" s="109" t="s">
        <v>4438</v>
      </c>
    </row>
    <row r="472" ht="15" spans="1:10">
      <c r="A472" t="s">
        <v>152</v>
      </c>
      <c r="B472" t="s">
        <v>152</v>
      </c>
      <c r="C472">
        <v>502544</v>
      </c>
      <c r="D472" t="s">
        <v>1041</v>
      </c>
      <c r="E472" s="103">
        <v>471</v>
      </c>
      <c r="F472" s="104" t="str" cm="1">
        <f t="array" ref="F472">INDEX(QS!$B$5:$B$1000,MATCH(D472,QS!$C$5:$C$1000,0))</f>
        <v>=295</v>
      </c>
      <c r="G472" s="104" t="str">
        <f>VLOOKUP(D472,TIMES排名!A:B,2,FALSE)</f>
        <v>501–600</v>
      </c>
      <c r="J472" s="109" t="s">
        <v>4439</v>
      </c>
    </row>
    <row r="473" ht="15" spans="1:10">
      <c r="A473" t="s">
        <v>1612</v>
      </c>
      <c r="B473" t="s">
        <v>261</v>
      </c>
      <c r="C473">
        <v>530201</v>
      </c>
      <c r="D473" t="s">
        <v>1613</v>
      </c>
      <c r="E473" s="103">
        <v>471</v>
      </c>
      <c r="F473" s="104" t="str" cm="1">
        <f t="array" ref="F473">INDEX(QS!$B$5:$B$1000,MATCH(D473,QS!$C$5:$C$1000,0))</f>
        <v>=436</v>
      </c>
      <c r="G473" s="104" t="str">
        <f>VLOOKUP(D473,TIMES排名!A:B,2,FALSE)</f>
        <v>301–350</v>
      </c>
      <c r="J473" s="109" t="s">
        <v>4440</v>
      </c>
    </row>
    <row r="474" ht="15" spans="1:10">
      <c r="A474" t="s">
        <v>1000</v>
      </c>
      <c r="B474" t="s">
        <v>69</v>
      </c>
      <c r="C474">
        <v>529537</v>
      </c>
      <c r="D474" t="s">
        <v>1005</v>
      </c>
      <c r="E474" s="103">
        <v>471</v>
      </c>
      <c r="F474" s="104" t="e" cm="1">
        <f t="array" ref="F474">INDEX(QS!$B$5:$B$1000,MATCH(D474,QS!$C$5:$C$1000,0))</f>
        <v>#N/A</v>
      </c>
      <c r="G474" s="104" t="str">
        <f>VLOOKUP(D474,TIMES排名!A:B,2,FALSE)</f>
        <v>601–800</v>
      </c>
      <c r="J474" s="109" t="s">
        <v>4441</v>
      </c>
    </row>
    <row r="475" ht="15" spans="1:10">
      <c r="A475" t="s">
        <v>63</v>
      </c>
      <c r="B475" t="s">
        <v>40</v>
      </c>
      <c r="C475">
        <v>216366</v>
      </c>
      <c r="D475" s="8" t="s">
        <v>2617</v>
      </c>
      <c r="E475" s="103">
        <v>474</v>
      </c>
      <c r="F475" s="104" t="e" cm="1">
        <f t="array" ref="F475">INDEX(QS!$B$5:$B$1000,MATCH(D475,QS!$C$5:$C$1000,0))</f>
        <v>#N/A</v>
      </c>
      <c r="G475" s="104" t="e">
        <f>VLOOKUP(D475,TIMES排名!A:B,2,FALSE)</f>
        <v>#N/A</v>
      </c>
      <c r="J475" s="109" t="s">
        <v>4442</v>
      </c>
    </row>
    <row r="476" ht="15" spans="1:10">
      <c r="A476" t="s">
        <v>428</v>
      </c>
      <c r="B476" t="s">
        <v>69</v>
      </c>
      <c r="C476">
        <v>529633</v>
      </c>
      <c r="D476" t="s">
        <v>2618</v>
      </c>
      <c r="E476" s="103">
        <v>474</v>
      </c>
      <c r="F476" s="104" t="e" cm="1">
        <f t="array" ref="F476">INDEX(QS!$B$5:$B$1000,MATCH(D476,QS!$C$5:$C$1000,0))</f>
        <v>#N/A</v>
      </c>
      <c r="G476" s="104" t="e">
        <f>VLOOKUP(D476,TIMES排名!A:B,2,FALSE)</f>
        <v>#N/A</v>
      </c>
      <c r="J476" s="109" t="s">
        <v>4443</v>
      </c>
    </row>
    <row r="477" ht="15" spans="1:10">
      <c r="A477" t="s">
        <v>2619</v>
      </c>
      <c r="B477" t="s">
        <v>1068</v>
      </c>
      <c r="C477">
        <v>501040</v>
      </c>
      <c r="D477" t="s">
        <v>2620</v>
      </c>
      <c r="E477" s="103">
        <v>474</v>
      </c>
      <c r="F477" s="104" t="e" cm="1">
        <f t="array" ref="F477">INDEX(QS!$B$5:$B$1000,MATCH(D477,QS!$C$5:$C$1000,0))</f>
        <v>#N/A</v>
      </c>
      <c r="G477" s="104" t="e">
        <f>VLOOKUP(D477,TIMES排名!A:B,2,FALSE)</f>
        <v>#N/A</v>
      </c>
      <c r="J477" s="109" t="s">
        <v>4444</v>
      </c>
    </row>
    <row r="478" ht="15" spans="1:10">
      <c r="A478" t="s">
        <v>226</v>
      </c>
      <c r="B478" t="s">
        <v>69</v>
      </c>
      <c r="C478">
        <v>529506</v>
      </c>
      <c r="D478" t="s">
        <v>1304</v>
      </c>
      <c r="E478" s="103">
        <v>477</v>
      </c>
      <c r="F478" s="104" t="e" cm="1">
        <f t="array" ref="F478">INDEX(QS!$B$5:$B$1000,MATCH(D478,QS!$C$5:$C$1000,0))</f>
        <v>#N/A</v>
      </c>
      <c r="G478" s="104" t="str">
        <f>VLOOKUP(D478,TIMES排名!A:B,2,FALSE)</f>
        <v>801–1000</v>
      </c>
      <c r="J478" s="109" t="s">
        <v>4445</v>
      </c>
    </row>
    <row r="479" ht="15" spans="1:10">
      <c r="A479" t="s">
        <v>1917</v>
      </c>
      <c r="B479" t="s">
        <v>40</v>
      </c>
      <c r="C479">
        <v>141574</v>
      </c>
      <c r="D479" s="8" t="s">
        <v>1918</v>
      </c>
      <c r="E479" s="103">
        <v>477</v>
      </c>
      <c r="F479" s="104" t="e" cm="1">
        <f t="array" ref="F479">INDEX(QS!$B$5:$B$1000,MATCH(D479,QS!$C$5:$C$1000,0))</f>
        <v>#N/A</v>
      </c>
      <c r="G479" s="104" t="e">
        <f>VLOOKUP(D479,TIMES排名!A:B,2,FALSE)</f>
        <v>#N/A</v>
      </c>
      <c r="J479" s="109" t="s">
        <v>4446</v>
      </c>
    </row>
    <row r="480" ht="15" spans="1:10">
      <c r="A480" t="s">
        <v>2222</v>
      </c>
      <c r="B480" t="s">
        <v>461</v>
      </c>
      <c r="C480">
        <v>502726</v>
      </c>
      <c r="D480" t="s">
        <v>2223</v>
      </c>
      <c r="E480" s="103">
        <v>479</v>
      </c>
      <c r="F480" s="104" t="e" cm="1">
        <f t="array" ref="F480">INDEX(QS!$B$5:$B$1000,MATCH(D480,QS!$C$5:$C$1000,0))</f>
        <v>#N/A</v>
      </c>
      <c r="G480" s="104" t="str">
        <f>VLOOKUP(D480,TIMES排名!A:B,2,FALSE)</f>
        <v>801–1000</v>
      </c>
      <c r="J480" s="109" t="s">
        <v>4447</v>
      </c>
    </row>
    <row r="481" ht="15" spans="1:10">
      <c r="A481" t="s">
        <v>2621</v>
      </c>
      <c r="B481" t="s">
        <v>218</v>
      </c>
      <c r="C481">
        <v>504447</v>
      </c>
      <c r="D481" t="s">
        <v>2622</v>
      </c>
      <c r="E481" s="103">
        <v>479</v>
      </c>
      <c r="F481" s="104" t="e" cm="1">
        <f t="array" ref="F481">INDEX(QS!$B$5:$B$1000,MATCH(D481,QS!$C$5:$C$1000,0))</f>
        <v>#N/A</v>
      </c>
      <c r="G481" s="104" t="e">
        <f>VLOOKUP(D481,TIMES排名!A:B,2,FALSE)</f>
        <v>#N/A</v>
      </c>
      <c r="J481" s="109" t="s">
        <v>4448</v>
      </c>
    </row>
    <row r="482" ht="15" spans="1:10">
      <c r="A482" t="s">
        <v>2623</v>
      </c>
      <c r="B482" t="s">
        <v>2624</v>
      </c>
      <c r="C482">
        <v>529741</v>
      </c>
      <c r="D482" t="s">
        <v>2625</v>
      </c>
      <c r="E482" s="103">
        <v>479</v>
      </c>
      <c r="F482" s="104" t="e" cm="1">
        <f t="array" ref="F482">INDEX(QS!$B$5:$B$1000,MATCH(D482,QS!$C$5:$C$1000,0))</f>
        <v>#N/A</v>
      </c>
      <c r="G482" s="104" t="e">
        <f>VLOOKUP(D482,TIMES排名!A:B,2,FALSE)</f>
        <v>#N/A</v>
      </c>
      <c r="J482" s="109" t="s">
        <v>4449</v>
      </c>
    </row>
    <row r="483" ht="15" spans="1:10">
      <c r="A483" t="s">
        <v>1052</v>
      </c>
      <c r="B483" t="s">
        <v>40</v>
      </c>
      <c r="C483">
        <v>148511</v>
      </c>
      <c r="D483" t="s">
        <v>1483</v>
      </c>
      <c r="E483" s="103">
        <v>479</v>
      </c>
      <c r="F483" s="104" t="e" cm="1">
        <f t="array" ref="F483">INDEX(QS!$B$5:$B$1000,MATCH(D483,QS!$C$5:$C$1000,0))</f>
        <v>#N/A</v>
      </c>
      <c r="G483" s="104" t="str">
        <f>VLOOKUP(D483,TIMES排名!A:B,2,FALSE)</f>
        <v>351–400</v>
      </c>
      <c r="J483" s="109" t="s">
        <v>4450</v>
      </c>
    </row>
    <row r="484" ht="15" spans="1:10">
      <c r="A484" t="s">
        <v>1599</v>
      </c>
      <c r="B484" t="s">
        <v>40</v>
      </c>
      <c r="C484">
        <v>196413</v>
      </c>
      <c r="D484" t="s">
        <v>1600</v>
      </c>
      <c r="E484" s="103">
        <v>479</v>
      </c>
      <c r="F484" s="104" t="str" cm="1">
        <f t="array" ref="F484">INDEX(QS!$B$5:$B$1000,MATCH(D484,QS!$C$5:$C$1000,0))</f>
        <v>781-790</v>
      </c>
      <c r="G484" s="104" t="str">
        <f>VLOOKUP(D484,TIMES排名!A:B,2,FALSE)</f>
        <v>401–500</v>
      </c>
      <c r="J484" s="109" t="s">
        <v>4451</v>
      </c>
    </row>
    <row r="485" ht="15" spans="1:10">
      <c r="A485" t="s">
        <v>2294</v>
      </c>
      <c r="B485" t="s">
        <v>40</v>
      </c>
      <c r="C485">
        <v>199847</v>
      </c>
      <c r="D485" t="s">
        <v>2295</v>
      </c>
      <c r="E485" s="103">
        <v>479</v>
      </c>
      <c r="F485" s="104" t="str" cm="1">
        <f t="array" ref="F485">INDEX(QS!$B$5:$B$1000,MATCH(D485,QS!$C$5:$C$1000,0))</f>
        <v>701-710</v>
      </c>
      <c r="G485" s="104" t="str">
        <f>VLOOKUP(D485,TIMES排名!A:B,2,FALSE)</f>
        <v>351–400</v>
      </c>
      <c r="J485" s="109" t="s">
        <v>4452</v>
      </c>
    </row>
    <row r="486" ht="15" spans="1:10">
      <c r="A486" t="s">
        <v>2626</v>
      </c>
      <c r="B486" t="s">
        <v>69</v>
      </c>
      <c r="C486">
        <v>502794</v>
      </c>
      <c r="D486" t="s">
        <v>2627</v>
      </c>
      <c r="E486" s="103">
        <v>485</v>
      </c>
      <c r="F486" s="104" t="str" cm="1">
        <f t="array" ref="F486">INDEX(QS!$B$5:$B$1000,MATCH(D486,QS!$C$5:$C$1000,0))</f>
        <v>791-800</v>
      </c>
      <c r="G486" s="104" t="e">
        <f>VLOOKUP(D486,TIMES排名!A:B,2,FALSE)</f>
        <v>#N/A</v>
      </c>
      <c r="J486" s="109" t="s">
        <v>4453</v>
      </c>
    </row>
    <row r="487" ht="15" spans="1:10">
      <c r="A487" t="s">
        <v>923</v>
      </c>
      <c r="B487" t="s">
        <v>924</v>
      </c>
      <c r="C487">
        <v>505612</v>
      </c>
      <c r="D487" t="s">
        <v>925</v>
      </c>
      <c r="E487" s="103">
        <v>485</v>
      </c>
      <c r="F487" s="104" t="e" cm="1">
        <f t="array" ref="F487">INDEX(QS!$B$5:$B$1000,MATCH(D487,QS!$C$5:$C$1000,0))</f>
        <v>#N/A</v>
      </c>
      <c r="G487" s="104" t="e">
        <f>VLOOKUP(D487,TIMES排名!A:B,2,FALSE)</f>
        <v>#N/A</v>
      </c>
      <c r="J487" s="109" t="s">
        <v>4454</v>
      </c>
    </row>
    <row r="488" ht="15" spans="1:10">
      <c r="A488" t="s">
        <v>1367</v>
      </c>
      <c r="B488" t="s">
        <v>69</v>
      </c>
      <c r="C488">
        <v>506871</v>
      </c>
      <c r="D488" t="s">
        <v>2329</v>
      </c>
      <c r="E488" s="103">
        <v>487</v>
      </c>
      <c r="F488" s="104" t="e" cm="1">
        <f t="array" ref="F488">INDEX(QS!$B$5:$B$1000,MATCH(D488,QS!$C$5:$C$1000,0))</f>
        <v>#N/A</v>
      </c>
      <c r="G488" s="104" t="str">
        <f>VLOOKUP(D488,TIMES排名!A:B,2,FALSE)</f>
        <v>1001–1200</v>
      </c>
      <c r="J488" s="109" t="s">
        <v>4455</v>
      </c>
    </row>
    <row r="489" ht="15" spans="1:10">
      <c r="A489" t="s">
        <v>2202</v>
      </c>
      <c r="B489" t="s">
        <v>106</v>
      </c>
      <c r="C489">
        <v>506429</v>
      </c>
      <c r="D489" t="s">
        <v>2203</v>
      </c>
      <c r="E489" s="103">
        <v>488</v>
      </c>
      <c r="F489" s="104" t="str" cm="1">
        <f t="array" ref="F489">INDEX(QS!$B$5:$B$1000,MATCH(D489,QS!$C$5:$C$1000,0))</f>
        <v>=355</v>
      </c>
      <c r="G489" s="104" t="str">
        <f>VLOOKUP(D489,TIMES排名!A:B,2,FALSE)</f>
        <v>501–600</v>
      </c>
      <c r="J489" s="109" t="s">
        <v>4456</v>
      </c>
    </row>
    <row r="490" ht="15" spans="1:10">
      <c r="A490" t="s">
        <v>698</v>
      </c>
      <c r="B490" t="s">
        <v>624</v>
      </c>
      <c r="C490">
        <v>513421</v>
      </c>
      <c r="D490" t="s">
        <v>699</v>
      </c>
      <c r="E490" s="103">
        <v>489</v>
      </c>
      <c r="F490" s="104" t="e" cm="1">
        <f t="array" ref="F490">INDEX(QS!$B$5:$B$1000,MATCH(D490,QS!$C$5:$C$1000,0))</f>
        <v>#N/A</v>
      </c>
      <c r="G490" s="104" t="str">
        <f>VLOOKUP(D490,TIMES排名!A:B,2,FALSE)</f>
        <v>1001–1200</v>
      </c>
      <c r="J490" s="109" t="s">
        <v>4457</v>
      </c>
    </row>
    <row r="491" ht="15" spans="1:10">
      <c r="A491" t="s">
        <v>226</v>
      </c>
      <c r="B491" t="s">
        <v>69</v>
      </c>
      <c r="C491">
        <v>502308</v>
      </c>
      <c r="D491" t="s">
        <v>2628</v>
      </c>
      <c r="E491" s="103">
        <v>489</v>
      </c>
      <c r="F491" s="104" t="e" cm="1">
        <f t="array" ref="F491">INDEX(QS!$B$5:$B$1000,MATCH(D491,QS!$C$5:$C$1000,0))</f>
        <v>#N/A</v>
      </c>
      <c r="G491" s="104" t="e">
        <f>VLOOKUP(D491,TIMES排名!A:B,2,FALSE)</f>
        <v>#N/A</v>
      </c>
      <c r="J491" s="109" t="s">
        <v>4458</v>
      </c>
    </row>
    <row r="492" ht="15" spans="1:10">
      <c r="A492" t="s">
        <v>953</v>
      </c>
      <c r="B492" t="s">
        <v>40</v>
      </c>
      <c r="C492">
        <v>133951</v>
      </c>
      <c r="D492" t="s">
        <v>954</v>
      </c>
      <c r="E492" s="103">
        <v>491</v>
      </c>
      <c r="F492" s="104" t="str" cm="1">
        <f t="array" ref="F492">INDEX(QS!$B$5:$B$1000,MATCH(D492,QS!$C$5:$C$1000,0))</f>
        <v>=556</v>
      </c>
      <c r="G492" s="104" t="str">
        <f>VLOOKUP(D492,TIMES排名!A:B,2,FALSE)</f>
        <v>501–600</v>
      </c>
      <c r="J492" s="109" t="s">
        <v>4459</v>
      </c>
    </row>
    <row r="493" ht="15" spans="1:10">
      <c r="A493" t="s">
        <v>2629</v>
      </c>
      <c r="B493" t="s">
        <v>474</v>
      </c>
      <c r="C493">
        <v>504608</v>
      </c>
      <c r="D493" t="s">
        <v>2630</v>
      </c>
      <c r="E493" s="103">
        <v>492</v>
      </c>
      <c r="F493" s="104" t="str" cm="1">
        <f t="array" ref="F493">INDEX(QS!$B$5:$B$1000,MATCH(D493,QS!$C$5:$C$1000,0))</f>
        <v>=371</v>
      </c>
      <c r="G493" s="104" t="e">
        <f>VLOOKUP(D493,TIMES排名!A:B,2,FALSE)</f>
        <v>#N/A</v>
      </c>
      <c r="J493" s="109" t="s">
        <v>4460</v>
      </c>
    </row>
    <row r="494" ht="15" spans="1:10">
      <c r="A494" t="s">
        <v>595</v>
      </c>
      <c r="B494" t="s">
        <v>464</v>
      </c>
      <c r="C494">
        <v>504066</v>
      </c>
      <c r="D494" t="s">
        <v>756</v>
      </c>
      <c r="E494" s="103">
        <v>492</v>
      </c>
      <c r="F494" s="104" t="e" cm="1">
        <f t="array" ref="F494">INDEX(QS!$B$5:$B$1000,MATCH(D494,QS!$C$5:$C$1000,0))</f>
        <v>#N/A</v>
      </c>
      <c r="G494" s="104" t="e">
        <f>VLOOKUP(D494,TIMES排名!A:B,2,FALSE)</f>
        <v>#N/A</v>
      </c>
      <c r="J494" s="109" t="s">
        <v>4461</v>
      </c>
    </row>
    <row r="495" ht="15" spans="1:10">
      <c r="A495" t="s">
        <v>2631</v>
      </c>
      <c r="B495" t="s">
        <v>36</v>
      </c>
      <c r="C495">
        <v>502232</v>
      </c>
      <c r="D495" t="s">
        <v>2632</v>
      </c>
      <c r="E495" s="103">
        <v>492</v>
      </c>
      <c r="F495" s="104" t="e" cm="1">
        <f t="array" ref="F495">INDEX(QS!$B$5:$B$1000,MATCH(D495,QS!$C$5:$C$1000,0))</f>
        <v>#N/A</v>
      </c>
      <c r="G495" s="104" t="e">
        <f>VLOOKUP(D495,TIMES排名!A:B,2,FALSE)</f>
        <v>#N/A</v>
      </c>
      <c r="J495" s="109" t="s">
        <v>4462</v>
      </c>
    </row>
    <row r="496" ht="15" spans="1:10">
      <c r="A496" t="s">
        <v>1360</v>
      </c>
      <c r="B496" t="s">
        <v>69</v>
      </c>
      <c r="C496">
        <v>514931</v>
      </c>
      <c r="D496" t="s">
        <v>1361</v>
      </c>
      <c r="E496" s="103">
        <v>492</v>
      </c>
      <c r="F496" s="104" t="e" cm="1">
        <f t="array" ref="F496">INDEX(QS!$B$5:$B$1000,MATCH(D496,QS!$C$5:$C$1000,0))</f>
        <v>#N/A</v>
      </c>
      <c r="G496" s="104" t="e">
        <f>VLOOKUP(D496,TIMES排名!A:B,2,FALSE)</f>
        <v>#N/A</v>
      </c>
      <c r="J496" s="109" t="s">
        <v>4463</v>
      </c>
    </row>
    <row r="497" ht="15" spans="1:10">
      <c r="A497" t="s">
        <v>1443</v>
      </c>
      <c r="B497" t="s">
        <v>653</v>
      </c>
      <c r="C497">
        <v>530003</v>
      </c>
      <c r="D497" t="s">
        <v>1444</v>
      </c>
      <c r="E497" s="103">
        <v>492</v>
      </c>
      <c r="F497" s="104" t="e" cm="1">
        <f t="array" ref="F497">INDEX(QS!$B$5:$B$1000,MATCH(D497,QS!$C$5:$C$1000,0))</f>
        <v>#N/A</v>
      </c>
      <c r="G497" s="104" t="str">
        <f>VLOOKUP(D497,TIMES排名!A:B,2,FALSE)</f>
        <v>601–800</v>
      </c>
      <c r="J497" s="109" t="s">
        <v>4464</v>
      </c>
    </row>
    <row r="498" ht="15" spans="1:10">
      <c r="A498" t="s">
        <v>1114</v>
      </c>
      <c r="B498" t="s">
        <v>69</v>
      </c>
      <c r="C498">
        <v>504800</v>
      </c>
      <c r="D498" t="s">
        <v>1115</v>
      </c>
      <c r="E498" s="103">
        <v>497</v>
      </c>
      <c r="F498" s="104" t="e" cm="1">
        <f t="array" ref="F498">INDEX(QS!$B$5:$B$1000,MATCH(D498,QS!$C$5:$C$1000,0))</f>
        <v>#N/A</v>
      </c>
      <c r="G498" s="104" t="str">
        <f>VLOOKUP(D498,TIMES排名!A:B,2,FALSE)</f>
        <v>1001–1200</v>
      </c>
      <c r="J498" s="109" t="s">
        <v>4465</v>
      </c>
    </row>
    <row r="499" ht="15" spans="1:10">
      <c r="A499" t="s">
        <v>1992</v>
      </c>
      <c r="B499" t="s">
        <v>1993</v>
      </c>
      <c r="C499">
        <v>502840</v>
      </c>
      <c r="D499" t="s">
        <v>1994</v>
      </c>
      <c r="E499" s="103">
        <v>497</v>
      </c>
      <c r="F499" s="104" t="str" cm="1">
        <f t="array" ref="F499">INDEX(QS!$B$5:$B$1000,MATCH(D499,QS!$C$5:$C$1000,0))</f>
        <v>621-630</v>
      </c>
      <c r="G499" s="104" t="str">
        <f>VLOOKUP(D499,TIMES排名!A:B,2,FALSE)</f>
        <v>801–1000</v>
      </c>
      <c r="J499" s="109" t="s">
        <v>4466</v>
      </c>
    </row>
    <row r="500" ht="15" spans="1:10">
      <c r="A500" t="s">
        <v>1453</v>
      </c>
      <c r="B500" t="s">
        <v>69</v>
      </c>
      <c r="C500">
        <v>500186</v>
      </c>
      <c r="D500" t="s">
        <v>2633</v>
      </c>
      <c r="E500" s="103">
        <v>497</v>
      </c>
      <c r="F500" s="104" t="str" cm="1">
        <f t="array" ref="F500">INDEX(QS!$B$5:$B$1000,MATCH(D500,QS!$C$5:$C$1000,0))</f>
        <v>711-720</v>
      </c>
      <c r="G500" s="104" t="e">
        <f>VLOOKUP(D500,TIMES排名!A:B,2,FALSE)</f>
        <v>#N/A</v>
      </c>
      <c r="J500" s="109" t="s">
        <v>4467</v>
      </c>
    </row>
    <row r="501" ht="15" spans="1:10">
      <c r="A501" t="s">
        <v>2047</v>
      </c>
      <c r="B501" t="s">
        <v>40</v>
      </c>
      <c r="C501">
        <v>181464</v>
      </c>
      <c r="D501" s="8" t="s">
        <v>2048</v>
      </c>
      <c r="E501" s="103">
        <v>497</v>
      </c>
      <c r="F501" s="104" t="e" cm="1">
        <f t="array" ref="F501">INDEX(QS!$B$5:$B$1000,MATCH(D501,QS!$C$5:$C$1000,0))</f>
        <v>#N/A</v>
      </c>
      <c r="G501" s="104" t="str">
        <f>VLOOKUP(D501,TIMES排名!A:B,2,FALSE)</f>
        <v>401–500</v>
      </c>
      <c r="J501" s="109" t="s">
        <v>4468</v>
      </c>
    </row>
    <row r="502" ht="15" spans="1:10">
      <c r="A502" t="s">
        <v>2634</v>
      </c>
      <c r="B502" t="s">
        <v>40</v>
      </c>
      <c r="C502">
        <v>151111</v>
      </c>
      <c r="D502" t="s">
        <v>2635</v>
      </c>
      <c r="E502" s="103">
        <v>501</v>
      </c>
      <c r="F502" s="104" t="e" cm="1">
        <f t="array" ref="F502">INDEX(QS!$B$5:$B$1000,MATCH(D502,QS!$C$5:$C$1000,0))</f>
        <v>#N/A</v>
      </c>
      <c r="G502" s="104" t="e">
        <f>VLOOKUP(D502,TIMES排名!A:B,2,FALSE)</f>
        <v>#N/A</v>
      </c>
      <c r="J502" s="109" t="s">
        <v>4469</v>
      </c>
    </row>
    <row r="503" ht="15" spans="1:10">
      <c r="A503" t="s">
        <v>2637</v>
      </c>
      <c r="B503" t="s">
        <v>373</v>
      </c>
      <c r="C503">
        <v>528929</v>
      </c>
      <c r="D503" t="s">
        <v>2638</v>
      </c>
      <c r="E503" s="103">
        <v>501</v>
      </c>
      <c r="F503" s="104" t="e" cm="1">
        <f t="array" ref="F503">INDEX(QS!$B$5:$B$1000,MATCH(D503,QS!$C$5:$C$1000,0))</f>
        <v>#N/A</v>
      </c>
      <c r="G503" s="104" t="e">
        <f>VLOOKUP(D503,TIMES排名!A:B,2,FALSE)</f>
        <v>#N/A</v>
      </c>
      <c r="J503" s="109" t="s">
        <v>4470</v>
      </c>
    </row>
    <row r="504" ht="15" spans="1:10">
      <c r="A504" t="s">
        <v>975</v>
      </c>
      <c r="B504" t="s">
        <v>40</v>
      </c>
      <c r="C504">
        <v>232186</v>
      </c>
      <c r="D504" t="s">
        <v>976</v>
      </c>
      <c r="E504" s="103">
        <v>503</v>
      </c>
      <c r="F504" s="104" t="str" cm="1">
        <f t="array" ref="F504">INDEX(QS!$B$5:$B$1000,MATCH(D504,QS!$C$5:$C$1000,0))</f>
        <v>951-1000</v>
      </c>
      <c r="G504" s="104" t="str">
        <f>VLOOKUP(D504,TIMES排名!A:B,2,FALSE)</f>
        <v>301–350</v>
      </c>
      <c r="J504" s="109" t="s">
        <v>4471</v>
      </c>
    </row>
    <row r="505" ht="15" spans="1:10">
      <c r="A505" t="s">
        <v>226</v>
      </c>
      <c r="B505" t="s">
        <v>69</v>
      </c>
      <c r="C505">
        <v>528997</v>
      </c>
      <c r="D505" t="s">
        <v>2639</v>
      </c>
      <c r="E505" s="103">
        <v>503</v>
      </c>
      <c r="F505" s="104" t="e" cm="1">
        <f t="array" ref="F505">INDEX(QS!$B$5:$B$1000,MATCH(D505,QS!$C$5:$C$1000,0))</f>
        <v>#N/A</v>
      </c>
      <c r="G505" s="104" t="e">
        <f>VLOOKUP(D505,TIMES排名!A:B,2,FALSE)</f>
        <v>#N/A</v>
      </c>
      <c r="J505" s="109" t="s">
        <v>4472</v>
      </c>
    </row>
    <row r="506" ht="15" spans="1:10">
      <c r="A506" t="s">
        <v>1453</v>
      </c>
      <c r="B506" t="s">
        <v>69</v>
      </c>
      <c r="C506">
        <v>502491</v>
      </c>
      <c r="D506" t="s">
        <v>2640</v>
      </c>
      <c r="E506" s="103">
        <v>503</v>
      </c>
      <c r="F506" s="104" t="str" cm="1">
        <f t="array" ref="F506">INDEX(QS!$B$5:$B$1000,MATCH(D506,QS!$C$5:$C$1000,0))</f>
        <v>901-950</v>
      </c>
      <c r="G506" s="104" t="e">
        <f>VLOOKUP(D506,TIMES排名!A:B,2,FALSE)</f>
        <v>#N/A</v>
      </c>
      <c r="J506" s="109" t="s">
        <v>4473</v>
      </c>
    </row>
    <row r="507" ht="15" spans="1:10">
      <c r="A507" t="s">
        <v>2271</v>
      </c>
      <c r="B507" t="s">
        <v>711</v>
      </c>
      <c r="C507">
        <v>504111</v>
      </c>
      <c r="D507" t="s">
        <v>2272</v>
      </c>
      <c r="E507" s="103">
        <v>503</v>
      </c>
      <c r="F507" s="104" t="e" cm="1">
        <f t="array" ref="F507">INDEX(QS!$B$5:$B$1000,MATCH(D507,QS!$C$5:$C$1000,0))</f>
        <v>#N/A</v>
      </c>
      <c r="G507" s="104" t="e">
        <f>VLOOKUP(D507,TIMES排名!A:B,2,FALSE)</f>
        <v>#N/A</v>
      </c>
      <c r="J507" s="109" t="s">
        <v>4474</v>
      </c>
    </row>
    <row r="508" ht="15" spans="1:10">
      <c r="A508" t="s">
        <v>2641</v>
      </c>
      <c r="B508" t="s">
        <v>40</v>
      </c>
      <c r="C508">
        <v>207500</v>
      </c>
      <c r="D508" s="8" t="s">
        <v>2642</v>
      </c>
      <c r="E508" s="103">
        <v>503</v>
      </c>
      <c r="F508" s="104" t="e" cm="1">
        <f t="array" ref="F508">INDEX(QS!$B$5:$B$1000,MATCH(D508,QS!$C$5:$C$1000,0))</f>
        <v>#N/A</v>
      </c>
      <c r="G508" s="104" t="e">
        <f>VLOOKUP(D508,TIMES排名!A:B,2,FALSE)</f>
        <v>#N/A</v>
      </c>
      <c r="J508" s="109" t="s">
        <v>4475</v>
      </c>
    </row>
    <row r="509" ht="15" spans="1:10">
      <c r="A509" t="s">
        <v>1340</v>
      </c>
      <c r="B509" t="s">
        <v>692</v>
      </c>
      <c r="C509">
        <v>505449</v>
      </c>
      <c r="D509" t="s">
        <v>1341</v>
      </c>
      <c r="E509" s="103">
        <v>508</v>
      </c>
      <c r="F509" s="104" t="str" cm="1">
        <f t="array" ref="F509">INDEX(QS!$B$5:$B$1000,MATCH(D509,QS!$C$5:$C$1000,0))</f>
        <v>=347</v>
      </c>
      <c r="G509" s="104" t="str">
        <f>VLOOKUP(D509,TIMES排名!A:B,2,FALSE)</f>
        <v>801–1000</v>
      </c>
      <c r="J509" s="109" t="s">
        <v>4476</v>
      </c>
    </row>
    <row r="510" ht="15" spans="1:10">
      <c r="A510" t="s">
        <v>1343</v>
      </c>
      <c r="B510" t="s">
        <v>471</v>
      </c>
      <c r="C510">
        <v>501245</v>
      </c>
      <c r="D510" t="s">
        <v>1344</v>
      </c>
      <c r="E510" s="103">
        <v>509</v>
      </c>
      <c r="F510" s="104" t="str" cm="1">
        <f t="array" ref="F510">INDEX(QS!$B$5:$B$1000,MATCH(D510,QS!$C$5:$C$1000,0))</f>
        <v>=233</v>
      </c>
      <c r="G510" s="104" t="str">
        <f>VLOOKUP(D510,TIMES排名!A:B,2,FALSE)</f>
        <v>501–600</v>
      </c>
      <c r="J510" s="109" t="s">
        <v>4477</v>
      </c>
    </row>
    <row r="511" ht="15" spans="1:10">
      <c r="A511" t="s">
        <v>1995</v>
      </c>
      <c r="B511" t="s">
        <v>1996</v>
      </c>
      <c r="C511">
        <v>528945</v>
      </c>
      <c r="D511" t="s">
        <v>1997</v>
      </c>
      <c r="E511" s="103">
        <v>509</v>
      </c>
      <c r="F511" s="104" t="str" cm="1">
        <f t="array" ref="F511">INDEX(QS!$B$5:$B$1000,MATCH(D511,QS!$C$5:$C$1000,0))</f>
        <v>381</v>
      </c>
      <c r="G511" s="104" t="str">
        <f>VLOOKUP(D511,TIMES排名!A:B,2,FALSE)</f>
        <v>201–250</v>
      </c>
      <c r="J511" s="109" t="s">
        <v>4478</v>
      </c>
    </row>
    <row r="512" ht="15" spans="1:10">
      <c r="A512" t="s">
        <v>2251</v>
      </c>
      <c r="B512" t="s">
        <v>586</v>
      </c>
      <c r="C512">
        <v>502783</v>
      </c>
      <c r="D512" t="s">
        <v>2252</v>
      </c>
      <c r="E512" s="103">
        <v>509</v>
      </c>
      <c r="F512" s="104" t="str" cm="1">
        <f t="array" ref="F512">INDEX(QS!$B$5:$B$1000,MATCH(D512,QS!$C$5:$C$1000,0))</f>
        <v>751-760</v>
      </c>
      <c r="G512" s="104" t="str">
        <f>VLOOKUP(D512,TIMES排名!A:B,2,FALSE)</f>
        <v>1201–1500</v>
      </c>
      <c r="J512" s="109" t="s">
        <v>4479</v>
      </c>
    </row>
    <row r="513" ht="15" spans="1:10">
      <c r="A513" t="s">
        <v>137</v>
      </c>
      <c r="B513" t="s">
        <v>69</v>
      </c>
      <c r="C513">
        <v>500299</v>
      </c>
      <c r="D513" t="s">
        <v>890</v>
      </c>
      <c r="E513" s="103">
        <v>509</v>
      </c>
      <c r="F513" s="104" t="str" cm="1">
        <f t="array" ref="F513">INDEX(QS!$B$5:$B$1000,MATCH(D513,QS!$C$5:$C$1000,0))</f>
        <v>901-950</v>
      </c>
      <c r="G513" s="104" t="str">
        <f>VLOOKUP(D513,TIMES排名!A:B,2,FALSE)</f>
        <v>801–1000</v>
      </c>
      <c r="J513" s="109" t="s">
        <v>4480</v>
      </c>
    </row>
    <row r="514" ht="15" spans="1:10">
      <c r="A514" t="s">
        <v>1134</v>
      </c>
      <c r="B514" t="s">
        <v>96</v>
      </c>
      <c r="C514">
        <v>500790</v>
      </c>
      <c r="D514" t="s">
        <v>1135</v>
      </c>
      <c r="E514" s="103">
        <v>509</v>
      </c>
      <c r="F514" s="104" t="e" cm="1">
        <f t="array" ref="F514">INDEX(QS!$B$5:$B$1000,MATCH(D514,QS!$C$5:$C$1000,0))</f>
        <v>#N/A</v>
      </c>
      <c r="G514" s="104" t="str">
        <f>VLOOKUP(D514,TIMES排名!A:B,2,FALSE)</f>
        <v>401–500</v>
      </c>
      <c r="J514" s="109" t="s">
        <v>4481</v>
      </c>
    </row>
    <row r="515" ht="15" spans="1:10">
      <c r="A515" t="s">
        <v>1421</v>
      </c>
      <c r="B515" t="s">
        <v>405</v>
      </c>
      <c r="C515">
        <v>502577</v>
      </c>
      <c r="D515" t="s">
        <v>1422</v>
      </c>
      <c r="E515" s="103">
        <v>509</v>
      </c>
      <c r="F515" s="104" t="e" cm="1">
        <f t="array" ref="F515">INDEX(QS!$B$5:$B$1000,MATCH(D515,QS!$C$5:$C$1000,0))</f>
        <v>#N/A</v>
      </c>
      <c r="G515" s="104" t="str">
        <f>VLOOKUP(D515,TIMES排名!A:B,2,FALSE)</f>
        <v>601–800</v>
      </c>
      <c r="J515" s="109" t="s">
        <v>4482</v>
      </c>
    </row>
    <row r="516" ht="15" spans="1:10">
      <c r="A516" t="s">
        <v>2643</v>
      </c>
      <c r="B516" t="s">
        <v>405</v>
      </c>
      <c r="C516">
        <v>529545</v>
      </c>
      <c r="D516" t="s">
        <v>2644</v>
      </c>
      <c r="E516" s="103">
        <v>509</v>
      </c>
      <c r="F516" s="104" t="e" cm="1">
        <f t="array" ref="F516">INDEX(QS!$B$5:$B$1000,MATCH(D516,QS!$C$5:$C$1000,0))</f>
        <v>#N/A</v>
      </c>
      <c r="G516" s="104" t="e">
        <f>VLOOKUP(D516,TIMES排名!A:B,2,FALSE)</f>
        <v>#N/A</v>
      </c>
      <c r="J516" s="109" t="s">
        <v>4483</v>
      </c>
    </row>
    <row r="517" ht="15" spans="1:10">
      <c r="A517" t="s">
        <v>384</v>
      </c>
      <c r="B517" t="s">
        <v>385</v>
      </c>
      <c r="C517">
        <v>501161</v>
      </c>
      <c r="D517" t="s">
        <v>1208</v>
      </c>
      <c r="E517" s="103">
        <v>516</v>
      </c>
      <c r="F517" s="104" t="str" cm="1">
        <f t="array" ref="F517">INDEX(QS!$B$5:$B$1000,MATCH(D517,QS!$C$5:$C$1000,0))</f>
        <v>=332</v>
      </c>
      <c r="G517" s="104" t="str">
        <f>VLOOKUP(D517,TIMES排名!A:B,2,FALSE)</f>
        <v>251–300</v>
      </c>
      <c r="J517" s="109" t="s">
        <v>4484</v>
      </c>
    </row>
    <row r="518" ht="15" spans="1:10">
      <c r="A518" t="s">
        <v>521</v>
      </c>
      <c r="B518" t="s">
        <v>522</v>
      </c>
      <c r="C518">
        <v>502898</v>
      </c>
      <c r="D518" t="s">
        <v>1522</v>
      </c>
      <c r="E518" s="103">
        <v>516</v>
      </c>
      <c r="F518" s="104" t="str" cm="1">
        <f t="array" ref="F518">INDEX(QS!$B$5:$B$1000,MATCH(D518,QS!$C$5:$C$1000,0))</f>
        <v>334</v>
      </c>
      <c r="G518" s="104" t="str">
        <f>VLOOKUP(D518,TIMES排名!A:B,2,FALSE)</f>
        <v>401–500</v>
      </c>
      <c r="J518" s="109" t="s">
        <v>4485</v>
      </c>
    </row>
    <row r="519" ht="15" spans="1:10">
      <c r="A519" t="s">
        <v>521</v>
      </c>
      <c r="B519" t="s">
        <v>522</v>
      </c>
      <c r="C519">
        <v>503294</v>
      </c>
      <c r="D519" t="s">
        <v>1634</v>
      </c>
      <c r="E519" s="103">
        <v>516</v>
      </c>
      <c r="F519" s="104" t="e" cm="1">
        <f t="array" ref="F519">INDEX(QS!$B$5:$B$1000,MATCH(D519,QS!$C$5:$C$1000,0))</f>
        <v>#N/A</v>
      </c>
      <c r="G519" s="104" t="str">
        <f>VLOOKUP(D519,TIMES排名!A:B,2,FALSE)</f>
        <v>601–800</v>
      </c>
      <c r="J519" s="109" t="s">
        <v>4486</v>
      </c>
    </row>
    <row r="520" ht="15" spans="1:10">
      <c r="A520" t="s">
        <v>2645</v>
      </c>
      <c r="B520" t="s">
        <v>40</v>
      </c>
      <c r="C520">
        <v>105330</v>
      </c>
      <c r="D520" t="s">
        <v>2646</v>
      </c>
      <c r="E520" s="103">
        <v>519</v>
      </c>
      <c r="F520" s="104" t="e" cm="1">
        <f t="array" ref="F520">INDEX(QS!$B$5:$B$1000,MATCH(D520,QS!$C$5:$C$1000,0))</f>
        <v>#N/A</v>
      </c>
      <c r="G520" s="104" t="e">
        <f>VLOOKUP(D520,TIMES排名!A:B,2,FALSE)</f>
        <v>#N/A</v>
      </c>
      <c r="J520" s="109" t="s">
        <v>4487</v>
      </c>
    </row>
    <row r="521" ht="15" spans="1:10">
      <c r="A521" t="s">
        <v>710</v>
      </c>
      <c r="B521" t="s">
        <v>711</v>
      </c>
      <c r="C521">
        <v>528944</v>
      </c>
      <c r="D521" t="s">
        <v>712</v>
      </c>
      <c r="E521" s="103">
        <v>519</v>
      </c>
      <c r="F521" s="104" t="e" cm="1">
        <f t="array" ref="F521">INDEX(QS!$B$5:$B$1000,MATCH(D521,QS!$C$5:$C$1000,0))</f>
        <v>#N/A</v>
      </c>
      <c r="G521" s="104" t="str">
        <f>VLOOKUP(D521,TIMES排名!A:B,2,FALSE)</f>
        <v>251–300</v>
      </c>
      <c r="J521" s="109" t="s">
        <v>4488</v>
      </c>
    </row>
    <row r="522" ht="15" spans="1:10">
      <c r="A522" t="s">
        <v>1933</v>
      </c>
      <c r="B522" t="s">
        <v>1934</v>
      </c>
      <c r="C522">
        <v>528847</v>
      </c>
      <c r="D522" t="s">
        <v>1935</v>
      </c>
      <c r="E522" s="103">
        <v>521</v>
      </c>
      <c r="F522" s="104" t="e" cm="1">
        <f t="array" ref="F522">INDEX(QS!$B$5:$B$1000,MATCH(D522,QS!$C$5:$C$1000,0))</f>
        <v>#N/A</v>
      </c>
      <c r="G522" s="104" t="str">
        <f>VLOOKUP(D522,TIMES排名!A:B,2,FALSE)</f>
        <v>501–600</v>
      </c>
      <c r="J522" s="109" t="s">
        <v>4489</v>
      </c>
    </row>
    <row r="523" ht="15" spans="1:10">
      <c r="A523" t="s">
        <v>2647</v>
      </c>
      <c r="B523" t="s">
        <v>402</v>
      </c>
      <c r="C523">
        <v>506569</v>
      </c>
      <c r="D523" t="s">
        <v>2648</v>
      </c>
      <c r="E523" s="103">
        <v>521</v>
      </c>
      <c r="F523" s="104" t="str" cm="1">
        <f t="array" ref="F523">INDEX(QS!$B$5:$B$1000,MATCH(D523,QS!$C$5:$C$1000,0))</f>
        <v>701-710</v>
      </c>
      <c r="G523" s="104" t="e">
        <f>VLOOKUP(D523,TIMES排名!A:B,2,FALSE)</f>
        <v>#N/A</v>
      </c>
      <c r="J523" s="109" t="s">
        <v>4490</v>
      </c>
    </row>
    <row r="524" ht="15" spans="1:10">
      <c r="A524" t="s">
        <v>1450</v>
      </c>
      <c r="B524" t="s">
        <v>1451</v>
      </c>
      <c r="C524">
        <v>510873</v>
      </c>
      <c r="D524" t="s">
        <v>2649</v>
      </c>
      <c r="E524" s="103">
        <v>521</v>
      </c>
      <c r="F524" s="104" t="e" cm="1">
        <f t="array" ref="F524">INDEX(QS!$B$5:$B$1000,MATCH(D524,QS!$C$5:$C$1000,0))</f>
        <v>#N/A</v>
      </c>
      <c r="G524" s="104" t="e">
        <f>VLOOKUP(D524,TIMES排名!A:B,2,FALSE)</f>
        <v>#N/A</v>
      </c>
      <c r="J524" s="109" t="s">
        <v>4491</v>
      </c>
    </row>
    <row r="525" ht="15" spans="1:10">
      <c r="A525" t="s">
        <v>68</v>
      </c>
      <c r="B525" t="s">
        <v>69</v>
      </c>
      <c r="C525">
        <v>529794</v>
      </c>
      <c r="D525" t="s">
        <v>2650</v>
      </c>
      <c r="E525" s="103">
        <v>521</v>
      </c>
      <c r="F525" s="104" t="e" cm="1">
        <f t="array" ref="F525">INDEX(QS!$B$5:$B$1000,MATCH(D525,QS!$C$5:$C$1000,0))</f>
        <v>#N/A</v>
      </c>
      <c r="G525" s="104" t="e">
        <f>VLOOKUP(D525,TIMES排名!A:B,2,FALSE)</f>
        <v>#N/A</v>
      </c>
      <c r="J525" s="109" t="s">
        <v>4492</v>
      </c>
    </row>
    <row r="526" ht="15" spans="1:10">
      <c r="A526" t="s">
        <v>1406</v>
      </c>
      <c r="B526" t="s">
        <v>402</v>
      </c>
      <c r="C526">
        <v>502822</v>
      </c>
      <c r="D526" t="s">
        <v>2131</v>
      </c>
      <c r="E526" s="103">
        <v>521</v>
      </c>
      <c r="F526" s="104" t="e" cm="1">
        <f t="array" ref="F526">INDEX(QS!$B$5:$B$1000,MATCH(D526,QS!$C$5:$C$1000,0))</f>
        <v>#N/A</v>
      </c>
      <c r="G526" s="104" t="e">
        <f>VLOOKUP(D526,TIMES排名!A:B,2,FALSE)</f>
        <v>#N/A</v>
      </c>
      <c r="J526" s="109" t="s">
        <v>4493</v>
      </c>
    </row>
    <row r="527" ht="15" spans="1:10">
      <c r="A527" t="s">
        <v>717</v>
      </c>
      <c r="B527" t="s">
        <v>522</v>
      </c>
      <c r="C527">
        <v>528957</v>
      </c>
      <c r="D527" t="s">
        <v>2171</v>
      </c>
      <c r="E527" s="103">
        <v>521</v>
      </c>
      <c r="F527" s="104" t="e" cm="1">
        <f t="array" ref="F527">INDEX(QS!$B$5:$B$1000,MATCH(D527,QS!$C$5:$C$1000,0))</f>
        <v>#N/A</v>
      </c>
      <c r="G527" s="104" t="str">
        <f>VLOOKUP(D527,TIMES排名!A:B,2,FALSE)</f>
        <v>601–800</v>
      </c>
      <c r="J527" s="109" t="s">
        <v>4494</v>
      </c>
    </row>
    <row r="528" ht="15" spans="1:10">
      <c r="A528" t="s">
        <v>1246</v>
      </c>
      <c r="B528" t="s">
        <v>36</v>
      </c>
      <c r="C528">
        <v>506503</v>
      </c>
      <c r="D528" t="s">
        <v>1247</v>
      </c>
      <c r="E528" s="103">
        <v>527</v>
      </c>
      <c r="F528" s="104" t="str" cm="1">
        <f t="array" ref="F528">INDEX(QS!$B$5:$B$1000,MATCH(D528,QS!$C$5:$C$1000,0))</f>
        <v>212</v>
      </c>
      <c r="G528" s="104" t="str">
        <f>VLOOKUP(D528,TIMES排名!A:B,2,FALSE)</f>
        <v>351–400</v>
      </c>
      <c r="J528" s="109" t="s">
        <v>4495</v>
      </c>
    </row>
    <row r="529" ht="15" spans="1:10">
      <c r="A529" t="s">
        <v>2200</v>
      </c>
      <c r="B529" t="s">
        <v>405</v>
      </c>
      <c r="C529">
        <v>528824</v>
      </c>
      <c r="D529" t="s">
        <v>2651</v>
      </c>
      <c r="E529" s="103">
        <v>527</v>
      </c>
      <c r="F529" s="104" t="e" cm="1">
        <f t="array" ref="F529">INDEX(QS!$B$5:$B$1000,MATCH(D529,QS!$C$5:$C$1000,0))</f>
        <v>#N/A</v>
      </c>
      <c r="G529" s="104" t="e">
        <f>VLOOKUP(D529,TIMES排名!A:B,2,FALSE)</f>
        <v>#N/A</v>
      </c>
      <c r="J529" s="109" t="s">
        <v>4496</v>
      </c>
    </row>
    <row r="530" ht="15" spans="1:10">
      <c r="A530" t="s">
        <v>815</v>
      </c>
      <c r="B530" t="s">
        <v>69</v>
      </c>
      <c r="C530">
        <v>506024</v>
      </c>
      <c r="D530" t="s">
        <v>2652</v>
      </c>
      <c r="E530" s="103">
        <v>527</v>
      </c>
      <c r="F530" s="104" t="e" cm="1">
        <f t="array" ref="F530">INDEX(QS!$B$5:$B$1000,MATCH(D530,QS!$C$5:$C$1000,0))</f>
        <v>#N/A</v>
      </c>
      <c r="G530" s="104" t="e">
        <f>VLOOKUP(D530,TIMES排名!A:B,2,FALSE)</f>
        <v>#N/A</v>
      </c>
      <c r="J530" s="109" t="s">
        <v>4497</v>
      </c>
    </row>
    <row r="531" ht="15" spans="1:10">
      <c r="A531" t="s">
        <v>2094</v>
      </c>
      <c r="B531" t="s">
        <v>405</v>
      </c>
      <c r="C531">
        <v>504697</v>
      </c>
      <c r="D531" t="s">
        <v>2095</v>
      </c>
      <c r="E531" s="103">
        <v>527</v>
      </c>
      <c r="F531" s="104" t="e" cm="1">
        <f t="array" ref="F531">INDEX(QS!$B$5:$B$1000,MATCH(D531,QS!$C$5:$C$1000,0))</f>
        <v>#N/A</v>
      </c>
      <c r="G531" s="104" t="str">
        <f>VLOOKUP(D531,TIMES排名!A:B,2,FALSE)</f>
        <v>601–800</v>
      </c>
      <c r="J531" s="109" t="s">
        <v>4498</v>
      </c>
    </row>
    <row r="532" ht="15" spans="1:10">
      <c r="A532" t="s">
        <v>2654</v>
      </c>
      <c r="B532" t="s">
        <v>474</v>
      </c>
      <c r="C532">
        <v>506043</v>
      </c>
      <c r="D532" t="s">
        <v>2655</v>
      </c>
      <c r="E532" s="103">
        <v>531</v>
      </c>
      <c r="F532" s="104" t="e" cm="1">
        <f t="array" ref="F532">INDEX(QS!$B$5:$B$1000,MATCH(D532,QS!$C$5:$C$1000,0))</f>
        <v>#N/A</v>
      </c>
      <c r="G532" s="104" t="e">
        <f>VLOOKUP(D532,TIMES排名!A:B,2,FALSE)</f>
        <v>#N/A</v>
      </c>
      <c r="J532" s="109" t="s">
        <v>4499</v>
      </c>
    </row>
    <row r="533" ht="15" spans="1:10">
      <c r="A533" t="s">
        <v>1046</v>
      </c>
      <c r="B533" t="s">
        <v>405</v>
      </c>
      <c r="C533">
        <v>502370</v>
      </c>
      <c r="D533" t="s">
        <v>2657</v>
      </c>
      <c r="E533" s="103">
        <v>531</v>
      </c>
      <c r="F533" s="104" t="e" cm="1">
        <f t="array" ref="F533">INDEX(QS!$B$5:$B$1000,MATCH(D533,QS!$C$5:$C$1000,0))</f>
        <v>#N/A</v>
      </c>
      <c r="G533" s="104" t="e">
        <f>VLOOKUP(D533,TIMES排名!A:B,2,FALSE)</f>
        <v>#N/A</v>
      </c>
      <c r="J533" s="109" t="s">
        <v>4500</v>
      </c>
    </row>
    <row r="534" ht="15" spans="1:10">
      <c r="A534" t="s">
        <v>2658</v>
      </c>
      <c r="B534" t="s">
        <v>632</v>
      </c>
      <c r="C534">
        <v>529390</v>
      </c>
      <c r="D534" t="s">
        <v>2659</v>
      </c>
      <c r="E534" s="103">
        <v>531</v>
      </c>
      <c r="F534" s="104" t="e" cm="1">
        <f t="array" ref="F534">INDEX(QS!$B$5:$B$1000,MATCH(D534,QS!$C$5:$C$1000,0))</f>
        <v>#N/A</v>
      </c>
      <c r="G534" s="104" t="e">
        <f>VLOOKUP(D534,TIMES排名!A:B,2,FALSE)</f>
        <v>#N/A</v>
      </c>
      <c r="J534" s="109" t="s">
        <v>4501</v>
      </c>
    </row>
    <row r="535" ht="15" spans="1:10">
      <c r="A535" t="s">
        <v>762</v>
      </c>
      <c r="B535" t="s">
        <v>40</v>
      </c>
      <c r="C535">
        <v>164924</v>
      </c>
      <c r="D535" t="s">
        <v>763</v>
      </c>
      <c r="E535" s="103">
        <v>534</v>
      </c>
      <c r="F535" s="104" t="str" cm="1">
        <f t="array" ref="F535">INDEX(QS!$B$5:$B$1000,MATCH(D535,QS!$C$5:$C$1000,0))</f>
        <v>631-640</v>
      </c>
      <c r="G535" s="104" t="str">
        <f>VLOOKUP(D535,TIMES排名!A:B,2,FALSE)</f>
        <v>251–300</v>
      </c>
      <c r="J535" s="109" t="s">
        <v>4502</v>
      </c>
    </row>
    <row r="536" ht="15" spans="1:10">
      <c r="A536" t="s">
        <v>496</v>
      </c>
      <c r="B536" t="s">
        <v>497</v>
      </c>
      <c r="C536">
        <v>505636</v>
      </c>
      <c r="D536" t="s">
        <v>820</v>
      </c>
      <c r="E536" s="103">
        <v>534</v>
      </c>
      <c r="F536" s="104" t="str" cm="1">
        <f t="array" ref="F536">INDEX(QS!$B$5:$B$1000,MATCH(D536,QS!$C$5:$C$1000,0))</f>
        <v>211</v>
      </c>
      <c r="G536" s="104" t="str">
        <f>VLOOKUP(D536,TIMES排名!A:B,2,FALSE)</f>
        <v>801–1000</v>
      </c>
      <c r="J536" s="109" t="s">
        <v>4503</v>
      </c>
    </row>
    <row r="537" ht="15" spans="1:10">
      <c r="A537" t="s">
        <v>105</v>
      </c>
      <c r="B537" t="s">
        <v>106</v>
      </c>
      <c r="C537">
        <v>500715</v>
      </c>
      <c r="D537" t="s">
        <v>1166</v>
      </c>
      <c r="E537" s="103">
        <v>534</v>
      </c>
      <c r="F537" s="104" t="str" cm="1">
        <f t="array" ref="F537">INDEX(QS!$B$5:$B$1000,MATCH(D537,QS!$C$5:$C$1000,0))</f>
        <v>214</v>
      </c>
      <c r="G537" s="104" t="str">
        <f>VLOOKUP(D537,TIMES排名!A:B,2,FALSE)</f>
        <v>801–1000</v>
      </c>
      <c r="J537" s="109" t="s">
        <v>4504</v>
      </c>
    </row>
    <row r="538" ht="15" spans="1:10">
      <c r="A538" t="s">
        <v>2493</v>
      </c>
      <c r="B538" t="s">
        <v>1068</v>
      </c>
      <c r="C538">
        <v>506121</v>
      </c>
      <c r="D538" t="s">
        <v>2660</v>
      </c>
      <c r="E538" s="103">
        <v>534</v>
      </c>
      <c r="F538" s="104" t="str" cm="1">
        <f t="array" ref="F538">INDEX(QS!$B$5:$B$1000,MATCH(D538,QS!$C$5:$C$1000,0))</f>
        <v>=400</v>
      </c>
      <c r="G538" s="104" t="e">
        <f>VLOOKUP(D538,TIMES排名!A:B,2,FALSE)</f>
        <v>#N/A</v>
      </c>
      <c r="J538" s="109" t="s">
        <v>4505</v>
      </c>
    </row>
    <row r="539" ht="15" spans="1:10">
      <c r="A539" t="s">
        <v>1295</v>
      </c>
      <c r="B539" t="s">
        <v>121</v>
      </c>
      <c r="C539">
        <v>528818</v>
      </c>
      <c r="D539" t="s">
        <v>1296</v>
      </c>
      <c r="E539" s="103">
        <v>534</v>
      </c>
      <c r="F539" s="104" t="str" cm="1">
        <f t="array" ref="F539">INDEX(QS!$B$5:$B$1000,MATCH(D539,QS!$C$5:$C$1000,0))</f>
        <v>=431</v>
      </c>
      <c r="G539" s="104" t="str">
        <f>VLOOKUP(D539,TIMES排名!A:B,2,FALSE)</f>
        <v>401–500</v>
      </c>
      <c r="J539" s="109" t="s">
        <v>4506</v>
      </c>
    </row>
    <row r="540" ht="15" spans="1:10">
      <c r="A540" t="s">
        <v>1453</v>
      </c>
      <c r="B540" t="s">
        <v>69</v>
      </c>
      <c r="C540">
        <v>529480</v>
      </c>
      <c r="D540" t="s">
        <v>2661</v>
      </c>
      <c r="E540" s="103">
        <v>534</v>
      </c>
      <c r="F540" s="104" t="e" cm="1">
        <f t="array" ref="F540">INDEX(QS!$B$5:$B$1000,MATCH(D540,QS!$C$5:$C$1000,0))</f>
        <v>#N/A</v>
      </c>
      <c r="G540" s="104" t="e">
        <f>VLOOKUP(D540,TIMES排名!A:B,2,FALSE)</f>
        <v>#N/A</v>
      </c>
      <c r="J540" s="109" t="s">
        <v>4507</v>
      </c>
    </row>
    <row r="541" ht="15" spans="1:10">
      <c r="A541" t="s">
        <v>1251</v>
      </c>
      <c r="B541" t="s">
        <v>497</v>
      </c>
      <c r="C541">
        <v>503481</v>
      </c>
      <c r="D541" t="s">
        <v>1252</v>
      </c>
      <c r="E541" s="103">
        <v>540</v>
      </c>
      <c r="F541" s="104" t="str" cm="1">
        <f t="array" ref="F541">INDEX(QS!$B$5:$B$1000,MATCH(D541,QS!$C$5:$C$1000,0))</f>
        <v>=382</v>
      </c>
      <c r="G541" s="104" t="str">
        <f>VLOOKUP(D541,TIMES排名!A:B,2,FALSE)</f>
        <v>801–1000</v>
      </c>
      <c r="J541" s="109" t="s">
        <v>4508</v>
      </c>
    </row>
    <row r="542" ht="15" spans="1:10">
      <c r="A542" t="s">
        <v>1911</v>
      </c>
      <c r="B542" t="s">
        <v>74</v>
      </c>
      <c r="C542">
        <v>499974</v>
      </c>
      <c r="D542" t="s">
        <v>1912</v>
      </c>
      <c r="E542" s="103">
        <v>540</v>
      </c>
      <c r="F542" s="104" t="str" cm="1">
        <f t="array" ref="F542">INDEX(QS!$B$5:$B$1000,MATCH(D542,QS!$C$5:$C$1000,0))</f>
        <v>=486</v>
      </c>
      <c r="G542" s="104" t="str">
        <f>VLOOKUP(D542,TIMES排名!A:B,2,FALSE)</f>
        <v>501–600</v>
      </c>
      <c r="J542" s="109" t="s">
        <v>4509</v>
      </c>
    </row>
    <row r="543" ht="15" spans="1:10">
      <c r="A543" t="s">
        <v>2662</v>
      </c>
      <c r="B543" t="s">
        <v>366</v>
      </c>
      <c r="C543">
        <v>528970</v>
      </c>
      <c r="D543" t="s">
        <v>2663</v>
      </c>
      <c r="E543" s="103">
        <v>540</v>
      </c>
      <c r="F543" s="104" t="e" cm="1">
        <f t="array" ref="F543">INDEX(QS!$B$5:$B$1000,MATCH(D543,QS!$C$5:$C$1000,0))</f>
        <v>#N/A</v>
      </c>
      <c r="G543" s="104" t="e">
        <f>VLOOKUP(D543,TIMES排名!A:B,2,FALSE)</f>
        <v>#N/A</v>
      </c>
      <c r="J543" s="109" t="s">
        <v>4510</v>
      </c>
    </row>
    <row r="544" ht="15" spans="1:10">
      <c r="A544" t="s">
        <v>1760</v>
      </c>
      <c r="B544" t="s">
        <v>572</v>
      </c>
      <c r="C544">
        <v>506289</v>
      </c>
      <c r="D544" t="s">
        <v>1761</v>
      </c>
      <c r="E544" s="103">
        <v>540</v>
      </c>
      <c r="F544" s="104" t="e" cm="1">
        <f t="array" ref="F544">INDEX(QS!$B$5:$B$1000,MATCH(D544,QS!$C$5:$C$1000,0))</f>
        <v>#N/A</v>
      </c>
      <c r="G544" s="104" t="str">
        <f>VLOOKUP(D544,TIMES排名!A:B,2,FALSE)</f>
        <v>601–800</v>
      </c>
      <c r="J544" s="109" t="s">
        <v>4511</v>
      </c>
    </row>
    <row r="545" ht="15" spans="1:10">
      <c r="A545" t="s">
        <v>2125</v>
      </c>
      <c r="B545" t="s">
        <v>74</v>
      </c>
      <c r="C545">
        <v>499969</v>
      </c>
      <c r="D545" t="s">
        <v>2126</v>
      </c>
      <c r="E545" s="103">
        <v>544</v>
      </c>
      <c r="F545" s="104" t="str" cm="1">
        <f t="array" ref="F545">INDEX(QS!$B$5:$B$1000,MATCH(D545,QS!$C$5:$C$1000,0))</f>
        <v>=345</v>
      </c>
      <c r="G545" s="104" t="str">
        <f>VLOOKUP(D545,TIMES排名!A:B,2,FALSE)</f>
        <v>501–600</v>
      </c>
      <c r="J545" s="109" t="s">
        <v>4512</v>
      </c>
    </row>
    <row r="546" ht="15" spans="1:10">
      <c r="A546" t="s">
        <v>595</v>
      </c>
      <c r="B546" t="s">
        <v>464</v>
      </c>
      <c r="C546">
        <v>528923</v>
      </c>
      <c r="D546" t="s">
        <v>1193</v>
      </c>
      <c r="E546" s="103">
        <v>544</v>
      </c>
      <c r="F546" s="104" t="e" cm="1">
        <f t="array" ref="F546">INDEX(QS!$B$5:$B$1000,MATCH(D546,QS!$C$5:$C$1000,0))</f>
        <v>#N/A</v>
      </c>
      <c r="G546" s="104" t="e">
        <f>VLOOKUP(D546,TIMES排名!A:B,2,FALSE)</f>
        <v>#N/A</v>
      </c>
      <c r="J546" s="109" t="s">
        <v>4513</v>
      </c>
    </row>
    <row r="547" ht="15" spans="1:10">
      <c r="A547" t="s">
        <v>1764</v>
      </c>
      <c r="B547" t="s">
        <v>572</v>
      </c>
      <c r="C547">
        <v>500789</v>
      </c>
      <c r="D547" t="s">
        <v>1765</v>
      </c>
      <c r="E547" s="103">
        <v>544</v>
      </c>
      <c r="F547" s="104" t="e" cm="1">
        <f t="array" ref="F547">INDEX(QS!$B$5:$B$1000,MATCH(D547,QS!$C$5:$C$1000,0))</f>
        <v>#N/A</v>
      </c>
      <c r="G547" s="104" t="str">
        <f>VLOOKUP(D547,TIMES排名!A:B,2,FALSE)</f>
        <v>601–800</v>
      </c>
      <c r="J547" s="109" t="s">
        <v>4514</v>
      </c>
    </row>
    <row r="548" ht="15" spans="1:10">
      <c r="A548" t="s">
        <v>1827</v>
      </c>
      <c r="B548" t="s">
        <v>711</v>
      </c>
      <c r="C548">
        <v>504532</v>
      </c>
      <c r="D548" t="s">
        <v>1828</v>
      </c>
      <c r="E548" s="103">
        <v>544</v>
      </c>
      <c r="F548" s="104" t="e" cm="1">
        <f t="array" ref="F548">INDEX(QS!$B$5:$B$1000,MATCH(D548,QS!$C$5:$C$1000,0))</f>
        <v>#N/A</v>
      </c>
      <c r="G548" s="104" t="str">
        <f>VLOOKUP(D548,TIMES排名!A:B,2,FALSE)</f>
        <v>601–800</v>
      </c>
      <c r="J548" s="109" t="s">
        <v>4515</v>
      </c>
    </row>
    <row r="549" ht="15" spans="1:10">
      <c r="A549" t="s">
        <v>2664</v>
      </c>
      <c r="B549" t="s">
        <v>40</v>
      </c>
      <c r="C549">
        <v>231174</v>
      </c>
      <c r="D549" t="s">
        <v>2665</v>
      </c>
      <c r="E549" s="103">
        <v>544</v>
      </c>
      <c r="F549" s="104" t="str" cm="1">
        <f t="array" ref="F549">INDEX(QS!$B$5:$B$1000,MATCH(D549,QS!$C$5:$C$1000,0))</f>
        <v>901-950</v>
      </c>
      <c r="G549" s="104" t="e">
        <f>VLOOKUP(D549,TIMES排名!A:B,2,FALSE)</f>
        <v>#N/A</v>
      </c>
      <c r="J549" s="109" t="s">
        <v>4516</v>
      </c>
    </row>
    <row r="550" ht="15" spans="1:10">
      <c r="A550" t="s">
        <v>1877</v>
      </c>
      <c r="B550" t="s">
        <v>261</v>
      </c>
      <c r="C550">
        <v>504471</v>
      </c>
      <c r="D550" t="s">
        <v>1878</v>
      </c>
      <c r="E550" s="103">
        <v>549</v>
      </c>
      <c r="F550" s="104" t="str" cm="1">
        <f t="array" ref="F550">INDEX(QS!$B$5:$B$1000,MATCH(D550,QS!$C$5:$C$1000,0))</f>
        <v>=548</v>
      </c>
      <c r="G550" s="104" t="str">
        <f>VLOOKUP(D550,TIMES排名!A:B,2,FALSE)</f>
        <v>601–800</v>
      </c>
      <c r="J550" s="109" t="s">
        <v>4517</v>
      </c>
    </row>
    <row r="551" ht="15" spans="1:10">
      <c r="A551" t="s">
        <v>68</v>
      </c>
      <c r="B551" t="s">
        <v>69</v>
      </c>
      <c r="C551">
        <v>505552</v>
      </c>
      <c r="D551" t="s">
        <v>2666</v>
      </c>
      <c r="E551" s="103">
        <v>549</v>
      </c>
      <c r="F551" s="104" t="str" cm="1">
        <f t="array" ref="F551">INDEX(QS!$B$5:$B$1000,MATCH(D551,QS!$C$5:$C$1000,0))</f>
        <v>801-850</v>
      </c>
      <c r="G551" s="104" t="e">
        <f>VLOOKUP(D551,TIMES排名!A:B,2,FALSE)</f>
        <v>#N/A</v>
      </c>
      <c r="J551" s="109" t="s">
        <v>4518</v>
      </c>
    </row>
    <row r="552" ht="15" spans="1:10">
      <c r="A552" t="s">
        <v>68</v>
      </c>
      <c r="B552" t="s">
        <v>69</v>
      </c>
      <c r="C552">
        <v>502130</v>
      </c>
      <c r="D552" t="s">
        <v>2667</v>
      </c>
      <c r="E552" s="103">
        <v>549</v>
      </c>
      <c r="F552" s="104" t="e" cm="1">
        <f t="array" ref="F552">INDEX(QS!$B$5:$B$1000,MATCH(D552,QS!$C$5:$C$1000,0))</f>
        <v>#N/A</v>
      </c>
      <c r="G552" s="104" t="e">
        <f>VLOOKUP(D552,TIMES排名!A:B,2,FALSE)</f>
        <v>#N/A</v>
      </c>
      <c r="J552" s="109" t="s">
        <v>4519</v>
      </c>
    </row>
    <row r="553" ht="15" spans="1:10">
      <c r="A553" t="s">
        <v>2668</v>
      </c>
      <c r="B553" t="s">
        <v>613</v>
      </c>
      <c r="C553">
        <v>530027</v>
      </c>
      <c r="D553" t="s">
        <v>2669</v>
      </c>
      <c r="E553" s="103">
        <v>549</v>
      </c>
      <c r="F553" s="104" t="e" cm="1">
        <f t="array" ref="F553">INDEX(QS!$B$5:$B$1000,MATCH(D553,QS!$C$5:$C$1000,0))</f>
        <v>#N/A</v>
      </c>
      <c r="G553" s="104" t="e">
        <f>VLOOKUP(D553,TIMES排名!A:B,2,FALSE)</f>
        <v>#N/A</v>
      </c>
      <c r="J553" s="109" t="s">
        <v>4520</v>
      </c>
    </row>
    <row r="554" ht="15" spans="1:10">
      <c r="A554" t="s">
        <v>297</v>
      </c>
      <c r="B554" t="s">
        <v>298</v>
      </c>
      <c r="C554">
        <v>502163</v>
      </c>
      <c r="D554" t="s">
        <v>2670</v>
      </c>
      <c r="E554" s="103">
        <v>549</v>
      </c>
      <c r="F554" s="104" t="e" cm="1">
        <f t="array" ref="F554">INDEX(QS!$B$5:$B$1000,MATCH(D554,QS!$C$5:$C$1000,0))</f>
        <v>#N/A</v>
      </c>
      <c r="G554" s="104" t="e">
        <f>VLOOKUP(D554,TIMES排名!A:B,2,FALSE)</f>
        <v>#N/A</v>
      </c>
      <c r="J554" s="109" t="s">
        <v>4521</v>
      </c>
    </row>
    <row r="555" ht="15" spans="1:10">
      <c r="A555" t="s">
        <v>2672</v>
      </c>
      <c r="B555" t="s">
        <v>1068</v>
      </c>
      <c r="C555">
        <v>504426</v>
      </c>
      <c r="D555" t="s">
        <v>2673</v>
      </c>
      <c r="E555" s="103">
        <v>549</v>
      </c>
      <c r="F555" s="104" t="e" cm="1">
        <f t="array" ref="F555">INDEX(QS!$B$5:$B$1000,MATCH(D555,QS!$C$5:$C$1000,0))</f>
        <v>#N/A</v>
      </c>
      <c r="G555" s="104" t="e">
        <f>VLOOKUP(D555,TIMES排名!A:B,2,FALSE)</f>
        <v>#N/A</v>
      </c>
      <c r="J555" s="109" t="s">
        <v>4522</v>
      </c>
    </row>
    <row r="556" ht="15" spans="1:10">
      <c r="A556" t="s">
        <v>2674</v>
      </c>
      <c r="B556" t="s">
        <v>370</v>
      </c>
      <c r="C556">
        <v>505038</v>
      </c>
      <c r="D556" t="s">
        <v>2675</v>
      </c>
      <c r="E556" s="103">
        <v>555</v>
      </c>
      <c r="F556" s="104" t="e" cm="1">
        <f t="array" ref="F556">INDEX(QS!$B$5:$B$1000,MATCH(D556,QS!$C$5:$C$1000,0))</f>
        <v>#N/A</v>
      </c>
      <c r="G556" s="104" t="e">
        <f>VLOOKUP(D556,TIMES排名!A:B,2,FALSE)</f>
        <v>#N/A</v>
      </c>
      <c r="J556" s="109" t="s">
        <v>4523</v>
      </c>
    </row>
    <row r="557" ht="15" spans="1:10">
      <c r="A557" t="s">
        <v>1100</v>
      </c>
      <c r="B557" t="s">
        <v>572</v>
      </c>
      <c r="C557">
        <v>530202</v>
      </c>
      <c r="D557" t="s">
        <v>2676</v>
      </c>
      <c r="E557" s="103">
        <v>556</v>
      </c>
      <c r="F557" s="104" t="str" cm="1">
        <f t="array" ref="F557">INDEX(QS!$B$5:$B$1000,MATCH(D557,QS!$C$5:$C$1000,0))</f>
        <v>284</v>
      </c>
      <c r="G557" s="104" t="e">
        <f>VLOOKUP(D557,TIMES排名!A:B,2,FALSE)</f>
        <v>#N/A</v>
      </c>
      <c r="J557" s="109" t="s">
        <v>4524</v>
      </c>
    </row>
    <row r="558" ht="15" spans="1:10">
      <c r="A558" t="s">
        <v>1883</v>
      </c>
      <c r="B558" t="s">
        <v>405</v>
      </c>
      <c r="C558">
        <v>503123</v>
      </c>
      <c r="D558" t="s">
        <v>1884</v>
      </c>
      <c r="E558" s="103">
        <v>556</v>
      </c>
      <c r="F558" s="104" t="e" cm="1">
        <f t="array" ref="F558">INDEX(QS!$B$5:$B$1000,MATCH(D558,QS!$C$5:$C$1000,0))</f>
        <v>#N/A</v>
      </c>
      <c r="G558" s="104" t="str">
        <f>VLOOKUP(D558,TIMES排名!A:B,2,FALSE)</f>
        <v>401–500</v>
      </c>
      <c r="J558" s="109" t="s">
        <v>4525</v>
      </c>
    </row>
    <row r="559" ht="15" spans="1:10">
      <c r="A559" t="s">
        <v>2118</v>
      </c>
      <c r="B559" t="s">
        <v>405</v>
      </c>
      <c r="C559">
        <v>502531</v>
      </c>
      <c r="D559" t="s">
        <v>2119</v>
      </c>
      <c r="E559" s="103">
        <v>558</v>
      </c>
      <c r="F559" s="104" t="str" cm="1">
        <f t="array" ref="F559">INDEX(QS!$B$5:$B$1000,MATCH(D559,QS!$C$5:$C$1000,0))</f>
        <v>801-850</v>
      </c>
      <c r="G559" s="104" t="str">
        <f>VLOOKUP(D559,TIMES排名!A:B,2,FALSE)</f>
        <v>501–600</v>
      </c>
      <c r="J559" s="109" t="s">
        <v>4526</v>
      </c>
    </row>
    <row r="560" ht="15" spans="1:10">
      <c r="A560" t="s">
        <v>2080</v>
      </c>
      <c r="B560" t="s">
        <v>405</v>
      </c>
      <c r="C560">
        <v>501535</v>
      </c>
      <c r="D560" t="s">
        <v>2081</v>
      </c>
      <c r="E560" s="103">
        <v>558</v>
      </c>
      <c r="F560" s="104" t="str" cm="1">
        <f t="array" ref="F560">INDEX(QS!$B$5:$B$1000,MATCH(D560,QS!$C$5:$C$1000,0))</f>
        <v>851-900</v>
      </c>
      <c r="G560" s="104" t="str">
        <f>VLOOKUP(D560,TIMES排名!A:B,2,FALSE)</f>
        <v>801–1000</v>
      </c>
      <c r="J560" s="109" t="s">
        <v>4527</v>
      </c>
    </row>
    <row r="561" ht="15" spans="1:10">
      <c r="A561" t="s">
        <v>102</v>
      </c>
      <c r="B561" t="s">
        <v>40</v>
      </c>
      <c r="C561">
        <v>139940</v>
      </c>
      <c r="D561" t="s">
        <v>980</v>
      </c>
      <c r="E561" s="103">
        <v>560</v>
      </c>
      <c r="F561" s="104" t="str" cm="1">
        <f t="array" ref="F561">INDEX(QS!$B$5:$B$1000,MATCH(D561,QS!$C$5:$C$1000,0))</f>
        <v>851-900</v>
      </c>
      <c r="G561" s="104" t="str">
        <f>VLOOKUP(D561,TIMES排名!A:B,2,FALSE)</f>
        <v>401–500</v>
      </c>
      <c r="J561" s="109" t="s">
        <v>4528</v>
      </c>
    </row>
    <row r="562" ht="15" spans="1:10">
      <c r="A562" t="s">
        <v>680</v>
      </c>
      <c r="B562" t="s">
        <v>464</v>
      </c>
      <c r="C562">
        <v>503271</v>
      </c>
      <c r="D562" t="s">
        <v>1282</v>
      </c>
      <c r="E562" s="103">
        <v>560</v>
      </c>
      <c r="F562" s="104" t="str" cm="1">
        <f t="array" ref="F562">INDEX(QS!$B$5:$B$1000,MATCH(D562,QS!$C$5:$C$1000,0))</f>
        <v>=336</v>
      </c>
      <c r="G562" s="104" t="str">
        <f>VLOOKUP(D562,TIMES排名!A:B,2,FALSE)</f>
        <v>501–600</v>
      </c>
      <c r="J562" s="109" t="s">
        <v>4529</v>
      </c>
    </row>
    <row r="563" ht="15" spans="1:10">
      <c r="A563" t="s">
        <v>1866</v>
      </c>
      <c r="B563" t="s">
        <v>1867</v>
      </c>
      <c r="C563">
        <v>529474</v>
      </c>
      <c r="D563" t="s">
        <v>1868</v>
      </c>
      <c r="E563" s="103">
        <v>560</v>
      </c>
      <c r="F563" s="104" t="str" cm="1">
        <f t="array" ref="F563">INDEX(QS!$B$5:$B$1000,MATCH(D563,QS!$C$5:$C$1000,0))</f>
        <v>691-700</v>
      </c>
      <c r="G563" s="104" t="str">
        <f>VLOOKUP(D563,TIMES排名!A:B,2,FALSE)</f>
        <v>601–800</v>
      </c>
      <c r="J563" s="109" t="s">
        <v>4530</v>
      </c>
    </row>
    <row r="564" ht="15" spans="1:10">
      <c r="A564" t="s">
        <v>2678</v>
      </c>
      <c r="B564" t="s">
        <v>689</v>
      </c>
      <c r="C564">
        <v>501902</v>
      </c>
      <c r="D564" t="s">
        <v>2679</v>
      </c>
      <c r="E564" s="103">
        <v>560</v>
      </c>
      <c r="F564" s="104" t="e" cm="1">
        <f t="array" ref="F564">INDEX(QS!$B$5:$B$1000,MATCH(D564,QS!$C$5:$C$1000,0))</f>
        <v>#N/A</v>
      </c>
      <c r="G564" s="104" t="e">
        <f>VLOOKUP(D564,TIMES排名!A:B,2,FALSE)</f>
        <v>#N/A</v>
      </c>
      <c r="J564" s="109" t="s">
        <v>4531</v>
      </c>
    </row>
    <row r="565" ht="15" spans="1:10">
      <c r="A565" t="s">
        <v>1116</v>
      </c>
      <c r="B565" t="s">
        <v>69</v>
      </c>
      <c r="C565">
        <v>529045</v>
      </c>
      <c r="D565" t="s">
        <v>2680</v>
      </c>
      <c r="E565" s="103">
        <v>560</v>
      </c>
      <c r="F565" s="104" t="e" cm="1">
        <f t="array" ref="F565">INDEX(QS!$B$5:$B$1000,MATCH(D565,QS!$C$5:$C$1000,0))</f>
        <v>#N/A</v>
      </c>
      <c r="G565" s="104" t="e">
        <f>VLOOKUP(D565,TIMES排名!A:B,2,FALSE)</f>
        <v>#N/A</v>
      </c>
      <c r="J565" s="109" t="s">
        <v>4532</v>
      </c>
    </row>
    <row r="566" ht="15" spans="1:10">
      <c r="A566" t="s">
        <v>2681</v>
      </c>
      <c r="B566" t="s">
        <v>96</v>
      </c>
      <c r="C566">
        <v>502747</v>
      </c>
      <c r="D566" t="s">
        <v>2682</v>
      </c>
      <c r="E566" s="103">
        <v>560</v>
      </c>
      <c r="F566" s="104" t="e" cm="1">
        <f t="array" ref="F566">INDEX(QS!$B$5:$B$1000,MATCH(D566,QS!$C$5:$C$1000,0))</f>
        <v>#N/A</v>
      </c>
      <c r="G566" s="104" t="e">
        <f>VLOOKUP(D566,TIMES排名!A:B,2,FALSE)</f>
        <v>#N/A</v>
      </c>
      <c r="J566" s="109" t="s">
        <v>4533</v>
      </c>
    </row>
    <row r="567" ht="15" spans="1:10">
      <c r="A567" t="s">
        <v>226</v>
      </c>
      <c r="B567" t="s">
        <v>69</v>
      </c>
      <c r="C567">
        <v>501774</v>
      </c>
      <c r="D567" t="s">
        <v>1308</v>
      </c>
      <c r="E567" s="103">
        <v>560</v>
      </c>
      <c r="F567" s="104" t="e" cm="1">
        <f t="array" ref="F567">INDEX(QS!$B$5:$B$1000,MATCH(D567,QS!$C$5:$C$1000,0))</f>
        <v>#N/A</v>
      </c>
      <c r="G567" s="104" t="str">
        <f>VLOOKUP(D567,TIMES排名!A:B,2,FALSE)</f>
        <v>801–1000</v>
      </c>
      <c r="J567" s="109" t="s">
        <v>4534</v>
      </c>
    </row>
    <row r="568" ht="15" spans="1:10">
      <c r="A568" t="s">
        <v>226</v>
      </c>
      <c r="B568" t="s">
        <v>69</v>
      </c>
      <c r="C568">
        <v>500835</v>
      </c>
      <c r="D568" t="s">
        <v>2684</v>
      </c>
      <c r="E568" s="103">
        <v>560</v>
      </c>
      <c r="F568" s="104" t="e" cm="1">
        <f t="array" ref="F568">INDEX(QS!$B$5:$B$1000,MATCH(D568,QS!$C$5:$C$1000,0))</f>
        <v>#N/A</v>
      </c>
      <c r="G568" s="104" t="e">
        <f>VLOOKUP(D568,TIMES排名!A:B,2,FALSE)</f>
        <v>#N/A</v>
      </c>
      <c r="J568" s="109" t="s">
        <v>4535</v>
      </c>
    </row>
    <row r="569" ht="15" spans="1:10">
      <c r="A569" t="s">
        <v>174</v>
      </c>
      <c r="B569" t="s">
        <v>69</v>
      </c>
      <c r="C569">
        <v>529071</v>
      </c>
      <c r="D569" t="s">
        <v>2353</v>
      </c>
      <c r="E569" s="103">
        <v>560</v>
      </c>
      <c r="F569" s="104" t="e" cm="1">
        <f t="array" ref="F569">INDEX(QS!$B$5:$B$1000,MATCH(D569,QS!$C$5:$C$1000,0))</f>
        <v>#N/A</v>
      </c>
      <c r="G569" s="104" t="str">
        <f>VLOOKUP(D569,TIMES排名!A:B,2,FALSE)</f>
        <v>1001–1200</v>
      </c>
      <c r="J569" s="109" t="s">
        <v>4536</v>
      </c>
    </row>
    <row r="570" ht="15" spans="1:10">
      <c r="A570" t="s">
        <v>226</v>
      </c>
      <c r="B570" t="s">
        <v>69</v>
      </c>
      <c r="C570">
        <v>528982</v>
      </c>
      <c r="D570" t="s">
        <v>1307</v>
      </c>
      <c r="E570" s="103">
        <v>569</v>
      </c>
      <c r="F570" s="104" t="e" cm="1">
        <f t="array" ref="F570">INDEX(QS!$B$5:$B$1000,MATCH(D570,QS!$C$5:$C$1000,0))</f>
        <v>#N/A</v>
      </c>
      <c r="G570" s="104" t="str">
        <f>VLOOKUP(D570,TIMES排名!A:B,2,FALSE)</f>
        <v>801–1000</v>
      </c>
      <c r="J570" s="109" t="s">
        <v>4537</v>
      </c>
    </row>
    <row r="571" ht="15" spans="1:10">
      <c r="A571" t="s">
        <v>2685</v>
      </c>
      <c r="B571" t="s">
        <v>218</v>
      </c>
      <c r="C571">
        <v>504372</v>
      </c>
      <c r="D571" t="s">
        <v>2686</v>
      </c>
      <c r="E571" s="103">
        <v>569</v>
      </c>
      <c r="F571" s="104" t="e" cm="1">
        <f t="array" ref="F571">INDEX(QS!$B$5:$B$1000,MATCH(D571,QS!$C$5:$C$1000,0))</f>
        <v>#N/A</v>
      </c>
      <c r="G571" s="104" t="e">
        <f>VLOOKUP(D571,TIMES排名!A:B,2,FALSE)</f>
        <v>#N/A</v>
      </c>
      <c r="J571" s="109" t="s">
        <v>4538</v>
      </c>
    </row>
    <row r="572" ht="15" spans="1:10">
      <c r="A572" t="s">
        <v>1000</v>
      </c>
      <c r="B572" t="s">
        <v>69</v>
      </c>
      <c r="C572">
        <v>529032</v>
      </c>
      <c r="D572" t="s">
        <v>2687</v>
      </c>
      <c r="E572" s="103">
        <v>569</v>
      </c>
      <c r="F572" s="104" t="e" cm="1">
        <f t="array" ref="F572">INDEX(QS!$B$5:$B$1000,MATCH(D572,QS!$C$5:$C$1000,0))</f>
        <v>#N/A</v>
      </c>
      <c r="G572" s="104" t="e">
        <f>VLOOKUP(D572,TIMES排名!A:B,2,FALSE)</f>
        <v>#N/A</v>
      </c>
      <c r="J572" s="109" t="s">
        <v>4539</v>
      </c>
    </row>
    <row r="573" ht="15" spans="1:10">
      <c r="A573" t="s">
        <v>2688</v>
      </c>
      <c r="B573" t="s">
        <v>96</v>
      </c>
      <c r="C573">
        <v>500220</v>
      </c>
      <c r="D573" t="s">
        <v>2689</v>
      </c>
      <c r="E573" s="103">
        <v>569</v>
      </c>
      <c r="F573" s="104" t="e" cm="1">
        <f t="array" ref="F573">INDEX(QS!$B$5:$B$1000,MATCH(D573,QS!$C$5:$C$1000,0))</f>
        <v>#N/A</v>
      </c>
      <c r="G573" s="104" t="e">
        <f>VLOOKUP(D573,TIMES排名!A:B,2,FALSE)</f>
        <v>#N/A</v>
      </c>
      <c r="J573" s="109" t="s">
        <v>4540</v>
      </c>
    </row>
    <row r="574" ht="15" spans="1:10">
      <c r="A574" t="s">
        <v>397</v>
      </c>
      <c r="B574" t="s">
        <v>36</v>
      </c>
      <c r="C574">
        <v>504028</v>
      </c>
      <c r="D574" t="s">
        <v>1239</v>
      </c>
      <c r="E574" s="103">
        <v>573</v>
      </c>
      <c r="F574" s="104" t="str" cm="1">
        <f t="array" ref="F574">INDEX(QS!$B$5:$B$1000,MATCH(D574,QS!$C$5:$C$1000,0))</f>
        <v>751-760</v>
      </c>
      <c r="G574" s="104" t="str">
        <f>VLOOKUP(D574,TIMES排名!A:B,2,FALSE)</f>
        <v>401–500</v>
      </c>
      <c r="J574" s="109" t="s">
        <v>4541</v>
      </c>
    </row>
    <row r="575" ht="15" spans="1:10">
      <c r="A575" t="s">
        <v>2690</v>
      </c>
      <c r="B575" t="s">
        <v>1379</v>
      </c>
      <c r="C575">
        <v>530203</v>
      </c>
      <c r="D575" t="s">
        <v>2691</v>
      </c>
      <c r="E575" s="103">
        <v>573</v>
      </c>
      <c r="F575" s="104" t="e" cm="1">
        <f t="array" ref="F575">INDEX(QS!$B$5:$B$1000,MATCH(D575,QS!$C$5:$C$1000,0))</f>
        <v>#N/A</v>
      </c>
      <c r="G575" s="104" t="e">
        <f>VLOOKUP(D575,TIMES排名!A:B,2,FALSE)</f>
        <v>#N/A</v>
      </c>
      <c r="J575" s="109" t="s">
        <v>4542</v>
      </c>
    </row>
    <row r="576" ht="15" spans="1:10">
      <c r="A576" t="s">
        <v>744</v>
      </c>
      <c r="B576" t="s">
        <v>624</v>
      </c>
      <c r="C576">
        <v>514104</v>
      </c>
      <c r="D576" t="s">
        <v>745</v>
      </c>
      <c r="E576" s="103">
        <v>573</v>
      </c>
      <c r="F576" s="104" t="e" cm="1">
        <f t="array" ref="F576">INDEX(QS!$B$5:$B$1000,MATCH(D576,QS!$C$5:$C$1000,0))</f>
        <v>#N/A</v>
      </c>
      <c r="G576" s="104" t="str">
        <f>VLOOKUP(D576,TIMES排名!A:B,2,FALSE)</f>
        <v>601–800</v>
      </c>
      <c r="J576" s="109" t="s">
        <v>4543</v>
      </c>
    </row>
    <row r="577" ht="15" spans="1:10">
      <c r="A577" t="s">
        <v>2020</v>
      </c>
      <c r="B577" t="s">
        <v>405</v>
      </c>
      <c r="C577">
        <v>500522</v>
      </c>
      <c r="D577" t="s">
        <v>2021</v>
      </c>
      <c r="E577" s="103">
        <v>573</v>
      </c>
      <c r="F577" s="104" t="e" cm="1">
        <f t="array" ref="F577">INDEX(QS!$B$5:$B$1000,MATCH(D577,QS!$C$5:$C$1000,0))</f>
        <v>#N/A</v>
      </c>
      <c r="G577" s="104" t="str">
        <f>VLOOKUP(D577,TIMES排名!A:B,2,FALSE)</f>
        <v>501–600</v>
      </c>
      <c r="J577" s="109" t="s">
        <v>4544</v>
      </c>
    </row>
    <row r="578" ht="15" spans="1:10">
      <c r="A578" t="s">
        <v>1962</v>
      </c>
      <c r="B578" t="s">
        <v>36</v>
      </c>
      <c r="C578">
        <v>500018</v>
      </c>
      <c r="D578" t="s">
        <v>1963</v>
      </c>
      <c r="E578" s="103">
        <v>577</v>
      </c>
      <c r="F578" s="104" t="str" cm="1">
        <f t="array" ref="F578">INDEX(QS!$B$5:$B$1000,MATCH(D578,QS!$C$5:$C$1000,0))</f>
        <v>=336</v>
      </c>
      <c r="G578" s="104" t="str">
        <f>VLOOKUP(D578,TIMES排名!A:B,2,FALSE)</f>
        <v>351–400</v>
      </c>
      <c r="J578" s="109" t="s">
        <v>4545</v>
      </c>
    </row>
    <row r="579" ht="15" spans="1:10">
      <c r="A579" t="s">
        <v>2102</v>
      </c>
      <c r="B579" t="s">
        <v>36</v>
      </c>
      <c r="C579">
        <v>505745</v>
      </c>
      <c r="D579" t="s">
        <v>2103</v>
      </c>
      <c r="E579" s="103">
        <v>577</v>
      </c>
      <c r="F579" s="104" t="str" cm="1">
        <f t="array" ref="F579">INDEX(QS!$B$5:$B$1000,MATCH(D579,QS!$C$5:$C$1000,0))</f>
        <v>=502</v>
      </c>
      <c r="G579" s="104" t="str">
        <f>VLOOKUP(D579,TIMES排名!A:B,2,FALSE)</f>
        <v>401–500</v>
      </c>
      <c r="J579" s="109" t="s">
        <v>4546</v>
      </c>
    </row>
    <row r="580" ht="15" spans="1:10">
      <c r="A580" t="s">
        <v>2367</v>
      </c>
      <c r="B580" t="s">
        <v>2367</v>
      </c>
      <c r="C580">
        <v>502117</v>
      </c>
      <c r="D580" t="s">
        <v>2692</v>
      </c>
      <c r="E580" s="103">
        <v>577</v>
      </c>
      <c r="F580" s="104" t="str" cm="1">
        <f t="array" ref="F580">INDEX(QS!$B$5:$B$1000,MATCH(D580,QS!$C$5:$C$1000,0))</f>
        <v>=545</v>
      </c>
      <c r="G580" s="104" t="e">
        <f>VLOOKUP(D580,TIMES排名!A:B,2,FALSE)</f>
        <v>#N/A</v>
      </c>
      <c r="J580" s="109" t="s">
        <v>4547</v>
      </c>
    </row>
    <row r="581" ht="15" spans="1:10">
      <c r="A581" t="s">
        <v>137</v>
      </c>
      <c r="B581" t="s">
        <v>69</v>
      </c>
      <c r="C581">
        <v>505997</v>
      </c>
      <c r="D581" t="s">
        <v>2693</v>
      </c>
      <c r="E581" s="103">
        <v>577</v>
      </c>
      <c r="F581" s="104" t="e" cm="1">
        <f t="array" ref="F581">INDEX(QS!$B$5:$B$1000,MATCH(D581,QS!$C$5:$C$1000,0))</f>
        <v>#N/A</v>
      </c>
      <c r="G581" s="104" t="e">
        <f>VLOOKUP(D581,TIMES排名!A:B,2,FALSE)</f>
        <v>#N/A</v>
      </c>
      <c r="J581" s="109" t="s">
        <v>4548</v>
      </c>
    </row>
    <row r="582" ht="15" spans="1:10">
      <c r="A582" t="s">
        <v>991</v>
      </c>
      <c r="B582" t="s">
        <v>617</v>
      </c>
      <c r="C582">
        <v>529535</v>
      </c>
      <c r="D582" t="s">
        <v>992</v>
      </c>
      <c r="E582" s="103">
        <v>577</v>
      </c>
      <c r="F582" s="104" t="e" cm="1">
        <f t="array" ref="F582">INDEX(QS!$B$5:$B$1000,MATCH(D582,QS!$C$5:$C$1000,0))</f>
        <v>#N/A</v>
      </c>
      <c r="G582" s="104" t="str">
        <f>VLOOKUP(D582,TIMES排名!A:B,2,FALSE)</f>
        <v>501–600</v>
      </c>
      <c r="J582" s="109" t="s">
        <v>4549</v>
      </c>
    </row>
    <row r="583" ht="15" spans="1:10">
      <c r="A583" t="s">
        <v>428</v>
      </c>
      <c r="B583" t="s">
        <v>69</v>
      </c>
      <c r="C583">
        <v>528991</v>
      </c>
      <c r="D583" t="s">
        <v>1570</v>
      </c>
      <c r="E583" s="103">
        <v>577</v>
      </c>
      <c r="F583" s="104" t="e" cm="1">
        <f t="array" ref="F583">INDEX(QS!$B$5:$B$1000,MATCH(D583,QS!$C$5:$C$1000,0))</f>
        <v>#N/A</v>
      </c>
      <c r="G583" s="104" t="str">
        <f>VLOOKUP(D583,TIMES排名!A:B,2,FALSE)</f>
        <v>1201–1500</v>
      </c>
      <c r="J583" s="109" t="s">
        <v>4550</v>
      </c>
    </row>
    <row r="584" ht="15" spans="1:10">
      <c r="A584" t="s">
        <v>2694</v>
      </c>
      <c r="B584" t="s">
        <v>302</v>
      </c>
      <c r="C584">
        <v>500047</v>
      </c>
      <c r="D584" t="s">
        <v>2695</v>
      </c>
      <c r="E584" s="103">
        <v>577</v>
      </c>
      <c r="F584" s="104" t="e" cm="1">
        <f t="array" ref="F584">INDEX(QS!$B$5:$B$1000,MATCH(D584,QS!$C$5:$C$1000,0))</f>
        <v>#N/A</v>
      </c>
      <c r="G584" s="104" t="e">
        <f>VLOOKUP(D584,TIMES排名!A:B,2,FALSE)</f>
        <v>#N/A</v>
      </c>
      <c r="J584" s="109" t="s">
        <v>4551</v>
      </c>
    </row>
    <row r="585" ht="15" spans="1:10">
      <c r="A585" t="s">
        <v>1228</v>
      </c>
      <c r="B585" t="s">
        <v>96</v>
      </c>
      <c r="C585">
        <v>503676</v>
      </c>
      <c r="D585" t="s">
        <v>1229</v>
      </c>
      <c r="E585" s="103">
        <v>584</v>
      </c>
      <c r="F585" s="104" t="str" cm="1">
        <f t="array" ref="F585">INDEX(QS!$B$5:$B$1000,MATCH(D585,QS!$C$5:$C$1000,0))</f>
        <v>=481</v>
      </c>
      <c r="G585" s="104" t="str">
        <f>VLOOKUP(D585,TIMES排名!A:B,2,FALSE)</f>
        <v>401–500</v>
      </c>
      <c r="J585" s="109" t="s">
        <v>4552</v>
      </c>
    </row>
    <row r="586" ht="15" spans="1:10">
      <c r="A586" t="s">
        <v>372</v>
      </c>
      <c r="B586" t="s">
        <v>373</v>
      </c>
      <c r="C586">
        <v>529129</v>
      </c>
      <c r="D586" t="s">
        <v>2696</v>
      </c>
      <c r="E586" s="103">
        <v>584</v>
      </c>
      <c r="F586" s="104" t="e" cm="1">
        <f t="array" ref="F586">INDEX(QS!$B$5:$B$1000,MATCH(D586,QS!$C$5:$C$1000,0))</f>
        <v>#N/A</v>
      </c>
      <c r="G586" s="104" t="e">
        <f>VLOOKUP(D586,TIMES排名!A:B,2,FALSE)</f>
        <v>#N/A</v>
      </c>
      <c r="J586" s="109" t="s">
        <v>4553</v>
      </c>
    </row>
    <row r="587" ht="15" spans="1:10">
      <c r="A587" t="s">
        <v>105</v>
      </c>
      <c r="B587" t="s">
        <v>106</v>
      </c>
      <c r="C587">
        <v>501931</v>
      </c>
      <c r="D587" t="s">
        <v>2297</v>
      </c>
      <c r="E587" s="103">
        <v>586</v>
      </c>
      <c r="F587" s="104" t="str" cm="1">
        <f t="array" ref="F587">INDEX(QS!$B$5:$B$1000,MATCH(D587,QS!$C$5:$C$1000,0))</f>
        <v>=199</v>
      </c>
      <c r="G587" s="104" t="str">
        <f>VLOOKUP(D587,TIMES排名!A:B,2,FALSE)</f>
        <v>1001–1200</v>
      </c>
      <c r="J587" s="109" t="s">
        <v>4554</v>
      </c>
    </row>
    <row r="588" ht="15" spans="1:10">
      <c r="A588" t="s">
        <v>2135</v>
      </c>
      <c r="B588" t="s">
        <v>405</v>
      </c>
      <c r="C588">
        <v>504323</v>
      </c>
      <c r="D588" t="s">
        <v>2136</v>
      </c>
      <c r="E588" s="103">
        <v>586</v>
      </c>
      <c r="F588" s="104" t="str" cm="1">
        <f t="array" ref="F588">INDEX(QS!$B$5:$B$1000,MATCH(D588,QS!$C$5:$C$1000,0))</f>
        <v>731-740</v>
      </c>
      <c r="G588" s="104" t="str">
        <f>VLOOKUP(D588,TIMES排名!A:B,2,FALSE)</f>
        <v>401–500</v>
      </c>
      <c r="J588" s="109" t="s">
        <v>4555</v>
      </c>
    </row>
    <row r="589" ht="15" spans="1:10">
      <c r="A589" t="s">
        <v>1000</v>
      </c>
      <c r="B589" t="s">
        <v>69</v>
      </c>
      <c r="C589">
        <v>529270</v>
      </c>
      <c r="D589" t="s">
        <v>1001</v>
      </c>
      <c r="E589" s="103">
        <v>586</v>
      </c>
      <c r="F589" s="104" t="e" cm="1">
        <f t="array" ref="F589">INDEX(QS!$B$5:$B$1000,MATCH(D589,QS!$C$5:$C$1000,0))</f>
        <v>#N/A</v>
      </c>
      <c r="G589" s="104" t="str">
        <f>VLOOKUP(D589,TIMES排名!A:B,2,FALSE)</f>
        <v>801–1000</v>
      </c>
      <c r="J589" s="109" t="s">
        <v>4556</v>
      </c>
    </row>
    <row r="590" ht="15" spans="1:10">
      <c r="A590" t="s">
        <v>1723</v>
      </c>
      <c r="B590" t="s">
        <v>113</v>
      </c>
      <c r="C590">
        <v>529681</v>
      </c>
      <c r="D590" t="s">
        <v>1724</v>
      </c>
      <c r="E590" s="103">
        <v>586</v>
      </c>
      <c r="F590" s="104" t="e" cm="1">
        <f t="array" ref="F590">INDEX(QS!$B$5:$B$1000,MATCH(D590,QS!$C$5:$C$1000,0))</f>
        <v>#N/A</v>
      </c>
      <c r="G590" s="104" t="e">
        <f>VLOOKUP(D590,TIMES排名!A:B,2,FALSE)</f>
        <v>#N/A</v>
      </c>
      <c r="J590" s="109" t="s">
        <v>4557</v>
      </c>
    </row>
    <row r="591" ht="15" spans="1:10">
      <c r="A591" t="s">
        <v>372</v>
      </c>
      <c r="B591" t="s">
        <v>373</v>
      </c>
      <c r="C591">
        <v>528842</v>
      </c>
      <c r="D591" t="s">
        <v>2697</v>
      </c>
      <c r="E591" s="103">
        <v>590</v>
      </c>
      <c r="F591" s="104" t="str" cm="1">
        <f t="array" ref="F591">INDEX(QS!$B$5:$B$1000,MATCH(D591,QS!$C$5:$C$1000,0))</f>
        <v>=461</v>
      </c>
      <c r="G591" s="104" t="e">
        <f>VLOOKUP(D591,TIMES排名!A:B,2,FALSE)</f>
        <v>#N/A</v>
      </c>
      <c r="J591" s="109" t="s">
        <v>4558</v>
      </c>
    </row>
    <row r="592" ht="15" spans="1:10">
      <c r="A592" t="s">
        <v>1455</v>
      </c>
      <c r="B592" t="s">
        <v>617</v>
      </c>
      <c r="C592">
        <v>529152</v>
      </c>
      <c r="D592" t="s">
        <v>2698</v>
      </c>
      <c r="E592" s="103">
        <v>590</v>
      </c>
      <c r="F592" s="104" t="e" cm="1">
        <f t="array" ref="F592">INDEX(QS!$B$5:$B$1000,MATCH(D592,QS!$C$5:$C$1000,0))</f>
        <v>#N/A</v>
      </c>
      <c r="G592" s="104" t="e">
        <f>VLOOKUP(D592,TIMES排名!A:B,2,FALSE)</f>
        <v>#N/A</v>
      </c>
      <c r="J592" s="109" t="s">
        <v>4559</v>
      </c>
    </row>
    <row r="593" ht="15" spans="1:10">
      <c r="A593" t="s">
        <v>923</v>
      </c>
      <c r="B593" t="s">
        <v>924</v>
      </c>
      <c r="C593">
        <v>502811</v>
      </c>
      <c r="D593" t="s">
        <v>1508</v>
      </c>
      <c r="E593" s="103">
        <v>590</v>
      </c>
      <c r="F593" s="104" t="e" cm="1">
        <f t="array" ref="F593">INDEX(QS!$B$5:$B$1000,MATCH(D593,QS!$C$5:$C$1000,0))</f>
        <v>#N/A</v>
      </c>
      <c r="G593" s="104" t="str">
        <f>VLOOKUP(D593,TIMES排名!A:B,2,FALSE)</f>
        <v>201–250</v>
      </c>
      <c r="J593" s="109" t="s">
        <v>4560</v>
      </c>
    </row>
    <row r="594" ht="15" spans="1:10">
      <c r="A594" t="s">
        <v>1713</v>
      </c>
      <c r="B594" t="s">
        <v>474</v>
      </c>
      <c r="C594">
        <v>503331</v>
      </c>
      <c r="D594" t="s">
        <v>2699</v>
      </c>
      <c r="E594" s="103">
        <v>590</v>
      </c>
      <c r="F594" s="104" t="e" cm="1">
        <f t="array" ref="F594">INDEX(QS!$B$5:$B$1000,MATCH(D594,QS!$C$5:$C$1000,0))</f>
        <v>#N/A</v>
      </c>
      <c r="G594" s="104" t="e">
        <f>VLOOKUP(D594,TIMES排名!A:B,2,FALSE)</f>
        <v>#N/A</v>
      </c>
      <c r="J594" s="109" t="s">
        <v>4561</v>
      </c>
    </row>
    <row r="595" ht="15" spans="1:10">
      <c r="A595" t="s">
        <v>2700</v>
      </c>
      <c r="B595" t="s">
        <v>218</v>
      </c>
      <c r="C595">
        <v>529156</v>
      </c>
      <c r="D595" t="s">
        <v>2701</v>
      </c>
      <c r="E595" s="103">
        <v>590</v>
      </c>
      <c r="F595" s="104" t="e" cm="1">
        <f t="array" ref="F595">INDEX(QS!$B$5:$B$1000,MATCH(D595,QS!$C$5:$C$1000,0))</f>
        <v>#N/A</v>
      </c>
      <c r="G595" s="104" t="e">
        <f>VLOOKUP(D595,TIMES排名!A:B,2,FALSE)</f>
        <v>#N/A</v>
      </c>
      <c r="J595" s="109" t="s">
        <v>4562</v>
      </c>
    </row>
    <row r="596" ht="15" spans="1:10">
      <c r="A596" t="s">
        <v>1651</v>
      </c>
      <c r="B596" t="s">
        <v>40</v>
      </c>
      <c r="C596">
        <v>229027</v>
      </c>
      <c r="D596" s="8" t="s">
        <v>1652</v>
      </c>
      <c r="E596" s="103">
        <v>590</v>
      </c>
      <c r="F596" s="104" t="e" cm="1">
        <f t="array" ref="F596">INDEX(QS!$B$5:$B$1000,MATCH(D596,QS!$C$5:$C$1000,0))</f>
        <v>#N/A</v>
      </c>
      <c r="G596" s="104" t="str">
        <f>VLOOKUP(D596,TIMES排名!A:B,2,FALSE)</f>
        <v>601–800</v>
      </c>
      <c r="J596" s="109" t="s">
        <v>4563</v>
      </c>
    </row>
    <row r="597" ht="15" spans="1:10">
      <c r="A597" t="s">
        <v>1266</v>
      </c>
      <c r="B597" t="s">
        <v>40</v>
      </c>
      <c r="C597">
        <v>239169</v>
      </c>
      <c r="D597" t="s">
        <v>2702</v>
      </c>
      <c r="E597" s="103">
        <v>596</v>
      </c>
      <c r="F597" s="104" t="e" cm="1">
        <f t="array" ref="F597">INDEX(QS!$B$5:$B$1000,MATCH(D597,QS!$C$5:$C$1000,0))</f>
        <v>#N/A</v>
      </c>
      <c r="G597" s="104" t="e">
        <f>VLOOKUP(D597,TIMES排名!A:B,2,FALSE)</f>
        <v>#N/A</v>
      </c>
      <c r="J597" s="109" t="s">
        <v>4564</v>
      </c>
    </row>
    <row r="598" ht="15" spans="1:10">
      <c r="A598" t="s">
        <v>1614</v>
      </c>
      <c r="B598" t="s">
        <v>624</v>
      </c>
      <c r="C598">
        <v>529188</v>
      </c>
      <c r="D598" t="s">
        <v>1615</v>
      </c>
      <c r="E598" s="103">
        <v>596</v>
      </c>
      <c r="F598" s="104" t="e" cm="1">
        <f t="array" ref="F598">INDEX(QS!$B$5:$B$1000,MATCH(D598,QS!$C$5:$C$1000,0))</f>
        <v>#N/A</v>
      </c>
      <c r="G598" s="104" t="str">
        <f>VLOOKUP(D598,TIMES排名!A:B,2,FALSE)</f>
        <v>801–1000</v>
      </c>
      <c r="J598" s="109" t="s">
        <v>4565</v>
      </c>
    </row>
    <row r="599" ht="15" spans="1:10">
      <c r="A599" t="s">
        <v>2082</v>
      </c>
      <c r="B599" t="s">
        <v>405</v>
      </c>
      <c r="C599">
        <v>501495</v>
      </c>
      <c r="D599" t="s">
        <v>2083</v>
      </c>
      <c r="E599" s="103">
        <v>596</v>
      </c>
      <c r="F599" s="104" t="str" cm="1">
        <f t="array" ref="F599">INDEX(QS!$B$5:$B$1000,MATCH(D599,QS!$C$5:$C$1000,0))</f>
        <v>851-900</v>
      </c>
      <c r="G599" s="104" t="str">
        <f>VLOOKUP(D599,TIMES排名!A:B,2,FALSE)</f>
        <v>601–800</v>
      </c>
      <c r="J599" s="109" t="s">
        <v>4566</v>
      </c>
    </row>
    <row r="600" ht="15" spans="1:10">
      <c r="A600" t="s">
        <v>68</v>
      </c>
      <c r="B600" t="s">
        <v>69</v>
      </c>
      <c r="C600">
        <v>501352</v>
      </c>
      <c r="D600" t="s">
        <v>741</v>
      </c>
      <c r="E600" s="103">
        <v>596</v>
      </c>
      <c r="F600" s="104" t="str" cm="1">
        <f t="array" ref="F600">INDEX(QS!$B$5:$B$1000,MATCH(D600,QS!$C$5:$C$1000,0))</f>
        <v>901-950</v>
      </c>
      <c r="G600" s="104" t="str">
        <f>VLOOKUP(D600,TIMES排名!A:B,2,FALSE)</f>
        <v>1001–1200</v>
      </c>
      <c r="J600" s="109" t="s">
        <v>4567</v>
      </c>
    </row>
    <row r="601" ht="15" spans="1:10">
      <c r="A601" t="s">
        <v>2703</v>
      </c>
      <c r="B601" t="s">
        <v>96</v>
      </c>
      <c r="C601">
        <v>502174</v>
      </c>
      <c r="D601" t="s">
        <v>2704</v>
      </c>
      <c r="E601" s="103">
        <v>596</v>
      </c>
      <c r="F601" s="104" t="e" cm="1">
        <f t="array" ref="F601">INDEX(QS!$B$5:$B$1000,MATCH(D601,QS!$C$5:$C$1000,0))</f>
        <v>#N/A</v>
      </c>
      <c r="G601" s="104" t="e">
        <f>VLOOKUP(D601,TIMES排名!A:B,2,FALSE)</f>
        <v>#N/A</v>
      </c>
      <c r="J601" s="109" t="s">
        <v>4568</v>
      </c>
    </row>
    <row r="602" ht="15" spans="1:10">
      <c r="A602" t="s">
        <v>2706</v>
      </c>
      <c r="B602" t="s">
        <v>405</v>
      </c>
      <c r="C602">
        <v>501966</v>
      </c>
      <c r="D602" t="s">
        <v>2707</v>
      </c>
      <c r="E602" s="103">
        <v>601</v>
      </c>
      <c r="F602" s="104" t="e" cm="1">
        <f t="array" ref="F602">INDEX(QS!$B$5:$B$1000,MATCH(D602,QS!$C$5:$C$1000,0))</f>
        <v>#N/A</v>
      </c>
      <c r="G602" s="104" t="e">
        <f>VLOOKUP(D602,TIMES排名!A:B,2,FALSE)</f>
        <v>#N/A</v>
      </c>
      <c r="J602" s="109" t="s">
        <v>4569</v>
      </c>
    </row>
    <row r="603" ht="15" spans="1:10">
      <c r="A603" t="s">
        <v>2708</v>
      </c>
      <c r="B603" t="s">
        <v>218</v>
      </c>
      <c r="C603">
        <v>528863</v>
      </c>
      <c r="D603" t="s">
        <v>2709</v>
      </c>
      <c r="E603" s="103">
        <v>601</v>
      </c>
      <c r="F603" s="104" t="e" cm="1">
        <f t="array" ref="F603">INDEX(QS!$B$5:$B$1000,MATCH(D603,QS!$C$5:$C$1000,0))</f>
        <v>#N/A</v>
      </c>
      <c r="G603" s="104" t="e">
        <f>VLOOKUP(D603,TIMES排名!A:B,2,FALSE)</f>
        <v>#N/A</v>
      </c>
      <c r="J603" s="109" t="s">
        <v>4570</v>
      </c>
    </row>
    <row r="604" ht="15" spans="1:10">
      <c r="A604" t="s">
        <v>1954</v>
      </c>
      <c r="B604" t="s">
        <v>261</v>
      </c>
      <c r="C604">
        <v>500627</v>
      </c>
      <c r="D604" t="s">
        <v>1955</v>
      </c>
      <c r="E604" s="103">
        <v>601</v>
      </c>
      <c r="F604" s="104" t="e" cm="1">
        <f t="array" ref="F604">INDEX(QS!$B$5:$B$1000,MATCH(D604,QS!$C$5:$C$1000,0))</f>
        <v>#N/A</v>
      </c>
      <c r="G604" s="104" t="e">
        <f>VLOOKUP(D604,TIMES排名!A:B,2,FALSE)</f>
        <v>#N/A</v>
      </c>
      <c r="J604" s="109" t="s">
        <v>4571</v>
      </c>
    </row>
    <row r="605" ht="15" spans="1:10">
      <c r="A605" t="s">
        <v>2710</v>
      </c>
      <c r="B605" t="s">
        <v>40</v>
      </c>
      <c r="C605">
        <v>196060</v>
      </c>
      <c r="D605" t="s">
        <v>2711</v>
      </c>
      <c r="E605" s="103">
        <v>601</v>
      </c>
      <c r="F605" s="104" t="e" cm="1">
        <f t="array" ref="F605">INDEX(QS!$B$5:$B$1000,MATCH(D605,QS!$C$5:$C$1000,0))</f>
        <v>#N/A</v>
      </c>
      <c r="G605" s="104" t="e">
        <f>VLOOKUP(D605,TIMES排名!A:B,2,FALSE)</f>
        <v>#N/A</v>
      </c>
      <c r="J605" s="109" t="s">
        <v>4572</v>
      </c>
    </row>
    <row r="606" ht="15" spans="1:10">
      <c r="A606" t="s">
        <v>1642</v>
      </c>
      <c r="B606" t="s">
        <v>40</v>
      </c>
      <c r="C606">
        <v>229115</v>
      </c>
      <c r="D606" t="s">
        <v>1643</v>
      </c>
      <c r="E606" s="103">
        <v>601</v>
      </c>
      <c r="F606" s="104" t="str" cm="1">
        <f t="array" ref="F606">INDEX(QS!$B$5:$B$1000,MATCH(D606,QS!$C$5:$C$1000,0))</f>
        <v>801-850</v>
      </c>
      <c r="G606" s="104" t="str">
        <f>VLOOKUP(D606,TIMES排名!A:B,2,FALSE)</f>
        <v>801–1000</v>
      </c>
      <c r="J606" s="109" t="s">
        <v>4573</v>
      </c>
    </row>
    <row r="607" ht="15" spans="1:10">
      <c r="A607" t="s">
        <v>1804</v>
      </c>
      <c r="B607" t="s">
        <v>96</v>
      </c>
      <c r="C607">
        <v>500777</v>
      </c>
      <c r="D607" t="s">
        <v>1805</v>
      </c>
      <c r="E607" s="103">
        <v>606</v>
      </c>
      <c r="F607" s="104" t="e" cm="1">
        <f t="array" ref="F607">INDEX(QS!$B$5:$B$1000,MATCH(D607,QS!$C$5:$C$1000,0))</f>
        <v>#N/A</v>
      </c>
      <c r="G607" s="104" t="str">
        <f>VLOOKUP(D607,TIMES排名!A:B,2,FALSE)</f>
        <v>351–400</v>
      </c>
      <c r="J607" s="109" t="s">
        <v>4574</v>
      </c>
    </row>
    <row r="608" ht="15" spans="1:10">
      <c r="A608" t="s">
        <v>1879</v>
      </c>
      <c r="B608" t="s">
        <v>36</v>
      </c>
      <c r="C608">
        <v>502672</v>
      </c>
      <c r="D608" t="s">
        <v>1880</v>
      </c>
      <c r="E608" s="103">
        <v>606</v>
      </c>
      <c r="F608" s="104" t="e" cm="1">
        <f t="array" ref="F608">INDEX(QS!$B$5:$B$1000,MATCH(D608,QS!$C$5:$C$1000,0))</f>
        <v>#N/A</v>
      </c>
      <c r="G608" s="104" t="str">
        <f>VLOOKUP(D608,TIMES排名!A:B,2,FALSE)</f>
        <v>301–350</v>
      </c>
      <c r="J608" s="109" t="s">
        <v>4575</v>
      </c>
    </row>
    <row r="609" ht="15" spans="1:10">
      <c r="A609" t="s">
        <v>1968</v>
      </c>
      <c r="B609" t="s">
        <v>96</v>
      </c>
      <c r="C609">
        <v>504712</v>
      </c>
      <c r="D609" t="s">
        <v>1969</v>
      </c>
      <c r="E609" s="103">
        <v>606</v>
      </c>
      <c r="F609" s="104" t="e" cm="1">
        <f t="array" ref="F609">INDEX(QS!$B$5:$B$1000,MATCH(D609,QS!$C$5:$C$1000,0))</f>
        <v>#N/A</v>
      </c>
      <c r="G609" s="104" t="str">
        <f>VLOOKUP(D609,TIMES排名!A:B,2,FALSE)</f>
        <v>201–250</v>
      </c>
      <c r="J609" s="109" t="s">
        <v>4576</v>
      </c>
    </row>
    <row r="610" ht="15" spans="1:10">
      <c r="A610" t="s">
        <v>2306</v>
      </c>
      <c r="B610" t="s">
        <v>40</v>
      </c>
      <c r="C610">
        <v>238032</v>
      </c>
      <c r="D610" t="s">
        <v>2307</v>
      </c>
      <c r="E610" s="103">
        <v>606</v>
      </c>
      <c r="F610" s="104" t="str" cm="1">
        <f t="array" ref="F610">INDEX(QS!$B$5:$B$1000,MATCH(D610,QS!$C$5:$C$1000,0))</f>
        <v>901-950</v>
      </c>
      <c r="G610" s="104" t="str">
        <f>VLOOKUP(D610,TIMES排名!A:B,2,FALSE)</f>
        <v>Reporter</v>
      </c>
      <c r="J610" s="109" t="s">
        <v>4577</v>
      </c>
    </row>
    <row r="611" ht="15" spans="1:10">
      <c r="A611" t="s">
        <v>768</v>
      </c>
      <c r="B611" t="s">
        <v>40</v>
      </c>
      <c r="C611">
        <v>165015</v>
      </c>
      <c r="D611" t="s">
        <v>769</v>
      </c>
      <c r="E611" s="103">
        <v>610</v>
      </c>
      <c r="F611" s="104" t="str" cm="1">
        <f t="array" ref="F611">INDEX(QS!$B$5:$B$1000,MATCH(D611,QS!$C$5:$C$1000,0))</f>
        <v>661-670</v>
      </c>
      <c r="G611" s="104" t="str">
        <f>VLOOKUP(D611,TIMES排名!A:B,2,FALSE)</f>
        <v>301–350</v>
      </c>
      <c r="J611" s="109" t="s">
        <v>4578</v>
      </c>
    </row>
    <row r="612" ht="15" spans="1:10">
      <c r="A612" t="s">
        <v>2712</v>
      </c>
      <c r="B612" t="s">
        <v>1068</v>
      </c>
      <c r="C612">
        <v>506228</v>
      </c>
      <c r="D612" t="s">
        <v>2713</v>
      </c>
      <c r="E612" s="103">
        <v>610</v>
      </c>
      <c r="F612" s="104" t="e" cm="1">
        <f t="array" ref="F612">INDEX(QS!$B$5:$B$1000,MATCH(D612,QS!$C$5:$C$1000,0))</f>
        <v>#N/A</v>
      </c>
      <c r="G612" s="104" t="e">
        <f>VLOOKUP(D612,TIMES排名!A:B,2,FALSE)</f>
        <v>#N/A</v>
      </c>
      <c r="J612" s="109" t="s">
        <v>4579</v>
      </c>
    </row>
    <row r="613" ht="15" spans="1:10">
      <c r="A613" t="s">
        <v>310</v>
      </c>
      <c r="B613" t="s">
        <v>36</v>
      </c>
      <c r="C613">
        <v>529163</v>
      </c>
      <c r="D613" t="s">
        <v>1371</v>
      </c>
      <c r="E613" s="103">
        <v>612</v>
      </c>
      <c r="F613" s="104" t="str" cm="1">
        <f t="array" ref="F613">INDEX(QS!$B$5:$B$1000,MATCH(D613,QS!$C$5:$C$1000,0))</f>
        <v>=595</v>
      </c>
      <c r="G613" s="104" t="str">
        <f>VLOOKUP(D613,TIMES排名!A:B,2,FALSE)</f>
        <v>501–600</v>
      </c>
      <c r="J613" s="109" t="s">
        <v>4580</v>
      </c>
    </row>
    <row r="614" ht="15" spans="1:10">
      <c r="A614" t="s">
        <v>2714</v>
      </c>
      <c r="B614" t="s">
        <v>642</v>
      </c>
      <c r="C614">
        <v>505956</v>
      </c>
      <c r="D614" t="s">
        <v>2715</v>
      </c>
      <c r="E614" s="103">
        <v>612</v>
      </c>
      <c r="F614" s="104" t="e" cm="1">
        <f t="array" ref="F614">INDEX(QS!$B$5:$B$1000,MATCH(D614,QS!$C$5:$C$1000,0))</f>
        <v>#N/A</v>
      </c>
      <c r="G614" s="104" t="e">
        <f>VLOOKUP(D614,TIMES排名!A:B,2,FALSE)</f>
        <v>#N/A</v>
      </c>
      <c r="J614" s="109" t="s">
        <v>4581</v>
      </c>
    </row>
    <row r="615" ht="15" spans="1:10">
      <c r="A615" t="s">
        <v>770</v>
      </c>
      <c r="B615" t="s">
        <v>545</v>
      </c>
      <c r="C615">
        <v>506917</v>
      </c>
      <c r="D615" t="s">
        <v>2716</v>
      </c>
      <c r="E615" s="103">
        <v>612</v>
      </c>
      <c r="F615" s="104" t="e" cm="1">
        <f t="array" ref="F615">INDEX(QS!$B$5:$B$1000,MATCH(D615,QS!$C$5:$C$1000,0))</f>
        <v>#N/A</v>
      </c>
      <c r="G615" s="104" t="e">
        <f>VLOOKUP(D615,TIMES排名!A:B,2,FALSE)</f>
        <v>#N/A</v>
      </c>
      <c r="J615" s="109" t="s">
        <v>4582</v>
      </c>
    </row>
    <row r="616" ht="15" spans="1:10">
      <c r="A616" t="s">
        <v>2717</v>
      </c>
      <c r="B616" t="s">
        <v>69</v>
      </c>
      <c r="C616">
        <v>529112</v>
      </c>
      <c r="D616" t="s">
        <v>2718</v>
      </c>
      <c r="E616" s="103">
        <v>612</v>
      </c>
      <c r="F616" s="104" t="e" cm="1">
        <f t="array" ref="F616">INDEX(QS!$B$5:$B$1000,MATCH(D616,QS!$C$5:$C$1000,0))</f>
        <v>#N/A</v>
      </c>
      <c r="G616" s="104" t="e">
        <f>VLOOKUP(D616,TIMES排名!A:B,2,FALSE)</f>
        <v>#N/A</v>
      </c>
      <c r="J616" s="109" t="s">
        <v>4583</v>
      </c>
    </row>
    <row r="617" ht="15" spans="1:10">
      <c r="A617" t="s">
        <v>1151</v>
      </c>
      <c r="B617" t="s">
        <v>40</v>
      </c>
      <c r="C617">
        <v>155399</v>
      </c>
      <c r="D617" t="s">
        <v>1152</v>
      </c>
      <c r="E617" s="103">
        <v>616</v>
      </c>
      <c r="F617" s="104" t="e" cm="1">
        <f t="array" ref="F617">INDEX(QS!$B$5:$B$1000,MATCH(D617,QS!$C$5:$C$1000,0))</f>
        <v>#N/A</v>
      </c>
      <c r="G617" s="104" t="str">
        <f>VLOOKUP(D617,TIMES排名!A:B,2,FALSE)</f>
        <v>801–1000</v>
      </c>
      <c r="J617" s="109" t="s">
        <v>4584</v>
      </c>
    </row>
    <row r="618" ht="15" spans="1:10">
      <c r="A618" t="s">
        <v>330</v>
      </c>
      <c r="B618" t="s">
        <v>74</v>
      </c>
      <c r="C618">
        <v>499991</v>
      </c>
      <c r="D618" t="s">
        <v>783</v>
      </c>
      <c r="E618" s="103">
        <v>617</v>
      </c>
      <c r="F618" s="104" t="str" cm="1">
        <f t="array" ref="F618">INDEX(QS!$B$5:$B$1000,MATCH(D618,QS!$C$5:$C$1000,0))</f>
        <v>671-680</v>
      </c>
      <c r="G618" s="104" t="str">
        <f>VLOOKUP(D618,TIMES排名!A:B,2,FALSE)</f>
        <v>601–800</v>
      </c>
      <c r="J618" s="109" t="s">
        <v>4585</v>
      </c>
    </row>
    <row r="619" ht="15" spans="1:10">
      <c r="A619" t="s">
        <v>217</v>
      </c>
      <c r="B619" t="s">
        <v>218</v>
      </c>
      <c r="C619">
        <v>530029</v>
      </c>
      <c r="D619" t="s">
        <v>1066</v>
      </c>
      <c r="E619" s="103">
        <v>617</v>
      </c>
      <c r="F619" s="104" t="e" cm="1">
        <f t="array" ref="F619">INDEX(QS!$B$5:$B$1000,MATCH(D619,QS!$C$5:$C$1000,0))</f>
        <v>#N/A</v>
      </c>
      <c r="G619" s="104" t="str">
        <f>VLOOKUP(D619,TIMES排名!A:B,2,FALSE)</f>
        <v>401–500</v>
      </c>
      <c r="J619" s="109" t="s">
        <v>4586</v>
      </c>
    </row>
    <row r="620" ht="15" spans="1:10">
      <c r="A620" t="s">
        <v>991</v>
      </c>
      <c r="B620" t="s">
        <v>617</v>
      </c>
      <c r="C620">
        <v>529094</v>
      </c>
      <c r="D620" t="s">
        <v>1783</v>
      </c>
      <c r="E620" s="103">
        <v>617</v>
      </c>
      <c r="F620" s="104" t="e" cm="1">
        <f t="array" ref="F620">INDEX(QS!$B$5:$B$1000,MATCH(D620,QS!$C$5:$C$1000,0))</f>
        <v>#N/A</v>
      </c>
      <c r="G620" s="104" t="e">
        <f>VLOOKUP(D620,TIMES排名!A:B,2,FALSE)</f>
        <v>#N/A</v>
      </c>
      <c r="J620" s="109" t="s">
        <v>4587</v>
      </c>
    </row>
    <row r="621" ht="15" spans="1:10">
      <c r="A621" t="s">
        <v>708</v>
      </c>
      <c r="B621" t="s">
        <v>40</v>
      </c>
      <c r="C621">
        <v>100858</v>
      </c>
      <c r="D621" t="s">
        <v>709</v>
      </c>
      <c r="E621" s="103">
        <v>620</v>
      </c>
      <c r="F621" s="104" t="str" cm="1">
        <f t="array" ref="F621">INDEX(QS!$B$5:$B$1000,MATCH(D621,QS!$C$5:$C$1000,0))</f>
        <v>801-850</v>
      </c>
      <c r="G621" s="104" t="str">
        <f>VLOOKUP(D621,TIMES排名!A:B,2,FALSE)</f>
        <v>601–800</v>
      </c>
      <c r="J621" s="109" t="s">
        <v>4588</v>
      </c>
    </row>
    <row r="622" ht="15" spans="1:10">
      <c r="A622" t="s">
        <v>1713</v>
      </c>
      <c r="B622" t="s">
        <v>474</v>
      </c>
      <c r="C622">
        <v>501953</v>
      </c>
      <c r="D622" t="s">
        <v>1714</v>
      </c>
      <c r="E622" s="103">
        <v>620</v>
      </c>
      <c r="F622" s="104" t="e" cm="1">
        <f t="array" ref="F622">INDEX(QS!$B$5:$B$1000,MATCH(D622,QS!$C$5:$C$1000,0))</f>
        <v>#N/A</v>
      </c>
      <c r="G622" s="104" t="e">
        <f>VLOOKUP(D622,TIMES排名!A:B,2,FALSE)</f>
        <v>#N/A</v>
      </c>
      <c r="J622" s="109" t="s">
        <v>4589</v>
      </c>
    </row>
    <row r="623" ht="15" spans="1:10">
      <c r="A623" t="s">
        <v>1000</v>
      </c>
      <c r="B623" t="s">
        <v>69</v>
      </c>
      <c r="C623">
        <v>501607</v>
      </c>
      <c r="D623" t="s">
        <v>1556</v>
      </c>
      <c r="E623" s="103">
        <v>622</v>
      </c>
      <c r="F623" s="104" t="e" cm="1">
        <f t="array" ref="F623">INDEX(QS!$B$5:$B$1000,MATCH(D623,QS!$C$5:$C$1000,0))</f>
        <v>#N/A</v>
      </c>
      <c r="G623" s="104" t="str">
        <f>VLOOKUP(D623,TIMES排名!A:B,2,FALSE)</f>
        <v>801–1000</v>
      </c>
      <c r="J623" s="109" t="s">
        <v>4590</v>
      </c>
    </row>
    <row r="624" ht="15" spans="1:10">
      <c r="A624" t="s">
        <v>1343</v>
      </c>
      <c r="B624" t="s">
        <v>471</v>
      </c>
      <c r="C624">
        <v>529781</v>
      </c>
      <c r="D624" t="s">
        <v>1345</v>
      </c>
      <c r="E624" s="103">
        <v>623</v>
      </c>
      <c r="F624" s="104" t="str" cm="1">
        <f t="array" ref="F624">INDEX(QS!$B$5:$B$1000,MATCH(D624,QS!$C$5:$C$1000,0))</f>
        <v>217</v>
      </c>
      <c r="G624" s="104" t="str">
        <f>VLOOKUP(D624,TIMES排名!A:B,2,FALSE)</f>
        <v>501–600</v>
      </c>
      <c r="J624" s="109" t="s">
        <v>4591</v>
      </c>
    </row>
    <row r="625" ht="15" spans="1:10">
      <c r="A625" t="s">
        <v>1055</v>
      </c>
      <c r="B625" t="s">
        <v>653</v>
      </c>
      <c r="C625">
        <v>529721</v>
      </c>
      <c r="D625" t="s">
        <v>1056</v>
      </c>
      <c r="E625" s="103">
        <v>623</v>
      </c>
      <c r="F625" s="104" t="e" cm="1">
        <f t="array" ref="F625">INDEX(QS!$B$5:$B$1000,MATCH(D625,QS!$C$5:$C$1000,0))</f>
        <v>#N/A</v>
      </c>
      <c r="G625" s="104" t="str">
        <f>VLOOKUP(D625,TIMES排名!A:B,2,FALSE)</f>
        <v>601–800</v>
      </c>
      <c r="J625" s="109" t="s">
        <v>4592</v>
      </c>
    </row>
    <row r="626" ht="15" spans="1:10">
      <c r="A626" t="s">
        <v>2719</v>
      </c>
      <c r="B626" t="s">
        <v>471</v>
      </c>
      <c r="C626">
        <v>502356</v>
      </c>
      <c r="D626" t="s">
        <v>2720</v>
      </c>
      <c r="E626" s="103">
        <v>623</v>
      </c>
      <c r="F626" s="104" t="e" cm="1">
        <f t="array" ref="F626">INDEX(QS!$B$5:$B$1000,MATCH(D626,QS!$C$5:$C$1000,0))</f>
        <v>#N/A</v>
      </c>
      <c r="G626" s="104" t="e">
        <f>VLOOKUP(D626,TIMES排名!A:B,2,FALSE)</f>
        <v>#N/A</v>
      </c>
      <c r="J626" s="109" t="s">
        <v>4593</v>
      </c>
    </row>
    <row r="627" ht="15" spans="1:10">
      <c r="A627" t="s">
        <v>297</v>
      </c>
      <c r="B627" t="s">
        <v>298</v>
      </c>
      <c r="C627">
        <v>501157</v>
      </c>
      <c r="D627" t="s">
        <v>2721</v>
      </c>
      <c r="E627" s="103">
        <v>623</v>
      </c>
      <c r="F627" s="104" t="e" cm="1">
        <f t="array" ref="F627">INDEX(QS!$B$5:$B$1000,MATCH(D627,QS!$C$5:$C$1000,0))</f>
        <v>#N/A</v>
      </c>
      <c r="G627" s="104" t="e">
        <f>VLOOKUP(D627,TIMES排名!A:B,2,FALSE)</f>
        <v>#N/A</v>
      </c>
      <c r="J627" s="109" t="s">
        <v>4594</v>
      </c>
    </row>
    <row r="628" ht="15" spans="1:10">
      <c r="A628" t="s">
        <v>2018</v>
      </c>
      <c r="B628" t="s">
        <v>40</v>
      </c>
      <c r="C628">
        <v>499917</v>
      </c>
      <c r="D628" s="8" t="s">
        <v>2722</v>
      </c>
      <c r="E628" s="103">
        <v>623</v>
      </c>
      <c r="F628" s="104" t="e" cm="1">
        <f t="array" ref="F628">INDEX(QS!$B$5:$B$1000,MATCH(D628,QS!$C$5:$C$1000,0))</f>
        <v>#N/A</v>
      </c>
      <c r="G628" s="104" t="e">
        <f>VLOOKUP(D628,TIMES排名!A:B,2,FALSE)</f>
        <v>#N/A</v>
      </c>
      <c r="J628" s="109" t="s">
        <v>4595</v>
      </c>
    </row>
    <row r="629" ht="15" spans="1:10">
      <c r="A629" t="s">
        <v>1286</v>
      </c>
      <c r="B629" t="s">
        <v>624</v>
      </c>
      <c r="C629">
        <v>514678</v>
      </c>
      <c r="D629" t="s">
        <v>1287</v>
      </c>
      <c r="E629" s="103">
        <v>628</v>
      </c>
      <c r="F629" s="104" t="e" cm="1">
        <f t="array" ref="F629">INDEX(QS!$B$5:$B$1000,MATCH(D629,QS!$C$5:$C$1000,0))</f>
        <v>#N/A</v>
      </c>
      <c r="G629" s="104" t="str">
        <f>VLOOKUP(D629,TIMES排名!A:B,2,FALSE)</f>
        <v>601–800</v>
      </c>
      <c r="J629" s="109" t="s">
        <v>4596</v>
      </c>
    </row>
    <row r="630" ht="15" spans="1:10">
      <c r="A630" t="s">
        <v>148</v>
      </c>
      <c r="B630" t="s">
        <v>40</v>
      </c>
      <c r="C630">
        <v>179159</v>
      </c>
      <c r="D630" t="s">
        <v>1491</v>
      </c>
      <c r="E630" s="103">
        <v>629</v>
      </c>
      <c r="F630" s="104" t="e" cm="1">
        <f t="array" ref="F630">INDEX(QS!$B$5:$B$1000,MATCH(D630,QS!$C$5:$C$1000,0))</f>
        <v>#N/A</v>
      </c>
      <c r="G630" s="104" t="str">
        <f>VLOOKUP(D630,TIMES排名!A:B,2,FALSE)</f>
        <v>301–350</v>
      </c>
      <c r="J630" s="109" t="s">
        <v>4597</v>
      </c>
    </row>
    <row r="631" ht="15" spans="1:10">
      <c r="A631" t="s">
        <v>1497</v>
      </c>
      <c r="B631" t="s">
        <v>405</v>
      </c>
      <c r="C631">
        <v>504483</v>
      </c>
      <c r="D631" t="s">
        <v>2723</v>
      </c>
      <c r="E631" s="103">
        <v>629</v>
      </c>
      <c r="F631" s="104" t="e" cm="1">
        <f t="array" ref="F631">INDEX(QS!$B$5:$B$1000,MATCH(D631,QS!$C$5:$C$1000,0))</f>
        <v>#N/A</v>
      </c>
      <c r="G631" s="104" t="e">
        <f>VLOOKUP(D631,TIMES排名!A:B,2,FALSE)</f>
        <v>#N/A</v>
      </c>
      <c r="J631" s="109" t="s">
        <v>4598</v>
      </c>
    </row>
    <row r="632" ht="15" spans="1:10">
      <c r="A632" t="s">
        <v>1351</v>
      </c>
      <c r="B632" t="s">
        <v>40</v>
      </c>
      <c r="C632">
        <v>186399</v>
      </c>
      <c r="D632" t="s">
        <v>2724</v>
      </c>
      <c r="E632" s="103">
        <v>631</v>
      </c>
      <c r="F632" s="104" t="e" cm="1">
        <f t="array" ref="F632">INDEX(QS!$B$5:$B$1000,MATCH(D632,QS!$C$5:$C$1000,0))</f>
        <v>#N/A</v>
      </c>
      <c r="G632" s="104" t="e">
        <f>VLOOKUP(D632,TIMES排名!A:B,2,FALSE)</f>
        <v>#N/A</v>
      </c>
      <c r="J632" s="109" t="s">
        <v>4599</v>
      </c>
    </row>
    <row r="633" ht="15" spans="1:10">
      <c r="A633" t="s">
        <v>1655</v>
      </c>
      <c r="B633" t="s">
        <v>156</v>
      </c>
      <c r="C633">
        <v>499980</v>
      </c>
      <c r="D633" t="s">
        <v>1656</v>
      </c>
      <c r="E633" s="103">
        <v>631</v>
      </c>
      <c r="F633" s="104" t="str" cm="1">
        <f t="array" ref="F633">INDEX(QS!$B$5:$B$1000,MATCH(D633,QS!$C$5:$C$1000,0))</f>
        <v>=371</v>
      </c>
      <c r="G633" s="104" t="str">
        <f>VLOOKUP(D633,TIMES排名!A:B,2,FALSE)</f>
        <v>251–300</v>
      </c>
      <c r="J633" s="109" t="s">
        <v>4600</v>
      </c>
    </row>
    <row r="634" ht="15" spans="1:10">
      <c r="A634" t="s">
        <v>715</v>
      </c>
      <c r="B634" t="s">
        <v>402</v>
      </c>
      <c r="C634">
        <v>500155</v>
      </c>
      <c r="D634" t="s">
        <v>2726</v>
      </c>
      <c r="E634" s="103">
        <v>631</v>
      </c>
      <c r="F634" s="104" t="e" cm="1">
        <f t="array" ref="F634">INDEX(QS!$B$5:$B$1000,MATCH(D634,QS!$C$5:$C$1000,0))</f>
        <v>#N/A</v>
      </c>
      <c r="G634" s="104" t="e">
        <f>VLOOKUP(D634,TIMES排名!A:B,2,FALSE)</f>
        <v>#N/A</v>
      </c>
      <c r="J634" s="109" t="s">
        <v>4601</v>
      </c>
    </row>
    <row r="635" ht="15" spans="1:10">
      <c r="A635" t="s">
        <v>2727</v>
      </c>
      <c r="B635" t="s">
        <v>405</v>
      </c>
      <c r="C635">
        <v>506894</v>
      </c>
      <c r="D635" t="s">
        <v>2728</v>
      </c>
      <c r="E635" s="103">
        <v>631</v>
      </c>
      <c r="F635" s="104" t="e" cm="1">
        <f t="array" ref="F635">INDEX(QS!$B$5:$B$1000,MATCH(D635,QS!$C$5:$C$1000,0))</f>
        <v>#N/A</v>
      </c>
      <c r="G635" s="104" t="e">
        <f>VLOOKUP(D635,TIMES排名!A:B,2,FALSE)</f>
        <v>#N/A</v>
      </c>
      <c r="J635" s="109" t="s">
        <v>4602</v>
      </c>
    </row>
    <row r="636" ht="15" spans="1:10">
      <c r="A636" t="s">
        <v>845</v>
      </c>
      <c r="B636" t="s">
        <v>270</v>
      </c>
      <c r="C636">
        <v>502092</v>
      </c>
      <c r="D636" t="s">
        <v>846</v>
      </c>
      <c r="E636" s="103">
        <v>635</v>
      </c>
      <c r="F636" s="104" t="e" cm="1">
        <f t="array" ref="F636">INDEX(QS!$B$5:$B$1000,MATCH(D636,QS!$C$5:$C$1000,0))</f>
        <v>#N/A</v>
      </c>
      <c r="G636" s="104" t="str">
        <f>VLOOKUP(D636,TIMES排名!A:B,2,FALSE)</f>
        <v>251–300</v>
      </c>
      <c r="J636" s="109" t="s">
        <v>4603</v>
      </c>
    </row>
    <row r="637" ht="15" spans="1:10">
      <c r="A637" t="s">
        <v>2729</v>
      </c>
      <c r="B637" t="s">
        <v>642</v>
      </c>
      <c r="C637">
        <v>501259</v>
      </c>
      <c r="D637" t="s">
        <v>2730</v>
      </c>
      <c r="E637" s="103">
        <v>635</v>
      </c>
      <c r="F637" s="104" t="e" cm="1">
        <f t="array" ref="F637">INDEX(QS!$B$5:$B$1000,MATCH(D637,QS!$C$5:$C$1000,0))</f>
        <v>#N/A</v>
      </c>
      <c r="G637" s="104" t="e">
        <f>VLOOKUP(D637,TIMES排名!A:B,2,FALSE)</f>
        <v>#N/A</v>
      </c>
      <c r="J637" s="109" t="s">
        <v>4604</v>
      </c>
    </row>
    <row r="638" ht="15" spans="1:10">
      <c r="A638" t="s">
        <v>2731</v>
      </c>
      <c r="B638" t="s">
        <v>642</v>
      </c>
      <c r="C638">
        <v>502278</v>
      </c>
      <c r="D638" t="s">
        <v>2732</v>
      </c>
      <c r="E638" s="103">
        <v>635</v>
      </c>
      <c r="F638" s="104" t="e" cm="1">
        <f t="array" ref="F638">INDEX(QS!$B$5:$B$1000,MATCH(D638,QS!$C$5:$C$1000,0))</f>
        <v>#N/A</v>
      </c>
      <c r="G638" s="104" t="e">
        <f>VLOOKUP(D638,TIMES排名!A:B,2,FALSE)</f>
        <v>#N/A</v>
      </c>
      <c r="J638" s="109" t="s">
        <v>4605</v>
      </c>
    </row>
    <row r="639" ht="15" spans="1:10">
      <c r="A639" t="s">
        <v>397</v>
      </c>
      <c r="B639" t="s">
        <v>36</v>
      </c>
      <c r="C639">
        <v>529389</v>
      </c>
      <c r="D639" t="s">
        <v>1240</v>
      </c>
      <c r="E639" s="103">
        <v>635</v>
      </c>
      <c r="F639" s="104" t="e" cm="1">
        <f t="array" ref="F639">INDEX(QS!$B$5:$B$1000,MATCH(D639,QS!$C$5:$C$1000,0))</f>
        <v>#N/A</v>
      </c>
      <c r="G639" s="104" t="str">
        <f>VLOOKUP(D639,TIMES排名!A:B,2,FALSE)</f>
        <v>Reporter</v>
      </c>
      <c r="J639" s="109" t="s">
        <v>4606</v>
      </c>
    </row>
    <row r="640" ht="15" spans="1:10">
      <c r="A640" t="s">
        <v>1000</v>
      </c>
      <c r="B640" t="s">
        <v>69</v>
      </c>
      <c r="C640">
        <v>529257</v>
      </c>
      <c r="D640" t="s">
        <v>2734</v>
      </c>
      <c r="E640" s="103">
        <v>635</v>
      </c>
      <c r="F640" s="104" t="e" cm="1">
        <f t="array" ref="F640">INDEX(QS!$B$5:$B$1000,MATCH(D640,QS!$C$5:$C$1000,0))</f>
        <v>#N/A</v>
      </c>
      <c r="G640" s="104" t="e">
        <f>VLOOKUP(D640,TIMES排名!A:B,2,FALSE)</f>
        <v>#N/A</v>
      </c>
      <c r="J640" s="109" t="s">
        <v>4607</v>
      </c>
    </row>
    <row r="641" ht="15" spans="1:10">
      <c r="A641" t="s">
        <v>2216</v>
      </c>
      <c r="B641" t="s">
        <v>402</v>
      </c>
      <c r="C641">
        <v>501850</v>
      </c>
      <c r="D641" t="s">
        <v>2735</v>
      </c>
      <c r="E641" s="103">
        <v>635</v>
      </c>
      <c r="F641" s="104" t="e" cm="1">
        <f t="array" ref="F641">INDEX(QS!$B$5:$B$1000,MATCH(D641,QS!$C$5:$C$1000,0))</f>
        <v>#N/A</v>
      </c>
      <c r="G641" s="104" t="e">
        <f>VLOOKUP(D641,TIMES排名!A:B,2,FALSE)</f>
        <v>#N/A</v>
      </c>
      <c r="J641" s="109" t="s">
        <v>4608</v>
      </c>
    </row>
    <row r="642" ht="15" spans="1:10">
      <c r="A642" t="s">
        <v>1646</v>
      </c>
      <c r="B642" t="s">
        <v>40</v>
      </c>
      <c r="C642">
        <v>100751</v>
      </c>
      <c r="D642" s="8" t="s">
        <v>1647</v>
      </c>
      <c r="E642" s="103">
        <v>635</v>
      </c>
      <c r="F642" s="104" t="str" cm="1">
        <f t="array" ref="F642">INDEX(QS!$B$5:$B$1000,MATCH(D642,QS!$C$5:$C$1000,0))</f>
        <v>951-1000</v>
      </c>
      <c r="G642" s="104" t="str">
        <f>VLOOKUP(D642,TIMES排名!A:B,2,FALSE)</f>
        <v>801–1000</v>
      </c>
      <c r="J642" s="109" t="s">
        <v>4609</v>
      </c>
    </row>
    <row r="643" ht="15" spans="1:10">
      <c r="A643" t="s">
        <v>1580</v>
      </c>
      <c r="B643" t="s">
        <v>1581</v>
      </c>
      <c r="C643">
        <v>507300</v>
      </c>
      <c r="D643" t="s">
        <v>1582</v>
      </c>
      <c r="E643" s="103">
        <v>642</v>
      </c>
      <c r="F643" s="104" t="str" cm="1">
        <f t="array" ref="F643">INDEX(QS!$B$5:$B$1000,MATCH(D643,QS!$C$5:$C$1000,0))</f>
        <v>=454</v>
      </c>
      <c r="G643" s="104" t="str">
        <f>VLOOKUP(D643,TIMES排名!A:B,2,FALSE)</f>
        <v>601–800</v>
      </c>
      <c r="J643" s="109" t="s">
        <v>4610</v>
      </c>
    </row>
    <row r="644" ht="15" spans="1:10">
      <c r="A644" t="s">
        <v>2737</v>
      </c>
      <c r="B644" t="s">
        <v>96</v>
      </c>
      <c r="C644">
        <v>528857</v>
      </c>
      <c r="D644" t="s">
        <v>2738</v>
      </c>
      <c r="E644" s="103">
        <v>642</v>
      </c>
      <c r="F644" s="104" t="e" cm="1">
        <f t="array" ref="F644">INDEX(QS!$B$5:$B$1000,MATCH(D644,QS!$C$5:$C$1000,0))</f>
        <v>#N/A</v>
      </c>
      <c r="G644" s="104" t="e">
        <f>VLOOKUP(D644,TIMES排名!A:B,2,FALSE)</f>
        <v>#N/A</v>
      </c>
      <c r="J644" s="109" t="s">
        <v>4611</v>
      </c>
    </row>
    <row r="645" ht="15" spans="1:10">
      <c r="A645" t="s">
        <v>2739</v>
      </c>
      <c r="B645" t="s">
        <v>40</v>
      </c>
      <c r="C645">
        <v>207342</v>
      </c>
      <c r="D645" s="8" t="s">
        <v>2740</v>
      </c>
      <c r="E645" s="103">
        <v>642</v>
      </c>
      <c r="F645" s="104" t="e" cm="1">
        <f t="array" ref="F645">INDEX(QS!$B$5:$B$1000,MATCH(D645,QS!$C$5:$C$1000,0))</f>
        <v>#N/A</v>
      </c>
      <c r="G645" s="104" t="e">
        <f>VLOOKUP(D645,TIMES排名!A:B,2,FALSE)</f>
        <v>#N/A</v>
      </c>
      <c r="J645" s="109" t="s">
        <v>4612</v>
      </c>
    </row>
    <row r="646" ht="15" spans="1:10">
      <c r="A646" t="s">
        <v>1268</v>
      </c>
      <c r="B646" t="s">
        <v>711</v>
      </c>
      <c r="C646">
        <v>503390</v>
      </c>
      <c r="D646" t="s">
        <v>1269</v>
      </c>
      <c r="E646" s="103">
        <v>645</v>
      </c>
      <c r="F646" s="104" t="str" cm="1">
        <f t="array" ref="F646">INDEX(QS!$B$5:$B$1000,MATCH(D646,QS!$C$5:$C$1000,0))</f>
        <v>=239</v>
      </c>
      <c r="G646" s="104" t="str">
        <f>VLOOKUP(D646,TIMES排名!A:B,2,FALSE)</f>
        <v>601–800</v>
      </c>
      <c r="J646" s="109" t="s">
        <v>4613</v>
      </c>
    </row>
    <row r="647" ht="15" spans="1:10">
      <c r="A647" t="s">
        <v>1035</v>
      </c>
      <c r="B647" t="s">
        <v>106</v>
      </c>
      <c r="C647">
        <v>502589</v>
      </c>
      <c r="D647" t="s">
        <v>1036</v>
      </c>
      <c r="E647" s="103">
        <v>645</v>
      </c>
      <c r="F647" s="104" t="str" cm="1">
        <f t="array" ref="F647">INDEX(QS!$B$5:$B$1000,MATCH(D647,QS!$C$5:$C$1000,0))</f>
        <v>472</v>
      </c>
      <c r="G647" s="104" t="str">
        <f>VLOOKUP(D647,TIMES排名!A:B,2,FALSE)</f>
        <v>801–1000</v>
      </c>
      <c r="J647" s="109" t="s">
        <v>4614</v>
      </c>
    </row>
    <row r="648" ht="15" spans="1:10">
      <c r="A648" t="s">
        <v>652</v>
      </c>
      <c r="B648" t="s">
        <v>653</v>
      </c>
      <c r="C648">
        <v>529740</v>
      </c>
      <c r="D648" t="s">
        <v>654</v>
      </c>
      <c r="E648" s="103">
        <v>645</v>
      </c>
      <c r="F648" s="104" t="str" cm="1">
        <f t="array" ref="F648">INDEX(QS!$B$5:$B$1000,MATCH(D648,QS!$C$5:$C$1000,0))</f>
        <v>731-740</v>
      </c>
      <c r="G648" s="104" t="str">
        <f>VLOOKUP(D648,TIMES排名!A:B,2,FALSE)</f>
        <v>301–350</v>
      </c>
      <c r="J648" s="109" t="s">
        <v>4615</v>
      </c>
    </row>
    <row r="649" ht="15" spans="1:10">
      <c r="A649" t="s">
        <v>2729</v>
      </c>
      <c r="B649" t="s">
        <v>642</v>
      </c>
      <c r="C649">
        <v>529777</v>
      </c>
      <c r="D649" t="s">
        <v>2741</v>
      </c>
      <c r="E649" s="103">
        <v>645</v>
      </c>
      <c r="F649" s="104" t="e" cm="1">
        <f t="array" ref="F649">INDEX(QS!$B$5:$B$1000,MATCH(D649,QS!$C$5:$C$1000,0))</f>
        <v>#N/A</v>
      </c>
      <c r="G649" s="104" t="e">
        <f>VLOOKUP(D649,TIMES排名!A:B,2,FALSE)</f>
        <v>#N/A</v>
      </c>
      <c r="J649" s="109" t="s">
        <v>4616</v>
      </c>
    </row>
    <row r="650" ht="15" spans="1:10">
      <c r="A650" t="s">
        <v>521</v>
      </c>
      <c r="B650" t="s">
        <v>522</v>
      </c>
      <c r="C650">
        <v>506266</v>
      </c>
      <c r="D650" t="s">
        <v>673</v>
      </c>
      <c r="E650" s="103">
        <v>649</v>
      </c>
      <c r="F650" s="104" t="str" cm="1">
        <f t="array" ref="F650">INDEX(QS!$B$5:$B$1000,MATCH(D650,QS!$C$5:$C$1000,0))</f>
        <v>=375</v>
      </c>
      <c r="G650" s="104" t="str">
        <f>VLOOKUP(D650,TIMES排名!A:B,2,FALSE)</f>
        <v>601–800</v>
      </c>
      <c r="J650" s="109" t="s">
        <v>4617</v>
      </c>
    </row>
    <row r="651" ht="15" spans="1:10">
      <c r="A651" t="s">
        <v>1190</v>
      </c>
      <c r="B651" t="s">
        <v>106</v>
      </c>
      <c r="C651">
        <v>504263</v>
      </c>
      <c r="D651" t="s">
        <v>1191</v>
      </c>
      <c r="E651" s="103">
        <v>649</v>
      </c>
      <c r="F651" s="104" t="str" cm="1">
        <f t="array" ref="F651">INDEX(QS!$B$5:$B$1000,MATCH(D651,QS!$C$5:$C$1000,0))</f>
        <v>=476</v>
      </c>
      <c r="G651" s="104" t="str">
        <f>VLOOKUP(D651,TIMES排名!A:B,2,FALSE)</f>
        <v>801–1000</v>
      </c>
      <c r="J651" s="109" t="s">
        <v>4618</v>
      </c>
    </row>
    <row r="652" ht="15" spans="1:10">
      <c r="A652" t="s">
        <v>680</v>
      </c>
      <c r="B652" t="s">
        <v>464</v>
      </c>
      <c r="C652">
        <v>505298</v>
      </c>
      <c r="D652" t="s">
        <v>1010</v>
      </c>
      <c r="E652" s="103">
        <v>649</v>
      </c>
      <c r="F652" s="104" t="e" cm="1">
        <f t="array" ref="F652">INDEX(QS!$B$5:$B$1000,MATCH(D652,QS!$C$5:$C$1000,0))</f>
        <v>#N/A</v>
      </c>
      <c r="G652" s="104" t="str">
        <f>VLOOKUP(D652,TIMES排名!A:B,2,FALSE)</f>
        <v>601–800</v>
      </c>
      <c r="J652" s="109" t="s">
        <v>4619</v>
      </c>
    </row>
    <row r="653" ht="15" spans="1:10">
      <c r="A653" t="s">
        <v>1693</v>
      </c>
      <c r="B653" t="s">
        <v>653</v>
      </c>
      <c r="C653">
        <v>510156</v>
      </c>
      <c r="D653" t="s">
        <v>1694</v>
      </c>
      <c r="E653" s="103">
        <v>649</v>
      </c>
      <c r="F653" s="104" t="e" cm="1">
        <f t="array" ref="F653">INDEX(QS!$B$5:$B$1000,MATCH(D653,QS!$C$5:$C$1000,0))</f>
        <v>#N/A</v>
      </c>
      <c r="G653" s="104" t="e">
        <f>VLOOKUP(D653,TIMES排名!A:B,2,FALSE)</f>
        <v>#N/A</v>
      </c>
      <c r="J653" s="109" t="s">
        <v>4620</v>
      </c>
    </row>
    <row r="654" ht="15" spans="1:10">
      <c r="A654" t="s">
        <v>2742</v>
      </c>
      <c r="B654" t="s">
        <v>96</v>
      </c>
      <c r="C654">
        <v>504564</v>
      </c>
      <c r="D654" t="s">
        <v>2743</v>
      </c>
      <c r="E654" s="103">
        <v>649</v>
      </c>
      <c r="F654" s="104" t="e" cm="1">
        <f t="array" ref="F654">INDEX(QS!$B$5:$B$1000,MATCH(D654,QS!$C$5:$C$1000,0))</f>
        <v>#N/A</v>
      </c>
      <c r="G654" s="104" t="e">
        <f>VLOOKUP(D654,TIMES排名!A:B,2,FALSE)</f>
        <v>#N/A</v>
      </c>
      <c r="J654" s="109" t="s">
        <v>4621</v>
      </c>
    </row>
    <row r="655" ht="15" spans="1:10">
      <c r="A655" t="s">
        <v>2303</v>
      </c>
      <c r="B655" t="s">
        <v>69</v>
      </c>
      <c r="C655">
        <v>529301</v>
      </c>
      <c r="D655" t="s">
        <v>2305</v>
      </c>
      <c r="E655" s="103">
        <v>649</v>
      </c>
      <c r="F655" s="104" t="e" cm="1">
        <f t="array" ref="F655">INDEX(QS!$B$5:$B$1000,MATCH(D655,QS!$C$5:$C$1000,0))</f>
        <v>#N/A</v>
      </c>
      <c r="G655" s="104" t="str">
        <f>VLOOKUP(D655,TIMES排名!A:B,2,FALSE)</f>
        <v>601–800</v>
      </c>
      <c r="J655" s="109" t="s">
        <v>4622</v>
      </c>
    </row>
    <row r="656" ht="15" spans="1:10">
      <c r="A656" t="s">
        <v>2744</v>
      </c>
      <c r="B656" t="s">
        <v>464</v>
      </c>
      <c r="C656">
        <v>529533</v>
      </c>
      <c r="D656" t="s">
        <v>2745</v>
      </c>
      <c r="E656" s="103">
        <v>655</v>
      </c>
      <c r="F656" s="104" t="str" cm="1">
        <f t="array" ref="F656">INDEX(QS!$B$5:$B$1000,MATCH(D656,QS!$C$5:$C$1000,0))</f>
        <v>=526</v>
      </c>
      <c r="G656" s="104" t="e">
        <f>VLOOKUP(D656,TIMES排名!A:B,2,FALSE)</f>
        <v>#N/A</v>
      </c>
      <c r="J656" s="109" t="s">
        <v>4623</v>
      </c>
    </row>
    <row r="657" ht="15" spans="1:10">
      <c r="A657" t="s">
        <v>2100</v>
      </c>
      <c r="B657" t="s">
        <v>36</v>
      </c>
      <c r="C657">
        <v>500972</v>
      </c>
      <c r="D657" t="s">
        <v>2101</v>
      </c>
      <c r="E657" s="103">
        <v>655</v>
      </c>
      <c r="F657" s="104" t="str" cm="1">
        <f t="array" ref="F657">INDEX(QS!$B$5:$B$1000,MATCH(D657,QS!$C$5:$C$1000,0))</f>
        <v>=561</v>
      </c>
      <c r="G657" s="104" t="str">
        <f>VLOOKUP(D657,TIMES排名!A:B,2,FALSE)</f>
        <v>401–500</v>
      </c>
      <c r="J657" s="109" t="s">
        <v>4624</v>
      </c>
    </row>
    <row r="658" ht="15" spans="1:10">
      <c r="A658" t="s">
        <v>806</v>
      </c>
      <c r="B658" t="s">
        <v>497</v>
      </c>
      <c r="C658">
        <v>500257</v>
      </c>
      <c r="D658" t="s">
        <v>807</v>
      </c>
      <c r="E658" s="103">
        <v>655</v>
      </c>
      <c r="F658" s="104" t="str" cm="1">
        <f t="array" ref="F658">INDEX(QS!$B$5:$B$1000,MATCH(D658,QS!$C$5:$C$1000,0))</f>
        <v>=571</v>
      </c>
      <c r="G658" s="104" t="str">
        <f>VLOOKUP(D658,TIMES排名!A:B,2,FALSE)</f>
        <v>1001–1200</v>
      </c>
      <c r="J658" s="109" t="s">
        <v>4625</v>
      </c>
    </row>
    <row r="659" ht="15" spans="1:10">
      <c r="A659" t="s">
        <v>1630</v>
      </c>
      <c r="B659" t="s">
        <v>457</v>
      </c>
      <c r="C659">
        <v>529343</v>
      </c>
      <c r="D659" t="s">
        <v>1631</v>
      </c>
      <c r="E659" s="103">
        <v>655</v>
      </c>
      <c r="F659" s="104" t="e" cm="1">
        <f t="array" ref="F659">INDEX(QS!$B$5:$B$1000,MATCH(D659,QS!$C$5:$C$1000,0))</f>
        <v>#N/A</v>
      </c>
      <c r="G659" s="104" t="e">
        <f>VLOOKUP(D659,TIMES排名!A:B,2,FALSE)</f>
        <v>#N/A</v>
      </c>
      <c r="J659" s="109" t="s">
        <v>4626</v>
      </c>
    </row>
    <row r="660" ht="15" spans="1:10">
      <c r="A660" t="s">
        <v>254</v>
      </c>
      <c r="B660" t="s">
        <v>36</v>
      </c>
      <c r="C660">
        <v>528938</v>
      </c>
      <c r="D660" t="s">
        <v>701</v>
      </c>
      <c r="E660" s="103">
        <v>659</v>
      </c>
      <c r="F660" s="104" t="str" cm="1">
        <f t="array" ref="F660">INDEX(QS!$B$5:$B$1000,MATCH(D660,QS!$C$5:$C$1000,0))</f>
        <v>=446</v>
      </c>
      <c r="G660" s="104" t="str">
        <f>VLOOKUP(D660,TIMES排名!A:B,2,FALSE)</f>
        <v>401–500</v>
      </c>
      <c r="J660" s="109" t="s">
        <v>4627</v>
      </c>
    </row>
    <row r="661" ht="15" spans="1:10">
      <c r="A661" t="s">
        <v>1576</v>
      </c>
      <c r="B661" t="s">
        <v>624</v>
      </c>
      <c r="C661">
        <v>513862</v>
      </c>
      <c r="D661" t="s">
        <v>1577</v>
      </c>
      <c r="E661" s="103">
        <v>659</v>
      </c>
      <c r="F661" s="104" t="e" cm="1">
        <f t="array" ref="F661">INDEX(QS!$B$5:$B$1000,MATCH(D661,QS!$C$5:$C$1000,0))</f>
        <v>#N/A</v>
      </c>
      <c r="G661" s="104" t="str">
        <f>VLOOKUP(D661,TIMES排名!A:B,2,FALSE)</f>
        <v>801–1000</v>
      </c>
      <c r="J661" s="109" t="s">
        <v>4628</v>
      </c>
    </row>
    <row r="662" ht="15" spans="1:10">
      <c r="A662" t="s">
        <v>1175</v>
      </c>
      <c r="B662" t="s">
        <v>653</v>
      </c>
      <c r="C662">
        <v>514869</v>
      </c>
      <c r="D662" t="s">
        <v>1176</v>
      </c>
      <c r="E662" s="103">
        <v>659</v>
      </c>
      <c r="F662" s="104" t="str" cm="1">
        <f t="array" ref="F662">INDEX(QS!$B$5:$B$1000,MATCH(D662,QS!$C$5:$C$1000,0))</f>
        <v>851-900</v>
      </c>
      <c r="G662" s="104" t="str">
        <f>VLOOKUP(D662,TIMES排名!A:B,2,FALSE)</f>
        <v>801–1000</v>
      </c>
      <c r="J662" s="109" t="s">
        <v>4629</v>
      </c>
    </row>
    <row r="663" ht="15" spans="1:10">
      <c r="A663" t="s">
        <v>1890</v>
      </c>
      <c r="B663" t="s">
        <v>113</v>
      </c>
      <c r="C663">
        <v>528849</v>
      </c>
      <c r="D663" t="s">
        <v>1891</v>
      </c>
      <c r="E663" s="103">
        <v>659</v>
      </c>
      <c r="F663" s="104" t="e" cm="1">
        <f t="array" ref="F663">INDEX(QS!$B$5:$B$1000,MATCH(D663,QS!$C$5:$C$1000,0))</f>
        <v>#N/A</v>
      </c>
      <c r="G663" s="104" t="str">
        <f>VLOOKUP(D663,TIMES排名!A:B,2,FALSE)</f>
        <v>501–600</v>
      </c>
      <c r="J663" s="109" t="s">
        <v>4630</v>
      </c>
    </row>
    <row r="664" ht="15" spans="1:10">
      <c r="A664" t="s">
        <v>1218</v>
      </c>
      <c r="B664" t="s">
        <v>261</v>
      </c>
      <c r="C664">
        <v>528924</v>
      </c>
      <c r="D664" t="s">
        <v>1219</v>
      </c>
      <c r="E664" s="103">
        <v>663</v>
      </c>
      <c r="F664" s="104" t="str" cm="1">
        <f t="array" ref="F664">INDEX(QS!$B$5:$B$1000,MATCH(D664,QS!$C$5:$C$1000,0))</f>
        <v>=351</v>
      </c>
      <c r="G664" s="104" t="str">
        <f>VLOOKUP(D664,TIMES排名!A:B,2,FALSE)</f>
        <v>301–350</v>
      </c>
      <c r="J664" s="109" t="s">
        <v>4631</v>
      </c>
    </row>
    <row r="665" ht="15" spans="1:10">
      <c r="A665" t="s">
        <v>612</v>
      </c>
      <c r="B665" t="s">
        <v>613</v>
      </c>
      <c r="C665">
        <v>529036</v>
      </c>
      <c r="D665" t="s">
        <v>614</v>
      </c>
      <c r="E665" s="103">
        <v>663</v>
      </c>
      <c r="F665" s="104" t="str" cm="1">
        <f t="array" ref="F665">INDEX(QS!$B$5:$B$1000,MATCH(D665,QS!$C$5:$C$1000,0))</f>
        <v>851-900</v>
      </c>
      <c r="G665" s="104" t="str">
        <f>VLOOKUP(D665,TIMES排名!A:B,2,FALSE)</f>
        <v>601–800</v>
      </c>
      <c r="J665" s="109" t="s">
        <v>4632</v>
      </c>
    </row>
    <row r="666" ht="15" spans="1:10">
      <c r="A666" t="s">
        <v>660</v>
      </c>
      <c r="B666" t="s">
        <v>642</v>
      </c>
      <c r="C666">
        <v>528840</v>
      </c>
      <c r="D666" t="s">
        <v>661</v>
      </c>
      <c r="E666" s="103">
        <v>665</v>
      </c>
      <c r="F666" s="104" t="e" cm="1">
        <f t="array" ref="F666">INDEX(QS!$B$5:$B$1000,MATCH(D666,QS!$C$5:$C$1000,0))</f>
        <v>#N/A</v>
      </c>
      <c r="G666" s="104" t="str">
        <f>VLOOKUP(D666,TIMES排名!A:B,2,FALSE)</f>
        <v>801–1000</v>
      </c>
      <c r="J666" s="109" t="s">
        <v>4633</v>
      </c>
    </row>
    <row r="667" ht="15" spans="1:10">
      <c r="A667" t="s">
        <v>124</v>
      </c>
      <c r="B667" t="s">
        <v>74</v>
      </c>
      <c r="C667">
        <v>499961</v>
      </c>
      <c r="D667" t="s">
        <v>2747</v>
      </c>
      <c r="E667" s="103">
        <v>665</v>
      </c>
      <c r="F667" s="104" t="e" cm="1">
        <f t="array" ref="F667">INDEX(QS!$B$5:$B$1000,MATCH(D667,QS!$C$5:$C$1000,0))</f>
        <v>#N/A</v>
      </c>
      <c r="G667" s="104" t="e">
        <f>VLOOKUP(D667,TIMES排名!A:B,2,FALSE)</f>
        <v>#N/A</v>
      </c>
      <c r="J667" s="109" t="s">
        <v>4634</v>
      </c>
    </row>
    <row r="668" ht="15" spans="1:10">
      <c r="A668" t="s">
        <v>2748</v>
      </c>
      <c r="B668" t="s">
        <v>218</v>
      </c>
      <c r="C668">
        <v>503874</v>
      </c>
      <c r="D668" t="s">
        <v>2749</v>
      </c>
      <c r="E668" s="103">
        <v>665</v>
      </c>
      <c r="F668" s="104" t="e" cm="1">
        <f t="array" ref="F668">INDEX(QS!$B$5:$B$1000,MATCH(D668,QS!$C$5:$C$1000,0))</f>
        <v>#N/A</v>
      </c>
      <c r="G668" s="104" t="e">
        <f>VLOOKUP(D668,TIMES排名!A:B,2,FALSE)</f>
        <v>#N/A</v>
      </c>
      <c r="J668" s="109" t="s">
        <v>4635</v>
      </c>
    </row>
    <row r="669" ht="15" spans="1:10">
      <c r="A669" t="s">
        <v>521</v>
      </c>
      <c r="B669" t="s">
        <v>522</v>
      </c>
      <c r="C669">
        <v>528825</v>
      </c>
      <c r="D669" t="s">
        <v>2750</v>
      </c>
      <c r="E669" s="103">
        <v>665</v>
      </c>
      <c r="F669" s="104" t="e" cm="1">
        <f t="array" ref="F669">INDEX(QS!$B$5:$B$1000,MATCH(D669,QS!$C$5:$C$1000,0))</f>
        <v>#N/A</v>
      </c>
      <c r="G669" s="104" t="e">
        <f>VLOOKUP(D669,TIMES排名!A:B,2,FALSE)</f>
        <v>#N/A</v>
      </c>
      <c r="J669" s="109" t="s">
        <v>4636</v>
      </c>
    </row>
    <row r="670" ht="15" spans="1:10">
      <c r="A670" t="s">
        <v>993</v>
      </c>
      <c r="B670" t="s">
        <v>617</v>
      </c>
      <c r="C670">
        <v>530000</v>
      </c>
      <c r="D670" t="s">
        <v>1980</v>
      </c>
      <c r="E670" s="103">
        <v>665</v>
      </c>
      <c r="F670" s="104" t="e" cm="1">
        <f t="array" ref="F670">INDEX(QS!$B$5:$B$1000,MATCH(D670,QS!$C$5:$C$1000,0))</f>
        <v>#N/A</v>
      </c>
      <c r="G670" s="104" t="str">
        <f>VLOOKUP(D670,TIMES排名!A:B,2,FALSE)</f>
        <v>801–1000</v>
      </c>
      <c r="J670" s="109" t="s">
        <v>4637</v>
      </c>
    </row>
    <row r="671" ht="15" spans="1:10">
      <c r="A671" t="s">
        <v>2062</v>
      </c>
      <c r="B671" t="s">
        <v>40</v>
      </c>
      <c r="C671">
        <v>199139</v>
      </c>
      <c r="D671" s="8" t="s">
        <v>2063</v>
      </c>
      <c r="E671" s="103">
        <v>665</v>
      </c>
      <c r="F671" s="104" t="e" cm="1">
        <f t="array" ref="F671">INDEX(QS!$B$5:$B$1000,MATCH(D671,QS!$C$5:$C$1000,0))</f>
        <v>#N/A</v>
      </c>
      <c r="G671" s="104" t="str">
        <f>VLOOKUP(D671,TIMES排名!A:B,2,FALSE)</f>
        <v>601–800</v>
      </c>
      <c r="J671" s="109" t="s">
        <v>4638</v>
      </c>
    </row>
    <row r="672" ht="15" spans="1:10">
      <c r="A672" t="s">
        <v>1621</v>
      </c>
      <c r="B672" t="s">
        <v>96</v>
      </c>
      <c r="C672">
        <v>506035</v>
      </c>
      <c r="D672" t="s">
        <v>1622</v>
      </c>
      <c r="E672" s="103">
        <v>671</v>
      </c>
      <c r="F672" s="104" t="str" cm="1">
        <f t="array" ref="F672">INDEX(QS!$B$5:$B$1000,MATCH(D672,QS!$C$5:$C$1000,0))</f>
        <v>=246</v>
      </c>
      <c r="G672" s="104" t="str">
        <f>VLOOKUP(D672,TIMES排名!A:B,2,FALSE)</f>
        <v>301–350</v>
      </c>
      <c r="J672" s="109" t="s">
        <v>4639</v>
      </c>
    </row>
    <row r="673" ht="15" spans="1:10">
      <c r="A673" t="s">
        <v>2347</v>
      </c>
      <c r="B673" t="s">
        <v>632</v>
      </c>
      <c r="C673">
        <v>511520</v>
      </c>
      <c r="D673" t="s">
        <v>2348</v>
      </c>
      <c r="E673" s="103">
        <v>671</v>
      </c>
      <c r="F673" s="104" t="str" cm="1">
        <f t="array" ref="F673">INDEX(QS!$B$5:$B$1000,MATCH(D673,QS!$C$5:$C$1000,0))</f>
        <v>701-710</v>
      </c>
      <c r="G673" s="104" t="str">
        <f>VLOOKUP(D673,TIMES排名!A:B,2,FALSE)</f>
        <v>501–600</v>
      </c>
      <c r="J673" s="109" t="s">
        <v>4640</v>
      </c>
    </row>
    <row r="674" ht="15" spans="1:10">
      <c r="A674" t="s">
        <v>1409</v>
      </c>
      <c r="B674" t="s">
        <v>545</v>
      </c>
      <c r="C674">
        <v>506534</v>
      </c>
      <c r="D674" t="s">
        <v>1410</v>
      </c>
      <c r="E674" s="103">
        <v>671</v>
      </c>
      <c r="F674" s="104" t="e" cm="1">
        <f t="array" ref="F674">INDEX(QS!$B$5:$B$1000,MATCH(D674,QS!$C$5:$C$1000,0))</f>
        <v>#N/A</v>
      </c>
      <c r="G674" s="104" t="e">
        <f>VLOOKUP(D674,TIMES排名!A:B,2,FALSE)</f>
        <v>#N/A</v>
      </c>
      <c r="J674" s="109" t="s">
        <v>4641</v>
      </c>
    </row>
    <row r="675" ht="15" spans="1:10">
      <c r="A675" t="s">
        <v>2751</v>
      </c>
      <c r="B675" t="s">
        <v>40</v>
      </c>
      <c r="C675">
        <v>157289</v>
      </c>
      <c r="D675" t="s">
        <v>2752</v>
      </c>
      <c r="E675" s="103">
        <v>671</v>
      </c>
      <c r="F675" s="104" t="e" cm="1">
        <f t="array" ref="F675">INDEX(QS!$B$5:$B$1000,MATCH(D675,QS!$C$5:$C$1000,0))</f>
        <v>#N/A</v>
      </c>
      <c r="G675" s="104" t="e">
        <f>VLOOKUP(D675,TIMES排名!A:B,2,FALSE)</f>
        <v>#N/A</v>
      </c>
      <c r="J675" s="109" t="s">
        <v>4642</v>
      </c>
    </row>
    <row r="676" ht="15" spans="1:10">
      <c r="A676" t="s">
        <v>764</v>
      </c>
      <c r="B676" t="s">
        <v>36</v>
      </c>
      <c r="C676">
        <v>529060</v>
      </c>
      <c r="D676" t="s">
        <v>765</v>
      </c>
      <c r="E676" s="103">
        <v>675</v>
      </c>
      <c r="F676" s="104" t="str" cm="1">
        <f t="array" ref="F676">INDEX(QS!$B$5:$B$1000,MATCH(D676,QS!$C$5:$C$1000,0))</f>
        <v>731-740</v>
      </c>
      <c r="G676" s="104" t="str">
        <f>VLOOKUP(D676,TIMES排名!A:B,2,FALSE)</f>
        <v>251–300</v>
      </c>
      <c r="J676" s="109" t="s">
        <v>4643</v>
      </c>
    </row>
    <row r="677" ht="15" spans="1:10">
      <c r="A677" t="s">
        <v>1259</v>
      </c>
      <c r="B677" t="s">
        <v>36</v>
      </c>
      <c r="C677">
        <v>528968</v>
      </c>
      <c r="D677" t="s">
        <v>1260</v>
      </c>
      <c r="E677" s="103">
        <v>675</v>
      </c>
      <c r="F677" s="104" t="e" cm="1">
        <f t="array" ref="F677">INDEX(QS!$B$5:$B$1000,MATCH(D677,QS!$C$5:$C$1000,0))</f>
        <v>#N/A</v>
      </c>
      <c r="G677" s="104" t="str">
        <f>VLOOKUP(D677,TIMES排名!A:B,2,FALSE)</f>
        <v>601–800</v>
      </c>
      <c r="J677" s="109" t="s">
        <v>4644</v>
      </c>
    </row>
    <row r="678" ht="15" spans="1:10">
      <c r="A678" t="s">
        <v>182</v>
      </c>
      <c r="B678" t="s">
        <v>40</v>
      </c>
      <c r="C678">
        <v>166638</v>
      </c>
      <c r="D678" t="s">
        <v>2753</v>
      </c>
      <c r="E678" s="103">
        <v>675</v>
      </c>
      <c r="F678" s="104" t="e" cm="1">
        <f t="array" ref="F678">INDEX(QS!$B$5:$B$1000,MATCH(D678,QS!$C$5:$C$1000,0))</f>
        <v>#N/A</v>
      </c>
      <c r="G678" s="104" t="e">
        <f>VLOOKUP(D678,TIMES排名!A:B,2,FALSE)</f>
        <v>#N/A</v>
      </c>
      <c r="J678" s="109" t="s">
        <v>4645</v>
      </c>
    </row>
    <row r="679" ht="15" spans="1:10">
      <c r="A679" t="s">
        <v>1624</v>
      </c>
      <c r="B679" t="s">
        <v>689</v>
      </c>
      <c r="C679">
        <v>501200</v>
      </c>
      <c r="D679" t="s">
        <v>1916</v>
      </c>
      <c r="E679" s="103">
        <v>678</v>
      </c>
      <c r="F679" s="104" t="str" cm="1">
        <f t="array" ref="F679">INDEX(QS!$B$5:$B$1000,MATCH(D679,QS!$C$5:$C$1000,0))</f>
        <v>651-660</v>
      </c>
      <c r="G679" s="104" t="str">
        <f>VLOOKUP(D679,TIMES排名!A:B,2,FALSE)</f>
        <v>601–800</v>
      </c>
      <c r="J679" s="109" t="s">
        <v>4646</v>
      </c>
    </row>
    <row r="680" ht="15" spans="1:10">
      <c r="A680" t="s">
        <v>2335</v>
      </c>
      <c r="B680" t="s">
        <v>647</v>
      </c>
      <c r="C680">
        <v>511732</v>
      </c>
      <c r="D680" t="s">
        <v>2755</v>
      </c>
      <c r="E680" s="103">
        <v>678</v>
      </c>
      <c r="F680" s="104" t="str" cm="1">
        <f t="array" ref="F680">INDEX(QS!$B$5:$B$1000,MATCH(D680,QS!$C$5:$C$1000,0))</f>
        <v>731-740</v>
      </c>
      <c r="G680" s="104" t="e">
        <f>VLOOKUP(D680,TIMES排名!A:B,2,FALSE)</f>
        <v>#N/A</v>
      </c>
      <c r="J680" s="109" t="s">
        <v>4647</v>
      </c>
    </row>
    <row r="681" ht="15" spans="1:10">
      <c r="A681" t="s">
        <v>4648</v>
      </c>
      <c r="B681" t="s">
        <v>69</v>
      </c>
      <c r="C681">
        <v>529994</v>
      </c>
      <c r="D681" t="s">
        <v>4649</v>
      </c>
      <c r="E681" s="103">
        <v>678</v>
      </c>
      <c r="F681" s="104" t="e" cm="1">
        <f t="array" ref="F681">INDEX(QS!$B$5:$B$1000,MATCH(D681,QS!$C$5:$C$1000,0))</f>
        <v>#N/A</v>
      </c>
      <c r="G681" s="104" t="e">
        <f>VLOOKUP(D681,TIMES排名!A:B,2,FALSE)</f>
        <v>#N/A</v>
      </c>
      <c r="J681" s="109" t="s">
        <v>4650</v>
      </c>
    </row>
    <row r="682" ht="15" spans="1:10">
      <c r="A682" t="s">
        <v>2756</v>
      </c>
      <c r="B682" t="s">
        <v>624</v>
      </c>
      <c r="C682">
        <v>529235</v>
      </c>
      <c r="D682" t="s">
        <v>2757</v>
      </c>
      <c r="E682" s="103">
        <v>678</v>
      </c>
      <c r="F682" s="104" t="e" cm="1">
        <f t="array" ref="F682">INDEX(QS!$B$5:$B$1000,MATCH(D682,QS!$C$5:$C$1000,0))</f>
        <v>#N/A</v>
      </c>
      <c r="G682" s="104" t="e">
        <f>VLOOKUP(D682,TIMES排名!A:B,2,FALSE)</f>
        <v>#N/A</v>
      </c>
      <c r="J682" s="109" t="s">
        <v>4651</v>
      </c>
    </row>
    <row r="683" ht="15" spans="1:10">
      <c r="A683" t="s">
        <v>1347</v>
      </c>
      <c r="B683" t="s">
        <v>859</v>
      </c>
      <c r="C683">
        <v>528848</v>
      </c>
      <c r="D683" t="s">
        <v>1853</v>
      </c>
      <c r="E683" s="103">
        <v>678</v>
      </c>
      <c r="F683" s="104" t="e" cm="1">
        <f t="array" ref="F683">INDEX(QS!$B$5:$B$1000,MATCH(D683,QS!$C$5:$C$1000,0))</f>
        <v>#N/A</v>
      </c>
      <c r="G683" s="104" t="str">
        <f>VLOOKUP(D683,TIMES排名!A:B,2,FALSE)</f>
        <v>401–500</v>
      </c>
      <c r="J683" s="109" t="s">
        <v>4652</v>
      </c>
    </row>
    <row r="684" ht="15" spans="1:10">
      <c r="A684" t="s">
        <v>2245</v>
      </c>
      <c r="B684" t="s">
        <v>96</v>
      </c>
      <c r="C684">
        <v>529387</v>
      </c>
      <c r="D684" t="s">
        <v>2246</v>
      </c>
      <c r="E684" s="103">
        <v>678</v>
      </c>
      <c r="F684" s="104" t="e" cm="1">
        <f t="array" ref="F684">INDEX(QS!$B$5:$B$1000,MATCH(D684,QS!$C$5:$C$1000,0))</f>
        <v>#N/A</v>
      </c>
      <c r="G684" s="104" t="str">
        <f>VLOOKUP(D684,TIMES排名!A:B,2,FALSE)</f>
        <v>601–800</v>
      </c>
      <c r="J684" s="109" t="s">
        <v>4653</v>
      </c>
    </row>
    <row r="685" ht="15" spans="1:10">
      <c r="A685" t="s">
        <v>2758</v>
      </c>
      <c r="B685" t="s">
        <v>40</v>
      </c>
      <c r="C685">
        <v>228653</v>
      </c>
      <c r="D685" s="8" t="s">
        <v>2759</v>
      </c>
      <c r="E685" s="103">
        <v>678</v>
      </c>
      <c r="F685" s="104" t="e" cm="1">
        <f t="array" ref="F685">INDEX(QS!$B$5:$B$1000,MATCH(D685,QS!$C$5:$C$1000,0))</f>
        <v>#N/A</v>
      </c>
      <c r="G685" s="104" t="e">
        <f>VLOOKUP(D685,TIMES排名!A:B,2,FALSE)</f>
        <v>#N/A</v>
      </c>
      <c r="J685" s="109" t="s">
        <v>4654</v>
      </c>
    </row>
    <row r="686" ht="15" spans="1:10">
      <c r="A686" t="s">
        <v>837</v>
      </c>
      <c r="B686" t="s">
        <v>40</v>
      </c>
      <c r="C686">
        <v>126775</v>
      </c>
      <c r="D686" t="s">
        <v>838</v>
      </c>
      <c r="E686" s="103">
        <v>685</v>
      </c>
      <c r="F686" s="104" t="str" cm="1">
        <f t="array" ref="F686">INDEX(QS!$B$5:$B$1000,MATCH(D686,QS!$C$5:$C$1000,0))</f>
        <v>=465</v>
      </c>
      <c r="G686" s="104" t="str">
        <f>VLOOKUP(D686,TIMES排名!A:B,2,FALSE)</f>
        <v>401–500</v>
      </c>
      <c r="J686" s="109" t="s">
        <v>4655</v>
      </c>
    </row>
    <row r="687" ht="15" spans="1:10">
      <c r="A687" t="s">
        <v>1472</v>
      </c>
      <c r="B687" t="s">
        <v>402</v>
      </c>
      <c r="C687">
        <v>506486</v>
      </c>
      <c r="D687" t="s">
        <v>1473</v>
      </c>
      <c r="E687" s="103">
        <v>685</v>
      </c>
      <c r="F687" s="104" t="str" cm="1">
        <f t="array" ref="F687">INDEX(QS!$B$5:$B$1000,MATCH(D687,QS!$C$5:$C$1000,0))</f>
        <v>661-670</v>
      </c>
      <c r="G687" s="104" t="e">
        <f>VLOOKUP(D687,TIMES排名!A:B,2,FALSE)</f>
        <v>#N/A</v>
      </c>
      <c r="J687" s="109" t="s">
        <v>4656</v>
      </c>
    </row>
    <row r="688" ht="15" spans="1:10">
      <c r="A688" t="s">
        <v>2760</v>
      </c>
      <c r="B688" t="s">
        <v>642</v>
      </c>
      <c r="C688">
        <v>529209</v>
      </c>
      <c r="D688" t="s">
        <v>2761</v>
      </c>
      <c r="E688" s="103">
        <v>687</v>
      </c>
      <c r="F688" s="104" t="str" cm="1">
        <f t="array" ref="F688">INDEX(QS!$B$5:$B$1000,MATCH(D688,QS!$C$5:$C$1000,0))</f>
        <v>851-900</v>
      </c>
      <c r="G688" s="104" t="e">
        <f>VLOOKUP(D688,TIMES排名!A:B,2,FALSE)</f>
        <v>#N/A</v>
      </c>
      <c r="J688" s="109" t="s">
        <v>4657</v>
      </c>
    </row>
    <row r="689" ht="15" spans="1:10">
      <c r="A689" t="s">
        <v>2762</v>
      </c>
      <c r="B689" t="s">
        <v>40</v>
      </c>
      <c r="C689">
        <v>178402</v>
      </c>
      <c r="D689" t="s">
        <v>2763</v>
      </c>
      <c r="E689" s="103">
        <v>687</v>
      </c>
      <c r="F689" s="104" t="e" cm="1">
        <f t="array" ref="F689">INDEX(QS!$B$5:$B$1000,MATCH(D689,QS!$C$5:$C$1000,0))</f>
        <v>#N/A</v>
      </c>
      <c r="G689" s="104" t="e">
        <f>VLOOKUP(D689,TIMES排名!A:B,2,FALSE)</f>
        <v>#N/A</v>
      </c>
      <c r="J689" s="109" t="s">
        <v>4658</v>
      </c>
    </row>
    <row r="690" ht="15" spans="1:10">
      <c r="A690" t="s">
        <v>595</v>
      </c>
      <c r="B690" t="s">
        <v>464</v>
      </c>
      <c r="C690">
        <v>503684</v>
      </c>
      <c r="D690" t="s">
        <v>1085</v>
      </c>
      <c r="E690" s="103">
        <v>689</v>
      </c>
      <c r="F690" s="104" t="str" cm="1">
        <f t="array" ref="F690">INDEX(QS!$B$5:$B$1000,MATCH(D690,QS!$C$5:$C$1000,0))</f>
        <v>=404</v>
      </c>
      <c r="G690" s="104" t="str">
        <f>VLOOKUP(D690,TIMES排名!A:B,2,FALSE)</f>
        <v>601–800</v>
      </c>
      <c r="J690" s="109" t="s">
        <v>4659</v>
      </c>
    </row>
    <row r="691" ht="15" spans="1:10">
      <c r="A691" t="s">
        <v>1851</v>
      </c>
      <c r="B691" t="s">
        <v>692</v>
      </c>
      <c r="C691">
        <v>501556</v>
      </c>
      <c r="D691" t="s">
        <v>1852</v>
      </c>
      <c r="E691" s="103">
        <v>689</v>
      </c>
      <c r="F691" s="104" t="str" cm="1">
        <f t="array" ref="F691">INDEX(QS!$B$5:$B$1000,MATCH(D691,QS!$C$5:$C$1000,0))</f>
        <v>=534</v>
      </c>
      <c r="G691" s="104" t="str">
        <f>VLOOKUP(D691,TIMES排名!A:B,2,FALSE)</f>
        <v>401–500</v>
      </c>
      <c r="J691" s="109" t="s">
        <v>4660</v>
      </c>
    </row>
    <row r="692" ht="15" spans="1:10">
      <c r="A692" t="s">
        <v>1100</v>
      </c>
      <c r="B692" t="s">
        <v>642</v>
      </c>
      <c r="C692">
        <v>500856</v>
      </c>
      <c r="D692" t="s">
        <v>2765</v>
      </c>
      <c r="E692" s="103">
        <v>689</v>
      </c>
      <c r="F692" s="104" t="e" cm="1">
        <f t="array" ref="F692">INDEX(QS!$B$5:$B$1000,MATCH(D692,QS!$C$5:$C$1000,0))</f>
        <v>#N/A</v>
      </c>
      <c r="G692" s="104" t="e">
        <f>VLOOKUP(D692,TIMES排名!A:B,2,FALSE)</f>
        <v>#N/A</v>
      </c>
      <c r="J692" s="109" t="s">
        <v>4661</v>
      </c>
    </row>
    <row r="693" ht="15" spans="1:10">
      <c r="A693" t="s">
        <v>2766</v>
      </c>
      <c r="B693" t="s">
        <v>131</v>
      </c>
      <c r="C693">
        <v>529025</v>
      </c>
      <c r="D693" t="s">
        <v>2767</v>
      </c>
      <c r="E693" s="103">
        <v>689</v>
      </c>
      <c r="F693" s="104" t="e" cm="1">
        <f t="array" ref="F693">INDEX(QS!$B$5:$B$1000,MATCH(D693,QS!$C$5:$C$1000,0))</f>
        <v>#N/A</v>
      </c>
      <c r="G693" s="104" t="e">
        <f>VLOOKUP(D693,TIMES排名!A:B,2,FALSE)</f>
        <v>#N/A</v>
      </c>
      <c r="J693" s="109" t="s">
        <v>4662</v>
      </c>
    </row>
    <row r="694" ht="15" spans="1:10">
      <c r="A694" t="s">
        <v>1347</v>
      </c>
      <c r="B694" t="s">
        <v>464</v>
      </c>
      <c r="C694">
        <v>529702</v>
      </c>
      <c r="D694" t="s">
        <v>1348</v>
      </c>
      <c r="E694" s="103">
        <v>689</v>
      </c>
      <c r="F694" s="104" t="e" cm="1">
        <f t="array" ref="F694">INDEX(QS!$B$5:$B$1000,MATCH(D694,QS!$C$5:$C$1000,0))</f>
        <v>#N/A</v>
      </c>
      <c r="G694" s="104" t="str">
        <f>VLOOKUP(D694,TIMES排名!A:B,2,FALSE)</f>
        <v>601–800</v>
      </c>
      <c r="J694" s="109" t="s">
        <v>4663</v>
      </c>
    </row>
    <row r="695" ht="15" spans="1:10">
      <c r="A695" t="s">
        <v>2768</v>
      </c>
      <c r="B695" t="s">
        <v>40</v>
      </c>
      <c r="C695">
        <v>207388</v>
      </c>
      <c r="D695" s="8" t="s">
        <v>2769</v>
      </c>
      <c r="E695" s="103">
        <v>694</v>
      </c>
      <c r="F695" s="104" t="e" cm="1">
        <f t="array" ref="F695">INDEX(QS!$B$5:$B$1000,MATCH(D695,QS!$C$5:$C$1000,0))</f>
        <v>#N/A</v>
      </c>
      <c r="G695" s="104" t="e">
        <f>VLOOKUP(D695,TIMES排名!A:B,2,FALSE)</f>
        <v>#N/A</v>
      </c>
      <c r="J695" s="109" t="s">
        <v>4664</v>
      </c>
    </row>
    <row r="696" ht="15" spans="1:10">
      <c r="A696" t="s">
        <v>1824</v>
      </c>
      <c r="B696" t="s">
        <v>121</v>
      </c>
      <c r="C696">
        <v>529147</v>
      </c>
      <c r="D696" t="s">
        <v>1825</v>
      </c>
      <c r="E696" s="103">
        <v>694</v>
      </c>
      <c r="F696" s="104" t="e" cm="1">
        <f t="array" ref="F696">INDEX(QS!$B$5:$B$1000,MATCH(D696,QS!$C$5:$C$1000,0))</f>
        <v>#N/A</v>
      </c>
      <c r="G696" s="104" t="str">
        <f>VLOOKUP(D696,TIMES排名!A:B,2,FALSE)</f>
        <v>251–300</v>
      </c>
      <c r="J696" s="109" t="s">
        <v>4665</v>
      </c>
    </row>
    <row r="697" ht="15" spans="1:10">
      <c r="A697" t="s">
        <v>2770</v>
      </c>
      <c r="B697" t="s">
        <v>647</v>
      </c>
      <c r="C697">
        <v>512144</v>
      </c>
      <c r="D697" t="s">
        <v>2771</v>
      </c>
      <c r="E697" s="103">
        <v>694</v>
      </c>
      <c r="F697" s="104" t="str" cm="1">
        <f t="array" ref="F697">INDEX(QS!$B$5:$B$1000,MATCH(D697,QS!$C$5:$C$1000,0))</f>
        <v>=498</v>
      </c>
      <c r="G697" s="104" t="e">
        <f>VLOOKUP(D697,TIMES排名!A:B,2,FALSE)</f>
        <v>#N/A</v>
      </c>
      <c r="J697" s="109" t="s">
        <v>4666</v>
      </c>
    </row>
    <row r="698" ht="15" spans="1:10">
      <c r="A698" t="s">
        <v>902</v>
      </c>
      <c r="B698" t="s">
        <v>464</v>
      </c>
      <c r="C698">
        <v>529692</v>
      </c>
      <c r="D698" t="s">
        <v>903</v>
      </c>
      <c r="E698" s="103">
        <v>694</v>
      </c>
      <c r="F698" s="104" t="e" cm="1">
        <f t="array" ref="F698">INDEX(QS!$B$5:$B$1000,MATCH(D698,QS!$C$5:$C$1000,0))</f>
        <v>#N/A</v>
      </c>
      <c r="G698" s="104" t="str">
        <f>VLOOKUP(D698,TIMES排名!A:B,2,FALSE)</f>
        <v>501–600</v>
      </c>
      <c r="J698" s="109" t="s">
        <v>4667</v>
      </c>
    </row>
    <row r="699" ht="15" spans="1:10">
      <c r="A699" t="s">
        <v>1209</v>
      </c>
      <c r="B699" t="s">
        <v>385</v>
      </c>
      <c r="C699">
        <v>506312</v>
      </c>
      <c r="D699" t="s">
        <v>1210</v>
      </c>
      <c r="E699" s="103">
        <v>698</v>
      </c>
      <c r="F699" s="104" t="str" cm="1">
        <f t="array" ref="F699">INDEX(QS!$B$5:$B$1000,MATCH(D699,QS!$C$5:$C$1000,0))</f>
        <v>=520</v>
      </c>
      <c r="G699" s="104" t="str">
        <f>VLOOKUP(D699,TIMES排名!A:B,2,FALSE)</f>
        <v>801–1000</v>
      </c>
      <c r="J699" s="109" t="s">
        <v>4668</v>
      </c>
    </row>
    <row r="700" ht="15" spans="1:10">
      <c r="A700" t="s">
        <v>68</v>
      </c>
      <c r="B700" t="s">
        <v>69</v>
      </c>
      <c r="C700">
        <v>528965</v>
      </c>
      <c r="D700" t="s">
        <v>1359</v>
      </c>
      <c r="E700" s="103">
        <v>698</v>
      </c>
      <c r="F700" s="104" t="e" cm="1">
        <f t="array" ref="F700">INDEX(QS!$B$5:$B$1000,MATCH(D700,QS!$C$5:$C$1000,0))</f>
        <v>#N/A</v>
      </c>
      <c r="G700" s="104" t="str">
        <f>VLOOKUP(D700,TIMES排名!A:B,2,FALSE)</f>
        <v>1201–1500</v>
      </c>
      <c r="J700" s="109" t="s">
        <v>4669</v>
      </c>
    </row>
    <row r="701" ht="15" spans="1:10">
      <c r="A701" t="s">
        <v>382</v>
      </c>
      <c r="B701" t="s">
        <v>298</v>
      </c>
      <c r="C701">
        <v>505072</v>
      </c>
      <c r="D701" t="s">
        <v>1909</v>
      </c>
      <c r="E701" s="103">
        <v>698</v>
      </c>
      <c r="F701" s="104" t="e" cm="1">
        <f t="array" ref="F701">INDEX(QS!$B$5:$B$1000,MATCH(D701,QS!$C$5:$C$1000,0))</f>
        <v>#N/A</v>
      </c>
      <c r="G701" s="104" t="str">
        <f>VLOOKUP(D701,TIMES排名!A:B,2,FALSE)</f>
        <v>601–800</v>
      </c>
      <c r="J701" s="109" t="s">
        <v>4670</v>
      </c>
    </row>
    <row r="702" ht="15" spans="1:10">
      <c r="A702" t="s">
        <v>1818</v>
      </c>
      <c r="B702" t="s">
        <v>40</v>
      </c>
      <c r="C702">
        <v>445188</v>
      </c>
      <c r="D702" t="s">
        <v>1819</v>
      </c>
      <c r="E702" s="103">
        <v>698</v>
      </c>
      <c r="F702" s="104" t="e" cm="1">
        <f t="array" ref="F702">INDEX(QS!$B$5:$B$1000,MATCH(D702,QS!$C$5:$C$1000,0))</f>
        <v>#N/A</v>
      </c>
      <c r="G702" s="104" t="e">
        <f>VLOOKUP(D702,TIMES排名!A:B,2,FALSE)</f>
        <v>#N/A</v>
      </c>
      <c r="J702" s="109" t="s">
        <v>4671</v>
      </c>
    </row>
    <row r="703" ht="15" spans="1:10">
      <c r="A703" t="s">
        <v>2772</v>
      </c>
      <c r="B703" t="s">
        <v>40</v>
      </c>
      <c r="C703">
        <v>227216</v>
      </c>
      <c r="D703" s="8" t="s">
        <v>2773</v>
      </c>
      <c r="E703" s="103">
        <v>698</v>
      </c>
      <c r="F703" s="104" t="e" cm="1">
        <f t="array" ref="F703">INDEX(QS!$B$5:$B$1000,MATCH(D703,QS!$C$5:$C$1000,0))</f>
        <v>#N/A</v>
      </c>
      <c r="G703" s="104" t="e">
        <f>VLOOKUP(D703,TIMES排名!A:B,2,FALSE)</f>
        <v>#N/A</v>
      </c>
      <c r="J703" s="109" t="s">
        <v>4672</v>
      </c>
    </row>
    <row r="704" ht="15" spans="1:10">
      <c r="A704" t="s">
        <v>835</v>
      </c>
      <c r="B704" t="s">
        <v>40</v>
      </c>
      <c r="C704">
        <v>217882</v>
      </c>
      <c r="D704" t="s">
        <v>836</v>
      </c>
      <c r="E704" s="103">
        <v>703</v>
      </c>
      <c r="F704" s="104" t="str" cm="1">
        <f t="array" ref="F704">INDEX(QS!$B$5:$B$1000,MATCH(D704,QS!$C$5:$C$1000,0))</f>
        <v>851-900</v>
      </c>
      <c r="G704" s="104" t="str">
        <f>VLOOKUP(D704,TIMES排名!A:B,2,FALSE)</f>
        <v>801–1000</v>
      </c>
      <c r="J704" s="109" t="s">
        <v>4673</v>
      </c>
    </row>
    <row r="705" ht="15" spans="1:10">
      <c r="A705" t="s">
        <v>1425</v>
      </c>
      <c r="B705" t="s">
        <v>874</v>
      </c>
      <c r="C705">
        <v>505620</v>
      </c>
      <c r="D705" t="s">
        <v>2774</v>
      </c>
      <c r="E705" s="103">
        <v>703</v>
      </c>
      <c r="F705" s="104" t="str" cm="1">
        <f t="array" ref="F705">INDEX(QS!$B$5:$B$1000,MATCH(D705,QS!$C$5:$C$1000,0))</f>
        <v>=226</v>
      </c>
      <c r="G705" s="104" t="e">
        <f>VLOOKUP(D705,TIMES排名!A:B,2,FALSE)</f>
        <v>#N/A</v>
      </c>
      <c r="J705" s="109" t="s">
        <v>4674</v>
      </c>
    </row>
    <row r="706" ht="15" spans="1:10">
      <c r="A706" t="s">
        <v>616</v>
      </c>
      <c r="B706" t="s">
        <v>617</v>
      </c>
      <c r="C706">
        <v>528969</v>
      </c>
      <c r="D706" t="s">
        <v>618</v>
      </c>
      <c r="E706" s="103">
        <v>703</v>
      </c>
      <c r="F706" s="104" t="e" cm="1">
        <f t="array" ref="F706">INDEX(QS!$B$5:$B$1000,MATCH(D706,QS!$C$5:$C$1000,0))</f>
        <v>#N/A</v>
      </c>
      <c r="G706" s="104" t="str">
        <f>VLOOKUP(D706,TIMES排名!A:B,2,FALSE)</f>
        <v>Reporter</v>
      </c>
      <c r="J706" s="109" t="s">
        <v>4675</v>
      </c>
    </row>
    <row r="707" ht="15" spans="1:10">
      <c r="A707" t="s">
        <v>1263</v>
      </c>
      <c r="B707" t="s">
        <v>405</v>
      </c>
      <c r="C707">
        <v>503536</v>
      </c>
      <c r="D707" t="s">
        <v>1264</v>
      </c>
      <c r="E707" s="103">
        <v>703</v>
      </c>
      <c r="F707" s="104" t="e" cm="1">
        <f t="array" ref="F707">INDEX(QS!$B$5:$B$1000,MATCH(D707,QS!$C$5:$C$1000,0))</f>
        <v>#N/A</v>
      </c>
      <c r="G707" s="104" t="str">
        <f>VLOOKUP(D707,TIMES排名!A:B,2,FALSE)</f>
        <v>601–800</v>
      </c>
      <c r="J707" s="109" t="s">
        <v>4676</v>
      </c>
    </row>
    <row r="708" ht="15" spans="1:10">
      <c r="A708" t="s">
        <v>2525</v>
      </c>
      <c r="B708" t="s">
        <v>69</v>
      </c>
      <c r="C708">
        <v>529300</v>
      </c>
      <c r="D708" t="s">
        <v>2776</v>
      </c>
      <c r="E708" s="103">
        <v>703</v>
      </c>
      <c r="F708" s="104" t="e" cm="1">
        <f t="array" ref="F708">INDEX(QS!$B$5:$B$1000,MATCH(D708,QS!$C$5:$C$1000,0))</f>
        <v>#N/A</v>
      </c>
      <c r="G708" s="104" t="e">
        <f>VLOOKUP(D708,TIMES排名!A:B,2,FALSE)</f>
        <v>#N/A</v>
      </c>
      <c r="J708" s="109" t="s">
        <v>4677</v>
      </c>
    </row>
    <row r="709" ht="15" spans="1:10">
      <c r="A709" t="s">
        <v>1495</v>
      </c>
      <c r="B709" t="s">
        <v>40</v>
      </c>
      <c r="C709">
        <v>122409</v>
      </c>
      <c r="D709" t="s">
        <v>1496</v>
      </c>
      <c r="E709" s="103">
        <v>708</v>
      </c>
      <c r="F709" s="104" t="e" cm="1">
        <f t="array" ref="F709">INDEX(QS!$B$5:$B$1000,MATCH(D709,QS!$C$5:$C$1000,0))</f>
        <v>#N/A</v>
      </c>
      <c r="G709" s="104" t="str">
        <f>VLOOKUP(D709,TIMES排名!A:B,2,FALSE)</f>
        <v>601–800</v>
      </c>
      <c r="J709" s="109" t="s">
        <v>4678</v>
      </c>
    </row>
    <row r="710" ht="15" spans="1:10">
      <c r="A710" t="s">
        <v>2777</v>
      </c>
      <c r="B710" t="s">
        <v>96</v>
      </c>
      <c r="C710">
        <v>504395</v>
      </c>
      <c r="D710" t="s">
        <v>2778</v>
      </c>
      <c r="E710" s="103">
        <v>708</v>
      </c>
      <c r="F710" s="104" t="e" cm="1">
        <f t="array" ref="F710">INDEX(QS!$B$5:$B$1000,MATCH(D710,QS!$C$5:$C$1000,0))</f>
        <v>#N/A</v>
      </c>
      <c r="G710" s="104" t="e">
        <f>VLOOKUP(D710,TIMES排名!A:B,2,FALSE)</f>
        <v>#N/A</v>
      </c>
      <c r="J710" s="109" t="s">
        <v>4679</v>
      </c>
    </row>
    <row r="711" ht="15" spans="1:10">
      <c r="A711" t="s">
        <v>2779</v>
      </c>
      <c r="B711" t="s">
        <v>152</v>
      </c>
      <c r="C711">
        <v>529062</v>
      </c>
      <c r="D711" t="s">
        <v>2780</v>
      </c>
      <c r="E711" s="103">
        <v>708</v>
      </c>
      <c r="F711" s="104" t="e" cm="1">
        <f t="array" ref="F711">INDEX(QS!$B$5:$B$1000,MATCH(D711,QS!$C$5:$C$1000,0))</f>
        <v>#N/A</v>
      </c>
      <c r="G711" s="104" t="e">
        <f>VLOOKUP(D711,TIMES排名!A:B,2,FALSE)</f>
        <v>#N/A</v>
      </c>
      <c r="J711" s="109" t="s">
        <v>4680</v>
      </c>
    </row>
    <row r="712" ht="15" spans="1:10">
      <c r="A712" t="s">
        <v>174</v>
      </c>
      <c r="B712" t="s">
        <v>69</v>
      </c>
      <c r="C712">
        <v>529205</v>
      </c>
      <c r="D712" t="s">
        <v>2781</v>
      </c>
      <c r="E712" s="103">
        <v>708</v>
      </c>
      <c r="F712" s="104" t="e" cm="1">
        <f t="array" ref="F712">INDEX(QS!$B$5:$B$1000,MATCH(D712,QS!$C$5:$C$1000,0))</f>
        <v>#N/A</v>
      </c>
      <c r="G712" s="104" t="e">
        <f>VLOOKUP(D712,TIMES排名!A:B,2,FALSE)</f>
        <v>#N/A</v>
      </c>
      <c r="J712" s="109" t="s">
        <v>4681</v>
      </c>
    </row>
    <row r="713" ht="15" spans="1:10">
      <c r="A713" t="s">
        <v>1425</v>
      </c>
      <c r="B713" t="s">
        <v>874</v>
      </c>
      <c r="C713">
        <v>528846</v>
      </c>
      <c r="D713" t="s">
        <v>2782</v>
      </c>
      <c r="E713" s="103">
        <v>708</v>
      </c>
      <c r="F713" s="104" t="e" cm="1">
        <f t="array" ref="F713">INDEX(QS!$B$5:$B$1000,MATCH(D713,QS!$C$5:$C$1000,0))</f>
        <v>#N/A</v>
      </c>
      <c r="G713" s="104" t="e">
        <f>VLOOKUP(D713,TIMES排名!A:B,2,FALSE)</f>
        <v>#N/A</v>
      </c>
      <c r="J713" s="109" t="s">
        <v>4682</v>
      </c>
    </row>
    <row r="714" ht="15" spans="1:10">
      <c r="A714" t="s">
        <v>212</v>
      </c>
      <c r="B714" t="s">
        <v>711</v>
      </c>
      <c r="C714">
        <v>528934</v>
      </c>
      <c r="D714" t="s">
        <v>2220</v>
      </c>
      <c r="E714" s="103">
        <v>713</v>
      </c>
      <c r="F714" s="104" t="str" cm="1">
        <f t="array" ref="F714">INDEX(QS!$B$5:$B$1000,MATCH(D714,QS!$C$5:$C$1000,0))</f>
        <v>250</v>
      </c>
      <c r="G714" s="104" t="str">
        <f>VLOOKUP(D714,TIMES排名!A:B,2,FALSE)</f>
        <v>401–500</v>
      </c>
      <c r="J714" s="109" t="s">
        <v>4683</v>
      </c>
    </row>
    <row r="715" ht="15" spans="1:10">
      <c r="A715" t="s">
        <v>2783</v>
      </c>
      <c r="B715" t="s">
        <v>402</v>
      </c>
      <c r="C715">
        <v>501803</v>
      </c>
      <c r="D715" t="s">
        <v>2784</v>
      </c>
      <c r="E715" s="103">
        <v>713</v>
      </c>
      <c r="F715" s="104" t="e" cm="1">
        <f t="array" ref="F715">INDEX(QS!$B$5:$B$1000,MATCH(D715,QS!$C$5:$C$1000,0))</f>
        <v>#N/A</v>
      </c>
      <c r="G715" s="104" t="e">
        <f>VLOOKUP(D715,TIMES排名!A:B,2,FALSE)</f>
        <v>#N/A</v>
      </c>
      <c r="J715" s="109" t="s">
        <v>4684</v>
      </c>
    </row>
    <row r="716" ht="15" spans="1:10">
      <c r="A716" t="s">
        <v>2785</v>
      </c>
      <c r="B716" t="s">
        <v>449</v>
      </c>
      <c r="C716">
        <v>513540</v>
      </c>
      <c r="D716" t="s">
        <v>2786</v>
      </c>
      <c r="E716" s="103">
        <v>713</v>
      </c>
      <c r="F716" s="104" t="e" cm="1">
        <f t="array" ref="F716">INDEX(QS!$B$5:$B$1000,MATCH(D716,QS!$C$5:$C$1000,0))</f>
        <v>#N/A</v>
      </c>
      <c r="G716" s="104" t="e">
        <f>VLOOKUP(D716,TIMES排名!A:B,2,FALSE)</f>
        <v>#N/A</v>
      </c>
      <c r="J716" s="109" t="s">
        <v>4685</v>
      </c>
    </row>
    <row r="717" ht="15" spans="1:10">
      <c r="A717" t="s">
        <v>2209</v>
      </c>
      <c r="B717" t="s">
        <v>405</v>
      </c>
      <c r="C717">
        <v>504338</v>
      </c>
      <c r="D717" t="s">
        <v>2210</v>
      </c>
      <c r="E717" s="103">
        <v>713</v>
      </c>
      <c r="F717" s="104" t="e" cm="1">
        <f t="array" ref="F717">INDEX(QS!$B$5:$B$1000,MATCH(D717,QS!$C$5:$C$1000,0))</f>
        <v>#N/A</v>
      </c>
      <c r="G717" s="104" t="str">
        <f>VLOOKUP(D717,TIMES排名!A:B,2,FALSE)</f>
        <v>501–600</v>
      </c>
      <c r="J717" s="109" t="s">
        <v>4686</v>
      </c>
    </row>
    <row r="718" ht="15" spans="1:10">
      <c r="A718" t="s">
        <v>1266</v>
      </c>
      <c r="B718" t="s">
        <v>40</v>
      </c>
      <c r="C718">
        <v>240453</v>
      </c>
      <c r="D718" s="8" t="s">
        <v>2235</v>
      </c>
      <c r="E718" s="103">
        <v>713</v>
      </c>
      <c r="F718" s="104" t="e" cm="1">
        <f t="array" ref="F718">INDEX(QS!$B$5:$B$1000,MATCH(D718,QS!$C$5:$C$1000,0))</f>
        <v>#N/A</v>
      </c>
      <c r="G718" s="104" t="str">
        <f>VLOOKUP(D718,TIMES排名!A:B,2,FALSE)</f>
        <v>801–1000</v>
      </c>
      <c r="J718" s="109" t="s">
        <v>4687</v>
      </c>
    </row>
    <row r="719" ht="15" spans="1:10">
      <c r="A719" t="s">
        <v>1446</v>
      </c>
      <c r="B719" t="s">
        <v>385</v>
      </c>
      <c r="C719">
        <v>501725</v>
      </c>
      <c r="D719" t="s">
        <v>1447</v>
      </c>
      <c r="E719" s="103">
        <v>718</v>
      </c>
      <c r="F719" s="104" t="str" cm="1">
        <f t="array" ref="F719">INDEX(QS!$B$5:$B$1000,MATCH(D719,QS!$C$5:$C$1000,0))</f>
        <v>611-620</v>
      </c>
      <c r="G719" s="104" t="str">
        <f>VLOOKUP(D719,TIMES排名!A:B,2,FALSE)</f>
        <v>1001–1200</v>
      </c>
      <c r="J719" s="109" t="s">
        <v>4688</v>
      </c>
    </row>
    <row r="720" ht="15" spans="1:10">
      <c r="A720" t="s">
        <v>2787</v>
      </c>
      <c r="B720" t="s">
        <v>2788</v>
      </c>
      <c r="C720">
        <v>500702</v>
      </c>
      <c r="D720" t="s">
        <v>2789</v>
      </c>
      <c r="E720" s="103">
        <v>718</v>
      </c>
      <c r="F720" s="104" t="str" cm="1">
        <f t="array" ref="F720">INDEX(QS!$B$5:$B$1000,MATCH(D720,QS!$C$5:$C$1000,0))</f>
        <v>771-780</v>
      </c>
      <c r="G720" s="104" t="e">
        <f>VLOOKUP(D720,TIMES排名!A:B,2,FALSE)</f>
        <v>#N/A</v>
      </c>
      <c r="J720" s="109" t="s">
        <v>4689</v>
      </c>
    </row>
    <row r="721" ht="15" spans="1:10">
      <c r="A721" t="s">
        <v>1100</v>
      </c>
      <c r="B721" t="s">
        <v>642</v>
      </c>
      <c r="C721">
        <v>529538</v>
      </c>
      <c r="D721" t="s">
        <v>1103</v>
      </c>
      <c r="E721" s="103">
        <v>718</v>
      </c>
      <c r="F721" s="104" t="str" cm="1">
        <f t="array" ref="F721">INDEX(QS!$B$5:$B$1000,MATCH(D721,QS!$C$5:$C$1000,0))</f>
        <v>951-1000</v>
      </c>
      <c r="G721" s="104" t="str">
        <f>VLOOKUP(D721,TIMES排名!A:B,2,FALSE)</f>
        <v>501–600</v>
      </c>
      <c r="J721" s="109" t="s">
        <v>4690</v>
      </c>
    </row>
    <row r="722" ht="15" spans="1:10">
      <c r="A722" t="s">
        <v>2790</v>
      </c>
      <c r="B722" t="s">
        <v>642</v>
      </c>
      <c r="C722">
        <v>503462</v>
      </c>
      <c r="D722" t="s">
        <v>2791</v>
      </c>
      <c r="E722" s="103">
        <v>718</v>
      </c>
      <c r="F722" s="104" t="e" cm="1">
        <f t="array" ref="F722">INDEX(QS!$B$5:$B$1000,MATCH(D722,QS!$C$5:$C$1000,0))</f>
        <v>#N/A</v>
      </c>
      <c r="G722" s="104" t="e">
        <f>VLOOKUP(D722,TIMES排名!A:B,2,FALSE)</f>
        <v>#N/A</v>
      </c>
      <c r="J722" s="109" t="s">
        <v>4691</v>
      </c>
    </row>
    <row r="723" ht="15" spans="1:10">
      <c r="A723" t="s">
        <v>2792</v>
      </c>
      <c r="B723" t="s">
        <v>474</v>
      </c>
      <c r="C723">
        <v>500204</v>
      </c>
      <c r="D723" t="s">
        <v>2793</v>
      </c>
      <c r="E723" s="103">
        <v>722</v>
      </c>
      <c r="F723" s="104" t="e" cm="1">
        <f t="array" ref="F723">INDEX(QS!$B$5:$B$1000,MATCH(D723,QS!$C$5:$C$1000,0))</f>
        <v>#N/A</v>
      </c>
      <c r="G723" s="104" t="e">
        <f>VLOOKUP(D723,TIMES排名!A:B,2,FALSE)</f>
        <v>#N/A</v>
      </c>
      <c r="J723" s="109" t="s">
        <v>4692</v>
      </c>
    </row>
    <row r="724" ht="15" spans="1:10">
      <c r="A724" t="s">
        <v>68</v>
      </c>
      <c r="B724" t="s">
        <v>69</v>
      </c>
      <c r="C724">
        <v>530039</v>
      </c>
      <c r="D724" t="s">
        <v>2794</v>
      </c>
      <c r="E724" s="103">
        <v>722</v>
      </c>
      <c r="F724" s="104" t="e" cm="1">
        <f t="array" ref="F724">INDEX(QS!$B$5:$B$1000,MATCH(D724,QS!$C$5:$C$1000,0))</f>
        <v>#N/A</v>
      </c>
      <c r="G724" s="104" t="e">
        <f>VLOOKUP(D724,TIMES排名!A:B,2,FALSE)</f>
        <v>#N/A</v>
      </c>
      <c r="J724" s="109" t="s">
        <v>4693</v>
      </c>
    </row>
    <row r="725" ht="15" spans="1:10">
      <c r="A725" t="s">
        <v>2795</v>
      </c>
      <c r="B725" t="s">
        <v>40</v>
      </c>
      <c r="C725">
        <v>183044</v>
      </c>
      <c r="D725" s="8" t="s">
        <v>2796</v>
      </c>
      <c r="E725" s="103">
        <v>722</v>
      </c>
      <c r="F725" s="104" t="e" cm="1">
        <f t="array" ref="F725">INDEX(QS!$B$5:$B$1000,MATCH(D725,QS!$C$5:$C$1000,0))</f>
        <v>#N/A</v>
      </c>
      <c r="G725" s="104" t="e">
        <f>VLOOKUP(D725,TIMES排名!A:B,2,FALSE)</f>
        <v>#N/A</v>
      </c>
      <c r="J725" s="109" t="s">
        <v>4694</v>
      </c>
    </row>
    <row r="726" ht="15" spans="1:10">
      <c r="A726" t="s">
        <v>2797</v>
      </c>
      <c r="B726" t="s">
        <v>40</v>
      </c>
      <c r="C726">
        <v>228769</v>
      </c>
      <c r="D726" s="8" t="s">
        <v>2798</v>
      </c>
      <c r="E726" s="103">
        <v>722</v>
      </c>
      <c r="F726" s="104" t="e" cm="1">
        <f t="array" ref="F726">INDEX(QS!$B$5:$B$1000,MATCH(D726,QS!$C$5:$C$1000,0))</f>
        <v>#N/A</v>
      </c>
      <c r="G726" s="104" t="e">
        <f>VLOOKUP(D726,TIMES排名!A:B,2,FALSE)</f>
        <v>#N/A</v>
      </c>
      <c r="J726" s="109" t="s">
        <v>4695</v>
      </c>
    </row>
    <row r="727" ht="15" spans="1:10">
      <c r="A727" t="s">
        <v>2584</v>
      </c>
      <c r="B727" t="s">
        <v>405</v>
      </c>
      <c r="C727">
        <v>528918</v>
      </c>
      <c r="D727" t="s">
        <v>2799</v>
      </c>
      <c r="E727" s="103">
        <v>726</v>
      </c>
      <c r="F727" s="104" t="str" cm="1">
        <f t="array" ref="F727">INDEX(QS!$B$5:$B$1000,MATCH(D727,QS!$C$5:$C$1000,0))</f>
        <v>=556</v>
      </c>
      <c r="G727" s="104" t="e">
        <f>VLOOKUP(D727,TIMES排名!A:B,2,FALSE)</f>
        <v>#N/A</v>
      </c>
      <c r="J727" s="109" t="s">
        <v>4696</v>
      </c>
    </row>
    <row r="728" ht="15" spans="1:10">
      <c r="A728" t="s">
        <v>2189</v>
      </c>
      <c r="B728" t="s">
        <v>366</v>
      </c>
      <c r="C728">
        <v>528949</v>
      </c>
      <c r="D728" t="s">
        <v>2190</v>
      </c>
      <c r="E728" s="103">
        <v>726</v>
      </c>
      <c r="F728" s="104" t="e" cm="1">
        <f t="array" ref="F728">INDEX(QS!$B$5:$B$1000,MATCH(D728,QS!$C$5:$C$1000,0))</f>
        <v>#N/A</v>
      </c>
      <c r="G728" s="104" t="str">
        <f>VLOOKUP(D728,TIMES排名!A:B,2,FALSE)</f>
        <v>601–800</v>
      </c>
      <c r="J728" s="109" t="s">
        <v>4697</v>
      </c>
    </row>
    <row r="729" ht="15" spans="1:10">
      <c r="A729" t="s">
        <v>372</v>
      </c>
      <c r="B729" t="s">
        <v>373</v>
      </c>
      <c r="C729">
        <v>529616</v>
      </c>
      <c r="D729" t="s">
        <v>2800</v>
      </c>
      <c r="E729" s="103">
        <v>726</v>
      </c>
      <c r="F729" s="104" t="e" cm="1">
        <f t="array" ref="F729">INDEX(QS!$B$5:$B$1000,MATCH(D729,QS!$C$5:$C$1000,0))</f>
        <v>#N/A</v>
      </c>
      <c r="G729" s="104" t="e">
        <f>VLOOKUP(D729,TIMES排名!A:B,2,FALSE)</f>
        <v>#N/A</v>
      </c>
      <c r="J729" s="109" t="s">
        <v>4698</v>
      </c>
    </row>
    <row r="730" ht="15" spans="1:10">
      <c r="A730" t="s">
        <v>717</v>
      </c>
      <c r="B730" t="s">
        <v>522</v>
      </c>
      <c r="C730">
        <v>529423</v>
      </c>
      <c r="D730" t="s">
        <v>1601</v>
      </c>
      <c r="E730" s="103">
        <v>726</v>
      </c>
      <c r="F730" s="104" t="e" cm="1">
        <f t="array" ref="F730">INDEX(QS!$B$5:$B$1000,MATCH(D730,QS!$C$5:$C$1000,0))</f>
        <v>#N/A</v>
      </c>
      <c r="G730" s="104" t="e">
        <f>VLOOKUP(D730,TIMES排名!A:B,2,FALSE)</f>
        <v>#N/A</v>
      </c>
      <c r="J730" s="109" t="s">
        <v>4699</v>
      </c>
    </row>
    <row r="731" ht="15" spans="1:10">
      <c r="A731" t="s">
        <v>2161</v>
      </c>
      <c r="B731" t="s">
        <v>36</v>
      </c>
      <c r="C731">
        <v>528876</v>
      </c>
      <c r="D731" t="s">
        <v>2162</v>
      </c>
      <c r="E731" s="103">
        <v>730</v>
      </c>
      <c r="F731" s="104" t="str" cm="1">
        <f t="array" ref="F731">INDEX(QS!$B$5:$B$1000,MATCH(D731,QS!$C$5:$C$1000,0))</f>
        <v>=431</v>
      </c>
      <c r="G731" s="104" t="str">
        <f>VLOOKUP(D731,TIMES排名!A:B,2,FALSE)</f>
        <v>351–400</v>
      </c>
      <c r="J731" s="109" t="s">
        <v>4700</v>
      </c>
    </row>
    <row r="732" ht="15" spans="1:10">
      <c r="A732" t="s">
        <v>2268</v>
      </c>
      <c r="B732" t="s">
        <v>121</v>
      </c>
      <c r="C732">
        <v>528927</v>
      </c>
      <c r="D732" t="s">
        <v>2269</v>
      </c>
      <c r="E732" s="103">
        <v>730</v>
      </c>
      <c r="F732" s="104" t="e" cm="1">
        <f t="array" ref="F732">INDEX(QS!$B$5:$B$1000,MATCH(D732,QS!$C$5:$C$1000,0))</f>
        <v>#N/A</v>
      </c>
      <c r="G732" s="104" t="str">
        <f>VLOOKUP(D732,TIMES排名!A:B,2,FALSE)</f>
        <v>501–600</v>
      </c>
      <c r="J732" s="109" t="s">
        <v>4701</v>
      </c>
    </row>
    <row r="733" ht="15" spans="1:10">
      <c r="A733" t="s">
        <v>68</v>
      </c>
      <c r="B733" t="s">
        <v>69</v>
      </c>
      <c r="C733">
        <v>528815</v>
      </c>
      <c r="D733" t="s">
        <v>2801</v>
      </c>
      <c r="E733" s="103">
        <v>730</v>
      </c>
      <c r="F733" s="104" t="e" cm="1">
        <f t="array" ref="F733">INDEX(QS!$B$5:$B$1000,MATCH(D733,QS!$C$5:$C$1000,0))</f>
        <v>#N/A</v>
      </c>
      <c r="G733" s="104" t="e">
        <f>VLOOKUP(D733,TIMES排名!A:B,2,FALSE)</f>
        <v>#N/A</v>
      </c>
      <c r="J733" s="109" t="s">
        <v>4702</v>
      </c>
    </row>
    <row r="734" ht="15" spans="1:10">
      <c r="A734" t="s">
        <v>935</v>
      </c>
      <c r="B734" t="s">
        <v>624</v>
      </c>
      <c r="C734">
        <v>511205</v>
      </c>
      <c r="D734" t="s">
        <v>936</v>
      </c>
      <c r="E734" s="103">
        <v>730</v>
      </c>
      <c r="F734" s="104" t="e" cm="1">
        <f t="array" ref="F734">INDEX(QS!$B$5:$B$1000,MATCH(D734,QS!$C$5:$C$1000,0))</f>
        <v>#N/A</v>
      </c>
      <c r="G734" s="104" t="str">
        <f>VLOOKUP(D734,TIMES排名!A:B,2,FALSE)</f>
        <v>601–800</v>
      </c>
      <c r="J734" s="109" t="s">
        <v>4703</v>
      </c>
    </row>
    <row r="735" ht="15" spans="1:10">
      <c r="A735" t="s">
        <v>1278</v>
      </c>
      <c r="B735" t="s">
        <v>74</v>
      </c>
      <c r="C735">
        <v>499985</v>
      </c>
      <c r="D735" t="s">
        <v>1279</v>
      </c>
      <c r="E735" s="103">
        <v>730</v>
      </c>
      <c r="F735" s="104" t="e" cm="1">
        <f t="array" ref="F735">INDEX(QS!$B$5:$B$1000,MATCH(D735,QS!$C$5:$C$1000,0))</f>
        <v>#N/A</v>
      </c>
      <c r="G735" s="104" t="e">
        <f>VLOOKUP(D735,TIMES排名!A:B,2,FALSE)</f>
        <v>#N/A</v>
      </c>
      <c r="J735" s="109" t="s">
        <v>4704</v>
      </c>
    </row>
    <row r="736" ht="15" spans="1:10">
      <c r="A736" t="s">
        <v>1674</v>
      </c>
      <c r="B736" t="s">
        <v>483</v>
      </c>
      <c r="C736">
        <v>530204</v>
      </c>
      <c r="D736" t="s">
        <v>2802</v>
      </c>
      <c r="E736" s="103">
        <v>730</v>
      </c>
      <c r="F736" s="104" t="e" cm="1">
        <f t="array" ref="F736">INDEX(QS!$B$5:$B$1000,MATCH(D736,QS!$C$5:$C$1000,0))</f>
        <v>#N/A</v>
      </c>
      <c r="G736" s="104" t="e">
        <f>VLOOKUP(D736,TIMES排名!A:B,2,FALSE)</f>
        <v>#N/A</v>
      </c>
      <c r="J736" s="109" t="s">
        <v>4705</v>
      </c>
    </row>
    <row r="737" ht="15" spans="1:10">
      <c r="A737" t="s">
        <v>1367</v>
      </c>
      <c r="B737" t="s">
        <v>69</v>
      </c>
      <c r="C737">
        <v>500540</v>
      </c>
      <c r="D737" t="s">
        <v>2803</v>
      </c>
      <c r="E737" s="103">
        <v>730</v>
      </c>
      <c r="F737" s="104" t="e" cm="1">
        <f t="array" ref="F737">INDEX(QS!$B$5:$B$1000,MATCH(D737,QS!$C$5:$C$1000,0))</f>
        <v>#N/A</v>
      </c>
      <c r="G737" s="104" t="e">
        <f>VLOOKUP(D737,TIMES排名!A:B,2,FALSE)</f>
        <v>#N/A</v>
      </c>
      <c r="J737" s="109" t="s">
        <v>4706</v>
      </c>
    </row>
    <row r="738" ht="15" spans="1:10">
      <c r="A738" t="s">
        <v>1375</v>
      </c>
      <c r="B738" t="s">
        <v>373</v>
      </c>
      <c r="C738">
        <v>503585</v>
      </c>
      <c r="D738" t="s">
        <v>1376</v>
      </c>
      <c r="E738" s="103">
        <v>737</v>
      </c>
      <c r="F738" s="104" t="str" cm="1">
        <f t="array" ref="F738">INDEX(QS!$B$5:$B$1000,MATCH(D738,QS!$C$5:$C$1000,0))</f>
        <v>=421</v>
      </c>
      <c r="G738" s="104" t="str">
        <f>VLOOKUP(D738,TIMES排名!A:B,2,FALSE)</f>
        <v>801–1000</v>
      </c>
      <c r="J738" s="109" t="s">
        <v>4707</v>
      </c>
    </row>
    <row r="739" ht="15" spans="1:10">
      <c r="A739" t="s">
        <v>1412</v>
      </c>
      <c r="B739" t="s">
        <v>642</v>
      </c>
      <c r="C739">
        <v>528843</v>
      </c>
      <c r="D739" t="s">
        <v>1413</v>
      </c>
      <c r="E739" s="103">
        <v>737</v>
      </c>
      <c r="F739" s="104" t="e" cm="1">
        <f t="array" ref="F739">INDEX(QS!$B$5:$B$1000,MATCH(D739,QS!$C$5:$C$1000,0))</f>
        <v>#N/A</v>
      </c>
      <c r="G739" s="104" t="str">
        <f>VLOOKUP(D739,TIMES排名!A:B,2,FALSE)</f>
        <v>801–1000</v>
      </c>
      <c r="J739" s="109" t="s">
        <v>4708</v>
      </c>
    </row>
    <row r="740" ht="15" spans="1:10">
      <c r="A740" t="s">
        <v>1305</v>
      </c>
      <c r="B740" t="s">
        <v>69</v>
      </c>
      <c r="C740">
        <v>500938</v>
      </c>
      <c r="D740" t="s">
        <v>1306</v>
      </c>
      <c r="E740" s="103">
        <v>737</v>
      </c>
      <c r="F740" s="104" t="e" cm="1">
        <f t="array" ref="F740">INDEX(QS!$B$5:$B$1000,MATCH(D740,QS!$C$5:$C$1000,0))</f>
        <v>#N/A</v>
      </c>
      <c r="G740" s="104" t="str">
        <f>VLOOKUP(D740,TIMES排名!A:B,2,FALSE)</f>
        <v>1001–1200</v>
      </c>
      <c r="J740" s="109" t="s">
        <v>4709</v>
      </c>
    </row>
    <row r="741" ht="15" spans="1:10">
      <c r="A741" t="s">
        <v>226</v>
      </c>
      <c r="B741" t="s">
        <v>69</v>
      </c>
      <c r="C741">
        <v>529215</v>
      </c>
      <c r="D741" t="s">
        <v>2804</v>
      </c>
      <c r="E741" s="103">
        <v>737</v>
      </c>
      <c r="F741" s="104" t="e" cm="1">
        <f t="array" ref="F741">INDEX(QS!$B$5:$B$1000,MATCH(D741,QS!$C$5:$C$1000,0))</f>
        <v>#N/A</v>
      </c>
      <c r="G741" s="104" t="e">
        <f>VLOOKUP(D741,TIMES排名!A:B,2,FALSE)</f>
        <v>#N/A</v>
      </c>
      <c r="J741" s="109" t="s">
        <v>4710</v>
      </c>
    </row>
    <row r="742" ht="15" spans="1:10">
      <c r="A742" t="s">
        <v>1829</v>
      </c>
      <c r="B742" t="s">
        <v>1830</v>
      </c>
      <c r="C742">
        <v>530205</v>
      </c>
      <c r="D742" t="s">
        <v>1831</v>
      </c>
      <c r="E742" s="103">
        <v>737</v>
      </c>
      <c r="F742" s="104" t="e" cm="1">
        <f t="array" ref="F742">INDEX(QS!$B$5:$B$1000,MATCH(D742,QS!$C$5:$C$1000,0))</f>
        <v>#N/A</v>
      </c>
      <c r="G742" s="104" t="str">
        <f>VLOOKUP(D742,TIMES排名!A:B,2,FALSE)</f>
        <v>351–400</v>
      </c>
      <c r="J742" s="109" t="s">
        <v>4711</v>
      </c>
    </row>
    <row r="743" ht="15" spans="1:10">
      <c r="A743" t="s">
        <v>2164</v>
      </c>
      <c r="B743" t="s">
        <v>96</v>
      </c>
      <c r="C743">
        <v>506202</v>
      </c>
      <c r="D743" t="s">
        <v>2165</v>
      </c>
      <c r="E743" s="103">
        <v>737</v>
      </c>
      <c r="F743" s="104" t="e" cm="1">
        <f t="array" ref="F743">INDEX(QS!$B$5:$B$1000,MATCH(D743,QS!$C$5:$C$1000,0))</f>
        <v>#N/A</v>
      </c>
      <c r="G743" s="104" t="str">
        <f>VLOOKUP(D743,TIMES排名!A:B,2,FALSE)</f>
        <v>301–350</v>
      </c>
      <c r="J743" s="109" t="s">
        <v>4712</v>
      </c>
    </row>
    <row r="744" ht="15" spans="1:10">
      <c r="A744" t="s">
        <v>1090</v>
      </c>
      <c r="B744" t="s">
        <v>373</v>
      </c>
      <c r="C744">
        <v>502182</v>
      </c>
      <c r="D744" t="s">
        <v>1492</v>
      </c>
      <c r="E744" s="103">
        <v>743</v>
      </c>
      <c r="F744" s="104" t="str" cm="1">
        <f t="array" ref="F744">INDEX(QS!$B$5:$B$1000,MATCH(D744,QS!$C$5:$C$1000,0))</f>
        <v>=315</v>
      </c>
      <c r="G744" s="104" t="str">
        <f>VLOOKUP(D744,TIMES排名!A:B,2,FALSE)</f>
        <v>801–1000</v>
      </c>
      <c r="J744" s="109" t="s">
        <v>4713</v>
      </c>
    </row>
    <row r="745" ht="15" spans="1:10">
      <c r="A745" t="s">
        <v>2211</v>
      </c>
      <c r="B745" t="s">
        <v>385</v>
      </c>
      <c r="C745">
        <v>500178</v>
      </c>
      <c r="D745" t="s">
        <v>2212</v>
      </c>
      <c r="E745" s="103">
        <v>743</v>
      </c>
      <c r="F745" s="104" t="e" cm="1">
        <f t="array" ref="F745">INDEX(QS!$B$5:$B$1000,MATCH(D745,QS!$C$5:$C$1000,0))</f>
        <v>#N/A</v>
      </c>
      <c r="G745" s="104" t="str">
        <f>VLOOKUP(D745,TIMES排名!A:B,2,FALSE)</f>
        <v>601–800</v>
      </c>
      <c r="J745" s="109" t="s">
        <v>4714</v>
      </c>
    </row>
    <row r="746" ht="15" spans="1:10">
      <c r="A746" t="s">
        <v>2339</v>
      </c>
      <c r="B746" t="s">
        <v>385</v>
      </c>
      <c r="C746">
        <v>504367</v>
      </c>
      <c r="D746" t="s">
        <v>2340</v>
      </c>
      <c r="E746" s="103">
        <v>743</v>
      </c>
      <c r="F746" s="104" t="e" cm="1">
        <f t="array" ref="F746">INDEX(QS!$B$5:$B$1000,MATCH(D746,QS!$C$5:$C$1000,0))</f>
        <v>#N/A</v>
      </c>
      <c r="G746" s="104" t="str">
        <f>VLOOKUP(D746,TIMES排名!A:B,2,FALSE)</f>
        <v>801–1000</v>
      </c>
      <c r="J746" s="109" t="s">
        <v>4715</v>
      </c>
    </row>
    <row r="747" ht="15" spans="1:10">
      <c r="A747" t="s">
        <v>521</v>
      </c>
      <c r="B747" t="s">
        <v>522</v>
      </c>
      <c r="C747">
        <v>529414</v>
      </c>
      <c r="D747" t="s">
        <v>1074</v>
      </c>
      <c r="E747" s="103">
        <v>743</v>
      </c>
      <c r="F747" s="104" t="e" cm="1">
        <f t="array" ref="F747">INDEX(QS!$B$5:$B$1000,MATCH(D747,QS!$C$5:$C$1000,0))</f>
        <v>#N/A</v>
      </c>
      <c r="G747" s="104" t="str">
        <f>VLOOKUP(D747,TIMES排名!A:B,2,FALSE)</f>
        <v>601–800</v>
      </c>
      <c r="J747" s="109" t="s">
        <v>4716</v>
      </c>
    </row>
    <row r="748" ht="15" spans="1:10">
      <c r="A748" t="s">
        <v>2805</v>
      </c>
      <c r="B748" t="s">
        <v>302</v>
      </c>
      <c r="C748">
        <v>529549</v>
      </c>
      <c r="D748" t="s">
        <v>2806</v>
      </c>
      <c r="E748" s="103">
        <v>743</v>
      </c>
      <c r="F748" s="104" t="e" cm="1">
        <f t="array" ref="F748">INDEX(QS!$B$5:$B$1000,MATCH(D748,QS!$C$5:$C$1000,0))</f>
        <v>#N/A</v>
      </c>
      <c r="G748" s="104" t="e">
        <f>VLOOKUP(D748,TIMES排名!A:B,2,FALSE)</f>
        <v>#N/A</v>
      </c>
      <c r="J748" s="109" t="s">
        <v>4717</v>
      </c>
    </row>
    <row r="749" ht="15" spans="1:10">
      <c r="A749" t="s">
        <v>1367</v>
      </c>
      <c r="B749" t="s">
        <v>69</v>
      </c>
      <c r="C749">
        <v>529427</v>
      </c>
      <c r="D749" t="s">
        <v>2807</v>
      </c>
      <c r="E749" s="103">
        <v>748</v>
      </c>
      <c r="F749" s="104" t="e" cm="1">
        <f t="array" ref="F749">INDEX(QS!$B$5:$B$1000,MATCH(D749,QS!$C$5:$C$1000,0))</f>
        <v>#N/A</v>
      </c>
      <c r="G749" s="104" t="e">
        <f>VLOOKUP(D749,TIMES排名!A:B,2,FALSE)</f>
        <v>#N/A</v>
      </c>
      <c r="J749" s="109" t="s">
        <v>4718</v>
      </c>
    </row>
    <row r="750" ht="15" spans="1:10">
      <c r="A750" t="s">
        <v>1603</v>
      </c>
      <c r="B750" t="s">
        <v>653</v>
      </c>
      <c r="C750">
        <v>512768</v>
      </c>
      <c r="D750" t="s">
        <v>1604</v>
      </c>
      <c r="E750" s="103">
        <v>749</v>
      </c>
      <c r="F750" s="104" t="e" cm="1">
        <f t="array" ref="F750">INDEX(QS!$B$5:$B$1000,MATCH(D750,QS!$C$5:$C$1000,0))</f>
        <v>#N/A</v>
      </c>
      <c r="G750" s="104" t="str">
        <f>VLOOKUP(D750,TIMES排名!A:B,2,FALSE)</f>
        <v>801–1000</v>
      </c>
      <c r="J750" s="109" t="s">
        <v>4719</v>
      </c>
    </row>
    <row r="751" ht="15" spans="1:10">
      <c r="A751" t="s">
        <v>962</v>
      </c>
      <c r="B751" t="s">
        <v>69</v>
      </c>
      <c r="C751">
        <v>529097</v>
      </c>
      <c r="D751" t="s">
        <v>2808</v>
      </c>
      <c r="E751" s="103">
        <v>749</v>
      </c>
      <c r="F751" s="104" t="e" cm="1">
        <f t="array" ref="F751">INDEX(QS!$B$5:$B$1000,MATCH(D751,QS!$C$5:$C$1000,0))</f>
        <v>#N/A</v>
      </c>
      <c r="G751" s="104" t="e">
        <f>VLOOKUP(D751,TIMES排名!A:B,2,FALSE)</f>
        <v>#N/A</v>
      </c>
      <c r="J751" s="109" t="s">
        <v>4720</v>
      </c>
    </row>
    <row r="752" ht="15" spans="1:10">
      <c r="A752" t="s">
        <v>2809</v>
      </c>
      <c r="B752" t="s">
        <v>642</v>
      </c>
      <c r="C752">
        <v>500533</v>
      </c>
      <c r="D752" t="s">
        <v>2810</v>
      </c>
      <c r="E752" s="103">
        <v>749</v>
      </c>
      <c r="F752" s="104" t="e" cm="1">
        <f t="array" ref="F752">INDEX(QS!$B$5:$B$1000,MATCH(D752,QS!$C$5:$C$1000,0))</f>
        <v>#N/A</v>
      </c>
      <c r="G752" s="104" t="e">
        <f>VLOOKUP(D752,TIMES排名!A:B,2,FALSE)</f>
        <v>#N/A</v>
      </c>
      <c r="J752" s="109" t="s">
        <v>4721</v>
      </c>
    </row>
    <row r="753" ht="15" spans="1:10">
      <c r="A753" t="s">
        <v>2811</v>
      </c>
      <c r="B753" t="s">
        <v>1830</v>
      </c>
      <c r="C753">
        <v>529441</v>
      </c>
      <c r="D753" t="s">
        <v>2812</v>
      </c>
      <c r="E753" s="103">
        <v>749</v>
      </c>
      <c r="F753" s="104" t="e" cm="1">
        <f t="array" ref="F753">INDEX(QS!$B$5:$B$1000,MATCH(D753,QS!$C$5:$C$1000,0))</f>
        <v>#N/A</v>
      </c>
      <c r="G753" s="104" t="e">
        <f>VLOOKUP(D753,TIMES排名!A:B,2,FALSE)</f>
        <v>#N/A</v>
      </c>
      <c r="J753" s="109" t="s">
        <v>4722</v>
      </c>
    </row>
    <row r="754" ht="15" spans="1:10">
      <c r="A754" t="s">
        <v>2111</v>
      </c>
      <c r="B754" t="s">
        <v>40</v>
      </c>
      <c r="C754">
        <v>217484</v>
      </c>
      <c r="D754" t="s">
        <v>2112</v>
      </c>
      <c r="E754" s="103">
        <v>749</v>
      </c>
      <c r="F754" s="104" t="e" cm="1">
        <f t="array" ref="F754">INDEX(QS!$B$5:$B$1000,MATCH(D754,QS!$C$5:$C$1000,0))</f>
        <v>#N/A</v>
      </c>
      <c r="G754" s="104" t="str">
        <f>VLOOKUP(D754,TIMES排名!A:B,2,FALSE)</f>
        <v>801–1000</v>
      </c>
      <c r="J754" s="109" t="s">
        <v>4723</v>
      </c>
    </row>
    <row r="755" ht="15" spans="1:10">
      <c r="A755" t="s">
        <v>2813</v>
      </c>
      <c r="B755" t="s">
        <v>40</v>
      </c>
      <c r="C755">
        <v>230728</v>
      </c>
      <c r="D755" t="s">
        <v>2814</v>
      </c>
      <c r="E755" s="103">
        <v>749</v>
      </c>
      <c r="F755" s="104" t="e" cm="1">
        <f t="array" ref="F755">INDEX(QS!$B$5:$B$1000,MATCH(D755,QS!$C$5:$C$1000,0))</f>
        <v>#N/A</v>
      </c>
      <c r="G755" s="104" t="e">
        <f>VLOOKUP(D755,TIMES排名!A:B,2,FALSE)</f>
        <v>#N/A</v>
      </c>
      <c r="J755" s="109" t="s">
        <v>4724</v>
      </c>
    </row>
    <row r="756" ht="15" spans="1:10">
      <c r="A756" t="s">
        <v>695</v>
      </c>
      <c r="B756" t="s">
        <v>471</v>
      </c>
      <c r="C756">
        <v>529037</v>
      </c>
      <c r="D756" t="s">
        <v>696</v>
      </c>
      <c r="E756" s="103">
        <v>755</v>
      </c>
      <c r="F756" s="104" t="str" cm="1">
        <f t="array" ref="F756">INDEX(QS!$B$5:$B$1000,MATCH(D756,QS!$C$5:$C$1000,0))</f>
        <v>901-950</v>
      </c>
      <c r="G756" s="104" t="e">
        <f>VLOOKUP(D756,TIMES排名!A:B,2,FALSE)</f>
        <v>#N/A</v>
      </c>
      <c r="J756" s="109" t="s">
        <v>4725</v>
      </c>
    </row>
    <row r="757" ht="15" spans="1:10">
      <c r="A757" t="s">
        <v>541</v>
      </c>
      <c r="B757" t="s">
        <v>445</v>
      </c>
      <c r="C757">
        <v>504529</v>
      </c>
      <c r="D757" t="s">
        <v>2816</v>
      </c>
      <c r="E757" s="103">
        <v>755</v>
      </c>
      <c r="F757" s="104" t="e" cm="1">
        <f t="array" ref="F757">INDEX(QS!$B$5:$B$1000,MATCH(D757,QS!$C$5:$C$1000,0))</f>
        <v>#N/A</v>
      </c>
      <c r="G757" s="104" t="e">
        <f>VLOOKUP(D757,TIMES排名!A:B,2,FALSE)</f>
        <v>#N/A</v>
      </c>
      <c r="J757" s="109" t="s">
        <v>4726</v>
      </c>
    </row>
    <row r="758" ht="15" spans="1:10">
      <c r="A758" t="s">
        <v>2817</v>
      </c>
      <c r="B758" t="s">
        <v>106</v>
      </c>
      <c r="C758">
        <v>529703</v>
      </c>
      <c r="D758" t="s">
        <v>2818</v>
      </c>
      <c r="E758" s="103">
        <v>755</v>
      </c>
      <c r="F758" s="104" t="e" cm="1">
        <f t="array" ref="F758">INDEX(QS!$B$5:$B$1000,MATCH(D758,QS!$C$5:$C$1000,0))</f>
        <v>#N/A</v>
      </c>
      <c r="G758" s="104" t="e">
        <f>VLOOKUP(D758,TIMES排名!A:B,2,FALSE)</f>
        <v>#N/A</v>
      </c>
      <c r="J758" s="109" t="s">
        <v>4727</v>
      </c>
    </row>
    <row r="759" ht="15" spans="1:10">
      <c r="A759" t="s">
        <v>1885</v>
      </c>
      <c r="B759" t="s">
        <v>405</v>
      </c>
      <c r="C759">
        <v>529059</v>
      </c>
      <c r="D759" t="s">
        <v>2819</v>
      </c>
      <c r="E759" s="103">
        <v>758</v>
      </c>
      <c r="F759" s="104" t="e" cm="1">
        <f t="array" ref="F759">INDEX(QS!$B$5:$B$1000,MATCH(D759,QS!$C$5:$C$1000,0))</f>
        <v>#N/A</v>
      </c>
      <c r="G759" s="104" t="e">
        <f>VLOOKUP(D759,TIMES排名!A:B,2,FALSE)</f>
        <v>#N/A</v>
      </c>
      <c r="J759" s="109" t="s">
        <v>4728</v>
      </c>
    </row>
    <row r="760" ht="15" spans="1:10">
      <c r="A760" t="s">
        <v>521</v>
      </c>
      <c r="B760" t="s">
        <v>522</v>
      </c>
      <c r="C760">
        <v>501678</v>
      </c>
      <c r="D760" t="s">
        <v>1512</v>
      </c>
      <c r="E760" s="103">
        <v>758</v>
      </c>
      <c r="F760" s="104" t="e" cm="1">
        <f t="array" ref="F760">INDEX(QS!$B$5:$B$1000,MATCH(D760,QS!$C$5:$C$1000,0))</f>
        <v>#N/A</v>
      </c>
      <c r="G760" s="104" t="e">
        <f>VLOOKUP(D760,TIMES排名!A:B,2,FALSE)</f>
        <v>#N/A</v>
      </c>
      <c r="J760" s="109" t="s">
        <v>4729</v>
      </c>
    </row>
    <row r="761" ht="15" spans="1:10">
      <c r="A761" t="s">
        <v>137</v>
      </c>
      <c r="B761" t="s">
        <v>69</v>
      </c>
      <c r="C761">
        <v>529079</v>
      </c>
      <c r="D761" t="s">
        <v>2820</v>
      </c>
      <c r="E761" s="103">
        <v>758</v>
      </c>
      <c r="F761" s="104" t="e" cm="1">
        <f t="array" ref="F761">INDEX(QS!$B$5:$B$1000,MATCH(D761,QS!$C$5:$C$1000,0))</f>
        <v>#N/A</v>
      </c>
      <c r="G761" s="104" t="e">
        <f>VLOOKUP(D761,TIMES排名!A:B,2,FALSE)</f>
        <v>#N/A</v>
      </c>
      <c r="J761" s="109" t="s">
        <v>4730</v>
      </c>
    </row>
    <row r="762" ht="15" spans="1:10">
      <c r="A762" t="s">
        <v>1022</v>
      </c>
      <c r="B762" t="s">
        <v>117</v>
      </c>
      <c r="C762">
        <v>528960</v>
      </c>
      <c r="D762" t="s">
        <v>1023</v>
      </c>
      <c r="E762" s="103">
        <v>761</v>
      </c>
      <c r="F762" s="104" t="e" cm="1">
        <f t="array" ref="F762">INDEX(QS!$B$5:$B$1000,MATCH(D762,QS!$C$5:$C$1000,0))</f>
        <v>#N/A</v>
      </c>
      <c r="G762" s="104" t="str">
        <f>VLOOKUP(D762,TIMES排名!A:B,2,FALSE)</f>
        <v>301–350</v>
      </c>
      <c r="J762" s="109" t="s">
        <v>4731</v>
      </c>
    </row>
    <row r="763" ht="15" spans="1:10">
      <c r="A763" t="s">
        <v>667</v>
      </c>
      <c r="B763" t="s">
        <v>668</v>
      </c>
      <c r="C763">
        <v>499894</v>
      </c>
      <c r="D763" t="s">
        <v>1221</v>
      </c>
      <c r="E763" s="103">
        <v>761</v>
      </c>
      <c r="F763" s="104" t="str" cm="1">
        <f t="array" ref="F763">INDEX(QS!$B$5:$B$1000,MATCH(D763,QS!$C$5:$C$1000,0))</f>
        <v>661-670</v>
      </c>
      <c r="G763" s="104" t="str">
        <f>VLOOKUP(D763,TIMES排名!A:B,2,FALSE)</f>
        <v>501–600</v>
      </c>
      <c r="J763" s="109" t="s">
        <v>4732</v>
      </c>
    </row>
    <row r="764" ht="15" spans="1:10">
      <c r="A764" t="s">
        <v>217</v>
      </c>
      <c r="B764" t="s">
        <v>218</v>
      </c>
      <c r="C764">
        <v>529092</v>
      </c>
      <c r="D764" t="s">
        <v>2821</v>
      </c>
      <c r="E764" s="103">
        <v>761</v>
      </c>
      <c r="F764" s="104" t="e" cm="1">
        <f t="array" ref="F764">INDEX(QS!$B$5:$B$1000,MATCH(D764,QS!$C$5:$C$1000,0))</f>
        <v>#N/A</v>
      </c>
      <c r="G764" s="104" t="e">
        <f>VLOOKUP(D764,TIMES排名!A:B,2,FALSE)</f>
        <v>#N/A</v>
      </c>
      <c r="J764" s="109" t="s">
        <v>4733</v>
      </c>
    </row>
    <row r="765" ht="15" spans="1:10">
      <c r="A765" t="s">
        <v>848</v>
      </c>
      <c r="B765" t="s">
        <v>36</v>
      </c>
      <c r="C765">
        <v>500995</v>
      </c>
      <c r="D765" t="s">
        <v>849</v>
      </c>
      <c r="E765" s="103">
        <v>761</v>
      </c>
      <c r="F765" s="104" t="e" cm="1">
        <f t="array" ref="F765">INDEX(QS!$B$5:$B$1000,MATCH(D765,QS!$C$5:$C$1000,0))</f>
        <v>#N/A</v>
      </c>
      <c r="G765" s="104" t="str">
        <f>VLOOKUP(D765,TIMES排名!A:B,2,FALSE)</f>
        <v>Reporter</v>
      </c>
      <c r="J765" s="109" t="s">
        <v>4734</v>
      </c>
    </row>
    <row r="766" ht="15" spans="1:10">
      <c r="A766" t="s">
        <v>680</v>
      </c>
      <c r="B766" t="s">
        <v>464</v>
      </c>
      <c r="C766">
        <v>506575</v>
      </c>
      <c r="D766" t="s">
        <v>2822</v>
      </c>
      <c r="E766" s="103">
        <v>761</v>
      </c>
      <c r="F766" s="104" t="e" cm="1">
        <f t="array" ref="F766">INDEX(QS!$B$5:$B$1000,MATCH(D766,QS!$C$5:$C$1000,0))</f>
        <v>#N/A</v>
      </c>
      <c r="G766" s="104" t="e">
        <f>VLOOKUP(D766,TIMES排名!A:B,2,FALSE)</f>
        <v>#N/A</v>
      </c>
      <c r="J766" s="109" t="s">
        <v>4735</v>
      </c>
    </row>
    <row r="767" ht="15" spans="1:10">
      <c r="A767" t="s">
        <v>2823</v>
      </c>
      <c r="B767" t="s">
        <v>522</v>
      </c>
      <c r="C767">
        <v>529398</v>
      </c>
      <c r="D767" t="s">
        <v>2824</v>
      </c>
      <c r="E767" s="103">
        <v>761</v>
      </c>
      <c r="F767" s="104" t="e" cm="1">
        <f t="array" ref="F767">INDEX(QS!$B$5:$B$1000,MATCH(D767,QS!$C$5:$C$1000,0))</f>
        <v>#N/A</v>
      </c>
      <c r="G767" s="104" t="e">
        <f>VLOOKUP(D767,TIMES排名!A:B,2,FALSE)</f>
        <v>#N/A</v>
      </c>
      <c r="J767" s="109" t="s">
        <v>4736</v>
      </c>
    </row>
    <row r="768" ht="15" spans="1:10">
      <c r="A768" t="s">
        <v>2164</v>
      </c>
      <c r="B768" t="s">
        <v>96</v>
      </c>
      <c r="C768">
        <v>502293</v>
      </c>
      <c r="D768" t="s">
        <v>2825</v>
      </c>
      <c r="E768" s="103">
        <v>761</v>
      </c>
      <c r="F768" s="104" t="e" cm="1">
        <f t="array" ref="F768">INDEX(QS!$B$5:$B$1000,MATCH(D768,QS!$C$5:$C$1000,0))</f>
        <v>#N/A</v>
      </c>
      <c r="G768" s="104" t="e">
        <f>VLOOKUP(D768,TIMES排名!A:B,2,FALSE)</f>
        <v>#N/A</v>
      </c>
      <c r="J768" s="109" t="s">
        <v>4737</v>
      </c>
    </row>
    <row r="769" ht="15" spans="1:10">
      <c r="A769" t="s">
        <v>124</v>
      </c>
      <c r="B769" t="s">
        <v>74</v>
      </c>
      <c r="C769">
        <v>504868</v>
      </c>
      <c r="D769" t="s">
        <v>2826</v>
      </c>
      <c r="E769" s="103">
        <v>761</v>
      </c>
      <c r="F769" s="104" t="e" cm="1">
        <f t="array" ref="F769">INDEX(QS!$B$5:$B$1000,MATCH(D769,QS!$C$5:$C$1000,0))</f>
        <v>#N/A</v>
      </c>
      <c r="G769" s="104" t="e">
        <f>VLOOKUP(D769,TIMES排名!A:B,2,FALSE)</f>
        <v>#N/A</v>
      </c>
      <c r="J769" s="109" t="s">
        <v>4738</v>
      </c>
    </row>
    <row r="770" ht="15" spans="1:10">
      <c r="A770" t="s">
        <v>60</v>
      </c>
      <c r="B770" t="s">
        <v>40</v>
      </c>
      <c r="C770">
        <v>190567</v>
      </c>
      <c r="D770" s="8" t="s">
        <v>2827</v>
      </c>
      <c r="E770" s="103">
        <v>769</v>
      </c>
      <c r="F770" s="104" t="e" cm="1">
        <f t="array" ref="F770">INDEX(QS!$B$5:$B$1000,MATCH(D770,QS!$C$5:$C$1000,0))</f>
        <v>#N/A</v>
      </c>
      <c r="G770" s="104" t="e">
        <f>VLOOKUP(D770,TIMES排名!A:B,2,FALSE)</f>
        <v>#N/A</v>
      </c>
      <c r="J770" s="109" t="s">
        <v>4739</v>
      </c>
    </row>
    <row r="771" ht="15" spans="1:10">
      <c r="A771" t="s">
        <v>2114</v>
      </c>
      <c r="B771" t="s">
        <v>402</v>
      </c>
      <c r="C771">
        <v>502705</v>
      </c>
      <c r="D771" t="s">
        <v>2115</v>
      </c>
      <c r="E771" s="103">
        <v>769</v>
      </c>
      <c r="F771" s="104" t="str" cm="1">
        <f t="array" ref="F771">INDEX(QS!$B$5:$B$1000,MATCH(D771,QS!$C$5:$C$1000,0))</f>
        <v>=534</v>
      </c>
      <c r="G771" s="104" t="str">
        <f>VLOOKUP(D771,TIMES排名!A:B,2,FALSE)</f>
        <v>801–1000</v>
      </c>
      <c r="J771" s="109" t="s">
        <v>4740</v>
      </c>
    </row>
    <row r="772" ht="15" spans="1:10">
      <c r="A772" t="s">
        <v>595</v>
      </c>
      <c r="B772" t="s">
        <v>464</v>
      </c>
      <c r="C772">
        <v>502403</v>
      </c>
      <c r="D772" t="s">
        <v>1087</v>
      </c>
      <c r="E772" s="103">
        <v>769</v>
      </c>
      <c r="F772" s="104" t="str" cm="1">
        <f t="array" ref="F772">INDEX(QS!$B$5:$B$1000,MATCH(D772,QS!$C$5:$C$1000,0))</f>
        <v>711-720</v>
      </c>
      <c r="G772" s="104" t="str">
        <f>VLOOKUP(D772,TIMES排名!A:B,2,FALSE)</f>
        <v>1001–1200</v>
      </c>
      <c r="J772" s="109" t="s">
        <v>4741</v>
      </c>
    </row>
    <row r="773" ht="15" spans="1:10">
      <c r="A773" t="s">
        <v>680</v>
      </c>
      <c r="B773" t="s">
        <v>464</v>
      </c>
      <c r="C773">
        <v>503075</v>
      </c>
      <c r="D773" t="s">
        <v>681</v>
      </c>
      <c r="E773" s="103">
        <v>769</v>
      </c>
      <c r="F773" s="104" t="e" cm="1">
        <f t="array" ref="F773">INDEX(QS!$B$5:$B$1000,MATCH(D773,QS!$C$5:$C$1000,0))</f>
        <v>#N/A</v>
      </c>
      <c r="G773" s="104" t="str">
        <f>VLOOKUP(D773,TIMES排名!A:B,2,FALSE)</f>
        <v>1201–1500</v>
      </c>
      <c r="J773" s="109" t="s">
        <v>4742</v>
      </c>
    </row>
    <row r="774" ht="15" spans="1:10">
      <c r="A774" t="s">
        <v>719</v>
      </c>
      <c r="B774" t="s">
        <v>522</v>
      </c>
      <c r="C774">
        <v>529310</v>
      </c>
      <c r="D774" t="s">
        <v>720</v>
      </c>
      <c r="E774" s="103">
        <v>769</v>
      </c>
      <c r="F774" s="104" t="e" cm="1">
        <f t="array" ref="F774">INDEX(QS!$B$5:$B$1000,MATCH(D774,QS!$C$5:$C$1000,0))</f>
        <v>#N/A</v>
      </c>
      <c r="G774" s="104" t="str">
        <f>VLOOKUP(D774,TIMES排名!A:B,2,FALSE)</f>
        <v>401–500</v>
      </c>
      <c r="J774" s="109" t="s">
        <v>4743</v>
      </c>
    </row>
    <row r="775" ht="15" spans="1:10">
      <c r="A775" t="s">
        <v>804</v>
      </c>
      <c r="B775" t="s">
        <v>69</v>
      </c>
      <c r="C775">
        <v>529826</v>
      </c>
      <c r="D775" t="s">
        <v>805</v>
      </c>
      <c r="E775" s="103">
        <v>769</v>
      </c>
      <c r="F775" s="104" t="e" cm="1">
        <f t="array" ref="F775">INDEX(QS!$B$5:$B$1000,MATCH(D775,QS!$C$5:$C$1000,0))</f>
        <v>#N/A</v>
      </c>
      <c r="G775" s="104" t="str">
        <f>VLOOKUP(D775,TIMES排名!A:B,2,FALSE)</f>
        <v>801–1000</v>
      </c>
      <c r="J775" s="109" t="s">
        <v>4744</v>
      </c>
    </row>
    <row r="776" ht="15" spans="1:10">
      <c r="A776" t="s">
        <v>1453</v>
      </c>
      <c r="B776" t="s">
        <v>69</v>
      </c>
      <c r="C776">
        <v>529234</v>
      </c>
      <c r="D776" t="s">
        <v>2828</v>
      </c>
      <c r="E776" s="103">
        <v>769</v>
      </c>
      <c r="F776" s="104" t="e" cm="1">
        <f t="array" ref="F776">INDEX(QS!$B$5:$B$1000,MATCH(D776,QS!$C$5:$C$1000,0))</f>
        <v>#N/A</v>
      </c>
      <c r="G776" s="104" t="e">
        <f>VLOOKUP(D776,TIMES排名!A:B,2,FALSE)</f>
        <v>#N/A</v>
      </c>
      <c r="J776" s="109" t="s">
        <v>4745</v>
      </c>
    </row>
    <row r="777" ht="15" spans="1:10">
      <c r="A777" t="s">
        <v>2829</v>
      </c>
      <c r="B777" t="s">
        <v>642</v>
      </c>
      <c r="C777">
        <v>530173</v>
      </c>
      <c r="D777" t="s">
        <v>2830</v>
      </c>
      <c r="E777" s="103">
        <v>769</v>
      </c>
      <c r="F777" s="104" t="e" cm="1">
        <f t="array" ref="F777">INDEX(QS!$B$5:$B$1000,MATCH(D777,QS!$C$5:$C$1000,0))</f>
        <v>#N/A</v>
      </c>
      <c r="G777" s="104" t="e">
        <f>VLOOKUP(D777,TIMES排名!A:B,2,FALSE)</f>
        <v>#N/A</v>
      </c>
      <c r="J777" s="109" t="s">
        <v>4746</v>
      </c>
    </row>
    <row r="778" ht="15" spans="1:10">
      <c r="A778" t="s">
        <v>2831</v>
      </c>
      <c r="B778" t="s">
        <v>402</v>
      </c>
      <c r="C778">
        <v>528855</v>
      </c>
      <c r="D778" t="s">
        <v>2832</v>
      </c>
      <c r="E778" s="103">
        <v>769</v>
      </c>
      <c r="F778" s="104" t="e" cm="1">
        <f t="array" ref="F778">INDEX(QS!$B$5:$B$1000,MATCH(D778,QS!$C$5:$C$1000,0))</f>
        <v>#N/A</v>
      </c>
      <c r="G778" s="104" t="e">
        <f>VLOOKUP(D778,TIMES排名!A:B,2,FALSE)</f>
        <v>#N/A</v>
      </c>
      <c r="J778" s="109" t="s">
        <v>4747</v>
      </c>
    </row>
    <row r="779" ht="15" spans="1:10">
      <c r="A779" t="s">
        <v>2263</v>
      </c>
      <c r="B779" t="s">
        <v>373</v>
      </c>
      <c r="C779">
        <v>529237</v>
      </c>
      <c r="D779" t="s">
        <v>2264</v>
      </c>
      <c r="E779" s="103">
        <v>769</v>
      </c>
      <c r="F779" s="104" t="e" cm="1">
        <f t="array" ref="F779">INDEX(QS!$B$5:$B$1000,MATCH(D779,QS!$C$5:$C$1000,0))</f>
        <v>#N/A</v>
      </c>
      <c r="G779" s="104" t="str">
        <f>VLOOKUP(D779,TIMES排名!A:B,2,FALSE)</f>
        <v>1201–1500</v>
      </c>
      <c r="J779" s="109" t="s">
        <v>4748</v>
      </c>
    </row>
    <row r="780" ht="15" spans="1:10">
      <c r="A780" t="s">
        <v>2833</v>
      </c>
      <c r="B780" t="s">
        <v>40</v>
      </c>
      <c r="C780">
        <v>230038</v>
      </c>
      <c r="D780" t="s">
        <v>2834</v>
      </c>
      <c r="E780" s="103">
        <v>779</v>
      </c>
      <c r="F780" s="104" t="e" cm="1">
        <f t="array" ref="F780">INDEX(QS!$B$5:$B$1000,MATCH(D780,QS!$C$5:$C$1000,0))</f>
        <v>#N/A</v>
      </c>
      <c r="G780" s="104" t="e">
        <f>VLOOKUP(D780,TIMES排名!A:B,2,FALSE)</f>
        <v>#N/A</v>
      </c>
      <c r="J780" s="109" t="s">
        <v>4749</v>
      </c>
    </row>
    <row r="781" ht="15" spans="1:10">
      <c r="A781" t="s">
        <v>1019</v>
      </c>
      <c r="B781" t="s">
        <v>69</v>
      </c>
      <c r="C781">
        <v>528986</v>
      </c>
      <c r="D781" t="s">
        <v>1020</v>
      </c>
      <c r="E781" s="103">
        <v>779</v>
      </c>
      <c r="F781" s="104" t="e" cm="1">
        <f t="array" ref="F781">INDEX(QS!$B$5:$B$1000,MATCH(D781,QS!$C$5:$C$1000,0))</f>
        <v>#N/A</v>
      </c>
      <c r="G781" s="104" t="str">
        <f>VLOOKUP(D781,TIMES排名!A:B,2,FALSE)</f>
        <v>1201–1500</v>
      </c>
      <c r="J781" s="109" t="s">
        <v>4750</v>
      </c>
    </row>
    <row r="782" ht="15" spans="1:10">
      <c r="A782" t="s">
        <v>730</v>
      </c>
      <c r="B782" t="s">
        <v>689</v>
      </c>
      <c r="C782">
        <v>505206</v>
      </c>
      <c r="D782" t="s">
        <v>731</v>
      </c>
      <c r="E782" s="103">
        <v>779</v>
      </c>
      <c r="F782" s="104" t="e" cm="1">
        <f t="array" ref="F782">INDEX(QS!$B$5:$B$1000,MATCH(D782,QS!$C$5:$C$1000,0))</f>
        <v>#N/A</v>
      </c>
      <c r="G782" s="104" t="e">
        <f>VLOOKUP(D782,TIMES排名!A:B,2,FALSE)</f>
        <v>#N/A</v>
      </c>
      <c r="J782" s="109" t="s">
        <v>4751</v>
      </c>
    </row>
    <row r="783" ht="15" spans="1:10">
      <c r="A783" t="s">
        <v>399</v>
      </c>
      <c r="B783" t="s">
        <v>96</v>
      </c>
      <c r="C783">
        <v>502865</v>
      </c>
      <c r="D783" t="s">
        <v>400</v>
      </c>
      <c r="E783" s="103">
        <v>779</v>
      </c>
      <c r="F783" s="104" t="e" cm="1">
        <f t="array" ref="F783">INDEX(QS!$B$5:$B$1000,MATCH(D783,QS!$C$5:$C$1000,0))</f>
        <v>#N/A</v>
      </c>
      <c r="G783" s="104">
        <f>VLOOKUP(D783,TIMES排名!A:B,2,FALSE)</f>
        <v>179</v>
      </c>
      <c r="J783" s="109" t="s">
        <v>4752</v>
      </c>
    </row>
    <row r="784" ht="15" spans="1:10">
      <c r="A784" t="s">
        <v>2835</v>
      </c>
      <c r="B784" t="s">
        <v>40</v>
      </c>
      <c r="C784">
        <v>182290</v>
      </c>
      <c r="D784" t="s">
        <v>2836</v>
      </c>
      <c r="E784" s="103">
        <v>779</v>
      </c>
      <c r="F784" s="104" t="e" cm="1">
        <f t="array" ref="F784">INDEX(QS!$B$5:$B$1000,MATCH(D784,QS!$C$5:$C$1000,0))</f>
        <v>#N/A</v>
      </c>
      <c r="G784" s="104" t="e">
        <f>VLOOKUP(D784,TIMES排名!A:B,2,FALSE)</f>
        <v>#N/A</v>
      </c>
      <c r="J784" s="109" t="s">
        <v>4753</v>
      </c>
    </row>
    <row r="785" ht="15" spans="1:10">
      <c r="A785" t="s">
        <v>327</v>
      </c>
      <c r="B785" t="s">
        <v>40</v>
      </c>
      <c r="C785">
        <v>131159</v>
      </c>
      <c r="D785" t="s">
        <v>665</v>
      </c>
      <c r="E785" s="103">
        <v>784</v>
      </c>
      <c r="F785" s="104" t="str" cm="1">
        <f t="array" ref="F785">INDEX(QS!$B$5:$B$1000,MATCH(D785,QS!$C$5:$C$1000,0))</f>
        <v>791-800</v>
      </c>
      <c r="G785" s="104" t="str">
        <f>VLOOKUP(D785,TIMES排名!A:B,2,FALSE)</f>
        <v>601–800</v>
      </c>
      <c r="J785" s="109" t="s">
        <v>4754</v>
      </c>
    </row>
    <row r="786" ht="15" spans="1:10">
      <c r="A786" t="s">
        <v>1788</v>
      </c>
      <c r="B786" t="s">
        <v>40</v>
      </c>
      <c r="C786">
        <v>106397</v>
      </c>
      <c r="D786" s="8" t="s">
        <v>1789</v>
      </c>
      <c r="E786" s="103">
        <v>784</v>
      </c>
      <c r="F786" s="104" t="e" cm="1">
        <f t="array" ref="F786">INDEX(QS!$B$5:$B$1000,MATCH(D786,QS!$C$5:$C$1000,0))</f>
        <v>#N/A</v>
      </c>
      <c r="G786" s="104" t="str">
        <f>VLOOKUP(D786,TIMES排名!A:B,2,FALSE)</f>
        <v>601–800</v>
      </c>
      <c r="J786" s="109" t="s">
        <v>4755</v>
      </c>
    </row>
    <row r="787" ht="15" spans="1:10">
      <c r="A787" t="s">
        <v>137</v>
      </c>
      <c r="B787" t="s">
        <v>69</v>
      </c>
      <c r="C787">
        <v>529139</v>
      </c>
      <c r="D787" t="s">
        <v>2837</v>
      </c>
      <c r="E787" s="103">
        <v>784</v>
      </c>
      <c r="F787" s="104" t="e" cm="1">
        <f t="array" ref="F787">INDEX(QS!$B$5:$B$1000,MATCH(D787,QS!$C$5:$C$1000,0))</f>
        <v>#N/A</v>
      </c>
      <c r="G787" s="104" t="e">
        <f>VLOOKUP(D787,TIMES排名!A:B,2,FALSE)</f>
        <v>#N/A</v>
      </c>
      <c r="J787" s="109" t="s">
        <v>4756</v>
      </c>
    </row>
    <row r="788" ht="15" spans="1:10">
      <c r="A788" t="s">
        <v>1772</v>
      </c>
      <c r="B788" t="s">
        <v>572</v>
      </c>
      <c r="C788">
        <v>529338</v>
      </c>
      <c r="D788" t="s">
        <v>1773</v>
      </c>
      <c r="E788" s="103">
        <v>784</v>
      </c>
      <c r="F788" s="104" t="e" cm="1">
        <f t="array" ref="F788">INDEX(QS!$B$5:$B$1000,MATCH(D788,QS!$C$5:$C$1000,0))</f>
        <v>#N/A</v>
      </c>
      <c r="G788" s="104" t="str">
        <f>VLOOKUP(D788,TIMES排名!A:B,2,FALSE)</f>
        <v>401–500</v>
      </c>
      <c r="J788" s="109" t="s">
        <v>4757</v>
      </c>
    </row>
    <row r="789" ht="15" spans="1:10">
      <c r="A789" t="s">
        <v>1914</v>
      </c>
      <c r="B789" t="s">
        <v>617</v>
      </c>
      <c r="C789">
        <v>530206</v>
      </c>
      <c r="D789" t="s">
        <v>2838</v>
      </c>
      <c r="E789" s="103">
        <v>784</v>
      </c>
      <c r="F789" s="104" t="e" cm="1">
        <f t="array" ref="F789">INDEX(QS!$B$5:$B$1000,MATCH(D789,QS!$C$5:$C$1000,0))</f>
        <v>#N/A</v>
      </c>
      <c r="G789" s="104" t="e">
        <f>VLOOKUP(D789,TIMES排名!A:B,2,FALSE)</f>
        <v>#N/A</v>
      </c>
      <c r="J789" s="109" t="s">
        <v>4758</v>
      </c>
    </row>
    <row r="790" ht="15" spans="1:10">
      <c r="A790" t="s">
        <v>360</v>
      </c>
      <c r="B790" t="s">
        <v>40</v>
      </c>
      <c r="C790">
        <v>195003</v>
      </c>
      <c r="D790" t="s">
        <v>1469</v>
      </c>
      <c r="E790" s="103">
        <v>789</v>
      </c>
      <c r="F790" s="104" t="e" cm="1">
        <f t="array" ref="F790">INDEX(QS!$B$5:$B$1000,MATCH(D790,QS!$C$5:$C$1000,0))</f>
        <v>#N/A</v>
      </c>
      <c r="G790" s="104" t="str">
        <f>VLOOKUP(D790,TIMES排名!A:B,2,FALSE)</f>
        <v>1001–1200</v>
      </c>
      <c r="J790" s="109" t="s">
        <v>4759</v>
      </c>
    </row>
    <row r="791" ht="15" spans="1:10">
      <c r="A791" t="s">
        <v>1670</v>
      </c>
      <c r="B791" t="s">
        <v>373</v>
      </c>
      <c r="C791">
        <v>529019</v>
      </c>
      <c r="D791" t="s">
        <v>1672</v>
      </c>
      <c r="E791" s="103">
        <v>789</v>
      </c>
      <c r="F791" s="104" t="str" cm="1">
        <f t="array" ref="F791">INDEX(QS!$B$5:$B$1000,MATCH(D791,QS!$C$5:$C$1000,0))</f>
        <v>418</v>
      </c>
      <c r="G791" s="104" t="str">
        <f>VLOOKUP(D791,TIMES排名!A:B,2,FALSE)</f>
        <v>601–800</v>
      </c>
      <c r="J791" s="109" t="s">
        <v>4760</v>
      </c>
    </row>
    <row r="792" ht="15" spans="1:10">
      <c r="A792" t="s">
        <v>1928</v>
      </c>
      <c r="B792" t="s">
        <v>36</v>
      </c>
      <c r="C792">
        <v>505254</v>
      </c>
      <c r="D792" t="s">
        <v>1929</v>
      </c>
      <c r="E792" s="103">
        <v>789</v>
      </c>
      <c r="F792" s="104" t="str" cm="1">
        <f t="array" ref="F792">INDEX(QS!$B$5:$B$1000,MATCH(D792,QS!$C$5:$C$1000,0))</f>
        <v>=523</v>
      </c>
      <c r="G792" s="104" t="str">
        <f>VLOOKUP(D792,TIMES排名!A:B,2,FALSE)</f>
        <v>501–600</v>
      </c>
      <c r="J792" s="109" t="s">
        <v>4761</v>
      </c>
    </row>
    <row r="793" ht="15" spans="1:10">
      <c r="A793" t="s">
        <v>1090</v>
      </c>
      <c r="B793" t="s">
        <v>373</v>
      </c>
      <c r="C793">
        <v>529154</v>
      </c>
      <c r="D793" t="s">
        <v>1091</v>
      </c>
      <c r="E793" s="103">
        <v>789</v>
      </c>
      <c r="F793" s="104" t="str" cm="1">
        <f t="array" ref="F793">INDEX(QS!$B$5:$B$1000,MATCH(D793,QS!$C$5:$C$1000,0))</f>
        <v>=542</v>
      </c>
      <c r="G793" s="104" t="str">
        <f>VLOOKUP(D793,TIMES排名!A:B,2,FALSE)</f>
        <v>801–1000</v>
      </c>
      <c r="J793" s="109" t="s">
        <v>4762</v>
      </c>
    </row>
    <row r="794" ht="15" spans="1:10">
      <c r="A794" t="s">
        <v>2507</v>
      </c>
      <c r="B794" t="s">
        <v>545</v>
      </c>
      <c r="C794">
        <v>529098</v>
      </c>
      <c r="D794" t="s">
        <v>2839</v>
      </c>
      <c r="E794" s="103">
        <v>789</v>
      </c>
      <c r="F794" s="104" t="e" cm="1">
        <f t="array" ref="F794">INDEX(QS!$B$5:$B$1000,MATCH(D794,QS!$C$5:$C$1000,0))</f>
        <v>#N/A</v>
      </c>
      <c r="G794" s="104" t="e">
        <f>VLOOKUP(D794,TIMES排名!A:B,2,FALSE)</f>
        <v>#N/A</v>
      </c>
      <c r="J794" s="109" t="s">
        <v>4763</v>
      </c>
    </row>
    <row r="795" ht="15" spans="1:10">
      <c r="A795" t="s">
        <v>2416</v>
      </c>
      <c r="B795" t="s">
        <v>69</v>
      </c>
      <c r="C795">
        <v>528958</v>
      </c>
      <c r="D795" t="s">
        <v>2840</v>
      </c>
      <c r="E795" s="103">
        <v>789</v>
      </c>
      <c r="F795" s="104" t="e" cm="1">
        <f t="array" ref="F795">INDEX(QS!$B$5:$B$1000,MATCH(D795,QS!$C$5:$C$1000,0))</f>
        <v>#N/A</v>
      </c>
      <c r="G795" s="104" t="e">
        <f>VLOOKUP(D795,TIMES排名!A:B,2,FALSE)</f>
        <v>#N/A</v>
      </c>
      <c r="J795" s="109" t="s">
        <v>4764</v>
      </c>
    </row>
    <row r="796" ht="15" spans="1:10">
      <c r="A796" t="s">
        <v>521</v>
      </c>
      <c r="B796" t="s">
        <v>522</v>
      </c>
      <c r="C796">
        <v>505518</v>
      </c>
      <c r="D796" t="s">
        <v>2841</v>
      </c>
      <c r="E796" s="103">
        <v>789</v>
      </c>
      <c r="F796" s="104" t="e" cm="1">
        <f t="array" ref="F796">INDEX(QS!$B$5:$B$1000,MATCH(D796,QS!$C$5:$C$1000,0))</f>
        <v>#N/A</v>
      </c>
      <c r="G796" s="104" t="e">
        <f>VLOOKUP(D796,TIMES排名!A:B,2,FALSE)</f>
        <v>#N/A</v>
      </c>
      <c r="J796" s="109" t="s">
        <v>4765</v>
      </c>
    </row>
    <row r="797" ht="15" spans="1:10">
      <c r="A797" t="s">
        <v>1052</v>
      </c>
      <c r="B797" t="s">
        <v>40</v>
      </c>
      <c r="C797">
        <v>145725</v>
      </c>
      <c r="D797" t="s">
        <v>1053</v>
      </c>
      <c r="E797" s="103">
        <v>796</v>
      </c>
      <c r="F797" s="104" t="str" cm="1">
        <f t="array" ref="F797">INDEX(QS!$B$5:$B$1000,MATCH(D797,QS!$C$5:$C$1000,0))</f>
        <v>=469</v>
      </c>
      <c r="G797" s="104" t="str">
        <f>VLOOKUP(D797,TIMES排名!A:B,2,FALSE)</f>
        <v>401–500</v>
      </c>
      <c r="J797" s="109" t="s">
        <v>4766</v>
      </c>
    </row>
    <row r="798" ht="15" spans="1:10">
      <c r="A798" t="s">
        <v>1381</v>
      </c>
      <c r="B798" t="s">
        <v>40</v>
      </c>
      <c r="C798">
        <v>204857</v>
      </c>
      <c r="D798" s="8" t="s">
        <v>1382</v>
      </c>
      <c r="E798" s="103">
        <v>796</v>
      </c>
      <c r="F798" s="104" t="e" cm="1">
        <f t="array" ref="F798">INDEX(QS!$B$5:$B$1000,MATCH(D798,QS!$C$5:$C$1000,0))</f>
        <v>#N/A</v>
      </c>
      <c r="G798" s="104" t="e">
        <f>VLOOKUP(D798,TIMES排名!A:B,2,FALSE)</f>
        <v>#N/A</v>
      </c>
      <c r="J798" s="109" t="s">
        <v>4767</v>
      </c>
    </row>
    <row r="799" ht="15" spans="1:10">
      <c r="A799" t="s">
        <v>595</v>
      </c>
      <c r="B799" t="s">
        <v>464</v>
      </c>
      <c r="C799">
        <v>529650</v>
      </c>
      <c r="D799" t="s">
        <v>2842</v>
      </c>
      <c r="E799" s="103">
        <v>796</v>
      </c>
      <c r="F799" s="104" t="e" cm="1">
        <f t="array" ref="F799">INDEX(QS!$B$5:$B$1000,MATCH(D799,QS!$C$5:$C$1000,0))</f>
        <v>#N/A</v>
      </c>
      <c r="G799" s="104" t="e">
        <f>VLOOKUP(D799,TIMES排名!A:B,2,FALSE)</f>
        <v>#N/A</v>
      </c>
      <c r="J799" s="109" t="s">
        <v>4768</v>
      </c>
    </row>
    <row r="800" ht="15" spans="1:10">
      <c r="A800" t="s">
        <v>2844</v>
      </c>
      <c r="B800" t="s">
        <v>924</v>
      </c>
      <c r="C800">
        <v>501065</v>
      </c>
      <c r="D800" t="s">
        <v>2845</v>
      </c>
      <c r="E800" s="103">
        <v>796</v>
      </c>
      <c r="F800" s="104" t="e" cm="1">
        <f t="array" ref="F800">INDEX(QS!$B$5:$B$1000,MATCH(D800,QS!$C$5:$C$1000,0))</f>
        <v>#N/A</v>
      </c>
      <c r="G800" s="104" t="e">
        <f>VLOOKUP(D800,TIMES排名!A:B,2,FALSE)</f>
        <v>#N/A</v>
      </c>
      <c r="J800" s="109" t="s">
        <v>4769</v>
      </c>
    </row>
    <row r="801" ht="15" spans="1:10">
      <c r="A801" t="s">
        <v>2256</v>
      </c>
      <c r="B801" t="s">
        <v>402</v>
      </c>
      <c r="C801">
        <v>502343</v>
      </c>
      <c r="D801" t="s">
        <v>2257</v>
      </c>
      <c r="E801" s="103">
        <v>796</v>
      </c>
      <c r="F801" s="104" t="e" cm="1">
        <f t="array" ref="F801">INDEX(QS!$B$5:$B$1000,MATCH(D801,QS!$C$5:$C$1000,0))</f>
        <v>#N/A</v>
      </c>
      <c r="G801" s="104" t="str">
        <f>VLOOKUP(D801,TIMES排名!A:B,2,FALSE)</f>
        <v>1001–1200</v>
      </c>
      <c r="J801" s="109" t="s">
        <v>4770</v>
      </c>
    </row>
    <row r="802" ht="15" spans="1:10">
      <c r="A802" t="s">
        <v>2846</v>
      </c>
      <c r="B802" t="s">
        <v>218</v>
      </c>
      <c r="C802">
        <v>529386</v>
      </c>
      <c r="D802" t="s">
        <v>2847</v>
      </c>
      <c r="E802" s="103">
        <v>801</v>
      </c>
      <c r="F802" s="104" t="e" cm="1">
        <f t="array" ref="F802">INDEX(QS!$B$5:$B$1000,MATCH(D802,QS!$C$5:$C$1000,0))</f>
        <v>#N/A</v>
      </c>
      <c r="G802" s="104" t="e">
        <f>VLOOKUP(D802,TIMES排名!A:B,2,FALSE)</f>
        <v>#N/A</v>
      </c>
      <c r="J802" s="109" t="s">
        <v>4771</v>
      </c>
    </row>
    <row r="803" ht="15" spans="1:10">
      <c r="A803" t="s">
        <v>2849</v>
      </c>
      <c r="B803" t="s">
        <v>402</v>
      </c>
      <c r="C803">
        <v>502362</v>
      </c>
      <c r="D803" t="s">
        <v>2850</v>
      </c>
      <c r="E803" s="103">
        <v>802</v>
      </c>
      <c r="F803" s="104" t="e" cm="1">
        <f t="array" ref="F803">INDEX(QS!$B$5:$B$1000,MATCH(D803,QS!$C$5:$C$1000,0))</f>
        <v>#N/A</v>
      </c>
      <c r="G803" s="104" t="e">
        <f>VLOOKUP(D803,TIMES排名!A:B,2,FALSE)</f>
        <v>#N/A</v>
      </c>
      <c r="J803" s="109" t="s">
        <v>4772</v>
      </c>
    </row>
    <row r="804" ht="15" spans="1:10">
      <c r="A804" t="s">
        <v>2053</v>
      </c>
      <c r="B804" t="s">
        <v>40</v>
      </c>
      <c r="C804">
        <v>182281</v>
      </c>
      <c r="D804" s="8" t="s">
        <v>2054</v>
      </c>
      <c r="E804" s="103">
        <v>802</v>
      </c>
      <c r="F804" s="104" t="e" cm="1">
        <f t="array" ref="F804">INDEX(QS!$B$5:$B$1000,MATCH(D804,QS!$C$5:$C$1000,0))</f>
        <v>#N/A</v>
      </c>
      <c r="G804" s="104" t="e">
        <f>VLOOKUP(D804,TIMES排名!A:B,2,FALSE)</f>
        <v>#N/A</v>
      </c>
      <c r="J804" s="109" t="s">
        <v>4773</v>
      </c>
    </row>
    <row r="805" ht="15" spans="1:10">
      <c r="A805" t="s">
        <v>1793</v>
      </c>
      <c r="B805" t="s">
        <v>96</v>
      </c>
      <c r="C805">
        <v>500728</v>
      </c>
      <c r="D805" t="s">
        <v>1794</v>
      </c>
      <c r="E805" s="103">
        <v>804</v>
      </c>
      <c r="F805" s="104" t="str" cm="1">
        <f t="array" ref="F805">INDEX(QS!$B$5:$B$1000,MATCH(D805,QS!$C$5:$C$1000,0))</f>
        <v>=509</v>
      </c>
      <c r="G805" s="104" t="str">
        <f>VLOOKUP(D805,TIMES排名!A:B,2,FALSE)</f>
        <v>401–500</v>
      </c>
      <c r="J805" s="109" t="s">
        <v>4774</v>
      </c>
    </row>
    <row r="806" ht="15" spans="1:10">
      <c r="A806" t="s">
        <v>1256</v>
      </c>
      <c r="B806" t="s">
        <v>1257</v>
      </c>
      <c r="C806">
        <v>528833</v>
      </c>
      <c r="D806" t="s">
        <v>1258</v>
      </c>
      <c r="E806" s="103">
        <v>804</v>
      </c>
      <c r="F806" s="104" t="str" cm="1">
        <f t="array" ref="F806">INDEX(QS!$B$5:$B$1000,MATCH(D806,QS!$C$5:$C$1000,0))</f>
        <v>951-1000</v>
      </c>
      <c r="G806" s="104" t="str">
        <f>VLOOKUP(D806,TIMES排名!A:B,2,FALSE)</f>
        <v>801–1000</v>
      </c>
      <c r="J806" s="109" t="s">
        <v>4775</v>
      </c>
    </row>
    <row r="807" ht="15" spans="1:10">
      <c r="A807" t="s">
        <v>2851</v>
      </c>
      <c r="B807" t="s">
        <v>642</v>
      </c>
      <c r="C807">
        <v>528886</v>
      </c>
      <c r="D807" t="s">
        <v>2852</v>
      </c>
      <c r="E807" s="103">
        <v>804</v>
      </c>
      <c r="F807" s="104" t="e" cm="1">
        <f t="array" ref="F807">INDEX(QS!$B$5:$B$1000,MATCH(D807,QS!$C$5:$C$1000,0))</f>
        <v>#N/A</v>
      </c>
      <c r="G807" s="104" t="e">
        <f>VLOOKUP(D807,TIMES排名!A:B,2,FALSE)</f>
        <v>#N/A</v>
      </c>
      <c r="J807" s="109" t="s">
        <v>4776</v>
      </c>
    </row>
    <row r="808" ht="15" spans="1:10">
      <c r="A808" t="s">
        <v>1367</v>
      </c>
      <c r="B808" t="s">
        <v>69</v>
      </c>
      <c r="C808">
        <v>529190</v>
      </c>
      <c r="D808" t="s">
        <v>2853</v>
      </c>
      <c r="E808" s="103">
        <v>804</v>
      </c>
      <c r="F808" s="104" t="e" cm="1">
        <f t="array" ref="F808">INDEX(QS!$B$5:$B$1000,MATCH(D808,QS!$C$5:$C$1000,0))</f>
        <v>#N/A</v>
      </c>
      <c r="G808" s="104" t="e">
        <f>VLOOKUP(D808,TIMES排名!A:B,2,FALSE)</f>
        <v>#N/A</v>
      </c>
      <c r="J808" s="109" t="s">
        <v>4777</v>
      </c>
    </row>
    <row r="809" ht="15" spans="1:10">
      <c r="A809" t="s">
        <v>1703</v>
      </c>
      <c r="B809" t="s">
        <v>883</v>
      </c>
      <c r="C809">
        <v>506070</v>
      </c>
      <c r="D809" t="s">
        <v>2854</v>
      </c>
      <c r="E809" s="103">
        <v>804</v>
      </c>
      <c r="F809" s="104" t="e" cm="1">
        <f t="array" ref="F809">INDEX(QS!$B$5:$B$1000,MATCH(D809,QS!$C$5:$C$1000,0))</f>
        <v>#N/A</v>
      </c>
      <c r="G809" s="104" t="e">
        <f>VLOOKUP(D809,TIMES排名!A:B,2,FALSE)</f>
        <v>#N/A</v>
      </c>
      <c r="J809" s="109" t="s">
        <v>4778</v>
      </c>
    </row>
    <row r="810" ht="15" spans="1:10">
      <c r="A810" t="s">
        <v>1090</v>
      </c>
      <c r="B810" t="s">
        <v>373</v>
      </c>
      <c r="C810">
        <v>529065</v>
      </c>
      <c r="D810" t="s">
        <v>1418</v>
      </c>
      <c r="E810" s="103">
        <v>809</v>
      </c>
      <c r="F810" s="104" t="str" cm="1">
        <f t="array" ref="F810">INDEX(QS!$B$5:$B$1000,MATCH(D810,QS!$C$5:$C$1000,0))</f>
        <v>=534</v>
      </c>
      <c r="G810" s="104" t="e">
        <f>VLOOKUP(D810,TIMES排名!A:B,2,FALSE)</f>
        <v>#N/A</v>
      </c>
      <c r="J810" s="109" t="s">
        <v>4779</v>
      </c>
    </row>
    <row r="811" ht="15" spans="1:10">
      <c r="A811" t="s">
        <v>2036</v>
      </c>
      <c r="B811" t="s">
        <v>2037</v>
      </c>
      <c r="C811">
        <v>529444</v>
      </c>
      <c r="D811" t="s">
        <v>2038</v>
      </c>
      <c r="E811" s="103">
        <v>809</v>
      </c>
      <c r="F811" s="104" t="e" cm="1">
        <f t="array" ref="F811">INDEX(QS!$B$5:$B$1000,MATCH(D811,QS!$C$5:$C$1000,0))</f>
        <v>#N/A</v>
      </c>
      <c r="G811" s="104" t="str">
        <f>VLOOKUP(D811,TIMES排名!A:B,2,FALSE)</f>
        <v>601–800</v>
      </c>
      <c r="J811" s="109" t="s">
        <v>4780</v>
      </c>
    </row>
    <row r="812" ht="15" spans="1:10">
      <c r="A812" t="s">
        <v>2856</v>
      </c>
      <c r="B812" t="s">
        <v>474</v>
      </c>
      <c r="C812">
        <v>504217</v>
      </c>
      <c r="D812" t="s">
        <v>2857</v>
      </c>
      <c r="E812" s="103">
        <v>809</v>
      </c>
      <c r="F812" s="104" t="e" cm="1">
        <f t="array" ref="F812">INDEX(QS!$B$5:$B$1000,MATCH(D812,QS!$C$5:$C$1000,0))</f>
        <v>#N/A</v>
      </c>
      <c r="G812" s="104" t="e">
        <f>VLOOKUP(D812,TIMES排名!A:B,2,FALSE)</f>
        <v>#N/A</v>
      </c>
      <c r="J812" s="109" t="s">
        <v>4781</v>
      </c>
    </row>
    <row r="813" ht="15" spans="1:10">
      <c r="A813" t="s">
        <v>553</v>
      </c>
      <c r="B813" t="s">
        <v>554</v>
      </c>
      <c r="C813">
        <v>529357</v>
      </c>
      <c r="D813" t="s">
        <v>1707</v>
      </c>
      <c r="E813" s="103">
        <v>809</v>
      </c>
      <c r="F813" s="104" t="e" cm="1">
        <f t="array" ref="F813">INDEX(QS!$B$5:$B$1000,MATCH(D813,QS!$C$5:$C$1000,0))</f>
        <v>#N/A</v>
      </c>
      <c r="G813" s="104" t="str">
        <f>VLOOKUP(D813,TIMES排名!A:B,2,FALSE)</f>
        <v>601–800</v>
      </c>
      <c r="J813" s="109" t="s">
        <v>4782</v>
      </c>
    </row>
    <row r="814" ht="15" spans="1:10">
      <c r="A814" t="s">
        <v>1552</v>
      </c>
      <c r="B814" t="s">
        <v>69</v>
      </c>
      <c r="C814">
        <v>529807</v>
      </c>
      <c r="D814" t="s">
        <v>2323</v>
      </c>
      <c r="E814" s="103">
        <v>809</v>
      </c>
      <c r="F814" s="104" t="e" cm="1">
        <f t="array" ref="F814">INDEX(QS!$B$5:$B$1000,MATCH(D814,QS!$C$5:$C$1000,0))</f>
        <v>#N/A</v>
      </c>
      <c r="G814" s="104" t="e">
        <f>VLOOKUP(D814,TIMES排名!A:B,2,FALSE)</f>
        <v>#N/A</v>
      </c>
      <c r="J814" s="109" t="s">
        <v>4783</v>
      </c>
    </row>
    <row r="815" ht="15" spans="1:10">
      <c r="A815" t="s">
        <v>911</v>
      </c>
      <c r="B815" t="s">
        <v>36</v>
      </c>
      <c r="C815">
        <v>529991</v>
      </c>
      <c r="D815" t="s">
        <v>912</v>
      </c>
      <c r="E815" s="103">
        <v>814</v>
      </c>
      <c r="F815" s="104" t="str" cm="1">
        <f t="array" ref="F815">INDEX(QS!$B$5:$B$1000,MATCH(D815,QS!$C$5:$C$1000,0))</f>
        <v>801-850</v>
      </c>
      <c r="G815" s="104" t="str">
        <f>VLOOKUP(D815,TIMES排名!A:B,2,FALSE)</f>
        <v>401–500</v>
      </c>
      <c r="J815" s="109" t="s">
        <v>4784</v>
      </c>
    </row>
    <row r="816" ht="15" spans="1:10">
      <c r="A816" t="s">
        <v>46</v>
      </c>
      <c r="B816" t="s">
        <v>36</v>
      </c>
      <c r="C816">
        <v>529443</v>
      </c>
      <c r="D816" t="s">
        <v>2859</v>
      </c>
      <c r="E816" s="103">
        <v>814</v>
      </c>
      <c r="F816" s="104" t="e" cm="1">
        <f t="array" ref="F816">INDEX(QS!$B$5:$B$1000,MATCH(D816,QS!$C$5:$C$1000,0))</f>
        <v>#N/A</v>
      </c>
      <c r="G816" s="104" t="e">
        <f>VLOOKUP(D816,TIMES排名!A:B,2,FALSE)</f>
        <v>#N/A</v>
      </c>
      <c r="J816" s="109" t="s">
        <v>4785</v>
      </c>
    </row>
    <row r="817" ht="15" spans="1:10">
      <c r="A817" t="s">
        <v>1999</v>
      </c>
      <c r="B817" t="s">
        <v>2000</v>
      </c>
      <c r="C817">
        <v>529500</v>
      </c>
      <c r="D817" t="s">
        <v>2860</v>
      </c>
      <c r="E817" s="103">
        <v>814</v>
      </c>
      <c r="F817" s="104" t="e" cm="1">
        <f t="array" ref="F817">INDEX(QS!$B$5:$B$1000,MATCH(D817,QS!$C$5:$C$1000,0))</f>
        <v>#N/A</v>
      </c>
      <c r="G817" s="104" t="e">
        <f>VLOOKUP(D817,TIMES排名!A:B,2,FALSE)</f>
        <v>#N/A</v>
      </c>
      <c r="J817" s="109" t="s">
        <v>4786</v>
      </c>
    </row>
    <row r="818" ht="15" spans="1:10">
      <c r="A818" t="s">
        <v>1365</v>
      </c>
      <c r="B818" t="s">
        <v>36</v>
      </c>
      <c r="C818">
        <v>529055</v>
      </c>
      <c r="D818" t="s">
        <v>1366</v>
      </c>
      <c r="E818" s="103">
        <v>814</v>
      </c>
      <c r="F818" s="104" t="e" cm="1">
        <f t="array" ref="F818">INDEX(QS!$B$5:$B$1000,MATCH(D818,QS!$C$5:$C$1000,0))</f>
        <v>#N/A</v>
      </c>
      <c r="G818" s="104" t="str">
        <f>VLOOKUP(D818,TIMES排名!A:B,2,FALSE)</f>
        <v>501–600</v>
      </c>
      <c r="J818" s="109" t="s">
        <v>4787</v>
      </c>
    </row>
    <row r="819" ht="15" spans="1:10">
      <c r="A819" t="s">
        <v>798</v>
      </c>
      <c r="B819" t="s">
        <v>121</v>
      </c>
      <c r="C819">
        <v>528963</v>
      </c>
      <c r="D819" t="s">
        <v>799</v>
      </c>
      <c r="E819" s="103">
        <v>818</v>
      </c>
      <c r="F819" s="104" t="e" cm="1">
        <f t="array" ref="F819">INDEX(QS!$B$5:$B$1000,MATCH(D819,QS!$C$5:$C$1000,0))</f>
        <v>#N/A</v>
      </c>
      <c r="G819" s="104" t="str">
        <f>VLOOKUP(D819,TIMES排名!A:B,2,FALSE)</f>
        <v>351–400</v>
      </c>
      <c r="J819" s="109" t="s">
        <v>4788</v>
      </c>
    </row>
    <row r="820" ht="15" spans="1:10">
      <c r="A820" t="s">
        <v>2861</v>
      </c>
      <c r="B820" t="s">
        <v>402</v>
      </c>
      <c r="C820">
        <v>505924</v>
      </c>
      <c r="D820" t="s">
        <v>2862</v>
      </c>
      <c r="E820" s="103">
        <v>818</v>
      </c>
      <c r="F820" s="104" t="str" cm="1">
        <f t="array" ref="F820">INDEX(QS!$B$5:$B$1000,MATCH(D820,QS!$C$5:$C$1000,0))</f>
        <v>901-950</v>
      </c>
      <c r="G820" s="104" t="e">
        <f>VLOOKUP(D820,TIMES排名!A:B,2,FALSE)</f>
        <v>#N/A</v>
      </c>
      <c r="J820" s="109" t="s">
        <v>4789</v>
      </c>
    </row>
    <row r="821" ht="15" spans="1:10">
      <c r="A821" t="s">
        <v>1075</v>
      </c>
      <c r="B821" t="s">
        <v>522</v>
      </c>
      <c r="C821">
        <v>502590</v>
      </c>
      <c r="D821" t="s">
        <v>1076</v>
      </c>
      <c r="E821" s="103">
        <v>818</v>
      </c>
      <c r="F821" s="104" t="e" cm="1">
        <f t="array" ref="F821">INDEX(QS!$B$5:$B$1000,MATCH(D821,QS!$C$5:$C$1000,0))</f>
        <v>#N/A</v>
      </c>
      <c r="G821" s="104" t="str">
        <f>VLOOKUP(D821,TIMES排名!A:B,2,FALSE)</f>
        <v>1001–1200</v>
      </c>
      <c r="J821" s="109" t="s">
        <v>4790</v>
      </c>
    </row>
    <row r="822" ht="15" spans="1:10">
      <c r="A822" t="s">
        <v>2552</v>
      </c>
      <c r="B822" t="s">
        <v>69</v>
      </c>
      <c r="C822">
        <v>503882</v>
      </c>
      <c r="D822" t="s">
        <v>2863</v>
      </c>
      <c r="E822" s="103">
        <v>818</v>
      </c>
      <c r="F822" s="104" t="e" cm="1">
        <f t="array" ref="F822">INDEX(QS!$B$5:$B$1000,MATCH(D822,QS!$C$5:$C$1000,0))</f>
        <v>#N/A</v>
      </c>
      <c r="G822" s="104" t="e">
        <f>VLOOKUP(D822,TIMES排名!A:B,2,FALSE)</f>
        <v>#N/A</v>
      </c>
      <c r="J822" s="109" t="s">
        <v>4791</v>
      </c>
    </row>
    <row r="823" ht="15" spans="1:10">
      <c r="A823" t="s">
        <v>1459</v>
      </c>
      <c r="B823" t="s">
        <v>40</v>
      </c>
      <c r="C823">
        <v>194824</v>
      </c>
      <c r="D823" t="s">
        <v>1460</v>
      </c>
      <c r="E823" s="103">
        <v>822</v>
      </c>
      <c r="F823" s="104" t="str" cm="1">
        <f t="array" ref="F823">INDEX(QS!$B$5:$B$1000,MATCH(D823,QS!$C$5:$C$1000,0))</f>
        <v>=494</v>
      </c>
      <c r="G823" s="104" t="str">
        <f>VLOOKUP(D823,TIMES排名!A:B,2,FALSE)</f>
        <v>601–800</v>
      </c>
      <c r="J823" s="109" t="s">
        <v>4792</v>
      </c>
    </row>
    <row r="824" ht="15" spans="1:10">
      <c r="A824" t="s">
        <v>2864</v>
      </c>
      <c r="B824" t="s">
        <v>106</v>
      </c>
      <c r="C824">
        <v>528948</v>
      </c>
      <c r="D824" t="s">
        <v>2865</v>
      </c>
      <c r="E824" s="103">
        <v>822</v>
      </c>
      <c r="F824" s="104" t="e" cm="1">
        <f t="array" ref="F824">INDEX(QS!$B$5:$B$1000,MATCH(D824,QS!$C$5:$C$1000,0))</f>
        <v>#N/A</v>
      </c>
      <c r="G824" s="104" t="e">
        <f>VLOOKUP(D824,TIMES排名!A:B,2,FALSE)</f>
        <v>#N/A</v>
      </c>
      <c r="J824" s="109" t="s">
        <v>4793</v>
      </c>
    </row>
    <row r="825" ht="15" spans="1:10">
      <c r="A825" t="s">
        <v>1273</v>
      </c>
      <c r="B825" t="s">
        <v>522</v>
      </c>
      <c r="C825">
        <v>529621</v>
      </c>
      <c r="D825" t="s">
        <v>1274</v>
      </c>
      <c r="E825" s="103">
        <v>822</v>
      </c>
      <c r="F825" s="104" t="e" cm="1">
        <f t="array" ref="F825">INDEX(QS!$B$5:$B$1000,MATCH(D825,QS!$C$5:$C$1000,0))</f>
        <v>#N/A</v>
      </c>
      <c r="G825" s="104" t="e">
        <f>VLOOKUP(D825,TIMES排名!A:B,2,FALSE)</f>
        <v>#N/A</v>
      </c>
      <c r="J825" s="109" t="s">
        <v>4794</v>
      </c>
    </row>
    <row r="826" ht="15" spans="1:10">
      <c r="A826" t="s">
        <v>404</v>
      </c>
      <c r="B826" t="s">
        <v>405</v>
      </c>
      <c r="C826">
        <v>529393</v>
      </c>
      <c r="D826" t="s">
        <v>2866</v>
      </c>
      <c r="E826" s="103">
        <v>822</v>
      </c>
      <c r="F826" s="104" t="e" cm="1">
        <f t="array" ref="F826">INDEX(QS!$B$5:$B$1000,MATCH(D826,QS!$C$5:$C$1000,0))</f>
        <v>#N/A</v>
      </c>
      <c r="G826" s="104" t="e">
        <f>VLOOKUP(D826,TIMES排名!A:B,2,FALSE)</f>
        <v>#N/A</v>
      </c>
      <c r="J826" s="109" t="s">
        <v>4795</v>
      </c>
    </row>
    <row r="827" ht="15" spans="1:10">
      <c r="A827" t="s">
        <v>1531</v>
      </c>
      <c r="B827" t="s">
        <v>522</v>
      </c>
      <c r="C827">
        <v>529286</v>
      </c>
      <c r="D827" t="s">
        <v>1534</v>
      </c>
      <c r="E827" s="103">
        <v>822</v>
      </c>
      <c r="F827" s="104" t="e" cm="1">
        <f t="array" ref="F827">INDEX(QS!$B$5:$B$1000,MATCH(D827,QS!$C$5:$C$1000,0))</f>
        <v>#N/A</v>
      </c>
      <c r="G827" s="104" t="e">
        <f>VLOOKUP(D827,TIMES排名!A:B,2,FALSE)</f>
        <v>#N/A</v>
      </c>
      <c r="J827" s="109" t="s">
        <v>4796</v>
      </c>
    </row>
    <row r="828" ht="15" spans="1:10">
      <c r="A828" t="s">
        <v>372</v>
      </c>
      <c r="B828" t="s">
        <v>373</v>
      </c>
      <c r="C828">
        <v>529683</v>
      </c>
      <c r="D828" t="s">
        <v>2867</v>
      </c>
      <c r="E828" s="103">
        <v>822</v>
      </c>
      <c r="F828" s="104" t="e" cm="1">
        <f t="array" ref="F828">INDEX(QS!$B$5:$B$1000,MATCH(D828,QS!$C$5:$C$1000,0))</f>
        <v>#N/A</v>
      </c>
      <c r="G828" s="104" t="e">
        <f>VLOOKUP(D828,TIMES排名!A:B,2,FALSE)</f>
        <v>#N/A</v>
      </c>
      <c r="J828" s="109" t="s">
        <v>4797</v>
      </c>
    </row>
    <row r="829" ht="15" spans="1:10">
      <c r="A829" t="s">
        <v>2116</v>
      </c>
      <c r="B829" t="s">
        <v>405</v>
      </c>
      <c r="C829">
        <v>528853</v>
      </c>
      <c r="D829" t="s">
        <v>2117</v>
      </c>
      <c r="E829" s="103">
        <v>822</v>
      </c>
      <c r="F829" s="104" t="e" cm="1">
        <f t="array" ref="F829">INDEX(QS!$B$5:$B$1000,MATCH(D829,QS!$C$5:$C$1000,0))</f>
        <v>#N/A</v>
      </c>
      <c r="G829" s="104" t="str">
        <f>VLOOKUP(D829,TIMES排名!A:B,2,FALSE)</f>
        <v>801–1000</v>
      </c>
      <c r="J829" s="109" t="s">
        <v>4798</v>
      </c>
    </row>
    <row r="830" ht="15" spans="1:10">
      <c r="A830" t="s">
        <v>2868</v>
      </c>
      <c r="B830" t="s">
        <v>69</v>
      </c>
      <c r="C830">
        <v>529189</v>
      </c>
      <c r="D830" t="s">
        <v>2869</v>
      </c>
      <c r="E830" s="103">
        <v>822</v>
      </c>
      <c r="F830" s="104" t="e" cm="1">
        <f t="array" ref="F830">INDEX(QS!$B$5:$B$1000,MATCH(D830,QS!$C$5:$C$1000,0))</f>
        <v>#N/A</v>
      </c>
      <c r="G830" s="104" t="e">
        <f>VLOOKUP(D830,TIMES排名!A:B,2,FALSE)</f>
        <v>#N/A</v>
      </c>
      <c r="J830" s="109" t="s">
        <v>4799</v>
      </c>
    </row>
    <row r="831" ht="15" spans="1:10">
      <c r="A831" t="s">
        <v>388</v>
      </c>
      <c r="B831" t="s">
        <v>69</v>
      </c>
      <c r="C831">
        <v>530034</v>
      </c>
      <c r="D831" t="s">
        <v>2870</v>
      </c>
      <c r="E831" s="103">
        <v>822</v>
      </c>
      <c r="F831" s="104" t="e" cm="1">
        <f t="array" ref="F831">INDEX(QS!$B$5:$B$1000,MATCH(D831,QS!$C$5:$C$1000,0))</f>
        <v>#N/A</v>
      </c>
      <c r="G831" s="104" t="e">
        <f>VLOOKUP(D831,TIMES排名!A:B,2,FALSE)</f>
        <v>#N/A</v>
      </c>
      <c r="J831" s="109" t="s">
        <v>4800</v>
      </c>
    </row>
    <row r="832" ht="15" spans="1:10">
      <c r="A832" t="s">
        <v>2247</v>
      </c>
      <c r="B832" t="s">
        <v>40</v>
      </c>
      <c r="C832">
        <v>240727</v>
      </c>
      <c r="D832" t="s">
        <v>2248</v>
      </c>
      <c r="E832" s="103">
        <v>822</v>
      </c>
      <c r="F832" s="104" t="e" cm="1">
        <f t="array" ref="F832">INDEX(QS!$B$5:$B$1000,MATCH(D832,QS!$C$5:$C$1000,0))</f>
        <v>#N/A</v>
      </c>
      <c r="G832" s="104" t="str">
        <f>VLOOKUP(D832,TIMES排名!A:B,2,FALSE)</f>
        <v>801–1000</v>
      </c>
      <c r="J832" s="109" t="s">
        <v>4801</v>
      </c>
    </row>
    <row r="833" ht="15" spans="1:10">
      <c r="A833" t="s">
        <v>1288</v>
      </c>
      <c r="B833" t="s">
        <v>40</v>
      </c>
      <c r="C833">
        <v>176080</v>
      </c>
      <c r="D833" t="s">
        <v>1289</v>
      </c>
      <c r="E833" s="103">
        <v>832</v>
      </c>
      <c r="F833" s="104" t="e" cm="1">
        <f t="array" ref="F833">INDEX(QS!$B$5:$B$1000,MATCH(D833,QS!$C$5:$C$1000,0))</f>
        <v>#N/A</v>
      </c>
      <c r="G833" s="104" t="str">
        <f>VLOOKUP(D833,TIMES排名!A:B,2,FALSE)</f>
        <v>801–1000</v>
      </c>
      <c r="J833" s="109" t="s">
        <v>4802</v>
      </c>
    </row>
    <row r="834" ht="15" spans="1:10">
      <c r="A834" t="s">
        <v>1290</v>
      </c>
      <c r="B834" t="s">
        <v>40</v>
      </c>
      <c r="C834">
        <v>178411</v>
      </c>
      <c r="D834" s="8" t="s">
        <v>1291</v>
      </c>
      <c r="E834" s="103">
        <v>832</v>
      </c>
      <c r="F834" s="104" t="str" cm="1">
        <f t="array" ref="F834">INDEX(QS!$B$5:$B$1000,MATCH(D834,QS!$C$5:$C$1000,0))</f>
        <v>480</v>
      </c>
      <c r="G834" s="104" t="str">
        <f>VLOOKUP(D834,TIMES排名!A:B,2,FALSE)</f>
        <v>501–600</v>
      </c>
      <c r="J834" s="109" t="s">
        <v>4803</v>
      </c>
    </row>
    <row r="835" ht="15" spans="1:10">
      <c r="A835" t="s">
        <v>652</v>
      </c>
      <c r="B835" t="s">
        <v>653</v>
      </c>
      <c r="C835">
        <v>530061</v>
      </c>
      <c r="D835" t="s">
        <v>1445</v>
      </c>
      <c r="E835" s="103">
        <v>832</v>
      </c>
      <c r="F835" s="104" t="str" cm="1">
        <f t="array" ref="F835">INDEX(QS!$B$5:$B$1000,MATCH(D835,QS!$C$5:$C$1000,0))</f>
        <v>661-670</v>
      </c>
      <c r="G835" s="104" t="str">
        <f>VLOOKUP(D835,TIMES排名!A:B,2,FALSE)</f>
        <v>801–1000</v>
      </c>
      <c r="J835" s="109" t="s">
        <v>4804</v>
      </c>
    </row>
    <row r="836" ht="15" spans="1:10">
      <c r="A836" t="s">
        <v>2034</v>
      </c>
      <c r="B836" t="s">
        <v>402</v>
      </c>
      <c r="C836">
        <v>503573</v>
      </c>
      <c r="D836" t="s">
        <v>2035</v>
      </c>
      <c r="E836" s="103">
        <v>832</v>
      </c>
      <c r="F836" s="104" t="str" cm="1">
        <f t="array" ref="F836">INDEX(QS!$B$5:$B$1000,MATCH(D836,QS!$C$5:$C$1000,0))</f>
        <v>901-950</v>
      </c>
      <c r="G836" s="104" t="str">
        <f>VLOOKUP(D836,TIMES排名!A:B,2,FALSE)</f>
        <v>1001–1200</v>
      </c>
      <c r="J836" s="109" t="s">
        <v>4805</v>
      </c>
    </row>
    <row r="837" ht="15" spans="1:10">
      <c r="A837" t="s">
        <v>911</v>
      </c>
      <c r="B837" t="s">
        <v>36</v>
      </c>
      <c r="C837">
        <v>506192</v>
      </c>
      <c r="D837" t="s">
        <v>1032</v>
      </c>
      <c r="E837" s="103">
        <v>832</v>
      </c>
      <c r="F837" s="104" t="e" cm="1">
        <f t="array" ref="F837">INDEX(QS!$B$5:$B$1000,MATCH(D837,QS!$C$5:$C$1000,0))</f>
        <v>#N/A</v>
      </c>
      <c r="G837" s="104" t="e">
        <f>VLOOKUP(D837,TIMES排名!A:B,2,FALSE)</f>
        <v>#N/A</v>
      </c>
      <c r="J837" s="109" t="s">
        <v>4806</v>
      </c>
    </row>
    <row r="838" ht="15" spans="1:10">
      <c r="A838" t="s">
        <v>2871</v>
      </c>
      <c r="B838" t="s">
        <v>218</v>
      </c>
      <c r="C838">
        <v>529145</v>
      </c>
      <c r="D838" t="s">
        <v>2872</v>
      </c>
      <c r="E838" s="103">
        <v>832</v>
      </c>
      <c r="F838" s="104" t="e" cm="1">
        <f t="array" ref="F838">INDEX(QS!$B$5:$B$1000,MATCH(D838,QS!$C$5:$C$1000,0))</f>
        <v>#N/A</v>
      </c>
      <c r="G838" s="104" t="e">
        <f>VLOOKUP(D838,TIMES排名!A:B,2,FALSE)</f>
        <v>#N/A</v>
      </c>
      <c r="J838" s="109" t="s">
        <v>4807</v>
      </c>
    </row>
    <row r="839" ht="15" spans="1:10">
      <c r="A839" t="s">
        <v>1757</v>
      </c>
      <c r="B839" t="s">
        <v>1758</v>
      </c>
      <c r="C839">
        <v>530207</v>
      </c>
      <c r="D839" t="s">
        <v>1759</v>
      </c>
      <c r="E839" s="103">
        <v>832</v>
      </c>
      <c r="F839" s="104" t="e" cm="1">
        <f t="array" ref="F839">INDEX(QS!$B$5:$B$1000,MATCH(D839,QS!$C$5:$C$1000,0))</f>
        <v>#N/A</v>
      </c>
      <c r="G839" s="104" t="str">
        <f>VLOOKUP(D839,TIMES排名!A:B,2,FALSE)</f>
        <v>301–350</v>
      </c>
      <c r="J839" s="109" t="s">
        <v>4808</v>
      </c>
    </row>
    <row r="840" ht="15" spans="1:10">
      <c r="A840" t="s">
        <v>1944</v>
      </c>
      <c r="B840" t="s">
        <v>692</v>
      </c>
      <c r="C840">
        <v>501360</v>
      </c>
      <c r="D840" t="s">
        <v>1945</v>
      </c>
      <c r="E840" s="103">
        <v>839</v>
      </c>
      <c r="F840" s="104" t="e" cm="1">
        <f t="array" ref="F840">INDEX(QS!$B$5:$B$1000,MATCH(D840,QS!$C$5:$C$1000,0))</f>
        <v>#N/A</v>
      </c>
      <c r="G840" s="104" t="str">
        <f>VLOOKUP(D840,TIMES排名!A:B,2,FALSE)</f>
        <v>801–1000</v>
      </c>
      <c r="J840" s="109" t="s">
        <v>4809</v>
      </c>
    </row>
    <row r="841" ht="15" spans="1:10">
      <c r="A841" t="s">
        <v>1902</v>
      </c>
      <c r="B841" t="s">
        <v>1830</v>
      </c>
      <c r="C841">
        <v>529375</v>
      </c>
      <c r="D841" t="s">
        <v>1903</v>
      </c>
      <c r="E841" s="103">
        <v>839</v>
      </c>
      <c r="F841" s="104" t="str" cm="1">
        <f t="array" ref="F841">INDEX(QS!$B$5:$B$1000,MATCH(D841,QS!$C$5:$C$1000,0))</f>
        <v>951-1000</v>
      </c>
      <c r="G841" s="104" t="str">
        <f>VLOOKUP(D841,TIMES排名!A:B,2,FALSE)</f>
        <v>1001–1200</v>
      </c>
      <c r="J841" s="109" t="s">
        <v>4810</v>
      </c>
    </row>
    <row r="842" ht="15" spans="1:10">
      <c r="A842" t="s">
        <v>460</v>
      </c>
      <c r="B842" t="s">
        <v>461</v>
      </c>
      <c r="C842">
        <v>504859</v>
      </c>
      <c r="D842" t="s">
        <v>619</v>
      </c>
      <c r="E842" s="103">
        <v>839</v>
      </c>
      <c r="F842" s="104" t="e" cm="1">
        <f t="array" ref="F842">INDEX(QS!$B$5:$B$1000,MATCH(D842,QS!$C$5:$C$1000,0))</f>
        <v>#N/A</v>
      </c>
      <c r="G842" s="104" t="str">
        <f>VLOOKUP(D842,TIMES排名!A:B,2,FALSE)</f>
        <v>1201–1500</v>
      </c>
      <c r="J842" s="109" t="s">
        <v>4811</v>
      </c>
    </row>
    <row r="843" ht="15" spans="1:10">
      <c r="A843" t="s">
        <v>864</v>
      </c>
      <c r="B843" t="s">
        <v>69</v>
      </c>
      <c r="C843">
        <v>529341</v>
      </c>
      <c r="D843" t="s">
        <v>2873</v>
      </c>
      <c r="E843" s="103">
        <v>839</v>
      </c>
      <c r="F843" s="104" t="e" cm="1">
        <f t="array" ref="F843">INDEX(QS!$B$5:$B$1000,MATCH(D843,QS!$C$5:$C$1000,0))</f>
        <v>#N/A</v>
      </c>
      <c r="G843" s="104" t="e">
        <f>VLOOKUP(D843,TIMES排名!A:B,2,FALSE)</f>
        <v>#N/A</v>
      </c>
      <c r="J843" s="109" t="s">
        <v>4812</v>
      </c>
    </row>
    <row r="844" ht="15" spans="1:10">
      <c r="A844" t="s">
        <v>2874</v>
      </c>
      <c r="B844" t="s">
        <v>69</v>
      </c>
      <c r="C844">
        <v>529507</v>
      </c>
      <c r="D844" t="s">
        <v>2875</v>
      </c>
      <c r="E844" s="103">
        <v>839</v>
      </c>
      <c r="F844" s="104" t="e" cm="1">
        <f t="array" ref="F844">INDEX(QS!$B$5:$B$1000,MATCH(D844,QS!$C$5:$C$1000,0))</f>
        <v>#N/A</v>
      </c>
      <c r="G844" s="104" t="e">
        <f>VLOOKUP(D844,TIMES排名!A:B,2,FALSE)</f>
        <v>#N/A</v>
      </c>
      <c r="J844" s="109" t="s">
        <v>4813</v>
      </c>
    </row>
    <row r="845" ht="15" spans="1:10">
      <c r="A845" t="s">
        <v>1100</v>
      </c>
      <c r="B845" t="s">
        <v>642</v>
      </c>
      <c r="C845">
        <v>504916</v>
      </c>
      <c r="D845" t="s">
        <v>1859</v>
      </c>
      <c r="E845" s="103">
        <v>844</v>
      </c>
      <c r="F845" s="104" t="str" cm="1">
        <f t="array" ref="F845">INDEX(QS!$B$5:$B$1000,MATCH(D845,QS!$C$5:$C$1000,0))</f>
        <v>=407</v>
      </c>
      <c r="G845" s="104" t="str">
        <f>VLOOKUP(D845,TIMES排名!A:B,2,FALSE)</f>
        <v>1001–1200</v>
      </c>
      <c r="J845" s="109" t="s">
        <v>4814</v>
      </c>
    </row>
    <row r="846" ht="15" spans="1:10">
      <c r="A846" t="s">
        <v>1812</v>
      </c>
      <c r="B846" t="s">
        <v>405</v>
      </c>
      <c r="C846">
        <v>505594</v>
      </c>
      <c r="D846" t="s">
        <v>1813</v>
      </c>
      <c r="E846" s="103">
        <v>844</v>
      </c>
      <c r="F846" s="104" t="str" cm="1">
        <f t="array" ref="F846">INDEX(QS!$B$5:$B$1000,MATCH(D846,QS!$C$5:$C$1000,0))</f>
        <v>951-1000</v>
      </c>
      <c r="G846" s="104" t="str">
        <f>VLOOKUP(D846,TIMES排名!A:B,2,FALSE)</f>
        <v>801–1000</v>
      </c>
      <c r="J846" s="109" t="s">
        <v>4815</v>
      </c>
    </row>
    <row r="847" ht="15" spans="1:10">
      <c r="A847" t="s">
        <v>2096</v>
      </c>
      <c r="B847" t="s">
        <v>617</v>
      </c>
      <c r="C847">
        <v>529479</v>
      </c>
      <c r="D847" t="s">
        <v>2097</v>
      </c>
      <c r="E847" s="103">
        <v>844</v>
      </c>
      <c r="F847" s="104" t="e" cm="1">
        <f t="array" ref="F847">INDEX(QS!$B$5:$B$1000,MATCH(D847,QS!$C$5:$C$1000,0))</f>
        <v>#N/A</v>
      </c>
      <c r="G847" s="104" t="str">
        <f>VLOOKUP(D847,TIMES排名!A:B,2,FALSE)</f>
        <v>801–1000</v>
      </c>
      <c r="J847" s="109" t="s">
        <v>4816</v>
      </c>
    </row>
    <row r="848" ht="15" spans="1:10">
      <c r="A848" t="s">
        <v>1120</v>
      </c>
      <c r="B848" t="s">
        <v>613</v>
      </c>
      <c r="C848">
        <v>529904</v>
      </c>
      <c r="D848" t="s">
        <v>1121</v>
      </c>
      <c r="E848" s="103">
        <v>844</v>
      </c>
      <c r="F848" s="104" t="e" cm="1">
        <f t="array" ref="F848">INDEX(QS!$B$5:$B$1000,MATCH(D848,QS!$C$5:$C$1000,0))</f>
        <v>#N/A</v>
      </c>
      <c r="G848" s="104" t="str">
        <f>VLOOKUP(D848,TIMES排名!A:B,2,FALSE)</f>
        <v>501–600</v>
      </c>
      <c r="J848" s="109" t="s">
        <v>4817</v>
      </c>
    </row>
    <row r="849" ht="15" spans="1:10">
      <c r="A849" t="s">
        <v>1019</v>
      </c>
      <c r="B849" t="s">
        <v>69</v>
      </c>
      <c r="C849">
        <v>529520</v>
      </c>
      <c r="D849" t="s">
        <v>2876</v>
      </c>
      <c r="E849" s="103">
        <v>844</v>
      </c>
      <c r="F849" s="104" t="e" cm="1">
        <f t="array" ref="F849">INDEX(QS!$B$5:$B$1000,MATCH(D849,QS!$C$5:$C$1000,0))</f>
        <v>#N/A</v>
      </c>
      <c r="G849" s="104" t="e">
        <f>VLOOKUP(D849,TIMES排名!A:B,2,FALSE)</f>
        <v>#N/A</v>
      </c>
      <c r="J849" s="109" t="s">
        <v>4818</v>
      </c>
    </row>
    <row r="850" ht="15" spans="1:10">
      <c r="A850" t="s">
        <v>2877</v>
      </c>
      <c r="B850" t="s">
        <v>96</v>
      </c>
      <c r="C850">
        <v>500634</v>
      </c>
      <c r="D850" t="s">
        <v>2878</v>
      </c>
      <c r="E850" s="103">
        <v>844</v>
      </c>
      <c r="F850" s="104" t="e" cm="1">
        <f t="array" ref="F850">INDEX(QS!$B$5:$B$1000,MATCH(D850,QS!$C$5:$C$1000,0))</f>
        <v>#N/A</v>
      </c>
      <c r="G850" s="104" t="e">
        <f>VLOOKUP(D850,TIMES排名!A:B,2,FALSE)</f>
        <v>#N/A</v>
      </c>
      <c r="J850" s="109" t="s">
        <v>4819</v>
      </c>
    </row>
    <row r="851" ht="15" spans="1:10">
      <c r="A851" t="s">
        <v>2275</v>
      </c>
      <c r="B851" t="s">
        <v>483</v>
      </c>
      <c r="C851">
        <v>529331</v>
      </c>
      <c r="D851" t="s">
        <v>2276</v>
      </c>
      <c r="E851" s="103">
        <v>844</v>
      </c>
      <c r="F851" s="104" t="e" cm="1">
        <f t="array" ref="F851">INDEX(QS!$B$5:$B$1000,MATCH(D851,QS!$C$5:$C$1000,0))</f>
        <v>#N/A</v>
      </c>
      <c r="G851" s="104" t="e">
        <f>VLOOKUP(D851,TIMES排名!A:B,2,FALSE)</f>
        <v>#N/A</v>
      </c>
      <c r="J851" s="109" t="s">
        <v>4820</v>
      </c>
    </row>
    <row r="852" ht="15" spans="1:10">
      <c r="A852" t="s">
        <v>1688</v>
      </c>
      <c r="B852" t="s">
        <v>36</v>
      </c>
      <c r="C852">
        <v>528872</v>
      </c>
      <c r="D852" t="s">
        <v>1689</v>
      </c>
      <c r="E852" s="103">
        <v>851</v>
      </c>
      <c r="F852" s="104" t="str" cm="1">
        <f t="array" ref="F852">INDEX(QS!$B$5:$B$1000,MATCH(D852,QS!$C$5:$C$1000,0))</f>
        <v>=498</v>
      </c>
      <c r="G852" s="104" t="str">
        <f>VLOOKUP(D852,TIMES排名!A:B,2,FALSE)</f>
        <v>601–800</v>
      </c>
      <c r="J852" s="109" t="s">
        <v>4821</v>
      </c>
    </row>
    <row r="853" ht="15" spans="1:10">
      <c r="A853" t="s">
        <v>2879</v>
      </c>
      <c r="B853" t="s">
        <v>874</v>
      </c>
      <c r="C853">
        <v>528980</v>
      </c>
      <c r="D853" t="s">
        <v>2880</v>
      </c>
      <c r="E853" s="103">
        <v>851</v>
      </c>
      <c r="F853" s="104" t="str" cm="1">
        <f t="array" ref="F853">INDEX(QS!$B$5:$B$1000,MATCH(D853,QS!$C$5:$C$1000,0))</f>
        <v>701-710</v>
      </c>
      <c r="G853" s="104" t="e">
        <f>VLOOKUP(D853,TIMES排名!A:B,2,FALSE)</f>
        <v>#N/A</v>
      </c>
      <c r="J853" s="109" t="s">
        <v>4822</v>
      </c>
    </row>
    <row r="854" ht="15" spans="1:10">
      <c r="A854" t="s">
        <v>652</v>
      </c>
      <c r="B854" t="s">
        <v>653</v>
      </c>
      <c r="C854">
        <v>530033</v>
      </c>
      <c r="D854" t="s">
        <v>2881</v>
      </c>
      <c r="E854" s="103">
        <v>851</v>
      </c>
      <c r="F854" s="104" t="e" cm="1">
        <f t="array" ref="F854">INDEX(QS!$B$5:$B$1000,MATCH(D854,QS!$C$5:$C$1000,0))</f>
        <v>#N/A</v>
      </c>
      <c r="G854" s="104" t="e">
        <f>VLOOKUP(D854,TIMES排名!A:B,2,FALSE)</f>
        <v>#N/A</v>
      </c>
      <c r="J854" s="109" t="s">
        <v>4823</v>
      </c>
    </row>
    <row r="855" ht="15" spans="1:10">
      <c r="A855" t="s">
        <v>2883</v>
      </c>
      <c r="B855" t="s">
        <v>2011</v>
      </c>
      <c r="C855">
        <v>530208</v>
      </c>
      <c r="D855" t="s">
        <v>2884</v>
      </c>
      <c r="E855" s="103">
        <v>851</v>
      </c>
      <c r="F855" s="104" t="e" cm="1">
        <f t="array" ref="F855">INDEX(QS!$B$5:$B$1000,MATCH(D855,QS!$C$5:$C$1000,0))</f>
        <v>#N/A</v>
      </c>
      <c r="G855" s="104" t="e">
        <f>VLOOKUP(D855,TIMES排名!A:B,2,FALSE)</f>
        <v>#N/A</v>
      </c>
      <c r="J855" s="109" t="s">
        <v>4824</v>
      </c>
    </row>
    <row r="856" ht="15" spans="1:10">
      <c r="A856" t="s">
        <v>2885</v>
      </c>
      <c r="B856" t="s">
        <v>471</v>
      </c>
      <c r="C856">
        <v>529818</v>
      </c>
      <c r="D856" t="s">
        <v>2886</v>
      </c>
      <c r="E856" s="103">
        <v>851</v>
      </c>
      <c r="F856" s="104" t="e" cm="1">
        <f t="array" ref="F856">INDEX(QS!$B$5:$B$1000,MATCH(D856,QS!$C$5:$C$1000,0))</f>
        <v>#N/A</v>
      </c>
      <c r="G856" s="104" t="e">
        <f>VLOOKUP(D856,TIMES排名!A:B,2,FALSE)</f>
        <v>#N/A</v>
      </c>
      <c r="J856" s="109" t="s">
        <v>4825</v>
      </c>
    </row>
    <row r="857" ht="15" spans="1:10">
      <c r="A857" t="s">
        <v>1586</v>
      </c>
      <c r="B857" t="s">
        <v>572</v>
      </c>
      <c r="C857">
        <v>530043</v>
      </c>
      <c r="D857" t="s">
        <v>1587</v>
      </c>
      <c r="E857" s="103">
        <v>856</v>
      </c>
      <c r="F857" s="104" t="str" cm="1">
        <f t="array" ref="F857">INDEX(QS!$B$5:$B$1000,MATCH(D857,QS!$C$5:$C$1000,0))</f>
        <v>=586</v>
      </c>
      <c r="G857" s="104" t="str">
        <f>VLOOKUP(D857,TIMES排名!A:B,2,FALSE)</f>
        <v>801–1000</v>
      </c>
      <c r="J857" s="109" t="s">
        <v>4826</v>
      </c>
    </row>
    <row r="858" ht="15" spans="1:10">
      <c r="A858" t="s">
        <v>2887</v>
      </c>
      <c r="B858" t="s">
        <v>2011</v>
      </c>
      <c r="C858">
        <v>529470</v>
      </c>
      <c r="D858" t="s">
        <v>2888</v>
      </c>
      <c r="E858" s="103">
        <v>856</v>
      </c>
      <c r="F858" s="104" t="e" cm="1">
        <f t="array" ref="F858">INDEX(QS!$B$5:$B$1000,MATCH(D858,QS!$C$5:$C$1000,0))</f>
        <v>#N/A</v>
      </c>
      <c r="G858" s="104" t="e">
        <f>VLOOKUP(D858,TIMES排名!A:B,2,FALSE)</f>
        <v>#N/A</v>
      </c>
      <c r="J858" s="109" t="s">
        <v>4827</v>
      </c>
    </row>
    <row r="859" ht="15" spans="1:10">
      <c r="A859" t="s">
        <v>2889</v>
      </c>
      <c r="B859" t="s">
        <v>642</v>
      </c>
      <c r="C859">
        <v>528828</v>
      </c>
      <c r="D859" t="s">
        <v>2890</v>
      </c>
      <c r="E859" s="103">
        <v>856</v>
      </c>
      <c r="F859" s="104" t="e" cm="1">
        <f t="array" ref="F859">INDEX(QS!$B$5:$B$1000,MATCH(D859,QS!$C$5:$C$1000,0))</f>
        <v>#N/A</v>
      </c>
      <c r="G859" s="104" t="e">
        <f>VLOOKUP(D859,TIMES排名!A:B,2,FALSE)</f>
        <v>#N/A</v>
      </c>
      <c r="J859" s="109" t="s">
        <v>4828</v>
      </c>
    </row>
    <row r="860" ht="15" spans="1:10">
      <c r="A860" t="s">
        <v>1317</v>
      </c>
      <c r="B860" t="s">
        <v>471</v>
      </c>
      <c r="C860">
        <v>501875</v>
      </c>
      <c r="D860" t="s">
        <v>2892</v>
      </c>
      <c r="E860" s="103">
        <v>856</v>
      </c>
      <c r="F860" s="104" t="e" cm="1">
        <f t="array" ref="F860">INDEX(QS!$B$5:$B$1000,MATCH(D860,QS!$C$5:$C$1000,0))</f>
        <v>#N/A</v>
      </c>
      <c r="G860" s="104" t="e">
        <f>VLOOKUP(D860,TIMES排名!A:B,2,FALSE)</f>
        <v>#N/A</v>
      </c>
      <c r="J860" s="109" t="s">
        <v>4829</v>
      </c>
    </row>
    <row r="861" ht="15" spans="1:10">
      <c r="A861" t="s">
        <v>2893</v>
      </c>
      <c r="B861" t="s">
        <v>69</v>
      </c>
      <c r="C861">
        <v>529731</v>
      </c>
      <c r="D861" t="s">
        <v>2894</v>
      </c>
      <c r="E861" s="103">
        <v>856</v>
      </c>
      <c r="F861" s="104" t="e" cm="1">
        <f t="array" ref="F861">INDEX(QS!$B$5:$B$1000,MATCH(D861,QS!$C$5:$C$1000,0))</f>
        <v>#N/A</v>
      </c>
      <c r="G861" s="104" t="e">
        <f>VLOOKUP(D861,TIMES排名!A:B,2,FALSE)</f>
        <v>#N/A</v>
      </c>
      <c r="J861" s="109" t="s">
        <v>4830</v>
      </c>
    </row>
    <row r="862" ht="15" spans="1:10">
      <c r="A862" t="s">
        <v>369</v>
      </c>
      <c r="B862" t="s">
        <v>370</v>
      </c>
      <c r="C862">
        <v>528873</v>
      </c>
      <c r="D862" t="s">
        <v>892</v>
      </c>
      <c r="E862" s="103">
        <v>861</v>
      </c>
      <c r="F862" s="104" t="str" cm="1">
        <f t="array" ref="F862">INDEX(QS!$B$5:$B$1000,MATCH(D862,QS!$C$5:$C$1000,0))</f>
        <v>=436</v>
      </c>
      <c r="G862" s="104" t="str">
        <f>VLOOKUP(D862,TIMES排名!A:B,2,FALSE)</f>
        <v>401–500</v>
      </c>
      <c r="J862" s="109" t="s">
        <v>4831</v>
      </c>
    </row>
    <row r="863" ht="15" spans="1:10">
      <c r="A863" t="s">
        <v>1685</v>
      </c>
      <c r="B863" t="s">
        <v>366</v>
      </c>
      <c r="C863">
        <v>529170</v>
      </c>
      <c r="D863" t="s">
        <v>2137</v>
      </c>
      <c r="E863" s="103">
        <v>861</v>
      </c>
      <c r="F863" s="104" t="str" cm="1">
        <f t="array" ref="F863">INDEX(QS!$B$5:$B$1000,MATCH(D863,QS!$C$5:$C$1000,0))</f>
        <v>851-900</v>
      </c>
      <c r="G863" s="104" t="str">
        <f>VLOOKUP(D863,TIMES排名!A:B,2,FALSE)</f>
        <v>1001–1200</v>
      </c>
      <c r="J863" s="109" t="s">
        <v>4832</v>
      </c>
    </row>
    <row r="864" ht="15" spans="1:10">
      <c r="A864" t="s">
        <v>1477</v>
      </c>
      <c r="B864" t="s">
        <v>36</v>
      </c>
      <c r="C864">
        <v>501237</v>
      </c>
      <c r="D864" t="s">
        <v>1478</v>
      </c>
      <c r="E864" s="103">
        <v>861</v>
      </c>
      <c r="F864" s="104" t="e" cm="1">
        <f t="array" ref="F864">INDEX(QS!$B$5:$B$1000,MATCH(D864,QS!$C$5:$C$1000,0))</f>
        <v>#N/A</v>
      </c>
      <c r="G864" s="104" t="str">
        <f>VLOOKUP(D864,TIMES排名!A:B,2,FALSE)</f>
        <v>351–400</v>
      </c>
      <c r="J864" s="109" t="s">
        <v>4833</v>
      </c>
    </row>
    <row r="865" ht="15" spans="1:10">
      <c r="A865" t="s">
        <v>993</v>
      </c>
      <c r="B865" t="s">
        <v>617</v>
      </c>
      <c r="C865">
        <v>529178</v>
      </c>
      <c r="D865" t="s">
        <v>2895</v>
      </c>
      <c r="E865" s="103">
        <v>861</v>
      </c>
      <c r="F865" s="104" t="e" cm="1">
        <f t="array" ref="F865">INDEX(QS!$B$5:$B$1000,MATCH(D865,QS!$C$5:$C$1000,0))</f>
        <v>#N/A</v>
      </c>
      <c r="G865" s="104" t="e">
        <f>VLOOKUP(D865,TIMES排名!A:B,2,FALSE)</f>
        <v>#N/A</v>
      </c>
      <c r="J865" s="109" t="s">
        <v>4834</v>
      </c>
    </row>
    <row r="866" ht="15" spans="1:10">
      <c r="A866" t="s">
        <v>2430</v>
      </c>
      <c r="B866" t="s">
        <v>40</v>
      </c>
      <c r="C866">
        <v>228246</v>
      </c>
      <c r="D866" t="s">
        <v>2896</v>
      </c>
      <c r="E866" s="103">
        <v>865</v>
      </c>
      <c r="F866" s="104" t="e" cm="1">
        <f t="array" ref="F866">INDEX(QS!$B$5:$B$1000,MATCH(D866,QS!$C$5:$C$1000,0))</f>
        <v>#N/A</v>
      </c>
      <c r="G866" s="104" t="e">
        <f>VLOOKUP(D866,TIMES排名!A:B,2,FALSE)</f>
        <v>#N/A</v>
      </c>
      <c r="J866" s="109" t="s">
        <v>4835</v>
      </c>
    </row>
    <row r="867" ht="15" spans="1:10">
      <c r="A867" t="s">
        <v>2153</v>
      </c>
      <c r="B867" t="s">
        <v>586</v>
      </c>
      <c r="C867">
        <v>528851</v>
      </c>
      <c r="D867" t="s">
        <v>2154</v>
      </c>
      <c r="E867" s="103">
        <v>865</v>
      </c>
      <c r="F867" s="104" t="e" cm="1">
        <f t="array" ref="F867">INDEX(QS!$B$5:$B$1000,MATCH(D867,QS!$C$5:$C$1000,0))</f>
        <v>#N/A</v>
      </c>
      <c r="G867" s="104" t="str">
        <f>VLOOKUP(D867,TIMES排名!A:B,2,FALSE)</f>
        <v>1001–1200</v>
      </c>
      <c r="J867" s="109" t="s">
        <v>4836</v>
      </c>
    </row>
    <row r="868" ht="15" spans="1:10">
      <c r="A868" t="s">
        <v>962</v>
      </c>
      <c r="B868" t="s">
        <v>69</v>
      </c>
      <c r="C868">
        <v>529517</v>
      </c>
      <c r="D868" t="s">
        <v>963</v>
      </c>
      <c r="E868" s="103">
        <v>865</v>
      </c>
      <c r="F868" s="104" t="e" cm="1">
        <f t="array" ref="F868">INDEX(QS!$B$5:$B$1000,MATCH(D868,QS!$C$5:$C$1000,0))</f>
        <v>#N/A</v>
      </c>
      <c r="G868" s="104" t="str">
        <f>VLOOKUP(D868,TIMES排名!A:B,2,FALSE)</f>
        <v>1201–1500</v>
      </c>
      <c r="J868" s="109" t="s">
        <v>4837</v>
      </c>
    </row>
    <row r="869" ht="15" spans="1:10">
      <c r="A869" t="s">
        <v>1392</v>
      </c>
      <c r="B869" t="s">
        <v>131</v>
      </c>
      <c r="C869">
        <v>528966</v>
      </c>
      <c r="D869" t="s">
        <v>1393</v>
      </c>
      <c r="E869" s="103">
        <v>865</v>
      </c>
      <c r="F869" s="104" t="e" cm="1">
        <f t="array" ref="F869">INDEX(QS!$B$5:$B$1000,MATCH(D869,QS!$C$5:$C$1000,0))</f>
        <v>#N/A</v>
      </c>
      <c r="G869" s="104" t="e">
        <f>VLOOKUP(D869,TIMES排名!A:B,2,FALSE)</f>
        <v>#N/A</v>
      </c>
      <c r="J869" s="109" t="s">
        <v>4838</v>
      </c>
    </row>
    <row r="870" ht="15" spans="1:10">
      <c r="A870" t="s">
        <v>715</v>
      </c>
      <c r="B870" t="s">
        <v>402</v>
      </c>
      <c r="C870">
        <v>528978</v>
      </c>
      <c r="D870" t="s">
        <v>2897</v>
      </c>
      <c r="E870" s="103">
        <v>865</v>
      </c>
      <c r="F870" s="104" t="e" cm="1">
        <f t="array" ref="F870">INDEX(QS!$B$5:$B$1000,MATCH(D870,QS!$C$5:$C$1000,0))</f>
        <v>#N/A</v>
      </c>
      <c r="G870" s="104" t="e">
        <f>VLOOKUP(D870,TIMES排名!A:B,2,FALSE)</f>
        <v>#N/A</v>
      </c>
      <c r="J870" s="109" t="s">
        <v>4839</v>
      </c>
    </row>
    <row r="871" ht="15" spans="1:10">
      <c r="A871" t="s">
        <v>1674</v>
      </c>
      <c r="B871" t="s">
        <v>483</v>
      </c>
      <c r="C871">
        <v>529532</v>
      </c>
      <c r="D871" t="s">
        <v>2900</v>
      </c>
      <c r="E871" s="103">
        <v>865</v>
      </c>
      <c r="F871" s="104" t="e" cm="1">
        <f t="array" ref="F871">INDEX(QS!$B$5:$B$1000,MATCH(D871,QS!$C$5:$C$1000,0))</f>
        <v>#N/A</v>
      </c>
      <c r="G871" s="104" t="e">
        <f>VLOOKUP(D871,TIMES排名!A:B,2,FALSE)</f>
        <v>#N/A</v>
      </c>
      <c r="J871" s="109" t="s">
        <v>4840</v>
      </c>
    </row>
    <row r="872" ht="15" spans="1:10">
      <c r="A872" t="s">
        <v>68</v>
      </c>
      <c r="B872" t="s">
        <v>69</v>
      </c>
      <c r="C872">
        <v>504555</v>
      </c>
      <c r="D872" t="s">
        <v>782</v>
      </c>
      <c r="E872" s="103">
        <v>871</v>
      </c>
      <c r="F872" s="104" t="e" cm="1">
        <f t="array" ref="F872">INDEX(QS!$B$5:$B$1000,MATCH(D872,QS!$C$5:$C$1000,0))</f>
        <v>#N/A</v>
      </c>
      <c r="G872" s="104" t="str">
        <f>VLOOKUP(D872,TIMES排名!A:B,2,FALSE)</f>
        <v>601–800</v>
      </c>
      <c r="J872" s="109" t="s">
        <v>4841</v>
      </c>
    </row>
    <row r="873" ht="15" spans="1:10">
      <c r="A873" t="s">
        <v>168</v>
      </c>
      <c r="B873" t="s">
        <v>40</v>
      </c>
      <c r="C873">
        <v>530209</v>
      </c>
      <c r="D873" t="s">
        <v>2901</v>
      </c>
      <c r="E873" s="103">
        <v>872</v>
      </c>
      <c r="F873" s="104" t="e" cm="1">
        <f t="array" ref="F873">INDEX(QS!$B$5:$B$1000,MATCH(D873,QS!$C$5:$C$1000,0))</f>
        <v>#N/A</v>
      </c>
      <c r="G873" s="104" t="e">
        <f>VLOOKUP(D873,TIMES排名!A:B,2,FALSE)</f>
        <v>#N/A</v>
      </c>
      <c r="J873" s="109" t="s">
        <v>4842</v>
      </c>
    </row>
    <row r="874" ht="15" spans="1:10">
      <c r="A874" t="s">
        <v>2903</v>
      </c>
      <c r="B874" t="s">
        <v>40</v>
      </c>
      <c r="C874">
        <v>171128</v>
      </c>
      <c r="D874" t="s">
        <v>2904</v>
      </c>
      <c r="E874" s="103">
        <v>872</v>
      </c>
      <c r="F874" s="104" t="str" cm="1">
        <f t="array" ref="F874">INDEX(QS!$B$5:$B$1000,MATCH(D874,QS!$C$5:$C$1000,0))</f>
        <v>851-900</v>
      </c>
      <c r="G874" s="104" t="e">
        <f>VLOOKUP(D874,TIMES排名!A:B,2,FALSE)</f>
        <v>#N/A</v>
      </c>
      <c r="J874" s="109" t="s">
        <v>4843</v>
      </c>
    </row>
    <row r="875" ht="15" spans="1:10">
      <c r="A875" t="s">
        <v>1293</v>
      </c>
      <c r="B875" t="s">
        <v>40</v>
      </c>
      <c r="C875">
        <v>180461</v>
      </c>
      <c r="D875" t="s">
        <v>1294</v>
      </c>
      <c r="E875" s="103">
        <v>872</v>
      </c>
      <c r="F875" s="104" t="e" cm="1">
        <f t="array" ref="F875">INDEX(QS!$B$5:$B$1000,MATCH(D875,QS!$C$5:$C$1000,0))</f>
        <v>#N/A</v>
      </c>
      <c r="G875" s="104" t="str">
        <f>VLOOKUP(D875,TIMES排名!A:B,2,FALSE)</f>
        <v>801–1000</v>
      </c>
      <c r="J875" s="109" t="s">
        <v>4844</v>
      </c>
    </row>
    <row r="876" ht="15" spans="1:10">
      <c r="A876" t="s">
        <v>1351</v>
      </c>
      <c r="B876" t="s">
        <v>40</v>
      </c>
      <c r="C876">
        <v>185828</v>
      </c>
      <c r="D876" t="s">
        <v>1352</v>
      </c>
      <c r="E876" s="103">
        <v>872</v>
      </c>
      <c r="F876" s="104" t="e" cm="1">
        <f t="array" ref="F876">INDEX(QS!$B$5:$B$1000,MATCH(D876,QS!$C$5:$C$1000,0))</f>
        <v>#N/A</v>
      </c>
      <c r="G876" s="104" t="str">
        <f>VLOOKUP(D876,TIMES排名!A:B,2,FALSE)</f>
        <v>601–800</v>
      </c>
      <c r="J876" s="109" t="s">
        <v>4845</v>
      </c>
    </row>
    <row r="877" ht="15" spans="1:10">
      <c r="A877" t="s">
        <v>1786</v>
      </c>
      <c r="B877" t="s">
        <v>40</v>
      </c>
      <c r="C877">
        <v>102614</v>
      </c>
      <c r="D877" t="s">
        <v>1787</v>
      </c>
      <c r="E877" s="103">
        <v>872</v>
      </c>
      <c r="F877" s="104" t="str" cm="1">
        <f t="array" ref="F877">INDEX(QS!$B$5:$B$1000,MATCH(D877,QS!$C$5:$C$1000,0))</f>
        <v>781-790</v>
      </c>
      <c r="G877" s="104" t="str">
        <f>VLOOKUP(D877,TIMES排名!A:B,2,FALSE)</f>
        <v>401–500</v>
      </c>
      <c r="J877" s="109" t="s">
        <v>4846</v>
      </c>
    </row>
    <row r="878" ht="15" spans="1:10">
      <c r="A878" t="s">
        <v>1100</v>
      </c>
      <c r="B878" t="s">
        <v>642</v>
      </c>
      <c r="C878">
        <v>500492</v>
      </c>
      <c r="D878" t="s">
        <v>2905</v>
      </c>
      <c r="E878" s="103">
        <v>872</v>
      </c>
      <c r="F878" s="104" t="e" cm="1">
        <f t="array" ref="F878">INDEX(QS!$B$5:$B$1000,MATCH(D878,QS!$C$5:$C$1000,0))</f>
        <v>#N/A</v>
      </c>
      <c r="G878" s="104" t="e">
        <f>VLOOKUP(D878,TIMES排名!A:B,2,FALSE)</f>
        <v>#N/A</v>
      </c>
      <c r="J878" s="109" t="s">
        <v>4847</v>
      </c>
    </row>
    <row r="879" ht="15" spans="1:10">
      <c r="A879" t="s">
        <v>746</v>
      </c>
      <c r="B879" t="s">
        <v>624</v>
      </c>
      <c r="C879">
        <v>514394</v>
      </c>
      <c r="D879" t="s">
        <v>747</v>
      </c>
      <c r="E879" s="103">
        <v>872</v>
      </c>
      <c r="F879" s="104" t="e" cm="1">
        <f t="array" ref="F879">INDEX(QS!$B$5:$B$1000,MATCH(D879,QS!$C$5:$C$1000,0))</f>
        <v>#N/A</v>
      </c>
      <c r="G879" s="104" t="e">
        <f>VLOOKUP(D879,TIMES排名!A:B,2,FALSE)</f>
        <v>#N/A</v>
      </c>
      <c r="J879" s="109" t="s">
        <v>4848</v>
      </c>
    </row>
    <row r="880" ht="15" spans="1:10">
      <c r="A880" t="s">
        <v>2906</v>
      </c>
      <c r="B880" t="s">
        <v>402</v>
      </c>
      <c r="C880">
        <v>528856</v>
      </c>
      <c r="D880" t="s">
        <v>2907</v>
      </c>
      <c r="E880" s="103">
        <v>872</v>
      </c>
      <c r="F880" s="104" t="e" cm="1">
        <f t="array" ref="F880">INDEX(QS!$B$5:$B$1000,MATCH(D880,QS!$C$5:$C$1000,0))</f>
        <v>#N/A</v>
      </c>
      <c r="G880" s="104" t="e">
        <f>VLOOKUP(D880,TIMES排名!A:B,2,FALSE)</f>
        <v>#N/A</v>
      </c>
      <c r="J880" s="109" t="s">
        <v>4849</v>
      </c>
    </row>
    <row r="881" ht="15" spans="1:10">
      <c r="A881" t="s">
        <v>1679</v>
      </c>
      <c r="B881" t="s">
        <v>445</v>
      </c>
      <c r="C881">
        <v>529684</v>
      </c>
      <c r="D881" t="s">
        <v>1680</v>
      </c>
      <c r="E881" s="103">
        <v>880</v>
      </c>
      <c r="F881" s="104" t="e" cm="1">
        <f t="array" ref="F881">INDEX(QS!$B$5:$B$1000,MATCH(D881,QS!$C$5:$C$1000,0))</f>
        <v>#N/A</v>
      </c>
      <c r="G881" s="104" t="e">
        <f>VLOOKUP(D881,TIMES排名!A:B,2,FALSE)</f>
        <v>#N/A</v>
      </c>
      <c r="J881" s="109" t="s">
        <v>4850</v>
      </c>
    </row>
    <row r="882" ht="15" spans="1:10">
      <c r="A882" t="s">
        <v>1340</v>
      </c>
      <c r="B882" t="s">
        <v>692</v>
      </c>
      <c r="C882">
        <v>529124</v>
      </c>
      <c r="D882" t="s">
        <v>2908</v>
      </c>
      <c r="E882" s="103">
        <v>880</v>
      </c>
      <c r="F882" s="104" t="e" cm="1">
        <f t="array" ref="F882">INDEX(QS!$B$5:$B$1000,MATCH(D882,QS!$C$5:$C$1000,0))</f>
        <v>#N/A</v>
      </c>
      <c r="G882" s="104" t="e">
        <f>VLOOKUP(D882,TIMES排名!A:B,2,FALSE)</f>
        <v>#N/A</v>
      </c>
      <c r="J882" s="109" t="s">
        <v>4851</v>
      </c>
    </row>
    <row r="883" ht="15" spans="1:10">
      <c r="A883" t="s">
        <v>2909</v>
      </c>
      <c r="B883" t="s">
        <v>218</v>
      </c>
      <c r="C883">
        <v>501087</v>
      </c>
      <c r="D883" t="s">
        <v>2910</v>
      </c>
      <c r="E883" s="103">
        <v>880</v>
      </c>
      <c r="F883" s="104" t="e" cm="1">
        <f t="array" ref="F883">INDEX(QS!$B$5:$B$1000,MATCH(D883,QS!$C$5:$C$1000,0))</f>
        <v>#N/A</v>
      </c>
      <c r="G883" s="104" t="e">
        <f>VLOOKUP(D883,TIMES排名!A:B,2,FALSE)</f>
        <v>#N/A</v>
      </c>
      <c r="J883" s="109" t="s">
        <v>4852</v>
      </c>
    </row>
    <row r="884" ht="15" spans="1:10">
      <c r="A884" t="s">
        <v>1369</v>
      </c>
      <c r="B884" t="s">
        <v>302</v>
      </c>
      <c r="C884">
        <v>528819</v>
      </c>
      <c r="D884" t="s">
        <v>1370</v>
      </c>
      <c r="E884" s="103">
        <v>880</v>
      </c>
      <c r="F884" s="104" t="e" cm="1">
        <f t="array" ref="F884">INDEX(QS!$B$5:$B$1000,MATCH(D884,QS!$C$5:$C$1000,0))</f>
        <v>#N/A</v>
      </c>
      <c r="G884" s="104" t="str">
        <f>VLOOKUP(D884,TIMES排名!A:B,2,FALSE)</f>
        <v>601–800</v>
      </c>
      <c r="J884" s="109" t="s">
        <v>4853</v>
      </c>
    </row>
    <row r="885" ht="15" spans="1:10">
      <c r="A885" t="s">
        <v>1453</v>
      </c>
      <c r="B885" t="s">
        <v>69</v>
      </c>
      <c r="C885">
        <v>529642</v>
      </c>
      <c r="D885" t="s">
        <v>2911</v>
      </c>
      <c r="E885" s="103">
        <v>880</v>
      </c>
      <c r="F885" s="104" t="e" cm="1">
        <f t="array" ref="F885">INDEX(QS!$B$5:$B$1000,MATCH(D885,QS!$C$5:$C$1000,0))</f>
        <v>#N/A</v>
      </c>
      <c r="G885" s="104" t="e">
        <f>VLOOKUP(D885,TIMES排名!A:B,2,FALSE)</f>
        <v>#N/A</v>
      </c>
      <c r="J885" s="109" t="s">
        <v>4854</v>
      </c>
    </row>
    <row r="886" ht="15" spans="1:10">
      <c r="A886" t="s">
        <v>2912</v>
      </c>
      <c r="B886" t="s">
        <v>572</v>
      </c>
      <c r="C886">
        <v>530038</v>
      </c>
      <c r="D886" t="s">
        <v>2913</v>
      </c>
      <c r="E886" s="103">
        <v>880</v>
      </c>
      <c r="F886" s="104" t="e" cm="1">
        <f t="array" ref="F886">INDEX(QS!$B$5:$B$1000,MATCH(D886,QS!$C$5:$C$1000,0))</f>
        <v>#N/A</v>
      </c>
      <c r="G886" s="104" t="e">
        <f>VLOOKUP(D886,TIMES排名!A:B,2,FALSE)</f>
        <v>#N/A</v>
      </c>
      <c r="J886" s="109" t="s">
        <v>4855</v>
      </c>
    </row>
    <row r="887" ht="15" spans="1:10">
      <c r="A887" t="s">
        <v>206</v>
      </c>
      <c r="B887" t="s">
        <v>36</v>
      </c>
      <c r="C887">
        <v>530028</v>
      </c>
      <c r="D887" t="s">
        <v>2914</v>
      </c>
      <c r="E887" s="103">
        <v>880</v>
      </c>
      <c r="F887" s="104" t="e" cm="1">
        <f t="array" ref="F887">INDEX(QS!$B$5:$B$1000,MATCH(D887,QS!$C$5:$C$1000,0))</f>
        <v>#N/A</v>
      </c>
      <c r="G887" s="104" t="e">
        <f>VLOOKUP(D887,TIMES排名!A:B,2,FALSE)</f>
        <v>#N/A</v>
      </c>
      <c r="J887" s="109" t="s">
        <v>4856</v>
      </c>
    </row>
    <row r="888" ht="15" spans="1:10">
      <c r="A888" t="s">
        <v>2333</v>
      </c>
      <c r="B888" t="s">
        <v>69</v>
      </c>
      <c r="C888">
        <v>529253</v>
      </c>
      <c r="D888" t="s">
        <v>2334</v>
      </c>
      <c r="E888" s="103">
        <v>880</v>
      </c>
      <c r="F888" s="104" t="e" cm="1">
        <f t="array" ref="F888">INDEX(QS!$B$5:$B$1000,MATCH(D888,QS!$C$5:$C$1000,0))</f>
        <v>#N/A</v>
      </c>
      <c r="G888" s="104" t="str">
        <f>VLOOKUP(D888,TIMES排名!A:B,2,FALSE)</f>
        <v>801–1000</v>
      </c>
      <c r="J888" s="109" t="s">
        <v>4857</v>
      </c>
    </row>
    <row r="889" ht="15" spans="1:10">
      <c r="A889" t="s">
        <v>2507</v>
      </c>
      <c r="B889" t="s">
        <v>545</v>
      </c>
      <c r="C889">
        <v>502255</v>
      </c>
      <c r="D889" t="s">
        <v>2915</v>
      </c>
      <c r="E889" s="103">
        <v>888</v>
      </c>
      <c r="F889" s="104" t="e" cm="1">
        <f t="array" ref="F889">INDEX(QS!$B$5:$B$1000,MATCH(D889,QS!$C$5:$C$1000,0))</f>
        <v>#N/A</v>
      </c>
      <c r="G889" s="104" t="e">
        <f>VLOOKUP(D889,TIMES排名!A:B,2,FALSE)</f>
        <v>#N/A</v>
      </c>
      <c r="J889" s="109" t="s">
        <v>4858</v>
      </c>
    </row>
    <row r="890" ht="15" spans="1:10">
      <c r="A890" t="s">
        <v>2916</v>
      </c>
      <c r="B890" t="s">
        <v>69</v>
      </c>
      <c r="C890">
        <v>529489</v>
      </c>
      <c r="D890" t="s">
        <v>2917</v>
      </c>
      <c r="E890" s="103">
        <v>888</v>
      </c>
      <c r="F890" s="104" t="e" cm="1">
        <f t="array" ref="F890">INDEX(QS!$B$5:$B$1000,MATCH(D890,QS!$C$5:$C$1000,0))</f>
        <v>#N/A</v>
      </c>
      <c r="G890" s="104" t="e">
        <f>VLOOKUP(D890,TIMES排名!A:B,2,FALSE)</f>
        <v>#N/A</v>
      </c>
      <c r="J890" s="109" t="s">
        <v>4859</v>
      </c>
    </row>
    <row r="891" ht="15" spans="1:10">
      <c r="A891" t="s">
        <v>2918</v>
      </c>
      <c r="B891" t="s">
        <v>642</v>
      </c>
      <c r="C891">
        <v>506622</v>
      </c>
      <c r="D891" t="s">
        <v>2919</v>
      </c>
      <c r="E891" s="103">
        <v>888</v>
      </c>
      <c r="F891" s="104" t="e" cm="1">
        <f t="array" ref="F891">INDEX(QS!$B$5:$B$1000,MATCH(D891,QS!$C$5:$C$1000,0))</f>
        <v>#N/A</v>
      </c>
      <c r="G891" s="104" t="e">
        <f>VLOOKUP(D891,TIMES排名!A:B,2,FALSE)</f>
        <v>#N/A</v>
      </c>
      <c r="J891" s="109" t="s">
        <v>4860</v>
      </c>
    </row>
    <row r="892" ht="15" spans="1:10">
      <c r="A892" t="s">
        <v>2921</v>
      </c>
      <c r="B892" t="s">
        <v>36</v>
      </c>
      <c r="C892">
        <v>506455</v>
      </c>
      <c r="D892" t="s">
        <v>2922</v>
      </c>
      <c r="E892" s="103">
        <v>888</v>
      </c>
      <c r="F892" s="104" t="e" cm="1">
        <f t="array" ref="F892">INDEX(QS!$B$5:$B$1000,MATCH(D892,QS!$C$5:$C$1000,0))</f>
        <v>#N/A</v>
      </c>
      <c r="G892" s="104" t="e">
        <f>VLOOKUP(D892,TIMES排名!A:B,2,FALSE)</f>
        <v>#N/A</v>
      </c>
      <c r="J892" s="109" t="s">
        <v>4861</v>
      </c>
    </row>
    <row r="893" ht="15" spans="1:10">
      <c r="A893" t="s">
        <v>2191</v>
      </c>
      <c r="B893" t="s">
        <v>692</v>
      </c>
      <c r="C893">
        <v>529034</v>
      </c>
      <c r="D893" t="s">
        <v>2192</v>
      </c>
      <c r="E893" s="103">
        <v>888</v>
      </c>
      <c r="F893" s="104" t="e" cm="1">
        <f t="array" ref="F893">INDEX(QS!$B$5:$B$1000,MATCH(D893,QS!$C$5:$C$1000,0))</f>
        <v>#N/A</v>
      </c>
      <c r="G893" s="104" t="str">
        <f>VLOOKUP(D893,TIMES排名!A:B,2,FALSE)</f>
        <v>801–1000</v>
      </c>
      <c r="J893" s="109" t="s">
        <v>4862</v>
      </c>
    </row>
    <row r="894" ht="15" spans="1:10">
      <c r="A894" t="s">
        <v>66</v>
      </c>
      <c r="B894" t="s">
        <v>40</v>
      </c>
      <c r="C894">
        <v>163268</v>
      </c>
      <c r="D894" s="8" t="s">
        <v>2014</v>
      </c>
      <c r="E894" s="103">
        <v>888</v>
      </c>
      <c r="F894" s="104" t="e" cm="1">
        <f t="array" ref="F894">INDEX(QS!$B$5:$B$1000,MATCH(D894,QS!$C$5:$C$1000,0))</f>
        <v>#N/A</v>
      </c>
      <c r="G894" s="104" t="e">
        <f>VLOOKUP(D894,TIMES排名!A:B,2,FALSE)</f>
        <v>#N/A</v>
      </c>
      <c r="J894" s="109" t="s">
        <v>4863</v>
      </c>
    </row>
    <row r="895" ht="15" spans="1:10">
      <c r="A895" t="s">
        <v>2923</v>
      </c>
      <c r="B895" t="s">
        <v>40</v>
      </c>
      <c r="C895">
        <v>203517</v>
      </c>
      <c r="D895" s="8" t="s">
        <v>2924</v>
      </c>
      <c r="E895" s="103">
        <v>894</v>
      </c>
      <c r="F895" s="104" t="e" cm="1">
        <f t="array" ref="F895">INDEX(QS!$B$5:$B$1000,MATCH(D895,QS!$C$5:$C$1000,0))</f>
        <v>#N/A</v>
      </c>
      <c r="G895" s="104" t="e">
        <f>VLOOKUP(D895,TIMES排名!A:B,2,FALSE)</f>
        <v>#N/A</v>
      </c>
      <c r="J895" s="109" t="s">
        <v>4864</v>
      </c>
    </row>
    <row r="896" ht="15" spans="1:10">
      <c r="A896" t="s">
        <v>809</v>
      </c>
      <c r="B896" t="s">
        <v>106</v>
      </c>
      <c r="C896">
        <v>503793</v>
      </c>
      <c r="D896" t="s">
        <v>810</v>
      </c>
      <c r="E896" s="103">
        <v>894</v>
      </c>
      <c r="F896" s="104" t="str" cm="1">
        <f t="array" ref="F896">INDEX(QS!$B$5:$B$1000,MATCH(D896,QS!$C$5:$C$1000,0))</f>
        <v>701-710</v>
      </c>
      <c r="G896" s="104" t="str">
        <f>VLOOKUP(D896,TIMES排名!A:B,2,FALSE)</f>
        <v>1001–1200</v>
      </c>
      <c r="J896" s="109" t="s">
        <v>4865</v>
      </c>
    </row>
    <row r="897" ht="15" spans="1:10">
      <c r="A897" t="s">
        <v>2084</v>
      </c>
      <c r="B897" t="s">
        <v>692</v>
      </c>
      <c r="C897">
        <v>503205</v>
      </c>
      <c r="D897" t="s">
        <v>2085</v>
      </c>
      <c r="E897" s="103">
        <v>894</v>
      </c>
      <c r="F897" s="104" t="str" cm="1">
        <f t="array" ref="F897">INDEX(QS!$B$5:$B$1000,MATCH(D897,QS!$C$5:$C$1000,0))</f>
        <v>791-800</v>
      </c>
      <c r="G897" s="104" t="str">
        <f>VLOOKUP(D897,TIMES排名!A:B,2,FALSE)</f>
        <v>1001–1200</v>
      </c>
      <c r="J897" s="109" t="s">
        <v>4866</v>
      </c>
    </row>
    <row r="898" ht="15" spans="1:10">
      <c r="A898" t="s">
        <v>226</v>
      </c>
      <c r="B898" t="s">
        <v>69</v>
      </c>
      <c r="C898">
        <v>502614</v>
      </c>
      <c r="D898" t="s">
        <v>814</v>
      </c>
      <c r="E898" s="103">
        <v>894</v>
      </c>
      <c r="F898" s="104" t="e" cm="1">
        <f t="array" ref="F898">INDEX(QS!$B$5:$B$1000,MATCH(D898,QS!$C$5:$C$1000,0))</f>
        <v>#N/A</v>
      </c>
      <c r="G898" s="104" t="str">
        <f>VLOOKUP(D898,TIMES排名!A:B,2,FALSE)</f>
        <v>1001–1200</v>
      </c>
      <c r="J898" s="109" t="s">
        <v>4867</v>
      </c>
    </row>
    <row r="899" ht="15" spans="1:10">
      <c r="A899" t="s">
        <v>57</v>
      </c>
      <c r="B899" t="s">
        <v>36</v>
      </c>
      <c r="C899">
        <v>504845</v>
      </c>
      <c r="D899" t="s">
        <v>1241</v>
      </c>
      <c r="E899" s="103">
        <v>894</v>
      </c>
      <c r="F899" s="104" t="e" cm="1">
        <f t="array" ref="F899">INDEX(QS!$B$5:$B$1000,MATCH(D899,QS!$C$5:$C$1000,0))</f>
        <v>#N/A</v>
      </c>
      <c r="G899" s="104" t="str">
        <f>VLOOKUP(D899,TIMES排名!A:B,2,FALSE)</f>
        <v>Reporter</v>
      </c>
      <c r="J899" s="109" t="s">
        <v>4868</v>
      </c>
    </row>
    <row r="900" ht="15" spans="1:10">
      <c r="A900" t="s">
        <v>2925</v>
      </c>
      <c r="B900" t="s">
        <v>40</v>
      </c>
      <c r="C900">
        <v>216597</v>
      </c>
      <c r="D900" t="s">
        <v>2926</v>
      </c>
      <c r="E900" s="103">
        <v>894</v>
      </c>
      <c r="F900" s="104" t="e" cm="1">
        <f t="array" ref="F900">INDEX(QS!$B$5:$B$1000,MATCH(D900,QS!$C$5:$C$1000,0))</f>
        <v>#N/A</v>
      </c>
      <c r="G900" s="104" t="e">
        <f>VLOOKUP(D900,TIMES排名!A:B,2,FALSE)</f>
        <v>#N/A</v>
      </c>
      <c r="J900" s="109" t="s">
        <v>4869</v>
      </c>
    </row>
    <row r="901" ht="15" spans="1:10">
      <c r="A901" t="s">
        <v>727</v>
      </c>
      <c r="B901" t="s">
        <v>36</v>
      </c>
      <c r="C901">
        <v>528852</v>
      </c>
      <c r="D901" t="s">
        <v>728</v>
      </c>
      <c r="E901" s="103">
        <v>900</v>
      </c>
      <c r="F901" s="104" t="str" cm="1">
        <f t="array" ref="F901">INDEX(QS!$B$5:$B$1000,MATCH(D901,QS!$C$5:$C$1000,0))</f>
        <v>=481</v>
      </c>
      <c r="G901" s="104" t="str">
        <f>VLOOKUP(D901,TIMES排名!A:B,2,FALSE)</f>
        <v>401–500</v>
      </c>
      <c r="J901" s="109" t="s">
        <v>4870</v>
      </c>
    </row>
    <row r="902" ht="15" spans="1:10">
      <c r="A902" t="s">
        <v>384</v>
      </c>
      <c r="B902" t="s">
        <v>385</v>
      </c>
      <c r="C902">
        <v>529173</v>
      </c>
      <c r="D902" t="s">
        <v>2927</v>
      </c>
      <c r="E902" s="103">
        <v>900</v>
      </c>
      <c r="F902" s="104" t="e" cm="1">
        <f t="array" ref="F902">INDEX(QS!$B$5:$B$1000,MATCH(D902,QS!$C$5:$C$1000,0))</f>
        <v>#N/A</v>
      </c>
      <c r="G902" s="104" t="e">
        <f>VLOOKUP(D902,TIMES排名!A:B,2,FALSE)</f>
        <v>#N/A</v>
      </c>
      <c r="J902" s="109" t="s">
        <v>4871</v>
      </c>
    </row>
    <row r="903" ht="15" spans="1:10">
      <c r="A903" t="s">
        <v>1599</v>
      </c>
      <c r="B903" t="s">
        <v>40</v>
      </c>
      <c r="C903">
        <v>529713</v>
      </c>
      <c r="D903" t="s">
        <v>2929</v>
      </c>
      <c r="E903" s="103">
        <v>902</v>
      </c>
      <c r="F903" s="104" t="e" cm="1">
        <f t="array" ref="F903">INDEX(QS!$B$5:$B$1000,MATCH(D903,QS!$C$5:$C$1000,0))</f>
        <v>#N/A</v>
      </c>
      <c r="G903" s="104" t="e">
        <f>VLOOKUP(D903,TIMES排名!A:B,2,FALSE)</f>
        <v>#N/A</v>
      </c>
      <c r="J903" s="109" t="s">
        <v>4872</v>
      </c>
    </row>
    <row r="904" ht="15" spans="1:10">
      <c r="A904" t="s">
        <v>384</v>
      </c>
      <c r="B904" t="s">
        <v>385</v>
      </c>
      <c r="C904">
        <v>504624</v>
      </c>
      <c r="D904" t="s">
        <v>930</v>
      </c>
      <c r="E904" s="103">
        <v>902</v>
      </c>
      <c r="F904" s="104" t="str" cm="1">
        <f t="array" ref="F904">INDEX(QS!$B$5:$B$1000,MATCH(D904,QS!$C$5:$C$1000,0))</f>
        <v>=498</v>
      </c>
      <c r="G904" s="104" t="str">
        <f>VLOOKUP(D904,TIMES排名!A:B,2,FALSE)</f>
        <v>801–1000</v>
      </c>
      <c r="J904" s="109" t="s">
        <v>4873</v>
      </c>
    </row>
    <row r="905" ht="15" spans="1:10">
      <c r="A905" t="s">
        <v>1856</v>
      </c>
      <c r="B905" t="s">
        <v>924</v>
      </c>
      <c r="C905">
        <v>504230</v>
      </c>
      <c r="D905" t="s">
        <v>1857</v>
      </c>
      <c r="E905" s="103">
        <v>902</v>
      </c>
      <c r="F905" s="104" t="str" cm="1">
        <f t="array" ref="F905">INDEX(QS!$B$5:$B$1000,MATCH(D905,QS!$C$5:$C$1000,0))</f>
        <v>671-680</v>
      </c>
      <c r="G905" s="104" t="str">
        <f>VLOOKUP(D905,TIMES排名!A:B,2,FALSE)</f>
        <v>1001–1200</v>
      </c>
      <c r="J905" s="109" t="s">
        <v>4874</v>
      </c>
    </row>
    <row r="906" ht="15" spans="1:10">
      <c r="A906" t="s">
        <v>1162</v>
      </c>
      <c r="B906" t="s">
        <v>36</v>
      </c>
      <c r="C906">
        <v>504593</v>
      </c>
      <c r="D906" t="s">
        <v>1163</v>
      </c>
      <c r="E906" s="103">
        <v>902</v>
      </c>
      <c r="F906" s="104" t="e" cm="1">
        <f t="array" ref="F906">INDEX(QS!$B$5:$B$1000,MATCH(D906,QS!$C$5:$C$1000,0))</f>
        <v>#N/A</v>
      </c>
      <c r="G906" s="104" t="str">
        <f>VLOOKUP(D906,TIMES排名!A:B,2,FALSE)</f>
        <v>501–600</v>
      </c>
      <c r="J906" s="109" t="s">
        <v>4875</v>
      </c>
    </row>
    <row r="907" ht="15" spans="1:10">
      <c r="A907" t="s">
        <v>2930</v>
      </c>
      <c r="B907" t="s">
        <v>96</v>
      </c>
      <c r="C907">
        <v>528861</v>
      </c>
      <c r="D907" t="s">
        <v>2931</v>
      </c>
      <c r="E907" s="103">
        <v>902</v>
      </c>
      <c r="F907" s="104" t="e" cm="1">
        <f t="array" ref="F907">INDEX(QS!$B$5:$B$1000,MATCH(D907,QS!$C$5:$C$1000,0))</f>
        <v>#N/A</v>
      </c>
      <c r="G907" s="104" t="e">
        <f>VLOOKUP(D907,TIMES排名!A:B,2,FALSE)</f>
        <v>#N/A</v>
      </c>
      <c r="J907" s="109" t="s">
        <v>4876</v>
      </c>
    </row>
    <row r="908" ht="15" spans="1:10">
      <c r="A908" t="s">
        <v>2932</v>
      </c>
      <c r="B908" t="s">
        <v>302</v>
      </c>
      <c r="C908">
        <v>529337</v>
      </c>
      <c r="D908" t="s">
        <v>2933</v>
      </c>
      <c r="E908" s="103">
        <v>902</v>
      </c>
      <c r="F908" s="104" t="e" cm="1">
        <f t="array" ref="F908">INDEX(QS!$B$5:$B$1000,MATCH(D908,QS!$C$5:$C$1000,0))</f>
        <v>#N/A</v>
      </c>
      <c r="G908" s="104" t="e">
        <f>VLOOKUP(D908,TIMES排名!A:B,2,FALSE)</f>
        <v>#N/A</v>
      </c>
      <c r="J908" s="109" t="s">
        <v>4877</v>
      </c>
    </row>
    <row r="909" ht="15" spans="1:10">
      <c r="A909" t="s">
        <v>2934</v>
      </c>
      <c r="B909" t="s">
        <v>121</v>
      </c>
      <c r="C909">
        <v>528095</v>
      </c>
      <c r="D909" t="s">
        <v>2935</v>
      </c>
      <c r="E909" s="103">
        <v>902</v>
      </c>
      <c r="F909" s="104" t="e" cm="1">
        <f t="array" ref="F909">INDEX(QS!$B$5:$B$1000,MATCH(D909,QS!$C$5:$C$1000,0))</f>
        <v>#N/A</v>
      </c>
      <c r="G909" s="104" t="e">
        <f>VLOOKUP(D909,TIMES排名!A:B,2,FALSE)</f>
        <v>#N/A</v>
      </c>
      <c r="J909" s="109" t="s">
        <v>4878</v>
      </c>
    </row>
    <row r="910" ht="15" spans="1:10">
      <c r="A910" t="s">
        <v>623</v>
      </c>
      <c r="B910" t="s">
        <v>624</v>
      </c>
      <c r="C910">
        <v>530210</v>
      </c>
      <c r="D910" t="s">
        <v>2936</v>
      </c>
      <c r="E910" s="103">
        <v>909</v>
      </c>
      <c r="F910" s="104" t="e" cm="1">
        <f t="array" ref="F910">INDEX(QS!$B$5:$B$1000,MATCH(D910,QS!$C$5:$C$1000,0))</f>
        <v>#N/A</v>
      </c>
      <c r="G910" s="104" t="e">
        <f>VLOOKUP(D910,TIMES排名!A:B,2,FALSE)</f>
        <v>#N/A</v>
      </c>
      <c r="J910" s="109" t="s">
        <v>4879</v>
      </c>
    </row>
    <row r="911" ht="15" spans="1:10">
      <c r="A911" t="s">
        <v>524</v>
      </c>
      <c r="B911" t="s">
        <v>445</v>
      </c>
      <c r="C911">
        <v>529201</v>
      </c>
      <c r="D911" t="s">
        <v>2937</v>
      </c>
      <c r="E911" s="103">
        <v>909</v>
      </c>
      <c r="F911" s="104" t="e" cm="1">
        <f t="array" ref="F911">INDEX(QS!$B$5:$B$1000,MATCH(D911,QS!$C$5:$C$1000,0))</f>
        <v>#N/A</v>
      </c>
      <c r="G911" s="104" t="e">
        <f>VLOOKUP(D911,TIMES排名!A:B,2,FALSE)</f>
        <v>#N/A</v>
      </c>
      <c r="J911" s="109" t="s">
        <v>4880</v>
      </c>
    </row>
    <row r="912" ht="15" spans="1:10">
      <c r="A912" t="s">
        <v>1414</v>
      </c>
      <c r="B912" t="s">
        <v>405</v>
      </c>
      <c r="C912">
        <v>529142</v>
      </c>
      <c r="D912" t="s">
        <v>1415</v>
      </c>
      <c r="E912" s="103">
        <v>909</v>
      </c>
      <c r="F912" s="104" t="e" cm="1">
        <f t="array" ref="F912">INDEX(QS!$B$5:$B$1000,MATCH(D912,QS!$C$5:$C$1000,0))</f>
        <v>#N/A</v>
      </c>
      <c r="G912" s="104" t="e">
        <f>VLOOKUP(D912,TIMES排名!A:B,2,FALSE)</f>
        <v>#N/A</v>
      </c>
      <c r="J912" s="109" t="s">
        <v>4881</v>
      </c>
    </row>
    <row r="913" ht="15" spans="1:10">
      <c r="A913" t="s">
        <v>2182</v>
      </c>
      <c r="B913" t="s">
        <v>366</v>
      </c>
      <c r="C913">
        <v>529166</v>
      </c>
      <c r="D913" t="s">
        <v>2183</v>
      </c>
      <c r="E913" s="103">
        <v>912</v>
      </c>
      <c r="F913" s="104" t="e" cm="1">
        <f t="array" ref="F913">INDEX(QS!$B$5:$B$1000,MATCH(D913,QS!$C$5:$C$1000,0))</f>
        <v>#N/A</v>
      </c>
      <c r="G913" s="104" t="str">
        <f>VLOOKUP(D913,TIMES排名!A:B,2,FALSE)</f>
        <v>801–1000</v>
      </c>
      <c r="J913" s="109" t="s">
        <v>4882</v>
      </c>
    </row>
    <row r="914" ht="15" spans="1:10">
      <c r="A914" t="s">
        <v>384</v>
      </c>
      <c r="B914" t="s">
        <v>385</v>
      </c>
      <c r="C914">
        <v>528845</v>
      </c>
      <c r="D914" t="s">
        <v>2129</v>
      </c>
      <c r="E914" s="103">
        <v>913</v>
      </c>
      <c r="F914" s="104" t="e" cm="1">
        <f t="array" ref="F914">INDEX(QS!$B$5:$B$1000,MATCH(D914,QS!$C$5:$C$1000,0))</f>
        <v>#N/A</v>
      </c>
      <c r="G914" s="104" t="str">
        <f>VLOOKUP(D914,TIMES排名!A:B,2,FALSE)</f>
        <v>1201–1500</v>
      </c>
      <c r="J914" s="109" t="s">
        <v>4883</v>
      </c>
    </row>
    <row r="915" ht="15" spans="1:10">
      <c r="A915" t="s">
        <v>719</v>
      </c>
      <c r="B915" t="s">
        <v>522</v>
      </c>
      <c r="C915">
        <v>530160</v>
      </c>
      <c r="D915" t="s">
        <v>721</v>
      </c>
      <c r="E915" s="103">
        <v>913</v>
      </c>
      <c r="F915" s="104" t="e" cm="1">
        <f t="array" ref="F915">INDEX(QS!$B$5:$B$1000,MATCH(D915,QS!$C$5:$C$1000,0))</f>
        <v>#N/A</v>
      </c>
      <c r="G915" s="104" t="str">
        <f>VLOOKUP(D915,TIMES排名!A:B,2,FALSE)</f>
        <v>401–500</v>
      </c>
      <c r="J915" s="109" t="s">
        <v>4884</v>
      </c>
    </row>
    <row r="916" ht="15" spans="1:10">
      <c r="A916" t="s">
        <v>2938</v>
      </c>
      <c r="B916" t="s">
        <v>69</v>
      </c>
      <c r="C916">
        <v>529543</v>
      </c>
      <c r="D916" t="s">
        <v>2939</v>
      </c>
      <c r="E916" s="103">
        <v>913</v>
      </c>
      <c r="F916" s="104" t="e" cm="1">
        <f t="array" ref="F916">INDEX(QS!$B$5:$B$1000,MATCH(D916,QS!$C$5:$C$1000,0))</f>
        <v>#N/A</v>
      </c>
      <c r="G916" s="104" t="e">
        <f>VLOOKUP(D916,TIMES排名!A:B,2,FALSE)</f>
        <v>#N/A</v>
      </c>
      <c r="J916" s="109" t="s">
        <v>4885</v>
      </c>
    </row>
    <row r="917" ht="15" spans="1:10">
      <c r="A917" t="s">
        <v>2940</v>
      </c>
      <c r="B917" t="s">
        <v>40</v>
      </c>
      <c r="C917">
        <v>180489</v>
      </c>
      <c r="D917" s="8" t="s">
        <v>2941</v>
      </c>
      <c r="E917" s="103">
        <v>913</v>
      </c>
      <c r="F917" s="104" t="e" cm="1">
        <f t="array" ref="F917">INDEX(QS!$B$5:$B$1000,MATCH(D917,QS!$C$5:$C$1000,0))</f>
        <v>#N/A</v>
      </c>
      <c r="G917" s="104" t="e">
        <f>VLOOKUP(D917,TIMES排名!A:B,2,FALSE)</f>
        <v>#N/A</v>
      </c>
      <c r="J917" s="109" t="s">
        <v>4886</v>
      </c>
    </row>
    <row r="918" ht="15" spans="1:10">
      <c r="A918" t="s">
        <v>801</v>
      </c>
      <c r="B918" t="s">
        <v>121</v>
      </c>
      <c r="C918">
        <v>528979</v>
      </c>
      <c r="D918" t="s">
        <v>802</v>
      </c>
      <c r="E918" s="103">
        <v>917</v>
      </c>
      <c r="F918" s="104" t="e" cm="1">
        <f t="array" ref="F918">INDEX(QS!$B$5:$B$1000,MATCH(D918,QS!$C$5:$C$1000,0))</f>
        <v>#N/A</v>
      </c>
      <c r="G918" s="104" t="str">
        <f>VLOOKUP(D918,TIMES排名!A:B,2,FALSE)</f>
        <v>1001–1200</v>
      </c>
      <c r="J918" s="109" t="s">
        <v>4887</v>
      </c>
    </row>
    <row r="919" ht="15" spans="1:10">
      <c r="A919" t="s">
        <v>105</v>
      </c>
      <c r="B919" t="s">
        <v>106</v>
      </c>
      <c r="C919">
        <v>505893</v>
      </c>
      <c r="D919" t="s">
        <v>2942</v>
      </c>
      <c r="E919" s="103">
        <v>917</v>
      </c>
      <c r="F919" s="104" t="e" cm="1">
        <f t="array" ref="F919">INDEX(QS!$B$5:$B$1000,MATCH(D919,QS!$C$5:$C$1000,0))</f>
        <v>#N/A</v>
      </c>
      <c r="G919" s="104" t="e">
        <f>VLOOKUP(D919,TIMES排名!A:B,2,FALSE)</f>
        <v>#N/A</v>
      </c>
      <c r="J919" s="109" t="s">
        <v>4888</v>
      </c>
    </row>
    <row r="920" ht="15" spans="1:10">
      <c r="A920" t="s">
        <v>1670</v>
      </c>
      <c r="B920" t="s">
        <v>373</v>
      </c>
      <c r="C920">
        <v>529158</v>
      </c>
      <c r="D920" t="s">
        <v>1671</v>
      </c>
      <c r="E920" s="103">
        <v>917</v>
      </c>
      <c r="F920" s="104" t="e" cm="1">
        <f t="array" ref="F920">INDEX(QS!$B$5:$B$1000,MATCH(D920,QS!$C$5:$C$1000,0))</f>
        <v>#N/A</v>
      </c>
      <c r="G920" s="104" t="str">
        <f>VLOOKUP(D920,TIMES排名!A:B,2,FALSE)</f>
        <v>1001–1200</v>
      </c>
      <c r="J920" s="109" t="s">
        <v>4889</v>
      </c>
    </row>
    <row r="921" ht="15" spans="1:10">
      <c r="A921" t="s">
        <v>388</v>
      </c>
      <c r="B921" t="s">
        <v>69</v>
      </c>
      <c r="C921">
        <v>529516</v>
      </c>
      <c r="D921" t="s">
        <v>2943</v>
      </c>
      <c r="E921" s="103">
        <v>917</v>
      </c>
      <c r="F921" s="104" t="e" cm="1">
        <f t="array" ref="F921">INDEX(QS!$B$5:$B$1000,MATCH(D921,QS!$C$5:$C$1000,0))</f>
        <v>#N/A</v>
      </c>
      <c r="G921" s="104" t="e">
        <f>VLOOKUP(D921,TIMES排名!A:B,2,FALSE)</f>
        <v>#N/A</v>
      </c>
      <c r="J921" s="109" t="s">
        <v>4890</v>
      </c>
    </row>
    <row r="922" ht="15" spans="1:10">
      <c r="A922" t="s">
        <v>2279</v>
      </c>
      <c r="B922" t="s">
        <v>1158</v>
      </c>
      <c r="C922">
        <v>503315</v>
      </c>
      <c r="D922" t="s">
        <v>2280</v>
      </c>
      <c r="E922" s="103">
        <v>921</v>
      </c>
      <c r="F922" s="104" t="e" cm="1">
        <f t="array" ref="F922">INDEX(QS!$B$5:$B$1000,MATCH(D922,QS!$C$5:$C$1000,0))</f>
        <v>#N/A</v>
      </c>
      <c r="G922" s="104" t="str">
        <f>VLOOKUP(D922,TIMES排名!A:B,2,FALSE)</f>
        <v>801–1000</v>
      </c>
      <c r="J922" s="109" t="s">
        <v>4891</v>
      </c>
    </row>
    <row r="923" ht="15" spans="1:10">
      <c r="A923" t="s">
        <v>1112</v>
      </c>
      <c r="B923" t="s">
        <v>385</v>
      </c>
      <c r="C923">
        <v>503088</v>
      </c>
      <c r="D923" t="s">
        <v>1113</v>
      </c>
      <c r="E923" s="103">
        <v>921</v>
      </c>
      <c r="F923" s="104" t="str" cm="1">
        <f t="array" ref="F923">INDEX(QS!$B$5:$B$1000,MATCH(D923,QS!$C$5:$C$1000,0))</f>
        <v>721-730</v>
      </c>
      <c r="G923" s="104" t="str">
        <f>VLOOKUP(D923,TIMES排名!A:B,2,FALSE)</f>
        <v>1001–1200</v>
      </c>
      <c r="J923" s="109" t="s">
        <v>4892</v>
      </c>
    </row>
    <row r="924" ht="15" spans="1:10">
      <c r="A924" t="s">
        <v>1531</v>
      </c>
      <c r="B924" t="s">
        <v>522</v>
      </c>
      <c r="C924">
        <v>500400</v>
      </c>
      <c r="D924" t="s">
        <v>1532</v>
      </c>
      <c r="E924" s="103">
        <v>923</v>
      </c>
      <c r="F924" s="104" t="str" cm="1">
        <f t="array" ref="F924">INDEX(QS!$B$5:$B$1000,MATCH(D924,QS!$C$5:$C$1000,0))</f>
        <v>681-690</v>
      </c>
      <c r="G924" s="104" t="str">
        <f>VLOOKUP(D924,TIMES排名!A:B,2,FALSE)</f>
        <v>801–1000</v>
      </c>
      <c r="J924" s="109" t="s">
        <v>4893</v>
      </c>
    </row>
    <row r="925" ht="15" spans="1:10">
      <c r="A925" t="s">
        <v>2944</v>
      </c>
      <c r="B925" t="s">
        <v>74</v>
      </c>
      <c r="C925">
        <v>499973</v>
      </c>
      <c r="D925" t="s">
        <v>2945</v>
      </c>
      <c r="E925" s="103">
        <v>923</v>
      </c>
      <c r="F925" s="104" t="str" cm="1">
        <f t="array" ref="F925">INDEX(QS!$B$5:$B$1000,MATCH(D925,QS!$C$5:$C$1000,0))</f>
        <v>711-720</v>
      </c>
      <c r="G925" s="104" t="e">
        <f>VLOOKUP(D925,TIMES排名!A:B,2,FALSE)</f>
        <v>#N/A</v>
      </c>
      <c r="J925" s="109" t="s">
        <v>4894</v>
      </c>
    </row>
    <row r="926" ht="15" spans="1:10">
      <c r="A926" t="s">
        <v>57</v>
      </c>
      <c r="B926" t="s">
        <v>36</v>
      </c>
      <c r="C926">
        <v>506805</v>
      </c>
      <c r="D926" t="s">
        <v>751</v>
      </c>
      <c r="E926" s="103">
        <v>923</v>
      </c>
      <c r="F926" s="104" t="e" cm="1">
        <f t="array" ref="F926">INDEX(QS!$B$5:$B$1000,MATCH(D926,QS!$C$5:$C$1000,0))</f>
        <v>#N/A</v>
      </c>
      <c r="G926" s="104" t="e">
        <f>VLOOKUP(D926,TIMES排名!A:B,2,FALSE)</f>
        <v>#N/A</v>
      </c>
      <c r="J926" s="109" t="s">
        <v>4895</v>
      </c>
    </row>
    <row r="927" ht="15" spans="1:10">
      <c r="A927" t="s">
        <v>2946</v>
      </c>
      <c r="B927" t="s">
        <v>617</v>
      </c>
      <c r="C927">
        <v>530065</v>
      </c>
      <c r="D927" t="s">
        <v>2947</v>
      </c>
      <c r="E927" s="103">
        <v>923</v>
      </c>
      <c r="F927" s="104" t="e" cm="1">
        <f t="array" ref="F927">INDEX(QS!$B$5:$B$1000,MATCH(D927,QS!$C$5:$C$1000,0))</f>
        <v>#N/A</v>
      </c>
      <c r="G927" s="104" t="e">
        <f>VLOOKUP(D927,TIMES排名!A:B,2,FALSE)</f>
        <v>#N/A</v>
      </c>
      <c r="J927" s="109" t="s">
        <v>4896</v>
      </c>
    </row>
    <row r="928" ht="15" spans="1:10">
      <c r="A928" t="s">
        <v>2948</v>
      </c>
      <c r="B928" t="s">
        <v>69</v>
      </c>
      <c r="C928">
        <v>529103</v>
      </c>
      <c r="D928" t="s">
        <v>2949</v>
      </c>
      <c r="E928" s="103">
        <v>923</v>
      </c>
      <c r="F928" s="104" t="e" cm="1">
        <f t="array" ref="F928">INDEX(QS!$B$5:$B$1000,MATCH(D928,QS!$C$5:$C$1000,0))</f>
        <v>#N/A</v>
      </c>
      <c r="G928" s="104" t="e">
        <f>VLOOKUP(D928,TIMES排名!A:B,2,FALSE)</f>
        <v>#N/A</v>
      </c>
      <c r="J928" s="109" t="s">
        <v>4897</v>
      </c>
    </row>
    <row r="929" ht="15" spans="1:10">
      <c r="A929" t="s">
        <v>2950</v>
      </c>
      <c r="B929" t="s">
        <v>218</v>
      </c>
      <c r="C929">
        <v>505886</v>
      </c>
      <c r="D929" t="s">
        <v>2951</v>
      </c>
      <c r="E929" s="103">
        <v>923</v>
      </c>
      <c r="F929" s="104" t="e" cm="1">
        <f t="array" ref="F929">INDEX(QS!$B$5:$B$1000,MATCH(D929,QS!$C$5:$C$1000,0))</f>
        <v>#N/A</v>
      </c>
      <c r="G929" s="104" t="e">
        <f>VLOOKUP(D929,TIMES排名!A:B,2,FALSE)</f>
        <v>#N/A</v>
      </c>
      <c r="J929" s="109" t="s">
        <v>4898</v>
      </c>
    </row>
    <row r="930" ht="15" spans="1:10">
      <c r="A930" t="s">
        <v>2076</v>
      </c>
      <c r="B930" t="s">
        <v>402</v>
      </c>
      <c r="C930">
        <v>503830</v>
      </c>
      <c r="D930" t="s">
        <v>2077</v>
      </c>
      <c r="E930" s="103">
        <v>923</v>
      </c>
      <c r="F930" s="104" t="e" cm="1">
        <f t="array" ref="F930">INDEX(QS!$B$5:$B$1000,MATCH(D930,QS!$C$5:$C$1000,0))</f>
        <v>#N/A</v>
      </c>
      <c r="G930" s="104" t="str">
        <f>VLOOKUP(D930,TIMES排名!A:B,2,FALSE)</f>
        <v>1001–1200</v>
      </c>
      <c r="J930" s="109" t="s">
        <v>4899</v>
      </c>
    </row>
    <row r="931" ht="15" spans="1:10">
      <c r="A931" t="s">
        <v>1000</v>
      </c>
      <c r="B931" t="s">
        <v>69</v>
      </c>
      <c r="C931">
        <v>529307</v>
      </c>
      <c r="D931" t="s">
        <v>1004</v>
      </c>
      <c r="E931" s="103">
        <v>930</v>
      </c>
      <c r="F931" s="104" t="e" cm="1">
        <f t="array" ref="F931">INDEX(QS!$B$5:$B$1000,MATCH(D931,QS!$C$5:$C$1000,0))</f>
        <v>#N/A</v>
      </c>
      <c r="G931" s="104" t="str">
        <f>VLOOKUP(D931,TIMES排名!A:B,2,FALSE)</f>
        <v>601–800</v>
      </c>
      <c r="J931" s="109" t="s">
        <v>4900</v>
      </c>
    </row>
    <row r="932" ht="15" spans="1:10">
      <c r="A932" t="s">
        <v>137</v>
      </c>
      <c r="B932" t="s">
        <v>69</v>
      </c>
      <c r="C932">
        <v>529346</v>
      </c>
      <c r="D932" t="s">
        <v>1518</v>
      </c>
      <c r="E932" s="103">
        <v>930</v>
      </c>
      <c r="F932" s="104" t="e" cm="1">
        <f t="array" ref="F932">INDEX(QS!$B$5:$B$1000,MATCH(D932,QS!$C$5:$C$1000,0))</f>
        <v>#N/A</v>
      </c>
      <c r="G932" s="104" t="str">
        <f>VLOOKUP(D932,TIMES排名!A:B,2,FALSE)</f>
        <v>1001–1200</v>
      </c>
      <c r="J932" s="109" t="s">
        <v>4901</v>
      </c>
    </row>
    <row r="933" ht="15" spans="1:10">
      <c r="A933" t="s">
        <v>1430</v>
      </c>
      <c r="B933" t="s">
        <v>474</v>
      </c>
      <c r="C933">
        <v>503933</v>
      </c>
      <c r="D933" t="s">
        <v>2952</v>
      </c>
      <c r="E933" s="103">
        <v>930</v>
      </c>
      <c r="F933" s="104" t="e" cm="1">
        <f t="array" ref="F933">INDEX(QS!$B$5:$B$1000,MATCH(D933,QS!$C$5:$C$1000,0))</f>
        <v>#N/A</v>
      </c>
      <c r="G933" s="104" t="e">
        <f>VLOOKUP(D933,TIMES排名!A:B,2,FALSE)</f>
        <v>#N/A</v>
      </c>
      <c r="J933" s="109" t="s">
        <v>4902</v>
      </c>
    </row>
    <row r="934" ht="15" spans="1:10">
      <c r="A934" t="s">
        <v>2953</v>
      </c>
      <c r="B934" t="s">
        <v>218</v>
      </c>
      <c r="C934">
        <v>501414</v>
      </c>
      <c r="D934" t="s">
        <v>2954</v>
      </c>
      <c r="E934" s="103">
        <v>930</v>
      </c>
      <c r="F934" s="104" t="e" cm="1">
        <f t="array" ref="F934">INDEX(QS!$B$5:$B$1000,MATCH(D934,QS!$C$5:$C$1000,0))</f>
        <v>#N/A</v>
      </c>
      <c r="G934" s="104" t="e">
        <f>VLOOKUP(D934,TIMES排名!A:B,2,FALSE)</f>
        <v>#N/A</v>
      </c>
      <c r="J934" s="109" t="s">
        <v>4903</v>
      </c>
    </row>
    <row r="935" ht="15" spans="1:10">
      <c r="A935" t="s">
        <v>2956</v>
      </c>
      <c r="B935" t="s">
        <v>402</v>
      </c>
      <c r="C935">
        <v>503965</v>
      </c>
      <c r="D935" t="s">
        <v>2957</v>
      </c>
      <c r="E935" s="103">
        <v>934</v>
      </c>
      <c r="F935" s="104" t="e" cm="1">
        <f t="array" ref="F935">INDEX(QS!$B$5:$B$1000,MATCH(D935,QS!$C$5:$C$1000,0))</f>
        <v>#N/A</v>
      </c>
      <c r="G935" s="104" t="e">
        <f>VLOOKUP(D935,TIMES排名!A:B,2,FALSE)</f>
        <v>#N/A</v>
      </c>
      <c r="J935" s="109" t="s">
        <v>4904</v>
      </c>
    </row>
    <row r="936" ht="15" spans="1:10">
      <c r="A936" t="s">
        <v>2109</v>
      </c>
      <c r="B936" t="s">
        <v>74</v>
      </c>
      <c r="C936">
        <v>499970</v>
      </c>
      <c r="D936" t="s">
        <v>2110</v>
      </c>
      <c r="E936" s="103">
        <v>935</v>
      </c>
      <c r="F936" s="104" t="e" cm="1">
        <f t="array" ref="F936">INDEX(QS!$B$5:$B$1000,MATCH(D936,QS!$C$5:$C$1000,0))</f>
        <v>#N/A</v>
      </c>
      <c r="G936" s="104" t="str">
        <f>VLOOKUP(D936,TIMES排名!A:B,2,FALSE)</f>
        <v>601–800</v>
      </c>
      <c r="J936" s="109" t="s">
        <v>4905</v>
      </c>
    </row>
    <row r="937" ht="15" spans="1:10">
      <c r="A937" t="s">
        <v>401</v>
      </c>
      <c r="B937" t="s">
        <v>402</v>
      </c>
      <c r="C937">
        <v>529454</v>
      </c>
      <c r="D937" t="s">
        <v>1737</v>
      </c>
      <c r="E937" s="103">
        <v>935</v>
      </c>
      <c r="F937" s="104" t="str" cm="1">
        <f t="array" ref="F937">INDEX(QS!$B$5:$B$1000,MATCH(D937,QS!$C$5:$C$1000,0))</f>
        <v>621-630</v>
      </c>
      <c r="G937" s="104" t="str">
        <f>VLOOKUP(D937,TIMES排名!A:B,2,FALSE)</f>
        <v>501–600</v>
      </c>
      <c r="J937" s="109" t="s">
        <v>4906</v>
      </c>
    </row>
    <row r="938" ht="15" spans="1:10">
      <c r="A938" t="s">
        <v>958</v>
      </c>
      <c r="B938" t="s">
        <v>405</v>
      </c>
      <c r="C938">
        <v>529990</v>
      </c>
      <c r="D938" t="s">
        <v>959</v>
      </c>
      <c r="E938" s="103">
        <v>935</v>
      </c>
      <c r="F938" s="104" t="str" cm="1">
        <f t="array" ref="F938">INDEX(QS!$B$5:$B$1000,MATCH(D938,QS!$C$5:$C$1000,0))</f>
        <v>641-650</v>
      </c>
      <c r="G938" s="104" t="str">
        <f>VLOOKUP(D938,TIMES排名!A:B,2,FALSE)</f>
        <v>401–500</v>
      </c>
      <c r="J938" s="109" t="s">
        <v>4907</v>
      </c>
    </row>
    <row r="939" ht="15" spans="1:10">
      <c r="A939" t="s">
        <v>2031</v>
      </c>
      <c r="B939" t="s">
        <v>117</v>
      </c>
      <c r="C939">
        <v>528860</v>
      </c>
      <c r="D939" t="s">
        <v>2032</v>
      </c>
      <c r="E939" s="103">
        <v>935</v>
      </c>
      <c r="F939" s="104" t="e" cm="1">
        <f t="array" ref="F939">INDEX(QS!$B$5:$B$1000,MATCH(D939,QS!$C$5:$C$1000,0))</f>
        <v>#N/A</v>
      </c>
      <c r="G939" s="104" t="str">
        <f>VLOOKUP(D939,TIMES排名!A:B,2,FALSE)</f>
        <v>501–600</v>
      </c>
      <c r="J939" s="109" t="s">
        <v>4908</v>
      </c>
    </row>
    <row r="940" ht="15" spans="1:10">
      <c r="A940" t="s">
        <v>1437</v>
      </c>
      <c r="B940" t="s">
        <v>461</v>
      </c>
      <c r="C940">
        <v>500923</v>
      </c>
      <c r="D940" t="s">
        <v>2958</v>
      </c>
      <c r="E940" s="103">
        <v>935</v>
      </c>
      <c r="F940" s="104" t="e" cm="1">
        <f t="array" ref="F940">INDEX(QS!$B$5:$B$1000,MATCH(D940,QS!$C$5:$C$1000,0))</f>
        <v>#N/A</v>
      </c>
      <c r="G940" s="104" t="e">
        <f>VLOOKUP(D940,TIMES排名!A:B,2,FALSE)</f>
        <v>#N/A</v>
      </c>
      <c r="J940" s="109" t="s">
        <v>4909</v>
      </c>
    </row>
    <row r="941" ht="15" spans="1:10">
      <c r="A941" t="s">
        <v>57</v>
      </c>
      <c r="B941" t="s">
        <v>36</v>
      </c>
      <c r="C941">
        <v>503692</v>
      </c>
      <c r="D941" t="s">
        <v>2959</v>
      </c>
      <c r="E941" s="103">
        <v>935</v>
      </c>
      <c r="F941" s="104" t="e" cm="1">
        <f t="array" ref="F941">INDEX(QS!$B$5:$B$1000,MATCH(D941,QS!$C$5:$C$1000,0))</f>
        <v>#N/A</v>
      </c>
      <c r="G941" s="104" t="e">
        <f>VLOOKUP(D941,TIMES排名!A:B,2,FALSE)</f>
        <v>#N/A</v>
      </c>
      <c r="J941" s="109" t="s">
        <v>4910</v>
      </c>
    </row>
    <row r="942" ht="15" spans="1:10">
      <c r="A942" t="s">
        <v>1002</v>
      </c>
      <c r="B942" t="s">
        <v>69</v>
      </c>
      <c r="C942">
        <v>529243</v>
      </c>
      <c r="D942" t="s">
        <v>1003</v>
      </c>
      <c r="E942" s="103">
        <v>935</v>
      </c>
      <c r="F942" s="104" t="e" cm="1">
        <f t="array" ref="F942">INDEX(QS!$B$5:$B$1000,MATCH(D942,QS!$C$5:$C$1000,0))</f>
        <v>#N/A</v>
      </c>
      <c r="G942" s="104" t="str">
        <f>VLOOKUP(D942,TIMES排名!A:B,2,FALSE)</f>
        <v>1001–1200</v>
      </c>
      <c r="J942" s="109" t="s">
        <v>4911</v>
      </c>
    </row>
    <row r="943" ht="15" spans="1:10">
      <c r="A943" t="s">
        <v>1987</v>
      </c>
      <c r="B943" t="s">
        <v>370</v>
      </c>
      <c r="C943">
        <v>528976</v>
      </c>
      <c r="D943" t="s">
        <v>1988</v>
      </c>
      <c r="E943" s="103">
        <v>942</v>
      </c>
      <c r="F943" s="104" t="str" cm="1">
        <f t="array" ref="F943">INDEX(QS!$B$5:$B$1000,MATCH(D943,QS!$C$5:$C$1000,0))</f>
        <v>426</v>
      </c>
      <c r="G943" s="104" t="str">
        <f>VLOOKUP(D943,TIMES排名!A:B,2,FALSE)</f>
        <v>601–800</v>
      </c>
      <c r="J943" s="109" t="s">
        <v>4912</v>
      </c>
    </row>
    <row r="944" ht="15" spans="1:10">
      <c r="A944" t="s">
        <v>1384</v>
      </c>
      <c r="B944" t="s">
        <v>106</v>
      </c>
      <c r="C944">
        <v>504249</v>
      </c>
      <c r="D944" t="s">
        <v>1385</v>
      </c>
      <c r="E944" s="103">
        <v>942</v>
      </c>
      <c r="F944" s="104" t="str" cm="1">
        <f t="array" ref="F944">INDEX(QS!$B$5:$B$1000,MATCH(D944,QS!$C$5:$C$1000,0))</f>
        <v>901-950</v>
      </c>
      <c r="G944" s="104" t="str">
        <f>VLOOKUP(D944,TIMES排名!A:B,2,FALSE)</f>
        <v>1001–1200</v>
      </c>
      <c r="J944" s="109" t="s">
        <v>4913</v>
      </c>
    </row>
    <row r="945" ht="15" spans="1:10">
      <c r="A945" t="s">
        <v>2960</v>
      </c>
      <c r="B945" t="s">
        <v>96</v>
      </c>
      <c r="C945">
        <v>505131</v>
      </c>
      <c r="D945" t="s">
        <v>2961</v>
      </c>
      <c r="E945" s="103">
        <v>942</v>
      </c>
      <c r="F945" s="104" t="e" cm="1">
        <f t="array" ref="F945">INDEX(QS!$B$5:$B$1000,MATCH(D945,QS!$C$5:$C$1000,0))</f>
        <v>#N/A</v>
      </c>
      <c r="G945" s="104" t="e">
        <f>VLOOKUP(D945,TIMES排名!A:B,2,FALSE)</f>
        <v>#N/A</v>
      </c>
      <c r="J945" s="109" t="s">
        <v>4914</v>
      </c>
    </row>
    <row r="946" ht="15" spans="1:10">
      <c r="A946" t="s">
        <v>1939</v>
      </c>
      <c r="B946" t="s">
        <v>568</v>
      </c>
      <c r="C946">
        <v>529367</v>
      </c>
      <c r="D946" t="s">
        <v>1940</v>
      </c>
      <c r="E946" s="103">
        <v>942</v>
      </c>
      <c r="F946" s="104" t="e" cm="1">
        <f t="array" ref="F946">INDEX(QS!$B$5:$B$1000,MATCH(D946,QS!$C$5:$C$1000,0))</f>
        <v>#N/A</v>
      </c>
      <c r="G946" s="104" t="str">
        <f>VLOOKUP(D946,TIMES排名!A:B,2,FALSE)</f>
        <v>1001–1200</v>
      </c>
      <c r="J946" s="109" t="s">
        <v>4915</v>
      </c>
    </row>
    <row r="947" ht="15" spans="1:10">
      <c r="A947" t="s">
        <v>2222</v>
      </c>
      <c r="B947" t="s">
        <v>461</v>
      </c>
      <c r="C947">
        <v>502920</v>
      </c>
      <c r="D947" t="s">
        <v>2296</v>
      </c>
      <c r="E947" s="103">
        <v>946</v>
      </c>
      <c r="F947" s="104" t="str" cm="1">
        <f t="array" ref="F947">INDEX(QS!$B$5:$B$1000,MATCH(D947,QS!$C$5:$C$1000,0))</f>
        <v>=571</v>
      </c>
      <c r="G947" s="104" t="str">
        <f>VLOOKUP(D947,TIMES排名!A:B,2,FALSE)</f>
        <v>1201–1500</v>
      </c>
      <c r="J947" s="109" t="s">
        <v>4916</v>
      </c>
    </row>
    <row r="948" ht="15" spans="1:10">
      <c r="A948" t="s">
        <v>818</v>
      </c>
      <c r="B948" t="s">
        <v>385</v>
      </c>
      <c r="C948">
        <v>503755</v>
      </c>
      <c r="D948" t="s">
        <v>819</v>
      </c>
      <c r="E948" s="103">
        <v>946</v>
      </c>
      <c r="F948" s="104" t="str" cm="1">
        <f t="array" ref="F948">INDEX(QS!$B$5:$B$1000,MATCH(D948,QS!$C$5:$C$1000,0))</f>
        <v>851-900</v>
      </c>
      <c r="G948" s="104" t="str">
        <f>VLOOKUP(D948,TIMES排名!A:B,2,FALSE)</f>
        <v>1001–1200</v>
      </c>
      <c r="J948" s="109" t="s">
        <v>4917</v>
      </c>
    </row>
    <row r="949" ht="15" spans="1:10">
      <c r="A949" t="s">
        <v>1204</v>
      </c>
      <c r="B949" t="s">
        <v>1205</v>
      </c>
      <c r="C949">
        <v>512713</v>
      </c>
      <c r="D949" t="s">
        <v>1206</v>
      </c>
      <c r="E949" s="103">
        <v>946</v>
      </c>
      <c r="F949" s="104" t="str" cm="1">
        <f t="array" ref="F949">INDEX(QS!$B$5:$B$1000,MATCH(D949,QS!$C$5:$C$1000,0))</f>
        <v>851-900</v>
      </c>
      <c r="G949" s="104" t="str">
        <f>VLOOKUP(D949,TIMES排名!A:B,2,FALSE)</f>
        <v>801–1000</v>
      </c>
      <c r="J949" s="109" t="s">
        <v>4918</v>
      </c>
    </row>
    <row r="950" ht="15" spans="1:10">
      <c r="A950" t="s">
        <v>1317</v>
      </c>
      <c r="B950" t="s">
        <v>471</v>
      </c>
      <c r="C950">
        <v>501451</v>
      </c>
      <c r="D950" t="s">
        <v>1607</v>
      </c>
      <c r="E950" s="103">
        <v>946</v>
      </c>
      <c r="F950" s="104" t="e" cm="1">
        <f t="array" ref="F950">INDEX(QS!$B$5:$B$1000,MATCH(D950,QS!$C$5:$C$1000,0))</f>
        <v>#N/A</v>
      </c>
      <c r="G950" s="104" t="str">
        <f>VLOOKUP(D950,TIMES排名!A:B,2,FALSE)</f>
        <v>301–350</v>
      </c>
      <c r="J950" s="109" t="s">
        <v>4919</v>
      </c>
    </row>
    <row r="951" ht="15" spans="1:10">
      <c r="A951" t="s">
        <v>297</v>
      </c>
      <c r="B951" t="s">
        <v>298</v>
      </c>
      <c r="C951">
        <v>529135</v>
      </c>
      <c r="D951" t="s">
        <v>2962</v>
      </c>
      <c r="E951" s="103">
        <v>946</v>
      </c>
      <c r="F951" s="104" t="e" cm="1">
        <f t="array" ref="F951">INDEX(QS!$B$5:$B$1000,MATCH(D951,QS!$C$5:$C$1000,0))</f>
        <v>#N/A</v>
      </c>
      <c r="G951" s="104" t="e">
        <f>VLOOKUP(D951,TIMES排名!A:B,2,FALSE)</f>
        <v>#N/A</v>
      </c>
      <c r="J951" s="109" t="s">
        <v>4920</v>
      </c>
    </row>
    <row r="952" ht="15" spans="1:10">
      <c r="A952" t="s">
        <v>2963</v>
      </c>
      <c r="B952" t="s">
        <v>572</v>
      </c>
      <c r="C952">
        <v>530211</v>
      </c>
      <c r="D952" t="s">
        <v>2964</v>
      </c>
      <c r="E952" s="103">
        <v>951</v>
      </c>
      <c r="F952" s="104" t="str" cm="1">
        <f t="array" ref="F952">INDEX(QS!$B$5:$B$1000,MATCH(D952,QS!$C$5:$C$1000,0))</f>
        <v>300</v>
      </c>
      <c r="G952" s="104" t="e">
        <f>VLOOKUP(D952,TIMES排名!A:B,2,FALSE)</f>
        <v>#N/A</v>
      </c>
      <c r="J952" s="109" t="s">
        <v>4921</v>
      </c>
    </row>
    <row r="953" ht="15" spans="1:10">
      <c r="A953" t="s">
        <v>2966</v>
      </c>
      <c r="B953" t="s">
        <v>2967</v>
      </c>
      <c r="C953">
        <v>530030</v>
      </c>
      <c r="D953" t="s">
        <v>2968</v>
      </c>
      <c r="E953" s="103">
        <v>951</v>
      </c>
      <c r="F953" s="104" t="e" cm="1">
        <f t="array" ref="F953">INDEX(QS!$B$5:$B$1000,MATCH(D953,QS!$C$5:$C$1000,0))</f>
        <v>#N/A</v>
      </c>
      <c r="G953" s="104" t="e">
        <f>VLOOKUP(D953,TIMES排名!A:B,2,FALSE)</f>
        <v>#N/A</v>
      </c>
      <c r="J953" s="109" t="s">
        <v>4922</v>
      </c>
    </row>
    <row r="954" ht="15" spans="1:10">
      <c r="A954" t="s">
        <v>2969</v>
      </c>
      <c r="B954" t="s">
        <v>40</v>
      </c>
      <c r="C954">
        <v>482149</v>
      </c>
      <c r="D954" t="s">
        <v>2970</v>
      </c>
      <c r="E954" s="103">
        <v>953</v>
      </c>
      <c r="F954" s="104" t="e" cm="1">
        <f t="array" ref="F954">INDEX(QS!$B$5:$B$1000,MATCH(D954,QS!$C$5:$C$1000,0))</f>
        <v>#N/A</v>
      </c>
      <c r="G954" s="104" t="e">
        <f>VLOOKUP(D954,TIMES排名!A:B,2,FALSE)</f>
        <v>#N/A</v>
      </c>
      <c r="J954" s="109" t="s">
        <v>4923</v>
      </c>
    </row>
    <row r="955" ht="15" spans="1:10">
      <c r="A955" t="s">
        <v>2971</v>
      </c>
      <c r="B955" t="s">
        <v>40</v>
      </c>
      <c r="C955">
        <v>117636</v>
      </c>
      <c r="D955" t="s">
        <v>2972</v>
      </c>
      <c r="E955" s="103">
        <v>953</v>
      </c>
      <c r="F955" s="104" t="e" cm="1">
        <f t="array" ref="F955">INDEX(QS!$B$5:$B$1000,MATCH(D955,QS!$C$5:$C$1000,0))</f>
        <v>#N/A</v>
      </c>
      <c r="G955" s="104" t="e">
        <f>VLOOKUP(D955,TIMES排名!A:B,2,FALSE)</f>
        <v>#N/A</v>
      </c>
      <c r="J955" s="109" t="s">
        <v>4924</v>
      </c>
    </row>
    <row r="956" ht="15" spans="1:10">
      <c r="A956" t="s">
        <v>1052</v>
      </c>
      <c r="B956" t="s">
        <v>40</v>
      </c>
      <c r="C956">
        <v>146719</v>
      </c>
      <c r="D956" t="s">
        <v>2973</v>
      </c>
      <c r="E956" s="103">
        <v>953</v>
      </c>
      <c r="F956" s="104" t="str" cm="1">
        <f t="array" ref="F956">INDEX(QS!$B$5:$B$1000,MATCH(D956,QS!$C$5:$C$1000,0))</f>
        <v>901-950</v>
      </c>
      <c r="G956" s="104" t="e">
        <f>VLOOKUP(D956,TIMES排名!A:B,2,FALSE)</f>
        <v>#N/A</v>
      </c>
      <c r="J956" s="109" t="s">
        <v>4925</v>
      </c>
    </row>
    <row r="957" ht="15" spans="1:10">
      <c r="A957" t="s">
        <v>1461</v>
      </c>
      <c r="B957" t="s">
        <v>366</v>
      </c>
      <c r="C957">
        <v>528999</v>
      </c>
      <c r="D957" t="s">
        <v>1462</v>
      </c>
      <c r="E957" s="103">
        <v>953</v>
      </c>
      <c r="F957" s="104" t="e" cm="1">
        <f t="array" ref="F957">INDEX(QS!$B$5:$B$1000,MATCH(D957,QS!$C$5:$C$1000,0))</f>
        <v>#N/A</v>
      </c>
      <c r="G957" s="104" t="str">
        <f>VLOOKUP(D957,TIMES排名!A:B,2,FALSE)</f>
        <v>801–1000</v>
      </c>
      <c r="J957" s="109" t="s">
        <v>4926</v>
      </c>
    </row>
    <row r="958" ht="15" spans="1:10">
      <c r="A958" t="s">
        <v>595</v>
      </c>
      <c r="B958" t="s">
        <v>464</v>
      </c>
      <c r="C958">
        <v>529754</v>
      </c>
      <c r="D958" t="s">
        <v>725</v>
      </c>
      <c r="E958" s="103">
        <v>953</v>
      </c>
      <c r="F958" s="104" t="e" cm="1">
        <f t="array" ref="F958">INDEX(QS!$B$5:$B$1000,MATCH(D958,QS!$C$5:$C$1000,0))</f>
        <v>#N/A</v>
      </c>
      <c r="G958" s="104" t="e">
        <f>VLOOKUP(D958,TIMES排名!A:B,2,FALSE)</f>
        <v>#N/A</v>
      </c>
      <c r="J958" s="109" t="s">
        <v>4927</v>
      </c>
    </row>
    <row r="959" ht="15" spans="1:10">
      <c r="A959" t="s">
        <v>715</v>
      </c>
      <c r="B959" t="s">
        <v>402</v>
      </c>
      <c r="C959">
        <v>500603</v>
      </c>
      <c r="D959" t="s">
        <v>2974</v>
      </c>
      <c r="E959" s="103">
        <v>953</v>
      </c>
      <c r="F959" s="104" t="e" cm="1">
        <f t="array" ref="F959">INDEX(QS!$B$5:$B$1000,MATCH(D959,QS!$C$5:$C$1000,0))</f>
        <v>#N/A</v>
      </c>
      <c r="G959" s="104" t="e">
        <f>VLOOKUP(D959,TIMES排名!A:B,2,FALSE)</f>
        <v>#N/A</v>
      </c>
      <c r="J959" s="109" t="s">
        <v>4928</v>
      </c>
    </row>
    <row r="960" ht="15" spans="1:10">
      <c r="A960" t="s">
        <v>2975</v>
      </c>
      <c r="B960" t="s">
        <v>474</v>
      </c>
      <c r="C960">
        <v>529407</v>
      </c>
      <c r="D960" t="s">
        <v>2976</v>
      </c>
      <c r="E960" s="103">
        <v>953</v>
      </c>
      <c r="F960" s="104" t="e" cm="1">
        <f t="array" ref="F960">INDEX(QS!$B$5:$B$1000,MATCH(D960,QS!$C$5:$C$1000,0))</f>
        <v>#N/A</v>
      </c>
      <c r="G960" s="104" t="e">
        <f>VLOOKUP(D960,TIMES排名!A:B,2,FALSE)</f>
        <v>#N/A</v>
      </c>
      <c r="J960" s="109" t="s">
        <v>4929</v>
      </c>
    </row>
    <row r="961" ht="15" spans="1:10">
      <c r="A961" t="s">
        <v>2242</v>
      </c>
      <c r="B961" t="s">
        <v>461</v>
      </c>
      <c r="C961">
        <v>529400</v>
      </c>
      <c r="D961" t="s">
        <v>2317</v>
      </c>
      <c r="E961" s="103">
        <v>953</v>
      </c>
      <c r="F961" s="104" t="e" cm="1">
        <f t="array" ref="F961">INDEX(QS!$B$5:$B$1000,MATCH(D961,QS!$C$5:$C$1000,0))</f>
        <v>#N/A</v>
      </c>
      <c r="G961" s="104" t="str">
        <f>VLOOKUP(D961,TIMES排名!A:B,2,FALSE)</f>
        <v>351–400</v>
      </c>
      <c r="J961" s="109" t="s">
        <v>4930</v>
      </c>
    </row>
    <row r="962" ht="15" spans="1:10">
      <c r="A962" t="s">
        <v>1367</v>
      </c>
      <c r="B962" t="s">
        <v>69</v>
      </c>
      <c r="C962">
        <v>529487</v>
      </c>
      <c r="D962" t="s">
        <v>2978</v>
      </c>
      <c r="E962" s="103">
        <v>953</v>
      </c>
      <c r="F962" s="104" t="e" cm="1">
        <f t="array" ref="F962">INDEX(QS!$B$5:$B$1000,MATCH(D962,QS!$C$5:$C$1000,0))</f>
        <v>#N/A</v>
      </c>
      <c r="G962" s="104" t="e">
        <f>VLOOKUP(D962,TIMES排名!A:B,2,FALSE)</f>
        <v>#N/A</v>
      </c>
      <c r="J962" s="109" t="s">
        <v>4931</v>
      </c>
    </row>
    <row r="963" ht="15" spans="1:10">
      <c r="A963" t="s">
        <v>1225</v>
      </c>
      <c r="B963" t="s">
        <v>40</v>
      </c>
      <c r="C963">
        <v>213543</v>
      </c>
      <c r="D963" t="s">
        <v>1226</v>
      </c>
      <c r="E963" s="103">
        <v>962</v>
      </c>
      <c r="F963" s="104" t="str" cm="1">
        <f t="array" ref="F963">INDEX(QS!$B$5:$B$1000,MATCH(D963,QS!$C$5:$C$1000,0))</f>
        <v>=548</v>
      </c>
      <c r="G963" s="104" t="str">
        <f>VLOOKUP(D963,TIMES排名!A:B,2,FALSE)</f>
        <v>601–800</v>
      </c>
      <c r="J963" s="109" t="s">
        <v>4932</v>
      </c>
    </row>
    <row r="964" ht="15" spans="1:10">
      <c r="A964" t="s">
        <v>770</v>
      </c>
      <c r="B964" t="s">
        <v>545</v>
      </c>
      <c r="C964">
        <v>529040</v>
      </c>
      <c r="D964" t="s">
        <v>771</v>
      </c>
      <c r="E964" s="103">
        <v>962</v>
      </c>
      <c r="F964" s="104" t="str" cm="1">
        <f t="array" ref="F964">INDEX(QS!$B$5:$B$1000,MATCH(D964,QS!$C$5:$C$1000,0))</f>
        <v>611-620</v>
      </c>
      <c r="G964" s="104" t="str">
        <f>VLOOKUP(D964,TIMES排名!A:B,2,FALSE)</f>
        <v>1201–1500</v>
      </c>
      <c r="J964" s="109" t="s">
        <v>4933</v>
      </c>
    </row>
    <row r="965" ht="15" spans="1:10">
      <c r="A965" t="s">
        <v>2416</v>
      </c>
      <c r="B965" t="s">
        <v>69</v>
      </c>
      <c r="C965">
        <v>529110</v>
      </c>
      <c r="D965" t="s">
        <v>2979</v>
      </c>
      <c r="E965" s="103">
        <v>962</v>
      </c>
      <c r="F965" s="104" t="e" cm="1">
        <f t="array" ref="F965">INDEX(QS!$B$5:$B$1000,MATCH(D965,QS!$C$5:$C$1000,0))</f>
        <v>#N/A</v>
      </c>
      <c r="G965" s="104" t="e">
        <f>VLOOKUP(D965,TIMES排名!A:B,2,FALSE)</f>
        <v>#N/A</v>
      </c>
      <c r="J965" s="109" t="s">
        <v>4934</v>
      </c>
    </row>
    <row r="966" ht="15" spans="1:10">
      <c r="A966" t="s">
        <v>945</v>
      </c>
      <c r="B966" t="s">
        <v>464</v>
      </c>
      <c r="C966">
        <v>528830</v>
      </c>
      <c r="D966" t="s">
        <v>946</v>
      </c>
      <c r="E966" s="103">
        <v>962</v>
      </c>
      <c r="F966" s="104" t="e" cm="1">
        <f t="array" ref="F966">INDEX(QS!$B$5:$B$1000,MATCH(D966,QS!$C$5:$C$1000,0))</f>
        <v>#N/A</v>
      </c>
      <c r="G966" s="104" t="str">
        <f>VLOOKUP(D966,TIMES排名!A:B,2,FALSE)</f>
        <v>801–1000</v>
      </c>
      <c r="J966" s="109" t="s">
        <v>4935</v>
      </c>
    </row>
    <row r="967" ht="15" spans="1:10">
      <c r="A967" t="s">
        <v>787</v>
      </c>
      <c r="B967" t="s">
        <v>69</v>
      </c>
      <c r="C967">
        <v>529354</v>
      </c>
      <c r="D967" t="s">
        <v>2980</v>
      </c>
      <c r="E967" s="103">
        <v>962</v>
      </c>
      <c r="F967" s="104" t="e" cm="1">
        <f t="array" ref="F967">INDEX(QS!$B$5:$B$1000,MATCH(D967,QS!$C$5:$C$1000,0))</f>
        <v>#N/A</v>
      </c>
      <c r="G967" s="104" t="e">
        <f>VLOOKUP(D967,TIMES排名!A:B,2,FALSE)</f>
        <v>#N/A</v>
      </c>
      <c r="J967" s="109" t="s">
        <v>4936</v>
      </c>
    </row>
    <row r="968" ht="15" spans="1:10">
      <c r="A968" t="s">
        <v>1682</v>
      </c>
      <c r="B968" t="s">
        <v>1683</v>
      </c>
      <c r="C968">
        <v>530037</v>
      </c>
      <c r="D968" t="s">
        <v>1684</v>
      </c>
      <c r="E968" s="103">
        <v>962</v>
      </c>
      <c r="F968" s="104" t="e" cm="1">
        <f t="array" ref="F968">INDEX(QS!$B$5:$B$1000,MATCH(D968,QS!$C$5:$C$1000,0))</f>
        <v>#N/A</v>
      </c>
      <c r="G968" s="104" t="str">
        <f>VLOOKUP(D968,TIMES排名!A:B,2,FALSE)</f>
        <v>801–1000</v>
      </c>
      <c r="J968" s="109" t="s">
        <v>4937</v>
      </c>
    </row>
    <row r="969" ht="15" spans="1:10">
      <c r="A969" t="s">
        <v>2981</v>
      </c>
      <c r="B969" t="s">
        <v>474</v>
      </c>
      <c r="C969">
        <v>505014</v>
      </c>
      <c r="D969" t="s">
        <v>2982</v>
      </c>
      <c r="E969" s="103">
        <v>962</v>
      </c>
      <c r="F969" s="104" t="e" cm="1">
        <f t="array" ref="F969">INDEX(QS!$B$5:$B$1000,MATCH(D969,QS!$C$5:$C$1000,0))</f>
        <v>#N/A</v>
      </c>
      <c r="G969" s="104" t="e">
        <f>VLOOKUP(D969,TIMES排名!A:B,2,FALSE)</f>
        <v>#N/A</v>
      </c>
      <c r="J969" s="109" t="s">
        <v>4938</v>
      </c>
    </row>
    <row r="970" ht="15" spans="1:10">
      <c r="A970" t="s">
        <v>2983</v>
      </c>
      <c r="B970" t="s">
        <v>1743</v>
      </c>
      <c r="C970">
        <v>529029</v>
      </c>
      <c r="D970" t="s">
        <v>2984</v>
      </c>
      <c r="E970" s="103">
        <v>962</v>
      </c>
      <c r="F970" s="104" t="e" cm="1">
        <f t="array" ref="F970">INDEX(QS!$B$5:$B$1000,MATCH(D970,QS!$C$5:$C$1000,0))</f>
        <v>#N/A</v>
      </c>
      <c r="G970" s="104" t="e">
        <f>VLOOKUP(D970,TIMES排名!A:B,2,FALSE)</f>
        <v>#N/A</v>
      </c>
      <c r="J970" s="109" t="s">
        <v>4939</v>
      </c>
    </row>
    <row r="971" ht="15" spans="1:10">
      <c r="A971" t="s">
        <v>2986</v>
      </c>
      <c r="B971" t="s">
        <v>40</v>
      </c>
      <c r="C971">
        <v>193830</v>
      </c>
      <c r="D971" t="s">
        <v>2987</v>
      </c>
      <c r="E971" s="103">
        <v>970</v>
      </c>
      <c r="F971" s="104" t="e" cm="1">
        <f t="array" ref="F971">INDEX(QS!$B$5:$B$1000,MATCH(D971,QS!$C$5:$C$1000,0))</f>
        <v>#N/A</v>
      </c>
      <c r="G971" s="104" t="e">
        <f>VLOOKUP(D971,TIMES排名!A:B,2,FALSE)</f>
        <v>#N/A</v>
      </c>
      <c r="J971" s="109" t="s">
        <v>4940</v>
      </c>
    </row>
    <row r="972" ht="15" spans="1:10">
      <c r="A972" t="s">
        <v>1317</v>
      </c>
      <c r="B972" t="s">
        <v>471</v>
      </c>
      <c r="C972">
        <v>503050</v>
      </c>
      <c r="D972" t="s">
        <v>1337</v>
      </c>
      <c r="E972" s="103">
        <v>970</v>
      </c>
      <c r="F972" s="104" t="str" cm="1">
        <f t="array" ref="F972">INDEX(QS!$B$5:$B$1000,MATCH(D972,QS!$C$5:$C$1000,0))</f>
        <v>=431</v>
      </c>
      <c r="G972" s="104" t="str">
        <f>VLOOKUP(D972,TIMES排名!A:B,2,FALSE)</f>
        <v>801–1000</v>
      </c>
      <c r="J972" s="109" t="s">
        <v>4941</v>
      </c>
    </row>
    <row r="973" ht="15" spans="1:10">
      <c r="A973" t="s">
        <v>2988</v>
      </c>
      <c r="B973" t="s">
        <v>642</v>
      </c>
      <c r="C973">
        <v>529291</v>
      </c>
      <c r="D973" t="s">
        <v>2989</v>
      </c>
      <c r="E973" s="103">
        <v>970</v>
      </c>
      <c r="F973" s="104" t="str" cm="1">
        <f t="array" ref="F973">INDEX(QS!$B$5:$B$1000,MATCH(D973,QS!$C$5:$C$1000,0))</f>
        <v>951-1000</v>
      </c>
      <c r="G973" s="104" t="e">
        <f>VLOOKUP(D973,TIMES排名!A:B,2,FALSE)</f>
        <v>#N/A</v>
      </c>
      <c r="J973" s="109" t="s">
        <v>4942</v>
      </c>
    </row>
    <row r="974" ht="15" spans="1:10">
      <c r="A974" t="s">
        <v>1353</v>
      </c>
      <c r="B974" t="s">
        <v>40</v>
      </c>
      <c r="C974">
        <v>188030</v>
      </c>
      <c r="D974" s="8" t="s">
        <v>1354</v>
      </c>
      <c r="E974" s="103">
        <v>973</v>
      </c>
      <c r="F974" s="104" t="e" cm="1">
        <f t="array" ref="F974">INDEX(QS!$B$5:$B$1000,MATCH(D974,QS!$C$5:$C$1000,0))</f>
        <v>#N/A</v>
      </c>
      <c r="G974" s="104" t="e">
        <f>VLOOKUP(D974,TIMES排名!A:B,2,FALSE)</f>
        <v>#N/A</v>
      </c>
      <c r="J974" s="109" t="s">
        <v>4943</v>
      </c>
    </row>
    <row r="975" ht="15" spans="1:10">
      <c r="A975" t="s">
        <v>1386</v>
      </c>
      <c r="B975" t="s">
        <v>40</v>
      </c>
      <c r="C975">
        <v>232982</v>
      </c>
      <c r="D975" t="s">
        <v>1387</v>
      </c>
      <c r="E975" s="103">
        <v>973</v>
      </c>
      <c r="F975" s="104" t="e" cm="1">
        <f t="array" ref="F975">INDEX(QS!$B$5:$B$1000,MATCH(D975,QS!$C$5:$C$1000,0))</f>
        <v>#N/A</v>
      </c>
      <c r="G975" s="104" t="str">
        <f>VLOOKUP(D975,TIMES排名!A:B,2,FALSE)</f>
        <v>801–1000</v>
      </c>
      <c r="J975" s="109" t="s">
        <v>4944</v>
      </c>
    </row>
    <row r="976" ht="15" spans="1:10">
      <c r="A976" t="s">
        <v>2342</v>
      </c>
      <c r="B976" t="s">
        <v>106</v>
      </c>
      <c r="C976">
        <v>529035</v>
      </c>
      <c r="D976" t="s">
        <v>2343</v>
      </c>
      <c r="E976" s="103">
        <v>973</v>
      </c>
      <c r="F976" s="104" t="str" cm="1">
        <f t="array" ref="F976">INDEX(QS!$B$5:$B$1000,MATCH(D976,QS!$C$5:$C$1000,0))</f>
        <v>801-850</v>
      </c>
      <c r="G976" s="104" t="str">
        <f>VLOOKUP(D976,TIMES排名!A:B,2,FALSE)</f>
        <v>601–800</v>
      </c>
      <c r="J976" s="109" t="s">
        <v>4945</v>
      </c>
    </row>
    <row r="977" ht="15" spans="1:10">
      <c r="A977" t="s">
        <v>2990</v>
      </c>
      <c r="B977" t="s">
        <v>642</v>
      </c>
      <c r="C977">
        <v>529356</v>
      </c>
      <c r="D977" t="s">
        <v>2991</v>
      </c>
      <c r="E977" s="103">
        <v>973</v>
      </c>
      <c r="F977" s="104" t="e" cm="1">
        <f t="array" ref="F977">INDEX(QS!$B$5:$B$1000,MATCH(D977,QS!$C$5:$C$1000,0))</f>
        <v>#N/A</v>
      </c>
      <c r="G977" s="104" t="e">
        <f>VLOOKUP(D977,TIMES排名!A:B,2,FALSE)</f>
        <v>#N/A</v>
      </c>
      <c r="J977" s="109" t="s">
        <v>4946</v>
      </c>
    </row>
    <row r="978" ht="15" spans="1:10">
      <c r="A978" t="s">
        <v>57</v>
      </c>
      <c r="B978" t="s">
        <v>36</v>
      </c>
      <c r="C978">
        <v>529153</v>
      </c>
      <c r="D978" t="s">
        <v>1910</v>
      </c>
      <c r="E978" s="103">
        <v>977</v>
      </c>
      <c r="F978" s="104" t="str" cm="1">
        <f t="array" ref="F978">INDEX(QS!$B$5:$B$1000,MATCH(D978,QS!$C$5:$C$1000,0))</f>
        <v>671-680</v>
      </c>
      <c r="G978" s="104" t="str">
        <f>VLOOKUP(D978,TIMES排名!A:B,2,FALSE)</f>
        <v>501–600</v>
      </c>
      <c r="J978" s="109" t="s">
        <v>4947</v>
      </c>
    </row>
    <row r="979" ht="15" spans="1:10">
      <c r="A979" t="s">
        <v>1808</v>
      </c>
      <c r="B979" t="s">
        <v>36</v>
      </c>
      <c r="C979">
        <v>528973</v>
      </c>
      <c r="D979" t="s">
        <v>1809</v>
      </c>
      <c r="E979" s="103">
        <v>977</v>
      </c>
      <c r="F979" s="104" t="str" cm="1">
        <f t="array" ref="F979">INDEX(QS!$B$5:$B$1000,MATCH(D979,QS!$C$5:$C$1000,0))</f>
        <v>771-780</v>
      </c>
      <c r="G979" s="104" t="str">
        <f>VLOOKUP(D979,TIMES排名!A:B,2,FALSE)</f>
        <v>801–1000</v>
      </c>
      <c r="J979" s="109" t="s">
        <v>4948</v>
      </c>
    </row>
    <row r="980" ht="15" spans="1:10">
      <c r="A980" t="s">
        <v>524</v>
      </c>
      <c r="B980" t="s">
        <v>445</v>
      </c>
      <c r="C980">
        <v>501581</v>
      </c>
      <c r="D980" t="s">
        <v>1811</v>
      </c>
      <c r="E980" s="103">
        <v>977</v>
      </c>
      <c r="F980" s="104" t="str" cm="1">
        <f t="array" ref="F980">INDEX(QS!$B$5:$B$1000,MATCH(D980,QS!$C$5:$C$1000,0))</f>
        <v>851-900</v>
      </c>
      <c r="G980" s="104" t="str">
        <f>VLOOKUP(D980,TIMES排名!A:B,2,FALSE)</f>
        <v>1201–1500</v>
      </c>
      <c r="J980" s="109" t="s">
        <v>4949</v>
      </c>
    </row>
    <row r="981" ht="15" spans="1:10">
      <c r="A981" t="s">
        <v>2992</v>
      </c>
      <c r="B981" t="s">
        <v>69</v>
      </c>
      <c r="C981">
        <v>529457</v>
      </c>
      <c r="D981" t="s">
        <v>2993</v>
      </c>
      <c r="E981" s="103">
        <v>977</v>
      </c>
      <c r="F981" s="104" t="e" cm="1">
        <f t="array" ref="F981">INDEX(QS!$B$5:$B$1000,MATCH(D981,QS!$C$5:$C$1000,0))</f>
        <v>#N/A</v>
      </c>
      <c r="G981" s="104" t="e">
        <f>VLOOKUP(D981,TIMES排名!A:B,2,FALSE)</f>
        <v>#N/A</v>
      </c>
      <c r="J981" s="109" t="s">
        <v>4950</v>
      </c>
    </row>
    <row r="982" ht="15" spans="1:10">
      <c r="A982" t="s">
        <v>2489</v>
      </c>
      <c r="B982" t="s">
        <v>218</v>
      </c>
      <c r="C982">
        <v>506008</v>
      </c>
      <c r="D982" t="s">
        <v>2994</v>
      </c>
      <c r="E982" s="103">
        <v>977</v>
      </c>
      <c r="F982" s="104" t="e" cm="1">
        <f t="array" ref="F982">INDEX(QS!$B$5:$B$1000,MATCH(D982,QS!$C$5:$C$1000,0))</f>
        <v>#N/A</v>
      </c>
      <c r="G982" s="104" t="e">
        <f>VLOOKUP(D982,TIMES排名!A:B,2,FALSE)</f>
        <v>#N/A</v>
      </c>
      <c r="J982" s="109" t="s">
        <v>4951</v>
      </c>
    </row>
    <row r="983" ht="15" spans="1:10">
      <c r="A983" t="s">
        <v>188</v>
      </c>
      <c r="B983" t="s">
        <v>36</v>
      </c>
      <c r="C983">
        <v>529164</v>
      </c>
      <c r="D983" t="s">
        <v>2995</v>
      </c>
      <c r="E983" s="103">
        <v>977</v>
      </c>
      <c r="F983" s="104" t="e" cm="1">
        <f t="array" ref="F983">INDEX(QS!$B$5:$B$1000,MATCH(D983,QS!$C$5:$C$1000,0))</f>
        <v>#N/A</v>
      </c>
      <c r="G983" s="104" t="e">
        <f>VLOOKUP(D983,TIMES排名!A:B,2,FALSE)</f>
        <v>#N/A</v>
      </c>
      <c r="J983" s="109" t="s">
        <v>4952</v>
      </c>
    </row>
    <row r="984" ht="15" spans="1:10">
      <c r="A984" t="s">
        <v>388</v>
      </c>
      <c r="B984" t="s">
        <v>69</v>
      </c>
      <c r="C984">
        <v>529350</v>
      </c>
      <c r="D984" t="s">
        <v>2996</v>
      </c>
      <c r="E984" s="103">
        <v>977</v>
      </c>
      <c r="F984" s="104" t="e" cm="1">
        <f t="array" ref="F984">INDEX(QS!$B$5:$B$1000,MATCH(D984,QS!$C$5:$C$1000,0))</f>
        <v>#N/A</v>
      </c>
      <c r="G984" s="104" t="e">
        <f>VLOOKUP(D984,TIMES排名!A:B,2,FALSE)</f>
        <v>#N/A</v>
      </c>
      <c r="J984" s="109" t="s">
        <v>4953</v>
      </c>
    </row>
    <row r="985" ht="15" spans="1:10">
      <c r="A985" t="s">
        <v>2997</v>
      </c>
      <c r="B985" t="s">
        <v>40</v>
      </c>
      <c r="C985">
        <v>227368</v>
      </c>
      <c r="D985" s="8" t="s">
        <v>2998</v>
      </c>
      <c r="E985" s="103">
        <v>977</v>
      </c>
      <c r="F985" s="104" t="e" cm="1">
        <f t="array" ref="F985">INDEX(QS!$B$5:$B$1000,MATCH(D985,QS!$C$5:$C$1000,0))</f>
        <v>#N/A</v>
      </c>
      <c r="G985" s="104" t="e">
        <f>VLOOKUP(D985,TIMES排名!A:B,2,FALSE)</f>
        <v>#N/A</v>
      </c>
      <c r="J985" s="109" t="s">
        <v>4954</v>
      </c>
    </row>
    <row r="986" ht="15" spans="1:10">
      <c r="A986" t="s">
        <v>1127</v>
      </c>
      <c r="B986" t="s">
        <v>298</v>
      </c>
      <c r="C986">
        <v>528837</v>
      </c>
      <c r="D986" t="s">
        <v>1128</v>
      </c>
      <c r="E986" s="103">
        <v>986</v>
      </c>
      <c r="F986" s="104" t="str" cm="1">
        <f t="array" ref="F986">INDEX(QS!$B$5:$B$1000,MATCH(D986,QS!$C$5:$C$1000,0))</f>
        <v>=446</v>
      </c>
      <c r="G986" s="104" t="e">
        <f>VLOOKUP(D986,TIMES排名!A:B,2,FALSE)</f>
        <v>#N/A</v>
      </c>
      <c r="J986" s="109" t="s">
        <v>4955</v>
      </c>
    </row>
    <row r="987" ht="15" spans="1:10">
      <c r="A987" t="s">
        <v>722</v>
      </c>
      <c r="B987" t="s">
        <v>617</v>
      </c>
      <c r="C987">
        <v>529426</v>
      </c>
      <c r="D987" t="s">
        <v>723</v>
      </c>
      <c r="E987" s="103">
        <v>986</v>
      </c>
      <c r="F987" s="104" t="e" cm="1">
        <f t="array" ref="F987">INDEX(QS!$B$5:$B$1000,MATCH(D987,QS!$C$5:$C$1000,0))</f>
        <v>#N/A</v>
      </c>
      <c r="G987" s="104" t="str">
        <f>VLOOKUP(D987,TIMES排名!A:B,2,FALSE)</f>
        <v>1001–1200</v>
      </c>
      <c r="J987" s="109" t="s">
        <v>4956</v>
      </c>
    </row>
    <row r="988" ht="15" spans="1:10">
      <c r="A988" t="s">
        <v>1970</v>
      </c>
      <c r="B988" t="s">
        <v>582</v>
      </c>
      <c r="C988">
        <v>529278</v>
      </c>
      <c r="D988" t="s">
        <v>1971</v>
      </c>
      <c r="E988" s="103">
        <v>986</v>
      </c>
      <c r="F988" s="104" t="e" cm="1">
        <f t="array" ref="F988">INDEX(QS!$B$5:$B$1000,MATCH(D988,QS!$C$5:$C$1000,0))</f>
        <v>#N/A</v>
      </c>
      <c r="G988" s="104" t="str">
        <f>VLOOKUP(D988,TIMES排名!A:B,2,FALSE)</f>
        <v>501–600</v>
      </c>
      <c r="J988" s="109" t="s">
        <v>4957</v>
      </c>
    </row>
    <row r="989" ht="15" spans="1:10">
      <c r="A989" t="s">
        <v>785</v>
      </c>
      <c r="B989" t="s">
        <v>121</v>
      </c>
      <c r="C989">
        <v>529603</v>
      </c>
      <c r="D989" t="s">
        <v>786</v>
      </c>
      <c r="E989" s="103">
        <v>986</v>
      </c>
      <c r="F989" s="104" t="e" cm="1">
        <f t="array" ref="F989">INDEX(QS!$B$5:$B$1000,MATCH(D989,QS!$C$5:$C$1000,0))</f>
        <v>#N/A</v>
      </c>
      <c r="G989" s="104" t="str">
        <f>VLOOKUP(D989,TIMES排名!A:B,2,FALSE)</f>
        <v>601–800</v>
      </c>
      <c r="J989" s="109" t="s">
        <v>4958</v>
      </c>
    </row>
    <row r="990" ht="15" spans="1:10">
      <c r="A990" t="s">
        <v>2605</v>
      </c>
      <c r="B990" t="s">
        <v>516</v>
      </c>
      <c r="C990">
        <v>502752</v>
      </c>
      <c r="D990" t="s">
        <v>2999</v>
      </c>
      <c r="E990" s="103">
        <v>986</v>
      </c>
      <c r="F990" s="104" t="e" cm="1">
        <f t="array" ref="F990">INDEX(QS!$B$5:$B$1000,MATCH(D990,QS!$C$5:$C$1000,0))</f>
        <v>#N/A</v>
      </c>
      <c r="G990" s="104" t="e">
        <f>VLOOKUP(D990,TIMES排名!A:B,2,FALSE)</f>
        <v>#N/A</v>
      </c>
      <c r="J990" s="109" t="s">
        <v>4959</v>
      </c>
    </row>
    <row r="991" ht="15" spans="1:10">
      <c r="A991" t="s">
        <v>3000</v>
      </c>
      <c r="B991" t="s">
        <v>69</v>
      </c>
      <c r="C991">
        <v>529038</v>
      </c>
      <c r="D991" t="s">
        <v>3001</v>
      </c>
      <c r="E991" s="103">
        <v>986</v>
      </c>
      <c r="F991" s="104" t="e" cm="1">
        <f t="array" ref="F991">INDEX(QS!$B$5:$B$1000,MATCH(D991,QS!$C$5:$C$1000,0))</f>
        <v>#N/A</v>
      </c>
      <c r="G991" s="104" t="e">
        <f>VLOOKUP(D991,TIMES排名!A:B,2,FALSE)</f>
        <v>#N/A</v>
      </c>
      <c r="J991" s="109" t="s">
        <v>4960</v>
      </c>
    </row>
    <row r="992" ht="15" spans="1:10">
      <c r="A992" t="s">
        <v>3002</v>
      </c>
      <c r="B992" t="s">
        <v>3003</v>
      </c>
      <c r="C992">
        <v>529063</v>
      </c>
      <c r="D992" t="s">
        <v>3004</v>
      </c>
      <c r="E992" s="103">
        <v>986</v>
      </c>
      <c r="F992" s="104" t="e" cm="1">
        <f t="array" ref="F992">INDEX(QS!$B$5:$B$1000,MATCH(D992,QS!$C$5:$C$1000,0))</f>
        <v>#N/A</v>
      </c>
      <c r="G992" s="104" t="e">
        <f>VLOOKUP(D992,TIMES排名!A:B,2,FALSE)</f>
        <v>#N/A</v>
      </c>
      <c r="J992" s="109" t="s">
        <v>4961</v>
      </c>
    </row>
    <row r="993" ht="15" spans="1:10">
      <c r="A993" t="s">
        <v>3005</v>
      </c>
      <c r="B993" t="s">
        <v>617</v>
      </c>
      <c r="C993">
        <v>530212</v>
      </c>
      <c r="D993" t="s">
        <v>3006</v>
      </c>
      <c r="E993" s="103">
        <v>993</v>
      </c>
      <c r="F993" s="104" t="e" cm="1">
        <f t="array" ref="F993">INDEX(QS!$B$5:$B$1000,MATCH(D993,QS!$C$5:$C$1000,0))</f>
        <v>#N/A</v>
      </c>
      <c r="G993" s="104" t="e">
        <f>VLOOKUP(D993,TIMES排名!A:B,2,FALSE)</f>
        <v>#N/A</v>
      </c>
      <c r="J993" s="109" t="s">
        <v>4962</v>
      </c>
    </row>
    <row r="994" ht="15" spans="1:10">
      <c r="A994" t="s">
        <v>496</v>
      </c>
      <c r="B994" t="s">
        <v>497</v>
      </c>
      <c r="C994">
        <v>529070</v>
      </c>
      <c r="D994" t="s">
        <v>1179</v>
      </c>
      <c r="E994" s="103">
        <v>993</v>
      </c>
      <c r="F994" s="104" t="e" cm="1">
        <f t="array" ref="F994">INDEX(QS!$B$5:$B$1000,MATCH(D994,QS!$C$5:$C$1000,0))</f>
        <v>#N/A</v>
      </c>
      <c r="G994" s="104" t="e">
        <f>VLOOKUP(D994,TIMES排名!A:B,2,FALSE)</f>
        <v>#N/A</v>
      </c>
      <c r="J994" s="109" t="s">
        <v>4963</v>
      </c>
    </row>
    <row r="995" ht="15" spans="1:10">
      <c r="A995" t="s">
        <v>1718</v>
      </c>
      <c r="B995" t="s">
        <v>474</v>
      </c>
      <c r="C995">
        <v>528920</v>
      </c>
      <c r="D995" t="s">
        <v>1719</v>
      </c>
      <c r="E995" s="103">
        <v>993</v>
      </c>
      <c r="F995" s="104" t="e" cm="1">
        <f t="array" ref="F995">INDEX(QS!$B$5:$B$1000,MATCH(D995,QS!$C$5:$C$1000,0))</f>
        <v>#N/A</v>
      </c>
      <c r="G995" s="104" t="str">
        <f>VLOOKUP(D995,TIMES排名!A:B,2,FALSE)</f>
        <v>1201–1500</v>
      </c>
      <c r="J995" s="109" t="s">
        <v>4964</v>
      </c>
    </row>
    <row r="996" ht="15" spans="1:10">
      <c r="A996" t="s">
        <v>1315</v>
      </c>
      <c r="B996" t="s">
        <v>471</v>
      </c>
      <c r="C996">
        <v>504757</v>
      </c>
      <c r="D996" t="s">
        <v>1316</v>
      </c>
      <c r="E996" s="103">
        <v>996</v>
      </c>
      <c r="F996" s="104" t="str" cm="1">
        <f t="array" ref="F996">INDEX(QS!$B$5:$B$1000,MATCH(D996,QS!$C$5:$C$1000,0))</f>
        <v>611-620</v>
      </c>
      <c r="G996" s="104" t="str">
        <f>VLOOKUP(D996,TIMES排名!A:B,2,FALSE)</f>
        <v>1001–1200</v>
      </c>
      <c r="J996" s="109" t="s">
        <v>4965</v>
      </c>
    </row>
    <row r="997" ht="15" spans="1:10">
      <c r="A997" t="s">
        <v>1000</v>
      </c>
      <c r="B997" t="s">
        <v>69</v>
      </c>
      <c r="C997">
        <v>530213</v>
      </c>
      <c r="D997" t="s">
        <v>3007</v>
      </c>
      <c r="E997" s="103">
        <v>996</v>
      </c>
      <c r="F997" s="104" t="e" cm="1">
        <f t="array" ref="F997">INDEX(QS!$B$5:$B$1000,MATCH(D997,QS!$C$5:$C$1000,0))</f>
        <v>#N/A</v>
      </c>
      <c r="G997" s="104" t="e">
        <f>VLOOKUP(D997,TIMES排名!A:B,2,FALSE)</f>
        <v>#N/A</v>
      </c>
      <c r="J997" s="109" t="s">
        <v>4966</v>
      </c>
    </row>
    <row r="998" ht="15" spans="1:10">
      <c r="A998" t="s">
        <v>1608</v>
      </c>
      <c r="B998" t="s">
        <v>1609</v>
      </c>
      <c r="C998">
        <v>529002</v>
      </c>
      <c r="D998" t="s">
        <v>1610</v>
      </c>
      <c r="E998" s="103">
        <v>996</v>
      </c>
      <c r="F998" s="104" t="e" cm="1">
        <f t="array" ref="F998">INDEX(QS!$B$5:$B$1000,MATCH(D998,QS!$C$5:$C$1000,0))</f>
        <v>#N/A</v>
      </c>
      <c r="G998" s="104" t="str">
        <f>VLOOKUP(D998,TIMES排名!A:B,2,FALSE)</f>
        <v>601–800</v>
      </c>
      <c r="J998" s="109" t="s">
        <v>4967</v>
      </c>
    </row>
    <row r="999" ht="15" spans="1:10">
      <c r="A999" t="s">
        <v>3008</v>
      </c>
      <c r="B999" t="s">
        <v>218</v>
      </c>
      <c r="C999">
        <v>528967</v>
      </c>
      <c r="D999" t="s">
        <v>3009</v>
      </c>
      <c r="E999" s="103">
        <v>996</v>
      </c>
      <c r="F999" s="104" t="e" cm="1">
        <f t="array" ref="F999">INDEX(QS!$B$5:$B$1000,MATCH(D999,QS!$C$5:$C$1000,0))</f>
        <v>#N/A</v>
      </c>
      <c r="G999" s="104" t="e">
        <f>VLOOKUP(D999,TIMES排名!A:B,2,FALSE)</f>
        <v>#N/A</v>
      </c>
      <c r="J999" s="109" t="s">
        <v>4968</v>
      </c>
    </row>
    <row r="1000" ht="15" spans="1:10">
      <c r="A1000" t="s">
        <v>1390</v>
      </c>
      <c r="B1000" t="s">
        <v>461</v>
      </c>
      <c r="C1000">
        <v>530040</v>
      </c>
      <c r="D1000" t="s">
        <v>3010</v>
      </c>
      <c r="E1000" s="103">
        <v>996</v>
      </c>
      <c r="F1000" s="104" t="e" cm="1">
        <f t="array" ref="F1000">INDEX(QS!$B$5:$B$1000,MATCH(D1000,QS!$C$5:$C$1000,0))</f>
        <v>#N/A</v>
      </c>
      <c r="G1000" s="104" t="e">
        <f>VLOOKUP(D1000,TIMES排名!A:B,2,FALSE)</f>
        <v>#N/A</v>
      </c>
      <c r="J1000" s="109" t="s">
        <v>4969</v>
      </c>
    </row>
    <row r="1001" ht="15" spans="1:10">
      <c r="A1001" t="s">
        <v>35</v>
      </c>
      <c r="B1001" t="s">
        <v>36</v>
      </c>
      <c r="C1001">
        <v>529009</v>
      </c>
      <c r="D1001" t="s">
        <v>1403</v>
      </c>
      <c r="E1001" s="103">
        <v>1001</v>
      </c>
      <c r="F1001" s="104" t="str" cm="1">
        <f t="array" ref="F1001">INDEX(QS!$B$5:$B$1000,MATCH(D1001,QS!$C$5:$C$1000,0))</f>
        <v>=413</v>
      </c>
      <c r="G1001" s="104" t="str">
        <f>VLOOKUP(D1001,TIMES排名!A:B,2,FALSE)</f>
        <v>601–800</v>
      </c>
      <c r="J1001" s="109" t="s">
        <v>4970</v>
      </c>
    </row>
    <row r="1002" ht="15" spans="1:10">
      <c r="A1002" t="s">
        <v>1990</v>
      </c>
      <c r="B1002" t="s">
        <v>36</v>
      </c>
      <c r="C1002">
        <v>529675</v>
      </c>
      <c r="D1002" t="s">
        <v>1991</v>
      </c>
      <c r="E1002" s="103">
        <v>1001</v>
      </c>
      <c r="F1002" s="104" t="str" cm="1">
        <f t="array" ref="F1002">INDEX(QS!$B$5:$B$1000,MATCH(D1002,QS!$C$5:$C$1000,0))</f>
        <v>851-900</v>
      </c>
      <c r="G1002" s="104" t="str">
        <f>VLOOKUP(D1002,TIMES排名!A:B,2,FALSE)</f>
        <v>401–500</v>
      </c>
      <c r="J1002" s="109" t="s">
        <v>4971</v>
      </c>
    </row>
    <row r="1003" ht="15" spans="1:10">
      <c r="A1003" t="s">
        <v>3011</v>
      </c>
      <c r="B1003" t="s">
        <v>405</v>
      </c>
      <c r="C1003">
        <v>529254</v>
      </c>
      <c r="D1003" t="s">
        <v>3012</v>
      </c>
      <c r="E1003" s="103">
        <v>1001</v>
      </c>
      <c r="F1003" s="104" t="e" cm="1">
        <f t="array" ref="F1003">INDEX(QS!$B$5:$B$1000,MATCH(D1003,QS!$C$5:$C$1000,0))</f>
        <v>#N/A</v>
      </c>
      <c r="G1003" s="104" t="e">
        <f>VLOOKUP(D1003,TIMES排名!A:B,2,FALSE)</f>
        <v>#N/A</v>
      </c>
      <c r="J1003" s="109" t="s">
        <v>4972</v>
      </c>
    </row>
    <row r="1004" ht="15" spans="1:10">
      <c r="A1004" t="s">
        <v>3013</v>
      </c>
      <c r="B1004" t="s">
        <v>575</v>
      </c>
      <c r="C1004">
        <v>530214</v>
      </c>
      <c r="D1004" t="s">
        <v>3014</v>
      </c>
      <c r="E1004" s="103">
        <v>1001</v>
      </c>
      <c r="F1004" s="104" t="e" cm="1">
        <f t="array" ref="F1004">INDEX(QS!$B$5:$B$1000,MATCH(D1004,QS!$C$5:$C$1000,0))</f>
        <v>#N/A</v>
      </c>
      <c r="G1004" s="104" t="e">
        <f>VLOOKUP(D1004,TIMES排名!A:B,2,FALSE)</f>
        <v>#N/A</v>
      </c>
      <c r="J1004" s="109" t="s">
        <v>4973</v>
      </c>
    </row>
    <row r="1005" ht="15" spans="1:10">
      <c r="A1005" t="s">
        <v>1834</v>
      </c>
      <c r="B1005" t="s">
        <v>40</v>
      </c>
      <c r="C1005">
        <v>133553</v>
      </c>
      <c r="D1005" s="8" t="s">
        <v>3015</v>
      </c>
      <c r="E1005" s="103">
        <v>1005</v>
      </c>
      <c r="F1005" s="104" t="e" cm="1">
        <f t="array" ref="F1005">INDEX(QS!$B$5:$B$1000,MATCH(D1005,QS!$C$5:$C$1000,0))</f>
        <v>#N/A</v>
      </c>
      <c r="G1005" s="104" t="e">
        <f>VLOOKUP(D1005,TIMES排名!A:B,2,FALSE)</f>
        <v>#N/A</v>
      </c>
      <c r="J1005" s="109" t="s">
        <v>4974</v>
      </c>
    </row>
    <row r="1006" ht="15" spans="1:10">
      <c r="A1006" t="s">
        <v>327</v>
      </c>
      <c r="B1006" t="s">
        <v>40</v>
      </c>
      <c r="C1006">
        <v>131520</v>
      </c>
      <c r="D1006" t="s">
        <v>1043</v>
      </c>
      <c r="E1006" s="103">
        <v>1005</v>
      </c>
      <c r="F1006" s="104" t="e" cm="1">
        <f t="array" ref="F1006">INDEX(QS!$B$5:$B$1000,MATCH(D1006,QS!$C$5:$C$1000,0))</f>
        <v>#N/A</v>
      </c>
      <c r="G1006" s="104" t="str">
        <f>VLOOKUP(D1006,TIMES排名!A:B,2,FALSE)</f>
        <v>351–400</v>
      </c>
      <c r="J1006" s="109" t="s">
        <v>4975</v>
      </c>
    </row>
    <row r="1007" ht="15" spans="1:10">
      <c r="A1007" t="s">
        <v>907</v>
      </c>
      <c r="B1007" t="s">
        <v>218</v>
      </c>
      <c r="C1007">
        <v>529342</v>
      </c>
      <c r="D1007" t="s">
        <v>908</v>
      </c>
      <c r="E1007" s="103">
        <v>1005</v>
      </c>
      <c r="F1007" s="104" t="str" cm="1">
        <f t="array" ref="F1007">INDEX(QS!$B$5:$B$1000,MATCH(D1007,QS!$C$5:$C$1000,0))</f>
        <v>=192</v>
      </c>
      <c r="G1007" s="104" t="e">
        <f>VLOOKUP(D1007,TIMES排名!A:B,2,FALSE)</f>
        <v>#N/A</v>
      </c>
      <c r="J1007" s="109" t="s">
        <v>4976</v>
      </c>
    </row>
    <row r="1008" ht="15" spans="1:10">
      <c r="A1008" t="s">
        <v>937</v>
      </c>
      <c r="B1008" t="s">
        <v>121</v>
      </c>
      <c r="C1008">
        <v>529602</v>
      </c>
      <c r="D1008" t="s">
        <v>938</v>
      </c>
      <c r="E1008" s="103">
        <v>1005</v>
      </c>
      <c r="F1008" s="104" t="e" cm="1">
        <f t="array" ref="F1008">INDEX(QS!$B$5:$B$1000,MATCH(D1008,QS!$C$5:$C$1000,0))</f>
        <v>#N/A</v>
      </c>
      <c r="G1008" s="104" t="str">
        <f>VLOOKUP(D1008,TIMES排名!A:B,2,FALSE)</f>
        <v>601–800</v>
      </c>
      <c r="J1008" s="109" t="s">
        <v>4977</v>
      </c>
    </row>
    <row r="1009" ht="15" spans="1:10">
      <c r="A1009" t="s">
        <v>942</v>
      </c>
      <c r="B1009" t="s">
        <v>522</v>
      </c>
      <c r="C1009">
        <v>502854</v>
      </c>
      <c r="D1009" t="s">
        <v>943</v>
      </c>
      <c r="E1009" s="103">
        <v>1005</v>
      </c>
      <c r="F1009" s="104" t="e" cm="1">
        <f t="array" ref="F1009">INDEX(QS!$B$5:$B$1000,MATCH(D1009,QS!$C$5:$C$1000,0))</f>
        <v>#N/A</v>
      </c>
      <c r="G1009" s="104" t="e">
        <f>VLOOKUP(D1009,TIMES排名!A:B,2,FALSE)</f>
        <v>#N/A</v>
      </c>
      <c r="J1009" s="109" t="s">
        <v>4978</v>
      </c>
    </row>
    <row r="1010" ht="15" spans="1:10">
      <c r="A1010" t="s">
        <v>1160</v>
      </c>
      <c r="B1010" t="s">
        <v>373</v>
      </c>
      <c r="C1010">
        <v>529155</v>
      </c>
      <c r="D1010" t="s">
        <v>1161</v>
      </c>
      <c r="E1010" s="103">
        <v>1005</v>
      </c>
      <c r="F1010" s="104" t="e" cm="1">
        <f t="array" ref="F1010">INDEX(QS!$B$5:$B$1000,MATCH(D1010,QS!$C$5:$C$1000,0))</f>
        <v>#N/A</v>
      </c>
      <c r="G1010" s="104" t="str">
        <f>VLOOKUP(D1010,TIMES排名!A:B,2,FALSE)</f>
        <v>801–1000</v>
      </c>
      <c r="J1010" s="109" t="s">
        <v>4979</v>
      </c>
    </row>
    <row r="1011" ht="15" spans="1:10">
      <c r="A1011" t="s">
        <v>1847</v>
      </c>
      <c r="B1011" t="s">
        <v>1848</v>
      </c>
      <c r="C1011">
        <v>529589</v>
      </c>
      <c r="D1011" t="s">
        <v>1849</v>
      </c>
      <c r="E1011" s="103">
        <v>1005</v>
      </c>
      <c r="F1011" s="104" t="e" cm="1">
        <f t="array" ref="F1011">INDEX(QS!$B$5:$B$1000,MATCH(D1011,QS!$C$5:$C$1000,0))</f>
        <v>#N/A</v>
      </c>
      <c r="G1011" s="104" t="e">
        <f>VLOOKUP(D1011,TIMES排名!A:B,2,FALSE)</f>
        <v>#N/A</v>
      </c>
      <c r="J1011" s="109" t="s">
        <v>4980</v>
      </c>
    </row>
    <row r="1012" ht="15" spans="1:10">
      <c r="A1012" t="s">
        <v>3016</v>
      </c>
      <c r="B1012" t="s">
        <v>402</v>
      </c>
      <c r="C1012">
        <v>505807</v>
      </c>
      <c r="D1012" t="s">
        <v>3017</v>
      </c>
      <c r="E1012" s="103">
        <v>1012</v>
      </c>
      <c r="F1012" s="104" t="e" cm="1">
        <f t="array" ref="F1012">INDEX(QS!$B$5:$B$1000,MATCH(D1012,QS!$C$5:$C$1000,0))</f>
        <v>#N/A</v>
      </c>
      <c r="G1012" s="104" t="e">
        <f>VLOOKUP(D1012,TIMES排名!A:B,2,FALSE)</f>
        <v>#N/A</v>
      </c>
      <c r="J1012" s="109" t="s">
        <v>4981</v>
      </c>
    </row>
    <row r="1013" ht="15" spans="1:10">
      <c r="A1013" t="s">
        <v>1406</v>
      </c>
      <c r="B1013" t="s">
        <v>402</v>
      </c>
      <c r="C1013">
        <v>529051</v>
      </c>
      <c r="D1013" t="s">
        <v>1407</v>
      </c>
      <c r="E1013" s="103">
        <v>1012</v>
      </c>
      <c r="F1013" s="104" t="e" cm="1">
        <f t="array" ref="F1013">INDEX(QS!$B$5:$B$1000,MATCH(D1013,QS!$C$5:$C$1000,0))</f>
        <v>#N/A</v>
      </c>
      <c r="G1013" s="104" t="e">
        <f>VLOOKUP(D1013,TIMES排名!A:B,2,FALSE)</f>
        <v>#N/A</v>
      </c>
      <c r="J1013" s="109" t="s">
        <v>4982</v>
      </c>
    </row>
    <row r="1014" ht="15" spans="1:10">
      <c r="A1014" t="s">
        <v>1173</v>
      </c>
      <c r="B1014" t="s">
        <v>497</v>
      </c>
      <c r="C1014">
        <v>529024</v>
      </c>
      <c r="D1014" t="s">
        <v>1174</v>
      </c>
      <c r="E1014" s="103">
        <v>1014</v>
      </c>
      <c r="F1014" s="104" t="str" cm="1">
        <f t="array" ref="F1014">INDEX(QS!$B$5:$B$1000,MATCH(D1014,QS!$C$5:$C$1000,0))</f>
        <v>951-1000</v>
      </c>
      <c r="G1014" s="104" t="str">
        <f>VLOOKUP(D1014,TIMES排名!A:B,2,FALSE)</f>
        <v>1201–1500</v>
      </c>
      <c r="J1014" s="109" t="s">
        <v>4983</v>
      </c>
    </row>
    <row r="1015" ht="15" spans="1:10">
      <c r="A1015" t="s">
        <v>1455</v>
      </c>
      <c r="B1015" t="s">
        <v>617</v>
      </c>
      <c r="C1015">
        <v>530215</v>
      </c>
      <c r="D1015" t="s">
        <v>3018</v>
      </c>
      <c r="E1015" s="103">
        <v>1014</v>
      </c>
      <c r="F1015" s="104" t="e" cm="1">
        <f t="array" ref="F1015">INDEX(QS!$B$5:$B$1000,MATCH(D1015,QS!$C$5:$C$1000,0))</f>
        <v>#N/A</v>
      </c>
      <c r="G1015" s="104" t="e">
        <f>VLOOKUP(D1015,TIMES排名!A:B,2,FALSE)</f>
        <v>#N/A</v>
      </c>
      <c r="J1015" s="109" t="s">
        <v>4984</v>
      </c>
    </row>
    <row r="1016" ht="15" spans="1:10">
      <c r="A1016" t="s">
        <v>3019</v>
      </c>
      <c r="B1016" t="s">
        <v>653</v>
      </c>
      <c r="C1016">
        <v>510765</v>
      </c>
      <c r="D1016" t="s">
        <v>3020</v>
      </c>
      <c r="E1016" s="103">
        <v>1014</v>
      </c>
      <c r="F1016" s="104" t="e" cm="1">
        <f t="array" ref="F1016">INDEX(QS!$B$5:$B$1000,MATCH(D1016,QS!$C$5:$C$1000,0))</f>
        <v>#N/A</v>
      </c>
      <c r="G1016" s="104" t="e">
        <f>VLOOKUP(D1016,TIMES排名!A:B,2,FALSE)</f>
        <v>#N/A</v>
      </c>
      <c r="J1016" s="109" t="s">
        <v>4985</v>
      </c>
    </row>
    <row r="1017" ht="15" spans="1:10">
      <c r="A1017" t="s">
        <v>3021</v>
      </c>
      <c r="B1017" t="s">
        <v>96</v>
      </c>
      <c r="C1017">
        <v>528947</v>
      </c>
      <c r="D1017" t="s">
        <v>3022</v>
      </c>
      <c r="E1017" s="103">
        <v>1014</v>
      </c>
      <c r="F1017" s="104" t="e" cm="1">
        <f t="array" ref="F1017">INDEX(QS!$B$5:$B$1000,MATCH(D1017,QS!$C$5:$C$1000,0))</f>
        <v>#N/A</v>
      </c>
      <c r="G1017" s="104" t="e">
        <f>VLOOKUP(D1017,TIMES排名!A:B,2,FALSE)</f>
        <v>#N/A</v>
      </c>
      <c r="J1017" s="109" t="s">
        <v>4986</v>
      </c>
    </row>
    <row r="1018" ht="15" spans="1:10">
      <c r="A1018" t="s">
        <v>372</v>
      </c>
      <c r="B1018" t="s">
        <v>373</v>
      </c>
      <c r="C1018">
        <v>529075</v>
      </c>
      <c r="D1018" t="s">
        <v>3023</v>
      </c>
      <c r="E1018" s="103">
        <v>1014</v>
      </c>
      <c r="F1018" s="104" t="e" cm="1">
        <f t="array" ref="F1018">INDEX(QS!$B$5:$B$1000,MATCH(D1018,QS!$C$5:$C$1000,0))</f>
        <v>#N/A</v>
      </c>
      <c r="G1018" s="104" t="e">
        <f>VLOOKUP(D1018,TIMES排名!A:B,2,FALSE)</f>
        <v>#N/A</v>
      </c>
      <c r="J1018" s="109" t="s">
        <v>4987</v>
      </c>
    </row>
    <row r="1019" ht="15" spans="1:10">
      <c r="A1019" t="s">
        <v>3024</v>
      </c>
      <c r="B1019" t="s">
        <v>298</v>
      </c>
      <c r="C1019">
        <v>528953</v>
      </c>
      <c r="D1019" t="s">
        <v>3025</v>
      </c>
      <c r="E1019" s="103">
        <v>1014</v>
      </c>
      <c r="F1019" s="104" t="e" cm="1">
        <f t="array" ref="F1019">INDEX(QS!$B$5:$B$1000,MATCH(D1019,QS!$C$5:$C$1000,0))</f>
        <v>#N/A</v>
      </c>
      <c r="G1019" s="104" t="e">
        <f>VLOOKUP(D1019,TIMES排名!A:B,2,FALSE)</f>
        <v>#N/A</v>
      </c>
      <c r="J1019" s="109" t="s">
        <v>4988</v>
      </c>
    </row>
    <row r="1020" ht="15" spans="1:10">
      <c r="A1020" t="s">
        <v>2731</v>
      </c>
      <c r="B1020" t="s">
        <v>642</v>
      </c>
      <c r="C1020">
        <v>530216</v>
      </c>
      <c r="D1020" t="s">
        <v>3026</v>
      </c>
      <c r="E1020" s="103">
        <v>1014</v>
      </c>
      <c r="F1020" s="104" t="e" cm="1">
        <f t="array" ref="F1020">INDEX(QS!$B$5:$B$1000,MATCH(D1020,QS!$C$5:$C$1000,0))</f>
        <v>#N/A</v>
      </c>
      <c r="G1020" s="104" t="e">
        <f>VLOOKUP(D1020,TIMES排名!A:B,2,FALSE)</f>
        <v>#N/A</v>
      </c>
      <c r="J1020" s="109" t="s">
        <v>4989</v>
      </c>
    </row>
    <row r="1021" ht="15" spans="1:10">
      <c r="A1021" t="s">
        <v>3027</v>
      </c>
      <c r="B1021" t="s">
        <v>40</v>
      </c>
      <c r="C1021">
        <v>110422</v>
      </c>
      <c r="D1021" t="s">
        <v>3028</v>
      </c>
      <c r="E1021" s="103">
        <v>1021</v>
      </c>
      <c r="F1021" s="104" t="e" cm="1">
        <f t="array" ref="F1021">INDEX(QS!$B$5:$B$1000,MATCH(D1021,QS!$C$5:$C$1000,0))</f>
        <v>#N/A</v>
      </c>
      <c r="G1021" s="104" t="e">
        <f>VLOOKUP(D1021,TIMES排名!A:B,2,FALSE)</f>
        <v>#N/A</v>
      </c>
      <c r="J1021" s="109" t="s">
        <v>4990</v>
      </c>
    </row>
    <row r="1022" ht="15" spans="1:10">
      <c r="A1022" t="s">
        <v>3029</v>
      </c>
      <c r="B1022" t="s">
        <v>402</v>
      </c>
      <c r="C1022">
        <v>505673</v>
      </c>
      <c r="D1022" t="s">
        <v>3030</v>
      </c>
      <c r="E1022" s="103">
        <v>1021</v>
      </c>
      <c r="F1022" s="104" t="str" cm="1">
        <f t="array" ref="F1022">INDEX(QS!$B$5:$B$1000,MATCH(D1022,QS!$C$5:$C$1000,0))</f>
        <v>951-1000</v>
      </c>
      <c r="G1022" s="104" t="e">
        <f>VLOOKUP(D1022,TIMES排名!A:B,2,FALSE)</f>
        <v>#N/A</v>
      </c>
      <c r="J1022" s="109" t="s">
        <v>4991</v>
      </c>
    </row>
    <row r="1023" ht="15" spans="1:10">
      <c r="A1023" t="s">
        <v>3031</v>
      </c>
      <c r="B1023" t="s">
        <v>405</v>
      </c>
      <c r="C1023">
        <v>529183</v>
      </c>
      <c r="D1023" t="s">
        <v>3032</v>
      </c>
      <c r="E1023" s="103">
        <v>1021</v>
      </c>
      <c r="F1023" s="104" t="e" cm="1">
        <f t="array" ref="F1023">INDEX(QS!$B$5:$B$1000,MATCH(D1023,QS!$C$5:$C$1000,0))</f>
        <v>#N/A</v>
      </c>
      <c r="G1023" s="104" t="e">
        <f>VLOOKUP(D1023,TIMES排名!A:B,2,FALSE)</f>
        <v>#N/A</v>
      </c>
      <c r="J1023" s="109" t="s">
        <v>4992</v>
      </c>
    </row>
    <row r="1024" ht="15" spans="1:10">
      <c r="A1024" t="s">
        <v>369</v>
      </c>
      <c r="B1024" t="s">
        <v>370</v>
      </c>
      <c r="C1024">
        <v>528990</v>
      </c>
      <c r="D1024" t="s">
        <v>3033</v>
      </c>
      <c r="E1024" s="103">
        <v>1021</v>
      </c>
      <c r="F1024" s="104" t="e" cm="1">
        <f t="array" ref="F1024">INDEX(QS!$B$5:$B$1000,MATCH(D1024,QS!$C$5:$C$1000,0))</f>
        <v>#N/A</v>
      </c>
      <c r="G1024" s="104" t="e">
        <f>VLOOKUP(D1024,TIMES排名!A:B,2,FALSE)</f>
        <v>#N/A</v>
      </c>
      <c r="J1024" s="109" t="s">
        <v>4993</v>
      </c>
    </row>
    <row r="1025" ht="15" spans="1:10">
      <c r="A1025" t="s">
        <v>680</v>
      </c>
      <c r="B1025" t="s">
        <v>464</v>
      </c>
      <c r="C1025">
        <v>529325</v>
      </c>
      <c r="D1025" t="s">
        <v>1657</v>
      </c>
      <c r="E1025" s="103">
        <v>1021</v>
      </c>
      <c r="F1025" s="104" t="e" cm="1">
        <f t="array" ref="F1025">INDEX(QS!$B$5:$B$1000,MATCH(D1025,QS!$C$5:$C$1000,0))</f>
        <v>#N/A</v>
      </c>
      <c r="G1025" s="104" t="str">
        <f>VLOOKUP(D1025,TIMES排名!A:B,2,FALSE)</f>
        <v>1201–1500</v>
      </c>
      <c r="J1025" s="109" t="s">
        <v>4994</v>
      </c>
    </row>
    <row r="1026" ht="15" spans="1:10">
      <c r="A1026" t="s">
        <v>3034</v>
      </c>
      <c r="B1026" t="s">
        <v>474</v>
      </c>
      <c r="C1026">
        <v>506633</v>
      </c>
      <c r="D1026" t="s">
        <v>3035</v>
      </c>
      <c r="E1026" s="103">
        <v>1021</v>
      </c>
      <c r="F1026" s="104" t="e" cm="1">
        <f t="array" ref="F1026">INDEX(QS!$B$5:$B$1000,MATCH(D1026,QS!$C$5:$C$1000,0))</f>
        <v>#N/A</v>
      </c>
      <c r="G1026" s="104" t="e">
        <f>VLOOKUP(D1026,TIMES排名!A:B,2,FALSE)</f>
        <v>#N/A</v>
      </c>
      <c r="J1026" s="109" t="s">
        <v>4995</v>
      </c>
    </row>
    <row r="1027" ht="15" spans="1:10">
      <c r="A1027" t="s">
        <v>3036</v>
      </c>
      <c r="B1027" t="s">
        <v>402</v>
      </c>
      <c r="C1027">
        <v>503239</v>
      </c>
      <c r="D1027" t="s">
        <v>3037</v>
      </c>
      <c r="E1027" s="103">
        <v>1021</v>
      </c>
      <c r="F1027" s="104" t="e" cm="1">
        <f t="array" ref="F1027">INDEX(QS!$B$5:$B$1000,MATCH(D1027,QS!$C$5:$C$1000,0))</f>
        <v>#N/A</v>
      </c>
      <c r="G1027" s="104" t="e">
        <f>VLOOKUP(D1027,TIMES排名!A:B,2,FALSE)</f>
        <v>#N/A</v>
      </c>
      <c r="J1027" s="109" t="s">
        <v>4996</v>
      </c>
    </row>
    <row r="1028" ht="15" spans="1:10">
      <c r="A1028" t="s">
        <v>1497</v>
      </c>
      <c r="B1028" t="s">
        <v>405</v>
      </c>
      <c r="C1028">
        <v>528992</v>
      </c>
      <c r="D1028" t="s">
        <v>3038</v>
      </c>
      <c r="E1028" s="103">
        <v>1021</v>
      </c>
      <c r="F1028" s="104" t="e" cm="1">
        <f t="array" ref="F1028">INDEX(QS!$B$5:$B$1000,MATCH(D1028,QS!$C$5:$C$1000,0))</f>
        <v>#N/A</v>
      </c>
      <c r="G1028" s="104" t="e">
        <f>VLOOKUP(D1028,TIMES排名!A:B,2,FALSE)</f>
        <v>#N/A</v>
      </c>
      <c r="J1028" s="109" t="s">
        <v>4997</v>
      </c>
    </row>
    <row r="1029" ht="15" spans="1:10">
      <c r="A1029" t="s">
        <v>3039</v>
      </c>
      <c r="B1029" t="s">
        <v>545</v>
      </c>
      <c r="C1029">
        <v>528817</v>
      </c>
      <c r="D1029" t="s">
        <v>3040</v>
      </c>
      <c r="E1029" s="103">
        <v>1021</v>
      </c>
      <c r="F1029" s="104" t="e" cm="1">
        <f t="array" ref="F1029">INDEX(QS!$B$5:$B$1000,MATCH(D1029,QS!$C$5:$C$1000,0))</f>
        <v>#N/A</v>
      </c>
      <c r="G1029" s="104" t="e">
        <f>VLOOKUP(D1029,TIMES排名!A:B,2,FALSE)</f>
        <v>#N/A</v>
      </c>
      <c r="J1029" s="109" t="s">
        <v>4998</v>
      </c>
    </row>
    <row r="1030" ht="15" spans="1:10">
      <c r="A1030" t="s">
        <v>759</v>
      </c>
      <c r="B1030" t="s">
        <v>121</v>
      </c>
      <c r="C1030">
        <v>529370</v>
      </c>
      <c r="D1030" t="s">
        <v>760</v>
      </c>
      <c r="E1030" s="103">
        <v>1030</v>
      </c>
      <c r="F1030" s="104" t="str" cm="1">
        <f t="array" ref="F1030">INDEX(QS!$B$5:$B$1000,MATCH(D1030,QS!$C$5:$C$1000,0))</f>
        <v>=567</v>
      </c>
      <c r="G1030" s="104" t="str">
        <f>VLOOKUP(D1030,TIMES排名!A:B,2,FALSE)</f>
        <v>251–300</v>
      </c>
      <c r="J1030" s="109" t="s">
        <v>4999</v>
      </c>
    </row>
    <row r="1031" ht="15" spans="1:10">
      <c r="A1031" t="s">
        <v>2186</v>
      </c>
      <c r="B1031" t="s">
        <v>121</v>
      </c>
      <c r="C1031">
        <v>529403</v>
      </c>
      <c r="D1031" t="s">
        <v>2187</v>
      </c>
      <c r="E1031" s="103">
        <v>1030</v>
      </c>
      <c r="F1031" s="104" t="e" cm="1">
        <f t="array" ref="F1031">INDEX(QS!$B$5:$B$1000,MATCH(D1031,QS!$C$5:$C$1000,0))</f>
        <v>#N/A</v>
      </c>
      <c r="G1031" s="104" t="str">
        <f>VLOOKUP(D1031,TIMES排名!A:B,2,FALSE)</f>
        <v>601–800</v>
      </c>
      <c r="J1031" s="109" t="s">
        <v>5000</v>
      </c>
    </row>
    <row r="1032" ht="15" spans="1:10">
      <c r="A1032" t="s">
        <v>1019</v>
      </c>
      <c r="B1032" t="s">
        <v>69</v>
      </c>
      <c r="C1032">
        <v>502045</v>
      </c>
      <c r="D1032" t="s">
        <v>3041</v>
      </c>
      <c r="E1032" s="103">
        <v>1030</v>
      </c>
      <c r="F1032" s="104" t="e" cm="1">
        <f t="array" ref="F1032">INDEX(QS!$B$5:$B$1000,MATCH(D1032,QS!$C$5:$C$1000,0))</f>
        <v>#N/A</v>
      </c>
      <c r="G1032" s="104" t="e">
        <f>VLOOKUP(D1032,TIMES排名!A:B,2,FALSE)</f>
        <v>#N/A</v>
      </c>
      <c r="J1032" s="109" t="s">
        <v>5001</v>
      </c>
    </row>
    <row r="1033" ht="15" spans="1:10">
      <c r="A1033" t="s">
        <v>3042</v>
      </c>
      <c r="B1033" t="s">
        <v>1743</v>
      </c>
      <c r="C1033">
        <v>529027</v>
      </c>
      <c r="D1033" t="s">
        <v>3043</v>
      </c>
      <c r="E1033" s="103">
        <v>1030</v>
      </c>
      <c r="F1033" s="104" t="e" cm="1">
        <f t="array" ref="F1033">INDEX(QS!$B$5:$B$1000,MATCH(D1033,QS!$C$5:$C$1000,0))</f>
        <v>#N/A</v>
      </c>
      <c r="G1033" s="104" t="e">
        <f>VLOOKUP(D1033,TIMES排名!A:B,2,FALSE)</f>
        <v>#N/A</v>
      </c>
      <c r="J1033" s="109" t="s">
        <v>5002</v>
      </c>
    </row>
    <row r="1034" ht="15" spans="1:10">
      <c r="A1034" t="s">
        <v>452</v>
      </c>
      <c r="B1034" t="s">
        <v>453</v>
      </c>
      <c r="C1034">
        <v>529143</v>
      </c>
      <c r="D1034" t="s">
        <v>454</v>
      </c>
      <c r="E1034" s="103">
        <v>1034</v>
      </c>
      <c r="F1034" s="104" t="str" cm="1">
        <f t="array" ref="F1034">INDEX(QS!$B$5:$B$1000,MATCH(D1034,QS!$C$5:$C$1000,0))</f>
        <v>=387</v>
      </c>
      <c r="G1034" s="104" t="str">
        <f>VLOOKUP(D1034,TIMES排名!A:B,2,FALSE)</f>
        <v>1501+</v>
      </c>
      <c r="J1034" s="109" t="s">
        <v>5003</v>
      </c>
    </row>
    <row r="1035" ht="15" spans="1:10">
      <c r="A1035" t="s">
        <v>382</v>
      </c>
      <c r="B1035" t="s">
        <v>298</v>
      </c>
      <c r="C1035">
        <v>506184</v>
      </c>
      <c r="D1035" t="s">
        <v>995</v>
      </c>
      <c r="E1035" s="103">
        <v>1034</v>
      </c>
      <c r="F1035" s="104" t="str" cm="1">
        <f t="array" ref="F1035">INDEX(QS!$B$5:$B$1000,MATCH(D1035,QS!$C$5:$C$1000,0))</f>
        <v>=421</v>
      </c>
      <c r="G1035" s="104" t="str">
        <f>VLOOKUP(D1035,TIMES排名!A:B,2,FALSE)</f>
        <v>601–800</v>
      </c>
      <c r="J1035" s="109" t="s">
        <v>5004</v>
      </c>
    </row>
    <row r="1036" ht="15" spans="1:10">
      <c r="A1036" t="s">
        <v>623</v>
      </c>
      <c r="B1036" t="s">
        <v>624</v>
      </c>
      <c r="C1036">
        <v>512943</v>
      </c>
      <c r="D1036" t="s">
        <v>3045</v>
      </c>
      <c r="E1036" s="103">
        <v>1034</v>
      </c>
      <c r="F1036" s="104" t="e" cm="1">
        <f t="array" ref="F1036">INDEX(QS!$B$5:$B$1000,MATCH(D1036,QS!$C$5:$C$1000,0))</f>
        <v>#N/A</v>
      </c>
      <c r="G1036" s="104" t="e">
        <f>VLOOKUP(D1036,TIMES排名!A:B,2,FALSE)</f>
        <v>#N/A</v>
      </c>
      <c r="J1036" s="109" t="s">
        <v>5005</v>
      </c>
    </row>
    <row r="1037" ht="15" spans="1:10">
      <c r="A1037" t="s">
        <v>1077</v>
      </c>
      <c r="B1037" t="s">
        <v>464</v>
      </c>
      <c r="C1037">
        <v>529451</v>
      </c>
      <c r="D1037" t="s">
        <v>1078</v>
      </c>
      <c r="E1037" s="103">
        <v>1034</v>
      </c>
      <c r="F1037" s="104" t="e" cm="1">
        <f t="array" ref="F1037">INDEX(QS!$B$5:$B$1000,MATCH(D1037,QS!$C$5:$C$1000,0))</f>
        <v>#N/A</v>
      </c>
      <c r="G1037" s="104" t="e">
        <f>VLOOKUP(D1037,TIMES排名!A:B,2,FALSE)</f>
        <v>#N/A</v>
      </c>
      <c r="J1037" s="109" t="s">
        <v>5006</v>
      </c>
    </row>
    <row r="1038" ht="15" spans="1:10">
      <c r="A1038" t="s">
        <v>3046</v>
      </c>
      <c r="B1038" t="s">
        <v>218</v>
      </c>
      <c r="C1038">
        <v>528879</v>
      </c>
      <c r="D1038" t="s">
        <v>3047</v>
      </c>
      <c r="E1038" s="103">
        <v>1034</v>
      </c>
      <c r="F1038" s="104" t="e" cm="1">
        <f t="array" ref="F1038">INDEX(QS!$B$5:$B$1000,MATCH(D1038,QS!$C$5:$C$1000,0))</f>
        <v>#N/A</v>
      </c>
      <c r="G1038" s="104" t="e">
        <f>VLOOKUP(D1038,TIMES排名!A:B,2,FALSE)</f>
        <v>#N/A</v>
      </c>
      <c r="J1038" s="109" t="s">
        <v>5007</v>
      </c>
    </row>
    <row r="1039" ht="15" spans="1:10">
      <c r="A1039" t="s">
        <v>1843</v>
      </c>
      <c r="B1039" t="s">
        <v>40</v>
      </c>
      <c r="C1039">
        <v>127060</v>
      </c>
      <c r="D1039" t="s">
        <v>1861</v>
      </c>
      <c r="E1039" s="103">
        <v>1039</v>
      </c>
      <c r="F1039" s="104" t="str" cm="1">
        <f t="array" ref="F1039">INDEX(QS!$B$5:$B$1000,MATCH(D1039,QS!$C$5:$C$1000,0))</f>
        <v>901-950</v>
      </c>
      <c r="G1039" s="104" t="str">
        <f>VLOOKUP(D1039,TIMES排名!A:B,2,FALSE)</f>
        <v>401–500</v>
      </c>
      <c r="J1039" s="109" t="s">
        <v>5008</v>
      </c>
    </row>
    <row r="1040" ht="15" spans="1:10">
      <c r="A1040" t="s">
        <v>682</v>
      </c>
      <c r="B1040" t="s">
        <v>683</v>
      </c>
      <c r="C1040">
        <v>511302</v>
      </c>
      <c r="D1040" t="s">
        <v>684</v>
      </c>
      <c r="E1040" s="103">
        <v>1039</v>
      </c>
      <c r="F1040" s="104" t="e" cm="1">
        <f t="array" ref="F1040">INDEX(QS!$B$5:$B$1000,MATCH(D1040,QS!$C$5:$C$1000,0))</f>
        <v>#N/A</v>
      </c>
      <c r="G1040" s="104" t="e">
        <f>VLOOKUP(D1040,TIMES排名!A:B,2,FALSE)</f>
        <v>#N/A</v>
      </c>
      <c r="J1040" s="109" t="s">
        <v>5009</v>
      </c>
    </row>
    <row r="1041" ht="15" spans="1:10">
      <c r="A1041" t="s">
        <v>3049</v>
      </c>
      <c r="B1041" t="s">
        <v>69</v>
      </c>
      <c r="C1041">
        <v>529885</v>
      </c>
      <c r="D1041" t="s">
        <v>3050</v>
      </c>
      <c r="E1041" s="103">
        <v>1039</v>
      </c>
      <c r="F1041" s="104" t="e" cm="1">
        <f t="array" ref="F1041">INDEX(QS!$B$5:$B$1000,MATCH(D1041,QS!$C$5:$C$1000,0))</f>
        <v>#N/A</v>
      </c>
      <c r="G1041" s="104" t="e">
        <f>VLOOKUP(D1041,TIMES排名!A:B,2,FALSE)</f>
        <v>#N/A</v>
      </c>
      <c r="J1041" s="109" t="s">
        <v>5010</v>
      </c>
    </row>
    <row r="1042" ht="15" spans="1:10">
      <c r="A1042" t="s">
        <v>487</v>
      </c>
      <c r="B1042" t="s">
        <v>488</v>
      </c>
      <c r="C1042">
        <v>529448</v>
      </c>
      <c r="D1042" t="s">
        <v>1051</v>
      </c>
      <c r="E1042" s="103">
        <v>1039</v>
      </c>
      <c r="F1042" s="104" t="e" cm="1">
        <f t="array" ref="F1042">INDEX(QS!$B$5:$B$1000,MATCH(D1042,QS!$C$5:$C$1000,0))</f>
        <v>#N/A</v>
      </c>
      <c r="G1042" s="104" t="str">
        <f>VLOOKUP(D1042,TIMES排名!A:B,2,FALSE)</f>
        <v>1001–1200</v>
      </c>
      <c r="J1042" s="109" t="s">
        <v>5011</v>
      </c>
    </row>
    <row r="1043" ht="15" spans="1:10">
      <c r="A1043" t="s">
        <v>1057</v>
      </c>
      <c r="B1043" t="s">
        <v>218</v>
      </c>
      <c r="C1043">
        <v>529450</v>
      </c>
      <c r="D1043" t="s">
        <v>1058</v>
      </c>
      <c r="E1043" s="103">
        <v>1039</v>
      </c>
      <c r="F1043" s="104" t="e" cm="1">
        <f t="array" ref="F1043">INDEX(QS!$B$5:$B$1000,MATCH(D1043,QS!$C$5:$C$1000,0))</f>
        <v>#N/A</v>
      </c>
      <c r="G1043" s="104" t="str">
        <f>VLOOKUP(D1043,TIMES排名!A:B,2,FALSE)</f>
        <v>351–400</v>
      </c>
      <c r="J1043" s="109" t="s">
        <v>5012</v>
      </c>
    </row>
    <row r="1044" ht="15" spans="1:10">
      <c r="A1044" t="s">
        <v>1455</v>
      </c>
      <c r="B1044" t="s">
        <v>617</v>
      </c>
      <c r="C1044">
        <v>530049</v>
      </c>
      <c r="D1044" t="s">
        <v>3051</v>
      </c>
      <c r="E1044" s="103">
        <v>1039</v>
      </c>
      <c r="F1044" s="104" t="e" cm="1">
        <f t="array" ref="F1044">INDEX(QS!$B$5:$B$1000,MATCH(D1044,QS!$C$5:$C$1000,0))</f>
        <v>#N/A</v>
      </c>
      <c r="G1044" s="104" t="e">
        <f>VLOOKUP(D1044,TIMES排名!A:B,2,FALSE)</f>
        <v>#N/A</v>
      </c>
      <c r="J1044" s="109" t="s">
        <v>5013</v>
      </c>
    </row>
    <row r="1045" ht="15" spans="1:10">
      <c r="A1045" t="s">
        <v>521</v>
      </c>
      <c r="B1045" t="s">
        <v>522</v>
      </c>
      <c r="C1045">
        <v>502879</v>
      </c>
      <c r="D1045" t="s">
        <v>1511</v>
      </c>
      <c r="E1045" s="103">
        <v>1039</v>
      </c>
      <c r="F1045" s="104" t="e" cm="1">
        <f t="array" ref="F1045">INDEX(QS!$B$5:$B$1000,MATCH(D1045,QS!$C$5:$C$1000,0))</f>
        <v>#N/A</v>
      </c>
      <c r="G1045" s="104" t="str">
        <f>VLOOKUP(D1045,TIMES排名!A:B,2,FALSE)</f>
        <v>801–1000</v>
      </c>
      <c r="J1045" s="109" t="s">
        <v>5014</v>
      </c>
    </row>
    <row r="1046" ht="15" spans="1:10">
      <c r="A1046" t="s">
        <v>1550</v>
      </c>
      <c r="B1046" t="s">
        <v>624</v>
      </c>
      <c r="C1046">
        <v>529724</v>
      </c>
      <c r="D1046" t="s">
        <v>1551</v>
      </c>
      <c r="E1046" s="103">
        <v>1039</v>
      </c>
      <c r="F1046" s="104" t="e" cm="1">
        <f t="array" ref="F1046">INDEX(QS!$B$5:$B$1000,MATCH(D1046,QS!$C$5:$C$1000,0))</f>
        <v>#N/A</v>
      </c>
      <c r="G1046" s="104" t="str">
        <f>VLOOKUP(D1046,TIMES排名!A:B,2,FALSE)</f>
        <v>1001–1200</v>
      </c>
      <c r="J1046" s="109" t="s">
        <v>5015</v>
      </c>
    </row>
    <row r="1047" ht="15" spans="1:10">
      <c r="A1047" t="s">
        <v>3052</v>
      </c>
      <c r="B1047" t="s">
        <v>405</v>
      </c>
      <c r="C1047">
        <v>529174</v>
      </c>
      <c r="D1047" t="s">
        <v>3053</v>
      </c>
      <c r="E1047" s="103">
        <v>1039</v>
      </c>
      <c r="F1047" s="104" t="e" cm="1">
        <f t="array" ref="F1047">INDEX(QS!$B$5:$B$1000,MATCH(D1047,QS!$C$5:$C$1000,0))</f>
        <v>#N/A</v>
      </c>
      <c r="G1047" s="104" t="e">
        <f>VLOOKUP(D1047,TIMES排名!A:B,2,FALSE)</f>
        <v>#N/A</v>
      </c>
      <c r="J1047" s="109" t="s">
        <v>5016</v>
      </c>
    </row>
    <row r="1048" ht="15" spans="1:10">
      <c r="A1048" t="s">
        <v>1799</v>
      </c>
      <c r="B1048" t="s">
        <v>302</v>
      </c>
      <c r="C1048">
        <v>529923</v>
      </c>
      <c r="D1048" t="s">
        <v>3054</v>
      </c>
      <c r="E1048" s="103">
        <v>1039</v>
      </c>
      <c r="F1048" s="104" t="e" cm="1">
        <f t="array" ref="F1048">INDEX(QS!$B$5:$B$1000,MATCH(D1048,QS!$C$5:$C$1000,0))</f>
        <v>#N/A</v>
      </c>
      <c r="G1048" s="104" t="e">
        <f>VLOOKUP(D1048,TIMES排名!A:B,2,FALSE)</f>
        <v>#N/A</v>
      </c>
      <c r="J1048" s="109" t="s">
        <v>5017</v>
      </c>
    </row>
    <row r="1049" ht="15" spans="1:10">
      <c r="A1049" t="s">
        <v>2242</v>
      </c>
      <c r="B1049" t="s">
        <v>461</v>
      </c>
      <c r="C1049">
        <v>502646</v>
      </c>
      <c r="D1049" t="s">
        <v>2243</v>
      </c>
      <c r="E1049" s="103">
        <v>1049</v>
      </c>
      <c r="F1049" s="104" t="str" cm="1">
        <f t="array" ref="F1049">INDEX(QS!$B$5:$B$1000,MATCH(D1049,QS!$C$5:$C$1000,0))</f>
        <v>901-950</v>
      </c>
      <c r="G1049" s="104" t="e">
        <f>VLOOKUP(D1049,TIMES排名!A:B,2,FALSE)</f>
        <v>#N/A</v>
      </c>
      <c r="J1049" s="109" t="s">
        <v>5018</v>
      </c>
    </row>
    <row r="1050" ht="15" spans="1:10">
      <c r="A1050" t="s">
        <v>384</v>
      </c>
      <c r="B1050" t="s">
        <v>385</v>
      </c>
      <c r="C1050">
        <v>500565</v>
      </c>
      <c r="D1050" t="s">
        <v>823</v>
      </c>
      <c r="E1050" s="103">
        <v>1049</v>
      </c>
      <c r="F1050" s="104" t="e" cm="1">
        <f t="array" ref="F1050">INDEX(QS!$B$5:$B$1000,MATCH(D1050,QS!$C$5:$C$1000,0))</f>
        <v>#N/A</v>
      </c>
      <c r="G1050" s="104" t="e">
        <f>VLOOKUP(D1050,TIMES排名!A:B,2,FALSE)</f>
        <v>#N/A</v>
      </c>
      <c r="J1050" s="109" t="s">
        <v>5019</v>
      </c>
    </row>
    <row r="1051" ht="15" spans="1:10">
      <c r="A1051" t="s">
        <v>180</v>
      </c>
      <c r="B1051" t="s">
        <v>156</v>
      </c>
      <c r="C1051">
        <v>529607</v>
      </c>
      <c r="D1051" t="s">
        <v>3055</v>
      </c>
      <c r="E1051" s="103">
        <v>1049</v>
      </c>
      <c r="F1051" s="104" t="e" cm="1">
        <f t="array" ref="F1051">INDEX(QS!$B$5:$B$1000,MATCH(D1051,QS!$C$5:$C$1000,0))</f>
        <v>#N/A</v>
      </c>
      <c r="G1051" s="104" t="e">
        <f>VLOOKUP(D1051,TIMES排名!A:B,2,FALSE)</f>
        <v>#N/A</v>
      </c>
      <c r="J1051" s="109" t="s">
        <v>5020</v>
      </c>
    </row>
    <row r="1052" ht="15" spans="1:10">
      <c r="A1052" t="s">
        <v>3056</v>
      </c>
      <c r="B1052" t="s">
        <v>624</v>
      </c>
      <c r="C1052">
        <v>530041</v>
      </c>
      <c r="D1052" t="s">
        <v>3057</v>
      </c>
      <c r="E1052" s="103">
        <v>1049</v>
      </c>
      <c r="F1052" s="104" t="e" cm="1">
        <f t="array" ref="F1052">INDEX(QS!$B$5:$B$1000,MATCH(D1052,QS!$C$5:$C$1000,0))</f>
        <v>#N/A</v>
      </c>
      <c r="G1052" s="104" t="e">
        <f>VLOOKUP(D1052,TIMES排名!A:B,2,FALSE)</f>
        <v>#N/A</v>
      </c>
      <c r="J1052" s="109" t="s">
        <v>5021</v>
      </c>
    </row>
    <row r="1053" ht="15" spans="1:10">
      <c r="A1053" t="s">
        <v>3058</v>
      </c>
      <c r="B1053" t="s">
        <v>474</v>
      </c>
      <c r="C1053">
        <v>502771</v>
      </c>
      <c r="D1053" t="s">
        <v>3059</v>
      </c>
      <c r="E1053" s="103">
        <v>1049</v>
      </c>
      <c r="F1053" s="104" t="e" cm="1">
        <f t="array" ref="F1053">INDEX(QS!$B$5:$B$1000,MATCH(D1053,QS!$C$5:$C$1000,0))</f>
        <v>#N/A</v>
      </c>
      <c r="G1053" s="104" t="e">
        <f>VLOOKUP(D1053,TIMES排名!A:B,2,FALSE)</f>
        <v>#N/A</v>
      </c>
      <c r="J1053" s="109" t="s">
        <v>5022</v>
      </c>
    </row>
    <row r="1054" ht="15" spans="1:10">
      <c r="A1054" t="s">
        <v>2313</v>
      </c>
      <c r="B1054" t="s">
        <v>40</v>
      </c>
      <c r="C1054">
        <v>231624</v>
      </c>
      <c r="D1054" t="s">
        <v>2314</v>
      </c>
      <c r="E1054" s="103">
        <v>1049</v>
      </c>
      <c r="F1054" s="104" t="e" cm="1">
        <f t="array" ref="F1054">INDEX(QS!$B$5:$B$1000,MATCH(D1054,QS!$C$5:$C$1000,0))</f>
        <v>#N/A</v>
      </c>
      <c r="G1054" s="104" t="str">
        <f>VLOOKUP(D1054,TIMES排名!A:B,2,FALSE)</f>
        <v>401–500</v>
      </c>
      <c r="J1054" s="109" t="s">
        <v>5023</v>
      </c>
    </row>
    <row r="1055" ht="15" spans="1:10">
      <c r="A1055" t="s">
        <v>3060</v>
      </c>
      <c r="B1055" t="s">
        <v>40</v>
      </c>
      <c r="C1055">
        <v>196079</v>
      </c>
      <c r="D1055" t="s">
        <v>3061</v>
      </c>
      <c r="E1055" s="103">
        <v>1055</v>
      </c>
      <c r="F1055" s="104" t="e" cm="1">
        <f t="array" ref="F1055">INDEX(QS!$B$5:$B$1000,MATCH(D1055,QS!$C$5:$C$1000,0))</f>
        <v>#N/A</v>
      </c>
      <c r="G1055" s="104" t="e">
        <f>VLOOKUP(D1055,TIMES排名!A:B,2,FALSE)</f>
        <v>#N/A</v>
      </c>
      <c r="J1055" s="109" t="s">
        <v>5024</v>
      </c>
    </row>
    <row r="1056" ht="15" spans="1:10">
      <c r="A1056" t="s">
        <v>675</v>
      </c>
      <c r="B1056" t="s">
        <v>642</v>
      </c>
      <c r="C1056">
        <v>529512</v>
      </c>
      <c r="D1056" t="s">
        <v>676</v>
      </c>
      <c r="E1056" s="103">
        <v>1055</v>
      </c>
      <c r="F1056" s="104" t="e" cm="1">
        <f t="array" ref="F1056">INDEX(QS!$B$5:$B$1000,MATCH(D1056,QS!$C$5:$C$1000,0))</f>
        <v>#N/A</v>
      </c>
      <c r="G1056" s="104" t="e">
        <f>VLOOKUP(D1056,TIMES排名!A:B,2,FALSE)</f>
        <v>#N/A</v>
      </c>
      <c r="J1056" s="109" t="s">
        <v>5025</v>
      </c>
    </row>
    <row r="1057" ht="15" spans="1:10">
      <c r="A1057" t="s">
        <v>818</v>
      </c>
      <c r="B1057" t="s">
        <v>385</v>
      </c>
      <c r="C1057">
        <v>506847</v>
      </c>
      <c r="D1057" t="s">
        <v>3062</v>
      </c>
      <c r="E1057" s="103">
        <v>1055</v>
      </c>
      <c r="F1057" s="104" t="e" cm="1">
        <f t="array" ref="F1057">INDEX(QS!$B$5:$B$1000,MATCH(D1057,QS!$C$5:$C$1000,0))</f>
        <v>#N/A</v>
      </c>
      <c r="G1057" s="104" t="e">
        <f>VLOOKUP(D1057,TIMES排名!A:B,2,FALSE)</f>
        <v>#N/A</v>
      </c>
      <c r="J1057" s="109" t="s">
        <v>5026</v>
      </c>
    </row>
    <row r="1058" ht="15" spans="1:10">
      <c r="A1058" t="s">
        <v>73</v>
      </c>
      <c r="B1058" t="s">
        <v>74</v>
      </c>
      <c r="C1058">
        <v>499982</v>
      </c>
      <c r="D1058" t="s">
        <v>1678</v>
      </c>
      <c r="E1058" s="103">
        <v>1055</v>
      </c>
      <c r="F1058" s="104" t="e" cm="1">
        <f t="array" ref="F1058">INDEX(QS!$B$5:$B$1000,MATCH(D1058,QS!$C$5:$C$1000,0))</f>
        <v>#N/A</v>
      </c>
      <c r="G1058" s="104" t="str">
        <f>VLOOKUP(D1058,TIMES排名!A:B,2,FALSE)</f>
        <v>801–1000</v>
      </c>
      <c r="J1058" s="109" t="s">
        <v>5027</v>
      </c>
    </row>
    <row r="1059" ht="15" spans="1:10">
      <c r="A1059" t="s">
        <v>3063</v>
      </c>
      <c r="B1059" t="s">
        <v>218</v>
      </c>
      <c r="C1059">
        <v>528984</v>
      </c>
      <c r="D1059" t="s">
        <v>3064</v>
      </c>
      <c r="E1059" s="103">
        <v>1055</v>
      </c>
      <c r="F1059" s="104" t="e" cm="1">
        <f t="array" ref="F1059">INDEX(QS!$B$5:$B$1000,MATCH(D1059,QS!$C$5:$C$1000,0))</f>
        <v>#N/A</v>
      </c>
      <c r="G1059" s="104" t="e">
        <f>VLOOKUP(D1059,TIMES排名!A:B,2,FALSE)</f>
        <v>#N/A</v>
      </c>
      <c r="J1059" s="109" t="s">
        <v>5028</v>
      </c>
    </row>
    <row r="1060" ht="15" spans="1:10">
      <c r="A1060" t="s">
        <v>3065</v>
      </c>
      <c r="B1060" t="s">
        <v>40</v>
      </c>
      <c r="C1060">
        <v>529933</v>
      </c>
      <c r="D1060" t="s">
        <v>3066</v>
      </c>
      <c r="E1060" s="103">
        <v>1060</v>
      </c>
      <c r="F1060" s="104" t="e" cm="1">
        <f t="array" ref="F1060">INDEX(QS!$B$5:$B$1000,MATCH(D1060,QS!$C$5:$C$1000,0))</f>
        <v>#N/A</v>
      </c>
      <c r="G1060" s="104" t="e">
        <f>VLOOKUP(D1060,TIMES排名!A:B,2,FALSE)</f>
        <v>#N/A</v>
      </c>
      <c r="J1060" s="109" t="s">
        <v>5029</v>
      </c>
    </row>
    <row r="1061" ht="15" spans="1:10">
      <c r="A1061" t="s">
        <v>327</v>
      </c>
      <c r="B1061" t="s">
        <v>40</v>
      </c>
      <c r="C1061">
        <v>131283</v>
      </c>
      <c r="D1061" s="8" t="s">
        <v>3067</v>
      </c>
      <c r="E1061" s="103">
        <v>1060</v>
      </c>
      <c r="F1061" s="104" t="e" cm="1">
        <f t="array" ref="F1061">INDEX(QS!$B$5:$B$1000,MATCH(D1061,QS!$C$5:$C$1000,0))</f>
        <v>#N/A</v>
      </c>
      <c r="G1061" s="104" t="e">
        <f>VLOOKUP(D1061,TIMES排名!A:B,2,FALSE)</f>
        <v>#N/A</v>
      </c>
      <c r="J1061" s="109" t="s">
        <v>5030</v>
      </c>
    </row>
    <row r="1062" ht="15" spans="1:10">
      <c r="A1062" t="s">
        <v>246</v>
      </c>
      <c r="B1062" t="s">
        <v>36</v>
      </c>
      <c r="C1062">
        <v>529401</v>
      </c>
      <c r="D1062" t="s">
        <v>847</v>
      </c>
      <c r="E1062" s="103">
        <v>1060</v>
      </c>
      <c r="F1062" s="104" t="str" cm="1">
        <f t="array" ref="F1062">INDEX(QS!$B$5:$B$1000,MATCH(D1062,QS!$C$5:$C$1000,0))</f>
        <v>=571</v>
      </c>
      <c r="G1062" s="104" t="str">
        <f>VLOOKUP(D1062,TIMES排名!A:B,2,FALSE)</f>
        <v>801–1000</v>
      </c>
      <c r="J1062" s="109" t="s">
        <v>5031</v>
      </c>
    </row>
    <row r="1063" ht="15" spans="1:10">
      <c r="A1063" t="s">
        <v>1708</v>
      </c>
      <c r="B1063" t="s">
        <v>1709</v>
      </c>
      <c r="C1063">
        <v>530217</v>
      </c>
      <c r="D1063" t="s">
        <v>1710</v>
      </c>
      <c r="E1063" s="103">
        <v>1060</v>
      </c>
      <c r="F1063" s="104" t="e" cm="1">
        <f t="array" ref="F1063">INDEX(QS!$B$5:$B$1000,MATCH(D1063,QS!$C$5:$C$1000,0))</f>
        <v>#N/A</v>
      </c>
      <c r="G1063" s="104" t="str">
        <f>VLOOKUP(D1063,TIMES排名!A:B,2,FALSE)</f>
        <v>1001–1200</v>
      </c>
      <c r="J1063" s="109" t="s">
        <v>5032</v>
      </c>
    </row>
    <row r="1064" ht="15" spans="1:10">
      <c r="A1064" t="s">
        <v>3068</v>
      </c>
      <c r="B1064" t="s">
        <v>613</v>
      </c>
      <c r="C1064">
        <v>529442</v>
      </c>
      <c r="D1064" t="s">
        <v>3069</v>
      </c>
      <c r="E1064" s="103">
        <v>1060</v>
      </c>
      <c r="F1064" s="104" t="e" cm="1">
        <f t="array" ref="F1064">INDEX(QS!$B$5:$B$1000,MATCH(D1064,QS!$C$5:$C$1000,0))</f>
        <v>#N/A</v>
      </c>
      <c r="G1064" s="104" t="e">
        <f>VLOOKUP(D1064,TIMES排名!A:B,2,FALSE)</f>
        <v>#N/A</v>
      </c>
      <c r="J1064" s="109" t="s">
        <v>5033</v>
      </c>
    </row>
    <row r="1065" ht="15" spans="1:10">
      <c r="A1065" t="s">
        <v>1942</v>
      </c>
      <c r="B1065" t="s">
        <v>405</v>
      </c>
      <c r="C1065">
        <v>528983</v>
      </c>
      <c r="D1065" t="s">
        <v>1943</v>
      </c>
      <c r="E1065" s="103">
        <v>1060</v>
      </c>
      <c r="F1065" s="104" t="e" cm="1">
        <f t="array" ref="F1065">INDEX(QS!$B$5:$B$1000,MATCH(D1065,QS!$C$5:$C$1000,0))</f>
        <v>#N/A</v>
      </c>
      <c r="G1065" s="104" t="str">
        <f>VLOOKUP(D1065,TIMES排名!A:B,2,FALSE)</f>
        <v>501–600</v>
      </c>
      <c r="J1065" s="109" t="s">
        <v>5034</v>
      </c>
    </row>
    <row r="1066" ht="15" spans="1:10">
      <c r="A1066" t="s">
        <v>2525</v>
      </c>
      <c r="B1066" t="s">
        <v>69</v>
      </c>
      <c r="C1066">
        <v>529252</v>
      </c>
      <c r="D1066" t="s">
        <v>3070</v>
      </c>
      <c r="E1066" s="103">
        <v>1060</v>
      </c>
      <c r="F1066" s="104" t="e" cm="1">
        <f t="array" ref="F1066">INDEX(QS!$B$5:$B$1000,MATCH(D1066,QS!$C$5:$C$1000,0))</f>
        <v>#N/A</v>
      </c>
      <c r="G1066" s="104" t="e">
        <f>VLOOKUP(D1066,TIMES排名!A:B,2,FALSE)</f>
        <v>#N/A</v>
      </c>
      <c r="J1066" s="109" t="s">
        <v>5035</v>
      </c>
    </row>
    <row r="1067" ht="15" spans="1:10">
      <c r="A1067" t="s">
        <v>3071</v>
      </c>
      <c r="B1067" t="s">
        <v>40</v>
      </c>
      <c r="C1067">
        <v>110565</v>
      </c>
      <c r="D1067" t="s">
        <v>3072</v>
      </c>
      <c r="E1067" s="103">
        <v>1067</v>
      </c>
      <c r="F1067" s="104" t="e" cm="1">
        <f t="array" ref="F1067">INDEX(QS!$B$5:$B$1000,MATCH(D1067,QS!$C$5:$C$1000,0))</f>
        <v>#N/A</v>
      </c>
      <c r="G1067" s="104" t="e">
        <f>VLOOKUP(D1067,TIMES排名!A:B,2,FALSE)</f>
        <v>#N/A</v>
      </c>
      <c r="J1067" s="109" t="s">
        <v>5036</v>
      </c>
    </row>
    <row r="1068" ht="15" spans="1:10">
      <c r="A1068" t="s">
        <v>949</v>
      </c>
      <c r="B1068" t="s">
        <v>40</v>
      </c>
      <c r="C1068">
        <v>133669</v>
      </c>
      <c r="D1068" t="s">
        <v>950</v>
      </c>
      <c r="E1068" s="103">
        <v>1067</v>
      </c>
      <c r="F1068" s="104" t="e" cm="1">
        <f t="array" ref="F1068">INDEX(QS!$B$5:$B$1000,MATCH(D1068,QS!$C$5:$C$1000,0))</f>
        <v>#N/A</v>
      </c>
      <c r="G1068" s="104" t="str">
        <f>VLOOKUP(D1068,TIMES排名!A:B,2,FALSE)</f>
        <v>801–1000</v>
      </c>
      <c r="J1068" s="109" t="s">
        <v>5037</v>
      </c>
    </row>
    <row r="1069" ht="15" spans="1:10">
      <c r="A1069" t="s">
        <v>606</v>
      </c>
      <c r="B1069" t="s">
        <v>36</v>
      </c>
      <c r="C1069">
        <v>528922</v>
      </c>
      <c r="D1069" t="s">
        <v>607</v>
      </c>
      <c r="E1069" s="103">
        <v>1067</v>
      </c>
      <c r="F1069" s="104" t="str" cm="1">
        <f t="array" ref="F1069">INDEX(QS!$B$5:$B$1000,MATCH(D1069,QS!$C$5:$C$1000,0))</f>
        <v>661-670</v>
      </c>
      <c r="G1069" s="104" t="str">
        <f>VLOOKUP(D1069,TIMES排名!A:B,2,FALSE)</f>
        <v>501–600</v>
      </c>
      <c r="J1069" s="109" t="s">
        <v>5038</v>
      </c>
    </row>
    <row r="1070" ht="15" spans="1:10">
      <c r="A1070" t="s">
        <v>1331</v>
      </c>
      <c r="B1070" t="s">
        <v>471</v>
      </c>
      <c r="C1070">
        <v>505080</v>
      </c>
      <c r="D1070" t="s">
        <v>1332</v>
      </c>
      <c r="E1070" s="103">
        <v>1067</v>
      </c>
      <c r="F1070" s="104" t="e" cm="1">
        <f t="array" ref="F1070">INDEX(QS!$B$5:$B$1000,MATCH(D1070,QS!$C$5:$C$1000,0))</f>
        <v>#N/A</v>
      </c>
      <c r="G1070" s="104" t="e">
        <f>VLOOKUP(D1070,TIMES排名!A:B,2,FALSE)</f>
        <v>#N/A</v>
      </c>
      <c r="J1070" s="109" t="s">
        <v>5039</v>
      </c>
    </row>
    <row r="1071" ht="15" spans="1:10">
      <c r="A1071" t="s">
        <v>3073</v>
      </c>
      <c r="B1071" t="s">
        <v>405</v>
      </c>
      <c r="C1071">
        <v>529000</v>
      </c>
      <c r="D1071" t="s">
        <v>3074</v>
      </c>
      <c r="E1071" s="103">
        <v>1067</v>
      </c>
      <c r="F1071" s="104" t="e" cm="1">
        <f t="array" ref="F1071">INDEX(QS!$B$5:$B$1000,MATCH(D1071,QS!$C$5:$C$1000,0))</f>
        <v>#N/A</v>
      </c>
      <c r="G1071" s="104" t="e">
        <f>VLOOKUP(D1071,TIMES排名!A:B,2,FALSE)</f>
        <v>#N/A</v>
      </c>
      <c r="J1071" s="109" t="s">
        <v>5040</v>
      </c>
    </row>
    <row r="1072" ht="15" spans="1:10">
      <c r="A1072" t="s">
        <v>2349</v>
      </c>
      <c r="B1072" t="s">
        <v>69</v>
      </c>
      <c r="C1072">
        <v>529420</v>
      </c>
      <c r="D1072" t="s">
        <v>2350</v>
      </c>
      <c r="E1072" s="103">
        <v>1067</v>
      </c>
      <c r="F1072" s="104" t="e" cm="1">
        <f t="array" ref="F1072">INDEX(QS!$B$5:$B$1000,MATCH(D1072,QS!$C$5:$C$1000,0))</f>
        <v>#N/A</v>
      </c>
      <c r="G1072" s="104" t="str">
        <f>VLOOKUP(D1072,TIMES排名!A:B,2,FALSE)</f>
        <v>1001–1200</v>
      </c>
      <c r="J1072" s="109" t="s">
        <v>5041</v>
      </c>
    </row>
    <row r="1073" ht="15" spans="1:10">
      <c r="A1073" t="s">
        <v>3075</v>
      </c>
      <c r="B1073" t="s">
        <v>642</v>
      </c>
      <c r="C1073">
        <v>528900</v>
      </c>
      <c r="D1073" t="s">
        <v>3076</v>
      </c>
      <c r="E1073" s="103">
        <v>1073</v>
      </c>
      <c r="F1073" s="104" t="e" cm="1">
        <f t="array" ref="F1073">INDEX(QS!$B$5:$B$1000,MATCH(D1073,QS!$C$5:$C$1000,0))</f>
        <v>#N/A</v>
      </c>
      <c r="G1073" s="104" t="e">
        <f>VLOOKUP(D1073,TIMES排名!A:B,2,FALSE)</f>
        <v>#N/A</v>
      </c>
      <c r="J1073" s="109" t="s">
        <v>5042</v>
      </c>
    </row>
    <row r="1074" ht="15" spans="1:10">
      <c r="A1074" t="s">
        <v>521</v>
      </c>
      <c r="B1074" t="s">
        <v>522</v>
      </c>
      <c r="C1074">
        <v>529705</v>
      </c>
      <c r="D1074" t="s">
        <v>1138</v>
      </c>
      <c r="E1074" s="103">
        <v>1073</v>
      </c>
      <c r="F1074" s="104" t="e" cm="1">
        <f t="array" ref="F1074">INDEX(QS!$B$5:$B$1000,MATCH(D1074,QS!$C$5:$C$1000,0))</f>
        <v>#N/A</v>
      </c>
      <c r="G1074" s="104" t="e">
        <f>VLOOKUP(D1074,TIMES排名!A:B,2,FALSE)</f>
        <v>#N/A</v>
      </c>
      <c r="J1074" s="109" t="s">
        <v>5043</v>
      </c>
    </row>
    <row r="1075" ht="15" spans="1:10">
      <c r="A1075" t="s">
        <v>3077</v>
      </c>
      <c r="B1075" t="s">
        <v>40</v>
      </c>
      <c r="C1075">
        <v>228796</v>
      </c>
      <c r="D1075" t="s">
        <v>3078</v>
      </c>
      <c r="E1075" s="103">
        <v>1073</v>
      </c>
      <c r="F1075" s="104" t="e" cm="1">
        <f t="array" ref="F1075">INDEX(QS!$B$5:$B$1000,MATCH(D1075,QS!$C$5:$C$1000,0))</f>
        <v>#N/A</v>
      </c>
      <c r="G1075" s="104" t="e">
        <f>VLOOKUP(D1075,TIMES排名!A:B,2,FALSE)</f>
        <v>#N/A</v>
      </c>
      <c r="J1075" s="109" t="s">
        <v>5044</v>
      </c>
    </row>
    <row r="1076" ht="15" spans="1:10">
      <c r="A1076" t="s">
        <v>3079</v>
      </c>
      <c r="B1076" t="s">
        <v>642</v>
      </c>
      <c r="C1076">
        <v>529636</v>
      </c>
      <c r="D1076" t="s">
        <v>3080</v>
      </c>
      <c r="E1076" s="103">
        <v>1076</v>
      </c>
      <c r="F1076" s="104" t="e" cm="1">
        <f t="array" ref="F1076">INDEX(QS!$B$5:$B$1000,MATCH(D1076,QS!$C$5:$C$1000,0))</f>
        <v>#N/A</v>
      </c>
      <c r="G1076" s="104" t="e">
        <f>VLOOKUP(D1076,TIMES排名!A:B,2,FALSE)</f>
        <v>#N/A</v>
      </c>
      <c r="J1076" s="109" t="s">
        <v>5045</v>
      </c>
    </row>
    <row r="1077" ht="15" spans="1:10">
      <c r="A1077" t="s">
        <v>1230</v>
      </c>
      <c r="B1077" t="s">
        <v>96</v>
      </c>
      <c r="C1077">
        <v>529466</v>
      </c>
      <c r="D1077" t="s">
        <v>1231</v>
      </c>
      <c r="E1077" s="103">
        <v>1076</v>
      </c>
      <c r="F1077" s="104" t="e" cm="1">
        <f t="array" ref="F1077">INDEX(QS!$B$5:$B$1000,MATCH(D1077,QS!$C$5:$C$1000,0))</f>
        <v>#N/A</v>
      </c>
      <c r="G1077" s="104" t="e">
        <f>VLOOKUP(D1077,TIMES排名!A:B,2,FALSE)</f>
        <v>#N/A</v>
      </c>
      <c r="J1077" s="109" t="s">
        <v>5046</v>
      </c>
    </row>
    <row r="1078" ht="15" spans="1:10">
      <c r="A1078" t="s">
        <v>3081</v>
      </c>
      <c r="B1078" t="s">
        <v>1867</v>
      </c>
      <c r="C1078">
        <v>530218</v>
      </c>
      <c r="D1078" t="s">
        <v>3082</v>
      </c>
      <c r="E1078" s="103">
        <v>1076</v>
      </c>
      <c r="F1078" s="104" t="e" cm="1">
        <f t="array" ref="F1078">INDEX(QS!$B$5:$B$1000,MATCH(D1078,QS!$C$5:$C$1000,0))</f>
        <v>#N/A</v>
      </c>
      <c r="G1078" s="104" t="e">
        <f>VLOOKUP(D1078,TIMES排名!A:B,2,FALSE)</f>
        <v>#N/A</v>
      </c>
      <c r="J1078" s="109" t="s">
        <v>5047</v>
      </c>
    </row>
    <row r="1079" ht="15" spans="1:10">
      <c r="A1079" t="s">
        <v>631</v>
      </c>
      <c r="B1079" t="s">
        <v>632</v>
      </c>
      <c r="C1079">
        <v>530219</v>
      </c>
      <c r="D1079" t="s">
        <v>633</v>
      </c>
      <c r="E1079" s="103">
        <v>1079</v>
      </c>
      <c r="F1079" s="104" t="str" cm="1">
        <f t="array" ref="F1079">INDEX(QS!$B$5:$B$1000,MATCH(D1079,QS!$C$5:$C$1000,0))</f>
        <v>=551</v>
      </c>
      <c r="G1079" s="104" t="str">
        <f>VLOOKUP(D1079,TIMES排名!A:B,2,FALSE)</f>
        <v>Reporter</v>
      </c>
      <c r="J1079" s="109" t="s">
        <v>5048</v>
      </c>
    </row>
    <row r="1080" ht="15" spans="1:10">
      <c r="A1080" t="s">
        <v>137</v>
      </c>
      <c r="B1080" t="s">
        <v>69</v>
      </c>
      <c r="C1080">
        <v>505334</v>
      </c>
      <c r="D1080" t="s">
        <v>3083</v>
      </c>
      <c r="E1080" s="103">
        <v>1079</v>
      </c>
      <c r="F1080" s="104" t="e" cm="1">
        <f t="array" ref="F1080">INDEX(QS!$B$5:$B$1000,MATCH(D1080,QS!$C$5:$C$1000,0))</f>
        <v>#N/A</v>
      </c>
      <c r="G1080" s="104" t="e">
        <f>VLOOKUP(D1080,TIMES排名!A:B,2,FALSE)</f>
        <v>#N/A</v>
      </c>
      <c r="J1080" s="109" t="s">
        <v>5049</v>
      </c>
    </row>
    <row r="1081" ht="15" spans="1:10">
      <c r="A1081" t="s">
        <v>970</v>
      </c>
      <c r="B1081" t="s">
        <v>461</v>
      </c>
      <c r="C1081">
        <v>529186</v>
      </c>
      <c r="D1081" t="s">
        <v>971</v>
      </c>
      <c r="E1081" s="103">
        <v>1079</v>
      </c>
      <c r="F1081" s="104" t="e" cm="1">
        <f t="array" ref="F1081">INDEX(QS!$B$5:$B$1000,MATCH(D1081,QS!$C$5:$C$1000,0))</f>
        <v>#N/A</v>
      </c>
      <c r="G1081" s="104" t="e">
        <f>VLOOKUP(D1081,TIMES排名!A:B,2,FALSE)</f>
        <v>#N/A</v>
      </c>
      <c r="J1081" s="109" t="s">
        <v>5050</v>
      </c>
    </row>
    <row r="1082" ht="15" spans="1:10">
      <c r="A1082" t="s">
        <v>1100</v>
      </c>
      <c r="B1082" t="s">
        <v>642</v>
      </c>
      <c r="C1082">
        <v>529031</v>
      </c>
      <c r="D1082" t="s">
        <v>3084</v>
      </c>
      <c r="E1082" s="103">
        <v>1079</v>
      </c>
      <c r="F1082" s="104" t="e" cm="1">
        <f t="array" ref="F1082">INDEX(QS!$B$5:$B$1000,MATCH(D1082,QS!$C$5:$C$1000,0))</f>
        <v>#N/A</v>
      </c>
      <c r="G1082" s="104" t="e">
        <f>VLOOKUP(D1082,TIMES排名!A:B,2,FALSE)</f>
        <v>#N/A</v>
      </c>
      <c r="J1082" s="109" t="s">
        <v>5051</v>
      </c>
    </row>
    <row r="1083" ht="15" spans="1:10">
      <c r="A1083" t="s">
        <v>3085</v>
      </c>
      <c r="B1083" t="s">
        <v>3086</v>
      </c>
      <c r="C1083">
        <v>529176</v>
      </c>
      <c r="D1083" t="s">
        <v>3087</v>
      </c>
      <c r="E1083" s="103">
        <v>1079</v>
      </c>
      <c r="F1083" s="104" t="e" cm="1">
        <f t="array" ref="F1083">INDEX(QS!$B$5:$B$1000,MATCH(D1083,QS!$C$5:$C$1000,0))</f>
        <v>#N/A</v>
      </c>
      <c r="G1083" s="104" t="e">
        <f>VLOOKUP(D1083,TIMES排名!A:B,2,FALSE)</f>
        <v>#N/A</v>
      </c>
      <c r="J1083" s="109" t="s">
        <v>5052</v>
      </c>
    </row>
    <row r="1084" ht="15" spans="1:10">
      <c r="A1084" t="s">
        <v>1378</v>
      </c>
      <c r="B1084" t="s">
        <v>1379</v>
      </c>
      <c r="C1084">
        <v>529694</v>
      </c>
      <c r="D1084" t="s">
        <v>1380</v>
      </c>
      <c r="E1084" s="103">
        <v>1079</v>
      </c>
      <c r="F1084" s="104" t="e" cm="1">
        <f t="array" ref="F1084">INDEX(QS!$B$5:$B$1000,MATCH(D1084,QS!$C$5:$C$1000,0))</f>
        <v>#N/A</v>
      </c>
      <c r="G1084" s="104" t="str">
        <f>VLOOKUP(D1084,TIMES排名!A:B,2,FALSE)</f>
        <v>1201–1500</v>
      </c>
      <c r="J1084" s="109" t="s">
        <v>5053</v>
      </c>
    </row>
    <row r="1085" ht="15" spans="1:10">
      <c r="A1085" t="s">
        <v>524</v>
      </c>
      <c r="B1085" t="s">
        <v>445</v>
      </c>
      <c r="C1085">
        <v>506097</v>
      </c>
      <c r="D1085" t="s">
        <v>525</v>
      </c>
      <c r="E1085" s="103">
        <v>1079</v>
      </c>
      <c r="F1085" s="104" t="e" cm="1">
        <f t="array" ref="F1085">INDEX(QS!$B$5:$B$1000,MATCH(D1085,QS!$C$5:$C$1000,0))</f>
        <v>#N/A</v>
      </c>
      <c r="G1085" s="104" t="str">
        <f>VLOOKUP(D1085,TIMES排名!A:B,2,FALSE)</f>
        <v>1501+</v>
      </c>
      <c r="J1085" s="109" t="s">
        <v>5054</v>
      </c>
    </row>
    <row r="1086" ht="15" spans="1:10">
      <c r="A1086" t="s">
        <v>3088</v>
      </c>
      <c r="B1086" t="s">
        <v>402</v>
      </c>
      <c r="C1086">
        <v>529022</v>
      </c>
      <c r="D1086" t="s">
        <v>3089</v>
      </c>
      <c r="E1086" s="103">
        <v>1079</v>
      </c>
      <c r="F1086" s="104" t="e" cm="1">
        <f t="array" ref="F1086">INDEX(QS!$B$5:$B$1000,MATCH(D1086,QS!$C$5:$C$1000,0))</f>
        <v>#N/A</v>
      </c>
      <c r="G1086" s="104" t="e">
        <f>VLOOKUP(D1086,TIMES排名!A:B,2,FALSE)</f>
        <v>#N/A</v>
      </c>
      <c r="J1086" s="109" t="s">
        <v>5055</v>
      </c>
    </row>
    <row r="1087" ht="15" spans="1:10">
      <c r="A1087" t="s">
        <v>3090</v>
      </c>
      <c r="B1087" t="s">
        <v>218</v>
      </c>
      <c r="C1087">
        <v>529800</v>
      </c>
      <c r="D1087" t="s">
        <v>3091</v>
      </c>
      <c r="E1087" s="103">
        <v>1079</v>
      </c>
      <c r="F1087" s="104" t="e" cm="1">
        <f t="array" ref="F1087">INDEX(QS!$B$5:$B$1000,MATCH(D1087,QS!$C$5:$C$1000,0))</f>
        <v>#N/A</v>
      </c>
      <c r="G1087" s="104" t="e">
        <f>VLOOKUP(D1087,TIMES排名!A:B,2,FALSE)</f>
        <v>#N/A</v>
      </c>
      <c r="J1087" s="109" t="s">
        <v>5056</v>
      </c>
    </row>
    <row r="1088" ht="15" spans="1:10">
      <c r="A1088" t="s">
        <v>57</v>
      </c>
      <c r="B1088" t="s">
        <v>36</v>
      </c>
      <c r="C1088">
        <v>528814</v>
      </c>
      <c r="D1088" t="s">
        <v>3092</v>
      </c>
      <c r="E1088" s="103">
        <v>1079</v>
      </c>
      <c r="F1088" s="104" t="e" cm="1">
        <f t="array" ref="F1088">INDEX(QS!$B$5:$B$1000,MATCH(D1088,QS!$C$5:$C$1000,0))</f>
        <v>#N/A</v>
      </c>
      <c r="G1088" s="104" t="e">
        <f>VLOOKUP(D1088,TIMES排名!A:B,2,FALSE)</f>
        <v>#N/A</v>
      </c>
      <c r="J1088" s="109" t="s">
        <v>5057</v>
      </c>
    </row>
    <row r="1089" ht="15" spans="1:10">
      <c r="A1089" t="s">
        <v>1574</v>
      </c>
      <c r="B1089" t="s">
        <v>40</v>
      </c>
      <c r="C1089">
        <v>186867</v>
      </c>
      <c r="D1089" t="s">
        <v>1575</v>
      </c>
      <c r="E1089" s="103">
        <v>1089</v>
      </c>
      <c r="F1089" s="104" t="str" cm="1">
        <f t="array" ref="F1089">INDEX(QS!$B$5:$B$1000,MATCH(D1089,QS!$C$5:$C$1000,0))</f>
        <v>621-630</v>
      </c>
      <c r="G1089" s="104" t="str">
        <f>VLOOKUP(D1089,TIMES排名!A:B,2,FALSE)</f>
        <v>501–600</v>
      </c>
      <c r="J1089" s="109" t="s">
        <v>5058</v>
      </c>
    </row>
    <row r="1090" ht="15" spans="1:10">
      <c r="A1090" t="s">
        <v>1711</v>
      </c>
      <c r="B1090" t="s">
        <v>474</v>
      </c>
      <c r="C1090">
        <v>528977</v>
      </c>
      <c r="D1090" t="s">
        <v>1712</v>
      </c>
      <c r="E1090" s="103">
        <v>1089</v>
      </c>
      <c r="F1090" s="104" t="e" cm="1">
        <f t="array" ref="F1090">INDEX(QS!$B$5:$B$1000,MATCH(D1090,QS!$C$5:$C$1000,0))</f>
        <v>#N/A</v>
      </c>
      <c r="G1090" s="104" t="str">
        <f>VLOOKUP(D1090,TIMES排名!A:B,2,FALSE)</f>
        <v>1201–1500</v>
      </c>
      <c r="J1090" s="109" t="s">
        <v>5059</v>
      </c>
    </row>
    <row r="1091" ht="15" spans="1:10">
      <c r="A1091" t="s">
        <v>2120</v>
      </c>
      <c r="B1091" t="s">
        <v>36</v>
      </c>
      <c r="C1091">
        <v>529039</v>
      </c>
      <c r="D1091" t="s">
        <v>2121</v>
      </c>
      <c r="E1091" s="103">
        <v>1089</v>
      </c>
      <c r="F1091" s="104" t="str" cm="1">
        <f t="array" ref="F1091">INDEX(QS!$B$5:$B$1000,MATCH(D1091,QS!$C$5:$C$1000,0))</f>
        <v>851-900</v>
      </c>
      <c r="G1091" s="104" t="str">
        <f>VLOOKUP(D1091,TIMES排名!A:B,2,FALSE)</f>
        <v>801–1000</v>
      </c>
      <c r="J1091" s="109" t="s">
        <v>5060</v>
      </c>
    </row>
    <row r="1092" ht="15" spans="1:10">
      <c r="A1092" t="s">
        <v>1118</v>
      </c>
      <c r="B1092" t="s">
        <v>69</v>
      </c>
      <c r="C1092">
        <v>529475</v>
      </c>
      <c r="D1092" t="s">
        <v>3093</v>
      </c>
      <c r="E1092" s="103">
        <v>1089</v>
      </c>
      <c r="F1092" s="104" t="e" cm="1">
        <f t="array" ref="F1092">INDEX(QS!$B$5:$B$1000,MATCH(D1092,QS!$C$5:$C$1000,0))</f>
        <v>#N/A</v>
      </c>
      <c r="G1092" s="104" t="e">
        <f>VLOOKUP(D1092,TIMES排名!A:B,2,FALSE)</f>
        <v>#N/A</v>
      </c>
      <c r="J1092" s="109" t="s">
        <v>5061</v>
      </c>
    </row>
    <row r="1093" ht="15" spans="1:10">
      <c r="A1093" t="s">
        <v>1170</v>
      </c>
      <c r="B1093" t="s">
        <v>522</v>
      </c>
      <c r="C1093">
        <v>529623</v>
      </c>
      <c r="D1093" t="s">
        <v>1171</v>
      </c>
      <c r="E1093" s="103">
        <v>1089</v>
      </c>
      <c r="F1093" s="104" t="e" cm="1">
        <f t="array" ref="F1093">INDEX(QS!$B$5:$B$1000,MATCH(D1093,QS!$C$5:$C$1000,0))</f>
        <v>#N/A</v>
      </c>
      <c r="G1093" s="104" t="str">
        <f>VLOOKUP(D1093,TIMES排名!A:B,2,FALSE)</f>
        <v>501–600</v>
      </c>
      <c r="J1093" s="109" t="s">
        <v>5062</v>
      </c>
    </row>
    <row r="1094" ht="15" spans="1:10">
      <c r="A1094" t="s">
        <v>515</v>
      </c>
      <c r="B1094" t="s">
        <v>516</v>
      </c>
      <c r="C1094">
        <v>502638</v>
      </c>
      <c r="D1094" t="s">
        <v>517</v>
      </c>
      <c r="E1094" s="103">
        <v>1089</v>
      </c>
      <c r="F1094" s="104" t="e" cm="1">
        <f t="array" ref="F1094">INDEX(QS!$B$5:$B$1000,MATCH(D1094,QS!$C$5:$C$1000,0))</f>
        <v>#N/A</v>
      </c>
      <c r="G1094" s="104" t="e">
        <f>VLOOKUP(D1094,TIMES排名!A:B,2,FALSE)</f>
        <v>#N/A</v>
      </c>
      <c r="J1094" s="109" t="s">
        <v>5063</v>
      </c>
    </row>
    <row r="1095" ht="15" spans="1:10">
      <c r="A1095" t="s">
        <v>3094</v>
      </c>
      <c r="B1095" t="s">
        <v>642</v>
      </c>
      <c r="C1095">
        <v>529743</v>
      </c>
      <c r="D1095" t="s">
        <v>3095</v>
      </c>
      <c r="E1095" s="103">
        <v>1089</v>
      </c>
      <c r="F1095" s="104" t="e" cm="1">
        <f t="array" ref="F1095">INDEX(QS!$B$5:$B$1000,MATCH(D1095,QS!$C$5:$C$1000,0))</f>
        <v>#N/A</v>
      </c>
      <c r="G1095" s="104" t="e">
        <f>VLOOKUP(D1095,TIMES排名!A:B,2,FALSE)</f>
        <v>#N/A</v>
      </c>
      <c r="J1095" s="109" t="s">
        <v>5064</v>
      </c>
    </row>
    <row r="1096" ht="15" spans="1:10">
      <c r="A1096" t="s">
        <v>3096</v>
      </c>
      <c r="B1096" t="s">
        <v>69</v>
      </c>
      <c r="C1096">
        <v>529093</v>
      </c>
      <c r="D1096" t="s">
        <v>3097</v>
      </c>
      <c r="E1096" s="103">
        <v>1089</v>
      </c>
      <c r="F1096" s="104" t="e" cm="1">
        <f t="array" ref="F1096">INDEX(QS!$B$5:$B$1000,MATCH(D1096,QS!$C$5:$C$1000,0))</f>
        <v>#N/A</v>
      </c>
      <c r="G1096" s="104" t="e">
        <f>VLOOKUP(D1096,TIMES排名!A:B,2,FALSE)</f>
        <v>#N/A</v>
      </c>
      <c r="J1096" s="109" t="s">
        <v>5065</v>
      </c>
    </row>
    <row r="1097" ht="15" spans="1:10">
      <c r="A1097" t="s">
        <v>1762</v>
      </c>
      <c r="B1097" t="s">
        <v>572</v>
      </c>
      <c r="C1097">
        <v>529458</v>
      </c>
      <c r="D1097" t="s">
        <v>1763</v>
      </c>
      <c r="E1097" s="103">
        <v>1089</v>
      </c>
      <c r="F1097" s="104" t="e" cm="1">
        <f t="array" ref="F1097">INDEX(QS!$B$5:$B$1000,MATCH(D1097,QS!$C$5:$C$1000,0))</f>
        <v>#N/A</v>
      </c>
      <c r="G1097" s="104" t="str">
        <f>VLOOKUP(D1097,TIMES排名!A:B,2,FALSE)</f>
        <v>801–1000</v>
      </c>
      <c r="J1097" s="109" t="s">
        <v>5066</v>
      </c>
    </row>
    <row r="1098" ht="15" spans="1:10">
      <c r="A1098" t="s">
        <v>3098</v>
      </c>
      <c r="B1098" t="s">
        <v>653</v>
      </c>
      <c r="C1098">
        <v>508576</v>
      </c>
      <c r="D1098" t="s">
        <v>3099</v>
      </c>
      <c r="E1098" s="103">
        <v>1089</v>
      </c>
      <c r="F1098" s="104" t="e" cm="1">
        <f t="array" ref="F1098">INDEX(QS!$B$5:$B$1000,MATCH(D1098,QS!$C$5:$C$1000,0))</f>
        <v>#N/A</v>
      </c>
      <c r="G1098" s="104" t="e">
        <f>VLOOKUP(D1098,TIMES排名!A:B,2,FALSE)</f>
        <v>#N/A</v>
      </c>
      <c r="J1098" s="109" t="s">
        <v>5067</v>
      </c>
    </row>
    <row r="1099" ht="15" spans="1:10">
      <c r="A1099" t="s">
        <v>662</v>
      </c>
      <c r="B1099" t="s">
        <v>405</v>
      </c>
      <c r="C1099">
        <v>528952</v>
      </c>
      <c r="D1099" t="s">
        <v>663</v>
      </c>
      <c r="E1099" s="103">
        <v>1089</v>
      </c>
      <c r="F1099" s="104" t="e" cm="1">
        <f t="array" ref="F1099">INDEX(QS!$B$5:$B$1000,MATCH(D1099,QS!$C$5:$C$1000,0))</f>
        <v>#N/A</v>
      </c>
      <c r="G1099" s="104" t="e">
        <f>VLOOKUP(D1099,TIMES排名!A:B,2,FALSE)</f>
        <v>#N/A</v>
      </c>
      <c r="J1099" s="109" t="s">
        <v>5068</v>
      </c>
    </row>
    <row r="1100" ht="15" spans="1:10">
      <c r="A1100" t="s">
        <v>3100</v>
      </c>
      <c r="B1100" t="s">
        <v>3101</v>
      </c>
      <c r="C1100">
        <v>529161</v>
      </c>
      <c r="D1100" t="s">
        <v>3102</v>
      </c>
      <c r="E1100" s="103">
        <v>1089</v>
      </c>
      <c r="F1100" s="104" t="e" cm="1">
        <f t="array" ref="F1100">INDEX(QS!$B$5:$B$1000,MATCH(D1100,QS!$C$5:$C$1000,0))</f>
        <v>#N/A</v>
      </c>
      <c r="G1100" s="104" t="e">
        <f>VLOOKUP(D1100,TIMES排名!A:B,2,FALSE)</f>
        <v>#N/A</v>
      </c>
      <c r="J1100" s="109" t="s">
        <v>5069</v>
      </c>
    </row>
    <row r="1101" ht="15" spans="1:10">
      <c r="A1101" t="s">
        <v>1926</v>
      </c>
      <c r="B1101" t="s">
        <v>36</v>
      </c>
      <c r="C1101">
        <v>529422</v>
      </c>
      <c r="D1101" t="s">
        <v>1927</v>
      </c>
      <c r="E1101" s="103">
        <v>1101</v>
      </c>
      <c r="F1101" s="104" t="str" cm="1">
        <f t="array" ref="F1101">INDEX(QS!$B$5:$B$1000,MATCH(D1101,QS!$C$5:$C$1000,0))</f>
        <v>=567</v>
      </c>
      <c r="G1101" s="104" t="str">
        <f>VLOOKUP(D1101,TIMES排名!A:B,2,FALSE)</f>
        <v>601–800</v>
      </c>
      <c r="J1101" s="109" t="s">
        <v>5070</v>
      </c>
    </row>
    <row r="1102" ht="15" spans="1:10">
      <c r="A1102" t="s">
        <v>1914</v>
      </c>
      <c r="B1102" t="s">
        <v>642</v>
      </c>
      <c r="C1102">
        <v>530220</v>
      </c>
      <c r="D1102" t="s">
        <v>3103</v>
      </c>
      <c r="E1102" s="103">
        <v>1101</v>
      </c>
      <c r="F1102" s="104" t="str" cm="1">
        <f t="array" ref="F1102">INDEX(QS!$B$5:$B$1000,MATCH(D1102,QS!$C$5:$C$1000,0))</f>
        <v>771-780</v>
      </c>
      <c r="G1102" s="104" t="e">
        <f>VLOOKUP(D1102,TIMES排名!A:B,2,FALSE)</f>
        <v>#N/A</v>
      </c>
      <c r="J1102" s="109" t="s">
        <v>5071</v>
      </c>
    </row>
    <row r="1103" ht="15" spans="1:10">
      <c r="A1103" t="s">
        <v>1920</v>
      </c>
      <c r="B1103" t="s">
        <v>36</v>
      </c>
      <c r="C1103">
        <v>505661</v>
      </c>
      <c r="D1103" t="s">
        <v>1921</v>
      </c>
      <c r="E1103" s="103">
        <v>1101</v>
      </c>
      <c r="F1103" s="104" t="str" cm="1">
        <f t="array" ref="F1103">INDEX(QS!$B$5:$B$1000,MATCH(D1103,QS!$C$5:$C$1000,0))</f>
        <v>851-900</v>
      </c>
      <c r="G1103" s="104" t="str">
        <f>VLOOKUP(D1103,TIMES排名!A:B,2,FALSE)</f>
        <v>601–800</v>
      </c>
      <c r="J1103" s="109" t="s">
        <v>5072</v>
      </c>
    </row>
    <row r="1104" ht="15" spans="1:10">
      <c r="A1104" t="s">
        <v>3104</v>
      </c>
      <c r="B1104" t="s">
        <v>218</v>
      </c>
      <c r="C1104">
        <v>528959</v>
      </c>
      <c r="D1104" t="s">
        <v>3105</v>
      </c>
      <c r="E1104" s="103">
        <v>1101</v>
      </c>
      <c r="F1104" s="104" t="e" cm="1">
        <f t="array" ref="F1104">INDEX(QS!$B$5:$B$1000,MATCH(D1104,QS!$C$5:$C$1000,0))</f>
        <v>#N/A</v>
      </c>
      <c r="G1104" s="104" t="e">
        <f>VLOOKUP(D1104,TIMES排名!A:B,2,FALSE)</f>
        <v>#N/A</v>
      </c>
      <c r="J1104" s="109" t="s">
        <v>5073</v>
      </c>
    </row>
    <row r="1105" ht="15" spans="1:10">
      <c r="A1105" t="s">
        <v>2172</v>
      </c>
      <c r="B1105" t="s">
        <v>653</v>
      </c>
      <c r="C1105">
        <v>529786</v>
      </c>
      <c r="D1105" t="s">
        <v>2173</v>
      </c>
      <c r="E1105" s="103">
        <v>1101</v>
      </c>
      <c r="F1105" s="104" t="e" cm="1">
        <f t="array" ref="F1105">INDEX(QS!$B$5:$B$1000,MATCH(D1105,QS!$C$5:$C$1000,0))</f>
        <v>#N/A</v>
      </c>
      <c r="G1105" s="104" t="str">
        <f>VLOOKUP(D1105,TIMES排名!A:B,2,FALSE)</f>
        <v>501–600</v>
      </c>
      <c r="J1105" s="109" t="s">
        <v>5074</v>
      </c>
    </row>
    <row r="1106" ht="15" spans="1:10">
      <c r="A1106" t="s">
        <v>1726</v>
      </c>
      <c r="B1106" t="s">
        <v>568</v>
      </c>
      <c r="C1106">
        <v>530221</v>
      </c>
      <c r="D1106" t="s">
        <v>1727</v>
      </c>
      <c r="E1106" s="103">
        <v>1106</v>
      </c>
      <c r="F1106" s="104" t="str" cm="1">
        <f t="array" ref="F1106">INDEX(QS!$B$5:$B$1000,MATCH(D1106,QS!$C$5:$C$1000,0))</f>
        <v>=345</v>
      </c>
      <c r="G1106" s="104" t="e">
        <f>VLOOKUP(D1106,TIMES排名!A:B,2,FALSE)</f>
        <v>#N/A</v>
      </c>
      <c r="J1106" s="109" t="s">
        <v>5075</v>
      </c>
    </row>
    <row r="1107" ht="15" spans="1:10">
      <c r="A1107" t="s">
        <v>623</v>
      </c>
      <c r="B1107" t="s">
        <v>624</v>
      </c>
      <c r="C1107">
        <v>512792</v>
      </c>
      <c r="D1107" t="s">
        <v>1030</v>
      </c>
      <c r="E1107" s="103">
        <v>1106</v>
      </c>
      <c r="F1107" s="104" t="e" cm="1">
        <f t="array" ref="F1107">INDEX(QS!$B$5:$B$1000,MATCH(D1107,QS!$C$5:$C$1000,0))</f>
        <v>#N/A</v>
      </c>
      <c r="G1107" s="104" t="str">
        <f>VLOOKUP(D1107,TIMES排名!A:B,2,FALSE)</f>
        <v>1201–1500</v>
      </c>
      <c r="J1107" s="109" t="s">
        <v>5076</v>
      </c>
    </row>
    <row r="1108" ht="15" spans="1:10">
      <c r="A1108" t="s">
        <v>608</v>
      </c>
      <c r="B1108" t="s">
        <v>261</v>
      </c>
      <c r="C1108">
        <v>529149</v>
      </c>
      <c r="D1108" t="s">
        <v>609</v>
      </c>
      <c r="E1108" s="103">
        <v>1106</v>
      </c>
      <c r="F1108" s="104" t="str" cm="1">
        <f t="array" ref="F1108">INDEX(QS!$B$5:$B$1000,MATCH(D1108,QS!$C$5:$C$1000,0))</f>
        <v>601-610</v>
      </c>
      <c r="G1108" s="104" t="e">
        <f>VLOOKUP(D1108,TIMES排名!A:B,2,FALSE)</f>
        <v>#N/A</v>
      </c>
      <c r="J1108" s="109" t="s">
        <v>5077</v>
      </c>
    </row>
    <row r="1109" ht="15" spans="1:10">
      <c r="A1109" t="s">
        <v>1200</v>
      </c>
      <c r="B1109" t="s">
        <v>106</v>
      </c>
      <c r="C1109">
        <v>505102</v>
      </c>
      <c r="D1109" t="s">
        <v>1201</v>
      </c>
      <c r="E1109" s="103">
        <v>1106</v>
      </c>
      <c r="F1109" s="104" t="str" cm="1">
        <f t="array" ref="F1109">INDEX(QS!$B$5:$B$1000,MATCH(D1109,QS!$C$5:$C$1000,0))</f>
        <v>901-950</v>
      </c>
      <c r="G1109" s="104" t="str">
        <f>VLOOKUP(D1109,TIMES排名!A:B,2,FALSE)</f>
        <v>1001–1200</v>
      </c>
      <c r="J1109" s="109" t="s">
        <v>5078</v>
      </c>
    </row>
    <row r="1110" ht="15" spans="1:10">
      <c r="A1110" t="s">
        <v>858</v>
      </c>
      <c r="B1110" t="s">
        <v>859</v>
      </c>
      <c r="C1110">
        <v>530036</v>
      </c>
      <c r="D1110" t="s">
        <v>860</v>
      </c>
      <c r="E1110" s="103">
        <v>1106</v>
      </c>
      <c r="F1110" s="104" t="e" cm="1">
        <f t="array" ref="F1110">INDEX(QS!$B$5:$B$1000,MATCH(D1110,QS!$C$5:$C$1000,0))</f>
        <v>#N/A</v>
      </c>
      <c r="G1110" s="104" t="str">
        <f>VLOOKUP(D1110,TIMES排名!A:B,2,FALSE)</f>
        <v>601–800</v>
      </c>
      <c r="J1110" s="109" t="s">
        <v>5079</v>
      </c>
    </row>
    <row r="1111" ht="15" spans="1:10">
      <c r="A1111" t="s">
        <v>1700</v>
      </c>
      <c r="B1111" t="s">
        <v>883</v>
      </c>
      <c r="C1111">
        <v>529688</v>
      </c>
      <c r="D1111" t="s">
        <v>1701</v>
      </c>
      <c r="E1111" s="103">
        <v>1106</v>
      </c>
      <c r="F1111" s="104" t="e" cm="1">
        <f t="array" ref="F1111">INDEX(QS!$B$5:$B$1000,MATCH(D1111,QS!$C$5:$C$1000,0))</f>
        <v>#N/A</v>
      </c>
      <c r="G1111" s="104" t="e">
        <f>VLOOKUP(D1111,TIMES排名!A:B,2,FALSE)</f>
        <v>#N/A</v>
      </c>
      <c r="J1111" s="109" t="s">
        <v>5080</v>
      </c>
    </row>
    <row r="1112" ht="15" spans="1:10">
      <c r="A1112" t="s">
        <v>2158</v>
      </c>
      <c r="B1112" t="s">
        <v>113</v>
      </c>
      <c r="C1112">
        <v>504309</v>
      </c>
      <c r="D1112" t="s">
        <v>2159</v>
      </c>
      <c r="E1112" s="103">
        <v>1106</v>
      </c>
      <c r="F1112" s="104" t="e" cm="1">
        <f t="array" ref="F1112">INDEX(QS!$B$5:$B$1000,MATCH(D1112,QS!$C$5:$C$1000,0))</f>
        <v>#N/A</v>
      </c>
      <c r="G1112" s="104" t="e">
        <f>VLOOKUP(D1112,TIMES排名!A:B,2,FALSE)</f>
        <v>#N/A</v>
      </c>
      <c r="J1112" s="109" t="s">
        <v>5081</v>
      </c>
    </row>
    <row r="1113" ht="15" spans="1:10">
      <c r="A1113" t="s">
        <v>2193</v>
      </c>
      <c r="B1113" t="s">
        <v>40</v>
      </c>
      <c r="C1113">
        <v>206084</v>
      </c>
      <c r="D1113" t="s">
        <v>2194</v>
      </c>
      <c r="E1113" s="103">
        <v>1106</v>
      </c>
      <c r="F1113" s="104" t="e" cm="1">
        <f t="array" ref="F1113">INDEX(QS!$B$5:$B$1000,MATCH(D1113,QS!$C$5:$C$1000,0))</f>
        <v>#N/A</v>
      </c>
      <c r="G1113" s="104" t="str">
        <f>VLOOKUP(D1113,TIMES排名!A:B,2,FALSE)</f>
        <v>601–800</v>
      </c>
      <c r="J1113" s="109" t="s">
        <v>5082</v>
      </c>
    </row>
    <row r="1114" ht="15" spans="1:10">
      <c r="A1114" t="s">
        <v>376</v>
      </c>
      <c r="B1114" t="s">
        <v>36</v>
      </c>
      <c r="C1114">
        <v>529563</v>
      </c>
      <c r="D1114" t="s">
        <v>869</v>
      </c>
      <c r="E1114" s="103">
        <v>1114</v>
      </c>
      <c r="F1114" s="104" t="str" cm="1">
        <f t="array" ref="F1114">INDEX(QS!$B$5:$B$1000,MATCH(D1114,QS!$C$5:$C$1000,0))</f>
        <v>801-850</v>
      </c>
      <c r="G1114" s="104" t="str">
        <f>VLOOKUP(D1114,TIMES排名!A:B,2,FALSE)</f>
        <v>601–800</v>
      </c>
      <c r="J1114" s="109" t="s">
        <v>5083</v>
      </c>
    </row>
    <row r="1115" ht="15" spans="1:10">
      <c r="A1115" t="s">
        <v>1271</v>
      </c>
      <c r="B1115" t="s">
        <v>370</v>
      </c>
      <c r="C1115">
        <v>528943</v>
      </c>
      <c r="D1115" t="s">
        <v>1272</v>
      </c>
      <c r="E1115" s="103">
        <v>1114</v>
      </c>
      <c r="F1115" s="104" t="str" cm="1">
        <f t="array" ref="F1115">INDEX(QS!$B$5:$B$1000,MATCH(D1115,QS!$C$5:$C$1000,0))</f>
        <v>801-850</v>
      </c>
      <c r="G1115" s="104" t="str">
        <f>VLOOKUP(D1115,TIMES排名!A:B,2,FALSE)</f>
        <v>401–500</v>
      </c>
      <c r="J1115" s="109" t="s">
        <v>5084</v>
      </c>
    </row>
    <row r="1116" ht="15" spans="1:10">
      <c r="A1116" t="s">
        <v>3106</v>
      </c>
      <c r="B1116" t="s">
        <v>461</v>
      </c>
      <c r="C1116">
        <v>502450</v>
      </c>
      <c r="D1116" t="s">
        <v>3107</v>
      </c>
      <c r="E1116" s="103">
        <v>1114</v>
      </c>
      <c r="F1116" s="104" t="e" cm="1">
        <f t="array" ref="F1116">INDEX(QS!$B$5:$B$1000,MATCH(D1116,QS!$C$5:$C$1000,0))</f>
        <v>#N/A</v>
      </c>
      <c r="G1116" s="104" t="e">
        <f>VLOOKUP(D1116,TIMES排名!A:B,2,FALSE)</f>
        <v>#N/A</v>
      </c>
      <c r="J1116" s="109" t="s">
        <v>5085</v>
      </c>
    </row>
    <row r="1117" ht="15" spans="1:10">
      <c r="A1117" t="s">
        <v>3109</v>
      </c>
      <c r="B1117" t="s">
        <v>69</v>
      </c>
      <c r="C1117">
        <v>503729</v>
      </c>
      <c r="D1117" t="s">
        <v>3110</v>
      </c>
      <c r="E1117" s="103">
        <v>1114</v>
      </c>
      <c r="F1117" s="104" t="e" cm="1">
        <f t="array" ref="F1117">INDEX(QS!$B$5:$B$1000,MATCH(D1117,QS!$C$5:$C$1000,0))</f>
        <v>#N/A</v>
      </c>
      <c r="G1117" s="104" t="e">
        <f>VLOOKUP(D1117,TIMES排名!A:B,2,FALSE)</f>
        <v>#N/A</v>
      </c>
      <c r="J1117" s="109" t="s">
        <v>5086</v>
      </c>
    </row>
    <row r="1118" ht="15" spans="1:10">
      <c r="A1118" t="s">
        <v>1075</v>
      </c>
      <c r="B1118" t="s">
        <v>522</v>
      </c>
      <c r="C1118">
        <v>529419</v>
      </c>
      <c r="D1118" t="s">
        <v>3111</v>
      </c>
      <c r="E1118" s="103">
        <v>1114</v>
      </c>
      <c r="F1118" s="104" t="e" cm="1">
        <f t="array" ref="F1118">INDEX(QS!$B$5:$B$1000,MATCH(D1118,QS!$C$5:$C$1000,0))</f>
        <v>#N/A</v>
      </c>
      <c r="G1118" s="104" t="e">
        <f>VLOOKUP(D1118,TIMES排名!A:B,2,FALSE)</f>
        <v>#N/A</v>
      </c>
      <c r="J1118" s="109" t="s">
        <v>5087</v>
      </c>
    </row>
    <row r="1119" ht="15" spans="1:10">
      <c r="A1119" t="s">
        <v>3085</v>
      </c>
      <c r="B1119" t="s">
        <v>3086</v>
      </c>
      <c r="C1119">
        <v>504656</v>
      </c>
      <c r="D1119" t="s">
        <v>3112</v>
      </c>
      <c r="E1119" s="103">
        <v>1114</v>
      </c>
      <c r="F1119" s="104" t="e" cm="1">
        <f t="array" ref="F1119">INDEX(QS!$B$5:$B$1000,MATCH(D1119,QS!$C$5:$C$1000,0))</f>
        <v>#N/A</v>
      </c>
      <c r="G1119" s="104" t="e">
        <f>VLOOKUP(D1119,TIMES排名!A:B,2,FALSE)</f>
        <v>#N/A</v>
      </c>
      <c r="J1119" s="109" t="s">
        <v>5088</v>
      </c>
    </row>
    <row r="1120" ht="15" spans="1:10">
      <c r="A1120" t="s">
        <v>939</v>
      </c>
      <c r="B1120" t="s">
        <v>883</v>
      </c>
      <c r="C1120">
        <v>528919</v>
      </c>
      <c r="D1120" t="s">
        <v>940</v>
      </c>
      <c r="E1120" s="103">
        <v>1114</v>
      </c>
      <c r="F1120" s="104" t="e" cm="1">
        <f t="array" ref="F1120">INDEX(QS!$B$5:$B$1000,MATCH(D1120,QS!$C$5:$C$1000,0))</f>
        <v>#N/A</v>
      </c>
      <c r="G1120" s="104" t="e">
        <f>VLOOKUP(D1120,TIMES排名!A:B,2,FALSE)</f>
        <v>#N/A</v>
      </c>
      <c r="J1120" s="109" t="s">
        <v>5089</v>
      </c>
    </row>
    <row r="1121" ht="15" spans="1:10">
      <c r="A1121" t="s">
        <v>2091</v>
      </c>
      <c r="B1121" t="s">
        <v>1839</v>
      </c>
      <c r="C1121">
        <v>529988</v>
      </c>
      <c r="D1121" t="s">
        <v>2092</v>
      </c>
      <c r="E1121" s="103">
        <v>1121</v>
      </c>
      <c r="F1121" s="104" t="e" cm="1">
        <f t="array" ref="F1121">INDEX(QS!$B$5:$B$1000,MATCH(D1121,QS!$C$5:$C$1000,0))</f>
        <v>#N/A</v>
      </c>
      <c r="G1121" s="104" t="str">
        <f>VLOOKUP(D1121,TIMES排名!A:B,2,FALSE)</f>
        <v>501–600</v>
      </c>
      <c r="J1121" s="109" t="s">
        <v>5090</v>
      </c>
    </row>
    <row r="1122" ht="15" spans="1:10">
      <c r="A1122" t="s">
        <v>105</v>
      </c>
      <c r="B1122" t="s">
        <v>106</v>
      </c>
      <c r="C1122">
        <v>505425</v>
      </c>
      <c r="D1122" t="s">
        <v>1668</v>
      </c>
      <c r="E1122" s="103">
        <v>1121</v>
      </c>
      <c r="F1122" s="104" t="str" cm="1">
        <f t="array" ref="F1122">INDEX(QS!$B$5:$B$1000,MATCH(D1122,QS!$C$5:$C$1000,0))</f>
        <v>951-1000</v>
      </c>
      <c r="G1122" s="104" t="str">
        <f>VLOOKUP(D1122,TIMES排名!A:B,2,FALSE)</f>
        <v>1001–1200</v>
      </c>
      <c r="J1122" s="109" t="s">
        <v>5091</v>
      </c>
    </row>
    <row r="1123" ht="15" spans="1:10">
      <c r="A1123" t="s">
        <v>715</v>
      </c>
      <c r="B1123" t="s">
        <v>402</v>
      </c>
      <c r="C1123">
        <v>529015</v>
      </c>
      <c r="D1123" t="s">
        <v>2261</v>
      </c>
      <c r="E1123" s="103">
        <v>1121</v>
      </c>
      <c r="F1123" s="104" t="str" cm="1">
        <f t="array" ref="F1123">INDEX(QS!$B$5:$B$1000,MATCH(D1123,QS!$C$5:$C$1000,0))</f>
        <v>951-1000</v>
      </c>
      <c r="G1123" s="104" t="e">
        <f>VLOOKUP(D1123,TIMES排名!A:B,2,FALSE)</f>
        <v>#N/A</v>
      </c>
      <c r="J1123" s="109" t="s">
        <v>5092</v>
      </c>
    </row>
    <row r="1124" ht="15" spans="1:10">
      <c r="A1124" t="s">
        <v>68</v>
      </c>
      <c r="B1124" t="s">
        <v>69</v>
      </c>
      <c r="C1124">
        <v>529734</v>
      </c>
      <c r="D1124" t="s">
        <v>3114</v>
      </c>
      <c r="E1124" s="103">
        <v>1121</v>
      </c>
      <c r="F1124" s="104" t="e" cm="1">
        <f t="array" ref="F1124">INDEX(QS!$B$5:$B$1000,MATCH(D1124,QS!$C$5:$C$1000,0))</f>
        <v>#N/A</v>
      </c>
      <c r="G1124" s="104" t="e">
        <f>VLOOKUP(D1124,TIMES排名!A:B,2,FALSE)</f>
        <v>#N/A</v>
      </c>
      <c r="J1124" s="109" t="s">
        <v>5093</v>
      </c>
    </row>
    <row r="1125" ht="15" spans="1:10">
      <c r="A1125" t="s">
        <v>2010</v>
      </c>
      <c r="B1125" t="s">
        <v>2011</v>
      </c>
      <c r="C1125">
        <v>529144</v>
      </c>
      <c r="D1125" t="s">
        <v>2012</v>
      </c>
      <c r="E1125" s="103">
        <v>1121</v>
      </c>
      <c r="F1125" s="104" t="e" cm="1">
        <f t="array" ref="F1125">INDEX(QS!$B$5:$B$1000,MATCH(D1125,QS!$C$5:$C$1000,0))</f>
        <v>#N/A</v>
      </c>
      <c r="G1125" s="104" t="e">
        <f>VLOOKUP(D1125,TIMES排名!A:B,2,FALSE)</f>
        <v>#N/A</v>
      </c>
      <c r="J1125" s="109" t="s">
        <v>5094</v>
      </c>
    </row>
    <row r="1126" ht="15" spans="1:10">
      <c r="A1126" t="s">
        <v>815</v>
      </c>
      <c r="B1126" t="s">
        <v>69</v>
      </c>
      <c r="C1126">
        <v>529515</v>
      </c>
      <c r="D1126" t="s">
        <v>3115</v>
      </c>
      <c r="E1126" s="103">
        <v>1121</v>
      </c>
      <c r="F1126" s="104" t="e" cm="1">
        <f t="array" ref="F1126">INDEX(QS!$B$5:$B$1000,MATCH(D1126,QS!$C$5:$C$1000,0))</f>
        <v>#N/A</v>
      </c>
      <c r="G1126" s="104" t="e">
        <f>VLOOKUP(D1126,TIMES排名!A:B,2,FALSE)</f>
        <v>#N/A</v>
      </c>
      <c r="J1126" s="109" t="s">
        <v>5095</v>
      </c>
    </row>
    <row r="1127" ht="15" spans="1:10">
      <c r="A1127" t="s">
        <v>831</v>
      </c>
      <c r="B1127" t="s">
        <v>218</v>
      </c>
      <c r="C1127">
        <v>505713</v>
      </c>
      <c r="D1127" t="s">
        <v>3116</v>
      </c>
      <c r="E1127" s="103">
        <v>1121</v>
      </c>
      <c r="F1127" s="104" t="e" cm="1">
        <f t="array" ref="F1127">INDEX(QS!$B$5:$B$1000,MATCH(D1127,QS!$C$5:$C$1000,0))</f>
        <v>#N/A</v>
      </c>
      <c r="G1127" s="104" t="e">
        <f>VLOOKUP(D1127,TIMES排名!A:B,2,FALSE)</f>
        <v>#N/A</v>
      </c>
      <c r="J1127" s="109" t="s">
        <v>5096</v>
      </c>
    </row>
    <row r="1128" ht="15" spans="1:10">
      <c r="A1128" t="s">
        <v>2003</v>
      </c>
      <c r="B1128" t="s">
        <v>2004</v>
      </c>
      <c r="C1128">
        <v>529548</v>
      </c>
      <c r="D1128" t="s">
        <v>2005</v>
      </c>
      <c r="E1128" s="103">
        <v>1128</v>
      </c>
      <c r="F1128" s="104" t="str" cm="1">
        <f t="array" ref="F1128">INDEX(QS!$B$5:$B$1000,MATCH(D1128,QS!$C$5:$C$1000,0))</f>
        <v>851-900</v>
      </c>
      <c r="G1128" s="104" t="str">
        <f>VLOOKUP(D1128,TIMES排名!A:B,2,FALSE)</f>
        <v>801–1000</v>
      </c>
      <c r="J1128" s="109" t="s">
        <v>5097</v>
      </c>
    </row>
    <row r="1129" ht="15" spans="1:10">
      <c r="A1129" t="s">
        <v>2008</v>
      </c>
      <c r="B1129" t="s">
        <v>1993</v>
      </c>
      <c r="C1129">
        <v>528882</v>
      </c>
      <c r="D1129" t="s">
        <v>2009</v>
      </c>
      <c r="E1129" s="103">
        <v>1128</v>
      </c>
      <c r="F1129" s="104" t="str" cm="1">
        <f t="array" ref="F1129">INDEX(QS!$B$5:$B$1000,MATCH(D1129,QS!$C$5:$C$1000,0))</f>
        <v>851-900</v>
      </c>
      <c r="G1129" s="104" t="str">
        <f>VLOOKUP(D1129,TIMES排名!A:B,2,FALSE)</f>
        <v>1201–1500</v>
      </c>
      <c r="J1129" s="109" t="s">
        <v>5098</v>
      </c>
    </row>
    <row r="1130" ht="15" spans="1:10">
      <c r="A1130" t="s">
        <v>1107</v>
      </c>
      <c r="B1130" t="s">
        <v>653</v>
      </c>
      <c r="C1130">
        <v>514902</v>
      </c>
      <c r="D1130" t="s">
        <v>1108</v>
      </c>
      <c r="E1130" s="103">
        <v>1128</v>
      </c>
      <c r="F1130" s="104" t="e" cm="1">
        <f t="array" ref="F1130">INDEX(QS!$B$5:$B$1000,MATCH(D1130,QS!$C$5:$C$1000,0))</f>
        <v>#N/A</v>
      </c>
      <c r="G1130" s="104" t="str">
        <f>VLOOKUP(D1130,TIMES排名!A:B,2,FALSE)</f>
        <v>401–500</v>
      </c>
      <c r="J1130" s="109" t="s">
        <v>5099</v>
      </c>
    </row>
    <row r="1131" ht="15" spans="1:10">
      <c r="A1131" t="s">
        <v>652</v>
      </c>
      <c r="B1131" t="s">
        <v>653</v>
      </c>
      <c r="C1131">
        <v>514629</v>
      </c>
      <c r="D1131" t="s">
        <v>1184</v>
      </c>
      <c r="E1131" s="103">
        <v>1128</v>
      </c>
      <c r="F1131" s="104" t="e" cm="1">
        <f t="array" ref="F1131">INDEX(QS!$B$5:$B$1000,MATCH(D1131,QS!$C$5:$C$1000,0))</f>
        <v>#N/A</v>
      </c>
      <c r="G1131" s="104" t="str">
        <f>VLOOKUP(D1131,TIMES排名!A:B,2,FALSE)</f>
        <v>601–800</v>
      </c>
      <c r="J1131" s="109" t="s">
        <v>5100</v>
      </c>
    </row>
    <row r="1132" ht="15" spans="1:10">
      <c r="A1132" t="s">
        <v>1662</v>
      </c>
      <c r="B1132" t="s">
        <v>106</v>
      </c>
      <c r="C1132">
        <v>505943</v>
      </c>
      <c r="D1132" t="s">
        <v>1663</v>
      </c>
      <c r="E1132" s="103">
        <v>1132</v>
      </c>
      <c r="F1132" s="104" t="e" cm="1">
        <f t="array" ref="F1132">INDEX(QS!$B$5:$B$1000,MATCH(D1132,QS!$C$5:$C$1000,0))</f>
        <v>#N/A</v>
      </c>
      <c r="G1132" s="104" t="str">
        <f>VLOOKUP(D1132,TIMES排名!A:B,2,FALSE)</f>
        <v>1201–1500</v>
      </c>
      <c r="J1132" s="109" t="s">
        <v>5101</v>
      </c>
    </row>
    <row r="1133" ht="15" spans="1:10">
      <c r="A1133" t="s">
        <v>1561</v>
      </c>
      <c r="B1133" t="s">
        <v>121</v>
      </c>
      <c r="C1133">
        <v>528998</v>
      </c>
      <c r="D1133" t="s">
        <v>1562</v>
      </c>
      <c r="E1133" s="103">
        <v>1132</v>
      </c>
      <c r="F1133" s="104" t="e" cm="1">
        <f t="array" ref="F1133">INDEX(QS!$B$5:$B$1000,MATCH(D1133,QS!$C$5:$C$1000,0))</f>
        <v>#N/A</v>
      </c>
      <c r="G1133" s="104" t="str">
        <f>VLOOKUP(D1133,TIMES排名!A:B,2,FALSE)</f>
        <v>601–800</v>
      </c>
      <c r="J1133" s="109" t="s">
        <v>5102</v>
      </c>
    </row>
    <row r="1134" ht="15" spans="1:10">
      <c r="A1134" t="s">
        <v>1057</v>
      </c>
      <c r="B1134" t="s">
        <v>218</v>
      </c>
      <c r="C1134">
        <v>505784</v>
      </c>
      <c r="D1134" t="s">
        <v>3117</v>
      </c>
      <c r="E1134" s="103">
        <v>1132</v>
      </c>
      <c r="F1134" s="104" t="e" cm="1">
        <f t="array" ref="F1134">INDEX(QS!$B$5:$B$1000,MATCH(D1134,QS!$C$5:$C$1000,0))</f>
        <v>#N/A</v>
      </c>
      <c r="G1134" s="104" t="e">
        <f>VLOOKUP(D1134,TIMES排名!A:B,2,FALSE)</f>
        <v>#N/A</v>
      </c>
      <c r="J1134" s="109" t="s">
        <v>5103</v>
      </c>
    </row>
    <row r="1135" ht="15" spans="1:10">
      <c r="A1135" t="s">
        <v>1100</v>
      </c>
      <c r="B1135" t="s">
        <v>642</v>
      </c>
      <c r="C1135">
        <v>529132</v>
      </c>
      <c r="D1135" t="s">
        <v>1101</v>
      </c>
      <c r="E1135" s="103">
        <v>1132</v>
      </c>
      <c r="F1135" s="104" t="e" cm="1">
        <f t="array" ref="F1135">INDEX(QS!$B$5:$B$1000,MATCH(D1135,QS!$C$5:$C$1000,0))</f>
        <v>#N/A</v>
      </c>
      <c r="G1135" s="104" t="str">
        <f>VLOOKUP(D1135,TIMES排名!A:B,2,FALSE)</f>
        <v>601–800</v>
      </c>
      <c r="J1135" s="109" t="s">
        <v>5104</v>
      </c>
    </row>
    <row r="1136" ht="15" spans="1:10">
      <c r="A1136" t="s">
        <v>3118</v>
      </c>
      <c r="B1136" t="s">
        <v>302</v>
      </c>
      <c r="C1136">
        <v>529371</v>
      </c>
      <c r="D1136" t="s">
        <v>3119</v>
      </c>
      <c r="E1136" s="103">
        <v>1132</v>
      </c>
      <c r="F1136" s="104" t="e" cm="1">
        <f t="array" ref="F1136">INDEX(QS!$B$5:$B$1000,MATCH(D1136,QS!$C$5:$C$1000,0))</f>
        <v>#N/A</v>
      </c>
      <c r="G1136" s="104" t="e">
        <f>VLOOKUP(D1136,TIMES排名!A:B,2,FALSE)</f>
        <v>#N/A</v>
      </c>
      <c r="J1136" s="109" t="s">
        <v>5105</v>
      </c>
    </row>
    <row r="1137" ht="15" spans="1:10">
      <c r="A1137" t="s">
        <v>105</v>
      </c>
      <c r="B1137" t="s">
        <v>106</v>
      </c>
      <c r="C1137">
        <v>502999</v>
      </c>
      <c r="D1137" t="s">
        <v>1133</v>
      </c>
      <c r="E1137" s="103">
        <v>1137</v>
      </c>
      <c r="F1137" s="104" t="e" cm="1">
        <f t="array" ref="F1137">INDEX(QS!$B$5:$B$1000,MATCH(D1137,QS!$C$5:$C$1000,0))</f>
        <v>#N/A</v>
      </c>
      <c r="G1137" s="104" t="str">
        <f>VLOOKUP(D1137,TIMES排名!A:B,2,FALSE)</f>
        <v>801–1000</v>
      </c>
      <c r="J1137" s="109" t="s">
        <v>5106</v>
      </c>
    </row>
    <row r="1138" ht="15" spans="1:10">
      <c r="A1138" t="s">
        <v>1233</v>
      </c>
      <c r="B1138" t="s">
        <v>711</v>
      </c>
      <c r="C1138">
        <v>529113</v>
      </c>
      <c r="D1138" t="s">
        <v>1234</v>
      </c>
      <c r="E1138" s="103">
        <v>1137</v>
      </c>
      <c r="F1138" s="104" t="e" cm="1">
        <f t="array" ref="F1138">INDEX(QS!$B$5:$B$1000,MATCH(D1138,QS!$C$5:$C$1000,0))</f>
        <v>#N/A</v>
      </c>
      <c r="G1138" s="104" t="e">
        <f>VLOOKUP(D1138,TIMES排名!A:B,2,FALSE)</f>
        <v>#N/A</v>
      </c>
      <c r="J1138" s="109" t="s">
        <v>5107</v>
      </c>
    </row>
    <row r="1139" ht="15" spans="1:10">
      <c r="A1139" t="s">
        <v>3120</v>
      </c>
      <c r="B1139" t="s">
        <v>642</v>
      </c>
      <c r="C1139">
        <v>529816</v>
      </c>
      <c r="D1139" t="s">
        <v>3121</v>
      </c>
      <c r="E1139" s="103">
        <v>1137</v>
      </c>
      <c r="F1139" s="104" t="e" cm="1">
        <f t="array" ref="F1139">INDEX(QS!$B$5:$B$1000,MATCH(D1139,QS!$C$5:$C$1000,0))</f>
        <v>#N/A</v>
      </c>
      <c r="G1139" s="104" t="e">
        <f>VLOOKUP(D1139,TIMES排名!A:B,2,FALSE)</f>
        <v>#N/A</v>
      </c>
      <c r="J1139" s="109" t="s">
        <v>5108</v>
      </c>
    </row>
    <row r="1140" ht="15" spans="1:10">
      <c r="A1140" t="s">
        <v>2327</v>
      </c>
      <c r="B1140" t="s">
        <v>69</v>
      </c>
      <c r="C1140">
        <v>529020</v>
      </c>
      <c r="D1140" t="s">
        <v>2328</v>
      </c>
      <c r="E1140" s="103">
        <v>1137</v>
      </c>
      <c r="F1140" s="104" t="e" cm="1">
        <f t="array" ref="F1140">INDEX(QS!$B$5:$B$1000,MATCH(D1140,QS!$C$5:$C$1000,0))</f>
        <v>#N/A</v>
      </c>
      <c r="G1140" s="104" t="str">
        <f>VLOOKUP(D1140,TIMES排名!A:B,2,FALSE)</f>
        <v>1201–1500</v>
      </c>
      <c r="J1140" s="109" t="s">
        <v>5109</v>
      </c>
    </row>
    <row r="1141" ht="15" spans="1:10">
      <c r="A1141" t="s">
        <v>3122</v>
      </c>
      <c r="B1141" t="s">
        <v>40</v>
      </c>
      <c r="C1141">
        <v>161253</v>
      </c>
      <c r="D1141" s="8" t="s">
        <v>3123</v>
      </c>
      <c r="E1141" s="103">
        <v>1141</v>
      </c>
      <c r="F1141" s="104" t="e" cm="1">
        <f t="array" ref="F1141">INDEX(QS!$B$5:$B$1000,MATCH(D1141,QS!$C$5:$C$1000,0))</f>
        <v>#N/A</v>
      </c>
      <c r="G1141" s="104" t="e">
        <f>VLOOKUP(D1141,TIMES排名!A:B,2,FALSE)</f>
        <v>#N/A</v>
      </c>
      <c r="J1141" s="109" t="s">
        <v>5110</v>
      </c>
    </row>
    <row r="1142" ht="15" spans="1:10">
      <c r="A1142" t="s">
        <v>595</v>
      </c>
      <c r="B1142" t="s">
        <v>464</v>
      </c>
      <c r="C1142">
        <v>502695</v>
      </c>
      <c r="D1142" t="s">
        <v>1265</v>
      </c>
      <c r="E1142" s="103">
        <v>1141</v>
      </c>
      <c r="F1142" s="104" t="e" cm="1">
        <f t="array" ref="F1142">INDEX(QS!$B$5:$B$1000,MATCH(D1142,QS!$C$5:$C$1000,0))</f>
        <v>#N/A</v>
      </c>
      <c r="G1142" s="104" t="str">
        <f>VLOOKUP(D1142,TIMES排名!A:B,2,FALSE)</f>
        <v>1201–1500</v>
      </c>
      <c r="J1142" s="109" t="s">
        <v>5111</v>
      </c>
    </row>
    <row r="1143" ht="15" spans="1:10">
      <c r="A1143" t="s">
        <v>1367</v>
      </c>
      <c r="B1143" t="s">
        <v>69</v>
      </c>
      <c r="C1143">
        <v>506665</v>
      </c>
      <c r="D1143" t="s">
        <v>3124</v>
      </c>
      <c r="E1143" s="103">
        <v>1141</v>
      </c>
      <c r="F1143" s="104" t="e" cm="1">
        <f t="array" ref="F1143">INDEX(QS!$B$5:$B$1000,MATCH(D1143,QS!$C$5:$C$1000,0))</f>
        <v>#N/A</v>
      </c>
      <c r="G1143" s="104" t="e">
        <f>VLOOKUP(D1143,TIMES排名!A:B,2,FALSE)</f>
        <v>#N/A</v>
      </c>
      <c r="J1143" s="109" t="s">
        <v>5112</v>
      </c>
    </row>
    <row r="1144" ht="15" spans="1:10">
      <c r="A1144" t="s">
        <v>3125</v>
      </c>
      <c r="B1144" t="s">
        <v>69</v>
      </c>
      <c r="C1144">
        <v>529521</v>
      </c>
      <c r="D1144" t="s">
        <v>3126</v>
      </c>
      <c r="E1144" s="103">
        <v>1141</v>
      </c>
      <c r="F1144" s="104" t="e" cm="1">
        <f t="array" ref="F1144">INDEX(QS!$B$5:$B$1000,MATCH(D1144,QS!$C$5:$C$1000,0))</f>
        <v>#N/A</v>
      </c>
      <c r="G1144" s="104" t="e">
        <f>VLOOKUP(D1144,TIMES排名!A:B,2,FALSE)</f>
        <v>#N/A</v>
      </c>
      <c r="J1144" s="109" t="s">
        <v>5113</v>
      </c>
    </row>
    <row r="1145" ht="15" spans="1:10">
      <c r="A1145" t="s">
        <v>1720</v>
      </c>
      <c r="B1145" t="s">
        <v>474</v>
      </c>
      <c r="C1145">
        <v>529583</v>
      </c>
      <c r="D1145" t="s">
        <v>3127</v>
      </c>
      <c r="E1145" s="103">
        <v>1141</v>
      </c>
      <c r="F1145" s="104" t="e" cm="1">
        <f t="array" ref="F1145">INDEX(QS!$B$5:$B$1000,MATCH(D1145,QS!$C$5:$C$1000,0))</f>
        <v>#N/A</v>
      </c>
      <c r="G1145" s="104" t="e">
        <f>VLOOKUP(D1145,TIMES排名!A:B,2,FALSE)</f>
        <v>#N/A</v>
      </c>
      <c r="J1145" s="109" t="s">
        <v>5114</v>
      </c>
    </row>
    <row r="1146" ht="15" spans="1:10">
      <c r="A1146" t="s">
        <v>3128</v>
      </c>
      <c r="B1146" t="s">
        <v>474</v>
      </c>
      <c r="C1146">
        <v>500881</v>
      </c>
      <c r="D1146" t="s">
        <v>3129</v>
      </c>
      <c r="E1146" s="103">
        <v>1141</v>
      </c>
      <c r="F1146" s="104" t="e" cm="1">
        <f t="array" ref="F1146">INDEX(QS!$B$5:$B$1000,MATCH(D1146,QS!$C$5:$C$1000,0))</f>
        <v>#N/A</v>
      </c>
      <c r="G1146" s="104" t="e">
        <f>VLOOKUP(D1146,TIMES排名!A:B,2,FALSE)</f>
        <v>#N/A</v>
      </c>
      <c r="J1146" s="109" t="s">
        <v>5115</v>
      </c>
    </row>
    <row r="1147" ht="15" spans="1:10">
      <c r="A1147" t="s">
        <v>1104</v>
      </c>
      <c r="B1147" t="s">
        <v>402</v>
      </c>
      <c r="C1147">
        <v>528868</v>
      </c>
      <c r="D1147" t="s">
        <v>1105</v>
      </c>
      <c r="E1147" s="103">
        <v>1141</v>
      </c>
      <c r="F1147" s="104" t="e" cm="1">
        <f t="array" ref="F1147">INDEX(QS!$B$5:$B$1000,MATCH(D1147,QS!$C$5:$C$1000,0))</f>
        <v>#N/A</v>
      </c>
      <c r="G1147" s="104" t="e">
        <f>VLOOKUP(D1147,TIMES排名!A:B,2,FALSE)</f>
        <v>#N/A</v>
      </c>
      <c r="J1147" s="109" t="s">
        <v>5116</v>
      </c>
    </row>
    <row r="1148" ht="15" spans="1:10">
      <c r="A1148" t="s">
        <v>571</v>
      </c>
      <c r="B1148" t="s">
        <v>572</v>
      </c>
      <c r="C1148">
        <v>529194</v>
      </c>
      <c r="D1148" t="s">
        <v>573</v>
      </c>
      <c r="E1148" s="103">
        <v>1141</v>
      </c>
      <c r="F1148" s="104" t="e" cm="1">
        <f t="array" ref="F1148">INDEX(QS!$B$5:$B$1000,MATCH(D1148,QS!$C$5:$C$1000,0))</f>
        <v>#N/A</v>
      </c>
      <c r="G1148" s="104" t="str">
        <f>VLOOKUP(D1148,TIMES排名!A:B,2,FALSE)</f>
        <v>1501+</v>
      </c>
      <c r="J1148" s="109" t="s">
        <v>5117</v>
      </c>
    </row>
    <row r="1149" ht="15" spans="1:10">
      <c r="A1149" t="s">
        <v>882</v>
      </c>
      <c r="B1149" t="s">
        <v>883</v>
      </c>
      <c r="C1149">
        <v>529669</v>
      </c>
      <c r="D1149" t="s">
        <v>884</v>
      </c>
      <c r="E1149" s="103">
        <v>1141</v>
      </c>
      <c r="F1149" s="104" t="e" cm="1">
        <f t="array" ref="F1149">INDEX(QS!$B$5:$B$1000,MATCH(D1149,QS!$C$5:$C$1000,0))</f>
        <v>#N/A</v>
      </c>
      <c r="G1149" s="104" t="e">
        <f>VLOOKUP(D1149,TIMES排名!A:B,2,FALSE)</f>
        <v>#N/A</v>
      </c>
      <c r="J1149" s="109" t="s">
        <v>5118</v>
      </c>
    </row>
    <row r="1150" ht="15" spans="1:10">
      <c r="A1150" t="s">
        <v>384</v>
      </c>
      <c r="B1150" t="s">
        <v>385</v>
      </c>
      <c r="C1150">
        <v>503911</v>
      </c>
      <c r="D1150" t="s">
        <v>1196</v>
      </c>
      <c r="E1150" s="103">
        <v>1150</v>
      </c>
      <c r="F1150" s="104" t="e" cm="1">
        <f t="array" ref="F1150">INDEX(QS!$B$5:$B$1000,MATCH(D1150,QS!$C$5:$C$1000,0))</f>
        <v>#N/A</v>
      </c>
      <c r="G1150" s="104" t="str">
        <f>VLOOKUP(D1150,TIMES排名!A:B,2,FALSE)</f>
        <v>601–800</v>
      </c>
      <c r="J1150" s="109" t="s">
        <v>5119</v>
      </c>
    </row>
    <row r="1151" ht="15" spans="1:10">
      <c r="A1151" t="s">
        <v>1433</v>
      </c>
      <c r="B1151" t="s">
        <v>624</v>
      </c>
      <c r="C1151">
        <v>511764</v>
      </c>
      <c r="D1151" t="s">
        <v>1434</v>
      </c>
      <c r="E1151" s="103">
        <v>1150</v>
      </c>
      <c r="F1151" s="104" t="e" cm="1">
        <f t="array" ref="F1151">INDEX(QS!$B$5:$B$1000,MATCH(D1151,QS!$C$5:$C$1000,0))</f>
        <v>#N/A</v>
      </c>
      <c r="G1151" s="104" t="str">
        <f>VLOOKUP(D1151,TIMES排名!A:B,2,FALSE)</f>
        <v>1001–1200</v>
      </c>
      <c r="J1151" s="109" t="s">
        <v>5120</v>
      </c>
    </row>
    <row r="1152" ht="15" spans="1:10">
      <c r="A1152" t="s">
        <v>3130</v>
      </c>
      <c r="B1152" t="s">
        <v>1379</v>
      </c>
      <c r="C1152">
        <v>529471</v>
      </c>
      <c r="D1152" t="s">
        <v>3131</v>
      </c>
      <c r="E1152" s="103">
        <v>1150</v>
      </c>
      <c r="F1152" s="104" t="e" cm="1">
        <f t="array" ref="F1152">INDEX(QS!$B$5:$B$1000,MATCH(D1152,QS!$C$5:$C$1000,0))</f>
        <v>#N/A</v>
      </c>
      <c r="G1152" s="104" t="e">
        <f>VLOOKUP(D1152,TIMES排名!A:B,2,FALSE)</f>
        <v>#N/A</v>
      </c>
      <c r="J1152" s="109" t="s">
        <v>5121</v>
      </c>
    </row>
    <row r="1153" ht="15" spans="1:10">
      <c r="A1153" t="s">
        <v>1435</v>
      </c>
      <c r="B1153" t="s">
        <v>40</v>
      </c>
      <c r="C1153">
        <v>209807</v>
      </c>
      <c r="D1153" t="s">
        <v>1436</v>
      </c>
      <c r="E1153" s="103">
        <v>1153</v>
      </c>
      <c r="F1153" s="104" t="e" cm="1">
        <f t="array" ref="F1153">INDEX(QS!$B$5:$B$1000,MATCH(D1153,QS!$C$5:$C$1000,0))</f>
        <v>#N/A</v>
      </c>
      <c r="G1153" s="104" t="str">
        <f>VLOOKUP(D1153,TIMES排名!A:B,2,FALSE)</f>
        <v>1001–1200</v>
      </c>
      <c r="J1153" s="109" t="s">
        <v>5122</v>
      </c>
    </row>
    <row r="1154" ht="15" spans="1:10">
      <c r="A1154" t="s">
        <v>473</v>
      </c>
      <c r="B1154" t="s">
        <v>474</v>
      </c>
      <c r="C1154">
        <v>506244</v>
      </c>
      <c r="D1154" t="s">
        <v>475</v>
      </c>
      <c r="E1154" s="103">
        <v>1153</v>
      </c>
      <c r="F1154" s="104" t="e" cm="1">
        <f t="array" ref="F1154">INDEX(QS!$B$5:$B$1000,MATCH(D1154,QS!$C$5:$C$1000,0))</f>
        <v>#N/A</v>
      </c>
      <c r="G1154" s="104" t="e">
        <f>VLOOKUP(D1154,TIMES排名!A:B,2,FALSE)</f>
        <v>#N/A</v>
      </c>
      <c r="J1154" s="109" t="s">
        <v>5123</v>
      </c>
    </row>
    <row r="1155" ht="15" spans="1:10">
      <c r="A1155" t="s">
        <v>793</v>
      </c>
      <c r="B1155" t="s">
        <v>471</v>
      </c>
      <c r="C1155">
        <v>505417</v>
      </c>
      <c r="D1155" t="s">
        <v>794</v>
      </c>
      <c r="E1155" s="103">
        <v>1153</v>
      </c>
      <c r="F1155" s="104" t="str" cm="1">
        <f t="array" ref="F1155">INDEX(QS!$B$5:$B$1000,MATCH(D1155,QS!$C$5:$C$1000,0))</f>
        <v>621-630</v>
      </c>
      <c r="G1155" s="104" t="str">
        <f>VLOOKUP(D1155,TIMES排名!A:B,2,FALSE)</f>
        <v>1001–1200</v>
      </c>
      <c r="J1155" s="109" t="s">
        <v>5124</v>
      </c>
    </row>
    <row r="1156" ht="15" spans="1:10">
      <c r="A1156" t="s">
        <v>2233</v>
      </c>
      <c r="B1156" t="s">
        <v>74</v>
      </c>
      <c r="C1156">
        <v>499964</v>
      </c>
      <c r="D1156" t="s">
        <v>2234</v>
      </c>
      <c r="E1156" s="103">
        <v>1153</v>
      </c>
      <c r="F1156" s="104" t="str" cm="1">
        <f t="array" ref="F1156">INDEX(QS!$B$5:$B$1000,MATCH(D1156,QS!$C$5:$C$1000,0))</f>
        <v>641-650</v>
      </c>
      <c r="G1156" s="104" t="str">
        <f>VLOOKUP(D1156,TIMES排名!A:B,2,FALSE)</f>
        <v>601–800</v>
      </c>
      <c r="J1156" s="109" t="s">
        <v>5125</v>
      </c>
    </row>
    <row r="1157" ht="15" spans="1:10">
      <c r="A1157" t="s">
        <v>703</v>
      </c>
      <c r="B1157" t="s">
        <v>624</v>
      </c>
      <c r="C1157">
        <v>508412</v>
      </c>
      <c r="D1157" t="s">
        <v>704</v>
      </c>
      <c r="E1157" s="103">
        <v>1153</v>
      </c>
      <c r="F1157" s="104" t="e" cm="1">
        <f t="array" ref="F1157">INDEX(QS!$B$5:$B$1000,MATCH(D1157,QS!$C$5:$C$1000,0))</f>
        <v>#N/A</v>
      </c>
      <c r="G1157" s="104" t="str">
        <f>VLOOKUP(D1157,TIMES排名!A:B,2,FALSE)</f>
        <v>401–500</v>
      </c>
      <c r="J1157" s="109" t="s">
        <v>5126</v>
      </c>
    </row>
    <row r="1158" ht="15" spans="1:10">
      <c r="A1158" t="s">
        <v>1360</v>
      </c>
      <c r="B1158" t="s">
        <v>69</v>
      </c>
      <c r="C1158">
        <v>506215</v>
      </c>
      <c r="D1158" t="s">
        <v>3132</v>
      </c>
      <c r="E1158" s="103">
        <v>1153</v>
      </c>
      <c r="F1158" s="104" t="e" cm="1">
        <f t="array" ref="F1158">INDEX(QS!$B$5:$B$1000,MATCH(D1158,QS!$C$5:$C$1000,0))</f>
        <v>#N/A</v>
      </c>
      <c r="G1158" s="104" t="e">
        <f>VLOOKUP(D1158,TIMES排名!A:B,2,FALSE)</f>
        <v>#N/A</v>
      </c>
      <c r="J1158" s="109" t="s">
        <v>5127</v>
      </c>
    </row>
    <row r="1159" ht="15" spans="1:10">
      <c r="A1159" t="s">
        <v>2868</v>
      </c>
      <c r="B1159" t="s">
        <v>69</v>
      </c>
      <c r="C1159">
        <v>529089</v>
      </c>
      <c r="D1159" t="s">
        <v>3133</v>
      </c>
      <c r="E1159" s="103">
        <v>1153</v>
      </c>
      <c r="F1159" s="104" t="e" cm="1">
        <f t="array" ref="F1159">INDEX(QS!$B$5:$B$1000,MATCH(D1159,QS!$C$5:$C$1000,0))</f>
        <v>#N/A</v>
      </c>
      <c r="G1159" s="104" t="e">
        <f>VLOOKUP(D1159,TIMES排名!A:B,2,FALSE)</f>
        <v>#N/A</v>
      </c>
      <c r="J1159" s="109" t="s">
        <v>5128</v>
      </c>
    </row>
    <row r="1160" ht="15" spans="1:10">
      <c r="A1160" t="s">
        <v>1019</v>
      </c>
      <c r="B1160" t="s">
        <v>69</v>
      </c>
      <c r="C1160">
        <v>529095</v>
      </c>
      <c r="D1160" t="s">
        <v>3134</v>
      </c>
      <c r="E1160" s="103">
        <v>1153</v>
      </c>
      <c r="F1160" s="104" t="e" cm="1">
        <f t="array" ref="F1160">INDEX(QS!$B$5:$B$1000,MATCH(D1160,QS!$C$5:$C$1000,0))</f>
        <v>#N/A</v>
      </c>
      <c r="G1160" s="104" t="e">
        <f>VLOOKUP(D1160,TIMES排名!A:B,2,FALSE)</f>
        <v>#N/A</v>
      </c>
      <c r="J1160" s="109" t="s">
        <v>5129</v>
      </c>
    </row>
    <row r="1161" ht="15" spans="1:10">
      <c r="A1161" t="s">
        <v>1653</v>
      </c>
      <c r="B1161" t="s">
        <v>69</v>
      </c>
      <c r="C1161">
        <v>529674</v>
      </c>
      <c r="D1161" t="s">
        <v>3135</v>
      </c>
      <c r="E1161" s="103">
        <v>1153</v>
      </c>
      <c r="F1161" s="104" t="e" cm="1">
        <f t="array" ref="F1161">INDEX(QS!$B$5:$B$1000,MATCH(D1161,QS!$C$5:$C$1000,0))</f>
        <v>#N/A</v>
      </c>
      <c r="G1161" s="104" t="e">
        <f>VLOOKUP(D1161,TIMES排名!A:B,2,FALSE)</f>
        <v>#N/A</v>
      </c>
      <c r="J1161" s="109" t="s">
        <v>5130</v>
      </c>
    </row>
    <row r="1162" ht="15" spans="1:10">
      <c r="A1162" t="s">
        <v>3136</v>
      </c>
      <c r="B1162" t="s">
        <v>96</v>
      </c>
      <c r="C1162">
        <v>529151</v>
      </c>
      <c r="D1162" t="s">
        <v>3137</v>
      </c>
      <c r="E1162" s="103">
        <v>1153</v>
      </c>
      <c r="F1162" s="104" t="e" cm="1">
        <f t="array" ref="F1162">INDEX(QS!$B$5:$B$1000,MATCH(D1162,QS!$C$5:$C$1000,0))</f>
        <v>#N/A</v>
      </c>
      <c r="G1162" s="104" t="e">
        <f>VLOOKUP(D1162,TIMES排名!A:B,2,FALSE)</f>
        <v>#N/A</v>
      </c>
      <c r="J1162" s="109" t="s">
        <v>5131</v>
      </c>
    </row>
    <row r="1163" ht="15" spans="1:10">
      <c r="A1163" t="s">
        <v>2303</v>
      </c>
      <c r="B1163" t="s">
        <v>69</v>
      </c>
      <c r="C1163">
        <v>529262</v>
      </c>
      <c r="D1163" t="s">
        <v>2304</v>
      </c>
      <c r="E1163" s="103">
        <v>1153</v>
      </c>
      <c r="F1163" s="104" t="e" cm="1">
        <f t="array" ref="F1163">INDEX(QS!$B$5:$B$1000,MATCH(D1163,QS!$C$5:$C$1000,0))</f>
        <v>#N/A</v>
      </c>
      <c r="G1163" s="104" t="str">
        <f>VLOOKUP(D1163,TIMES排名!A:B,2,FALSE)</f>
        <v>801–1000</v>
      </c>
      <c r="J1163" s="109" t="s">
        <v>5132</v>
      </c>
    </row>
    <row r="1164" ht="15" spans="1:10">
      <c r="A1164" t="s">
        <v>60</v>
      </c>
      <c r="B1164" t="s">
        <v>40</v>
      </c>
      <c r="C1164">
        <v>191241</v>
      </c>
      <c r="D1164" t="s">
        <v>3138</v>
      </c>
      <c r="E1164" s="103">
        <v>1164</v>
      </c>
      <c r="F1164" s="104" t="e" cm="1">
        <f t="array" ref="F1164">INDEX(QS!$B$5:$B$1000,MATCH(D1164,QS!$C$5:$C$1000,0))</f>
        <v>#N/A</v>
      </c>
      <c r="G1164" s="104" t="e">
        <f>VLOOKUP(D1164,TIMES排名!A:B,2,FALSE)</f>
        <v>#N/A</v>
      </c>
      <c r="J1164" s="109" t="s">
        <v>5133</v>
      </c>
    </row>
    <row r="1165" ht="15" spans="1:10">
      <c r="A1165" t="s">
        <v>1266</v>
      </c>
      <c r="B1165" t="s">
        <v>40</v>
      </c>
      <c r="C1165">
        <v>239105</v>
      </c>
      <c r="D1165" t="s">
        <v>1267</v>
      </c>
      <c r="E1165" s="103">
        <v>1164</v>
      </c>
      <c r="F1165" s="104" t="e" cm="1">
        <f t="array" ref="F1165">INDEX(QS!$B$5:$B$1000,MATCH(D1165,QS!$C$5:$C$1000,0))</f>
        <v>#N/A</v>
      </c>
      <c r="G1165" s="104" t="str">
        <f>VLOOKUP(D1165,TIMES排名!A:B,2,FALSE)</f>
        <v>801–1000</v>
      </c>
      <c r="J1165" s="109" t="s">
        <v>5134</v>
      </c>
    </row>
    <row r="1166" ht="15" spans="1:10">
      <c r="A1166" t="s">
        <v>3140</v>
      </c>
      <c r="B1166" t="s">
        <v>474</v>
      </c>
      <c r="C1166">
        <v>528834</v>
      </c>
      <c r="D1166" t="s">
        <v>3141</v>
      </c>
      <c r="E1166" s="103">
        <v>1164</v>
      </c>
      <c r="F1166" s="104" t="e" cm="1">
        <f t="array" ref="F1166">INDEX(QS!$B$5:$B$1000,MATCH(D1166,QS!$C$5:$C$1000,0))</f>
        <v>#N/A</v>
      </c>
      <c r="G1166" s="104" t="e">
        <f>VLOOKUP(D1166,TIMES排名!A:B,2,FALSE)</f>
        <v>#N/A</v>
      </c>
      <c r="J1166" s="109" t="s">
        <v>5135</v>
      </c>
    </row>
    <row r="1167" ht="15" spans="1:10">
      <c r="A1167" t="s">
        <v>705</v>
      </c>
      <c r="B1167" t="s">
        <v>464</v>
      </c>
      <c r="C1167">
        <v>500132</v>
      </c>
      <c r="D1167" t="s">
        <v>706</v>
      </c>
      <c r="E1167" s="103">
        <v>1164</v>
      </c>
      <c r="F1167" s="104" t="e" cm="1">
        <f t="array" ref="F1167">INDEX(QS!$B$5:$B$1000,MATCH(D1167,QS!$C$5:$C$1000,0))</f>
        <v>#N/A</v>
      </c>
      <c r="G1167" s="104" t="e">
        <f>VLOOKUP(D1167,TIMES排名!A:B,2,FALSE)</f>
        <v>#N/A</v>
      </c>
      <c r="J1167" s="109" t="s">
        <v>5136</v>
      </c>
    </row>
    <row r="1168" ht="15" spans="1:10">
      <c r="A1168" t="s">
        <v>1464</v>
      </c>
      <c r="B1168" t="s">
        <v>1465</v>
      </c>
      <c r="C1168">
        <v>529199</v>
      </c>
      <c r="D1168" t="s">
        <v>1981</v>
      </c>
      <c r="E1168" s="103">
        <v>1164</v>
      </c>
      <c r="F1168" s="104" t="str" cm="1">
        <f t="array" ref="F1168">INDEX(QS!$B$5:$B$1000,MATCH(D1168,QS!$C$5:$C$1000,0))</f>
        <v>801-850</v>
      </c>
      <c r="G1168" s="104" t="str">
        <f>VLOOKUP(D1168,TIMES排名!A:B,2,FALSE)</f>
        <v>801–1000</v>
      </c>
      <c r="J1168" s="109" t="s">
        <v>5137</v>
      </c>
    </row>
    <row r="1169" ht="15" spans="1:10">
      <c r="A1169" t="s">
        <v>3143</v>
      </c>
      <c r="B1169" t="s">
        <v>613</v>
      </c>
      <c r="C1169">
        <v>530158</v>
      </c>
      <c r="D1169" t="s">
        <v>3144</v>
      </c>
      <c r="E1169" s="103">
        <v>1164</v>
      </c>
      <c r="F1169" s="104" t="e" cm="1">
        <f t="array" ref="F1169">INDEX(QS!$B$5:$B$1000,MATCH(D1169,QS!$C$5:$C$1000,0))</f>
        <v>#N/A</v>
      </c>
      <c r="G1169" s="104" t="e">
        <f>VLOOKUP(D1169,TIMES排名!A:B,2,FALSE)</f>
        <v>#N/A</v>
      </c>
      <c r="J1169" s="109" t="s">
        <v>5138</v>
      </c>
    </row>
    <row r="1170" ht="15" spans="1:10">
      <c r="A1170" t="s">
        <v>3145</v>
      </c>
      <c r="B1170" t="s">
        <v>69</v>
      </c>
      <c r="C1170">
        <v>529303</v>
      </c>
      <c r="D1170" t="s">
        <v>3146</v>
      </c>
      <c r="E1170" s="103">
        <v>1164</v>
      </c>
      <c r="F1170" s="104" t="e" cm="1">
        <f t="array" ref="F1170">INDEX(QS!$B$5:$B$1000,MATCH(D1170,QS!$C$5:$C$1000,0))</f>
        <v>#N/A</v>
      </c>
      <c r="G1170" s="104" t="e">
        <f>VLOOKUP(D1170,TIMES排名!A:B,2,FALSE)</f>
        <v>#N/A</v>
      </c>
      <c r="J1170" s="109" t="s">
        <v>5139</v>
      </c>
    </row>
    <row r="1171" ht="15" spans="1:10">
      <c r="A1171" t="s">
        <v>1130</v>
      </c>
      <c r="B1171" t="s">
        <v>131</v>
      </c>
      <c r="C1171">
        <v>529670</v>
      </c>
      <c r="D1171" t="s">
        <v>1131</v>
      </c>
      <c r="E1171" s="103">
        <v>1164</v>
      </c>
      <c r="F1171" s="104" t="e" cm="1">
        <f t="array" ref="F1171">INDEX(QS!$B$5:$B$1000,MATCH(D1171,QS!$C$5:$C$1000,0))</f>
        <v>#N/A</v>
      </c>
      <c r="G1171" s="104" t="e">
        <f>VLOOKUP(D1171,TIMES排名!A:B,2,FALSE)</f>
        <v>#N/A</v>
      </c>
      <c r="J1171" s="109" t="s">
        <v>5140</v>
      </c>
    </row>
    <row r="1172" ht="15" spans="1:10">
      <c r="A1172" t="s">
        <v>226</v>
      </c>
      <c r="B1172" t="s">
        <v>69</v>
      </c>
      <c r="C1172">
        <v>530042</v>
      </c>
      <c r="D1172" t="s">
        <v>3147</v>
      </c>
      <c r="E1172" s="103">
        <v>1164</v>
      </c>
      <c r="F1172" s="104" t="e" cm="1">
        <f t="array" ref="F1172">INDEX(QS!$B$5:$B$1000,MATCH(D1172,QS!$C$5:$C$1000,0))</f>
        <v>#N/A</v>
      </c>
      <c r="G1172" s="104" t="e">
        <f>VLOOKUP(D1172,TIMES排名!A:B,2,FALSE)</f>
        <v>#N/A</v>
      </c>
      <c r="J1172" s="109" t="s">
        <v>5141</v>
      </c>
    </row>
    <row r="1173" ht="15" spans="1:10">
      <c r="A1173" t="s">
        <v>3148</v>
      </c>
      <c r="B1173" t="s">
        <v>474</v>
      </c>
      <c r="C1173">
        <v>503817</v>
      </c>
      <c r="D1173" t="s">
        <v>3149</v>
      </c>
      <c r="E1173" s="103">
        <v>1164</v>
      </c>
      <c r="F1173" s="104" t="e" cm="1">
        <f t="array" ref="F1173">INDEX(QS!$B$5:$B$1000,MATCH(D1173,QS!$C$5:$C$1000,0))</f>
        <v>#N/A</v>
      </c>
      <c r="G1173" s="104" t="e">
        <f>VLOOKUP(D1173,TIMES排名!A:B,2,FALSE)</f>
        <v>#N/A</v>
      </c>
      <c r="J1173" s="109" t="s">
        <v>5142</v>
      </c>
    </row>
    <row r="1174" ht="15" spans="1:10">
      <c r="A1174" t="s">
        <v>3150</v>
      </c>
      <c r="B1174" t="s">
        <v>218</v>
      </c>
      <c r="C1174">
        <v>528865</v>
      </c>
      <c r="D1174" t="s">
        <v>3151</v>
      </c>
      <c r="E1174" s="103">
        <v>1164</v>
      </c>
      <c r="F1174" s="104" t="e" cm="1">
        <f t="array" ref="F1174">INDEX(QS!$B$5:$B$1000,MATCH(D1174,QS!$C$5:$C$1000,0))</f>
        <v>#N/A</v>
      </c>
      <c r="G1174" s="104" t="e">
        <f>VLOOKUP(D1174,TIMES排名!A:B,2,FALSE)</f>
        <v>#N/A</v>
      </c>
      <c r="J1174" s="109" t="s">
        <v>5143</v>
      </c>
    </row>
    <row r="1175" ht="15" spans="1:10">
      <c r="A1175" t="s">
        <v>3152</v>
      </c>
      <c r="B1175" t="s">
        <v>218</v>
      </c>
      <c r="C1175">
        <v>505177</v>
      </c>
      <c r="D1175" t="s">
        <v>3153</v>
      </c>
      <c r="E1175" s="103">
        <v>1164</v>
      </c>
      <c r="F1175" s="104" t="e" cm="1">
        <f t="array" ref="F1175">INDEX(QS!$B$5:$B$1000,MATCH(D1175,QS!$C$5:$C$1000,0))</f>
        <v>#N/A</v>
      </c>
      <c r="G1175" s="104" t="e">
        <f>VLOOKUP(D1175,TIMES排名!A:B,2,FALSE)</f>
        <v>#N/A</v>
      </c>
      <c r="J1175" s="109" t="s">
        <v>5144</v>
      </c>
    </row>
    <row r="1176" ht="15" spans="1:10">
      <c r="A1176" t="s">
        <v>2253</v>
      </c>
      <c r="B1176" t="s">
        <v>2254</v>
      </c>
      <c r="C1176">
        <v>529619</v>
      </c>
      <c r="D1176" t="s">
        <v>2255</v>
      </c>
      <c r="E1176" s="103">
        <v>1164</v>
      </c>
      <c r="F1176" s="104" t="e" cm="1">
        <f t="array" ref="F1176">INDEX(QS!$B$5:$B$1000,MATCH(D1176,QS!$C$5:$C$1000,0))</f>
        <v>#N/A</v>
      </c>
      <c r="G1176" s="104" t="str">
        <f>VLOOKUP(D1176,TIMES排名!A:B,2,FALSE)</f>
        <v>501–600</v>
      </c>
      <c r="J1176" s="109" t="s">
        <v>5145</v>
      </c>
    </row>
    <row r="1177" ht="15" spans="1:10">
      <c r="A1177" t="s">
        <v>3154</v>
      </c>
      <c r="B1177" t="s">
        <v>40</v>
      </c>
      <c r="C1177">
        <v>200800</v>
      </c>
      <c r="D1177" s="8" t="s">
        <v>3155</v>
      </c>
      <c r="E1177" s="103">
        <v>1177</v>
      </c>
      <c r="F1177" s="104" t="e" cm="1">
        <f t="array" ref="F1177">INDEX(QS!$B$5:$B$1000,MATCH(D1177,QS!$C$5:$C$1000,0))</f>
        <v>#N/A</v>
      </c>
      <c r="G1177" s="104" t="e">
        <f>VLOOKUP(D1177,TIMES排名!A:B,2,FALSE)</f>
        <v>#N/A</v>
      </c>
      <c r="J1177" s="109" t="s">
        <v>5146</v>
      </c>
    </row>
    <row r="1178" ht="15" spans="1:10">
      <c r="A1178" t="s">
        <v>1356</v>
      </c>
      <c r="B1178" t="s">
        <v>106</v>
      </c>
      <c r="C1178">
        <v>504351</v>
      </c>
      <c r="D1178" t="s">
        <v>1357</v>
      </c>
      <c r="E1178" s="103">
        <v>1177</v>
      </c>
      <c r="F1178" s="104" t="str" cm="1">
        <f t="array" ref="F1178">INDEX(QS!$B$5:$B$1000,MATCH(D1178,QS!$C$5:$C$1000,0))</f>
        <v>851-900</v>
      </c>
      <c r="G1178" s="104" t="str">
        <f>VLOOKUP(D1178,TIMES排名!A:B,2,FALSE)</f>
        <v>1001–1200</v>
      </c>
      <c r="J1178" s="109" t="s">
        <v>5147</v>
      </c>
    </row>
    <row r="1179" ht="15" spans="1:10">
      <c r="A1179" t="s">
        <v>2515</v>
      </c>
      <c r="B1179" t="s">
        <v>1068</v>
      </c>
      <c r="C1179">
        <v>529555</v>
      </c>
      <c r="D1179" t="s">
        <v>3156</v>
      </c>
      <c r="E1179" s="103">
        <v>1177</v>
      </c>
      <c r="F1179" s="104" t="e" cm="1">
        <f t="array" ref="F1179">INDEX(QS!$B$5:$B$1000,MATCH(D1179,QS!$C$5:$C$1000,0))</f>
        <v>#N/A</v>
      </c>
      <c r="G1179" s="104" t="e">
        <f>VLOOKUP(D1179,TIMES排名!A:B,2,FALSE)</f>
        <v>#N/A</v>
      </c>
      <c r="J1179" s="109" t="s">
        <v>5148</v>
      </c>
    </row>
    <row r="1180" ht="15" spans="1:10">
      <c r="A1180" t="s">
        <v>3157</v>
      </c>
      <c r="B1180" t="s">
        <v>69</v>
      </c>
      <c r="C1180">
        <v>529272</v>
      </c>
      <c r="D1180" t="s">
        <v>3158</v>
      </c>
      <c r="E1180" s="103">
        <v>1177</v>
      </c>
      <c r="F1180" s="104" t="e" cm="1">
        <f t="array" ref="F1180">INDEX(QS!$B$5:$B$1000,MATCH(D1180,QS!$C$5:$C$1000,0))</f>
        <v>#N/A</v>
      </c>
      <c r="G1180" s="104" t="e">
        <f>VLOOKUP(D1180,TIMES排名!A:B,2,FALSE)</f>
        <v>#N/A</v>
      </c>
      <c r="J1180" s="109" t="s">
        <v>5149</v>
      </c>
    </row>
    <row r="1181" ht="15" spans="1:10">
      <c r="A1181" t="s">
        <v>1363</v>
      </c>
      <c r="B1181" t="s">
        <v>40</v>
      </c>
      <c r="C1181">
        <v>147703</v>
      </c>
      <c r="D1181" t="s">
        <v>1364</v>
      </c>
      <c r="E1181" s="103">
        <v>1181</v>
      </c>
      <c r="F1181" s="104" t="e" cm="1">
        <f t="array" ref="F1181">INDEX(QS!$B$5:$B$1000,MATCH(D1181,QS!$C$5:$C$1000,0))</f>
        <v>#N/A</v>
      </c>
      <c r="G1181" s="104" t="str">
        <f>VLOOKUP(D1181,TIMES排名!A:B,2,FALSE)</f>
        <v>801–1000</v>
      </c>
      <c r="J1181" s="109" t="s">
        <v>5150</v>
      </c>
    </row>
    <row r="1182" ht="15" spans="1:10">
      <c r="A1182" t="s">
        <v>581</v>
      </c>
      <c r="B1182" t="s">
        <v>582</v>
      </c>
      <c r="C1182">
        <v>529165</v>
      </c>
      <c r="D1182" t="s">
        <v>583</v>
      </c>
      <c r="E1182" s="103">
        <v>1181</v>
      </c>
      <c r="F1182" s="104" t="e" cm="1">
        <f t="array" ref="F1182">INDEX(QS!$B$5:$B$1000,MATCH(D1182,QS!$C$5:$C$1000,0))</f>
        <v>#N/A</v>
      </c>
      <c r="G1182" s="104" t="str">
        <f>VLOOKUP(D1182,TIMES排名!A:B,2,FALSE)</f>
        <v>1501+</v>
      </c>
      <c r="J1182" s="109" t="s">
        <v>5151</v>
      </c>
    </row>
    <row r="1183" ht="15" spans="1:10">
      <c r="A1183" t="s">
        <v>57</v>
      </c>
      <c r="B1183" t="s">
        <v>36</v>
      </c>
      <c r="C1183">
        <v>528885</v>
      </c>
      <c r="D1183" t="s">
        <v>1283</v>
      </c>
      <c r="E1183" s="103">
        <v>1181</v>
      </c>
      <c r="F1183" s="104" t="str" cm="1">
        <f t="array" ref="F1183">INDEX(QS!$B$5:$B$1000,MATCH(D1183,QS!$C$5:$C$1000,0))</f>
        <v>661-670</v>
      </c>
      <c r="G1183" s="104" t="str">
        <f>VLOOKUP(D1183,TIMES排名!A:B,2,FALSE)</f>
        <v>401–500</v>
      </c>
      <c r="J1183" s="109" t="s">
        <v>5152</v>
      </c>
    </row>
    <row r="1184" ht="15" spans="1:10">
      <c r="A1184" t="s">
        <v>1144</v>
      </c>
      <c r="B1184" t="s">
        <v>106</v>
      </c>
      <c r="C1184">
        <v>503283</v>
      </c>
      <c r="D1184" t="s">
        <v>1145</v>
      </c>
      <c r="E1184" s="103">
        <v>1181</v>
      </c>
      <c r="F1184" s="104" t="str" cm="1">
        <f t="array" ref="F1184">INDEX(QS!$B$5:$B$1000,MATCH(D1184,QS!$C$5:$C$1000,0))</f>
        <v>851-900</v>
      </c>
      <c r="G1184" s="104" t="str">
        <f>VLOOKUP(D1184,TIMES排名!A:B,2,FALSE)</f>
        <v>1001–1200</v>
      </c>
      <c r="J1184" s="109" t="s">
        <v>5153</v>
      </c>
    </row>
    <row r="1185" ht="15" spans="1:10">
      <c r="A1185" t="s">
        <v>787</v>
      </c>
      <c r="B1185" t="s">
        <v>69</v>
      </c>
      <c r="C1185">
        <v>505128</v>
      </c>
      <c r="D1185" t="s">
        <v>3159</v>
      </c>
      <c r="E1185" s="103">
        <v>1181</v>
      </c>
      <c r="F1185" s="104" t="e" cm="1">
        <f t="array" ref="F1185">INDEX(QS!$B$5:$B$1000,MATCH(D1185,QS!$C$5:$C$1000,0))</f>
        <v>#N/A</v>
      </c>
      <c r="G1185" s="104" t="e">
        <f>VLOOKUP(D1185,TIMES排名!A:B,2,FALSE)</f>
        <v>#N/A</v>
      </c>
      <c r="J1185" s="109" t="s">
        <v>5154</v>
      </c>
    </row>
    <row r="1186" ht="15" spans="1:10">
      <c r="A1186" t="s">
        <v>1685</v>
      </c>
      <c r="B1186" t="s">
        <v>366</v>
      </c>
      <c r="C1186">
        <v>529469</v>
      </c>
      <c r="D1186" t="s">
        <v>1686</v>
      </c>
      <c r="E1186" s="103">
        <v>1181</v>
      </c>
      <c r="F1186" s="104" t="e" cm="1">
        <f t="array" ref="F1186">INDEX(QS!$B$5:$B$1000,MATCH(D1186,QS!$C$5:$C$1000,0))</f>
        <v>#N/A</v>
      </c>
      <c r="G1186" s="104" t="str">
        <f>VLOOKUP(D1186,TIMES排名!A:B,2,FALSE)</f>
        <v>1201–1500</v>
      </c>
      <c r="J1186" s="109" t="s">
        <v>5155</v>
      </c>
    </row>
    <row r="1187" ht="15" spans="1:10">
      <c r="A1187" t="s">
        <v>2493</v>
      </c>
      <c r="B1187" t="s">
        <v>1068</v>
      </c>
      <c r="C1187">
        <v>529551</v>
      </c>
      <c r="D1187" t="s">
        <v>3160</v>
      </c>
      <c r="E1187" s="103">
        <v>1181</v>
      </c>
      <c r="F1187" s="104" t="e" cm="1">
        <f t="array" ref="F1187">INDEX(QS!$B$5:$B$1000,MATCH(D1187,QS!$C$5:$C$1000,0))</f>
        <v>#N/A</v>
      </c>
      <c r="G1187" s="104" t="e">
        <f>VLOOKUP(D1187,TIMES排名!A:B,2,FALSE)</f>
        <v>#N/A</v>
      </c>
      <c r="J1187" s="109" t="s">
        <v>5156</v>
      </c>
    </row>
    <row r="1188" ht="15" spans="1:10">
      <c r="A1188" t="s">
        <v>174</v>
      </c>
      <c r="B1188" t="s">
        <v>69</v>
      </c>
      <c r="C1188">
        <v>529418</v>
      </c>
      <c r="D1188" t="s">
        <v>3161</v>
      </c>
      <c r="E1188" s="103">
        <v>1181</v>
      </c>
      <c r="F1188" s="104" t="e" cm="1">
        <f t="array" ref="F1188">INDEX(QS!$B$5:$B$1000,MATCH(D1188,QS!$C$5:$C$1000,0))</f>
        <v>#N/A</v>
      </c>
      <c r="G1188" s="104" t="e">
        <f>VLOOKUP(D1188,TIMES排名!A:B,2,FALSE)</f>
        <v>#N/A</v>
      </c>
      <c r="J1188" s="109" t="s">
        <v>5157</v>
      </c>
    </row>
    <row r="1189" ht="15" spans="1:10">
      <c r="A1189" t="s">
        <v>951</v>
      </c>
      <c r="B1189" t="s">
        <v>40</v>
      </c>
      <c r="C1189">
        <v>133881</v>
      </c>
      <c r="D1189" t="s">
        <v>952</v>
      </c>
      <c r="E1189" s="103">
        <v>1189</v>
      </c>
      <c r="F1189" s="104" t="e" cm="1">
        <f t="array" ref="F1189">INDEX(QS!$B$5:$B$1000,MATCH(D1189,QS!$C$5:$C$1000,0))</f>
        <v>#N/A</v>
      </c>
      <c r="G1189" s="104" t="str">
        <f>VLOOKUP(D1189,TIMES排名!A:B,2,FALSE)</f>
        <v>1001–1200</v>
      </c>
      <c r="J1189" s="109" t="s">
        <v>5158</v>
      </c>
    </row>
    <row r="1190" ht="15" spans="1:10">
      <c r="A1190" t="s">
        <v>1063</v>
      </c>
      <c r="B1190" t="s">
        <v>385</v>
      </c>
      <c r="C1190">
        <v>504761</v>
      </c>
      <c r="D1190" t="s">
        <v>1064</v>
      </c>
      <c r="E1190" s="103">
        <v>1189</v>
      </c>
      <c r="F1190" s="104" t="str" cm="1">
        <f t="array" ref="F1190">INDEX(QS!$B$5:$B$1000,MATCH(D1190,QS!$C$5:$C$1000,0))</f>
        <v>691-700</v>
      </c>
      <c r="G1190" s="104" t="str">
        <f>VLOOKUP(D1190,TIMES排名!A:B,2,FALSE)</f>
        <v>1001–1200</v>
      </c>
      <c r="J1190" s="109" t="s">
        <v>5159</v>
      </c>
    </row>
    <row r="1191" ht="15" spans="1:10">
      <c r="A1191" t="s">
        <v>1299</v>
      </c>
      <c r="B1191" t="s">
        <v>106</v>
      </c>
      <c r="C1191">
        <v>503741</v>
      </c>
      <c r="D1191" t="s">
        <v>1300</v>
      </c>
      <c r="E1191" s="103">
        <v>1189</v>
      </c>
      <c r="F1191" s="104" t="str" cm="1">
        <f t="array" ref="F1191">INDEX(QS!$B$5:$B$1000,MATCH(D1191,QS!$C$5:$C$1000,0))</f>
        <v>801-850</v>
      </c>
      <c r="G1191" s="104" t="str">
        <f>VLOOKUP(D1191,TIMES排名!A:B,2,FALSE)</f>
        <v>1201–1500</v>
      </c>
      <c r="J1191" s="109" t="s">
        <v>5160</v>
      </c>
    </row>
    <row r="1192" ht="15" spans="1:10">
      <c r="A1192" t="s">
        <v>553</v>
      </c>
      <c r="B1192" t="s">
        <v>554</v>
      </c>
      <c r="C1192">
        <v>529791</v>
      </c>
      <c r="D1192" t="s">
        <v>3162</v>
      </c>
      <c r="E1192" s="103">
        <v>1189</v>
      </c>
      <c r="F1192" s="104" t="e" cm="1">
        <f t="array" ref="F1192">INDEX(QS!$B$5:$B$1000,MATCH(D1192,QS!$C$5:$C$1000,0))</f>
        <v>#N/A</v>
      </c>
      <c r="G1192" s="104" t="e">
        <f>VLOOKUP(D1192,TIMES排名!A:B,2,FALSE)</f>
        <v>#N/A</v>
      </c>
      <c r="J1192" s="109" t="s">
        <v>5161</v>
      </c>
    </row>
    <row r="1193" ht="15" spans="1:10">
      <c r="A1193" t="s">
        <v>939</v>
      </c>
      <c r="B1193" t="s">
        <v>883</v>
      </c>
      <c r="C1193">
        <v>529219</v>
      </c>
      <c r="D1193" t="s">
        <v>3164</v>
      </c>
      <c r="E1193" s="103">
        <v>1189</v>
      </c>
      <c r="F1193" s="104" t="e" cm="1">
        <f t="array" ref="F1193">INDEX(QS!$B$5:$B$1000,MATCH(D1193,QS!$C$5:$C$1000,0))</f>
        <v>#N/A</v>
      </c>
      <c r="G1193" s="104" t="e">
        <f>VLOOKUP(D1193,TIMES排名!A:B,2,FALSE)</f>
        <v>#N/A</v>
      </c>
      <c r="J1193" s="109" t="s">
        <v>5162</v>
      </c>
    </row>
    <row r="1194" ht="15" spans="1:10">
      <c r="A1194" t="s">
        <v>993</v>
      </c>
      <c r="B1194" t="s">
        <v>617</v>
      </c>
      <c r="C1194">
        <v>529774</v>
      </c>
      <c r="D1194" t="s">
        <v>3166</v>
      </c>
      <c r="E1194" s="103">
        <v>1189</v>
      </c>
      <c r="F1194" s="104" t="e" cm="1">
        <f t="array" ref="F1194">INDEX(QS!$B$5:$B$1000,MATCH(D1194,QS!$C$5:$C$1000,0))</f>
        <v>#N/A</v>
      </c>
      <c r="G1194" s="104" t="e">
        <f>VLOOKUP(D1194,TIMES排名!A:B,2,FALSE)</f>
        <v>#N/A</v>
      </c>
      <c r="J1194" s="109" t="s">
        <v>5163</v>
      </c>
    </row>
    <row r="1195" ht="15" spans="1:10">
      <c r="A1195" t="s">
        <v>2064</v>
      </c>
      <c r="B1195" t="s">
        <v>40</v>
      </c>
      <c r="C1195">
        <v>199148</v>
      </c>
      <c r="D1195" t="s">
        <v>2065</v>
      </c>
      <c r="E1195" s="103">
        <v>1189</v>
      </c>
      <c r="F1195" s="104" t="e" cm="1">
        <f t="array" ref="F1195">INDEX(QS!$B$5:$B$1000,MATCH(D1195,QS!$C$5:$C$1000,0))</f>
        <v>#N/A</v>
      </c>
      <c r="G1195" s="104" t="str">
        <f>VLOOKUP(D1195,TIMES排名!A:B,2,FALSE)</f>
        <v>801–1000</v>
      </c>
      <c r="J1195" s="109" t="s">
        <v>5164</v>
      </c>
    </row>
    <row r="1196" ht="15" spans="1:10">
      <c r="A1196" t="s">
        <v>776</v>
      </c>
      <c r="B1196" t="s">
        <v>445</v>
      </c>
      <c r="C1196">
        <v>530222</v>
      </c>
      <c r="D1196" t="s">
        <v>777</v>
      </c>
      <c r="E1196" s="103">
        <v>1196</v>
      </c>
      <c r="F1196" s="104" t="e" cm="1">
        <f t="array" ref="F1196">INDEX(QS!$B$5:$B$1000,MATCH(D1196,QS!$C$5:$C$1000,0))</f>
        <v>#N/A</v>
      </c>
      <c r="G1196" s="104" t="str">
        <f>VLOOKUP(D1196,TIMES排名!A:B,2,FALSE)</f>
        <v>501–600</v>
      </c>
      <c r="J1196" s="109" t="s">
        <v>5165</v>
      </c>
    </row>
    <row r="1197" ht="15" spans="1:10">
      <c r="A1197" t="s">
        <v>496</v>
      </c>
      <c r="B1197" t="s">
        <v>497</v>
      </c>
      <c r="C1197">
        <v>529830</v>
      </c>
      <c r="D1197" t="s">
        <v>1182</v>
      </c>
      <c r="E1197" s="103">
        <v>1196</v>
      </c>
      <c r="F1197" s="104" t="e" cm="1">
        <f t="array" ref="F1197">INDEX(QS!$B$5:$B$1000,MATCH(D1197,QS!$C$5:$C$1000,0))</f>
        <v>#N/A</v>
      </c>
      <c r="G1197" s="104" t="e">
        <f>VLOOKUP(D1197,TIMES排名!A:B,2,FALSE)</f>
        <v>#N/A</v>
      </c>
      <c r="J1197" s="109" t="s">
        <v>5166</v>
      </c>
    </row>
    <row r="1198" ht="15" spans="1:10">
      <c r="A1198" t="s">
        <v>2222</v>
      </c>
      <c r="B1198" t="s">
        <v>461</v>
      </c>
      <c r="C1198">
        <v>529008</v>
      </c>
      <c r="D1198" t="s">
        <v>3167</v>
      </c>
      <c r="E1198" s="103">
        <v>1196</v>
      </c>
      <c r="F1198" s="104" t="e" cm="1">
        <f t="array" ref="F1198">INDEX(QS!$B$5:$B$1000,MATCH(D1198,QS!$C$5:$C$1000,0))</f>
        <v>#N/A</v>
      </c>
      <c r="G1198" s="104" t="e">
        <f>VLOOKUP(D1198,TIMES排名!A:B,2,FALSE)</f>
        <v>#N/A</v>
      </c>
      <c r="J1198" s="109" t="s">
        <v>5167</v>
      </c>
    </row>
    <row r="1199" ht="15" spans="1:10">
      <c r="A1199" t="s">
        <v>1412</v>
      </c>
      <c r="B1199" t="s">
        <v>642</v>
      </c>
      <c r="C1199">
        <v>529687</v>
      </c>
      <c r="D1199" t="s">
        <v>3168</v>
      </c>
      <c r="E1199" s="103">
        <v>1196</v>
      </c>
      <c r="F1199" s="104" t="e" cm="1">
        <f t="array" ref="F1199">INDEX(QS!$B$5:$B$1000,MATCH(D1199,QS!$C$5:$C$1000,0))</f>
        <v>#N/A</v>
      </c>
      <c r="G1199" s="104" t="e">
        <f>VLOOKUP(D1199,TIMES排名!A:B,2,FALSE)</f>
        <v>#N/A</v>
      </c>
      <c r="J1199" s="109" t="s">
        <v>5168</v>
      </c>
    </row>
    <row r="1200" ht="15" spans="1:10">
      <c r="A1200" t="s">
        <v>3169</v>
      </c>
      <c r="B1200" t="s">
        <v>218</v>
      </c>
      <c r="C1200">
        <v>528858</v>
      </c>
      <c r="D1200" t="s">
        <v>3170</v>
      </c>
      <c r="E1200" s="103">
        <v>1196</v>
      </c>
      <c r="F1200" s="104" t="e" cm="1">
        <f t="array" ref="F1200">INDEX(QS!$B$5:$B$1000,MATCH(D1200,QS!$C$5:$C$1000,0))</f>
        <v>#N/A</v>
      </c>
      <c r="G1200" s="104" t="e">
        <f>VLOOKUP(D1200,TIMES排名!A:B,2,FALSE)</f>
        <v>#N/A</v>
      </c>
      <c r="J1200" s="109" t="s">
        <v>5169</v>
      </c>
    </row>
    <row r="1201" ht="15" spans="1:10">
      <c r="A1201" t="s">
        <v>2050</v>
      </c>
      <c r="B1201" t="s">
        <v>113</v>
      </c>
      <c r="C1201">
        <v>528816</v>
      </c>
      <c r="D1201" t="s">
        <v>2051</v>
      </c>
      <c r="E1201" s="103">
        <v>1196</v>
      </c>
      <c r="F1201" s="104" t="e" cm="1">
        <f t="array" ref="F1201">INDEX(QS!$B$5:$B$1000,MATCH(D1201,QS!$C$5:$C$1000,0))</f>
        <v>#N/A</v>
      </c>
      <c r="G1201" s="104" t="e">
        <f>VLOOKUP(D1201,TIMES排名!A:B,2,FALSE)</f>
        <v>#N/A</v>
      </c>
      <c r="J1201" s="109" t="s">
        <v>5170</v>
      </c>
    </row>
    <row r="1202" ht="15" spans="1:10">
      <c r="A1202" t="s">
        <v>3171</v>
      </c>
      <c r="B1202" t="s">
        <v>69</v>
      </c>
      <c r="C1202">
        <v>529798</v>
      </c>
      <c r="D1202" t="s">
        <v>3172</v>
      </c>
      <c r="E1202" s="103">
        <v>1196</v>
      </c>
      <c r="F1202" s="104" t="e" cm="1">
        <f t="array" ref="F1202">INDEX(QS!$B$5:$B$1000,MATCH(D1202,QS!$C$5:$C$1000,0))</f>
        <v>#N/A</v>
      </c>
      <c r="G1202" s="104" t="e">
        <f>VLOOKUP(D1202,TIMES排名!A:B,2,FALSE)</f>
        <v>#N/A</v>
      </c>
      <c r="J1202" s="109" t="s">
        <v>5171</v>
      </c>
    </row>
    <row r="1203" ht="15" spans="1:10">
      <c r="A1203" t="s">
        <v>1116</v>
      </c>
      <c r="B1203" t="s">
        <v>69</v>
      </c>
      <c r="C1203">
        <v>529282</v>
      </c>
      <c r="D1203" t="s">
        <v>1117</v>
      </c>
      <c r="E1203" s="103">
        <v>1203</v>
      </c>
      <c r="F1203" s="104" t="e" cm="1">
        <f t="array" ref="F1203">INDEX(QS!$B$5:$B$1000,MATCH(D1203,QS!$C$5:$C$1000,0))</f>
        <v>#N/A</v>
      </c>
      <c r="G1203" s="104" t="str">
        <f>VLOOKUP(D1203,TIMES排名!A:B,2,FALSE)</f>
        <v>1001–1200</v>
      </c>
      <c r="J1203" s="109" t="s">
        <v>5172</v>
      </c>
    </row>
    <row r="1204" ht="15" spans="1:10">
      <c r="A1204" t="s">
        <v>1395</v>
      </c>
      <c r="B1204" t="s">
        <v>106</v>
      </c>
      <c r="C1204">
        <v>530032</v>
      </c>
      <c r="D1204" t="s">
        <v>1396</v>
      </c>
      <c r="E1204" s="103">
        <v>1203</v>
      </c>
      <c r="F1204" s="104" t="e" cm="1">
        <f t="array" ref="F1204">INDEX(QS!$B$5:$B$1000,MATCH(D1204,QS!$C$5:$C$1000,0))</f>
        <v>#N/A</v>
      </c>
      <c r="G1204" s="104" t="str">
        <f>VLOOKUP(D1204,TIMES排名!A:B,2,FALSE)</f>
        <v>1201–1500</v>
      </c>
      <c r="J1204" s="109" t="s">
        <v>5173</v>
      </c>
    </row>
    <row r="1205" ht="15" spans="1:10">
      <c r="A1205" t="s">
        <v>3173</v>
      </c>
      <c r="B1205" t="s">
        <v>40</v>
      </c>
      <c r="C1205">
        <v>166513</v>
      </c>
      <c r="D1205" t="s">
        <v>3174</v>
      </c>
      <c r="E1205" s="103">
        <v>1205</v>
      </c>
      <c r="F1205" s="104" t="e" cm="1">
        <f t="array" ref="F1205">INDEX(QS!$B$5:$B$1000,MATCH(D1205,QS!$C$5:$C$1000,0))</f>
        <v>#N/A</v>
      </c>
      <c r="G1205" s="104" t="e">
        <f>VLOOKUP(D1205,TIMES排名!A:B,2,FALSE)</f>
        <v>#N/A</v>
      </c>
      <c r="J1205" s="109" t="s">
        <v>5174</v>
      </c>
    </row>
    <row r="1206" ht="15" spans="1:10">
      <c r="A1206" t="s">
        <v>206</v>
      </c>
      <c r="B1206" t="s">
        <v>36</v>
      </c>
      <c r="C1206">
        <v>529566</v>
      </c>
      <c r="D1206" t="s">
        <v>985</v>
      </c>
      <c r="E1206" s="103">
        <v>1205</v>
      </c>
      <c r="F1206" s="104" t="e" cm="1">
        <f t="array" ref="F1206">INDEX(QS!$B$5:$B$1000,MATCH(D1206,QS!$C$5:$C$1000,0))</f>
        <v>#N/A</v>
      </c>
      <c r="G1206" s="104" t="str">
        <f>VLOOKUP(D1206,TIMES排名!A:B,2,FALSE)</f>
        <v>601–800</v>
      </c>
      <c r="J1206" s="109" t="s">
        <v>5175</v>
      </c>
    </row>
    <row r="1207" ht="15" spans="1:10">
      <c r="A1207" t="s">
        <v>635</v>
      </c>
      <c r="B1207" t="s">
        <v>385</v>
      </c>
      <c r="C1207">
        <v>504876</v>
      </c>
      <c r="D1207" t="s">
        <v>636</v>
      </c>
      <c r="E1207" s="103">
        <v>1205</v>
      </c>
      <c r="F1207" s="104" t="e" cm="1">
        <f t="array" ref="F1207">INDEX(QS!$B$5:$B$1000,MATCH(D1207,QS!$C$5:$C$1000,0))</f>
        <v>#N/A</v>
      </c>
      <c r="G1207" s="104" t="str">
        <f>VLOOKUP(D1207,TIMES排名!A:B,2,FALSE)</f>
        <v>601–800</v>
      </c>
      <c r="J1207" s="109" t="s">
        <v>5176</v>
      </c>
    </row>
    <row r="1208" ht="15" spans="1:10">
      <c r="A1208" t="s">
        <v>3175</v>
      </c>
      <c r="B1208" t="s">
        <v>1743</v>
      </c>
      <c r="C1208">
        <v>529198</v>
      </c>
      <c r="D1208" t="s">
        <v>3176</v>
      </c>
      <c r="E1208" s="103">
        <v>1205</v>
      </c>
      <c r="F1208" s="104" t="e" cm="1">
        <f t="array" ref="F1208">INDEX(QS!$B$5:$B$1000,MATCH(D1208,QS!$C$5:$C$1000,0))</f>
        <v>#N/A</v>
      </c>
      <c r="G1208" s="104" t="e">
        <f>VLOOKUP(D1208,TIMES排名!A:B,2,FALSE)</f>
        <v>#N/A</v>
      </c>
      <c r="J1208" s="109" t="s">
        <v>5177</v>
      </c>
    </row>
    <row r="1209" ht="15" spans="1:10">
      <c r="A1209" t="s">
        <v>526</v>
      </c>
      <c r="B1209" t="s">
        <v>445</v>
      </c>
      <c r="C1209">
        <v>529320</v>
      </c>
      <c r="D1209" t="s">
        <v>588</v>
      </c>
      <c r="E1209" s="103">
        <v>1205</v>
      </c>
      <c r="F1209" s="104" t="e" cm="1">
        <f t="array" ref="F1209">INDEX(QS!$B$5:$B$1000,MATCH(D1209,QS!$C$5:$C$1000,0))</f>
        <v>#N/A</v>
      </c>
      <c r="G1209" s="104" t="e">
        <f>VLOOKUP(D1209,TIMES排名!A:B,2,FALSE)</f>
        <v>#N/A</v>
      </c>
      <c r="J1209" s="109" t="s">
        <v>5178</v>
      </c>
    </row>
    <row r="1210" ht="15" spans="1:10">
      <c r="A1210" t="s">
        <v>1092</v>
      </c>
      <c r="B1210" t="s">
        <v>642</v>
      </c>
      <c r="C1210">
        <v>505474</v>
      </c>
      <c r="D1210" t="s">
        <v>1093</v>
      </c>
      <c r="E1210" s="103">
        <v>1210</v>
      </c>
      <c r="F1210" s="104" t="str" cm="1">
        <f t="array" ref="F1210">INDEX(QS!$B$5:$B$1000,MATCH(D1210,QS!$C$5:$C$1000,0))</f>
        <v>741-750</v>
      </c>
      <c r="G1210" s="104" t="str">
        <f>VLOOKUP(D1210,TIMES排名!A:B,2,FALSE)</f>
        <v>1001–1200</v>
      </c>
      <c r="J1210" s="109" t="s">
        <v>5179</v>
      </c>
    </row>
    <row r="1211" ht="15" spans="1:10">
      <c r="A1211" t="s">
        <v>3177</v>
      </c>
      <c r="B1211" t="s">
        <v>96</v>
      </c>
      <c r="C1211">
        <v>529388</v>
      </c>
      <c r="D1211" t="s">
        <v>3178</v>
      </c>
      <c r="E1211" s="103">
        <v>1210</v>
      </c>
      <c r="F1211" s="104" t="e" cm="1">
        <f t="array" ref="F1211">INDEX(QS!$B$5:$B$1000,MATCH(D1211,QS!$C$5:$C$1000,0))</f>
        <v>#N/A</v>
      </c>
      <c r="G1211" s="104" t="e">
        <f>VLOOKUP(D1211,TIMES排名!A:B,2,FALSE)</f>
        <v>#N/A</v>
      </c>
      <c r="J1211" s="109" t="s">
        <v>5180</v>
      </c>
    </row>
    <row r="1212" ht="15" spans="1:10">
      <c r="A1212" t="s">
        <v>3180</v>
      </c>
      <c r="B1212" t="s">
        <v>522</v>
      </c>
      <c r="C1212">
        <v>529415</v>
      </c>
      <c r="D1212" t="s">
        <v>3181</v>
      </c>
      <c r="E1212" s="103">
        <v>1210</v>
      </c>
      <c r="F1212" s="104" t="e" cm="1">
        <f t="array" ref="F1212">INDEX(QS!$B$5:$B$1000,MATCH(D1212,QS!$C$5:$C$1000,0))</f>
        <v>#N/A</v>
      </c>
      <c r="G1212" s="104" t="e">
        <f>VLOOKUP(D1212,TIMES排名!A:B,2,FALSE)</f>
        <v>#N/A</v>
      </c>
      <c r="J1212" s="109" t="s">
        <v>5181</v>
      </c>
    </row>
    <row r="1213" ht="15" spans="1:10">
      <c r="A1213" t="s">
        <v>1888</v>
      </c>
      <c r="B1213" t="s">
        <v>405</v>
      </c>
      <c r="C1213">
        <v>529562</v>
      </c>
      <c r="D1213" t="s">
        <v>1889</v>
      </c>
      <c r="E1213" s="103">
        <v>1210</v>
      </c>
      <c r="F1213" s="104" t="e" cm="1">
        <f t="array" ref="F1213">INDEX(QS!$B$5:$B$1000,MATCH(D1213,QS!$C$5:$C$1000,0))</f>
        <v>#N/A</v>
      </c>
      <c r="G1213" s="104" t="str">
        <f>VLOOKUP(D1213,TIMES排名!A:B,2,FALSE)</f>
        <v>801–1000</v>
      </c>
      <c r="J1213" s="109" t="s">
        <v>5182</v>
      </c>
    </row>
    <row r="1214" ht="15" spans="1:10">
      <c r="A1214" t="s">
        <v>1949</v>
      </c>
      <c r="B1214" t="s">
        <v>653</v>
      </c>
      <c r="C1214">
        <v>530059</v>
      </c>
      <c r="D1214" t="s">
        <v>1950</v>
      </c>
      <c r="E1214" s="103">
        <v>1210</v>
      </c>
      <c r="F1214" s="104" t="e" cm="1">
        <f t="array" ref="F1214">INDEX(QS!$B$5:$B$1000,MATCH(D1214,QS!$C$5:$C$1000,0))</f>
        <v>#N/A</v>
      </c>
      <c r="G1214" s="104" t="str">
        <f>VLOOKUP(D1214,TIMES排名!A:B,2,FALSE)</f>
        <v>1001–1200</v>
      </c>
      <c r="J1214" s="109" t="s">
        <v>5183</v>
      </c>
    </row>
    <row r="1215" ht="15" spans="1:10">
      <c r="A1215" t="s">
        <v>3182</v>
      </c>
      <c r="B1215" t="s">
        <v>40</v>
      </c>
      <c r="C1215">
        <v>106263</v>
      </c>
      <c r="D1215" s="8" t="s">
        <v>3183</v>
      </c>
      <c r="E1215" s="103">
        <v>1215</v>
      </c>
      <c r="F1215" s="104" t="e" cm="1">
        <f t="array" ref="F1215">INDEX(QS!$B$5:$B$1000,MATCH(D1215,QS!$C$5:$C$1000,0))</f>
        <v>#N/A</v>
      </c>
      <c r="G1215" s="104" t="e">
        <f>VLOOKUP(D1215,TIMES排名!A:B,2,FALSE)</f>
        <v>#N/A</v>
      </c>
      <c r="J1215" s="109" t="s">
        <v>5184</v>
      </c>
    </row>
    <row r="1216" ht="15" spans="1:10">
      <c r="A1216" t="s">
        <v>770</v>
      </c>
      <c r="B1216" t="s">
        <v>545</v>
      </c>
      <c r="C1216">
        <v>529109</v>
      </c>
      <c r="D1216" t="s">
        <v>1281</v>
      </c>
      <c r="E1216" s="103">
        <v>1215</v>
      </c>
      <c r="F1216" s="104" t="str" cm="1">
        <f t="array" ref="F1216">INDEX(QS!$B$5:$B$1000,MATCH(D1216,QS!$C$5:$C$1000,0))</f>
        <v>901-950</v>
      </c>
      <c r="G1216" s="104" t="str">
        <f>VLOOKUP(D1216,TIMES排名!A:B,2,FALSE)</f>
        <v>1201–1500</v>
      </c>
      <c r="J1216" s="109" t="s">
        <v>5185</v>
      </c>
    </row>
    <row r="1217" ht="15" spans="1:10">
      <c r="A1217" t="s">
        <v>3184</v>
      </c>
      <c r="B1217" t="s">
        <v>522</v>
      </c>
      <c r="C1217">
        <v>529643</v>
      </c>
      <c r="D1217" t="s">
        <v>3185</v>
      </c>
      <c r="E1217" s="103">
        <v>1215</v>
      </c>
      <c r="F1217" s="104" t="e" cm="1">
        <f t="array" ref="F1217">INDEX(QS!$B$5:$B$1000,MATCH(D1217,QS!$C$5:$C$1000,0))</f>
        <v>#N/A</v>
      </c>
      <c r="G1217" s="104" t="e">
        <f>VLOOKUP(D1217,TIMES排名!A:B,2,FALSE)</f>
        <v>#N/A</v>
      </c>
      <c r="J1217" s="109" t="s">
        <v>5186</v>
      </c>
    </row>
    <row r="1218" ht="15" spans="1:10">
      <c r="A1218" t="s">
        <v>3186</v>
      </c>
      <c r="B1218" t="s">
        <v>40</v>
      </c>
      <c r="C1218">
        <v>142285</v>
      </c>
      <c r="D1218" t="s">
        <v>3187</v>
      </c>
      <c r="E1218" s="103">
        <v>1218</v>
      </c>
      <c r="F1218" s="104" t="e" cm="1">
        <f t="array" ref="F1218">INDEX(QS!$B$5:$B$1000,MATCH(D1218,QS!$C$5:$C$1000,0))</f>
        <v>#N/A</v>
      </c>
      <c r="G1218" s="104" t="e">
        <f>VLOOKUP(D1218,TIMES排名!A:B,2,FALSE)</f>
        <v>#N/A</v>
      </c>
      <c r="J1218" s="109" t="s">
        <v>5187</v>
      </c>
    </row>
    <row r="1219" ht="15" spans="1:10">
      <c r="A1219" t="s">
        <v>827</v>
      </c>
      <c r="B1219" t="s">
        <v>385</v>
      </c>
      <c r="C1219">
        <v>502760</v>
      </c>
      <c r="D1219" t="s">
        <v>828</v>
      </c>
      <c r="E1219" s="103">
        <v>1218</v>
      </c>
      <c r="F1219" s="104" t="str" cm="1">
        <f t="array" ref="F1219">INDEX(QS!$B$5:$B$1000,MATCH(D1219,QS!$C$5:$C$1000,0))</f>
        <v>851-900</v>
      </c>
      <c r="G1219" s="104" t="str">
        <f>VLOOKUP(D1219,TIMES排名!A:B,2,FALSE)</f>
        <v>1201–1500</v>
      </c>
      <c r="J1219" s="109" t="s">
        <v>5188</v>
      </c>
    </row>
    <row r="1220" ht="15" spans="1:10">
      <c r="A1220" t="s">
        <v>3188</v>
      </c>
      <c r="B1220" t="s">
        <v>657</v>
      </c>
      <c r="C1220">
        <v>529806</v>
      </c>
      <c r="D1220" t="s">
        <v>3189</v>
      </c>
      <c r="E1220" s="103">
        <v>1218</v>
      </c>
      <c r="F1220" s="104" t="e" cm="1">
        <f t="array" ref="F1220">INDEX(QS!$B$5:$B$1000,MATCH(D1220,QS!$C$5:$C$1000,0))</f>
        <v>#N/A</v>
      </c>
      <c r="G1220" s="104" t="e">
        <f>VLOOKUP(D1220,TIMES排名!A:B,2,FALSE)</f>
        <v>#N/A</v>
      </c>
      <c r="J1220" s="109" t="s">
        <v>5189</v>
      </c>
    </row>
    <row r="1221" ht="15" spans="1:10">
      <c r="A1221" t="s">
        <v>882</v>
      </c>
      <c r="B1221" t="s">
        <v>883</v>
      </c>
      <c r="C1221">
        <v>529202</v>
      </c>
      <c r="D1221" t="s">
        <v>3190</v>
      </c>
      <c r="E1221" s="103">
        <v>1218</v>
      </c>
      <c r="F1221" s="104" t="e" cm="1">
        <f t="array" ref="F1221">INDEX(QS!$B$5:$B$1000,MATCH(D1221,QS!$C$5:$C$1000,0))</f>
        <v>#N/A</v>
      </c>
      <c r="G1221" s="104" t="e">
        <f>VLOOKUP(D1221,TIMES排名!A:B,2,FALSE)</f>
        <v>#N/A</v>
      </c>
      <c r="J1221" s="109" t="s">
        <v>5190</v>
      </c>
    </row>
    <row r="1222" ht="15" spans="1:10">
      <c r="A1222" t="s">
        <v>3192</v>
      </c>
      <c r="B1222" t="s">
        <v>692</v>
      </c>
      <c r="C1222">
        <v>529685</v>
      </c>
      <c r="D1222" t="s">
        <v>3193</v>
      </c>
      <c r="E1222" s="103">
        <v>1218</v>
      </c>
      <c r="F1222" s="104" t="e" cm="1">
        <f t="array" ref="F1222">INDEX(QS!$B$5:$B$1000,MATCH(D1222,QS!$C$5:$C$1000,0))</f>
        <v>#N/A</v>
      </c>
      <c r="G1222" s="104" t="e">
        <f>VLOOKUP(D1222,TIMES排名!A:B,2,FALSE)</f>
        <v>#N/A</v>
      </c>
      <c r="J1222" s="109" t="s">
        <v>5191</v>
      </c>
    </row>
    <row r="1223" ht="15" spans="1:10">
      <c r="A1223" t="s">
        <v>1317</v>
      </c>
      <c r="B1223" t="s">
        <v>471</v>
      </c>
      <c r="C1223">
        <v>529069</v>
      </c>
      <c r="D1223" t="s">
        <v>1336</v>
      </c>
      <c r="E1223" s="103">
        <v>1223</v>
      </c>
      <c r="F1223" s="104" t="str" cm="1">
        <f t="array" ref="F1223">INDEX(QS!$B$5:$B$1000,MATCH(D1223,QS!$C$5:$C$1000,0))</f>
        <v>=431</v>
      </c>
      <c r="G1223" s="104" t="str">
        <f>VLOOKUP(D1223,TIMES排名!A:B,2,FALSE)</f>
        <v>1001–1200</v>
      </c>
      <c r="J1223" s="109" t="s">
        <v>5192</v>
      </c>
    </row>
    <row r="1224" ht="15" spans="1:10">
      <c r="A1224" t="s">
        <v>894</v>
      </c>
      <c r="B1224" t="s">
        <v>366</v>
      </c>
      <c r="C1224">
        <v>530223</v>
      </c>
      <c r="D1224" t="s">
        <v>895</v>
      </c>
      <c r="E1224" s="103">
        <v>1223</v>
      </c>
      <c r="F1224" s="104" t="e" cm="1">
        <f t="array" ref="F1224">INDEX(QS!$B$5:$B$1000,MATCH(D1224,QS!$C$5:$C$1000,0))</f>
        <v>#N/A</v>
      </c>
      <c r="G1224" s="104" t="str">
        <f>VLOOKUP(D1224,TIMES排名!A:B,2,FALSE)</f>
        <v>501–600</v>
      </c>
      <c r="J1224" s="109" t="s">
        <v>5193</v>
      </c>
    </row>
    <row r="1225" ht="15" spans="1:10">
      <c r="A1225" t="s">
        <v>1653</v>
      </c>
      <c r="B1225" t="s">
        <v>69</v>
      </c>
      <c r="C1225">
        <v>529130</v>
      </c>
      <c r="D1225" t="s">
        <v>3194</v>
      </c>
      <c r="E1225" s="103">
        <v>1223</v>
      </c>
      <c r="F1225" s="104" t="e" cm="1">
        <f t="array" ref="F1225">INDEX(QS!$B$5:$B$1000,MATCH(D1225,QS!$C$5:$C$1000,0))</f>
        <v>#N/A</v>
      </c>
      <c r="G1225" s="104" t="e">
        <f>VLOOKUP(D1225,TIMES排名!A:B,2,FALSE)</f>
        <v>#N/A</v>
      </c>
      <c r="J1225" s="109" t="s">
        <v>5194</v>
      </c>
    </row>
    <row r="1226" ht="15" spans="1:10">
      <c r="A1226" t="s">
        <v>1780</v>
      </c>
      <c r="B1226" t="s">
        <v>402</v>
      </c>
      <c r="C1226">
        <v>529162</v>
      </c>
      <c r="D1226" t="s">
        <v>1781</v>
      </c>
      <c r="E1226" s="103">
        <v>1223</v>
      </c>
      <c r="F1226" s="104" t="e" cm="1">
        <f t="array" ref="F1226">INDEX(QS!$B$5:$B$1000,MATCH(D1226,QS!$C$5:$C$1000,0))</f>
        <v>#N/A</v>
      </c>
      <c r="G1226" s="104" t="e">
        <f>VLOOKUP(D1226,TIMES排名!A:B,2,FALSE)</f>
        <v>#N/A</v>
      </c>
      <c r="J1226" s="109" t="s">
        <v>5195</v>
      </c>
    </row>
    <row r="1227" ht="15" spans="1:10">
      <c r="A1227" t="s">
        <v>2127</v>
      </c>
      <c r="B1227" t="s">
        <v>405</v>
      </c>
      <c r="C1227">
        <v>528880</v>
      </c>
      <c r="D1227" t="s">
        <v>2128</v>
      </c>
      <c r="E1227" s="103">
        <v>1223</v>
      </c>
      <c r="F1227" s="104" t="e" cm="1">
        <f t="array" ref="F1227">INDEX(QS!$B$5:$B$1000,MATCH(D1227,QS!$C$5:$C$1000,0))</f>
        <v>#N/A</v>
      </c>
      <c r="G1227" s="104" t="str">
        <f>VLOOKUP(D1227,TIMES排名!A:B,2,FALSE)</f>
        <v>501–600</v>
      </c>
      <c r="J1227" s="109" t="s">
        <v>5196</v>
      </c>
    </row>
    <row r="1228" ht="15" spans="1:10">
      <c r="A1228" t="s">
        <v>3195</v>
      </c>
      <c r="B1228" t="s">
        <v>40</v>
      </c>
      <c r="C1228">
        <v>110617</v>
      </c>
      <c r="D1228" t="s">
        <v>3196</v>
      </c>
      <c r="E1228" s="103">
        <v>1228</v>
      </c>
      <c r="F1228" s="104" t="e" cm="1">
        <f t="array" ref="F1228">INDEX(QS!$B$5:$B$1000,MATCH(D1228,QS!$C$5:$C$1000,0))</f>
        <v>#N/A</v>
      </c>
      <c r="G1228" s="104" t="e">
        <f>VLOOKUP(D1228,TIMES排名!A:B,2,FALSE)</f>
        <v>#N/A</v>
      </c>
      <c r="J1228" s="109" t="s">
        <v>5197</v>
      </c>
    </row>
    <row r="1229" ht="15" spans="1:10">
      <c r="A1229" t="s">
        <v>2018</v>
      </c>
      <c r="B1229" t="s">
        <v>40</v>
      </c>
      <c r="C1229">
        <v>220862</v>
      </c>
      <c r="D1229" t="s">
        <v>2019</v>
      </c>
      <c r="E1229" s="103">
        <v>1228</v>
      </c>
      <c r="F1229" s="104" t="e" cm="1">
        <f t="array" ref="F1229">INDEX(QS!$B$5:$B$1000,MATCH(D1229,QS!$C$5:$C$1000,0))</f>
        <v>#N/A</v>
      </c>
      <c r="G1229" s="104" t="str">
        <f>VLOOKUP(D1229,TIMES排名!A:B,2,FALSE)</f>
        <v>801–1000</v>
      </c>
      <c r="J1229" s="109" t="s">
        <v>5198</v>
      </c>
    </row>
    <row r="1230" ht="15" spans="1:10">
      <c r="A1230" t="s">
        <v>3197</v>
      </c>
      <c r="B1230" t="s">
        <v>402</v>
      </c>
      <c r="C1230">
        <v>504927</v>
      </c>
      <c r="D1230" t="s">
        <v>3198</v>
      </c>
      <c r="E1230" s="103">
        <v>1228</v>
      </c>
      <c r="F1230" s="104" t="e" cm="1">
        <f t="array" ref="F1230">INDEX(QS!$B$5:$B$1000,MATCH(D1230,QS!$C$5:$C$1000,0))</f>
        <v>#N/A</v>
      </c>
      <c r="G1230" s="104" t="e">
        <f>VLOOKUP(D1230,TIMES排名!A:B,2,FALSE)</f>
        <v>#N/A</v>
      </c>
      <c r="J1230" s="109" t="s">
        <v>5199</v>
      </c>
    </row>
    <row r="1231" ht="15" spans="1:10">
      <c r="A1231" t="s">
        <v>1802</v>
      </c>
      <c r="B1231" t="s">
        <v>36</v>
      </c>
      <c r="C1231">
        <v>528905</v>
      </c>
      <c r="D1231" t="s">
        <v>1803</v>
      </c>
      <c r="E1231" s="103">
        <v>1228</v>
      </c>
      <c r="F1231" s="104" t="str" cm="1">
        <f t="array" ref="F1231">INDEX(QS!$B$5:$B$1000,MATCH(D1231,QS!$C$5:$C$1000,0))</f>
        <v>641-650</v>
      </c>
      <c r="G1231" s="104" t="str">
        <f>VLOOKUP(D1231,TIMES排名!A:B,2,FALSE)</f>
        <v>501–600</v>
      </c>
      <c r="J1231" s="109" t="s">
        <v>5200</v>
      </c>
    </row>
    <row r="1232" ht="15" spans="1:10">
      <c r="A1232" t="s">
        <v>993</v>
      </c>
      <c r="B1232" t="s">
        <v>617</v>
      </c>
      <c r="C1232">
        <v>530224</v>
      </c>
      <c r="D1232" t="s">
        <v>1215</v>
      </c>
      <c r="E1232" s="103">
        <v>1228</v>
      </c>
      <c r="F1232" s="104" t="e" cm="1">
        <f t="array" ref="F1232">INDEX(QS!$B$5:$B$1000,MATCH(D1232,QS!$C$5:$C$1000,0))</f>
        <v>#N/A</v>
      </c>
      <c r="G1232" s="104" t="str">
        <f>VLOOKUP(D1232,TIMES排名!A:B,2,FALSE)</f>
        <v>601–800</v>
      </c>
      <c r="J1232" s="109" t="s">
        <v>5201</v>
      </c>
    </row>
    <row r="1233" ht="15" spans="1:10">
      <c r="A1233" t="s">
        <v>3199</v>
      </c>
      <c r="B1233" t="s">
        <v>461</v>
      </c>
      <c r="C1233">
        <v>529056</v>
      </c>
      <c r="D1233" t="s">
        <v>3200</v>
      </c>
      <c r="E1233" s="103">
        <v>1228</v>
      </c>
      <c r="F1233" s="104" t="e" cm="1">
        <f t="array" ref="F1233">INDEX(QS!$B$5:$B$1000,MATCH(D1233,QS!$C$5:$C$1000,0))</f>
        <v>#N/A</v>
      </c>
      <c r="G1233" s="104" t="e">
        <f>VLOOKUP(D1233,TIMES排名!A:B,2,FALSE)</f>
        <v>#N/A</v>
      </c>
      <c r="J1233" s="109" t="s">
        <v>5202</v>
      </c>
    </row>
    <row r="1234" ht="15" spans="1:10">
      <c r="A1234" t="s">
        <v>3024</v>
      </c>
      <c r="B1234" t="s">
        <v>298</v>
      </c>
      <c r="C1234">
        <v>529224</v>
      </c>
      <c r="D1234" t="s">
        <v>3201</v>
      </c>
      <c r="E1234" s="103">
        <v>1228</v>
      </c>
      <c r="F1234" s="104" t="e" cm="1">
        <f t="array" ref="F1234">INDEX(QS!$B$5:$B$1000,MATCH(D1234,QS!$C$5:$C$1000,0))</f>
        <v>#N/A</v>
      </c>
      <c r="G1234" s="104" t="e">
        <f>VLOOKUP(D1234,TIMES排名!A:B,2,FALSE)</f>
        <v>#N/A</v>
      </c>
      <c r="J1234" s="109" t="s">
        <v>5203</v>
      </c>
    </row>
    <row r="1235" ht="15" spans="1:10">
      <c r="A1235" t="s">
        <v>3202</v>
      </c>
      <c r="B1235" t="s">
        <v>96</v>
      </c>
      <c r="C1235">
        <v>504282</v>
      </c>
      <c r="D1235" t="s">
        <v>3203</v>
      </c>
      <c r="E1235" s="103">
        <v>1228</v>
      </c>
      <c r="F1235" s="104" t="e" cm="1">
        <f t="array" ref="F1235">INDEX(QS!$B$5:$B$1000,MATCH(D1235,QS!$C$5:$C$1000,0))</f>
        <v>#N/A</v>
      </c>
      <c r="G1235" s="104" t="e">
        <f>VLOOKUP(D1235,TIMES排名!A:B,2,FALSE)</f>
        <v>#N/A</v>
      </c>
      <c r="J1235" s="109" t="s">
        <v>5204</v>
      </c>
    </row>
    <row r="1236" ht="15" spans="1:10">
      <c r="A1236" t="s">
        <v>1520</v>
      </c>
      <c r="B1236" t="s">
        <v>69</v>
      </c>
      <c r="C1236">
        <v>529179</v>
      </c>
      <c r="D1236" t="s">
        <v>1521</v>
      </c>
      <c r="E1236" s="103">
        <v>1228</v>
      </c>
      <c r="F1236" s="104" t="e" cm="1">
        <f t="array" ref="F1236">INDEX(QS!$B$5:$B$1000,MATCH(D1236,QS!$C$5:$C$1000,0))</f>
        <v>#N/A</v>
      </c>
      <c r="G1236" s="104" t="str">
        <f>VLOOKUP(D1236,TIMES排名!A:B,2,FALSE)</f>
        <v>801–1000</v>
      </c>
      <c r="J1236" s="109" t="s">
        <v>5205</v>
      </c>
    </row>
    <row r="1237" ht="15" spans="1:10">
      <c r="A1237" t="s">
        <v>3204</v>
      </c>
      <c r="B1237" t="s">
        <v>1068</v>
      </c>
      <c r="C1237">
        <v>529989</v>
      </c>
      <c r="D1237" t="s">
        <v>3205</v>
      </c>
      <c r="E1237" s="103">
        <v>1228</v>
      </c>
      <c r="F1237" s="104" t="e" cm="1">
        <f t="array" ref="F1237">INDEX(QS!$B$5:$B$1000,MATCH(D1237,QS!$C$5:$C$1000,0))</f>
        <v>#N/A</v>
      </c>
      <c r="G1237" s="104" t="e">
        <f>VLOOKUP(D1237,TIMES排名!A:B,2,FALSE)</f>
        <v>#N/A</v>
      </c>
      <c r="J1237" s="109" t="s">
        <v>5206</v>
      </c>
    </row>
    <row r="1238" ht="15" spans="1:10">
      <c r="A1238" t="s">
        <v>3206</v>
      </c>
      <c r="B1238" t="s">
        <v>617</v>
      </c>
      <c r="C1238">
        <v>529768</v>
      </c>
      <c r="D1238" t="s">
        <v>3207</v>
      </c>
      <c r="E1238" s="103">
        <v>1228</v>
      </c>
      <c r="F1238" s="104" t="e" cm="1">
        <f t="array" ref="F1238">INDEX(QS!$B$5:$B$1000,MATCH(D1238,QS!$C$5:$C$1000,0))</f>
        <v>#N/A</v>
      </c>
      <c r="G1238" s="104" t="e">
        <f>VLOOKUP(D1238,TIMES排名!A:B,2,FALSE)</f>
        <v>#N/A</v>
      </c>
      <c r="J1238" s="109" t="s">
        <v>5207</v>
      </c>
    </row>
    <row r="1239" ht="15" spans="1:10">
      <c r="A1239" t="s">
        <v>1425</v>
      </c>
      <c r="B1239" t="s">
        <v>874</v>
      </c>
      <c r="C1239">
        <v>529596</v>
      </c>
      <c r="D1239" t="s">
        <v>1426</v>
      </c>
      <c r="E1239" s="103">
        <v>1239</v>
      </c>
      <c r="F1239" s="104" t="str" cm="1">
        <f t="array" ref="F1239">INDEX(QS!$B$5:$B$1000,MATCH(D1239,QS!$C$5:$C$1000,0))</f>
        <v>=347</v>
      </c>
      <c r="G1239" s="104" t="e">
        <f>VLOOKUP(D1239,TIMES排名!A:B,2,FALSE)</f>
        <v>#N/A</v>
      </c>
      <c r="J1239" s="109" t="s">
        <v>5208</v>
      </c>
    </row>
    <row r="1240" ht="15" spans="1:10">
      <c r="A1240" t="s">
        <v>1838</v>
      </c>
      <c r="B1240" t="s">
        <v>1839</v>
      </c>
      <c r="C1240">
        <v>529748</v>
      </c>
      <c r="D1240" t="s">
        <v>1840</v>
      </c>
      <c r="E1240" s="103">
        <v>1239</v>
      </c>
      <c r="F1240" s="104" t="e" cm="1">
        <f t="array" ref="F1240">INDEX(QS!$B$5:$B$1000,MATCH(D1240,QS!$C$5:$C$1000,0))</f>
        <v>#N/A</v>
      </c>
      <c r="G1240" s="104" t="str">
        <f>VLOOKUP(D1240,TIMES排名!A:B,2,FALSE)</f>
        <v>601–800</v>
      </c>
      <c r="J1240" s="109" t="s">
        <v>5209</v>
      </c>
    </row>
    <row r="1241" ht="15" spans="1:10">
      <c r="A1241" t="s">
        <v>886</v>
      </c>
      <c r="B1241" t="s">
        <v>464</v>
      </c>
      <c r="C1241">
        <v>500691</v>
      </c>
      <c r="D1241" t="s">
        <v>917</v>
      </c>
      <c r="E1241" s="103">
        <v>1239</v>
      </c>
      <c r="F1241" s="104" t="e" cm="1">
        <f t="array" ref="F1241">INDEX(QS!$B$5:$B$1000,MATCH(D1241,QS!$C$5:$C$1000,0))</f>
        <v>#N/A</v>
      </c>
      <c r="G1241" s="104" t="str">
        <f>VLOOKUP(D1241,TIMES排名!A:B,2,FALSE)</f>
        <v>1201–1500</v>
      </c>
      <c r="J1241" s="109" t="s">
        <v>5210</v>
      </c>
    </row>
    <row r="1242" ht="15" spans="1:10">
      <c r="A1242" t="s">
        <v>3208</v>
      </c>
      <c r="B1242" t="s">
        <v>642</v>
      </c>
      <c r="C1242">
        <v>529311</v>
      </c>
      <c r="D1242" t="s">
        <v>3209</v>
      </c>
      <c r="E1242" s="103">
        <v>1239</v>
      </c>
      <c r="F1242" s="104" t="e" cm="1">
        <f t="array" ref="F1242">INDEX(QS!$B$5:$B$1000,MATCH(D1242,QS!$C$5:$C$1000,0))</f>
        <v>#N/A</v>
      </c>
      <c r="G1242" s="104" t="e">
        <f>VLOOKUP(D1242,TIMES排名!A:B,2,FALSE)</f>
        <v>#N/A</v>
      </c>
      <c r="J1242" s="109" t="s">
        <v>5211</v>
      </c>
    </row>
    <row r="1243" ht="15" spans="1:10">
      <c r="A1243" t="s">
        <v>3210</v>
      </c>
      <c r="B1243" t="s">
        <v>642</v>
      </c>
      <c r="C1243">
        <v>528994</v>
      </c>
      <c r="D1243" t="s">
        <v>3211</v>
      </c>
      <c r="E1243" s="103">
        <v>1239</v>
      </c>
      <c r="F1243" s="104" t="e" cm="1">
        <f t="array" ref="F1243">INDEX(QS!$B$5:$B$1000,MATCH(D1243,QS!$C$5:$C$1000,0))</f>
        <v>#N/A</v>
      </c>
      <c r="G1243" s="104" t="e">
        <f>VLOOKUP(D1243,TIMES排名!A:B,2,FALSE)</f>
        <v>#N/A</v>
      </c>
      <c r="J1243" s="109" t="s">
        <v>5212</v>
      </c>
    </row>
    <row r="1244" ht="15" spans="1:10">
      <c r="A1244" t="s">
        <v>3212</v>
      </c>
      <c r="B1244" t="s">
        <v>405</v>
      </c>
      <c r="C1244">
        <v>529091</v>
      </c>
      <c r="D1244" t="s">
        <v>3213</v>
      </c>
      <c r="E1244" s="103">
        <v>1239</v>
      </c>
      <c r="F1244" s="104" t="e" cm="1">
        <f t="array" ref="F1244">INDEX(QS!$B$5:$B$1000,MATCH(D1244,QS!$C$5:$C$1000,0))</f>
        <v>#N/A</v>
      </c>
      <c r="G1244" s="104" t="e">
        <f>VLOOKUP(D1244,TIMES排名!A:B,2,FALSE)</f>
        <v>#N/A</v>
      </c>
      <c r="J1244" s="109" t="s">
        <v>5213</v>
      </c>
    </row>
    <row r="1245" ht="15" spans="1:10">
      <c r="A1245" t="s">
        <v>3214</v>
      </c>
      <c r="B1245" t="s">
        <v>405</v>
      </c>
      <c r="C1245">
        <v>528962</v>
      </c>
      <c r="D1245" t="s">
        <v>3215</v>
      </c>
      <c r="E1245" s="103">
        <v>1239</v>
      </c>
      <c r="F1245" s="104" t="e" cm="1">
        <f t="array" ref="F1245">INDEX(QS!$B$5:$B$1000,MATCH(D1245,QS!$C$5:$C$1000,0))</f>
        <v>#N/A</v>
      </c>
      <c r="G1245" s="104" t="e">
        <f>VLOOKUP(D1245,TIMES排名!A:B,2,FALSE)</f>
        <v>#N/A</v>
      </c>
      <c r="J1245" s="109" t="s">
        <v>5214</v>
      </c>
    </row>
    <row r="1246" ht="15" spans="1:10">
      <c r="A1246" t="s">
        <v>3216</v>
      </c>
      <c r="B1246" t="s">
        <v>3217</v>
      </c>
      <c r="C1246">
        <v>529749</v>
      </c>
      <c r="D1246" t="s">
        <v>3218</v>
      </c>
      <c r="E1246" s="103">
        <v>1239</v>
      </c>
      <c r="F1246" s="104" t="e" cm="1">
        <f t="array" ref="F1246">INDEX(QS!$B$5:$B$1000,MATCH(D1246,QS!$C$5:$C$1000,0))</f>
        <v>#N/A</v>
      </c>
      <c r="G1246" s="104" t="e">
        <f>VLOOKUP(D1246,TIMES排名!A:B,2,FALSE)</f>
        <v>#N/A</v>
      </c>
      <c r="J1246" s="109" t="s">
        <v>5215</v>
      </c>
    </row>
    <row r="1247" ht="15" spans="1:10">
      <c r="A1247" t="s">
        <v>1528</v>
      </c>
      <c r="B1247" t="s">
        <v>106</v>
      </c>
      <c r="C1247">
        <v>505095</v>
      </c>
      <c r="D1247" t="s">
        <v>1529</v>
      </c>
      <c r="E1247" s="103">
        <v>1247</v>
      </c>
      <c r="F1247" s="104" t="e" cm="1">
        <f t="array" ref="F1247">INDEX(QS!$B$5:$B$1000,MATCH(D1247,QS!$C$5:$C$1000,0))</f>
        <v>#N/A</v>
      </c>
      <c r="G1247" s="104" t="str">
        <f>VLOOKUP(D1247,TIMES排名!A:B,2,FALSE)</f>
        <v>1201–1500</v>
      </c>
      <c r="J1247" s="109" t="s">
        <v>5216</v>
      </c>
    </row>
    <row r="1248" ht="15" spans="1:10">
      <c r="A1248" t="s">
        <v>3219</v>
      </c>
      <c r="B1248" t="s">
        <v>40</v>
      </c>
      <c r="C1248">
        <v>528993</v>
      </c>
      <c r="D1248" t="s">
        <v>3220</v>
      </c>
      <c r="E1248" s="103">
        <v>1248</v>
      </c>
      <c r="F1248" s="104" t="e" cm="1">
        <f t="array" ref="F1248">INDEX(QS!$B$5:$B$1000,MATCH(D1248,QS!$C$5:$C$1000,0))</f>
        <v>#N/A</v>
      </c>
      <c r="G1248" s="104" t="e">
        <f>VLOOKUP(D1248,TIMES排名!A:B,2,FALSE)</f>
        <v>#N/A</v>
      </c>
      <c r="J1248" s="109" t="s">
        <v>5217</v>
      </c>
    </row>
    <row r="1249" ht="15" spans="1:10">
      <c r="A1249" t="s">
        <v>2174</v>
      </c>
      <c r="B1249" t="s">
        <v>1609</v>
      </c>
      <c r="C1249">
        <v>529100</v>
      </c>
      <c r="D1249" t="s">
        <v>3221</v>
      </c>
      <c r="E1249" s="103">
        <v>1248</v>
      </c>
      <c r="F1249" s="104" t="e" cm="1">
        <f t="array" ref="F1249">INDEX(QS!$B$5:$B$1000,MATCH(D1249,QS!$C$5:$C$1000,0))</f>
        <v>#N/A</v>
      </c>
      <c r="G1249" s="104" t="e">
        <f>VLOOKUP(D1249,TIMES排名!A:B,2,FALSE)</f>
        <v>#N/A</v>
      </c>
      <c r="J1249" s="109" t="s">
        <v>5218</v>
      </c>
    </row>
    <row r="1250" ht="15" spans="1:10">
      <c r="A1250" t="s">
        <v>1653</v>
      </c>
      <c r="B1250" t="s">
        <v>69</v>
      </c>
      <c r="C1250">
        <v>529011</v>
      </c>
      <c r="D1250" t="s">
        <v>3222</v>
      </c>
      <c r="E1250" s="103">
        <v>1248</v>
      </c>
      <c r="F1250" s="104" t="e" cm="1">
        <f t="array" ref="F1250">INDEX(QS!$B$5:$B$1000,MATCH(D1250,QS!$C$5:$C$1000,0))</f>
        <v>#N/A</v>
      </c>
      <c r="G1250" s="104" t="e">
        <f>VLOOKUP(D1250,TIMES排名!A:B,2,FALSE)</f>
        <v>#N/A</v>
      </c>
      <c r="J1250" s="109" t="s">
        <v>5219</v>
      </c>
    </row>
    <row r="1251" ht="15" spans="1:10">
      <c r="A1251" t="s">
        <v>3042</v>
      </c>
      <c r="B1251" t="s">
        <v>1743</v>
      </c>
      <c r="C1251">
        <v>529240</v>
      </c>
      <c r="D1251" t="s">
        <v>3223</v>
      </c>
      <c r="E1251" s="103">
        <v>1248</v>
      </c>
      <c r="F1251" s="104" t="e" cm="1">
        <f t="array" ref="F1251">INDEX(QS!$B$5:$B$1000,MATCH(D1251,QS!$C$5:$C$1000,0))</f>
        <v>#N/A</v>
      </c>
      <c r="G1251" s="104" t="e">
        <f>VLOOKUP(D1251,TIMES排名!A:B,2,FALSE)</f>
        <v>#N/A</v>
      </c>
      <c r="J1251" s="109" t="s">
        <v>5220</v>
      </c>
    </row>
    <row r="1252" ht="15" spans="1:10">
      <c r="A1252" t="s">
        <v>595</v>
      </c>
      <c r="B1252" t="s">
        <v>464</v>
      </c>
      <c r="C1252">
        <v>528878</v>
      </c>
      <c r="D1252" t="s">
        <v>3224</v>
      </c>
      <c r="E1252" s="103">
        <v>1252</v>
      </c>
      <c r="F1252" s="104" t="e" cm="1">
        <f t="array" ref="F1252">INDEX(QS!$B$5:$B$1000,MATCH(D1252,QS!$C$5:$C$1000,0))</f>
        <v>#N/A</v>
      </c>
      <c r="G1252" s="104" t="e">
        <f>VLOOKUP(D1252,TIMES排名!A:B,2,FALSE)</f>
        <v>#N/A</v>
      </c>
      <c r="J1252" s="109" t="s">
        <v>5221</v>
      </c>
    </row>
    <row r="1253" ht="15" spans="1:10">
      <c r="A1253" t="s">
        <v>595</v>
      </c>
      <c r="B1253" t="s">
        <v>464</v>
      </c>
      <c r="C1253">
        <v>529526</v>
      </c>
      <c r="D1253" t="s">
        <v>1088</v>
      </c>
      <c r="E1253" s="103">
        <v>1252</v>
      </c>
      <c r="F1253" s="104" t="e" cm="1">
        <f t="array" ref="F1253">INDEX(QS!$B$5:$B$1000,MATCH(D1253,QS!$C$5:$C$1000,0))</f>
        <v>#N/A</v>
      </c>
      <c r="G1253" s="104" t="e">
        <f>VLOOKUP(D1253,TIMES排名!A:B,2,FALSE)</f>
        <v>#N/A</v>
      </c>
      <c r="J1253" s="109" t="s">
        <v>5222</v>
      </c>
    </row>
    <row r="1254" ht="15" spans="1:10">
      <c r="A1254" t="s">
        <v>1168</v>
      </c>
      <c r="B1254" t="s">
        <v>522</v>
      </c>
      <c r="C1254">
        <v>529929</v>
      </c>
      <c r="D1254" t="s">
        <v>1169</v>
      </c>
      <c r="E1254" s="103">
        <v>1252</v>
      </c>
      <c r="F1254" s="104" t="e" cm="1">
        <f t="array" ref="F1254">INDEX(QS!$B$5:$B$1000,MATCH(D1254,QS!$C$5:$C$1000,0))</f>
        <v>#N/A</v>
      </c>
      <c r="G1254" s="104" t="str">
        <f>VLOOKUP(D1254,TIMES排名!A:B,2,FALSE)</f>
        <v>801–1000</v>
      </c>
      <c r="J1254" s="109" t="s">
        <v>5223</v>
      </c>
    </row>
    <row r="1255" ht="15" spans="1:10">
      <c r="A1255" t="s">
        <v>506</v>
      </c>
      <c r="B1255" t="s">
        <v>461</v>
      </c>
      <c r="C1255">
        <v>529195</v>
      </c>
      <c r="D1255" t="s">
        <v>3225</v>
      </c>
      <c r="E1255" s="103">
        <v>1252</v>
      </c>
      <c r="F1255" s="104" t="e" cm="1">
        <f t="array" ref="F1255">INDEX(QS!$B$5:$B$1000,MATCH(D1255,QS!$C$5:$C$1000,0))</f>
        <v>#N/A</v>
      </c>
      <c r="G1255" s="104" t="e">
        <f>VLOOKUP(D1255,TIMES排名!A:B,2,FALSE)</f>
        <v>#N/A</v>
      </c>
      <c r="J1255" s="109" t="s">
        <v>5224</v>
      </c>
    </row>
    <row r="1256" ht="15" spans="1:10">
      <c r="A1256" t="s">
        <v>3226</v>
      </c>
      <c r="B1256" t="s">
        <v>405</v>
      </c>
      <c r="C1256">
        <v>529646</v>
      </c>
      <c r="D1256" t="s">
        <v>3227</v>
      </c>
      <c r="E1256" s="103">
        <v>1252</v>
      </c>
      <c r="F1256" s="104" t="e" cm="1">
        <f t="array" ref="F1256">INDEX(QS!$B$5:$B$1000,MATCH(D1256,QS!$C$5:$C$1000,0))</f>
        <v>#N/A</v>
      </c>
      <c r="G1256" s="104" t="e">
        <f>VLOOKUP(D1256,TIMES排名!A:B,2,FALSE)</f>
        <v>#N/A</v>
      </c>
      <c r="J1256" s="109" t="s">
        <v>5225</v>
      </c>
    </row>
    <row r="1257" ht="15" spans="1:10">
      <c r="A1257" t="s">
        <v>1975</v>
      </c>
      <c r="B1257" t="s">
        <v>405</v>
      </c>
      <c r="C1257">
        <v>528961</v>
      </c>
      <c r="D1257" t="s">
        <v>1976</v>
      </c>
      <c r="E1257" s="103">
        <v>1252</v>
      </c>
      <c r="F1257" s="104" t="e" cm="1">
        <f t="array" ref="F1257">INDEX(QS!$B$5:$B$1000,MATCH(D1257,QS!$C$5:$C$1000,0))</f>
        <v>#N/A</v>
      </c>
      <c r="G1257" s="104" t="e">
        <f>VLOOKUP(D1257,TIMES排名!A:B,2,FALSE)</f>
        <v>#N/A</v>
      </c>
      <c r="J1257" s="109" t="s">
        <v>5226</v>
      </c>
    </row>
    <row r="1258" ht="15" spans="1:10">
      <c r="A1258" t="s">
        <v>1367</v>
      </c>
      <c r="B1258" t="s">
        <v>69</v>
      </c>
      <c r="C1258">
        <v>529477</v>
      </c>
      <c r="D1258" t="s">
        <v>3228</v>
      </c>
      <c r="E1258" s="103">
        <v>1252</v>
      </c>
      <c r="F1258" s="104" t="e" cm="1">
        <f t="array" ref="F1258">INDEX(QS!$B$5:$B$1000,MATCH(D1258,QS!$C$5:$C$1000,0))</f>
        <v>#N/A</v>
      </c>
      <c r="G1258" s="104" t="e">
        <f>VLOOKUP(D1258,TIMES排名!A:B,2,FALSE)</f>
        <v>#N/A</v>
      </c>
      <c r="J1258" s="109" t="s">
        <v>5227</v>
      </c>
    </row>
    <row r="1259" ht="15" spans="1:10">
      <c r="A1259" t="s">
        <v>3229</v>
      </c>
      <c r="B1259" t="s">
        <v>40</v>
      </c>
      <c r="C1259">
        <v>150136</v>
      </c>
      <c r="D1259" t="s">
        <v>3230</v>
      </c>
      <c r="E1259" s="103">
        <v>1259</v>
      </c>
      <c r="F1259" s="104" t="e" cm="1">
        <f t="array" ref="F1259">INDEX(QS!$B$5:$B$1000,MATCH(D1259,QS!$C$5:$C$1000,0))</f>
        <v>#N/A</v>
      </c>
      <c r="G1259" s="104" t="e">
        <f>VLOOKUP(D1259,TIMES排名!A:B,2,FALSE)</f>
        <v>#N/A</v>
      </c>
      <c r="J1259" s="109" t="s">
        <v>5228</v>
      </c>
    </row>
    <row r="1260" ht="15" spans="1:10">
      <c r="A1260" t="s">
        <v>3231</v>
      </c>
      <c r="B1260" t="s">
        <v>40</v>
      </c>
      <c r="C1260">
        <v>100706</v>
      </c>
      <c r="D1260" t="s">
        <v>3232</v>
      </c>
      <c r="E1260" s="103">
        <v>1259</v>
      </c>
      <c r="F1260" s="104" t="e" cm="1">
        <f t="array" ref="F1260">INDEX(QS!$B$5:$B$1000,MATCH(D1260,QS!$C$5:$C$1000,0))</f>
        <v>#N/A</v>
      </c>
      <c r="G1260" s="104" t="e">
        <f>VLOOKUP(D1260,TIMES排名!A:B,2,FALSE)</f>
        <v>#N/A</v>
      </c>
      <c r="J1260" s="109" t="s">
        <v>5229</v>
      </c>
    </row>
    <row r="1261" ht="15" spans="1:10">
      <c r="A1261" t="s">
        <v>1441</v>
      </c>
      <c r="B1261" t="s">
        <v>497</v>
      </c>
      <c r="C1261">
        <v>529017</v>
      </c>
      <c r="D1261" t="s">
        <v>1442</v>
      </c>
      <c r="E1261" s="103">
        <v>1259</v>
      </c>
      <c r="F1261" s="104" t="str" cm="1">
        <f t="array" ref="F1261">INDEX(QS!$B$5:$B$1000,MATCH(D1261,QS!$C$5:$C$1000,0))</f>
        <v>901-950</v>
      </c>
      <c r="G1261" s="104" t="str">
        <f>VLOOKUP(D1261,TIMES排名!A:B,2,FALSE)</f>
        <v>1201–1500</v>
      </c>
      <c r="J1261" s="109" t="s">
        <v>5230</v>
      </c>
    </row>
    <row r="1262" ht="15" spans="1:10">
      <c r="A1262" t="s">
        <v>2519</v>
      </c>
      <c r="B1262" t="s">
        <v>572</v>
      </c>
      <c r="C1262">
        <v>529742</v>
      </c>
      <c r="D1262" t="s">
        <v>3233</v>
      </c>
      <c r="E1262" s="103">
        <v>1259</v>
      </c>
      <c r="F1262" s="104" t="e" cm="1">
        <f t="array" ref="F1262">INDEX(QS!$B$5:$B$1000,MATCH(D1262,QS!$C$5:$C$1000,0))</f>
        <v>#N/A</v>
      </c>
      <c r="G1262" s="104" t="e">
        <f>VLOOKUP(D1262,TIMES排名!A:B,2,FALSE)</f>
        <v>#N/A</v>
      </c>
      <c r="J1262" s="109" t="s">
        <v>5231</v>
      </c>
    </row>
    <row r="1263" ht="15" spans="1:10">
      <c r="A1263" t="s">
        <v>2265</v>
      </c>
      <c r="B1263" t="s">
        <v>522</v>
      </c>
      <c r="C1263">
        <v>529525</v>
      </c>
      <c r="D1263" t="s">
        <v>2266</v>
      </c>
      <c r="E1263" s="103">
        <v>1259</v>
      </c>
      <c r="F1263" s="104" t="e" cm="1">
        <f t="array" ref="F1263">INDEX(QS!$B$5:$B$1000,MATCH(D1263,QS!$C$5:$C$1000,0))</f>
        <v>#N/A</v>
      </c>
      <c r="G1263" s="104" t="str">
        <f>VLOOKUP(D1263,TIMES排名!A:B,2,FALSE)</f>
        <v>1001–1200</v>
      </c>
      <c r="J1263" s="109" t="s">
        <v>5232</v>
      </c>
    </row>
    <row r="1264" ht="15" spans="1:10">
      <c r="A1264" t="s">
        <v>124</v>
      </c>
      <c r="B1264" t="s">
        <v>74</v>
      </c>
      <c r="C1264">
        <v>529339</v>
      </c>
      <c r="D1264" t="s">
        <v>3234</v>
      </c>
      <c r="E1264" s="103">
        <v>1264</v>
      </c>
      <c r="F1264" s="104" t="e" cm="1">
        <f t="array" ref="F1264">INDEX(QS!$B$5:$B$1000,MATCH(D1264,QS!$C$5:$C$1000,0))</f>
        <v>#N/A</v>
      </c>
      <c r="G1264" s="104" t="e">
        <f>VLOOKUP(D1264,TIMES排名!A:B,2,FALSE)</f>
        <v>#N/A</v>
      </c>
      <c r="J1264" s="109" t="s">
        <v>5233</v>
      </c>
    </row>
    <row r="1265" ht="15" spans="1:10">
      <c r="A1265" t="s">
        <v>1388</v>
      </c>
      <c r="B1265" t="s">
        <v>74</v>
      </c>
      <c r="C1265">
        <v>529067</v>
      </c>
      <c r="D1265" t="s">
        <v>1389</v>
      </c>
      <c r="E1265" s="103">
        <v>1264</v>
      </c>
      <c r="F1265" s="104" t="e" cm="1">
        <f t="array" ref="F1265">INDEX(QS!$B$5:$B$1000,MATCH(D1265,QS!$C$5:$C$1000,0))</f>
        <v>#N/A</v>
      </c>
      <c r="G1265" s="104" t="str">
        <f>VLOOKUP(D1265,TIMES排名!A:B,2,FALSE)</f>
        <v>601–800</v>
      </c>
      <c r="J1265" s="109" t="s">
        <v>5234</v>
      </c>
    </row>
    <row r="1266" ht="15" spans="1:10">
      <c r="A1266" t="s">
        <v>3235</v>
      </c>
      <c r="B1266" t="s">
        <v>96</v>
      </c>
      <c r="C1266">
        <v>501842</v>
      </c>
      <c r="D1266" t="s">
        <v>3236</v>
      </c>
      <c r="E1266" s="103">
        <v>1264</v>
      </c>
      <c r="F1266" s="104" t="e" cm="1">
        <f t="array" ref="F1266">INDEX(QS!$B$5:$B$1000,MATCH(D1266,QS!$C$5:$C$1000,0))</f>
        <v>#N/A</v>
      </c>
      <c r="G1266" s="104" t="e">
        <f>VLOOKUP(D1266,TIMES排名!A:B,2,FALSE)</f>
        <v>#N/A</v>
      </c>
      <c r="J1266" s="109" t="s">
        <v>5235</v>
      </c>
    </row>
    <row r="1267" ht="15" spans="1:10">
      <c r="A1267" t="s">
        <v>3237</v>
      </c>
      <c r="B1267" t="s">
        <v>461</v>
      </c>
      <c r="C1267">
        <v>529987</v>
      </c>
      <c r="D1267" t="s">
        <v>3238</v>
      </c>
      <c r="E1267" s="103">
        <v>1264</v>
      </c>
      <c r="F1267" s="104" t="e" cm="1">
        <f t="array" ref="F1267">INDEX(QS!$B$5:$B$1000,MATCH(D1267,QS!$C$5:$C$1000,0))</f>
        <v>#N/A</v>
      </c>
      <c r="G1267" s="104" t="e">
        <f>VLOOKUP(D1267,TIMES排名!A:B,2,FALSE)</f>
        <v>#N/A</v>
      </c>
      <c r="J1267" s="109" t="s">
        <v>5236</v>
      </c>
    </row>
    <row r="1268" ht="15" spans="1:10">
      <c r="A1268" t="s">
        <v>3239</v>
      </c>
      <c r="B1268" t="s">
        <v>40</v>
      </c>
      <c r="C1268">
        <v>167987</v>
      </c>
      <c r="D1268" s="8" t="s">
        <v>3240</v>
      </c>
      <c r="E1268" s="103">
        <v>1268</v>
      </c>
      <c r="F1268" s="104" t="e" cm="1">
        <f t="array" ref="F1268">INDEX(QS!$B$5:$B$1000,MATCH(D1268,QS!$C$5:$C$1000,0))</f>
        <v>#N/A</v>
      </c>
      <c r="G1268" s="104" t="e">
        <f>VLOOKUP(D1268,TIMES排名!A:B,2,FALSE)</f>
        <v>#N/A</v>
      </c>
      <c r="J1268" s="109" t="s">
        <v>5237</v>
      </c>
    </row>
    <row r="1269" ht="15" spans="1:10">
      <c r="A1269" t="s">
        <v>3241</v>
      </c>
      <c r="B1269" t="s">
        <v>366</v>
      </c>
      <c r="C1269">
        <v>529355</v>
      </c>
      <c r="D1269" t="s">
        <v>3242</v>
      </c>
      <c r="E1269" s="103">
        <v>1268</v>
      </c>
      <c r="F1269" s="104" t="e" cm="1">
        <f t="array" ref="F1269">INDEX(QS!$B$5:$B$1000,MATCH(D1269,QS!$C$5:$C$1000,0))</f>
        <v>#N/A</v>
      </c>
      <c r="G1269" s="104" t="e">
        <f>VLOOKUP(D1269,TIMES排名!A:B,2,FALSE)</f>
        <v>#N/A</v>
      </c>
      <c r="J1269" s="109" t="s">
        <v>5238</v>
      </c>
    </row>
    <row r="1270" ht="15" spans="1:10">
      <c r="A1270" t="s">
        <v>1367</v>
      </c>
      <c r="B1270" t="s">
        <v>69</v>
      </c>
      <c r="C1270">
        <v>529882</v>
      </c>
      <c r="D1270" t="s">
        <v>3243</v>
      </c>
      <c r="E1270" s="103">
        <v>1268</v>
      </c>
      <c r="F1270" s="104" t="e" cm="1">
        <f t="array" ref="F1270">INDEX(QS!$B$5:$B$1000,MATCH(D1270,QS!$C$5:$C$1000,0))</f>
        <v>#N/A</v>
      </c>
      <c r="G1270" s="104" t="e">
        <f>VLOOKUP(D1270,TIMES排名!A:B,2,FALSE)</f>
        <v>#N/A</v>
      </c>
      <c r="J1270" s="109" t="s">
        <v>5239</v>
      </c>
    </row>
    <row r="1271" ht="15" spans="1:10">
      <c r="A1271" t="s">
        <v>297</v>
      </c>
      <c r="B1271" t="s">
        <v>298</v>
      </c>
      <c r="C1271">
        <v>528974</v>
      </c>
      <c r="D1271" t="s">
        <v>3244</v>
      </c>
      <c r="E1271" s="103">
        <v>1268</v>
      </c>
      <c r="F1271" s="104" t="e" cm="1">
        <f t="array" ref="F1271">INDEX(QS!$B$5:$B$1000,MATCH(D1271,QS!$C$5:$C$1000,0))</f>
        <v>#N/A</v>
      </c>
      <c r="G1271" s="104" t="e">
        <f>VLOOKUP(D1271,TIMES排名!A:B,2,FALSE)</f>
        <v>#N/A</v>
      </c>
      <c r="J1271" s="109" t="s">
        <v>5240</v>
      </c>
    </row>
    <row r="1272" ht="15" spans="1:10">
      <c r="A1272" t="s">
        <v>3245</v>
      </c>
      <c r="B1272" t="s">
        <v>883</v>
      </c>
      <c r="C1272">
        <v>529048</v>
      </c>
      <c r="D1272" t="s">
        <v>3246</v>
      </c>
      <c r="E1272" s="103">
        <v>1272</v>
      </c>
      <c r="F1272" s="104" t="e" cm="1">
        <f t="array" ref="F1272">INDEX(QS!$B$5:$B$1000,MATCH(D1272,QS!$C$5:$C$1000,0))</f>
        <v>#N/A</v>
      </c>
      <c r="G1272" s="104" t="e">
        <f>VLOOKUP(D1272,TIMES排名!A:B,2,FALSE)</f>
        <v>#N/A</v>
      </c>
      <c r="J1272" s="109" t="s">
        <v>5241</v>
      </c>
    </row>
    <row r="1273" ht="15" spans="1:10">
      <c r="A1273" t="s">
        <v>1464</v>
      </c>
      <c r="B1273" t="s">
        <v>1465</v>
      </c>
      <c r="C1273">
        <v>529755</v>
      </c>
      <c r="D1273" t="s">
        <v>1466</v>
      </c>
      <c r="E1273" s="103">
        <v>1272</v>
      </c>
      <c r="F1273" s="104" t="str" cm="1">
        <f t="array" ref="F1273">INDEX(QS!$B$5:$B$1000,MATCH(D1273,QS!$C$5:$C$1000,0))</f>
        <v>751-760</v>
      </c>
      <c r="G1273" s="104" t="str">
        <f>VLOOKUP(D1273,TIMES排名!A:B,2,FALSE)</f>
        <v>1201–1500</v>
      </c>
      <c r="J1273" s="109" t="s">
        <v>5242</v>
      </c>
    </row>
    <row r="1274" ht="15" spans="1:10">
      <c r="A1274" t="s">
        <v>456</v>
      </c>
      <c r="B1274" t="s">
        <v>457</v>
      </c>
      <c r="C1274">
        <v>528925</v>
      </c>
      <c r="D1274" t="s">
        <v>458</v>
      </c>
      <c r="E1274" s="103">
        <v>1272</v>
      </c>
      <c r="F1274" s="104" t="e" cm="1">
        <f t="array" ref="F1274">INDEX(QS!$B$5:$B$1000,MATCH(D1274,QS!$C$5:$C$1000,0))</f>
        <v>#N/A</v>
      </c>
      <c r="G1274" s="104" t="e">
        <f>VLOOKUP(D1274,TIMES排名!A:B,2,FALSE)</f>
        <v>#N/A</v>
      </c>
      <c r="J1274" s="109" t="s">
        <v>5243</v>
      </c>
    </row>
    <row r="1275" ht="15" spans="1:10">
      <c r="A1275" t="s">
        <v>68</v>
      </c>
      <c r="B1275" t="s">
        <v>69</v>
      </c>
      <c r="C1275">
        <v>529634</v>
      </c>
      <c r="D1275" t="s">
        <v>3247</v>
      </c>
      <c r="E1275" s="103">
        <v>1272</v>
      </c>
      <c r="F1275" s="104" t="e" cm="1">
        <f t="array" ref="F1275">INDEX(QS!$B$5:$B$1000,MATCH(D1275,QS!$C$5:$C$1000,0))</f>
        <v>#N/A</v>
      </c>
      <c r="G1275" s="104" t="e">
        <f>VLOOKUP(D1275,TIMES排名!A:B,2,FALSE)</f>
        <v>#N/A</v>
      </c>
      <c r="J1275" s="109" t="s">
        <v>5244</v>
      </c>
    </row>
    <row r="1276" ht="15" spans="1:10">
      <c r="A1276" t="s">
        <v>680</v>
      </c>
      <c r="B1276" t="s">
        <v>464</v>
      </c>
      <c r="C1276">
        <v>506852</v>
      </c>
      <c r="D1276" t="s">
        <v>969</v>
      </c>
      <c r="E1276" s="103">
        <v>1272</v>
      </c>
      <c r="F1276" s="104" t="e" cm="1">
        <f t="array" ref="F1276">INDEX(QS!$B$5:$B$1000,MATCH(D1276,QS!$C$5:$C$1000,0))</f>
        <v>#N/A</v>
      </c>
      <c r="G1276" s="104" t="str">
        <f>VLOOKUP(D1276,TIMES排名!A:B,2,FALSE)</f>
        <v>1201–1500</v>
      </c>
      <c r="J1276" s="109" t="s">
        <v>5245</v>
      </c>
    </row>
    <row r="1277" ht="15" spans="1:10">
      <c r="A1277" t="s">
        <v>3248</v>
      </c>
      <c r="B1277" t="s">
        <v>572</v>
      </c>
      <c r="C1277">
        <v>529529</v>
      </c>
      <c r="D1277" t="s">
        <v>3249</v>
      </c>
      <c r="E1277" s="103">
        <v>1272</v>
      </c>
      <c r="F1277" s="104" t="e" cm="1">
        <f t="array" ref="F1277">INDEX(QS!$B$5:$B$1000,MATCH(D1277,QS!$C$5:$C$1000,0))</f>
        <v>#N/A</v>
      </c>
      <c r="G1277" s="104" t="e">
        <f>VLOOKUP(D1277,TIMES排名!A:B,2,FALSE)</f>
        <v>#N/A</v>
      </c>
      <c r="J1277" s="109" t="s">
        <v>5246</v>
      </c>
    </row>
    <row r="1278" ht="15" spans="1:10">
      <c r="A1278" t="s">
        <v>3250</v>
      </c>
      <c r="B1278" t="s">
        <v>69</v>
      </c>
      <c r="C1278">
        <v>529889</v>
      </c>
      <c r="D1278" t="s">
        <v>3251</v>
      </c>
      <c r="E1278" s="103">
        <v>1272</v>
      </c>
      <c r="F1278" s="104" t="e" cm="1">
        <f t="array" ref="F1278">INDEX(QS!$B$5:$B$1000,MATCH(D1278,QS!$C$5:$C$1000,0))</f>
        <v>#N/A</v>
      </c>
      <c r="G1278" s="104" t="e">
        <f>VLOOKUP(D1278,TIMES排名!A:B,2,FALSE)</f>
        <v>#N/A</v>
      </c>
      <c r="J1278" s="109" t="s">
        <v>5247</v>
      </c>
    </row>
    <row r="1279" ht="15" spans="1:10">
      <c r="A1279" t="s">
        <v>3252</v>
      </c>
      <c r="B1279" t="s">
        <v>2011</v>
      </c>
      <c r="C1279">
        <v>529326</v>
      </c>
      <c r="D1279" t="s">
        <v>3253</v>
      </c>
      <c r="E1279" s="103">
        <v>1272</v>
      </c>
      <c r="F1279" s="104" t="e" cm="1">
        <f t="array" ref="F1279">INDEX(QS!$B$5:$B$1000,MATCH(D1279,QS!$C$5:$C$1000,0))</f>
        <v>#N/A</v>
      </c>
      <c r="G1279" s="104" t="e">
        <f>VLOOKUP(D1279,TIMES排名!A:B,2,FALSE)</f>
        <v>#N/A</v>
      </c>
      <c r="J1279" s="109" t="s">
        <v>5248</v>
      </c>
    </row>
    <row r="1280" ht="15" spans="1:10">
      <c r="A1280" t="s">
        <v>3254</v>
      </c>
      <c r="B1280" t="s">
        <v>402</v>
      </c>
      <c r="C1280">
        <v>529044</v>
      </c>
      <c r="D1280" t="s">
        <v>3255</v>
      </c>
      <c r="E1280" s="103">
        <v>1272</v>
      </c>
      <c r="F1280" s="104" t="e" cm="1">
        <f t="array" ref="F1280">INDEX(QS!$B$5:$B$1000,MATCH(D1280,QS!$C$5:$C$1000,0))</f>
        <v>#N/A</v>
      </c>
      <c r="G1280" s="104" t="e">
        <f>VLOOKUP(D1280,TIMES排名!A:B,2,FALSE)</f>
        <v>#N/A</v>
      </c>
      <c r="J1280" s="109" t="s">
        <v>5249</v>
      </c>
    </row>
    <row r="1281" ht="15" spans="1:10">
      <c r="A1281" t="s">
        <v>2335</v>
      </c>
      <c r="B1281" t="s">
        <v>647</v>
      </c>
      <c r="C1281">
        <v>507918</v>
      </c>
      <c r="D1281" t="s">
        <v>2336</v>
      </c>
      <c r="E1281" s="103">
        <v>1281</v>
      </c>
      <c r="F1281" s="104" t="e" cm="1">
        <f t="array" ref="F1281">INDEX(QS!$B$5:$B$1000,MATCH(D1281,QS!$C$5:$C$1000,0))</f>
        <v>#N/A</v>
      </c>
      <c r="G1281" s="104" t="str">
        <f>VLOOKUP(D1281,TIMES排名!A:B,2,FALSE)</f>
        <v>1001–1200</v>
      </c>
      <c r="J1281" s="109" t="s">
        <v>5250</v>
      </c>
    </row>
    <row r="1282" ht="15" spans="1:10">
      <c r="A1282" t="s">
        <v>1774</v>
      </c>
      <c r="B1282" t="s">
        <v>572</v>
      </c>
      <c r="C1282">
        <v>529814</v>
      </c>
      <c r="D1282" t="s">
        <v>1775</v>
      </c>
      <c r="E1282" s="103">
        <v>1281</v>
      </c>
      <c r="F1282" s="104" t="str" cm="1">
        <f t="array" ref="F1282">INDEX(QS!$B$5:$B$1000,MATCH(D1282,QS!$C$5:$C$1000,0))</f>
        <v>801-850</v>
      </c>
      <c r="G1282" s="104" t="str">
        <f>VLOOKUP(D1282,TIMES排名!A:B,2,FALSE)</f>
        <v>1001–1200</v>
      </c>
      <c r="J1282" s="109" t="s">
        <v>5251</v>
      </c>
    </row>
    <row r="1283" ht="15" spans="1:10">
      <c r="A1283" t="s">
        <v>882</v>
      </c>
      <c r="B1283" t="s">
        <v>883</v>
      </c>
      <c r="C1283">
        <v>529177</v>
      </c>
      <c r="D1283" t="s">
        <v>3256</v>
      </c>
      <c r="E1283" s="103">
        <v>1281</v>
      </c>
      <c r="F1283" s="104" t="e" cm="1">
        <f t="array" ref="F1283">INDEX(QS!$B$5:$B$1000,MATCH(D1283,QS!$C$5:$C$1000,0))</f>
        <v>#N/A</v>
      </c>
      <c r="G1283" s="104" t="e">
        <f>VLOOKUP(D1283,TIMES排名!A:B,2,FALSE)</f>
        <v>#N/A</v>
      </c>
      <c r="J1283" s="109" t="s">
        <v>5252</v>
      </c>
    </row>
    <row r="1284" ht="15" spans="1:10">
      <c r="A1284" t="s">
        <v>2525</v>
      </c>
      <c r="B1284" t="s">
        <v>69</v>
      </c>
      <c r="C1284">
        <v>529482</v>
      </c>
      <c r="D1284" t="s">
        <v>3257</v>
      </c>
      <c r="E1284" s="103">
        <v>1284</v>
      </c>
      <c r="F1284" s="104" t="e" cm="1">
        <f t="array" ref="F1284">INDEX(QS!$B$5:$B$1000,MATCH(D1284,QS!$C$5:$C$1000,0))</f>
        <v>#N/A</v>
      </c>
      <c r="G1284" s="104" t="e">
        <f>VLOOKUP(D1284,TIMES排名!A:B,2,FALSE)</f>
        <v>#N/A</v>
      </c>
      <c r="J1284" s="109" t="s">
        <v>5253</v>
      </c>
    </row>
    <row r="1285" ht="15" spans="1:10">
      <c r="A1285" t="s">
        <v>105</v>
      </c>
      <c r="B1285" t="s">
        <v>106</v>
      </c>
      <c r="C1285">
        <v>529058</v>
      </c>
      <c r="D1285" t="s">
        <v>1667</v>
      </c>
      <c r="E1285" s="103">
        <v>1284</v>
      </c>
      <c r="F1285" s="104" t="e" cm="1">
        <f t="array" ref="F1285">INDEX(QS!$B$5:$B$1000,MATCH(D1285,QS!$C$5:$C$1000,0))</f>
        <v>#N/A</v>
      </c>
      <c r="G1285" s="104" t="str">
        <f>VLOOKUP(D1285,TIMES排名!A:B,2,FALSE)</f>
        <v>1001–1200</v>
      </c>
      <c r="J1285" s="109" t="s">
        <v>5254</v>
      </c>
    </row>
    <row r="1286" ht="15" spans="1:10">
      <c r="A1286" t="s">
        <v>3258</v>
      </c>
      <c r="B1286" t="s">
        <v>113</v>
      </c>
      <c r="C1286">
        <v>530045</v>
      </c>
      <c r="D1286" t="s">
        <v>3259</v>
      </c>
      <c r="E1286" s="103">
        <v>1284</v>
      </c>
      <c r="F1286" s="104" t="e" cm="1">
        <f t="array" ref="F1286">INDEX(QS!$B$5:$B$1000,MATCH(D1286,QS!$C$5:$C$1000,0))</f>
        <v>#N/A</v>
      </c>
      <c r="G1286" s="104" t="e">
        <f>VLOOKUP(D1286,TIMES排名!A:B,2,FALSE)</f>
        <v>#N/A</v>
      </c>
      <c r="J1286" s="109" t="s">
        <v>5255</v>
      </c>
    </row>
    <row r="1287" ht="15" spans="1:10">
      <c r="A1287" t="s">
        <v>656</v>
      </c>
      <c r="B1287" t="s">
        <v>657</v>
      </c>
      <c r="C1287">
        <v>530060</v>
      </c>
      <c r="D1287" t="s">
        <v>658</v>
      </c>
      <c r="E1287" s="103">
        <v>1287</v>
      </c>
      <c r="F1287" s="104" t="str" cm="1">
        <f t="array" ref="F1287">INDEX(QS!$B$5:$B$1000,MATCH(D1287,QS!$C$5:$C$1000,0))</f>
        <v>=230</v>
      </c>
      <c r="G1287" s="104" t="str">
        <f>VLOOKUP(D1287,TIMES排名!A:B,2,FALSE)</f>
        <v>1001–1200</v>
      </c>
      <c r="J1287" s="109" t="s">
        <v>5256</v>
      </c>
    </row>
    <row r="1288" ht="15" spans="1:10">
      <c r="A1288" t="s">
        <v>272</v>
      </c>
      <c r="B1288" t="s">
        <v>36</v>
      </c>
      <c r="C1288">
        <v>529220</v>
      </c>
      <c r="D1288" t="s">
        <v>1524</v>
      </c>
      <c r="E1288" s="103">
        <v>1287</v>
      </c>
      <c r="F1288" s="104" t="e" cm="1">
        <f t="array" ref="F1288">INDEX(QS!$B$5:$B$1000,MATCH(D1288,QS!$C$5:$C$1000,0))</f>
        <v>#N/A</v>
      </c>
      <c r="G1288" s="104" t="str">
        <f>VLOOKUP(D1288,TIMES排名!A:B,2,FALSE)</f>
        <v>801–1000</v>
      </c>
      <c r="J1288" s="109" t="s">
        <v>5257</v>
      </c>
    </row>
    <row r="1289" ht="15" spans="1:10">
      <c r="A1289" t="s">
        <v>3260</v>
      </c>
      <c r="B1289" t="s">
        <v>69</v>
      </c>
      <c r="C1289">
        <v>529653</v>
      </c>
      <c r="D1289" t="s">
        <v>3261</v>
      </c>
      <c r="E1289" s="103">
        <v>1287</v>
      </c>
      <c r="F1289" s="104" t="e" cm="1">
        <f t="array" ref="F1289">INDEX(QS!$B$5:$B$1000,MATCH(D1289,QS!$C$5:$C$1000,0))</f>
        <v>#N/A</v>
      </c>
      <c r="G1289" s="104" t="e">
        <f>VLOOKUP(D1289,TIMES排名!A:B,2,FALSE)</f>
        <v>#N/A</v>
      </c>
      <c r="J1289" s="109" t="s">
        <v>5258</v>
      </c>
    </row>
    <row r="1290" ht="15" spans="1:10">
      <c r="A1290" t="s">
        <v>3262</v>
      </c>
      <c r="B1290" t="s">
        <v>474</v>
      </c>
      <c r="C1290">
        <v>529175</v>
      </c>
      <c r="D1290" t="s">
        <v>3263</v>
      </c>
      <c r="E1290" s="103">
        <v>1287</v>
      </c>
      <c r="F1290" s="104" t="e" cm="1">
        <f t="array" ref="F1290">INDEX(QS!$B$5:$B$1000,MATCH(D1290,QS!$C$5:$C$1000,0))</f>
        <v>#N/A</v>
      </c>
      <c r="G1290" s="104" t="e">
        <f>VLOOKUP(D1290,TIMES排名!A:B,2,FALSE)</f>
        <v>#N/A</v>
      </c>
      <c r="J1290" s="109" t="s">
        <v>5259</v>
      </c>
    </row>
    <row r="1291" ht="15" spans="1:10">
      <c r="A1291" t="s">
        <v>254</v>
      </c>
      <c r="B1291" t="s">
        <v>36</v>
      </c>
      <c r="C1291">
        <v>530225</v>
      </c>
      <c r="D1291" t="s">
        <v>754</v>
      </c>
      <c r="E1291" s="103">
        <v>1291</v>
      </c>
      <c r="F1291" s="104" t="e" cm="1">
        <f t="array" ref="F1291">INDEX(QS!$B$5:$B$1000,MATCH(D1291,QS!$C$5:$C$1000,0))</f>
        <v>#N/A</v>
      </c>
      <c r="G1291" s="104" t="str">
        <f>VLOOKUP(D1291,TIMES排名!A:B,2,FALSE)</f>
        <v>501–600</v>
      </c>
      <c r="J1291" s="109" t="s">
        <v>5260</v>
      </c>
    </row>
    <row r="1292" ht="15" spans="1:10">
      <c r="A1292" t="s">
        <v>444</v>
      </c>
      <c r="B1292" t="s">
        <v>445</v>
      </c>
      <c r="C1292">
        <v>529053</v>
      </c>
      <c r="D1292" t="s">
        <v>446</v>
      </c>
      <c r="E1292" s="103">
        <v>1291</v>
      </c>
      <c r="F1292" s="104" t="e" cm="1">
        <f t="array" ref="F1292">INDEX(QS!$B$5:$B$1000,MATCH(D1292,QS!$C$5:$C$1000,0))</f>
        <v>#N/A</v>
      </c>
      <c r="G1292" s="104" t="str">
        <f>VLOOKUP(D1292,TIMES排名!A:B,2,FALSE)</f>
        <v>1501+</v>
      </c>
      <c r="J1292" s="109" t="s">
        <v>5261</v>
      </c>
    </row>
    <row r="1293" ht="15" spans="1:10">
      <c r="A1293" t="s">
        <v>105</v>
      </c>
      <c r="B1293" t="s">
        <v>106</v>
      </c>
      <c r="C1293">
        <v>503707</v>
      </c>
      <c r="D1293" t="s">
        <v>1669</v>
      </c>
      <c r="E1293" s="103">
        <v>1291</v>
      </c>
      <c r="F1293" s="104" t="str" cm="1">
        <f t="array" ref="F1293">INDEX(QS!$B$5:$B$1000,MATCH(D1293,QS!$C$5:$C$1000,0))</f>
        <v>661-670</v>
      </c>
      <c r="G1293" s="104" t="str">
        <f>VLOOKUP(D1293,TIMES排名!A:B,2,FALSE)</f>
        <v>1201–1500</v>
      </c>
      <c r="J1293" s="109" t="s">
        <v>5262</v>
      </c>
    </row>
    <row r="1294" ht="15" spans="1:10">
      <c r="A1294" t="s">
        <v>2088</v>
      </c>
      <c r="B1294" t="s">
        <v>924</v>
      </c>
      <c r="C1294">
        <v>529028</v>
      </c>
      <c r="D1294" t="s">
        <v>2089</v>
      </c>
      <c r="E1294" s="103">
        <v>1291</v>
      </c>
      <c r="F1294" s="104" t="str" cm="1">
        <f t="array" ref="F1294">INDEX(QS!$B$5:$B$1000,MATCH(D1294,QS!$C$5:$C$1000,0))</f>
        <v>801-850</v>
      </c>
      <c r="G1294" s="104" t="e">
        <f>VLOOKUP(D1294,TIMES排名!A:B,2,FALSE)</f>
        <v>#N/A</v>
      </c>
      <c r="J1294" s="109" t="s">
        <v>5263</v>
      </c>
    </row>
    <row r="1295" ht="15" spans="1:10">
      <c r="A1295" t="s">
        <v>1531</v>
      </c>
      <c r="B1295" t="s">
        <v>522</v>
      </c>
      <c r="C1295">
        <v>529462</v>
      </c>
      <c r="D1295" t="s">
        <v>1536</v>
      </c>
      <c r="E1295" s="103">
        <v>1291</v>
      </c>
      <c r="F1295" s="104" t="e" cm="1">
        <f t="array" ref="F1295">INDEX(QS!$B$5:$B$1000,MATCH(D1295,QS!$C$5:$C$1000,0))</f>
        <v>#N/A</v>
      </c>
      <c r="G1295" s="104" t="str">
        <f>VLOOKUP(D1295,TIMES排名!A:B,2,FALSE)</f>
        <v>501–600</v>
      </c>
      <c r="J1295" s="109" t="s">
        <v>5264</v>
      </c>
    </row>
    <row r="1296" ht="15" spans="1:10">
      <c r="A1296" t="s">
        <v>1552</v>
      </c>
      <c r="B1296" t="s">
        <v>69</v>
      </c>
      <c r="C1296">
        <v>529823</v>
      </c>
      <c r="D1296" t="s">
        <v>3265</v>
      </c>
      <c r="E1296" s="103">
        <v>1291</v>
      </c>
      <c r="F1296" s="104" t="e" cm="1">
        <f t="array" ref="F1296">INDEX(QS!$B$5:$B$1000,MATCH(D1296,QS!$C$5:$C$1000,0))</f>
        <v>#N/A</v>
      </c>
      <c r="G1296" s="104" t="e">
        <f>VLOOKUP(D1296,TIMES排名!A:B,2,FALSE)</f>
        <v>#N/A</v>
      </c>
      <c r="J1296" s="109" t="s">
        <v>5265</v>
      </c>
    </row>
    <row r="1297" ht="15" spans="1:10">
      <c r="A1297" t="s">
        <v>1567</v>
      </c>
      <c r="B1297" t="s">
        <v>40</v>
      </c>
      <c r="C1297">
        <v>149222</v>
      </c>
      <c r="D1297" s="8" t="s">
        <v>1568</v>
      </c>
      <c r="E1297" s="103">
        <v>1297</v>
      </c>
      <c r="F1297" s="104" t="e" cm="1">
        <f t="array" ref="F1297">INDEX(QS!$B$5:$B$1000,MATCH(D1297,QS!$C$5:$C$1000,0))</f>
        <v>#N/A</v>
      </c>
      <c r="G1297" s="104" t="e">
        <f>VLOOKUP(D1297,TIMES排名!A:B,2,FALSE)</f>
        <v>#N/A</v>
      </c>
      <c r="J1297" s="109" t="s">
        <v>5266</v>
      </c>
    </row>
    <row r="1298" ht="15" spans="1:10">
      <c r="A1298" t="s">
        <v>3266</v>
      </c>
      <c r="B1298" t="s">
        <v>402</v>
      </c>
      <c r="C1298">
        <v>501268</v>
      </c>
      <c r="D1298" t="s">
        <v>3267</v>
      </c>
      <c r="E1298" s="103">
        <v>1297</v>
      </c>
      <c r="F1298" s="104" t="str" cm="1">
        <f t="array" ref="F1298">INDEX(QS!$B$5:$B$1000,MATCH(D1298,QS!$C$5:$C$1000,0))</f>
        <v>951-1000</v>
      </c>
      <c r="G1298" s="104" t="e">
        <f>VLOOKUP(D1298,TIMES排名!A:B,2,FALSE)</f>
        <v>#N/A</v>
      </c>
      <c r="J1298" s="109" t="s">
        <v>5267</v>
      </c>
    </row>
    <row r="1299" ht="15" spans="1:10">
      <c r="A1299" t="s">
        <v>574</v>
      </c>
      <c r="B1299" t="s">
        <v>575</v>
      </c>
      <c r="C1299">
        <v>513204</v>
      </c>
      <c r="D1299" t="s">
        <v>576</v>
      </c>
      <c r="E1299" s="103">
        <v>1297</v>
      </c>
      <c r="F1299" s="104" t="str" cm="1">
        <f t="array" ref="F1299">INDEX(QS!$B$5:$B$1000,MATCH(D1299,QS!$C$5:$C$1000,0))</f>
        <v>951-1000</v>
      </c>
      <c r="G1299" s="104" t="str">
        <f>VLOOKUP(D1299,TIMES排名!A:B,2,FALSE)</f>
        <v>1501+</v>
      </c>
      <c r="J1299" s="109" t="s">
        <v>5268</v>
      </c>
    </row>
    <row r="1300" ht="15" spans="1:10">
      <c r="A1300" t="s">
        <v>3268</v>
      </c>
      <c r="B1300" t="s">
        <v>385</v>
      </c>
      <c r="C1300">
        <v>504494</v>
      </c>
      <c r="D1300" t="s">
        <v>3269</v>
      </c>
      <c r="E1300" s="103">
        <v>1297</v>
      </c>
      <c r="F1300" s="104" t="e" cm="1">
        <f t="array" ref="F1300">INDEX(QS!$B$5:$B$1000,MATCH(D1300,QS!$C$5:$C$1000,0))</f>
        <v>#N/A</v>
      </c>
      <c r="G1300" s="104" t="e">
        <f>VLOOKUP(D1300,TIMES排名!A:B,2,FALSE)</f>
        <v>#N/A</v>
      </c>
      <c r="J1300" s="109" t="s">
        <v>5269</v>
      </c>
    </row>
    <row r="1301" ht="15" spans="1:10">
      <c r="A1301" t="s">
        <v>1008</v>
      </c>
      <c r="B1301" t="s">
        <v>385</v>
      </c>
      <c r="C1301">
        <v>500897</v>
      </c>
      <c r="D1301" t="s">
        <v>1009</v>
      </c>
      <c r="E1301" s="103">
        <v>1297</v>
      </c>
      <c r="F1301" s="104" t="e" cm="1">
        <f t="array" ref="F1301">INDEX(QS!$B$5:$B$1000,MATCH(D1301,QS!$C$5:$C$1000,0))</f>
        <v>#N/A</v>
      </c>
      <c r="G1301" s="104" t="str">
        <f>VLOOKUP(D1301,TIMES排名!A:B,2,FALSE)</f>
        <v>1201–1500</v>
      </c>
      <c r="J1301" s="109" t="s">
        <v>5270</v>
      </c>
    </row>
    <row r="1302" ht="15" spans="1:10">
      <c r="A1302" t="s">
        <v>3270</v>
      </c>
      <c r="B1302" t="s">
        <v>642</v>
      </c>
      <c r="C1302">
        <v>529453</v>
      </c>
      <c r="D1302" t="s">
        <v>3271</v>
      </c>
      <c r="E1302" s="103">
        <v>1297</v>
      </c>
      <c r="F1302" s="104" t="e" cm="1">
        <f t="array" ref="F1302">INDEX(QS!$B$5:$B$1000,MATCH(D1302,QS!$C$5:$C$1000,0))</f>
        <v>#N/A</v>
      </c>
      <c r="G1302" s="104" t="e">
        <f>VLOOKUP(D1302,TIMES排名!A:B,2,FALSE)</f>
        <v>#N/A</v>
      </c>
      <c r="J1302" s="109" t="s">
        <v>5271</v>
      </c>
    </row>
    <row r="1303" ht="15" spans="1:10">
      <c r="A1303" t="s">
        <v>137</v>
      </c>
      <c r="B1303" t="s">
        <v>69</v>
      </c>
      <c r="C1303">
        <v>529171</v>
      </c>
      <c r="D1303" t="s">
        <v>3272</v>
      </c>
      <c r="E1303" s="103">
        <v>1297</v>
      </c>
      <c r="F1303" s="104" t="e" cm="1">
        <f t="array" ref="F1303">INDEX(QS!$B$5:$B$1000,MATCH(D1303,QS!$C$5:$C$1000,0))</f>
        <v>#N/A</v>
      </c>
      <c r="G1303" s="104" t="e">
        <f>VLOOKUP(D1303,TIMES排名!A:B,2,FALSE)</f>
        <v>#N/A</v>
      </c>
      <c r="J1303" s="109" t="s">
        <v>5272</v>
      </c>
    </row>
    <row r="1304" ht="15" spans="1:10">
      <c r="A1304" t="s">
        <v>1242</v>
      </c>
      <c r="B1304" t="s">
        <v>36</v>
      </c>
      <c r="C1304">
        <v>530226</v>
      </c>
      <c r="D1304" t="s">
        <v>1243</v>
      </c>
      <c r="E1304" s="103">
        <v>1304</v>
      </c>
      <c r="F1304" s="104" t="str" cm="1">
        <f t="array" ref="F1304">INDEX(QS!$B$5:$B$1000,MATCH(D1304,QS!$C$5:$C$1000,0))</f>
        <v>851-900</v>
      </c>
      <c r="G1304" s="104" t="str">
        <f>VLOOKUP(D1304,TIMES排名!A:B,2,FALSE)</f>
        <v>601–800</v>
      </c>
      <c r="J1304" s="109" t="s">
        <v>5273</v>
      </c>
    </row>
    <row r="1305" ht="15" spans="1:10">
      <c r="A1305" t="s">
        <v>485</v>
      </c>
      <c r="B1305" t="s">
        <v>471</v>
      </c>
      <c r="C1305">
        <v>505935</v>
      </c>
      <c r="D1305" t="s">
        <v>1154</v>
      </c>
      <c r="E1305" s="103">
        <v>1304</v>
      </c>
      <c r="F1305" s="104" t="e" cm="1">
        <f t="array" ref="F1305">INDEX(QS!$B$5:$B$1000,MATCH(D1305,QS!$C$5:$C$1000,0))</f>
        <v>#N/A</v>
      </c>
      <c r="G1305" s="104" t="str">
        <f>VLOOKUP(D1305,TIMES排名!A:B,2,FALSE)</f>
        <v>1001–1200</v>
      </c>
      <c r="J1305" s="109" t="s">
        <v>5274</v>
      </c>
    </row>
    <row r="1306" ht="15" spans="1:10">
      <c r="A1306" t="s">
        <v>3273</v>
      </c>
      <c r="B1306" t="s">
        <v>402</v>
      </c>
      <c r="C1306">
        <v>500766</v>
      </c>
      <c r="D1306" t="s">
        <v>3274</v>
      </c>
      <c r="E1306" s="103">
        <v>1304</v>
      </c>
      <c r="F1306" s="104" t="e" cm="1">
        <f t="array" ref="F1306">INDEX(QS!$B$5:$B$1000,MATCH(D1306,QS!$C$5:$C$1000,0))</f>
        <v>#N/A</v>
      </c>
      <c r="G1306" s="104" t="e">
        <f>VLOOKUP(D1306,TIMES排名!A:B,2,FALSE)</f>
        <v>#N/A</v>
      </c>
      <c r="J1306" s="109" t="s">
        <v>5275</v>
      </c>
    </row>
    <row r="1307" ht="15" spans="1:10">
      <c r="A1307" t="s">
        <v>2029</v>
      </c>
      <c r="B1307" t="s">
        <v>522</v>
      </c>
      <c r="C1307">
        <v>529803</v>
      </c>
      <c r="D1307" t="s">
        <v>2030</v>
      </c>
      <c r="E1307" s="103">
        <v>1304</v>
      </c>
      <c r="F1307" s="104" t="e" cm="1">
        <f t="array" ref="F1307">INDEX(QS!$B$5:$B$1000,MATCH(D1307,QS!$C$5:$C$1000,0))</f>
        <v>#N/A</v>
      </c>
      <c r="G1307" s="104" t="str">
        <f>VLOOKUP(D1307,TIMES排名!A:B,2,FALSE)</f>
        <v>601–800</v>
      </c>
      <c r="J1307" s="109" t="s">
        <v>5276</v>
      </c>
    </row>
    <row r="1308" ht="15" spans="1:10">
      <c r="A1308" t="s">
        <v>1448</v>
      </c>
      <c r="B1308" t="s">
        <v>653</v>
      </c>
      <c r="C1308">
        <v>510947</v>
      </c>
      <c r="D1308" t="s">
        <v>1449</v>
      </c>
      <c r="E1308" s="103">
        <v>1308</v>
      </c>
      <c r="F1308" s="104" t="str" cm="1">
        <f t="array" ref="F1308">INDEX(QS!$B$5:$B$1000,MATCH(D1308,QS!$C$5:$C$1000,0))</f>
        <v>901-950</v>
      </c>
      <c r="G1308" s="104" t="str">
        <f>VLOOKUP(D1308,TIMES排名!A:B,2,FALSE)</f>
        <v>1201–1500</v>
      </c>
      <c r="J1308" s="109" t="s">
        <v>5277</v>
      </c>
    </row>
    <row r="1309" ht="15" spans="1:10">
      <c r="A1309" t="s">
        <v>2416</v>
      </c>
      <c r="B1309" t="s">
        <v>69</v>
      </c>
      <c r="C1309">
        <v>529269</v>
      </c>
      <c r="D1309" t="s">
        <v>3275</v>
      </c>
      <c r="E1309" s="103">
        <v>1308</v>
      </c>
      <c r="F1309" s="104" t="e" cm="1">
        <f t="array" ref="F1309">INDEX(QS!$B$5:$B$1000,MATCH(D1309,QS!$C$5:$C$1000,0))</f>
        <v>#N/A</v>
      </c>
      <c r="G1309" s="104" t="e">
        <f>VLOOKUP(D1309,TIMES排名!A:B,2,FALSE)</f>
        <v>#N/A</v>
      </c>
      <c r="J1309" s="109" t="s">
        <v>5278</v>
      </c>
    </row>
    <row r="1310" ht="15" spans="1:10">
      <c r="A1310" t="s">
        <v>2226</v>
      </c>
      <c r="B1310" t="s">
        <v>74</v>
      </c>
      <c r="C1310">
        <v>529247</v>
      </c>
      <c r="D1310" t="s">
        <v>3276</v>
      </c>
      <c r="E1310" s="103">
        <v>1310</v>
      </c>
      <c r="F1310" s="104" t="e" cm="1">
        <f t="array" ref="F1310">INDEX(QS!$B$5:$B$1000,MATCH(D1310,QS!$C$5:$C$1000,0))</f>
        <v>#N/A</v>
      </c>
      <c r="G1310" s="104" t="e">
        <f>VLOOKUP(D1310,TIMES排名!A:B,2,FALSE)</f>
        <v>#N/A</v>
      </c>
      <c r="J1310" s="109" t="s">
        <v>5279</v>
      </c>
    </row>
    <row r="1311" ht="15" spans="1:10">
      <c r="A1311" t="s">
        <v>1400</v>
      </c>
      <c r="B1311" t="s">
        <v>642</v>
      </c>
      <c r="C1311">
        <v>528875</v>
      </c>
      <c r="D1311" t="s">
        <v>3277</v>
      </c>
      <c r="E1311" s="103">
        <v>1311</v>
      </c>
      <c r="F1311" s="104" t="str" cm="1">
        <f t="array" ref="F1311">INDEX(QS!$B$5:$B$1000,MATCH(D1311,QS!$C$5:$C$1000,0))</f>
        <v>801-850</v>
      </c>
      <c r="G1311" s="104" t="e">
        <f>VLOOKUP(D1311,TIMES排名!A:B,2,FALSE)</f>
        <v>#N/A</v>
      </c>
      <c r="J1311" s="109" t="s">
        <v>5280</v>
      </c>
    </row>
    <row r="1312" ht="15" spans="1:10">
      <c r="A1312" t="s">
        <v>2790</v>
      </c>
      <c r="B1312" t="s">
        <v>642</v>
      </c>
      <c r="C1312">
        <v>529539</v>
      </c>
      <c r="D1312" t="s">
        <v>3278</v>
      </c>
      <c r="E1312" s="103">
        <v>1311</v>
      </c>
      <c r="F1312" s="104" t="e" cm="1">
        <f t="array" ref="F1312">INDEX(QS!$B$5:$B$1000,MATCH(D1312,QS!$C$5:$C$1000,0))</f>
        <v>#N/A</v>
      </c>
      <c r="G1312" s="104" t="e">
        <f>VLOOKUP(D1312,TIMES排名!A:B,2,FALSE)</f>
        <v>#N/A</v>
      </c>
      <c r="J1312" s="109" t="s">
        <v>5281</v>
      </c>
    </row>
    <row r="1313" ht="15" spans="1:10">
      <c r="A1313" t="s">
        <v>1216</v>
      </c>
      <c r="B1313" t="s">
        <v>74</v>
      </c>
      <c r="C1313">
        <v>529172</v>
      </c>
      <c r="D1313" t="s">
        <v>1217</v>
      </c>
      <c r="E1313" s="103">
        <v>1311</v>
      </c>
      <c r="F1313" s="104" t="e" cm="1">
        <f t="array" ref="F1313">INDEX(QS!$B$5:$B$1000,MATCH(D1313,QS!$C$5:$C$1000,0))</f>
        <v>#N/A</v>
      </c>
      <c r="G1313" s="104" t="str">
        <f>VLOOKUP(D1313,TIMES排名!A:B,2,FALSE)</f>
        <v>801–1000</v>
      </c>
      <c r="J1313" s="109" t="s">
        <v>5282</v>
      </c>
    </row>
    <row r="1314" ht="15" spans="1:10">
      <c r="A1314" t="s">
        <v>2629</v>
      </c>
      <c r="B1314" t="s">
        <v>474</v>
      </c>
      <c r="C1314">
        <v>529811</v>
      </c>
      <c r="D1314" t="s">
        <v>3279</v>
      </c>
      <c r="E1314" s="103">
        <v>1311</v>
      </c>
      <c r="F1314" s="104" t="e" cm="1">
        <f t="array" ref="F1314">INDEX(QS!$B$5:$B$1000,MATCH(D1314,QS!$C$5:$C$1000,0))</f>
        <v>#N/A</v>
      </c>
      <c r="G1314" s="104" t="e">
        <f>VLOOKUP(D1314,TIMES排名!A:B,2,FALSE)</f>
        <v>#N/A</v>
      </c>
      <c r="J1314" s="109" t="s">
        <v>5283</v>
      </c>
    </row>
    <row r="1315" ht="15" spans="1:10">
      <c r="A1315" t="s">
        <v>2222</v>
      </c>
      <c r="B1315" t="s">
        <v>461</v>
      </c>
      <c r="C1315">
        <v>529101</v>
      </c>
      <c r="D1315" t="s">
        <v>3281</v>
      </c>
      <c r="E1315" s="103">
        <v>1311</v>
      </c>
      <c r="F1315" s="104" t="e" cm="1">
        <f t="array" ref="F1315">INDEX(QS!$B$5:$B$1000,MATCH(D1315,QS!$C$5:$C$1000,0))</f>
        <v>#N/A</v>
      </c>
      <c r="G1315" s="104" t="e">
        <f>VLOOKUP(D1315,TIMES排名!A:B,2,FALSE)</f>
        <v>#N/A</v>
      </c>
      <c r="J1315" s="109" t="s">
        <v>5284</v>
      </c>
    </row>
    <row r="1316" ht="15" spans="1:10">
      <c r="A1316" t="s">
        <v>2315</v>
      </c>
      <c r="B1316" t="s">
        <v>40</v>
      </c>
      <c r="C1316">
        <v>168421</v>
      </c>
      <c r="D1316" t="s">
        <v>2316</v>
      </c>
      <c r="E1316" s="103">
        <v>1311</v>
      </c>
      <c r="F1316" s="104" t="str" cm="1">
        <f t="array" ref="F1316">INDEX(QS!$B$5:$B$1000,MATCH(D1316,QS!$C$5:$C$1000,0))</f>
        <v>851-900</v>
      </c>
      <c r="G1316" s="104" t="str">
        <f>VLOOKUP(D1316,TIMES排名!A:B,2,FALSE)</f>
        <v>801–1000</v>
      </c>
      <c r="J1316" s="109" t="s">
        <v>5285</v>
      </c>
    </row>
    <row r="1317" ht="15" spans="1:10">
      <c r="A1317" t="s">
        <v>1386</v>
      </c>
      <c r="B1317" t="s">
        <v>40</v>
      </c>
      <c r="C1317">
        <v>529600</v>
      </c>
      <c r="D1317" s="8" t="s">
        <v>3282</v>
      </c>
      <c r="E1317" s="103">
        <v>1317</v>
      </c>
      <c r="F1317" s="104" t="e" cm="1">
        <f t="array" ref="F1317">INDEX(QS!$B$5:$B$1000,MATCH(D1317,QS!$C$5:$C$1000,0))</f>
        <v>#N/A</v>
      </c>
      <c r="G1317" s="104" t="e">
        <f>VLOOKUP(D1317,TIMES排名!A:B,2,FALSE)</f>
        <v>#N/A</v>
      </c>
      <c r="J1317" s="109" t="s">
        <v>5286</v>
      </c>
    </row>
    <row r="1318" ht="15" spans="1:10">
      <c r="A1318" t="s">
        <v>3283</v>
      </c>
      <c r="B1318" t="s">
        <v>106</v>
      </c>
      <c r="C1318">
        <v>505855</v>
      </c>
      <c r="D1318" t="s">
        <v>3284</v>
      </c>
      <c r="E1318" s="103">
        <v>1317</v>
      </c>
      <c r="F1318" s="104" t="e" cm="1">
        <f t="array" ref="F1318">INDEX(QS!$B$5:$B$1000,MATCH(D1318,QS!$C$5:$C$1000,0))</f>
        <v>#N/A</v>
      </c>
      <c r="G1318" s="104" t="e">
        <f>VLOOKUP(D1318,TIMES排名!A:B,2,FALSE)</f>
        <v>#N/A</v>
      </c>
      <c r="J1318" s="109" t="s">
        <v>5287</v>
      </c>
    </row>
    <row r="1319" ht="15" spans="1:10">
      <c r="A1319" t="s">
        <v>2594</v>
      </c>
      <c r="B1319" t="s">
        <v>457</v>
      </c>
      <c r="C1319">
        <v>506818</v>
      </c>
      <c r="D1319" t="s">
        <v>3285</v>
      </c>
      <c r="E1319" s="103">
        <v>1317</v>
      </c>
      <c r="F1319" s="104" t="e" cm="1">
        <f t="array" ref="F1319">INDEX(QS!$B$5:$B$1000,MATCH(D1319,QS!$C$5:$C$1000,0))</f>
        <v>#N/A</v>
      </c>
      <c r="G1319" s="104" t="e">
        <f>VLOOKUP(D1319,TIMES排名!A:B,2,FALSE)</f>
        <v>#N/A</v>
      </c>
      <c r="J1319" s="109" t="s">
        <v>5288</v>
      </c>
    </row>
    <row r="1320" ht="15" spans="1:10">
      <c r="A1320" t="s">
        <v>3286</v>
      </c>
      <c r="B1320" t="s">
        <v>69</v>
      </c>
      <c r="C1320">
        <v>529284</v>
      </c>
      <c r="D1320" t="s">
        <v>3287</v>
      </c>
      <c r="E1320" s="103">
        <v>1317</v>
      </c>
      <c r="F1320" s="104" t="e" cm="1">
        <f t="array" ref="F1320">INDEX(QS!$B$5:$B$1000,MATCH(D1320,QS!$C$5:$C$1000,0))</f>
        <v>#N/A</v>
      </c>
      <c r="G1320" s="104" t="e">
        <f>VLOOKUP(D1320,TIMES排名!A:B,2,FALSE)</f>
        <v>#N/A</v>
      </c>
      <c r="J1320" s="109" t="s">
        <v>5289</v>
      </c>
    </row>
    <row r="1321" ht="15" spans="1:10">
      <c r="A1321" t="s">
        <v>496</v>
      </c>
      <c r="B1321" t="s">
        <v>497</v>
      </c>
      <c r="C1321">
        <v>529012</v>
      </c>
      <c r="D1321" t="s">
        <v>498</v>
      </c>
      <c r="E1321" s="103">
        <v>1321</v>
      </c>
      <c r="F1321" s="104" t="str" cm="1">
        <f t="array" ref="F1321">INDEX(QS!$B$5:$B$1000,MATCH(D1321,QS!$C$5:$C$1000,0))</f>
        <v>751-760</v>
      </c>
      <c r="G1321" s="104" t="str">
        <f>VLOOKUP(D1321,TIMES排名!A:B,2,FALSE)</f>
        <v>1501+</v>
      </c>
      <c r="J1321" s="109" t="s">
        <v>5290</v>
      </c>
    </row>
    <row r="1322" ht="15" spans="1:10">
      <c r="A1322" t="s">
        <v>923</v>
      </c>
      <c r="B1322" t="s">
        <v>924</v>
      </c>
      <c r="C1322">
        <v>502324</v>
      </c>
      <c r="D1322" t="s">
        <v>3288</v>
      </c>
      <c r="E1322" s="103">
        <v>1321</v>
      </c>
      <c r="F1322" s="104" t="e" cm="1">
        <f t="array" ref="F1322">INDEX(QS!$B$5:$B$1000,MATCH(D1322,QS!$C$5:$C$1000,0))</f>
        <v>#N/A</v>
      </c>
      <c r="G1322" s="104" t="e">
        <f>VLOOKUP(D1322,TIMES排名!A:B,2,FALSE)</f>
        <v>#N/A</v>
      </c>
      <c r="J1322" s="109" t="s">
        <v>5291</v>
      </c>
    </row>
    <row r="1323" ht="15" spans="1:10">
      <c r="A1323" t="s">
        <v>886</v>
      </c>
      <c r="B1323" t="s">
        <v>464</v>
      </c>
      <c r="C1323">
        <v>503998</v>
      </c>
      <c r="D1323" t="s">
        <v>887</v>
      </c>
      <c r="E1323" s="103">
        <v>1321</v>
      </c>
      <c r="F1323" s="104" t="e" cm="1">
        <f t="array" ref="F1323">INDEX(QS!$B$5:$B$1000,MATCH(D1323,QS!$C$5:$C$1000,0))</f>
        <v>#N/A</v>
      </c>
      <c r="G1323" s="104" t="e">
        <f>VLOOKUP(D1323,TIMES排名!A:B,2,FALSE)</f>
        <v>#N/A</v>
      </c>
      <c r="J1323" s="109" t="s">
        <v>5292</v>
      </c>
    </row>
    <row r="1324" ht="15" spans="1:10">
      <c r="A1324" t="s">
        <v>3289</v>
      </c>
      <c r="B1324" t="s">
        <v>96</v>
      </c>
      <c r="C1324">
        <v>528954</v>
      </c>
      <c r="D1324" t="s">
        <v>3290</v>
      </c>
      <c r="E1324" s="103">
        <v>1321</v>
      </c>
      <c r="F1324" s="104" t="e" cm="1">
        <f t="array" ref="F1324">INDEX(QS!$B$5:$B$1000,MATCH(D1324,QS!$C$5:$C$1000,0))</f>
        <v>#N/A</v>
      </c>
      <c r="G1324" s="104" t="e">
        <f>VLOOKUP(D1324,TIMES排名!A:B,2,FALSE)</f>
        <v>#N/A</v>
      </c>
      <c r="J1324" s="109" t="s">
        <v>5293</v>
      </c>
    </row>
    <row r="1325" ht="15" spans="1:10">
      <c r="A1325" t="s">
        <v>927</v>
      </c>
      <c r="B1325" t="s">
        <v>464</v>
      </c>
      <c r="C1325">
        <v>503419</v>
      </c>
      <c r="D1325" t="s">
        <v>928</v>
      </c>
      <c r="E1325" s="103">
        <v>1325</v>
      </c>
      <c r="F1325" s="104" t="e" cm="1">
        <f t="array" ref="F1325">INDEX(QS!$B$5:$B$1000,MATCH(D1325,QS!$C$5:$C$1000,0))</f>
        <v>#N/A</v>
      </c>
      <c r="G1325" s="104" t="str">
        <f>VLOOKUP(D1325,TIMES排名!A:B,2,FALSE)</f>
        <v>1201–1500</v>
      </c>
      <c r="J1325" s="109" t="s">
        <v>5294</v>
      </c>
    </row>
    <row r="1326" ht="15" spans="1:10">
      <c r="A1326" t="s">
        <v>2044</v>
      </c>
      <c r="B1326" t="s">
        <v>402</v>
      </c>
      <c r="C1326">
        <v>529169</v>
      </c>
      <c r="D1326" t="s">
        <v>3291</v>
      </c>
      <c r="E1326" s="103">
        <v>1325</v>
      </c>
      <c r="F1326" s="104" t="e" cm="1">
        <f t="array" ref="F1326">INDEX(QS!$B$5:$B$1000,MATCH(D1326,QS!$C$5:$C$1000,0))</f>
        <v>#N/A</v>
      </c>
      <c r="G1326" s="104" t="e">
        <f>VLOOKUP(D1326,TIMES排名!A:B,2,FALSE)</f>
        <v>#N/A</v>
      </c>
      <c r="J1326" s="109" t="s">
        <v>5295</v>
      </c>
    </row>
    <row r="1327" ht="15" spans="1:10">
      <c r="A1327" t="s">
        <v>827</v>
      </c>
      <c r="B1327" t="s">
        <v>385</v>
      </c>
      <c r="C1327">
        <v>529395</v>
      </c>
      <c r="D1327" t="s">
        <v>3292</v>
      </c>
      <c r="E1327" s="103">
        <v>1325</v>
      </c>
      <c r="F1327" s="104" t="e" cm="1">
        <f t="array" ref="F1327">INDEX(QS!$B$5:$B$1000,MATCH(D1327,QS!$C$5:$C$1000,0))</f>
        <v>#N/A</v>
      </c>
      <c r="G1327" s="104" t="e">
        <f>VLOOKUP(D1327,TIMES排名!A:B,2,FALSE)</f>
        <v>#N/A</v>
      </c>
      <c r="J1327" s="109" t="s">
        <v>5296</v>
      </c>
    </row>
    <row r="1328" ht="15" spans="1:10">
      <c r="A1328" t="s">
        <v>3293</v>
      </c>
      <c r="B1328" t="s">
        <v>40</v>
      </c>
      <c r="C1328">
        <v>169248</v>
      </c>
      <c r="D1328" t="s">
        <v>3294</v>
      </c>
      <c r="E1328" s="103">
        <v>1328</v>
      </c>
      <c r="F1328" s="104" t="e" cm="1">
        <f t="array" ref="F1328">INDEX(QS!$B$5:$B$1000,MATCH(D1328,QS!$C$5:$C$1000,0))</f>
        <v>#N/A</v>
      </c>
      <c r="G1328" s="104" t="e">
        <f>VLOOKUP(D1328,TIMES排名!A:B,2,FALSE)</f>
        <v>#N/A</v>
      </c>
      <c r="J1328" s="109" t="s">
        <v>5297</v>
      </c>
    </row>
    <row r="1329" ht="15" spans="1:10">
      <c r="A1329" t="s">
        <v>68</v>
      </c>
      <c r="B1329" t="s">
        <v>69</v>
      </c>
      <c r="C1329">
        <v>529223</v>
      </c>
      <c r="D1329" t="s">
        <v>3295</v>
      </c>
      <c r="E1329" s="103">
        <v>1328</v>
      </c>
      <c r="F1329" s="104" t="e" cm="1">
        <f t="array" ref="F1329">INDEX(QS!$B$5:$B$1000,MATCH(D1329,QS!$C$5:$C$1000,0))</f>
        <v>#N/A</v>
      </c>
      <c r="G1329" s="104" t="e">
        <f>VLOOKUP(D1329,TIMES排名!A:B,2,FALSE)</f>
        <v>#N/A</v>
      </c>
      <c r="J1329" s="109" t="s">
        <v>5298</v>
      </c>
    </row>
    <row r="1330" ht="15" spans="1:10">
      <c r="A1330" t="s">
        <v>3296</v>
      </c>
      <c r="B1330" t="s">
        <v>69</v>
      </c>
      <c r="C1330">
        <v>529804</v>
      </c>
      <c r="D1330" t="s">
        <v>3297</v>
      </c>
      <c r="E1330" s="103">
        <v>1328</v>
      </c>
      <c r="F1330" s="104" t="e" cm="1">
        <f t="array" ref="F1330">INDEX(QS!$B$5:$B$1000,MATCH(D1330,QS!$C$5:$C$1000,0))</f>
        <v>#N/A</v>
      </c>
      <c r="G1330" s="104" t="e">
        <f>VLOOKUP(D1330,TIMES排名!A:B,2,FALSE)</f>
        <v>#N/A</v>
      </c>
      <c r="J1330" s="109" t="s">
        <v>5299</v>
      </c>
    </row>
    <row r="1331" ht="15" spans="1:10">
      <c r="A1331" t="s">
        <v>3298</v>
      </c>
      <c r="B1331" t="s">
        <v>385</v>
      </c>
      <c r="C1331">
        <v>529167</v>
      </c>
      <c r="D1331" t="s">
        <v>3299</v>
      </c>
      <c r="E1331" s="103">
        <v>1328</v>
      </c>
      <c r="F1331" s="104" t="e" cm="1">
        <f t="array" ref="F1331">INDEX(QS!$B$5:$B$1000,MATCH(D1331,QS!$C$5:$C$1000,0))</f>
        <v>#N/A</v>
      </c>
      <c r="G1331" s="104" t="e">
        <f>VLOOKUP(D1331,TIMES排名!A:B,2,FALSE)</f>
        <v>#N/A</v>
      </c>
      <c r="J1331" s="109" t="s">
        <v>5300</v>
      </c>
    </row>
    <row r="1332" ht="15" spans="1:10">
      <c r="A1332" t="s">
        <v>3300</v>
      </c>
      <c r="B1332" t="s">
        <v>474</v>
      </c>
      <c r="C1332">
        <v>503863</v>
      </c>
      <c r="D1332" t="s">
        <v>3301</v>
      </c>
      <c r="E1332" s="103">
        <v>1328</v>
      </c>
      <c r="F1332" s="104" t="e" cm="1">
        <f t="array" ref="F1332">INDEX(QS!$B$5:$B$1000,MATCH(D1332,QS!$C$5:$C$1000,0))</f>
        <v>#N/A</v>
      </c>
      <c r="G1332" s="104" t="e">
        <f>VLOOKUP(D1332,TIMES排名!A:B,2,FALSE)</f>
        <v>#N/A</v>
      </c>
      <c r="J1332" s="109" t="s">
        <v>5301</v>
      </c>
    </row>
    <row r="1333" ht="15" spans="1:10">
      <c r="A1333" t="s">
        <v>3302</v>
      </c>
      <c r="B1333" t="s">
        <v>218</v>
      </c>
      <c r="C1333">
        <v>529157</v>
      </c>
      <c r="D1333" t="s">
        <v>3303</v>
      </c>
      <c r="E1333" s="103">
        <v>1328</v>
      </c>
      <c r="F1333" s="104" t="e" cm="1">
        <f t="array" ref="F1333">INDEX(QS!$B$5:$B$1000,MATCH(D1333,QS!$C$5:$C$1000,0))</f>
        <v>#N/A</v>
      </c>
      <c r="G1333" s="104" t="e">
        <f>VLOOKUP(D1333,TIMES排名!A:B,2,FALSE)</f>
        <v>#N/A</v>
      </c>
      <c r="J1333" s="109" t="s">
        <v>5302</v>
      </c>
    </row>
    <row r="1334" ht="15" spans="1:10">
      <c r="A1334" t="s">
        <v>2258</v>
      </c>
      <c r="B1334" t="s">
        <v>2259</v>
      </c>
      <c r="C1334">
        <v>529992</v>
      </c>
      <c r="D1334" t="s">
        <v>2260</v>
      </c>
      <c r="E1334" s="103">
        <v>1328</v>
      </c>
      <c r="F1334" s="104" t="e" cm="1">
        <f t="array" ref="F1334">INDEX(QS!$B$5:$B$1000,MATCH(D1334,QS!$C$5:$C$1000,0))</f>
        <v>#N/A</v>
      </c>
      <c r="G1334" s="104" t="str">
        <f>VLOOKUP(D1334,TIMES排名!A:B,2,FALSE)</f>
        <v>1001–1200</v>
      </c>
      <c r="J1334" s="109" t="s">
        <v>5303</v>
      </c>
    </row>
    <row r="1335" ht="15" spans="1:10">
      <c r="A1335" t="s">
        <v>2489</v>
      </c>
      <c r="B1335" t="s">
        <v>218</v>
      </c>
      <c r="C1335">
        <v>529615</v>
      </c>
      <c r="D1335" t="s">
        <v>3305</v>
      </c>
      <c r="E1335" s="103">
        <v>1335</v>
      </c>
      <c r="F1335" s="104" t="e" cm="1">
        <f t="array" ref="F1335">INDEX(QS!$B$5:$B$1000,MATCH(D1335,QS!$C$5:$C$1000,0))</f>
        <v>#N/A</v>
      </c>
      <c r="G1335" s="104" t="e">
        <f>VLOOKUP(D1335,TIMES排名!A:B,2,FALSE)</f>
        <v>#N/A</v>
      </c>
      <c r="J1335" s="109" t="s">
        <v>5304</v>
      </c>
    </row>
    <row r="1336" ht="15" spans="1:10">
      <c r="A1336" t="s">
        <v>305</v>
      </c>
      <c r="B1336" t="s">
        <v>96</v>
      </c>
      <c r="C1336">
        <v>529340</v>
      </c>
      <c r="D1336" t="s">
        <v>1016</v>
      </c>
      <c r="E1336" s="103">
        <v>1335</v>
      </c>
      <c r="F1336" s="104" t="e" cm="1">
        <f t="array" ref="F1336">INDEX(QS!$B$5:$B$1000,MATCH(D1336,QS!$C$5:$C$1000,0))</f>
        <v>#N/A</v>
      </c>
      <c r="G1336" s="104" t="str">
        <f>VLOOKUP(D1336,TIMES排名!A:B,2,FALSE)</f>
        <v>601–800</v>
      </c>
      <c r="J1336" s="109" t="s">
        <v>5305</v>
      </c>
    </row>
    <row r="1337" ht="15" spans="1:10">
      <c r="A1337" t="s">
        <v>2729</v>
      </c>
      <c r="B1337" t="s">
        <v>642</v>
      </c>
      <c r="C1337">
        <v>529784</v>
      </c>
      <c r="D1337" t="s">
        <v>3306</v>
      </c>
      <c r="E1337" s="103">
        <v>1335</v>
      </c>
      <c r="F1337" s="104" t="e" cm="1">
        <f t="array" ref="F1337">INDEX(QS!$B$5:$B$1000,MATCH(D1337,QS!$C$5:$C$1000,0))</f>
        <v>#N/A</v>
      </c>
      <c r="G1337" s="104" t="e">
        <f>VLOOKUP(D1337,TIMES排名!A:B,2,FALSE)</f>
        <v>#N/A</v>
      </c>
      <c r="J1337" s="109" t="s">
        <v>5306</v>
      </c>
    </row>
    <row r="1338" ht="15" spans="1:10">
      <c r="A1338" t="s">
        <v>388</v>
      </c>
      <c r="B1338" t="s">
        <v>69</v>
      </c>
      <c r="C1338">
        <v>529727</v>
      </c>
      <c r="D1338" t="s">
        <v>3307</v>
      </c>
      <c r="E1338" s="103">
        <v>1335</v>
      </c>
      <c r="F1338" s="104" t="e" cm="1">
        <f t="array" ref="F1338">INDEX(QS!$B$5:$B$1000,MATCH(D1338,QS!$C$5:$C$1000,0))</f>
        <v>#N/A</v>
      </c>
      <c r="G1338" s="104" t="e">
        <f>VLOOKUP(D1338,TIMES排名!A:B,2,FALSE)</f>
        <v>#N/A</v>
      </c>
      <c r="J1338" s="109" t="s">
        <v>5307</v>
      </c>
    </row>
    <row r="1339" ht="15" spans="1:10">
      <c r="A1339" t="s">
        <v>152</v>
      </c>
      <c r="B1339" t="s">
        <v>152</v>
      </c>
      <c r="C1339">
        <v>530227</v>
      </c>
      <c r="D1339" t="s">
        <v>3308</v>
      </c>
      <c r="E1339" s="103">
        <v>1335</v>
      </c>
      <c r="F1339" s="104" t="e" cm="1">
        <f t="array" ref="F1339">INDEX(QS!$B$5:$B$1000,MATCH(D1339,QS!$C$5:$C$1000,0))</f>
        <v>#N/A</v>
      </c>
      <c r="G1339" s="104" t="e">
        <f>VLOOKUP(D1339,TIMES排名!A:B,2,FALSE)</f>
        <v>#N/A</v>
      </c>
      <c r="J1339" s="109" t="s">
        <v>5308</v>
      </c>
    </row>
    <row r="1340" ht="15" spans="1:10">
      <c r="A1340" t="s">
        <v>226</v>
      </c>
      <c r="B1340" t="s">
        <v>69</v>
      </c>
      <c r="C1340">
        <v>529308</v>
      </c>
      <c r="D1340" t="s">
        <v>3309</v>
      </c>
      <c r="E1340" s="103">
        <v>1335</v>
      </c>
      <c r="F1340" s="104" t="e" cm="1">
        <f t="array" ref="F1340">INDEX(QS!$B$5:$B$1000,MATCH(D1340,QS!$C$5:$C$1000,0))</f>
        <v>#N/A</v>
      </c>
      <c r="G1340" s="104" t="e">
        <f>VLOOKUP(D1340,TIMES排名!A:B,2,FALSE)</f>
        <v>#N/A</v>
      </c>
      <c r="J1340" s="109" t="s">
        <v>5309</v>
      </c>
    </row>
    <row r="1341" ht="15" spans="1:10">
      <c r="A1341" t="s">
        <v>1505</v>
      </c>
      <c r="B1341" t="s">
        <v>464</v>
      </c>
      <c r="C1341">
        <v>505792</v>
      </c>
      <c r="D1341" t="s">
        <v>1506</v>
      </c>
      <c r="E1341" s="103">
        <v>1335</v>
      </c>
      <c r="F1341" s="104" t="e" cm="1">
        <f t="array" ref="F1341">INDEX(QS!$B$5:$B$1000,MATCH(D1341,QS!$C$5:$C$1000,0))</f>
        <v>#N/A</v>
      </c>
      <c r="G1341" s="104" t="e">
        <f>VLOOKUP(D1341,TIMES排名!A:B,2,FALSE)</f>
        <v>#N/A</v>
      </c>
      <c r="J1341" s="109" t="s">
        <v>5310</v>
      </c>
    </row>
    <row r="1342" ht="15" spans="1:10">
      <c r="A1342" t="s">
        <v>3310</v>
      </c>
      <c r="B1342" t="s">
        <v>402</v>
      </c>
      <c r="C1342">
        <v>529049</v>
      </c>
      <c r="D1342" t="s">
        <v>3311</v>
      </c>
      <c r="E1342" s="103">
        <v>1335</v>
      </c>
      <c r="F1342" s="104" t="e" cm="1">
        <f t="array" ref="F1342">INDEX(QS!$B$5:$B$1000,MATCH(D1342,QS!$C$5:$C$1000,0))</f>
        <v>#N/A</v>
      </c>
      <c r="G1342" s="104" t="e">
        <f>VLOOKUP(D1342,TIMES排名!A:B,2,FALSE)</f>
        <v>#N/A</v>
      </c>
      <c r="J1342" s="109" t="s">
        <v>5311</v>
      </c>
    </row>
    <row r="1343" ht="15" spans="1:10">
      <c r="A1343" t="s">
        <v>1937</v>
      </c>
      <c r="B1343" t="s">
        <v>1379</v>
      </c>
      <c r="C1343">
        <v>530228</v>
      </c>
      <c r="D1343" t="s">
        <v>1938</v>
      </c>
      <c r="E1343" s="103">
        <v>1335</v>
      </c>
      <c r="F1343" s="104" t="e" cm="1">
        <f t="array" ref="F1343">INDEX(QS!$B$5:$B$1000,MATCH(D1343,QS!$C$5:$C$1000,0))</f>
        <v>#N/A</v>
      </c>
      <c r="G1343" s="104" t="str">
        <f>VLOOKUP(D1343,TIMES排名!A:B,2,FALSE)</f>
        <v>1201–1500</v>
      </c>
      <c r="J1343" s="109" t="s">
        <v>5312</v>
      </c>
    </row>
    <row r="1344" ht="15" spans="1:10">
      <c r="A1344" t="s">
        <v>3312</v>
      </c>
      <c r="B1344" t="s">
        <v>40</v>
      </c>
      <c r="C1344">
        <v>198464</v>
      </c>
      <c r="D1344" t="s">
        <v>3313</v>
      </c>
      <c r="E1344" s="103">
        <v>1344</v>
      </c>
      <c r="F1344" s="104" t="e" cm="1">
        <f t="array" ref="F1344">INDEX(QS!$B$5:$B$1000,MATCH(D1344,QS!$C$5:$C$1000,0))</f>
        <v>#N/A</v>
      </c>
      <c r="G1344" s="104" t="e">
        <f>VLOOKUP(D1344,TIMES排名!A:B,2,FALSE)</f>
        <v>#N/A</v>
      </c>
      <c r="J1344" s="109" t="s">
        <v>5313</v>
      </c>
    </row>
    <row r="1345" ht="15" spans="1:10">
      <c r="A1345" t="s">
        <v>3314</v>
      </c>
      <c r="B1345" t="s">
        <v>40</v>
      </c>
      <c r="C1345">
        <v>200332</v>
      </c>
      <c r="D1345" s="8" t="s">
        <v>3315</v>
      </c>
      <c r="E1345" s="103">
        <v>1344</v>
      </c>
      <c r="F1345" s="104" t="e" cm="1">
        <f t="array" ref="F1345">INDEX(QS!$B$5:$B$1000,MATCH(D1345,QS!$C$5:$C$1000,0))</f>
        <v>#N/A</v>
      </c>
      <c r="G1345" s="104" t="e">
        <f>VLOOKUP(D1345,TIMES排名!A:B,2,FALSE)</f>
        <v>#N/A</v>
      </c>
      <c r="J1345" s="109" t="s">
        <v>5314</v>
      </c>
    </row>
    <row r="1346" ht="15" spans="1:10">
      <c r="A1346" t="s">
        <v>1340</v>
      </c>
      <c r="B1346" t="s">
        <v>692</v>
      </c>
      <c r="C1346">
        <v>501891</v>
      </c>
      <c r="D1346" t="s">
        <v>3316</v>
      </c>
      <c r="E1346" s="103">
        <v>1344</v>
      </c>
      <c r="F1346" s="104" t="e" cm="1">
        <f t="array" ref="F1346">INDEX(QS!$B$5:$B$1000,MATCH(D1346,QS!$C$5:$C$1000,0))</f>
        <v>#N/A</v>
      </c>
      <c r="G1346" s="104" t="e">
        <f>VLOOKUP(D1346,TIMES排名!A:B,2,FALSE)</f>
        <v>#N/A</v>
      </c>
      <c r="J1346" s="109" t="s">
        <v>5315</v>
      </c>
    </row>
    <row r="1347" ht="15" spans="1:10">
      <c r="A1347" t="s">
        <v>3317</v>
      </c>
      <c r="B1347" t="s">
        <v>302</v>
      </c>
      <c r="C1347">
        <v>530051</v>
      </c>
      <c r="D1347" t="s">
        <v>3318</v>
      </c>
      <c r="E1347" s="103">
        <v>1344</v>
      </c>
      <c r="F1347" s="104" t="e" cm="1">
        <f t="array" ref="F1347">INDEX(QS!$B$5:$B$1000,MATCH(D1347,QS!$C$5:$C$1000,0))</f>
        <v>#N/A</v>
      </c>
      <c r="G1347" s="104" t="e">
        <f>VLOOKUP(D1347,TIMES排名!A:B,2,FALSE)</f>
        <v>#N/A</v>
      </c>
      <c r="J1347" s="109" t="s">
        <v>5316</v>
      </c>
    </row>
    <row r="1348" ht="15" spans="1:10">
      <c r="A1348" t="s">
        <v>1599</v>
      </c>
      <c r="B1348" t="s">
        <v>40</v>
      </c>
      <c r="C1348">
        <v>196103</v>
      </c>
      <c r="D1348" t="s">
        <v>3319</v>
      </c>
      <c r="E1348" s="103">
        <v>1348</v>
      </c>
      <c r="F1348" s="104" t="e" cm="1">
        <f t="array" ref="F1348">INDEX(QS!$B$5:$B$1000,MATCH(D1348,QS!$C$5:$C$1000,0))</f>
        <v>#N/A</v>
      </c>
      <c r="G1348" s="104" t="e">
        <f>VLOOKUP(D1348,TIMES排名!A:B,2,FALSE)</f>
        <v>#N/A</v>
      </c>
      <c r="J1348" s="109" t="s">
        <v>5317</v>
      </c>
    </row>
    <row r="1349" ht="15" spans="1:10">
      <c r="A1349" t="s">
        <v>463</v>
      </c>
      <c r="B1349" t="s">
        <v>464</v>
      </c>
      <c r="C1349">
        <v>528939</v>
      </c>
      <c r="D1349" t="s">
        <v>465</v>
      </c>
      <c r="E1349" s="103">
        <v>1348</v>
      </c>
      <c r="F1349" s="104" t="e" cm="1">
        <f t="array" ref="F1349">INDEX(QS!$B$5:$B$1000,MATCH(D1349,QS!$C$5:$C$1000,0))</f>
        <v>#N/A</v>
      </c>
      <c r="G1349" s="104" t="str">
        <f>VLOOKUP(D1349,TIMES排名!A:B,2,FALSE)</f>
        <v>1501+</v>
      </c>
      <c r="J1349" s="109" t="s">
        <v>5318</v>
      </c>
    </row>
    <row r="1350" ht="15" spans="1:10">
      <c r="A1350" t="s">
        <v>2416</v>
      </c>
      <c r="B1350" t="s">
        <v>69</v>
      </c>
      <c r="C1350">
        <v>529528</v>
      </c>
      <c r="D1350" t="s">
        <v>3320</v>
      </c>
      <c r="E1350" s="103">
        <v>1348</v>
      </c>
      <c r="F1350" s="104" t="e" cm="1">
        <f t="array" ref="F1350">INDEX(QS!$B$5:$B$1000,MATCH(D1350,QS!$C$5:$C$1000,0))</f>
        <v>#N/A</v>
      </c>
      <c r="G1350" s="104" t="e">
        <f>VLOOKUP(D1350,TIMES排名!A:B,2,FALSE)</f>
        <v>#N/A</v>
      </c>
      <c r="J1350" s="109" t="s">
        <v>5319</v>
      </c>
    </row>
    <row r="1351" ht="15" spans="1:10">
      <c r="A1351" t="s">
        <v>174</v>
      </c>
      <c r="B1351" t="s">
        <v>69</v>
      </c>
      <c r="C1351">
        <v>529256</v>
      </c>
      <c r="D1351" t="s">
        <v>3321</v>
      </c>
      <c r="E1351" s="103">
        <v>1348</v>
      </c>
      <c r="F1351" s="104" t="e" cm="1">
        <f t="array" ref="F1351">INDEX(QS!$B$5:$B$1000,MATCH(D1351,QS!$C$5:$C$1000,0))</f>
        <v>#N/A</v>
      </c>
      <c r="G1351" s="104" t="e">
        <f>VLOOKUP(D1351,TIMES排名!A:B,2,FALSE)</f>
        <v>#N/A</v>
      </c>
      <c r="J1351" s="109" t="s">
        <v>5320</v>
      </c>
    </row>
    <row r="1352" ht="15" spans="1:10">
      <c r="A1352" t="s">
        <v>3322</v>
      </c>
      <c r="B1352" t="s">
        <v>1068</v>
      </c>
      <c r="C1352">
        <v>528821</v>
      </c>
      <c r="D1352" t="s">
        <v>3323</v>
      </c>
      <c r="E1352" s="103">
        <v>1348</v>
      </c>
      <c r="F1352" s="104" t="e" cm="1">
        <f t="array" ref="F1352">INDEX(QS!$B$5:$B$1000,MATCH(D1352,QS!$C$5:$C$1000,0))</f>
        <v>#N/A</v>
      </c>
      <c r="G1352" s="104" t="e">
        <f>VLOOKUP(D1352,TIMES排名!A:B,2,FALSE)</f>
        <v>#N/A</v>
      </c>
      <c r="J1352" s="109" t="s">
        <v>5321</v>
      </c>
    </row>
    <row r="1353" ht="15" spans="1:10">
      <c r="A1353" t="s">
        <v>562</v>
      </c>
      <c r="B1353" t="s">
        <v>474</v>
      </c>
      <c r="C1353">
        <v>529150</v>
      </c>
      <c r="D1353" t="s">
        <v>563</v>
      </c>
      <c r="E1353" s="103">
        <v>1348</v>
      </c>
      <c r="F1353" s="104" t="e" cm="1">
        <f t="array" ref="F1353">INDEX(QS!$B$5:$B$1000,MATCH(D1353,QS!$C$5:$C$1000,0))</f>
        <v>#N/A</v>
      </c>
      <c r="G1353" s="104" t="str">
        <f>VLOOKUP(D1353,TIMES排名!A:B,2,FALSE)</f>
        <v>1501+</v>
      </c>
      <c r="J1353" s="109" t="s">
        <v>5322</v>
      </c>
    </row>
    <row r="1354" ht="15" spans="1:10">
      <c r="A1354" t="s">
        <v>174</v>
      </c>
      <c r="B1354" t="s">
        <v>69</v>
      </c>
      <c r="C1354">
        <v>529088</v>
      </c>
      <c r="D1354" t="s">
        <v>3324</v>
      </c>
      <c r="E1354" s="103">
        <v>1348</v>
      </c>
      <c r="F1354" s="104" t="e" cm="1">
        <f t="array" ref="F1354">INDEX(QS!$B$5:$B$1000,MATCH(D1354,QS!$C$5:$C$1000,0))</f>
        <v>#N/A</v>
      </c>
      <c r="G1354" s="104" t="e">
        <f>VLOOKUP(D1354,TIMES排名!A:B,2,FALSE)</f>
        <v>#N/A</v>
      </c>
      <c r="J1354" s="109" t="s">
        <v>5323</v>
      </c>
    </row>
    <row r="1355" ht="15" spans="1:10">
      <c r="A1355" t="s">
        <v>3235</v>
      </c>
      <c r="B1355" t="s">
        <v>96</v>
      </c>
      <c r="C1355">
        <v>529553</v>
      </c>
      <c r="D1355" t="s">
        <v>3325</v>
      </c>
      <c r="E1355" s="103">
        <v>1355</v>
      </c>
      <c r="F1355" s="104" t="e" cm="1">
        <f t="array" ref="F1355">INDEX(QS!$B$5:$B$1000,MATCH(D1355,QS!$C$5:$C$1000,0))</f>
        <v>#N/A</v>
      </c>
      <c r="G1355" s="104" t="e">
        <f>VLOOKUP(D1355,TIMES排名!A:B,2,FALSE)</f>
        <v>#N/A</v>
      </c>
      <c r="J1355" s="109" t="s">
        <v>5324</v>
      </c>
    </row>
    <row r="1356" ht="15" spans="1:10">
      <c r="A1356" t="s">
        <v>3326</v>
      </c>
      <c r="B1356" t="s">
        <v>69</v>
      </c>
      <c r="C1356">
        <v>529271</v>
      </c>
      <c r="D1356" t="s">
        <v>3327</v>
      </c>
      <c r="E1356" s="103">
        <v>1355</v>
      </c>
      <c r="F1356" s="104" t="e" cm="1">
        <f t="array" ref="F1356">INDEX(QS!$B$5:$B$1000,MATCH(D1356,QS!$C$5:$C$1000,0))</f>
        <v>#N/A</v>
      </c>
      <c r="G1356" s="104" t="e">
        <f>VLOOKUP(D1356,TIMES排名!A:B,2,FALSE)</f>
        <v>#N/A</v>
      </c>
      <c r="J1356" s="109" t="s">
        <v>5325</v>
      </c>
    </row>
    <row r="1357" ht="15" spans="1:10">
      <c r="A1357" t="s">
        <v>388</v>
      </c>
      <c r="B1357" t="s">
        <v>69</v>
      </c>
      <c r="C1357">
        <v>529080</v>
      </c>
      <c r="D1357" t="s">
        <v>3328</v>
      </c>
      <c r="E1357" s="103">
        <v>1355</v>
      </c>
      <c r="F1357" s="104" t="e" cm="1">
        <f t="array" ref="F1357">INDEX(QS!$B$5:$B$1000,MATCH(D1357,QS!$C$5:$C$1000,0))</f>
        <v>#N/A</v>
      </c>
      <c r="G1357" s="104" t="e">
        <f>VLOOKUP(D1357,TIMES排名!A:B,2,FALSE)</f>
        <v>#N/A</v>
      </c>
      <c r="J1357" s="109" t="s">
        <v>5326</v>
      </c>
    </row>
    <row r="1358" ht="15" spans="1:10">
      <c r="A1358" t="s">
        <v>1249</v>
      </c>
      <c r="B1358" t="s">
        <v>642</v>
      </c>
      <c r="C1358">
        <v>530057</v>
      </c>
      <c r="D1358" t="s">
        <v>1250</v>
      </c>
      <c r="E1358" s="103">
        <v>1355</v>
      </c>
      <c r="F1358" s="104" t="e" cm="1">
        <f t="array" ref="F1358">INDEX(QS!$B$5:$B$1000,MATCH(D1358,QS!$C$5:$C$1000,0))</f>
        <v>#N/A</v>
      </c>
      <c r="G1358" s="104" t="str">
        <f>VLOOKUP(D1358,TIMES排名!A:B,2,FALSE)</f>
        <v>801–1000</v>
      </c>
      <c r="J1358" s="109" t="s">
        <v>5327</v>
      </c>
    </row>
    <row r="1359" ht="15" spans="1:10">
      <c r="A1359" t="s">
        <v>970</v>
      </c>
      <c r="B1359" t="s">
        <v>461</v>
      </c>
      <c r="C1359">
        <v>529023</v>
      </c>
      <c r="D1359" t="s">
        <v>1892</v>
      </c>
      <c r="E1359" s="103">
        <v>1355</v>
      </c>
      <c r="F1359" s="104" t="str" cm="1">
        <f t="array" ref="F1359">INDEX(QS!$B$5:$B$1000,MATCH(D1359,QS!$C$5:$C$1000,0))</f>
        <v>951-1000</v>
      </c>
      <c r="G1359" s="104" t="e">
        <f>VLOOKUP(D1359,TIMES排名!A:B,2,FALSE)</f>
        <v>#N/A</v>
      </c>
      <c r="J1359" s="109" t="s">
        <v>5328</v>
      </c>
    </row>
    <row r="1360" ht="15" spans="1:10">
      <c r="A1360" t="s">
        <v>1543</v>
      </c>
      <c r="B1360" t="s">
        <v>461</v>
      </c>
      <c r="C1360">
        <v>529268</v>
      </c>
      <c r="D1360" t="s">
        <v>1544</v>
      </c>
      <c r="E1360" s="103">
        <v>1360</v>
      </c>
      <c r="F1360" s="104" t="e" cm="1">
        <f t="array" ref="F1360">INDEX(QS!$B$5:$B$1000,MATCH(D1360,QS!$C$5:$C$1000,0))</f>
        <v>#N/A</v>
      </c>
      <c r="G1360" s="104" t="str">
        <f>VLOOKUP(D1360,TIMES排名!A:B,2,FALSE)</f>
        <v>1201–1500</v>
      </c>
      <c r="J1360" s="109" t="s">
        <v>5329</v>
      </c>
    </row>
    <row r="1361" ht="15" spans="1:10">
      <c r="A1361" t="s">
        <v>470</v>
      </c>
      <c r="B1361" t="s">
        <v>471</v>
      </c>
      <c r="C1361">
        <v>506137</v>
      </c>
      <c r="D1361" t="s">
        <v>1321</v>
      </c>
      <c r="E1361" s="103">
        <v>1360</v>
      </c>
      <c r="F1361" s="104" t="str" cm="1">
        <f t="array" ref="F1361">INDEX(QS!$B$5:$B$1000,MATCH(D1361,QS!$C$5:$C$1000,0))</f>
        <v>661-670</v>
      </c>
      <c r="G1361" s="104" t="str">
        <f>VLOOKUP(D1361,TIMES排名!A:B,2,FALSE)</f>
        <v>1201–1500</v>
      </c>
      <c r="J1361" s="109" t="s">
        <v>5330</v>
      </c>
    </row>
    <row r="1362" ht="15" spans="1:10">
      <c r="A1362" t="s">
        <v>3329</v>
      </c>
      <c r="B1362" t="s">
        <v>96</v>
      </c>
      <c r="C1362">
        <v>529323</v>
      </c>
      <c r="D1362" t="s">
        <v>3330</v>
      </c>
      <c r="E1362" s="103">
        <v>1360</v>
      </c>
      <c r="F1362" s="104" t="e" cm="1">
        <f t="array" ref="F1362">INDEX(QS!$B$5:$B$1000,MATCH(D1362,QS!$C$5:$C$1000,0))</f>
        <v>#N/A</v>
      </c>
      <c r="G1362" s="104" t="e">
        <f>VLOOKUP(D1362,TIMES排名!A:B,2,FALSE)</f>
        <v>#N/A</v>
      </c>
      <c r="J1362" s="109" t="s">
        <v>5331</v>
      </c>
    </row>
    <row r="1363" ht="15" spans="1:10">
      <c r="A1363" t="s">
        <v>1914</v>
      </c>
      <c r="B1363" t="s">
        <v>642</v>
      </c>
      <c r="C1363">
        <v>530229</v>
      </c>
      <c r="D1363" t="s">
        <v>3331</v>
      </c>
      <c r="E1363" s="103">
        <v>1360</v>
      </c>
      <c r="F1363" s="104" t="e" cm="1">
        <f t="array" ref="F1363">INDEX(QS!$B$5:$B$1000,MATCH(D1363,QS!$C$5:$C$1000,0))</f>
        <v>#N/A</v>
      </c>
      <c r="G1363" s="104" t="e">
        <f>VLOOKUP(D1363,TIMES排名!A:B,2,FALSE)</f>
        <v>#N/A</v>
      </c>
      <c r="J1363" s="109" t="s">
        <v>5332</v>
      </c>
    </row>
    <row r="1364" ht="15" spans="1:10">
      <c r="A1364" t="s">
        <v>1254</v>
      </c>
      <c r="B1364" t="s">
        <v>653</v>
      </c>
      <c r="C1364">
        <v>513835</v>
      </c>
      <c r="D1364" t="s">
        <v>1255</v>
      </c>
      <c r="E1364" s="103">
        <v>1360</v>
      </c>
      <c r="F1364" s="104" t="e" cm="1">
        <f t="array" ref="F1364">INDEX(QS!$B$5:$B$1000,MATCH(D1364,QS!$C$5:$C$1000,0))</f>
        <v>#N/A</v>
      </c>
      <c r="G1364" s="104" t="str">
        <f>VLOOKUP(D1364,TIMES排名!A:B,2,FALSE)</f>
        <v>601–800</v>
      </c>
      <c r="J1364" s="109" t="s">
        <v>5333</v>
      </c>
    </row>
    <row r="1365" ht="15" spans="1:10">
      <c r="A1365" t="s">
        <v>3332</v>
      </c>
      <c r="B1365" t="s">
        <v>69</v>
      </c>
      <c r="C1365">
        <v>529473</v>
      </c>
      <c r="D1365" t="s">
        <v>3333</v>
      </c>
      <c r="E1365" s="103">
        <v>1360</v>
      </c>
      <c r="F1365" s="104" t="e" cm="1">
        <f t="array" ref="F1365">INDEX(QS!$B$5:$B$1000,MATCH(D1365,QS!$C$5:$C$1000,0))</f>
        <v>#N/A</v>
      </c>
      <c r="G1365" s="104" t="e">
        <f>VLOOKUP(D1365,TIMES排名!A:B,2,FALSE)</f>
        <v>#N/A</v>
      </c>
      <c r="J1365" s="109" t="s">
        <v>5334</v>
      </c>
    </row>
    <row r="1366" ht="15" spans="1:10">
      <c r="A1366" t="s">
        <v>1617</v>
      </c>
      <c r="B1366" t="s">
        <v>1618</v>
      </c>
      <c r="C1366">
        <v>529168</v>
      </c>
      <c r="D1366" t="s">
        <v>1619</v>
      </c>
      <c r="E1366" s="103">
        <v>1360</v>
      </c>
      <c r="F1366" s="104" t="e" cm="1">
        <f t="array" ref="F1366">INDEX(QS!$B$5:$B$1000,MATCH(D1366,QS!$C$5:$C$1000,0))</f>
        <v>#N/A</v>
      </c>
      <c r="G1366" s="104" t="e">
        <f>VLOOKUP(D1366,TIMES排名!A:B,2,FALSE)</f>
        <v>#N/A</v>
      </c>
      <c r="J1366" s="109" t="s">
        <v>5335</v>
      </c>
    </row>
    <row r="1367" ht="15" spans="1:10">
      <c r="A1367" t="s">
        <v>3334</v>
      </c>
      <c r="B1367" t="s">
        <v>474</v>
      </c>
      <c r="C1367">
        <v>529244</v>
      </c>
      <c r="D1367" t="s">
        <v>3335</v>
      </c>
      <c r="E1367" s="103">
        <v>1360</v>
      </c>
      <c r="F1367" s="104" t="e" cm="1">
        <f t="array" ref="F1367">INDEX(QS!$B$5:$B$1000,MATCH(D1367,QS!$C$5:$C$1000,0))</f>
        <v>#N/A</v>
      </c>
      <c r="G1367" s="104" t="e">
        <f>VLOOKUP(D1367,TIMES排名!A:B,2,FALSE)</f>
        <v>#N/A</v>
      </c>
      <c r="J1367" s="109" t="s">
        <v>5336</v>
      </c>
    </row>
    <row r="1368" ht="15" spans="1:10">
      <c r="A1368" t="s">
        <v>3337</v>
      </c>
      <c r="B1368" t="s">
        <v>40</v>
      </c>
      <c r="C1368">
        <v>207971</v>
      </c>
      <c r="D1368" t="s">
        <v>3338</v>
      </c>
      <c r="E1368" s="103">
        <v>1360</v>
      </c>
      <c r="F1368" s="104" t="e" cm="1">
        <f t="array" ref="F1368">INDEX(QS!$B$5:$B$1000,MATCH(D1368,QS!$C$5:$C$1000,0))</f>
        <v>#N/A</v>
      </c>
      <c r="G1368" s="104" t="e">
        <f>VLOOKUP(D1368,TIMES排名!A:B,2,FALSE)</f>
        <v>#N/A</v>
      </c>
      <c r="J1368" s="109" t="s">
        <v>5337</v>
      </c>
    </row>
    <row r="1369" ht="15" spans="1:10">
      <c r="A1369" t="s">
        <v>3339</v>
      </c>
      <c r="B1369" t="s">
        <v>40</v>
      </c>
      <c r="C1369">
        <v>200280</v>
      </c>
      <c r="D1369" s="8" t="s">
        <v>3340</v>
      </c>
      <c r="E1369" s="103">
        <v>1369</v>
      </c>
      <c r="F1369" s="104" t="e" cm="1">
        <f t="array" ref="F1369">INDEX(QS!$B$5:$B$1000,MATCH(D1369,QS!$C$5:$C$1000,0))</f>
        <v>#N/A</v>
      </c>
      <c r="G1369" s="104" t="e">
        <f>VLOOKUP(D1369,TIMES排名!A:B,2,FALSE)</f>
        <v>#N/A</v>
      </c>
      <c r="J1369" s="109" t="s">
        <v>5338</v>
      </c>
    </row>
    <row r="1370" ht="15" spans="1:10">
      <c r="A1370" t="s">
        <v>804</v>
      </c>
      <c r="B1370" t="s">
        <v>69</v>
      </c>
      <c r="C1370">
        <v>530199</v>
      </c>
      <c r="D1370" t="s">
        <v>3341</v>
      </c>
      <c r="E1370" s="103">
        <v>1369</v>
      </c>
      <c r="F1370" s="104" t="e" cm="1">
        <f t="array" ref="F1370">INDEX(QS!$B$5:$B$1000,MATCH(D1370,QS!$C$5:$C$1000,0))</f>
        <v>#N/A</v>
      </c>
      <c r="G1370" s="104" t="e">
        <f>VLOOKUP(D1370,TIMES排名!A:B,2,FALSE)</f>
        <v>#N/A</v>
      </c>
      <c r="J1370" s="109" t="s">
        <v>5339</v>
      </c>
    </row>
    <row r="1371" ht="15" spans="1:10">
      <c r="A1371" t="s">
        <v>3342</v>
      </c>
      <c r="B1371" t="s">
        <v>385</v>
      </c>
      <c r="C1371">
        <v>529431</v>
      </c>
      <c r="D1371" t="s">
        <v>3343</v>
      </c>
      <c r="E1371" s="103">
        <v>1369</v>
      </c>
      <c r="F1371" s="104" t="e" cm="1">
        <f t="array" ref="F1371">INDEX(QS!$B$5:$B$1000,MATCH(D1371,QS!$C$5:$C$1000,0))</f>
        <v>#N/A</v>
      </c>
      <c r="G1371" s="104" t="e">
        <f>VLOOKUP(D1371,TIMES排名!A:B,2,FALSE)</f>
        <v>#N/A</v>
      </c>
      <c r="J1371" s="109" t="s">
        <v>5340</v>
      </c>
    </row>
    <row r="1372" ht="15" spans="1:10">
      <c r="A1372" t="s">
        <v>1075</v>
      </c>
      <c r="B1372" t="s">
        <v>522</v>
      </c>
      <c r="C1372">
        <v>529204</v>
      </c>
      <c r="D1372" t="s">
        <v>1948</v>
      </c>
      <c r="E1372" s="103">
        <v>1369</v>
      </c>
      <c r="F1372" s="104" t="e" cm="1">
        <f t="array" ref="F1372">INDEX(QS!$B$5:$B$1000,MATCH(D1372,QS!$C$5:$C$1000,0))</f>
        <v>#N/A</v>
      </c>
      <c r="G1372" s="104" t="str">
        <f>VLOOKUP(D1372,TIMES排名!A:B,2,FALSE)</f>
        <v>1201–1500</v>
      </c>
      <c r="J1372" s="109" t="s">
        <v>5341</v>
      </c>
    </row>
    <row r="1373" ht="15" spans="1:10">
      <c r="A1373" t="s">
        <v>1123</v>
      </c>
      <c r="B1373" t="s">
        <v>96</v>
      </c>
      <c r="C1373">
        <v>529467</v>
      </c>
      <c r="D1373" t="s">
        <v>3344</v>
      </c>
      <c r="E1373" s="103">
        <v>1369</v>
      </c>
      <c r="F1373" s="104" t="e" cm="1">
        <f t="array" ref="F1373">INDEX(QS!$B$5:$B$1000,MATCH(D1373,QS!$C$5:$C$1000,0))</f>
        <v>#N/A</v>
      </c>
      <c r="G1373" s="104" t="e">
        <f>VLOOKUP(D1373,TIMES排名!A:B,2,FALSE)</f>
        <v>#N/A</v>
      </c>
      <c r="J1373" s="109" t="s">
        <v>5342</v>
      </c>
    </row>
    <row r="1374" ht="15" spans="1:10">
      <c r="A1374" t="s">
        <v>401</v>
      </c>
      <c r="B1374" t="s">
        <v>402</v>
      </c>
      <c r="C1374">
        <v>529982</v>
      </c>
      <c r="D1374" t="s">
        <v>3345</v>
      </c>
      <c r="E1374" s="103">
        <v>1369</v>
      </c>
      <c r="F1374" s="104" t="e" cm="1">
        <f t="array" ref="F1374">INDEX(QS!$B$5:$B$1000,MATCH(D1374,QS!$C$5:$C$1000,0))</f>
        <v>#N/A</v>
      </c>
      <c r="G1374" s="104" t="e">
        <f>VLOOKUP(D1374,TIMES排名!A:B,2,FALSE)</f>
        <v>#N/A</v>
      </c>
      <c r="J1374" s="109" t="s">
        <v>5343</v>
      </c>
    </row>
    <row r="1375" ht="15" spans="1:10">
      <c r="A1375" t="s">
        <v>1092</v>
      </c>
      <c r="B1375" t="s">
        <v>642</v>
      </c>
      <c r="C1375">
        <v>529004</v>
      </c>
      <c r="D1375" t="s">
        <v>1814</v>
      </c>
      <c r="E1375" s="103">
        <v>1375</v>
      </c>
      <c r="F1375" s="104" t="str" cm="1">
        <f t="array" ref="F1375">INDEX(QS!$B$5:$B$1000,MATCH(D1375,QS!$C$5:$C$1000,0))</f>
        <v>801-850</v>
      </c>
      <c r="G1375" s="104" t="str">
        <f>VLOOKUP(D1375,TIMES排名!A:B,2,FALSE)</f>
        <v>1001–1200</v>
      </c>
      <c r="J1375" s="109" t="s">
        <v>5344</v>
      </c>
    </row>
    <row r="1376" ht="15" spans="1:10">
      <c r="A1376" t="s">
        <v>3346</v>
      </c>
      <c r="B1376" t="s">
        <v>642</v>
      </c>
      <c r="C1376">
        <v>529780</v>
      </c>
      <c r="D1376" t="s">
        <v>3347</v>
      </c>
      <c r="E1376" s="103">
        <v>1375</v>
      </c>
      <c r="F1376" s="104" t="e" cm="1">
        <f t="array" ref="F1376">INDEX(QS!$B$5:$B$1000,MATCH(D1376,QS!$C$5:$C$1000,0))</f>
        <v>#N/A</v>
      </c>
      <c r="G1376" s="104" t="e">
        <f>VLOOKUP(D1376,TIMES排名!A:B,2,FALSE)</f>
        <v>#N/A</v>
      </c>
      <c r="J1376" s="109" t="s">
        <v>5345</v>
      </c>
    </row>
    <row r="1377" ht="15" spans="1:10">
      <c r="A1377" t="s">
        <v>3348</v>
      </c>
      <c r="B1377" t="s">
        <v>642</v>
      </c>
      <c r="C1377">
        <v>529640</v>
      </c>
      <c r="D1377" t="s">
        <v>3349</v>
      </c>
      <c r="E1377" s="103">
        <v>1375</v>
      </c>
      <c r="F1377" s="104" t="e" cm="1">
        <f t="array" ref="F1377">INDEX(QS!$B$5:$B$1000,MATCH(D1377,QS!$C$5:$C$1000,0))</f>
        <v>#N/A</v>
      </c>
      <c r="G1377" s="104" t="e">
        <f>VLOOKUP(D1377,TIMES排名!A:B,2,FALSE)</f>
        <v>#N/A</v>
      </c>
      <c r="J1377" s="109" t="s">
        <v>5346</v>
      </c>
    </row>
    <row r="1378" ht="15" spans="1:10">
      <c r="A1378" t="s">
        <v>1324</v>
      </c>
      <c r="B1378" t="s">
        <v>642</v>
      </c>
      <c r="C1378">
        <v>529700</v>
      </c>
      <c r="D1378" t="s">
        <v>1325</v>
      </c>
      <c r="E1378" s="103">
        <v>1375</v>
      </c>
      <c r="F1378" s="104" t="e" cm="1">
        <f t="array" ref="F1378">INDEX(QS!$B$5:$B$1000,MATCH(D1378,QS!$C$5:$C$1000,0))</f>
        <v>#N/A</v>
      </c>
      <c r="G1378" s="104" t="str">
        <f>VLOOKUP(D1378,TIMES排名!A:B,2,FALSE)</f>
        <v>1001–1200</v>
      </c>
      <c r="J1378" s="109" t="s">
        <v>5347</v>
      </c>
    </row>
    <row r="1379" ht="15" spans="1:10">
      <c r="A1379" t="s">
        <v>3350</v>
      </c>
      <c r="B1379" t="s">
        <v>1743</v>
      </c>
      <c r="C1379">
        <v>529717</v>
      </c>
      <c r="D1379" t="s">
        <v>3351</v>
      </c>
      <c r="E1379" s="103">
        <v>1375</v>
      </c>
      <c r="F1379" s="104" t="e" cm="1">
        <f t="array" ref="F1379">INDEX(QS!$B$5:$B$1000,MATCH(D1379,QS!$C$5:$C$1000,0))</f>
        <v>#N/A</v>
      </c>
      <c r="G1379" s="104" t="e">
        <f>VLOOKUP(D1379,TIMES排名!A:B,2,FALSE)</f>
        <v>#N/A</v>
      </c>
      <c r="J1379" s="109" t="s">
        <v>5348</v>
      </c>
    </row>
    <row r="1380" ht="15" spans="1:10">
      <c r="A1380" t="s">
        <v>3352</v>
      </c>
      <c r="B1380" t="s">
        <v>1743</v>
      </c>
      <c r="C1380">
        <v>529855</v>
      </c>
      <c r="D1380" t="s">
        <v>3353</v>
      </c>
      <c r="E1380" s="103">
        <v>1375</v>
      </c>
      <c r="F1380" s="104" t="e" cm="1">
        <f t="array" ref="F1380">INDEX(QS!$B$5:$B$1000,MATCH(D1380,QS!$C$5:$C$1000,0))</f>
        <v>#N/A</v>
      </c>
      <c r="G1380" s="104" t="e">
        <f>VLOOKUP(D1380,TIMES排名!A:B,2,FALSE)</f>
        <v>#N/A</v>
      </c>
      <c r="J1380" s="109" t="s">
        <v>5349</v>
      </c>
    </row>
    <row r="1381" ht="15" spans="1:10">
      <c r="A1381" t="s">
        <v>3355</v>
      </c>
      <c r="B1381" t="s">
        <v>405</v>
      </c>
      <c r="C1381">
        <v>529329</v>
      </c>
      <c r="D1381" t="s">
        <v>3356</v>
      </c>
      <c r="E1381" s="103">
        <v>1375</v>
      </c>
      <c r="F1381" s="104" t="e" cm="1">
        <f t="array" ref="F1381">INDEX(QS!$B$5:$B$1000,MATCH(D1381,QS!$C$5:$C$1000,0))</f>
        <v>#N/A</v>
      </c>
      <c r="G1381" s="104" t="e">
        <f>VLOOKUP(D1381,TIMES排名!A:B,2,FALSE)</f>
        <v>#N/A</v>
      </c>
      <c r="J1381" s="109" t="s">
        <v>5350</v>
      </c>
    </row>
    <row r="1382" ht="15" spans="1:10">
      <c r="A1382" t="s">
        <v>2242</v>
      </c>
      <c r="B1382" t="s">
        <v>461</v>
      </c>
      <c r="C1382">
        <v>502904</v>
      </c>
      <c r="D1382" t="s">
        <v>3357</v>
      </c>
      <c r="E1382" s="103">
        <v>1375</v>
      </c>
      <c r="F1382" s="104" t="e" cm="1">
        <f t="array" ref="F1382">INDEX(QS!$B$5:$B$1000,MATCH(D1382,QS!$C$5:$C$1000,0))</f>
        <v>#N/A</v>
      </c>
      <c r="G1382" s="104" t="e">
        <f>VLOOKUP(D1382,TIMES排名!A:B,2,FALSE)</f>
        <v>#N/A</v>
      </c>
      <c r="J1382" s="109" t="s">
        <v>5351</v>
      </c>
    </row>
    <row r="1383" ht="15" spans="1:10">
      <c r="A1383" t="s">
        <v>1923</v>
      </c>
      <c r="B1383" t="s">
        <v>545</v>
      </c>
      <c r="C1383">
        <v>530230</v>
      </c>
      <c r="D1383" t="s">
        <v>1924</v>
      </c>
      <c r="E1383" s="103">
        <v>1383</v>
      </c>
      <c r="F1383" s="104" t="e" cm="1">
        <f t="array" ref="F1383">INDEX(QS!$B$5:$B$1000,MATCH(D1383,QS!$C$5:$C$1000,0))</f>
        <v>#N/A</v>
      </c>
      <c r="G1383" s="104" t="e">
        <f>VLOOKUP(D1383,TIMES排名!A:B,2,FALSE)</f>
        <v>#N/A</v>
      </c>
      <c r="J1383" s="109" t="s">
        <v>5352</v>
      </c>
    </row>
    <row r="1384" ht="15" spans="1:10">
      <c r="A1384" t="s">
        <v>1019</v>
      </c>
      <c r="B1384" t="s">
        <v>69</v>
      </c>
      <c r="C1384">
        <v>529289</v>
      </c>
      <c r="D1384" t="s">
        <v>3358</v>
      </c>
      <c r="E1384" s="103">
        <v>1383</v>
      </c>
      <c r="F1384" s="104" t="e" cm="1">
        <f t="array" ref="F1384">INDEX(QS!$B$5:$B$1000,MATCH(D1384,QS!$C$5:$C$1000,0))</f>
        <v>#N/A</v>
      </c>
      <c r="G1384" s="104" t="e">
        <f>VLOOKUP(D1384,TIMES排名!A:B,2,FALSE)</f>
        <v>#N/A</v>
      </c>
      <c r="J1384" s="109" t="s">
        <v>5353</v>
      </c>
    </row>
    <row r="1385" ht="15" spans="1:10">
      <c r="A1385" t="s">
        <v>1703</v>
      </c>
      <c r="B1385" t="s">
        <v>883</v>
      </c>
      <c r="C1385">
        <v>529632</v>
      </c>
      <c r="D1385" t="s">
        <v>1704</v>
      </c>
      <c r="E1385" s="103">
        <v>1383</v>
      </c>
      <c r="F1385" s="104" t="e" cm="1">
        <f t="array" ref="F1385">INDEX(QS!$B$5:$B$1000,MATCH(D1385,QS!$C$5:$C$1000,0))</f>
        <v>#N/A</v>
      </c>
      <c r="G1385" s="104" t="str">
        <f>VLOOKUP(D1385,TIMES排名!A:B,2,FALSE)</f>
        <v>601–800</v>
      </c>
      <c r="J1385" s="109" t="s">
        <v>5354</v>
      </c>
    </row>
    <row r="1386" ht="15" spans="1:10">
      <c r="A1386" t="s">
        <v>1730</v>
      </c>
      <c r="B1386" t="s">
        <v>568</v>
      </c>
      <c r="C1386">
        <v>529706</v>
      </c>
      <c r="D1386" t="s">
        <v>1731</v>
      </c>
      <c r="E1386" s="103">
        <v>1386</v>
      </c>
      <c r="F1386" s="104" t="str" cm="1">
        <f t="array" ref="F1386">INDEX(QS!$B$5:$B$1000,MATCH(D1386,QS!$C$5:$C$1000,0))</f>
        <v>263</v>
      </c>
      <c r="G1386" s="104" t="e">
        <f>VLOOKUP(D1386,TIMES排名!A:B,2,FALSE)</f>
        <v>#N/A</v>
      </c>
      <c r="J1386" s="109" t="s">
        <v>5355</v>
      </c>
    </row>
    <row r="1387" ht="15" spans="1:10">
      <c r="A1387" t="s">
        <v>670</v>
      </c>
      <c r="B1387" t="s">
        <v>632</v>
      </c>
      <c r="C1387">
        <v>510086</v>
      </c>
      <c r="D1387" t="s">
        <v>671</v>
      </c>
      <c r="E1387" s="103">
        <v>1386</v>
      </c>
      <c r="F1387" s="104" t="str" cm="1">
        <f t="array" ref="F1387">INDEX(QS!$B$5:$B$1000,MATCH(D1387,QS!$C$5:$C$1000,0))</f>
        <v>=364</v>
      </c>
      <c r="G1387" s="104" t="str">
        <f>VLOOKUP(D1387,TIMES排名!A:B,2,FALSE)</f>
        <v>601–800</v>
      </c>
      <c r="J1387" s="109" t="s">
        <v>5356</v>
      </c>
    </row>
    <row r="1388" ht="15" spans="1:10">
      <c r="A1388" t="s">
        <v>3359</v>
      </c>
      <c r="B1388" t="s">
        <v>642</v>
      </c>
      <c r="C1388">
        <v>529756</v>
      </c>
      <c r="D1388" t="s">
        <v>3360</v>
      </c>
      <c r="E1388" s="103">
        <v>1386</v>
      </c>
      <c r="F1388" s="104" t="e" cm="1">
        <f t="array" ref="F1388">INDEX(QS!$B$5:$B$1000,MATCH(D1388,QS!$C$5:$C$1000,0))</f>
        <v>#N/A</v>
      </c>
      <c r="G1388" s="104" t="e">
        <f>VLOOKUP(D1388,TIMES排名!A:B,2,FALSE)</f>
        <v>#N/A</v>
      </c>
      <c r="J1388" s="109" t="s">
        <v>5357</v>
      </c>
    </row>
    <row r="1389" ht="15" spans="1:10">
      <c r="A1389" t="s">
        <v>316</v>
      </c>
      <c r="B1389" t="s">
        <v>117</v>
      </c>
      <c r="C1389">
        <v>529905</v>
      </c>
      <c r="D1389" t="s">
        <v>3361</v>
      </c>
      <c r="E1389" s="103">
        <v>1386</v>
      </c>
      <c r="F1389" s="104" t="e" cm="1">
        <f t="array" ref="F1389">INDEX(QS!$B$5:$B$1000,MATCH(D1389,QS!$C$5:$C$1000,0))</f>
        <v>#N/A</v>
      </c>
      <c r="G1389" s="104" t="e">
        <f>VLOOKUP(D1389,TIMES排名!A:B,2,FALSE)</f>
        <v>#N/A</v>
      </c>
      <c r="J1389" s="109" t="s">
        <v>5358</v>
      </c>
    </row>
    <row r="1390" ht="15" spans="1:10">
      <c r="A1390" t="s">
        <v>1653</v>
      </c>
      <c r="B1390" t="s">
        <v>69</v>
      </c>
      <c r="C1390">
        <v>529285</v>
      </c>
      <c r="D1390" t="s">
        <v>3362</v>
      </c>
      <c r="E1390" s="103">
        <v>1386</v>
      </c>
      <c r="F1390" s="104" t="e" cm="1">
        <f t="array" ref="F1390">INDEX(QS!$B$5:$B$1000,MATCH(D1390,QS!$C$5:$C$1000,0))</f>
        <v>#N/A</v>
      </c>
      <c r="G1390" s="104" t="e">
        <f>VLOOKUP(D1390,TIMES排名!A:B,2,FALSE)</f>
        <v>#N/A</v>
      </c>
      <c r="J1390" s="109" t="s">
        <v>5359</v>
      </c>
    </row>
    <row r="1391" ht="15" spans="1:10">
      <c r="A1391" t="s">
        <v>3363</v>
      </c>
      <c r="B1391" t="s">
        <v>40</v>
      </c>
      <c r="C1391">
        <v>110556</v>
      </c>
      <c r="D1391" t="s">
        <v>3364</v>
      </c>
      <c r="E1391" s="103">
        <v>1391</v>
      </c>
      <c r="F1391" s="104" t="e" cm="1">
        <f t="array" ref="F1391">INDEX(QS!$B$5:$B$1000,MATCH(D1391,QS!$C$5:$C$1000,0))</f>
        <v>#N/A</v>
      </c>
      <c r="G1391" s="104" t="e">
        <f>VLOOKUP(D1391,TIMES排名!A:B,2,FALSE)</f>
        <v>#N/A</v>
      </c>
      <c r="J1391" s="109" t="s">
        <v>5360</v>
      </c>
    </row>
    <row r="1392" ht="15" spans="1:10">
      <c r="A1392" t="s">
        <v>960</v>
      </c>
      <c r="B1392" t="s">
        <v>471</v>
      </c>
      <c r="C1392">
        <v>529251</v>
      </c>
      <c r="D1392" t="s">
        <v>1611</v>
      </c>
      <c r="E1392" s="103">
        <v>1391</v>
      </c>
      <c r="F1392" s="104" t="e" cm="1">
        <f t="array" ref="F1392">INDEX(QS!$B$5:$B$1000,MATCH(D1392,QS!$C$5:$C$1000,0))</f>
        <v>#N/A</v>
      </c>
      <c r="G1392" s="104" t="str">
        <f>VLOOKUP(D1392,TIMES排名!A:B,2,FALSE)</f>
        <v>1201–1500</v>
      </c>
      <c r="J1392" s="109" t="s">
        <v>5361</v>
      </c>
    </row>
    <row r="1393" ht="15" spans="1:10">
      <c r="A1393" t="s">
        <v>886</v>
      </c>
      <c r="B1393" t="s">
        <v>464</v>
      </c>
      <c r="C1393">
        <v>529316</v>
      </c>
      <c r="D1393" t="s">
        <v>3365</v>
      </c>
      <c r="E1393" s="103">
        <v>1391</v>
      </c>
      <c r="F1393" s="104" t="e" cm="1">
        <f t="array" ref="F1393">INDEX(QS!$B$5:$B$1000,MATCH(D1393,QS!$C$5:$C$1000,0))</f>
        <v>#N/A</v>
      </c>
      <c r="G1393" s="104" t="e">
        <f>VLOOKUP(D1393,TIMES排名!A:B,2,FALSE)</f>
        <v>#N/A</v>
      </c>
      <c r="J1393" s="109" t="s">
        <v>5362</v>
      </c>
    </row>
    <row r="1394" ht="15" spans="1:10">
      <c r="A1394" t="s">
        <v>428</v>
      </c>
      <c r="B1394" t="s">
        <v>69</v>
      </c>
      <c r="C1394">
        <v>529719</v>
      </c>
      <c r="D1394" t="s">
        <v>3366</v>
      </c>
      <c r="E1394" s="103">
        <v>1391</v>
      </c>
      <c r="F1394" s="104" t="e" cm="1">
        <f t="array" ref="F1394">INDEX(QS!$B$5:$B$1000,MATCH(D1394,QS!$C$5:$C$1000,0))</f>
        <v>#N/A</v>
      </c>
      <c r="G1394" s="104" t="e">
        <f>VLOOKUP(D1394,TIMES排名!A:B,2,FALSE)</f>
        <v>#N/A</v>
      </c>
      <c r="J1394" s="109" t="s">
        <v>5363</v>
      </c>
    </row>
    <row r="1395" ht="15" spans="1:10">
      <c r="A1395" t="s">
        <v>3367</v>
      </c>
      <c r="B1395" t="s">
        <v>96</v>
      </c>
      <c r="C1395">
        <v>529396</v>
      </c>
      <c r="D1395" t="s">
        <v>3368</v>
      </c>
      <c r="E1395" s="103">
        <v>1391</v>
      </c>
      <c r="F1395" s="104" t="e" cm="1">
        <f t="array" ref="F1395">INDEX(QS!$B$5:$B$1000,MATCH(D1395,QS!$C$5:$C$1000,0))</f>
        <v>#N/A</v>
      </c>
      <c r="G1395" s="104" t="e">
        <f>VLOOKUP(D1395,TIMES排名!A:B,2,FALSE)</f>
        <v>#N/A</v>
      </c>
      <c r="J1395" s="109" t="s">
        <v>5364</v>
      </c>
    </row>
    <row r="1396" ht="15" spans="1:10">
      <c r="A1396" t="s">
        <v>825</v>
      </c>
      <c r="B1396" t="s">
        <v>385</v>
      </c>
      <c r="C1396">
        <v>503344</v>
      </c>
      <c r="D1396" t="s">
        <v>826</v>
      </c>
      <c r="E1396" s="103">
        <v>1396</v>
      </c>
      <c r="F1396" s="104" t="e" cm="1">
        <f t="array" ref="F1396">INDEX(QS!$B$5:$B$1000,MATCH(D1396,QS!$C$5:$C$1000,0))</f>
        <v>#N/A</v>
      </c>
      <c r="G1396" s="104" t="str">
        <f>VLOOKUP(D1396,TIMES排名!A:B,2,FALSE)</f>
        <v>1201–1500</v>
      </c>
      <c r="J1396" s="109" t="s">
        <v>5365</v>
      </c>
    </row>
    <row r="1397" ht="15" spans="1:10">
      <c r="A1397" t="s">
        <v>3369</v>
      </c>
      <c r="B1397" t="s">
        <v>461</v>
      </c>
      <c r="C1397">
        <v>530232</v>
      </c>
      <c r="D1397" t="s">
        <v>3370</v>
      </c>
      <c r="E1397" s="103">
        <v>1396</v>
      </c>
      <c r="F1397" s="104" t="e" cm="1">
        <f t="array" ref="F1397">INDEX(QS!$B$5:$B$1000,MATCH(D1397,QS!$C$5:$C$1000,0))</f>
        <v>#N/A</v>
      </c>
      <c r="G1397" s="104" t="e">
        <f>VLOOKUP(D1397,TIMES排名!A:B,2,FALSE)</f>
        <v>#N/A</v>
      </c>
      <c r="J1397" s="109" t="s">
        <v>5366</v>
      </c>
    </row>
    <row r="1398" ht="15" spans="1:10">
      <c r="A1398" t="s">
        <v>1493</v>
      </c>
      <c r="B1398" t="s">
        <v>464</v>
      </c>
      <c r="C1398">
        <v>529484</v>
      </c>
      <c r="D1398" t="s">
        <v>1494</v>
      </c>
      <c r="E1398" s="103">
        <v>1396</v>
      </c>
      <c r="F1398" s="104" t="e" cm="1">
        <f t="array" ref="F1398">INDEX(QS!$B$5:$B$1000,MATCH(D1398,QS!$C$5:$C$1000,0))</f>
        <v>#N/A</v>
      </c>
      <c r="G1398" s="104" t="str">
        <f>VLOOKUP(D1398,TIMES排名!A:B,2,FALSE)</f>
        <v>1001–1200</v>
      </c>
      <c r="J1398" s="109" t="s">
        <v>5367</v>
      </c>
    </row>
    <row r="1399" ht="15" spans="1:10">
      <c r="A1399" t="s">
        <v>852</v>
      </c>
      <c r="B1399" t="s">
        <v>1867</v>
      </c>
      <c r="C1399">
        <v>530184</v>
      </c>
      <c r="D1399" t="s">
        <v>3371</v>
      </c>
      <c r="E1399" s="103">
        <v>1396</v>
      </c>
      <c r="F1399" s="104" t="e" cm="1">
        <f t="array" ref="F1399">INDEX(QS!$B$5:$B$1000,MATCH(D1399,QS!$C$5:$C$1000,0))</f>
        <v>#N/A</v>
      </c>
      <c r="G1399" s="104" t="e">
        <f>VLOOKUP(D1399,TIMES排名!A:B,2,FALSE)</f>
        <v>#N/A</v>
      </c>
      <c r="J1399" s="109" t="s">
        <v>5368</v>
      </c>
    </row>
    <row r="1400" ht="15" spans="1:10">
      <c r="A1400" t="s">
        <v>919</v>
      </c>
      <c r="B1400" t="s">
        <v>106</v>
      </c>
      <c r="C1400">
        <v>505737</v>
      </c>
      <c r="D1400" t="s">
        <v>920</v>
      </c>
      <c r="E1400" s="103">
        <v>1396</v>
      </c>
      <c r="F1400" s="104" t="e" cm="1">
        <f t="array" ref="F1400">INDEX(QS!$B$5:$B$1000,MATCH(D1400,QS!$C$5:$C$1000,0))</f>
        <v>#N/A</v>
      </c>
      <c r="G1400" s="104" t="str">
        <f>VLOOKUP(D1400,TIMES排名!A:B,2,FALSE)</f>
        <v>1201–1500</v>
      </c>
      <c r="J1400" s="109" t="s">
        <v>5369</v>
      </c>
    </row>
    <row r="1401" ht="15" spans="1:10">
      <c r="A1401" t="s">
        <v>57</v>
      </c>
      <c r="B1401" t="s">
        <v>36</v>
      </c>
      <c r="C1401">
        <v>529433</v>
      </c>
      <c r="D1401" t="s">
        <v>988</v>
      </c>
      <c r="E1401" s="103">
        <v>1396</v>
      </c>
      <c r="F1401" s="104" t="e" cm="1">
        <f t="array" ref="F1401">INDEX(QS!$B$5:$B$1000,MATCH(D1401,QS!$C$5:$C$1000,0))</f>
        <v>#N/A</v>
      </c>
      <c r="G1401" s="104" t="e">
        <f>VLOOKUP(D1401,TIMES排名!A:B,2,FALSE)</f>
        <v>#N/A</v>
      </c>
      <c r="J1401" s="109" t="s">
        <v>5370</v>
      </c>
    </row>
    <row r="1402" ht="15" spans="1:10">
      <c r="A1402" t="s">
        <v>3372</v>
      </c>
      <c r="B1402" t="s">
        <v>647</v>
      </c>
      <c r="C1402">
        <v>507733</v>
      </c>
      <c r="D1402" t="s">
        <v>3373</v>
      </c>
      <c r="E1402" s="103">
        <v>1396</v>
      </c>
      <c r="F1402" s="104" t="e" cm="1">
        <f t="array" ref="F1402">INDEX(QS!$B$5:$B$1000,MATCH(D1402,QS!$C$5:$C$1000,0))</f>
        <v>#N/A</v>
      </c>
      <c r="G1402" s="104" t="e">
        <f>VLOOKUP(D1402,TIMES排名!A:B,2,FALSE)</f>
        <v>#N/A</v>
      </c>
      <c r="J1402" s="109" t="s">
        <v>5371</v>
      </c>
    </row>
    <row r="1403" ht="15" spans="1:10">
      <c r="A1403" t="s">
        <v>1653</v>
      </c>
      <c r="B1403" t="s">
        <v>69</v>
      </c>
      <c r="C1403">
        <v>529604</v>
      </c>
      <c r="D1403" t="s">
        <v>3374</v>
      </c>
      <c r="E1403" s="103">
        <v>1396</v>
      </c>
      <c r="F1403" s="104" t="e" cm="1">
        <f t="array" ref="F1403">INDEX(QS!$B$5:$B$1000,MATCH(D1403,QS!$C$5:$C$1000,0))</f>
        <v>#N/A</v>
      </c>
      <c r="G1403" s="104" t="e">
        <f>VLOOKUP(D1403,TIMES排名!A:B,2,FALSE)</f>
        <v>#N/A</v>
      </c>
      <c r="J1403" s="109" t="s">
        <v>5372</v>
      </c>
    </row>
    <row r="1404" ht="15" spans="1:10">
      <c r="A1404" t="s">
        <v>3375</v>
      </c>
      <c r="B1404" t="s">
        <v>2011</v>
      </c>
      <c r="C1404">
        <v>530231</v>
      </c>
      <c r="D1404" t="s">
        <v>3376</v>
      </c>
      <c r="E1404" s="103">
        <v>1396</v>
      </c>
      <c r="F1404" s="104" t="e" cm="1">
        <f t="array" ref="F1404">INDEX(QS!$B$5:$B$1000,MATCH(D1404,QS!$C$5:$C$1000,0))</f>
        <v>#N/A</v>
      </c>
      <c r="G1404" s="104" t="e">
        <f>VLOOKUP(D1404,TIMES排名!A:B,2,FALSE)</f>
        <v>#N/A</v>
      </c>
      <c r="J1404" s="109" t="s">
        <v>5373</v>
      </c>
    </row>
    <row r="1405" ht="15" spans="1:10">
      <c r="A1405" t="s">
        <v>1187</v>
      </c>
      <c r="B1405" t="s">
        <v>36</v>
      </c>
      <c r="C1405">
        <v>529552</v>
      </c>
      <c r="D1405" t="s">
        <v>1188</v>
      </c>
      <c r="E1405" s="103">
        <v>1396</v>
      </c>
      <c r="F1405" s="104" t="e" cm="1">
        <f t="array" ref="F1405">INDEX(QS!$B$5:$B$1000,MATCH(D1405,QS!$C$5:$C$1000,0))</f>
        <v>#N/A</v>
      </c>
      <c r="G1405" s="104" t="str">
        <f>VLOOKUP(D1405,TIMES排名!A:B,2,FALSE)</f>
        <v>801–1000</v>
      </c>
      <c r="J1405" s="109" t="s">
        <v>5374</v>
      </c>
    </row>
    <row r="1406" ht="15" spans="1:10">
      <c r="A1406" t="s">
        <v>3377</v>
      </c>
      <c r="B1406" t="s">
        <v>3378</v>
      </c>
      <c r="C1406">
        <v>529546</v>
      </c>
      <c r="D1406" t="s">
        <v>3379</v>
      </c>
      <c r="E1406" s="103">
        <v>1396</v>
      </c>
      <c r="F1406" s="104" t="e" cm="1">
        <f t="array" ref="F1406">INDEX(QS!$B$5:$B$1000,MATCH(D1406,QS!$C$5:$C$1000,0))</f>
        <v>#N/A</v>
      </c>
      <c r="G1406" s="104" t="e">
        <f>VLOOKUP(D1406,TIMES排名!A:B,2,FALSE)</f>
        <v>#N/A</v>
      </c>
      <c r="J1406" s="109" t="s">
        <v>5375</v>
      </c>
    </row>
    <row r="1407" ht="15" spans="1:10">
      <c r="A1407" t="s">
        <v>593</v>
      </c>
      <c r="B1407" t="s">
        <v>69</v>
      </c>
      <c r="C1407">
        <v>529086</v>
      </c>
      <c r="D1407" t="s">
        <v>594</v>
      </c>
      <c r="E1407" s="103">
        <v>1396</v>
      </c>
      <c r="F1407" s="104" t="e" cm="1">
        <f t="array" ref="F1407">INDEX(QS!$B$5:$B$1000,MATCH(D1407,QS!$C$5:$C$1000,0))</f>
        <v>#N/A</v>
      </c>
      <c r="G1407" s="104" t="str">
        <f>VLOOKUP(D1407,TIMES排名!A:B,2,FALSE)</f>
        <v>1501+</v>
      </c>
      <c r="J1407" s="109" t="s">
        <v>5376</v>
      </c>
    </row>
    <row r="1408" ht="15" spans="1:10">
      <c r="A1408" t="s">
        <v>1146</v>
      </c>
      <c r="B1408" t="s">
        <v>385</v>
      </c>
      <c r="C1408">
        <v>500476</v>
      </c>
      <c r="D1408" t="s">
        <v>1147</v>
      </c>
      <c r="E1408" s="103">
        <v>1408</v>
      </c>
      <c r="F1408" s="104" t="e" cm="1">
        <f t="array" ref="F1408">INDEX(QS!$B$5:$B$1000,MATCH(D1408,QS!$C$5:$C$1000,0))</f>
        <v>#N/A</v>
      </c>
      <c r="G1408" s="104" t="str">
        <f>VLOOKUP(D1408,TIMES排名!A:B,2,FALSE)</f>
        <v>1201–1500</v>
      </c>
      <c r="J1408" s="109" t="s">
        <v>5377</v>
      </c>
    </row>
    <row r="1409" ht="15" spans="1:10">
      <c r="A1409" t="s">
        <v>639</v>
      </c>
      <c r="B1409" t="s">
        <v>464</v>
      </c>
      <c r="C1409">
        <v>529050</v>
      </c>
      <c r="D1409" t="s">
        <v>640</v>
      </c>
      <c r="E1409" s="103">
        <v>1408</v>
      </c>
      <c r="F1409" s="104" t="e" cm="1">
        <f t="array" ref="F1409">INDEX(QS!$B$5:$B$1000,MATCH(D1409,QS!$C$5:$C$1000,0))</f>
        <v>#N/A</v>
      </c>
      <c r="G1409" s="104" t="str">
        <f>VLOOKUP(D1409,TIMES排名!A:B,2,FALSE)</f>
        <v>1201–1500</v>
      </c>
      <c r="J1409" s="109" t="s">
        <v>5378</v>
      </c>
    </row>
    <row r="1410" ht="15" spans="1:10">
      <c r="A1410" t="s">
        <v>867</v>
      </c>
      <c r="B1410" t="s">
        <v>624</v>
      </c>
      <c r="C1410">
        <v>509246</v>
      </c>
      <c r="D1410" t="s">
        <v>868</v>
      </c>
      <c r="E1410" s="103">
        <v>1408</v>
      </c>
      <c r="F1410" s="104" t="e" cm="1">
        <f t="array" ref="F1410">INDEX(QS!$B$5:$B$1000,MATCH(D1410,QS!$C$5:$C$1000,0))</f>
        <v>#N/A</v>
      </c>
      <c r="G1410" s="104" t="str">
        <f>VLOOKUP(D1410,TIMES排名!A:B,2,FALSE)</f>
        <v>501–600</v>
      </c>
      <c r="J1410" s="109" t="s">
        <v>5379</v>
      </c>
    </row>
    <row r="1411" ht="15" spans="1:10">
      <c r="A1411" t="s">
        <v>787</v>
      </c>
      <c r="B1411" t="s">
        <v>69</v>
      </c>
      <c r="C1411">
        <v>529497</v>
      </c>
      <c r="D1411" t="s">
        <v>3380</v>
      </c>
      <c r="E1411" s="103">
        <v>1408</v>
      </c>
      <c r="F1411" s="104" t="e" cm="1">
        <f t="array" ref="F1411">INDEX(QS!$B$5:$B$1000,MATCH(D1411,QS!$C$5:$C$1000,0))</f>
        <v>#N/A</v>
      </c>
      <c r="G1411" s="104" t="e">
        <f>VLOOKUP(D1411,TIMES排名!A:B,2,FALSE)</f>
        <v>#N/A</v>
      </c>
      <c r="J1411" s="109" t="s">
        <v>5380</v>
      </c>
    </row>
    <row r="1412" ht="15" spans="1:10">
      <c r="A1412" t="s">
        <v>137</v>
      </c>
      <c r="B1412" t="s">
        <v>69</v>
      </c>
      <c r="C1412">
        <v>505505</v>
      </c>
      <c r="D1412" t="s">
        <v>3381</v>
      </c>
      <c r="E1412" s="103">
        <v>1408</v>
      </c>
      <c r="F1412" s="104" t="e" cm="1">
        <f t="array" ref="F1412">INDEX(QS!$B$5:$B$1000,MATCH(D1412,QS!$C$5:$C$1000,0))</f>
        <v>#N/A</v>
      </c>
      <c r="G1412" s="104" t="e">
        <f>VLOOKUP(D1412,TIMES排名!A:B,2,FALSE)</f>
        <v>#N/A</v>
      </c>
      <c r="J1412" s="109" t="s">
        <v>5381</v>
      </c>
    </row>
    <row r="1413" ht="15" spans="1:10">
      <c r="A1413" t="s">
        <v>595</v>
      </c>
      <c r="B1413" t="s">
        <v>464</v>
      </c>
      <c r="C1413">
        <v>529321</v>
      </c>
      <c r="D1413" t="s">
        <v>1405</v>
      </c>
      <c r="E1413" s="103">
        <v>1408</v>
      </c>
      <c r="F1413" s="104" t="e" cm="1">
        <f t="array" ref="F1413">INDEX(QS!$B$5:$B$1000,MATCH(D1413,QS!$C$5:$C$1000,0))</f>
        <v>#N/A</v>
      </c>
      <c r="G1413" s="104" t="str">
        <f>VLOOKUP(D1413,TIMES排名!A:B,2,FALSE)</f>
        <v>801–1000</v>
      </c>
      <c r="J1413" s="109" t="s">
        <v>5382</v>
      </c>
    </row>
    <row r="1414" ht="15" spans="1:10">
      <c r="A1414" t="s">
        <v>2581</v>
      </c>
      <c r="B1414" t="s">
        <v>40</v>
      </c>
      <c r="C1414">
        <v>159373</v>
      </c>
      <c r="D1414" t="s">
        <v>3382</v>
      </c>
      <c r="E1414" s="103">
        <v>1414</v>
      </c>
      <c r="F1414" s="104" t="e" cm="1">
        <f t="array" ref="F1414">INDEX(QS!$B$5:$B$1000,MATCH(D1414,QS!$C$5:$C$1000,0))</f>
        <v>#N/A</v>
      </c>
      <c r="G1414" s="104" t="e">
        <f>VLOOKUP(D1414,TIMES排名!A:B,2,FALSE)</f>
        <v>#N/A</v>
      </c>
      <c r="J1414" s="109" t="s">
        <v>5383</v>
      </c>
    </row>
    <row r="1415" ht="15" spans="1:10">
      <c r="A1415" t="s">
        <v>1373</v>
      </c>
      <c r="B1415" t="s">
        <v>40</v>
      </c>
      <c r="C1415">
        <v>136215</v>
      </c>
      <c r="D1415" t="s">
        <v>1374</v>
      </c>
      <c r="E1415" s="103">
        <v>1414</v>
      </c>
      <c r="F1415" s="104" t="e" cm="1">
        <f t="array" ref="F1415">INDEX(QS!$B$5:$B$1000,MATCH(D1415,QS!$C$5:$C$1000,0))</f>
        <v>#N/A</v>
      </c>
      <c r="G1415" s="104" t="str">
        <f>VLOOKUP(D1415,TIMES排名!A:B,2,FALSE)</f>
        <v>401–500</v>
      </c>
      <c r="J1415" s="109" t="s">
        <v>5384</v>
      </c>
    </row>
    <row r="1416" ht="15" spans="1:10">
      <c r="A1416" t="s">
        <v>1862</v>
      </c>
      <c r="B1416" t="s">
        <v>36</v>
      </c>
      <c r="C1416">
        <v>530046</v>
      </c>
      <c r="D1416" t="s">
        <v>1863</v>
      </c>
      <c r="E1416" s="103">
        <v>1414</v>
      </c>
      <c r="F1416" s="104" t="e" cm="1">
        <f t="array" ref="F1416">INDEX(QS!$B$5:$B$1000,MATCH(D1416,QS!$C$5:$C$1000,0))</f>
        <v>#N/A</v>
      </c>
      <c r="G1416" s="104" t="str">
        <f>VLOOKUP(D1416,TIMES排名!A:B,2,FALSE)</f>
        <v>601–800</v>
      </c>
      <c r="J1416" s="109" t="s">
        <v>5385</v>
      </c>
    </row>
    <row r="1417" ht="15" spans="1:10">
      <c r="A1417" t="s">
        <v>1866</v>
      </c>
      <c r="B1417" t="s">
        <v>1867</v>
      </c>
      <c r="C1417">
        <v>530233</v>
      </c>
      <c r="D1417" t="s">
        <v>3383</v>
      </c>
      <c r="E1417" s="103">
        <v>1414</v>
      </c>
      <c r="F1417" s="104" t="e" cm="1">
        <f t="array" ref="F1417">INDEX(QS!$B$5:$B$1000,MATCH(D1417,QS!$C$5:$C$1000,0))</f>
        <v>#N/A</v>
      </c>
      <c r="G1417" s="104" t="e">
        <f>VLOOKUP(D1417,TIMES排名!A:B,2,FALSE)</f>
        <v>#N/A</v>
      </c>
      <c r="J1417" s="109" t="s">
        <v>5386</v>
      </c>
    </row>
    <row r="1418" ht="15" spans="1:10">
      <c r="A1418" t="s">
        <v>68</v>
      </c>
      <c r="B1418" t="s">
        <v>69</v>
      </c>
      <c r="C1418">
        <v>529765</v>
      </c>
      <c r="D1418" t="s">
        <v>3384</v>
      </c>
      <c r="E1418" s="103">
        <v>1414</v>
      </c>
      <c r="F1418" s="104" t="e" cm="1">
        <f t="array" ref="F1418">INDEX(QS!$B$5:$B$1000,MATCH(D1418,QS!$C$5:$C$1000,0))</f>
        <v>#N/A</v>
      </c>
      <c r="G1418" s="104" t="e">
        <f>VLOOKUP(D1418,TIMES排名!A:B,2,FALSE)</f>
        <v>#N/A</v>
      </c>
      <c r="J1418" s="109" t="s">
        <v>5387</v>
      </c>
    </row>
    <row r="1419" ht="15" spans="1:10">
      <c r="A1419" t="s">
        <v>3385</v>
      </c>
      <c r="B1419" t="s">
        <v>69</v>
      </c>
      <c r="C1419">
        <v>529043</v>
      </c>
      <c r="D1419" t="s">
        <v>3386</v>
      </c>
      <c r="E1419" s="103">
        <v>1414</v>
      </c>
      <c r="F1419" s="104" t="e" cm="1">
        <f t="array" ref="F1419">INDEX(QS!$B$5:$B$1000,MATCH(D1419,QS!$C$5:$C$1000,0))</f>
        <v>#N/A</v>
      </c>
      <c r="G1419" s="104" t="e">
        <f>VLOOKUP(D1419,TIMES排名!A:B,2,FALSE)</f>
        <v>#N/A</v>
      </c>
      <c r="J1419" s="109" t="s">
        <v>5388</v>
      </c>
    </row>
    <row r="1420" ht="15" spans="1:10">
      <c r="A1420" t="s">
        <v>384</v>
      </c>
      <c r="B1420" t="s">
        <v>385</v>
      </c>
      <c r="C1420">
        <v>529280</v>
      </c>
      <c r="D1420" t="s">
        <v>3387</v>
      </c>
      <c r="E1420" s="103">
        <v>1414</v>
      </c>
      <c r="F1420" s="104" t="e" cm="1">
        <f t="array" ref="F1420">INDEX(QS!$B$5:$B$1000,MATCH(D1420,QS!$C$5:$C$1000,0))</f>
        <v>#N/A</v>
      </c>
      <c r="G1420" s="104" t="e">
        <f>VLOOKUP(D1420,TIMES排名!A:B,2,FALSE)</f>
        <v>#N/A</v>
      </c>
      <c r="J1420" s="109" t="s">
        <v>5389</v>
      </c>
    </row>
    <row r="1421" ht="15" spans="1:10">
      <c r="A1421" t="s">
        <v>3388</v>
      </c>
      <c r="B1421" t="s">
        <v>883</v>
      </c>
      <c r="C1421">
        <v>529588</v>
      </c>
      <c r="D1421" t="s">
        <v>3389</v>
      </c>
      <c r="E1421" s="103">
        <v>1414</v>
      </c>
      <c r="F1421" s="104" t="e" cm="1">
        <f t="array" ref="F1421">INDEX(QS!$B$5:$B$1000,MATCH(D1421,QS!$C$5:$C$1000,0))</f>
        <v>#N/A</v>
      </c>
      <c r="G1421" s="104" t="e">
        <f>VLOOKUP(D1421,TIMES排名!A:B,2,FALSE)</f>
        <v>#N/A</v>
      </c>
      <c r="J1421" s="109" t="s">
        <v>5390</v>
      </c>
    </row>
    <row r="1422" ht="15" spans="1:10">
      <c r="A1422" t="s">
        <v>35</v>
      </c>
      <c r="B1422" t="s">
        <v>40</v>
      </c>
      <c r="C1422">
        <v>204024</v>
      </c>
      <c r="D1422" s="8" t="s">
        <v>3391</v>
      </c>
      <c r="E1422" s="103">
        <v>1422</v>
      </c>
      <c r="F1422" s="104" t="e" cm="1">
        <f t="array" ref="F1422">INDEX(QS!$B$5:$B$1000,MATCH(D1422,QS!$C$5:$C$1000,0))</f>
        <v>#N/A</v>
      </c>
      <c r="G1422" s="104" t="e">
        <f>VLOOKUP(D1422,TIMES排名!A:B,2,FALSE)</f>
        <v>#N/A</v>
      </c>
      <c r="J1422" s="109" t="s">
        <v>5391</v>
      </c>
    </row>
    <row r="1423" ht="15" spans="1:10">
      <c r="A1423" t="s">
        <v>966</v>
      </c>
      <c r="B1423" t="s">
        <v>624</v>
      </c>
      <c r="C1423">
        <v>530234</v>
      </c>
      <c r="D1423" t="s">
        <v>967</v>
      </c>
      <c r="E1423" s="103">
        <v>1422</v>
      </c>
      <c r="F1423" s="104" t="e" cm="1">
        <f t="array" ref="F1423">INDEX(QS!$B$5:$B$1000,MATCH(D1423,QS!$C$5:$C$1000,0))</f>
        <v>#N/A</v>
      </c>
      <c r="G1423" s="104" t="str">
        <f>VLOOKUP(D1423,TIMES排名!A:B,2,FALSE)</f>
        <v>Reporter</v>
      </c>
      <c r="J1423" s="109" t="s">
        <v>5392</v>
      </c>
    </row>
    <row r="1424" ht="15" spans="1:10">
      <c r="A1424" t="s">
        <v>2327</v>
      </c>
      <c r="B1424" t="s">
        <v>69</v>
      </c>
      <c r="C1424">
        <v>529481</v>
      </c>
      <c r="D1424" t="s">
        <v>3392</v>
      </c>
      <c r="E1424" s="103">
        <v>1422</v>
      </c>
      <c r="F1424" s="104" t="e" cm="1">
        <f t="array" ref="F1424">INDEX(QS!$B$5:$B$1000,MATCH(D1424,QS!$C$5:$C$1000,0))</f>
        <v>#N/A</v>
      </c>
      <c r="G1424" s="104" t="e">
        <f>VLOOKUP(D1424,TIMES排名!A:B,2,FALSE)</f>
        <v>#N/A</v>
      </c>
      <c r="J1424" s="109" t="s">
        <v>5393</v>
      </c>
    </row>
    <row r="1425" ht="15" spans="1:10">
      <c r="A1425" t="s">
        <v>1430</v>
      </c>
      <c r="B1425" t="s">
        <v>474</v>
      </c>
      <c r="C1425">
        <v>529597</v>
      </c>
      <c r="D1425" t="s">
        <v>1431</v>
      </c>
      <c r="E1425" s="103">
        <v>1422</v>
      </c>
      <c r="F1425" s="104" t="e" cm="1">
        <f t="array" ref="F1425">INDEX(QS!$B$5:$B$1000,MATCH(D1425,QS!$C$5:$C$1000,0))</f>
        <v>#N/A</v>
      </c>
      <c r="G1425" s="104" t="e">
        <f>VLOOKUP(D1425,TIMES排名!A:B,2,FALSE)</f>
        <v>#N/A</v>
      </c>
      <c r="J1425" s="109" t="s">
        <v>5394</v>
      </c>
    </row>
    <row r="1426" ht="15" spans="1:10">
      <c r="A1426" t="s">
        <v>3393</v>
      </c>
      <c r="B1426" t="s">
        <v>69</v>
      </c>
      <c r="C1426">
        <v>529853</v>
      </c>
      <c r="D1426" t="s">
        <v>3394</v>
      </c>
      <c r="E1426" s="103">
        <v>1422</v>
      </c>
      <c r="F1426" s="104" t="e" cm="1">
        <f t="array" ref="F1426">INDEX(QS!$B$5:$B$1000,MATCH(D1426,QS!$C$5:$C$1000,0))</f>
        <v>#N/A</v>
      </c>
      <c r="G1426" s="104" t="e">
        <f>VLOOKUP(D1426,TIMES排名!A:B,2,FALSE)</f>
        <v>#N/A</v>
      </c>
      <c r="J1426" s="109" t="s">
        <v>5395</v>
      </c>
    </row>
    <row r="1427" ht="15" spans="1:10">
      <c r="A1427" t="s">
        <v>850</v>
      </c>
      <c r="B1427" t="s">
        <v>40</v>
      </c>
      <c r="C1427">
        <v>181002</v>
      </c>
      <c r="D1427" t="s">
        <v>851</v>
      </c>
      <c r="E1427" s="103">
        <v>1427</v>
      </c>
      <c r="F1427" s="104" t="e" cm="1">
        <f t="array" ref="F1427">INDEX(QS!$B$5:$B$1000,MATCH(D1427,QS!$C$5:$C$1000,0))</f>
        <v>#N/A</v>
      </c>
      <c r="G1427" s="104" t="str">
        <f>VLOOKUP(D1427,TIMES排名!A:B,2,FALSE)</f>
        <v>1001–1200</v>
      </c>
      <c r="J1427" s="109" t="s">
        <v>5396</v>
      </c>
    </row>
    <row r="1428" ht="15" spans="1:10">
      <c r="A1428" t="s">
        <v>487</v>
      </c>
      <c r="B1428" t="s">
        <v>488</v>
      </c>
      <c r="C1428">
        <v>528844</v>
      </c>
      <c r="D1428" t="s">
        <v>489</v>
      </c>
      <c r="E1428" s="103">
        <v>1427</v>
      </c>
      <c r="F1428" s="104" t="str" cm="1">
        <f t="array" ref="F1428">INDEX(QS!$B$5:$B$1000,MATCH(D1428,QS!$C$5:$C$1000,0))</f>
        <v>801-850</v>
      </c>
      <c r="G1428" s="104" t="str">
        <f>VLOOKUP(D1428,TIMES排名!A:B,2,FALSE)</f>
        <v>1501+</v>
      </c>
      <c r="J1428" s="109" t="s">
        <v>5397</v>
      </c>
    </row>
    <row r="1429" ht="15" spans="1:10">
      <c r="A1429" t="s">
        <v>3395</v>
      </c>
      <c r="B1429" t="s">
        <v>69</v>
      </c>
      <c r="C1429">
        <v>529606</v>
      </c>
      <c r="D1429" t="s">
        <v>3396</v>
      </c>
      <c r="E1429" s="103">
        <v>1427</v>
      </c>
      <c r="F1429" s="104" t="e" cm="1">
        <f t="array" ref="F1429">INDEX(QS!$B$5:$B$1000,MATCH(D1429,QS!$C$5:$C$1000,0))</f>
        <v>#N/A</v>
      </c>
      <c r="G1429" s="104" t="e">
        <f>VLOOKUP(D1429,TIMES排名!A:B,2,FALSE)</f>
        <v>#N/A</v>
      </c>
      <c r="J1429" s="109" t="s">
        <v>5398</v>
      </c>
    </row>
    <row r="1430" ht="15" spans="1:10">
      <c r="A1430" t="s">
        <v>3397</v>
      </c>
      <c r="B1430" t="s">
        <v>69</v>
      </c>
      <c r="C1430">
        <v>529802</v>
      </c>
      <c r="D1430" t="s">
        <v>3398</v>
      </c>
      <c r="E1430" s="103">
        <v>1427</v>
      </c>
      <c r="F1430" s="104" t="e" cm="1">
        <f t="array" ref="F1430">INDEX(QS!$B$5:$B$1000,MATCH(D1430,QS!$C$5:$C$1000,0))</f>
        <v>#N/A</v>
      </c>
      <c r="G1430" s="104" t="e">
        <f>VLOOKUP(D1430,TIMES排名!A:B,2,FALSE)</f>
        <v>#N/A</v>
      </c>
      <c r="J1430" s="109" t="s">
        <v>5399</v>
      </c>
    </row>
    <row r="1431" ht="15" spans="1:10">
      <c r="A1431" t="s">
        <v>962</v>
      </c>
      <c r="B1431" t="s">
        <v>69</v>
      </c>
      <c r="C1431">
        <v>530235</v>
      </c>
      <c r="D1431" t="s">
        <v>3399</v>
      </c>
      <c r="E1431" s="103">
        <v>1427</v>
      </c>
      <c r="F1431" s="104" t="e" cm="1">
        <f t="array" ref="F1431">INDEX(QS!$B$5:$B$1000,MATCH(D1431,QS!$C$5:$C$1000,0))</f>
        <v>#N/A</v>
      </c>
      <c r="G1431" s="104" t="e">
        <f>VLOOKUP(D1431,TIMES排名!A:B,2,FALSE)</f>
        <v>#N/A</v>
      </c>
      <c r="J1431" s="109" t="s">
        <v>5400</v>
      </c>
    </row>
    <row r="1432" ht="15" spans="1:10">
      <c r="A1432" t="s">
        <v>1578</v>
      </c>
      <c r="B1432" t="s">
        <v>624</v>
      </c>
      <c r="C1432">
        <v>529787</v>
      </c>
      <c r="D1432" t="s">
        <v>1579</v>
      </c>
      <c r="E1432" s="103">
        <v>1427</v>
      </c>
      <c r="F1432" s="104" t="e" cm="1">
        <f t="array" ref="F1432">INDEX(QS!$B$5:$B$1000,MATCH(D1432,QS!$C$5:$C$1000,0))</f>
        <v>#N/A</v>
      </c>
      <c r="G1432" s="104" t="str">
        <f>VLOOKUP(D1432,TIMES排名!A:B,2,FALSE)</f>
        <v>Reporter</v>
      </c>
      <c r="J1432" s="109" t="s">
        <v>5401</v>
      </c>
    </row>
    <row r="1433" ht="15" spans="1:10">
      <c r="A1433" t="s">
        <v>3000</v>
      </c>
      <c r="B1433" t="s">
        <v>69</v>
      </c>
      <c r="C1433">
        <v>529111</v>
      </c>
      <c r="D1433" t="s">
        <v>3400</v>
      </c>
      <c r="E1433" s="103">
        <v>1427</v>
      </c>
      <c r="F1433" s="104" t="e" cm="1">
        <f t="array" ref="F1433">INDEX(QS!$B$5:$B$1000,MATCH(D1433,QS!$C$5:$C$1000,0))</f>
        <v>#N/A</v>
      </c>
      <c r="G1433" s="104" t="e">
        <f>VLOOKUP(D1433,TIMES排名!A:B,2,FALSE)</f>
        <v>#N/A</v>
      </c>
      <c r="J1433" s="109" t="s">
        <v>5402</v>
      </c>
    </row>
    <row r="1434" ht="15" spans="1:10">
      <c r="A1434" t="s">
        <v>1957</v>
      </c>
      <c r="B1434" t="s">
        <v>96</v>
      </c>
      <c r="C1434">
        <v>528867</v>
      </c>
      <c r="D1434" t="s">
        <v>1958</v>
      </c>
      <c r="E1434" s="103">
        <v>1427</v>
      </c>
      <c r="F1434" s="104" t="e" cm="1">
        <f t="array" ref="F1434">INDEX(QS!$B$5:$B$1000,MATCH(D1434,QS!$C$5:$C$1000,0))</f>
        <v>#N/A</v>
      </c>
      <c r="G1434" s="104" t="str">
        <f>VLOOKUP(D1434,TIMES排名!A:B,2,FALSE)</f>
        <v>601–800</v>
      </c>
      <c r="J1434" s="109" t="s">
        <v>5403</v>
      </c>
    </row>
    <row r="1435" ht="15" spans="1:10">
      <c r="A1435" t="s">
        <v>646</v>
      </c>
      <c r="B1435" t="s">
        <v>647</v>
      </c>
      <c r="C1435">
        <v>530236</v>
      </c>
      <c r="D1435" t="s">
        <v>648</v>
      </c>
      <c r="E1435" s="103">
        <v>1435</v>
      </c>
      <c r="F1435" s="104" t="e" cm="1">
        <f t="array" ref="F1435">INDEX(QS!$B$5:$B$1000,MATCH(D1435,QS!$C$5:$C$1000,0))</f>
        <v>#N/A</v>
      </c>
      <c r="G1435" s="104" t="str">
        <f>VLOOKUP(D1435,TIMES排名!A:B,2,FALSE)</f>
        <v>801–1000</v>
      </c>
      <c r="J1435" s="109" t="s">
        <v>5404</v>
      </c>
    </row>
    <row r="1436" ht="15" spans="1:10">
      <c r="A1436" t="s">
        <v>880</v>
      </c>
      <c r="B1436" t="s">
        <v>692</v>
      </c>
      <c r="C1436">
        <v>529213</v>
      </c>
      <c r="D1436" t="s">
        <v>881</v>
      </c>
      <c r="E1436" s="103">
        <v>1435</v>
      </c>
      <c r="F1436" s="104" t="e" cm="1">
        <f t="array" ref="F1436">INDEX(QS!$B$5:$B$1000,MATCH(D1436,QS!$C$5:$C$1000,0))</f>
        <v>#N/A</v>
      </c>
      <c r="G1436" s="104" t="str">
        <f>VLOOKUP(D1436,TIMES排名!A:B,2,FALSE)</f>
        <v>1201–1500</v>
      </c>
      <c r="J1436" s="109" t="s">
        <v>5405</v>
      </c>
    </row>
    <row r="1437" ht="15" spans="1:10">
      <c r="A1437" t="s">
        <v>3401</v>
      </c>
      <c r="B1437" t="s">
        <v>96</v>
      </c>
      <c r="C1437">
        <v>529085</v>
      </c>
      <c r="D1437" t="s">
        <v>3402</v>
      </c>
      <c r="E1437" s="103">
        <v>1435</v>
      </c>
      <c r="F1437" s="104" t="e" cm="1">
        <f t="array" ref="F1437">INDEX(QS!$B$5:$B$1000,MATCH(D1437,QS!$C$5:$C$1000,0))</f>
        <v>#N/A</v>
      </c>
      <c r="G1437" s="104" t="e">
        <f>VLOOKUP(D1437,TIMES排名!A:B,2,FALSE)</f>
        <v>#N/A</v>
      </c>
      <c r="J1437" s="109" t="s">
        <v>5406</v>
      </c>
    </row>
    <row r="1438" ht="15" spans="1:10">
      <c r="A1438" t="s">
        <v>2195</v>
      </c>
      <c r="B1438" t="s">
        <v>106</v>
      </c>
      <c r="C1438">
        <v>501284</v>
      </c>
      <c r="D1438" t="s">
        <v>2196</v>
      </c>
      <c r="E1438" s="103">
        <v>1435</v>
      </c>
      <c r="F1438" s="104" t="e" cm="1">
        <f t="array" ref="F1438">INDEX(QS!$B$5:$B$1000,MATCH(D1438,QS!$C$5:$C$1000,0))</f>
        <v>#N/A</v>
      </c>
      <c r="G1438" s="104" t="str">
        <f>VLOOKUP(D1438,TIMES排名!A:B,2,FALSE)</f>
        <v>1201–1500</v>
      </c>
      <c r="J1438" s="109" t="s">
        <v>5407</v>
      </c>
    </row>
    <row r="1439" ht="15" spans="1:10">
      <c r="A1439" t="s">
        <v>3403</v>
      </c>
      <c r="B1439" t="s">
        <v>40</v>
      </c>
      <c r="C1439">
        <v>237011</v>
      </c>
      <c r="D1439" t="s">
        <v>3404</v>
      </c>
      <c r="E1439" s="103">
        <v>1435</v>
      </c>
      <c r="F1439" s="104" t="e" cm="1">
        <f t="array" ref="F1439">INDEX(QS!$B$5:$B$1000,MATCH(D1439,QS!$C$5:$C$1000,0))</f>
        <v>#N/A</v>
      </c>
      <c r="G1439" s="104" t="e">
        <f>VLOOKUP(D1439,TIMES排名!A:B,2,FALSE)</f>
        <v>#N/A</v>
      </c>
      <c r="J1439" s="109" t="s">
        <v>5408</v>
      </c>
    </row>
    <row r="1440" ht="15" spans="1:10">
      <c r="A1440" t="s">
        <v>384</v>
      </c>
      <c r="B1440" t="s">
        <v>385</v>
      </c>
      <c r="C1440">
        <v>529014</v>
      </c>
      <c r="D1440" t="s">
        <v>1548</v>
      </c>
      <c r="E1440" s="103">
        <v>1440</v>
      </c>
      <c r="F1440" s="104" t="str" cm="1">
        <f t="array" ref="F1440">INDEX(QS!$B$5:$B$1000,MATCH(D1440,QS!$C$5:$C$1000,0))</f>
        <v>=509</v>
      </c>
      <c r="G1440" s="104" t="str">
        <f>VLOOKUP(D1440,TIMES排名!A:B,2,FALSE)</f>
        <v>1001–1200</v>
      </c>
      <c r="J1440" s="109" t="s">
        <v>5409</v>
      </c>
    </row>
    <row r="1441" ht="15" spans="1:10">
      <c r="A1441" t="s">
        <v>585</v>
      </c>
      <c r="B1441" t="s">
        <v>586</v>
      </c>
      <c r="C1441">
        <v>529405</v>
      </c>
      <c r="D1441" t="s">
        <v>587</v>
      </c>
      <c r="E1441" s="103">
        <v>1440</v>
      </c>
      <c r="F1441" s="104" t="e" cm="1">
        <f t="array" ref="F1441">INDEX(QS!$B$5:$B$1000,MATCH(D1441,QS!$C$5:$C$1000,0))</f>
        <v>#N/A</v>
      </c>
      <c r="G1441" s="104" t="str">
        <f>VLOOKUP(D1441,TIMES排名!A:B,2,FALSE)</f>
        <v>1501+</v>
      </c>
      <c r="J1441" s="109" t="s">
        <v>5410</v>
      </c>
    </row>
    <row r="1442" ht="15" spans="1:10">
      <c r="A1442" t="s">
        <v>3405</v>
      </c>
      <c r="B1442" t="s">
        <v>218</v>
      </c>
      <c r="C1442">
        <v>529696</v>
      </c>
      <c r="D1442" t="s">
        <v>3406</v>
      </c>
      <c r="E1442" s="103">
        <v>1440</v>
      </c>
      <c r="F1442" s="104" t="e" cm="1">
        <f t="array" ref="F1442">INDEX(QS!$B$5:$B$1000,MATCH(D1442,QS!$C$5:$C$1000,0))</f>
        <v>#N/A</v>
      </c>
      <c r="G1442" s="104" t="e">
        <f>VLOOKUP(D1442,TIMES排名!A:B,2,FALSE)</f>
        <v>#N/A</v>
      </c>
      <c r="J1442" s="109" t="s">
        <v>5411</v>
      </c>
    </row>
    <row r="1443" ht="15" spans="1:10">
      <c r="A1443" t="s">
        <v>3407</v>
      </c>
      <c r="B1443" t="s">
        <v>642</v>
      </c>
      <c r="C1443">
        <v>529446</v>
      </c>
      <c r="D1443" t="s">
        <v>3408</v>
      </c>
      <c r="E1443" s="103">
        <v>1440</v>
      </c>
      <c r="F1443" s="104" t="e" cm="1">
        <f t="array" ref="F1443">INDEX(QS!$B$5:$B$1000,MATCH(D1443,QS!$C$5:$C$1000,0))</f>
        <v>#N/A</v>
      </c>
      <c r="G1443" s="104" t="e">
        <f>VLOOKUP(D1443,TIMES排名!A:B,2,FALSE)</f>
        <v>#N/A</v>
      </c>
      <c r="J1443" s="109" t="s">
        <v>5412</v>
      </c>
    </row>
    <row r="1444" ht="15" spans="1:10">
      <c r="A1444" t="s">
        <v>3409</v>
      </c>
      <c r="B1444" t="s">
        <v>106</v>
      </c>
      <c r="C1444">
        <v>528981</v>
      </c>
      <c r="D1444" t="s">
        <v>3410</v>
      </c>
      <c r="E1444" s="103">
        <v>1440</v>
      </c>
      <c r="F1444" s="104" t="e" cm="1">
        <f t="array" ref="F1444">INDEX(QS!$B$5:$B$1000,MATCH(D1444,QS!$C$5:$C$1000,0))</f>
        <v>#N/A</v>
      </c>
      <c r="G1444" s="104" t="e">
        <f>VLOOKUP(D1444,TIMES排名!A:B,2,FALSE)</f>
        <v>#N/A</v>
      </c>
      <c r="J1444" s="109" t="s">
        <v>5413</v>
      </c>
    </row>
    <row r="1445" ht="15" spans="1:10">
      <c r="A1445" t="s">
        <v>3411</v>
      </c>
      <c r="B1445" t="s">
        <v>3412</v>
      </c>
      <c r="C1445">
        <v>530237</v>
      </c>
      <c r="D1445" t="s">
        <v>3413</v>
      </c>
      <c r="E1445" s="103">
        <v>1440</v>
      </c>
      <c r="F1445" s="104" t="e" cm="1">
        <f t="array" ref="F1445">INDEX(QS!$B$5:$B$1000,MATCH(D1445,QS!$C$5:$C$1000,0))</f>
        <v>#N/A</v>
      </c>
      <c r="G1445" s="104" t="e">
        <f>VLOOKUP(D1445,TIMES排名!A:B,2,FALSE)</f>
        <v>#N/A</v>
      </c>
      <c r="J1445" s="109" t="s">
        <v>5414</v>
      </c>
    </row>
    <row r="1446" ht="15" spans="1:10">
      <c r="A1446" t="s">
        <v>3414</v>
      </c>
      <c r="B1446" t="s">
        <v>40</v>
      </c>
      <c r="C1446">
        <v>219356</v>
      </c>
      <c r="D1446" t="s">
        <v>3415</v>
      </c>
      <c r="E1446" s="103">
        <v>1446</v>
      </c>
      <c r="F1446" s="104" t="e" cm="1">
        <f t="array" ref="F1446">INDEX(QS!$B$5:$B$1000,MATCH(D1446,QS!$C$5:$C$1000,0))</f>
        <v>#N/A</v>
      </c>
      <c r="G1446" s="104" t="e">
        <f>VLOOKUP(D1446,TIMES排名!A:B,2,FALSE)</f>
        <v>#N/A</v>
      </c>
      <c r="J1446" s="109" t="s">
        <v>5415</v>
      </c>
    </row>
    <row r="1447" ht="15" spans="1:10">
      <c r="A1447" t="s">
        <v>1836</v>
      </c>
      <c r="B1447" t="s">
        <v>36</v>
      </c>
      <c r="C1447">
        <v>529003</v>
      </c>
      <c r="D1447" t="s">
        <v>1837</v>
      </c>
      <c r="E1447" s="103">
        <v>1446</v>
      </c>
      <c r="F1447" s="104" t="str" cm="1">
        <f t="array" ref="F1447">INDEX(QS!$B$5:$B$1000,MATCH(D1447,QS!$C$5:$C$1000,0))</f>
        <v>901-950</v>
      </c>
      <c r="G1447" s="104" t="str">
        <f>VLOOKUP(D1447,TIMES排名!A:B,2,FALSE)</f>
        <v>1001–1200</v>
      </c>
      <c r="J1447" s="109" t="s">
        <v>5416</v>
      </c>
    </row>
    <row r="1448" ht="15" spans="1:10">
      <c r="A1448" t="s">
        <v>1000</v>
      </c>
      <c r="B1448" t="s">
        <v>69</v>
      </c>
      <c r="C1448">
        <v>529492</v>
      </c>
      <c r="D1448" t="s">
        <v>3416</v>
      </c>
      <c r="E1448" s="103">
        <v>1446</v>
      </c>
      <c r="F1448" s="104" t="e" cm="1">
        <f t="array" ref="F1448">INDEX(QS!$B$5:$B$1000,MATCH(D1448,QS!$C$5:$C$1000,0))</f>
        <v>#N/A</v>
      </c>
      <c r="G1448" s="104" t="e">
        <f>VLOOKUP(D1448,TIMES排名!A:B,2,FALSE)</f>
        <v>#N/A</v>
      </c>
      <c r="J1448" s="109" t="s">
        <v>5417</v>
      </c>
    </row>
    <row r="1449" ht="15" spans="1:10">
      <c r="A1449" t="s">
        <v>1092</v>
      </c>
      <c r="B1449" t="s">
        <v>642</v>
      </c>
      <c r="C1449">
        <v>529534</v>
      </c>
      <c r="D1449" t="s">
        <v>3417</v>
      </c>
      <c r="E1449" s="103">
        <v>1446</v>
      </c>
      <c r="F1449" s="104" t="e" cm="1">
        <f t="array" ref="F1449">INDEX(QS!$B$5:$B$1000,MATCH(D1449,QS!$C$5:$C$1000,0))</f>
        <v>#N/A</v>
      </c>
      <c r="G1449" s="104" t="e">
        <f>VLOOKUP(D1449,TIMES排名!A:B,2,FALSE)</f>
        <v>#N/A</v>
      </c>
      <c r="J1449" s="109" t="s">
        <v>5418</v>
      </c>
    </row>
    <row r="1450" ht="15" spans="1:10">
      <c r="A1450" t="s">
        <v>3418</v>
      </c>
      <c r="B1450" t="s">
        <v>402</v>
      </c>
      <c r="C1450">
        <v>529210</v>
      </c>
      <c r="D1450" t="s">
        <v>3419</v>
      </c>
      <c r="E1450" s="103">
        <v>1446</v>
      </c>
      <c r="F1450" s="104" t="e" cm="1">
        <f t="array" ref="F1450">INDEX(QS!$B$5:$B$1000,MATCH(D1450,QS!$C$5:$C$1000,0))</f>
        <v>#N/A</v>
      </c>
      <c r="G1450" s="104" t="e">
        <f>VLOOKUP(D1450,TIMES排名!A:B,2,FALSE)</f>
        <v>#N/A</v>
      </c>
      <c r="J1450" s="109" t="s">
        <v>5419</v>
      </c>
    </row>
    <row r="1451" ht="15" spans="1:10">
      <c r="A1451" t="s">
        <v>3420</v>
      </c>
      <c r="B1451" t="s">
        <v>474</v>
      </c>
      <c r="C1451">
        <v>529105</v>
      </c>
      <c r="D1451" t="s">
        <v>3421</v>
      </c>
      <c r="E1451" s="103">
        <v>1446</v>
      </c>
      <c r="F1451" s="104" t="e" cm="1">
        <f t="array" ref="F1451">INDEX(QS!$B$5:$B$1000,MATCH(D1451,QS!$C$5:$C$1000,0))</f>
        <v>#N/A</v>
      </c>
      <c r="G1451" s="104" t="e">
        <f>VLOOKUP(D1451,TIMES排名!A:B,2,FALSE)</f>
        <v>#N/A</v>
      </c>
      <c r="J1451" s="109" t="s">
        <v>5420</v>
      </c>
    </row>
    <row r="1452" ht="15" spans="1:10">
      <c r="A1452" t="s">
        <v>1754</v>
      </c>
      <c r="B1452" t="s">
        <v>218</v>
      </c>
      <c r="C1452">
        <v>529196</v>
      </c>
      <c r="D1452" t="s">
        <v>1755</v>
      </c>
      <c r="E1452" s="103">
        <v>1446</v>
      </c>
      <c r="F1452" s="104" t="e" cm="1">
        <f t="array" ref="F1452">INDEX(QS!$B$5:$B$1000,MATCH(D1452,QS!$C$5:$C$1000,0))</f>
        <v>#N/A</v>
      </c>
      <c r="G1452" s="104" t="e">
        <f>VLOOKUP(D1452,TIMES排名!A:B,2,FALSE)</f>
        <v>#N/A</v>
      </c>
      <c r="J1452" s="109" t="s">
        <v>5421</v>
      </c>
    </row>
    <row r="1453" ht="15" spans="1:10">
      <c r="A1453" t="s">
        <v>3422</v>
      </c>
      <c r="B1453" t="s">
        <v>642</v>
      </c>
      <c r="C1453">
        <v>530238</v>
      </c>
      <c r="D1453" t="s">
        <v>3423</v>
      </c>
      <c r="E1453" s="103">
        <v>1446</v>
      </c>
      <c r="F1453" s="104" t="e" cm="1">
        <f t="array" ref="F1453">INDEX(QS!$B$5:$B$1000,MATCH(D1453,QS!$C$5:$C$1000,0))</f>
        <v>#N/A</v>
      </c>
      <c r="G1453" s="104" t="e">
        <f>VLOOKUP(D1453,TIMES排名!A:B,2,FALSE)</f>
        <v>#N/A</v>
      </c>
      <c r="J1453" s="109" t="s">
        <v>5422</v>
      </c>
    </row>
    <row r="1454" ht="15" spans="1:10">
      <c r="A1454" t="s">
        <v>574</v>
      </c>
      <c r="B1454" t="s">
        <v>575</v>
      </c>
      <c r="C1454">
        <v>510905</v>
      </c>
      <c r="D1454" t="s">
        <v>2178</v>
      </c>
      <c r="E1454" s="103">
        <v>1446</v>
      </c>
      <c r="F1454" s="104" t="e" cm="1">
        <f t="array" ref="F1454">INDEX(QS!$B$5:$B$1000,MATCH(D1454,QS!$C$5:$C$1000,0))</f>
        <v>#N/A</v>
      </c>
      <c r="G1454" s="104" t="e">
        <f>VLOOKUP(D1454,TIMES排名!A:B,2,FALSE)</f>
        <v>#N/A</v>
      </c>
      <c r="J1454" s="109" t="s">
        <v>5423</v>
      </c>
    </row>
    <row r="1455" ht="15" spans="1:10">
      <c r="A1455" t="s">
        <v>981</v>
      </c>
      <c r="B1455" t="s">
        <v>106</v>
      </c>
      <c r="C1455">
        <v>506304</v>
      </c>
      <c r="D1455" t="s">
        <v>982</v>
      </c>
      <c r="E1455" s="103">
        <v>1455</v>
      </c>
      <c r="F1455" s="104" t="str" cm="1">
        <f t="array" ref="F1455">INDEX(QS!$B$5:$B$1000,MATCH(D1455,QS!$C$5:$C$1000,0))</f>
        <v>951-1000</v>
      </c>
      <c r="G1455" s="104" t="str">
        <f>VLOOKUP(D1455,TIMES排名!A:B,2,FALSE)</f>
        <v>1201–1500</v>
      </c>
      <c r="J1455" s="109" t="s">
        <v>5424</v>
      </c>
    </row>
    <row r="1456" ht="15" spans="1:10">
      <c r="A1456" t="s">
        <v>3424</v>
      </c>
      <c r="B1456" t="s">
        <v>131</v>
      </c>
      <c r="C1456">
        <v>529159</v>
      </c>
      <c r="D1456" t="s">
        <v>3425</v>
      </c>
      <c r="E1456" s="103">
        <v>1455</v>
      </c>
      <c r="F1456" s="104" t="e" cm="1">
        <f t="array" ref="F1456">INDEX(QS!$B$5:$B$1000,MATCH(D1456,QS!$C$5:$C$1000,0))</f>
        <v>#N/A</v>
      </c>
      <c r="G1456" s="104" t="e">
        <f>VLOOKUP(D1456,TIMES排名!A:B,2,FALSE)</f>
        <v>#N/A</v>
      </c>
      <c r="J1456" s="109" t="s">
        <v>5425</v>
      </c>
    </row>
    <row r="1457" ht="15" spans="1:10">
      <c r="A1457" t="s">
        <v>3426</v>
      </c>
      <c r="B1457" t="s">
        <v>617</v>
      </c>
      <c r="C1457">
        <v>530048</v>
      </c>
      <c r="D1457" t="s">
        <v>3427</v>
      </c>
      <c r="E1457" s="103">
        <v>1455</v>
      </c>
      <c r="F1457" s="104" t="e" cm="1">
        <f t="array" ref="F1457">INDEX(QS!$B$5:$B$1000,MATCH(D1457,QS!$C$5:$C$1000,0))</f>
        <v>#N/A</v>
      </c>
      <c r="G1457" s="104" t="e">
        <f>VLOOKUP(D1457,TIMES排名!A:B,2,FALSE)</f>
        <v>#N/A</v>
      </c>
      <c r="J1457" s="109" t="s">
        <v>5426</v>
      </c>
    </row>
    <row r="1458" ht="15" spans="1:10">
      <c r="A1458" t="s">
        <v>3428</v>
      </c>
      <c r="B1458" t="s">
        <v>474</v>
      </c>
      <c r="C1458">
        <v>529299</v>
      </c>
      <c r="D1458" t="s">
        <v>3429</v>
      </c>
      <c r="E1458" s="103">
        <v>1455</v>
      </c>
      <c r="F1458" s="104" t="e" cm="1">
        <f t="array" ref="F1458">INDEX(QS!$B$5:$B$1000,MATCH(D1458,QS!$C$5:$C$1000,0))</f>
        <v>#N/A</v>
      </c>
      <c r="G1458" s="104" t="e">
        <f>VLOOKUP(D1458,TIMES排名!A:B,2,FALSE)</f>
        <v>#N/A</v>
      </c>
      <c r="J1458" s="109" t="s">
        <v>5427</v>
      </c>
    </row>
    <row r="1459" ht="15" spans="1:10">
      <c r="A1459" t="s">
        <v>3430</v>
      </c>
      <c r="B1459" t="s">
        <v>69</v>
      </c>
      <c r="C1459">
        <v>530011</v>
      </c>
      <c r="D1459" t="s">
        <v>3431</v>
      </c>
      <c r="E1459" s="103">
        <v>1459</v>
      </c>
      <c r="F1459" s="104" t="e" cm="1">
        <f t="array" ref="F1459">INDEX(QS!$B$5:$B$1000,MATCH(D1459,QS!$C$5:$C$1000,0))</f>
        <v>#N/A</v>
      </c>
      <c r="G1459" s="104" t="e">
        <f>VLOOKUP(D1459,TIMES排名!A:B,2,FALSE)</f>
        <v>#N/A</v>
      </c>
      <c r="J1459" s="109" t="s">
        <v>5428</v>
      </c>
    </row>
    <row r="1460" ht="15" spans="1:10">
      <c r="A1460" t="s">
        <v>3432</v>
      </c>
      <c r="B1460" t="s">
        <v>568</v>
      </c>
      <c r="C1460">
        <v>529995</v>
      </c>
      <c r="D1460" t="s">
        <v>3433</v>
      </c>
      <c r="E1460" s="103">
        <v>1459</v>
      </c>
      <c r="F1460" s="104" t="e" cm="1">
        <f t="array" ref="F1460">INDEX(QS!$B$5:$B$1000,MATCH(D1460,QS!$C$5:$C$1000,0))</f>
        <v>#N/A</v>
      </c>
      <c r="G1460" s="104" t="e">
        <f>VLOOKUP(D1460,TIMES排名!A:B,2,FALSE)</f>
        <v>#N/A</v>
      </c>
      <c r="J1460" s="109" t="s">
        <v>5429</v>
      </c>
    </row>
    <row r="1461" ht="15" spans="1:10">
      <c r="A1461" t="s">
        <v>2717</v>
      </c>
      <c r="B1461" t="s">
        <v>69</v>
      </c>
      <c r="C1461">
        <v>529313</v>
      </c>
      <c r="D1461" t="s">
        <v>3434</v>
      </c>
      <c r="E1461" s="103">
        <v>1459</v>
      </c>
      <c r="F1461" s="104" t="e" cm="1">
        <f t="array" ref="F1461">INDEX(QS!$B$5:$B$1000,MATCH(D1461,QS!$C$5:$C$1000,0))</f>
        <v>#N/A</v>
      </c>
      <c r="G1461" s="104" t="e">
        <f>VLOOKUP(D1461,TIMES排名!A:B,2,FALSE)</f>
        <v>#N/A</v>
      </c>
      <c r="J1461" s="109" t="s">
        <v>5430</v>
      </c>
    </row>
    <row r="1462" ht="15" spans="1:10">
      <c r="A1462" t="s">
        <v>105</v>
      </c>
      <c r="B1462" t="s">
        <v>106</v>
      </c>
      <c r="C1462">
        <v>530497</v>
      </c>
      <c r="D1462" t="s">
        <v>3435</v>
      </c>
      <c r="E1462" s="103">
        <v>1459</v>
      </c>
      <c r="F1462" s="104" t="e" cm="1">
        <f t="array" ref="F1462">INDEX(QS!$B$5:$B$1000,MATCH(D1462,QS!$C$5:$C$1000,0))</f>
        <v>#N/A</v>
      </c>
      <c r="G1462" s="104" t="e">
        <f>VLOOKUP(D1462,TIMES排名!A:B,2,FALSE)</f>
        <v>#N/A</v>
      </c>
      <c r="J1462" s="109" t="s">
        <v>5431</v>
      </c>
    </row>
    <row r="1463" ht="15" spans="1:10">
      <c r="A1463" t="s">
        <v>3436</v>
      </c>
      <c r="B1463" t="s">
        <v>402</v>
      </c>
      <c r="C1463">
        <v>529228</v>
      </c>
      <c r="D1463" t="s">
        <v>3437</v>
      </c>
      <c r="E1463" s="103">
        <v>1459</v>
      </c>
      <c r="F1463" s="104" t="e" cm="1">
        <f t="array" ref="F1463">INDEX(QS!$B$5:$B$1000,MATCH(D1463,QS!$C$5:$C$1000,0))</f>
        <v>#N/A</v>
      </c>
      <c r="G1463" s="104" t="e">
        <f>VLOOKUP(D1463,TIMES排名!A:B,2,FALSE)</f>
        <v>#N/A</v>
      </c>
      <c r="J1463" s="109" t="s">
        <v>5432</v>
      </c>
    </row>
    <row r="1464" ht="15" spans="1:10">
      <c r="A1464" t="s">
        <v>2308</v>
      </c>
      <c r="B1464" t="s">
        <v>40</v>
      </c>
      <c r="C1464">
        <v>172699</v>
      </c>
      <c r="D1464" t="s">
        <v>2309</v>
      </c>
      <c r="E1464" s="103">
        <v>1459</v>
      </c>
      <c r="F1464" s="104" t="e" cm="1">
        <f t="array" ref="F1464">INDEX(QS!$B$5:$B$1000,MATCH(D1464,QS!$C$5:$C$1000,0))</f>
        <v>#N/A</v>
      </c>
      <c r="G1464" s="104" t="str">
        <f>VLOOKUP(D1464,TIMES排名!A:B,2,FALSE)</f>
        <v>1201–1500</v>
      </c>
      <c r="J1464" s="109" t="s">
        <v>5433</v>
      </c>
    </row>
    <row r="1465" ht="15" spans="1:10">
      <c r="A1465" t="s">
        <v>796</v>
      </c>
      <c r="B1465" t="s">
        <v>40</v>
      </c>
      <c r="C1465">
        <v>111948</v>
      </c>
      <c r="D1465" t="s">
        <v>797</v>
      </c>
      <c r="E1465" s="103">
        <v>1465</v>
      </c>
      <c r="F1465" s="104" t="e" cm="1">
        <f t="array" ref="F1465">INDEX(QS!$B$5:$B$1000,MATCH(D1465,QS!$C$5:$C$1000,0))</f>
        <v>#N/A</v>
      </c>
      <c r="G1465" s="104" t="str">
        <f>VLOOKUP(D1465,TIMES排名!A:B,2,FALSE)</f>
        <v>801–1000</v>
      </c>
      <c r="J1465" s="109" t="s">
        <v>5434</v>
      </c>
    </row>
    <row r="1466" ht="15" spans="1:10">
      <c r="A1466" t="s">
        <v>964</v>
      </c>
      <c r="B1466" t="s">
        <v>106</v>
      </c>
      <c r="C1466">
        <v>529208</v>
      </c>
      <c r="D1466" t="s">
        <v>965</v>
      </c>
      <c r="E1466" s="103">
        <v>1465</v>
      </c>
      <c r="F1466" s="104" t="e" cm="1">
        <f t="array" ref="F1466">INDEX(QS!$B$5:$B$1000,MATCH(D1466,QS!$C$5:$C$1000,0))</f>
        <v>#N/A</v>
      </c>
      <c r="G1466" s="104" t="str">
        <f>VLOOKUP(D1466,TIMES排名!A:B,2,FALSE)</f>
        <v>801–1000</v>
      </c>
      <c r="J1466" s="109" t="s">
        <v>5435</v>
      </c>
    </row>
    <row r="1467" ht="15" spans="1:10">
      <c r="A1467" t="s">
        <v>1044</v>
      </c>
      <c r="B1467" t="s">
        <v>69</v>
      </c>
      <c r="C1467">
        <v>529488</v>
      </c>
      <c r="D1467" t="s">
        <v>1045</v>
      </c>
      <c r="E1467" s="103">
        <v>1465</v>
      </c>
      <c r="F1467" s="104" t="e" cm="1">
        <f t="array" ref="F1467">INDEX(QS!$B$5:$B$1000,MATCH(D1467,QS!$C$5:$C$1000,0))</f>
        <v>#N/A</v>
      </c>
      <c r="G1467" s="104" t="str">
        <f>VLOOKUP(D1467,TIMES排名!A:B,2,FALSE)</f>
        <v>1001–1200</v>
      </c>
      <c r="J1467" s="109" t="s">
        <v>5436</v>
      </c>
    </row>
    <row r="1468" ht="15" spans="1:10">
      <c r="A1468" t="s">
        <v>1453</v>
      </c>
      <c r="B1468" t="s">
        <v>69</v>
      </c>
      <c r="C1468">
        <v>529491</v>
      </c>
      <c r="D1468" t="s">
        <v>3439</v>
      </c>
      <c r="E1468" s="103">
        <v>1465</v>
      </c>
      <c r="F1468" s="104" t="e" cm="1">
        <f t="array" ref="F1468">INDEX(QS!$B$5:$B$1000,MATCH(D1468,QS!$C$5:$C$1000,0))</f>
        <v>#N/A</v>
      </c>
      <c r="G1468" s="104" t="e">
        <f>VLOOKUP(D1468,TIMES排名!A:B,2,FALSE)</f>
        <v>#N/A</v>
      </c>
      <c r="J1468" s="109" t="s">
        <v>5437</v>
      </c>
    </row>
    <row r="1469" ht="15" spans="1:10">
      <c r="A1469" t="s">
        <v>1470</v>
      </c>
      <c r="B1469" t="s">
        <v>270</v>
      </c>
      <c r="C1469">
        <v>529554</v>
      </c>
      <c r="D1469" t="s">
        <v>1471</v>
      </c>
      <c r="E1469" s="103">
        <v>1465</v>
      </c>
      <c r="F1469" s="104" t="e" cm="1">
        <f t="array" ref="F1469">INDEX(QS!$B$5:$B$1000,MATCH(D1469,QS!$C$5:$C$1000,0))</f>
        <v>#N/A</v>
      </c>
      <c r="G1469" s="104" t="str">
        <f>VLOOKUP(D1469,TIMES排名!A:B,2,FALSE)</f>
        <v>801–1000</v>
      </c>
      <c r="J1469" s="109" t="s">
        <v>5438</v>
      </c>
    </row>
    <row r="1470" ht="15" spans="1:10">
      <c r="A1470" t="s">
        <v>1168</v>
      </c>
      <c r="B1470" t="s">
        <v>522</v>
      </c>
      <c r="C1470">
        <v>529425</v>
      </c>
      <c r="D1470" t="s">
        <v>3440</v>
      </c>
      <c r="E1470" s="103">
        <v>1465</v>
      </c>
      <c r="F1470" s="104" t="e" cm="1">
        <f t="array" ref="F1470">INDEX(QS!$B$5:$B$1000,MATCH(D1470,QS!$C$5:$C$1000,0))</f>
        <v>#N/A</v>
      </c>
      <c r="G1470" s="104" t="e">
        <f>VLOOKUP(D1470,TIMES排名!A:B,2,FALSE)</f>
        <v>#N/A</v>
      </c>
      <c r="J1470" s="109" t="s">
        <v>5439</v>
      </c>
    </row>
    <row r="1471" ht="15" spans="1:10">
      <c r="A1471" t="s">
        <v>3441</v>
      </c>
      <c r="B1471" t="s">
        <v>522</v>
      </c>
      <c r="C1471">
        <v>529421</v>
      </c>
      <c r="D1471" t="s">
        <v>3442</v>
      </c>
      <c r="E1471" s="103">
        <v>1465</v>
      </c>
      <c r="F1471" s="104" t="e" cm="1">
        <f t="array" ref="F1471">INDEX(QS!$B$5:$B$1000,MATCH(D1471,QS!$C$5:$C$1000,0))</f>
        <v>#N/A</v>
      </c>
      <c r="G1471" s="104" t="e">
        <f>VLOOKUP(D1471,TIMES排名!A:B,2,FALSE)</f>
        <v>#N/A</v>
      </c>
      <c r="J1471" s="109" t="s">
        <v>5440</v>
      </c>
    </row>
    <row r="1472" ht="15" spans="1:10">
      <c r="A1472" t="s">
        <v>3443</v>
      </c>
      <c r="B1472" t="s">
        <v>69</v>
      </c>
      <c r="C1472">
        <v>529970</v>
      </c>
      <c r="D1472" t="s">
        <v>3444</v>
      </c>
      <c r="E1472" s="103">
        <v>1472</v>
      </c>
      <c r="F1472" s="104" t="e" cm="1">
        <f t="array" ref="F1472">INDEX(QS!$B$5:$B$1000,MATCH(D1472,QS!$C$5:$C$1000,0))</f>
        <v>#N/A</v>
      </c>
      <c r="G1472" s="104" t="e">
        <f>VLOOKUP(D1472,TIMES排名!A:B,2,FALSE)</f>
        <v>#N/A</v>
      </c>
      <c r="J1472" s="109" t="s">
        <v>5441</v>
      </c>
    </row>
    <row r="1473" ht="15" spans="1:10">
      <c r="A1473" t="s">
        <v>3445</v>
      </c>
      <c r="B1473" t="s">
        <v>96</v>
      </c>
      <c r="C1473">
        <v>529550</v>
      </c>
      <c r="D1473" t="s">
        <v>3446</v>
      </c>
      <c r="E1473" s="103">
        <v>1472</v>
      </c>
      <c r="F1473" s="104" t="e" cm="1">
        <f t="array" ref="F1473">INDEX(QS!$B$5:$B$1000,MATCH(D1473,QS!$C$5:$C$1000,0))</f>
        <v>#N/A</v>
      </c>
      <c r="G1473" s="104" t="e">
        <f>VLOOKUP(D1473,TIMES排名!A:B,2,FALSE)</f>
        <v>#N/A</v>
      </c>
      <c r="J1473" s="109" t="s">
        <v>5442</v>
      </c>
    </row>
    <row r="1474" ht="15" spans="1:10">
      <c r="A1474" t="s">
        <v>3447</v>
      </c>
      <c r="B1474" t="s">
        <v>572</v>
      </c>
      <c r="C1474">
        <v>529797</v>
      </c>
      <c r="D1474" t="s">
        <v>3448</v>
      </c>
      <c r="E1474" s="103">
        <v>1472</v>
      </c>
      <c r="F1474" s="104" t="e" cm="1">
        <f t="array" ref="F1474">INDEX(QS!$B$5:$B$1000,MATCH(D1474,QS!$C$5:$C$1000,0))</f>
        <v>#N/A</v>
      </c>
      <c r="G1474" s="104" t="e">
        <f>VLOOKUP(D1474,TIMES排名!A:B,2,FALSE)</f>
        <v>#N/A</v>
      </c>
      <c r="J1474" s="109" t="s">
        <v>5443</v>
      </c>
    </row>
    <row r="1475" ht="15" spans="1:10">
      <c r="A1475" t="s">
        <v>3449</v>
      </c>
      <c r="B1475" t="s">
        <v>522</v>
      </c>
      <c r="C1475">
        <v>529540</v>
      </c>
      <c r="D1475" t="s">
        <v>3450</v>
      </c>
      <c r="E1475" s="103">
        <v>1472</v>
      </c>
      <c r="F1475" s="104" t="e" cm="1">
        <f t="array" ref="F1475">INDEX(QS!$B$5:$B$1000,MATCH(D1475,QS!$C$5:$C$1000,0))</f>
        <v>#N/A</v>
      </c>
      <c r="G1475" s="104" t="e">
        <f>VLOOKUP(D1475,TIMES排名!A:B,2,FALSE)</f>
        <v>#N/A</v>
      </c>
      <c r="J1475" s="109" t="s">
        <v>5444</v>
      </c>
    </row>
    <row r="1476" ht="15" spans="1:10">
      <c r="A1476" t="s">
        <v>3451</v>
      </c>
      <c r="B1476" t="s">
        <v>96</v>
      </c>
      <c r="C1476">
        <v>529402</v>
      </c>
      <c r="D1476" t="s">
        <v>3452</v>
      </c>
      <c r="E1476" s="103">
        <v>1472</v>
      </c>
      <c r="F1476" s="104" t="e" cm="1">
        <f t="array" ref="F1476">INDEX(QS!$B$5:$B$1000,MATCH(D1476,QS!$C$5:$C$1000,0))</f>
        <v>#N/A</v>
      </c>
      <c r="G1476" s="104" t="e">
        <f>VLOOKUP(D1476,TIMES排名!A:B,2,FALSE)</f>
        <v>#N/A</v>
      </c>
      <c r="J1476" s="109" t="s">
        <v>5445</v>
      </c>
    </row>
    <row r="1477" ht="15" spans="1:10">
      <c r="A1477" t="s">
        <v>506</v>
      </c>
      <c r="B1477" t="s">
        <v>461</v>
      </c>
      <c r="C1477">
        <v>529007</v>
      </c>
      <c r="D1477" t="s">
        <v>578</v>
      </c>
      <c r="E1477" s="103">
        <v>1477</v>
      </c>
      <c r="F1477" s="104" t="str" cm="1">
        <f t="array" ref="F1477">INDEX(QS!$B$5:$B$1000,MATCH(D1477,QS!$C$5:$C$1000,0))</f>
        <v>951-1000</v>
      </c>
      <c r="G1477" s="104" t="str">
        <f>VLOOKUP(D1477,TIMES排名!A:B,2,FALSE)</f>
        <v>1501+</v>
      </c>
      <c r="J1477" s="109" t="s">
        <v>5446</v>
      </c>
    </row>
    <row r="1478" ht="15" spans="1:10">
      <c r="A1478" t="s">
        <v>3453</v>
      </c>
      <c r="B1478" t="s">
        <v>40</v>
      </c>
      <c r="C1478">
        <v>185590</v>
      </c>
      <c r="D1478" t="s">
        <v>3454</v>
      </c>
      <c r="E1478" s="103">
        <v>1478</v>
      </c>
      <c r="F1478" s="104" t="e" cm="1">
        <f t="array" ref="F1478">INDEX(QS!$B$5:$B$1000,MATCH(D1478,QS!$C$5:$C$1000,0))</f>
        <v>#N/A</v>
      </c>
      <c r="G1478" s="104" t="e">
        <f>VLOOKUP(D1478,TIMES排名!A:B,2,FALSE)</f>
        <v>#N/A</v>
      </c>
      <c r="J1478" s="109" t="s">
        <v>5447</v>
      </c>
    </row>
    <row r="1479" ht="15" spans="1:10">
      <c r="A1479" t="s">
        <v>496</v>
      </c>
      <c r="B1479" t="s">
        <v>497</v>
      </c>
      <c r="C1479">
        <v>529510</v>
      </c>
      <c r="D1479" t="s">
        <v>1644</v>
      </c>
      <c r="E1479" s="103">
        <v>1478</v>
      </c>
      <c r="F1479" s="104" t="str" cm="1">
        <f t="array" ref="F1479">INDEX(QS!$B$5:$B$1000,MATCH(D1479,QS!$C$5:$C$1000,0))</f>
        <v>=600</v>
      </c>
      <c r="G1479" s="104" t="str">
        <f>VLOOKUP(D1479,TIMES排名!A:B,2,FALSE)</f>
        <v>1201–1500</v>
      </c>
      <c r="J1479" s="109" t="s">
        <v>5448</v>
      </c>
    </row>
    <row r="1480" ht="15" spans="1:10">
      <c r="A1480" t="s">
        <v>749</v>
      </c>
      <c r="B1480" t="s">
        <v>642</v>
      </c>
      <c r="C1480">
        <v>529695</v>
      </c>
      <c r="D1480" t="s">
        <v>3455</v>
      </c>
      <c r="E1480" s="103">
        <v>1478</v>
      </c>
      <c r="F1480" s="104" t="e" cm="1">
        <f t="array" ref="F1480">INDEX(QS!$B$5:$B$1000,MATCH(D1480,QS!$C$5:$C$1000,0))</f>
        <v>#N/A</v>
      </c>
      <c r="G1480" s="104" t="e">
        <f>VLOOKUP(D1480,TIMES排名!A:B,2,FALSE)</f>
        <v>#N/A</v>
      </c>
      <c r="J1480" s="109" t="s">
        <v>5449</v>
      </c>
    </row>
    <row r="1481" ht="15" spans="1:10">
      <c r="A1481" t="s">
        <v>695</v>
      </c>
      <c r="B1481" t="s">
        <v>471</v>
      </c>
      <c r="C1481">
        <v>530063</v>
      </c>
      <c r="D1481" t="s">
        <v>1687</v>
      </c>
      <c r="E1481" s="103">
        <v>1478</v>
      </c>
      <c r="F1481" s="104" t="e" cm="1">
        <f t="array" ref="F1481">INDEX(QS!$B$5:$B$1000,MATCH(D1481,QS!$C$5:$C$1000,0))</f>
        <v>#N/A</v>
      </c>
      <c r="G1481" s="104" t="str">
        <f>VLOOKUP(D1481,TIMES排名!A:B,2,FALSE)</f>
        <v>1201–1500</v>
      </c>
      <c r="J1481" s="109" t="s">
        <v>5450</v>
      </c>
    </row>
    <row r="1482" ht="15" spans="1:10">
      <c r="A1482" t="s">
        <v>3456</v>
      </c>
      <c r="B1482" t="s">
        <v>69</v>
      </c>
      <c r="C1482">
        <v>530004</v>
      </c>
      <c r="D1482" t="s">
        <v>3457</v>
      </c>
      <c r="E1482" s="103">
        <v>1478</v>
      </c>
      <c r="F1482" s="104" t="e" cm="1">
        <f t="array" ref="F1482">INDEX(QS!$B$5:$B$1000,MATCH(D1482,QS!$C$5:$C$1000,0))</f>
        <v>#N/A</v>
      </c>
      <c r="G1482" s="104" t="e">
        <f>VLOOKUP(D1482,TIMES排名!A:B,2,FALSE)</f>
        <v>#N/A</v>
      </c>
      <c r="J1482" s="109" t="s">
        <v>5451</v>
      </c>
    </row>
    <row r="1483" ht="15" spans="1:10">
      <c r="A1483" t="s">
        <v>3000</v>
      </c>
      <c r="B1483" t="s">
        <v>69</v>
      </c>
      <c r="C1483">
        <v>529841</v>
      </c>
      <c r="D1483" t="s">
        <v>3458</v>
      </c>
      <c r="E1483" s="103">
        <v>1478</v>
      </c>
      <c r="F1483" s="104" t="e" cm="1">
        <f t="array" ref="F1483">INDEX(QS!$B$5:$B$1000,MATCH(D1483,QS!$C$5:$C$1000,0))</f>
        <v>#N/A</v>
      </c>
      <c r="G1483" s="104" t="e">
        <f>VLOOKUP(D1483,TIMES排名!A:B,2,FALSE)</f>
        <v>#N/A</v>
      </c>
      <c r="J1483" s="109" t="s">
        <v>5452</v>
      </c>
    </row>
    <row r="1484" ht="15" spans="1:10">
      <c r="A1484" t="s">
        <v>2594</v>
      </c>
      <c r="B1484" t="s">
        <v>457</v>
      </c>
      <c r="C1484">
        <v>500675</v>
      </c>
      <c r="D1484" t="s">
        <v>3459</v>
      </c>
      <c r="E1484" s="103">
        <v>1478</v>
      </c>
      <c r="F1484" s="104" t="e" cm="1">
        <f t="array" ref="F1484">INDEX(QS!$B$5:$B$1000,MATCH(D1484,QS!$C$5:$C$1000,0))</f>
        <v>#N/A</v>
      </c>
      <c r="G1484" s="104" t="e">
        <f>VLOOKUP(D1484,TIMES排名!A:B,2,FALSE)</f>
        <v>#N/A</v>
      </c>
      <c r="J1484" s="109" t="s">
        <v>5453</v>
      </c>
    </row>
    <row r="1485" ht="15" spans="1:10">
      <c r="A1485" t="s">
        <v>1000</v>
      </c>
      <c r="B1485" t="s">
        <v>69</v>
      </c>
      <c r="C1485">
        <v>530239</v>
      </c>
      <c r="D1485" t="s">
        <v>3460</v>
      </c>
      <c r="E1485" s="103">
        <v>1478</v>
      </c>
      <c r="F1485" s="104" t="e" cm="1">
        <f t="array" ref="F1485">INDEX(QS!$B$5:$B$1000,MATCH(D1485,QS!$C$5:$C$1000,0))</f>
        <v>#N/A</v>
      </c>
      <c r="G1485" s="104" t="e">
        <f>VLOOKUP(D1485,TIMES排名!A:B,2,FALSE)</f>
        <v>#N/A</v>
      </c>
      <c r="J1485" s="109" t="s">
        <v>5454</v>
      </c>
    </row>
    <row r="1486" ht="15" spans="1:10">
      <c r="A1486" t="s">
        <v>3461</v>
      </c>
      <c r="B1486" t="s">
        <v>69</v>
      </c>
      <c r="C1486">
        <v>529084</v>
      </c>
      <c r="D1486" t="s">
        <v>3462</v>
      </c>
      <c r="E1486" s="103">
        <v>1486</v>
      </c>
      <c r="F1486" s="104" t="e" cm="1">
        <f t="array" ref="F1486">INDEX(QS!$B$5:$B$1000,MATCH(D1486,QS!$C$5:$C$1000,0))</f>
        <v>#N/A</v>
      </c>
      <c r="G1486" s="104" t="e">
        <f>VLOOKUP(D1486,TIMES排名!A:B,2,FALSE)</f>
        <v>#N/A</v>
      </c>
      <c r="J1486" s="109" t="s">
        <v>5455</v>
      </c>
    </row>
    <row r="1487" ht="15" spans="1:10">
      <c r="A1487" t="s">
        <v>137</v>
      </c>
      <c r="B1487" t="s">
        <v>69</v>
      </c>
      <c r="C1487">
        <v>529292</v>
      </c>
      <c r="D1487" t="s">
        <v>3463</v>
      </c>
      <c r="E1487" s="103">
        <v>1486</v>
      </c>
      <c r="F1487" s="104" t="e" cm="1">
        <f t="array" ref="F1487">INDEX(QS!$B$5:$B$1000,MATCH(D1487,QS!$C$5:$C$1000,0))</f>
        <v>#N/A</v>
      </c>
      <c r="G1487" s="104" t="e">
        <f>VLOOKUP(D1487,TIMES排名!A:B,2,FALSE)</f>
        <v>#N/A</v>
      </c>
      <c r="J1487" s="109" t="s">
        <v>5456</v>
      </c>
    </row>
    <row r="1488" ht="15" spans="1:10">
      <c r="A1488" t="s">
        <v>388</v>
      </c>
      <c r="B1488" t="s">
        <v>69</v>
      </c>
      <c r="C1488">
        <v>529883</v>
      </c>
      <c r="D1488" t="s">
        <v>2318</v>
      </c>
      <c r="E1488" s="103">
        <v>1486</v>
      </c>
      <c r="F1488" s="104" t="e" cm="1">
        <f t="array" ref="F1488">INDEX(QS!$B$5:$B$1000,MATCH(D1488,QS!$C$5:$C$1000,0))</f>
        <v>#N/A</v>
      </c>
      <c r="G1488" s="104" t="str">
        <f>VLOOKUP(D1488,TIMES排名!A:B,2,FALSE)</f>
        <v>1201–1500</v>
      </c>
      <c r="J1488" s="109" t="s">
        <v>5457</v>
      </c>
    </row>
    <row r="1489" ht="15" spans="1:10">
      <c r="A1489" t="s">
        <v>667</v>
      </c>
      <c r="B1489" t="s">
        <v>668</v>
      </c>
      <c r="C1489">
        <v>529723</v>
      </c>
      <c r="D1489" t="s">
        <v>1222</v>
      </c>
      <c r="E1489" s="103">
        <v>1489</v>
      </c>
      <c r="F1489" s="104" t="str" cm="1">
        <f t="array" ref="F1489">INDEX(QS!$B$5:$B$1000,MATCH(D1489,QS!$C$5:$C$1000,0))</f>
        <v>=577</v>
      </c>
      <c r="G1489" s="104" t="str">
        <f>VLOOKUP(D1489,TIMES排名!A:B,2,FALSE)</f>
        <v>1001–1200</v>
      </c>
      <c r="J1489" s="109" t="s">
        <v>5458</v>
      </c>
    </row>
    <row r="1490" ht="15" spans="1:10">
      <c r="A1490" t="s">
        <v>1109</v>
      </c>
      <c r="B1490" t="s">
        <v>385</v>
      </c>
      <c r="C1490">
        <v>529118</v>
      </c>
      <c r="D1490" t="s">
        <v>1110</v>
      </c>
      <c r="E1490" s="103">
        <v>1489</v>
      </c>
      <c r="F1490" s="104" t="e" cm="1">
        <f t="array" ref="F1490">INDEX(QS!$B$5:$B$1000,MATCH(D1490,QS!$C$5:$C$1000,0))</f>
        <v>#N/A</v>
      </c>
      <c r="G1490" s="104" t="str">
        <f>VLOOKUP(D1490,TIMES排名!A:B,2,FALSE)</f>
        <v>1201–1500</v>
      </c>
      <c r="J1490" s="109" t="s">
        <v>5459</v>
      </c>
    </row>
    <row r="1491" ht="15" spans="1:10">
      <c r="A1491" t="s">
        <v>873</v>
      </c>
      <c r="B1491" t="s">
        <v>874</v>
      </c>
      <c r="C1491">
        <v>530009</v>
      </c>
      <c r="D1491" t="s">
        <v>875</v>
      </c>
      <c r="E1491" s="103">
        <v>1489</v>
      </c>
      <c r="F1491" s="104" t="str" cm="1">
        <f t="array" ref="F1491">INDEX(QS!$B$5:$B$1000,MATCH(D1491,QS!$C$5:$C$1000,0))</f>
        <v>711-720</v>
      </c>
      <c r="G1491" s="104" t="e">
        <f>VLOOKUP(D1491,TIMES排名!A:B,2,FALSE)</f>
        <v>#N/A</v>
      </c>
      <c r="J1491" s="109" t="s">
        <v>5460</v>
      </c>
    </row>
    <row r="1492" ht="15" spans="1:10">
      <c r="A1492" t="s">
        <v>939</v>
      </c>
      <c r="B1492" t="s">
        <v>883</v>
      </c>
      <c r="C1492">
        <v>529585</v>
      </c>
      <c r="D1492" t="s">
        <v>3464</v>
      </c>
      <c r="E1492" s="103">
        <v>1489</v>
      </c>
      <c r="F1492" s="104" t="e" cm="1">
        <f t="array" ref="F1492">INDEX(QS!$B$5:$B$1000,MATCH(D1492,QS!$C$5:$C$1000,0))</f>
        <v>#N/A</v>
      </c>
      <c r="G1492" s="104" t="e">
        <f>VLOOKUP(D1492,TIMES排名!A:B,2,FALSE)</f>
        <v>#N/A</v>
      </c>
      <c r="J1492" s="109" t="s">
        <v>5461</v>
      </c>
    </row>
    <row r="1493" ht="15" spans="1:10">
      <c r="A1493" t="s">
        <v>1914</v>
      </c>
      <c r="B1493" t="s">
        <v>617</v>
      </c>
      <c r="C1493">
        <v>530013</v>
      </c>
      <c r="D1493" t="s">
        <v>2124</v>
      </c>
      <c r="E1493" s="103">
        <v>1489</v>
      </c>
      <c r="F1493" s="104" t="e" cm="1">
        <f t="array" ref="F1493">INDEX(QS!$B$5:$B$1000,MATCH(D1493,QS!$C$5:$C$1000,0))</f>
        <v>#N/A</v>
      </c>
      <c r="G1493" s="104" t="str">
        <f>VLOOKUP(D1493,TIMES排名!A:B,2,FALSE)</f>
        <v>1001–1200</v>
      </c>
      <c r="J1493" s="109" t="s">
        <v>5462</v>
      </c>
    </row>
    <row r="1494" ht="15" spans="1:10">
      <c r="A1494" t="s">
        <v>2362</v>
      </c>
      <c r="B1494" t="s">
        <v>40</v>
      </c>
      <c r="C1494">
        <v>122597</v>
      </c>
      <c r="D1494" t="s">
        <v>3465</v>
      </c>
      <c r="E1494" s="103">
        <v>1494</v>
      </c>
      <c r="F1494" s="104" t="e" cm="1">
        <f t="array" ref="F1494">INDEX(QS!$B$5:$B$1000,MATCH(D1494,QS!$C$5:$C$1000,0))</f>
        <v>#N/A</v>
      </c>
      <c r="G1494" s="104" t="e">
        <f>VLOOKUP(D1494,TIMES排名!A:B,2,FALSE)</f>
        <v>#N/A</v>
      </c>
      <c r="J1494" s="109" t="s">
        <v>5463</v>
      </c>
    </row>
    <row r="1495" ht="15" spans="1:10">
      <c r="A1495" t="s">
        <v>307</v>
      </c>
      <c r="B1495" t="s">
        <v>36</v>
      </c>
      <c r="C1495">
        <v>529564</v>
      </c>
      <c r="D1495" t="s">
        <v>1224</v>
      </c>
      <c r="E1495" s="103">
        <v>1494</v>
      </c>
      <c r="F1495" s="104" t="e" cm="1">
        <f t="array" ref="F1495">INDEX(QS!$B$5:$B$1000,MATCH(D1495,QS!$C$5:$C$1000,0))</f>
        <v>#N/A</v>
      </c>
      <c r="G1495" s="104" t="str">
        <f>VLOOKUP(D1495,TIMES排名!A:B,2,FALSE)</f>
        <v>801–1000</v>
      </c>
      <c r="J1495" s="109" t="s">
        <v>5464</v>
      </c>
    </row>
    <row r="1496" ht="15" spans="1:10">
      <c r="A1496" t="s">
        <v>1446</v>
      </c>
      <c r="B1496" t="s">
        <v>385</v>
      </c>
      <c r="C1496">
        <v>506231</v>
      </c>
      <c r="D1496" t="s">
        <v>3466</v>
      </c>
      <c r="E1496" s="103">
        <v>1494</v>
      </c>
      <c r="F1496" s="104" t="e" cm="1">
        <f t="array" ref="F1496">INDEX(QS!$B$5:$B$1000,MATCH(D1496,QS!$C$5:$C$1000,0))</f>
        <v>#N/A</v>
      </c>
      <c r="G1496" s="104" t="e">
        <f>VLOOKUP(D1496,TIMES排名!A:B,2,FALSE)</f>
        <v>#N/A</v>
      </c>
      <c r="J1496" s="109" t="s">
        <v>5465</v>
      </c>
    </row>
    <row r="1497" ht="15" spans="1:10">
      <c r="A1497" t="s">
        <v>815</v>
      </c>
      <c r="B1497" t="s">
        <v>69</v>
      </c>
      <c r="C1497">
        <v>529956</v>
      </c>
      <c r="D1497" t="s">
        <v>3468</v>
      </c>
      <c r="E1497" s="103">
        <v>1494</v>
      </c>
      <c r="F1497" s="104" t="e" cm="1">
        <f t="array" ref="F1497">INDEX(QS!$B$5:$B$1000,MATCH(D1497,QS!$C$5:$C$1000,0))</f>
        <v>#N/A</v>
      </c>
      <c r="G1497" s="104" t="e">
        <f>VLOOKUP(D1497,TIMES排名!A:B,2,FALSE)</f>
        <v>#N/A</v>
      </c>
      <c r="J1497" s="109" t="s">
        <v>5466</v>
      </c>
    </row>
    <row r="1498" ht="15" spans="1:10">
      <c r="A1498" t="s">
        <v>1155</v>
      </c>
      <c r="B1498" t="s">
        <v>131</v>
      </c>
      <c r="C1498">
        <v>529993</v>
      </c>
      <c r="D1498" t="s">
        <v>1156</v>
      </c>
      <c r="E1498" s="103">
        <v>1494</v>
      </c>
      <c r="F1498" s="104" t="e" cm="1">
        <f t="array" ref="F1498">INDEX(QS!$B$5:$B$1000,MATCH(D1498,QS!$C$5:$C$1000,0))</f>
        <v>#N/A</v>
      </c>
      <c r="G1498" s="104" t="str">
        <f>VLOOKUP(D1498,TIMES排名!A:B,2,FALSE)</f>
        <v>801–1000</v>
      </c>
      <c r="J1498" s="109" t="s">
        <v>5467</v>
      </c>
    </row>
    <row r="1499" ht="15" spans="1:10">
      <c r="A1499" t="s">
        <v>3469</v>
      </c>
      <c r="B1499" t="s">
        <v>457</v>
      </c>
      <c r="C1499">
        <v>529203</v>
      </c>
      <c r="D1499" t="s">
        <v>3470</v>
      </c>
      <c r="E1499" s="103">
        <v>1494</v>
      </c>
      <c r="F1499" s="104" t="e" cm="1">
        <f t="array" ref="F1499">INDEX(QS!$B$5:$B$1000,MATCH(D1499,QS!$C$5:$C$1000,0))</f>
        <v>#N/A</v>
      </c>
      <c r="G1499" s="104" t="e">
        <f>VLOOKUP(D1499,TIMES排名!A:B,2,FALSE)</f>
        <v>#N/A</v>
      </c>
      <c r="J1499" s="109" t="s">
        <v>5468</v>
      </c>
    </row>
    <row r="1500" ht="15" spans="1:10">
      <c r="A1500" t="s">
        <v>2507</v>
      </c>
      <c r="B1500" t="s">
        <v>545</v>
      </c>
      <c r="C1500">
        <v>529066</v>
      </c>
      <c r="D1500" t="s">
        <v>3471</v>
      </c>
      <c r="E1500" s="103">
        <v>1494</v>
      </c>
      <c r="F1500" s="104" t="e" cm="1">
        <f t="array" ref="F1500">INDEX(QS!$B$5:$B$1000,MATCH(D1500,QS!$C$5:$C$1000,0))</f>
        <v>#N/A</v>
      </c>
      <c r="G1500" s="104" t="e">
        <f>VLOOKUP(D1500,TIMES排名!A:B,2,FALSE)</f>
        <v>#N/A</v>
      </c>
      <c r="J1500" s="109" t="s">
        <v>5469</v>
      </c>
    </row>
    <row r="1501" ht="15" spans="1:10">
      <c r="A1501" t="s">
        <v>2731</v>
      </c>
      <c r="B1501" t="s">
        <v>642</v>
      </c>
      <c r="C1501">
        <v>529221</v>
      </c>
      <c r="D1501" t="s">
        <v>3472</v>
      </c>
      <c r="E1501" s="103">
        <v>1501</v>
      </c>
      <c r="F1501" s="104" t="str" cm="1">
        <f t="array" ref="F1501">INDEX(QS!$B$5:$B$1000,MATCH(D1501,QS!$C$5:$C$1000,0))</f>
        <v>=526</v>
      </c>
      <c r="G1501" s="104" t="e">
        <f>VLOOKUP(D1501,TIMES排名!A:B,2,FALSE)</f>
        <v>#N/A</v>
      </c>
      <c r="J1501" s="109" t="s">
        <v>5470</v>
      </c>
    </row>
    <row r="1502" ht="15" spans="1:10">
      <c r="A1502" t="s">
        <v>68</v>
      </c>
      <c r="B1502" t="s">
        <v>69</v>
      </c>
      <c r="C1502">
        <v>529730</v>
      </c>
      <c r="D1502" t="s">
        <v>3473</v>
      </c>
      <c r="E1502" s="103">
        <v>1501</v>
      </c>
      <c r="F1502" s="104" t="e" cm="1">
        <f t="array" ref="F1502">INDEX(QS!$B$5:$B$1000,MATCH(D1502,QS!$C$5:$C$1000,0))</f>
        <v>#N/A</v>
      </c>
      <c r="G1502" s="104" t="e">
        <f>VLOOKUP(D1502,TIMES排名!A:B,2,FALSE)</f>
        <v>#N/A</v>
      </c>
      <c r="J1502" s="109" t="s">
        <v>5471</v>
      </c>
    </row>
    <row r="1503" ht="15" spans="1:10">
      <c r="A1503" t="s">
        <v>478</v>
      </c>
      <c r="B1503" t="s">
        <v>106</v>
      </c>
      <c r="C1503">
        <v>529222</v>
      </c>
      <c r="D1503" t="s">
        <v>3474</v>
      </c>
      <c r="E1503" s="103">
        <v>1501</v>
      </c>
      <c r="F1503" s="104" t="e" cm="1">
        <f t="array" ref="F1503">INDEX(QS!$B$5:$B$1000,MATCH(D1503,QS!$C$5:$C$1000,0))</f>
        <v>#N/A</v>
      </c>
      <c r="G1503" s="104" t="e">
        <f>VLOOKUP(D1503,TIMES排名!A:B,2,FALSE)</f>
        <v>#N/A</v>
      </c>
      <c r="J1503" s="109" t="s">
        <v>5472</v>
      </c>
    </row>
    <row r="1504" ht="15" spans="1:10">
      <c r="A1504" t="s">
        <v>2731</v>
      </c>
      <c r="B1504" t="s">
        <v>642</v>
      </c>
      <c r="C1504">
        <v>529021</v>
      </c>
      <c r="D1504" t="s">
        <v>3476</v>
      </c>
      <c r="E1504" s="103">
        <v>1501</v>
      </c>
      <c r="F1504" s="104" t="e" cm="1">
        <f t="array" ref="F1504">INDEX(QS!$B$5:$B$1000,MATCH(D1504,QS!$C$5:$C$1000,0))</f>
        <v>#N/A</v>
      </c>
      <c r="G1504" s="104" t="e">
        <f>VLOOKUP(D1504,TIMES排名!A:B,2,FALSE)</f>
        <v>#N/A</v>
      </c>
      <c r="J1504" s="109" t="s">
        <v>5473</v>
      </c>
    </row>
    <row r="1505" ht="15" spans="1:10">
      <c r="A1505" t="s">
        <v>3477</v>
      </c>
      <c r="B1505" t="s">
        <v>69</v>
      </c>
      <c r="C1505">
        <v>529877</v>
      </c>
      <c r="D1505" t="s">
        <v>3478</v>
      </c>
      <c r="E1505" s="103">
        <v>1501</v>
      </c>
      <c r="F1505" s="104" t="e" cm="1">
        <f t="array" ref="F1505">INDEX(QS!$B$5:$B$1000,MATCH(D1505,QS!$C$5:$C$1000,0))</f>
        <v>#N/A</v>
      </c>
      <c r="G1505" s="104" t="e">
        <f>VLOOKUP(D1505,TIMES排名!A:B,2,FALSE)</f>
        <v>#N/A</v>
      </c>
      <c r="J1505" s="109" t="s">
        <v>5474</v>
      </c>
    </row>
    <row r="1506" ht="15" spans="1:10">
      <c r="A1506" t="s">
        <v>653</v>
      </c>
      <c r="B1506" t="s">
        <v>653</v>
      </c>
      <c r="C1506">
        <v>508814</v>
      </c>
      <c r="D1506" t="s">
        <v>1302</v>
      </c>
      <c r="E1506" s="103">
        <v>1501</v>
      </c>
      <c r="F1506" s="104" t="e" cm="1">
        <f t="array" ref="F1506">INDEX(QS!$B$5:$B$1000,MATCH(D1506,QS!$C$5:$C$1000,0))</f>
        <v>#N/A</v>
      </c>
      <c r="G1506" s="104" t="str">
        <f>VLOOKUP(D1506,TIMES排名!A:B,2,FALSE)</f>
        <v>Reporter</v>
      </c>
      <c r="J1506" s="109" t="s">
        <v>5475</v>
      </c>
    </row>
    <row r="1507" ht="15" spans="1:10">
      <c r="A1507" t="s">
        <v>428</v>
      </c>
      <c r="B1507" t="s">
        <v>69</v>
      </c>
      <c r="C1507">
        <v>529461</v>
      </c>
      <c r="D1507" t="s">
        <v>3479</v>
      </c>
      <c r="E1507" s="103">
        <v>1501</v>
      </c>
      <c r="F1507" s="104" t="e" cm="1">
        <f t="array" ref="F1507">INDEX(QS!$B$5:$B$1000,MATCH(D1507,QS!$C$5:$C$1000,0))</f>
        <v>#N/A</v>
      </c>
      <c r="G1507" s="104" t="e">
        <f>VLOOKUP(D1507,TIMES排名!A:B,2,FALSE)</f>
        <v>#N/A</v>
      </c>
      <c r="J1507" s="109" t="s">
        <v>5476</v>
      </c>
    </row>
    <row r="1508" ht="15" spans="1:10">
      <c r="A1508" t="s">
        <v>3480</v>
      </c>
      <c r="B1508" t="s">
        <v>474</v>
      </c>
      <c r="C1508">
        <v>529218</v>
      </c>
      <c r="D1508" t="s">
        <v>3481</v>
      </c>
      <c r="E1508" s="103">
        <v>1501</v>
      </c>
      <c r="F1508" s="104" t="e" cm="1">
        <f t="array" ref="F1508">INDEX(QS!$B$5:$B$1000,MATCH(D1508,QS!$C$5:$C$1000,0))</f>
        <v>#N/A</v>
      </c>
      <c r="G1508" s="104" t="e">
        <f>VLOOKUP(D1508,TIMES排名!A:B,2,FALSE)</f>
        <v>#N/A</v>
      </c>
      <c r="J1508" s="109" t="s">
        <v>5477</v>
      </c>
    </row>
    <row r="1509" ht="15" spans="1:10">
      <c r="A1509" t="s">
        <v>2146</v>
      </c>
      <c r="B1509" t="s">
        <v>36</v>
      </c>
      <c r="C1509">
        <v>530240</v>
      </c>
      <c r="D1509" t="s">
        <v>2147</v>
      </c>
      <c r="E1509" s="103">
        <v>1501</v>
      </c>
      <c r="F1509" s="104" t="e" cm="1">
        <f t="array" ref="F1509">INDEX(QS!$B$5:$B$1000,MATCH(D1509,QS!$C$5:$C$1000,0))</f>
        <v>#N/A</v>
      </c>
      <c r="G1509" s="104" t="str">
        <f>VLOOKUP(D1509,TIMES排名!A:B,2,FALSE)</f>
        <v>1001–1200</v>
      </c>
      <c r="J1509" s="109" t="s">
        <v>5478</v>
      </c>
    </row>
    <row r="1510" ht="15" spans="1:10">
      <c r="A1510" t="s">
        <v>3482</v>
      </c>
      <c r="B1510" t="s">
        <v>40</v>
      </c>
      <c r="C1510">
        <v>142115</v>
      </c>
      <c r="D1510" t="s">
        <v>3483</v>
      </c>
      <c r="E1510" s="103">
        <v>1510</v>
      </c>
      <c r="F1510" s="104" t="e" cm="1">
        <f t="array" ref="F1510">INDEX(QS!$B$5:$B$1000,MATCH(D1510,QS!$C$5:$C$1000,0))</f>
        <v>#N/A</v>
      </c>
      <c r="G1510" s="104" t="e">
        <f>VLOOKUP(D1510,TIMES排名!A:B,2,FALSE)</f>
        <v>#N/A</v>
      </c>
      <c r="J1510" s="109" t="s">
        <v>5479</v>
      </c>
    </row>
    <row r="1511" ht="15" spans="1:10">
      <c r="A1511" t="s">
        <v>1328</v>
      </c>
      <c r="B1511" t="s">
        <v>642</v>
      </c>
      <c r="C1511">
        <v>529710</v>
      </c>
      <c r="D1511" t="s">
        <v>1329</v>
      </c>
      <c r="E1511" s="103">
        <v>1510</v>
      </c>
      <c r="F1511" s="104" t="str" cm="1">
        <f t="array" ref="F1511">INDEX(QS!$B$5:$B$1000,MATCH(D1511,QS!$C$5:$C$1000,0))</f>
        <v>781-790</v>
      </c>
      <c r="G1511" s="104" t="e">
        <f>VLOOKUP(D1511,TIMES排名!A:B,2,FALSE)</f>
        <v>#N/A</v>
      </c>
      <c r="J1511" s="109" t="s">
        <v>5480</v>
      </c>
    </row>
    <row r="1512" ht="15" spans="1:10">
      <c r="A1512" t="s">
        <v>3484</v>
      </c>
      <c r="B1512" t="s">
        <v>617</v>
      </c>
      <c r="C1512">
        <v>529662</v>
      </c>
      <c r="D1512" t="s">
        <v>3485</v>
      </c>
      <c r="E1512" s="103">
        <v>1510</v>
      </c>
      <c r="F1512" s="104" t="e" cm="1">
        <f t="array" ref="F1512">INDEX(QS!$B$5:$B$1000,MATCH(D1512,QS!$C$5:$C$1000,0))</f>
        <v>#N/A</v>
      </c>
      <c r="G1512" s="104" t="e">
        <f>VLOOKUP(D1512,TIMES排名!A:B,2,FALSE)</f>
        <v>#N/A</v>
      </c>
      <c r="J1512" s="109" t="s">
        <v>5481</v>
      </c>
    </row>
    <row r="1513" ht="15" spans="1:10">
      <c r="A1513" t="s">
        <v>3486</v>
      </c>
      <c r="B1513" t="s">
        <v>642</v>
      </c>
      <c r="C1513">
        <v>529648</v>
      </c>
      <c r="D1513" t="s">
        <v>3487</v>
      </c>
      <c r="E1513" s="103">
        <v>1510</v>
      </c>
      <c r="F1513" s="104" t="e" cm="1">
        <f t="array" ref="F1513">INDEX(QS!$B$5:$B$1000,MATCH(D1513,QS!$C$5:$C$1000,0))</f>
        <v>#N/A</v>
      </c>
      <c r="G1513" s="104" t="e">
        <f>VLOOKUP(D1513,TIMES排名!A:B,2,FALSE)</f>
        <v>#N/A</v>
      </c>
      <c r="J1513" s="109" t="s">
        <v>5482</v>
      </c>
    </row>
    <row r="1514" ht="15" spans="1:10">
      <c r="A1514" t="s">
        <v>1437</v>
      </c>
      <c r="B1514" t="s">
        <v>461</v>
      </c>
      <c r="C1514">
        <v>529181</v>
      </c>
      <c r="D1514" t="s">
        <v>1439</v>
      </c>
      <c r="E1514" s="103">
        <v>1510</v>
      </c>
      <c r="F1514" s="104" t="e" cm="1">
        <f t="array" ref="F1514">INDEX(QS!$B$5:$B$1000,MATCH(D1514,QS!$C$5:$C$1000,0))</f>
        <v>#N/A</v>
      </c>
      <c r="G1514" s="104" t="str">
        <f>VLOOKUP(D1514,TIMES排名!A:B,2,FALSE)</f>
        <v>1201–1500</v>
      </c>
      <c r="J1514" s="109" t="s">
        <v>5483</v>
      </c>
    </row>
    <row r="1515" ht="15" spans="1:10">
      <c r="A1515" t="s">
        <v>1700</v>
      </c>
      <c r="B1515" t="s">
        <v>883</v>
      </c>
      <c r="C1515">
        <v>529409</v>
      </c>
      <c r="D1515" t="s">
        <v>3488</v>
      </c>
      <c r="E1515" s="103">
        <v>1510</v>
      </c>
      <c r="F1515" s="104" t="e" cm="1">
        <f t="array" ref="F1515">INDEX(QS!$B$5:$B$1000,MATCH(D1515,QS!$C$5:$C$1000,0))</f>
        <v>#N/A</v>
      </c>
      <c r="G1515" s="104" t="e">
        <f>VLOOKUP(D1515,TIMES排名!A:B,2,FALSE)</f>
        <v>#N/A</v>
      </c>
      <c r="J1515" s="109" t="s">
        <v>5484</v>
      </c>
    </row>
    <row r="1516" ht="15" spans="1:10">
      <c r="A1516" t="s">
        <v>3489</v>
      </c>
      <c r="B1516" t="s">
        <v>218</v>
      </c>
      <c r="C1516">
        <v>501758</v>
      </c>
      <c r="D1516" t="s">
        <v>3490</v>
      </c>
      <c r="E1516" s="103">
        <v>1510</v>
      </c>
      <c r="F1516" s="104" t="e" cm="1">
        <f t="array" ref="F1516">INDEX(QS!$B$5:$B$1000,MATCH(D1516,QS!$C$5:$C$1000,0))</f>
        <v>#N/A</v>
      </c>
      <c r="G1516" s="104" t="e">
        <f>VLOOKUP(D1516,TIMES排名!A:B,2,FALSE)</f>
        <v>#N/A</v>
      </c>
      <c r="J1516" s="109" t="s">
        <v>5485</v>
      </c>
    </row>
    <row r="1517" ht="15" spans="1:10">
      <c r="A1517" t="s">
        <v>2354</v>
      </c>
      <c r="B1517" t="s">
        <v>69</v>
      </c>
      <c r="C1517">
        <v>529759</v>
      </c>
      <c r="D1517" t="s">
        <v>3491</v>
      </c>
      <c r="E1517" s="103">
        <v>1517</v>
      </c>
      <c r="F1517" s="104" t="e" cm="1">
        <f t="array" ref="F1517">INDEX(QS!$B$5:$B$1000,MATCH(D1517,QS!$C$5:$C$1000,0))</f>
        <v>#N/A</v>
      </c>
      <c r="G1517" s="104" t="e">
        <f>VLOOKUP(D1517,TIMES排名!A:B,2,FALSE)</f>
        <v>#N/A</v>
      </c>
      <c r="J1517" s="109" t="s">
        <v>5486</v>
      </c>
    </row>
    <row r="1518" ht="15" spans="1:10">
      <c r="A1518" t="s">
        <v>3492</v>
      </c>
      <c r="B1518" t="s">
        <v>131</v>
      </c>
      <c r="C1518">
        <v>529366</v>
      </c>
      <c r="D1518" t="s">
        <v>3493</v>
      </c>
      <c r="E1518" s="103">
        <v>1517</v>
      </c>
      <c r="F1518" s="104" t="e" cm="1">
        <f t="array" ref="F1518">INDEX(QS!$B$5:$B$1000,MATCH(D1518,QS!$C$5:$C$1000,0))</f>
        <v>#N/A</v>
      </c>
      <c r="G1518" s="104" t="e">
        <f>VLOOKUP(D1518,TIMES排名!A:B,2,FALSE)</f>
        <v>#N/A</v>
      </c>
      <c r="J1518" s="109" t="s">
        <v>5487</v>
      </c>
    </row>
    <row r="1519" ht="15" spans="1:10">
      <c r="A1519" t="s">
        <v>3494</v>
      </c>
      <c r="B1519" t="s">
        <v>461</v>
      </c>
      <c r="C1519">
        <v>529424</v>
      </c>
      <c r="D1519" t="s">
        <v>3495</v>
      </c>
      <c r="E1519" s="103">
        <v>1517</v>
      </c>
      <c r="F1519" s="104" t="e" cm="1">
        <f t="array" ref="F1519">INDEX(QS!$B$5:$B$1000,MATCH(D1519,QS!$C$5:$C$1000,0))</f>
        <v>#N/A</v>
      </c>
      <c r="G1519" s="104" t="e">
        <f>VLOOKUP(D1519,TIMES排名!A:B,2,FALSE)</f>
        <v>#N/A</v>
      </c>
      <c r="J1519" s="109" t="s">
        <v>5488</v>
      </c>
    </row>
    <row r="1520" ht="15" spans="1:10">
      <c r="A1520" t="s">
        <v>1437</v>
      </c>
      <c r="B1520" t="s">
        <v>461</v>
      </c>
      <c r="C1520">
        <v>529261</v>
      </c>
      <c r="D1520" t="s">
        <v>1438</v>
      </c>
      <c r="E1520" s="103">
        <v>1517</v>
      </c>
      <c r="F1520" s="104" t="e" cm="1">
        <f t="array" ref="F1520">INDEX(QS!$B$5:$B$1000,MATCH(D1520,QS!$C$5:$C$1000,0))</f>
        <v>#N/A</v>
      </c>
      <c r="G1520" s="104" t="str">
        <f>VLOOKUP(D1520,TIMES排名!A:B,2,FALSE)</f>
        <v>1201–1500</v>
      </c>
      <c r="J1520" s="109" t="s">
        <v>5489</v>
      </c>
    </row>
    <row r="1521" ht="15" spans="1:10">
      <c r="A1521" t="s">
        <v>3496</v>
      </c>
      <c r="B1521" t="s">
        <v>302</v>
      </c>
      <c r="C1521">
        <v>529689</v>
      </c>
      <c r="D1521" t="s">
        <v>3497</v>
      </c>
      <c r="E1521" s="103">
        <v>1517</v>
      </c>
      <c r="F1521" s="104" t="e" cm="1">
        <f t="array" ref="F1521">INDEX(QS!$B$5:$B$1000,MATCH(D1521,QS!$C$5:$C$1000,0))</f>
        <v>#N/A</v>
      </c>
      <c r="G1521" s="104" t="e">
        <f>VLOOKUP(D1521,TIMES排名!A:B,2,FALSE)</f>
        <v>#N/A</v>
      </c>
      <c r="J1521" s="109" t="s">
        <v>5490</v>
      </c>
    </row>
    <row r="1522" ht="15" spans="1:10">
      <c r="A1522" t="s">
        <v>3498</v>
      </c>
      <c r="B1522" t="s">
        <v>40</v>
      </c>
      <c r="C1522">
        <v>110608</v>
      </c>
      <c r="D1522" t="s">
        <v>3499</v>
      </c>
      <c r="E1522" s="103">
        <v>1522</v>
      </c>
      <c r="F1522" s="104" t="e" cm="1">
        <f t="array" ref="F1522">INDEX(QS!$B$5:$B$1000,MATCH(D1522,QS!$C$5:$C$1000,0))</f>
        <v>#N/A</v>
      </c>
      <c r="G1522" s="104" t="e">
        <f>VLOOKUP(D1522,TIMES排名!A:B,2,FALSE)</f>
        <v>#N/A</v>
      </c>
      <c r="J1522" s="109" t="s">
        <v>5491</v>
      </c>
    </row>
    <row r="1523" ht="15" spans="1:10">
      <c r="A1523" t="s">
        <v>3500</v>
      </c>
      <c r="B1523" t="s">
        <v>40</v>
      </c>
      <c r="C1523">
        <v>529728</v>
      </c>
      <c r="D1523" t="s">
        <v>3501</v>
      </c>
      <c r="E1523" s="103">
        <v>1522</v>
      </c>
      <c r="F1523" s="104" t="e" cm="1">
        <f t="array" ref="F1523">INDEX(QS!$B$5:$B$1000,MATCH(D1523,QS!$C$5:$C$1000,0))</f>
        <v>#N/A</v>
      </c>
      <c r="G1523" s="104" t="e">
        <f>VLOOKUP(D1523,TIMES排名!A:B,2,FALSE)</f>
        <v>#N/A</v>
      </c>
      <c r="J1523" s="109" t="s">
        <v>5492</v>
      </c>
    </row>
    <row r="1524" ht="15" spans="1:10">
      <c r="A1524" t="s">
        <v>506</v>
      </c>
      <c r="B1524" t="s">
        <v>461</v>
      </c>
      <c r="C1524">
        <v>529225</v>
      </c>
      <c r="D1524" t="s">
        <v>507</v>
      </c>
      <c r="E1524" s="103">
        <v>1522</v>
      </c>
      <c r="F1524" s="104" t="e" cm="1">
        <f t="array" ref="F1524">INDEX(QS!$B$5:$B$1000,MATCH(D1524,QS!$C$5:$C$1000,0))</f>
        <v>#N/A</v>
      </c>
      <c r="G1524" s="104" t="str">
        <f>VLOOKUP(D1524,TIMES排名!A:B,2,FALSE)</f>
        <v>1501+</v>
      </c>
      <c r="J1524" s="109" t="s">
        <v>5493</v>
      </c>
    </row>
    <row r="1525" ht="15" spans="1:10">
      <c r="A1525" t="s">
        <v>3502</v>
      </c>
      <c r="B1525" t="s">
        <v>883</v>
      </c>
      <c r="C1525">
        <v>529584</v>
      </c>
      <c r="D1525" t="s">
        <v>3503</v>
      </c>
      <c r="E1525" s="103">
        <v>1522</v>
      </c>
      <c r="F1525" s="104" t="e" cm="1">
        <f t="array" ref="F1525">INDEX(QS!$B$5:$B$1000,MATCH(D1525,QS!$C$5:$C$1000,0))</f>
        <v>#N/A</v>
      </c>
      <c r="G1525" s="104" t="e">
        <f>VLOOKUP(D1525,TIMES排名!A:B,2,FALSE)</f>
        <v>#N/A</v>
      </c>
      <c r="J1525" s="109" t="s">
        <v>5494</v>
      </c>
    </row>
    <row r="1526" ht="15" spans="1:10">
      <c r="A1526" t="s">
        <v>3504</v>
      </c>
      <c r="B1526" t="s">
        <v>464</v>
      </c>
      <c r="C1526">
        <v>529789</v>
      </c>
      <c r="D1526" t="s">
        <v>3505</v>
      </c>
      <c r="E1526" s="103">
        <v>1522</v>
      </c>
      <c r="F1526" s="104" t="e" cm="1">
        <f t="array" ref="F1526">INDEX(QS!$B$5:$B$1000,MATCH(D1526,QS!$C$5:$C$1000,0))</f>
        <v>#N/A</v>
      </c>
      <c r="G1526" s="104" t="e">
        <f>VLOOKUP(D1526,TIMES排名!A:B,2,FALSE)</f>
        <v>#N/A</v>
      </c>
      <c r="J1526" s="109" t="s">
        <v>5495</v>
      </c>
    </row>
    <row r="1527" ht="15" spans="1:10">
      <c r="A1527" t="s">
        <v>3506</v>
      </c>
      <c r="B1527" t="s">
        <v>624</v>
      </c>
      <c r="C1527">
        <v>508118</v>
      </c>
      <c r="D1527" t="s">
        <v>3507</v>
      </c>
      <c r="E1527" s="103">
        <v>1522</v>
      </c>
      <c r="F1527" s="104" t="e" cm="1">
        <f t="array" ref="F1527">INDEX(QS!$B$5:$B$1000,MATCH(D1527,QS!$C$5:$C$1000,0))</f>
        <v>#N/A</v>
      </c>
      <c r="G1527" s="104" t="e">
        <f>VLOOKUP(D1527,TIMES排名!A:B,2,FALSE)</f>
        <v>#N/A</v>
      </c>
      <c r="J1527" s="109" t="s">
        <v>5496</v>
      </c>
    </row>
    <row r="1528" ht="15" spans="1:10">
      <c r="A1528" t="s">
        <v>1630</v>
      </c>
      <c r="B1528" t="s">
        <v>457</v>
      </c>
      <c r="C1528">
        <v>529185</v>
      </c>
      <c r="D1528" t="s">
        <v>3508</v>
      </c>
      <c r="E1528" s="103">
        <v>1522</v>
      </c>
      <c r="F1528" s="104" t="e" cm="1">
        <f t="array" ref="F1528">INDEX(QS!$B$5:$B$1000,MATCH(D1528,QS!$C$5:$C$1000,0))</f>
        <v>#N/A</v>
      </c>
      <c r="G1528" s="104" t="e">
        <f>VLOOKUP(D1528,TIMES排名!A:B,2,FALSE)</f>
        <v>#N/A</v>
      </c>
      <c r="J1528" s="109" t="s">
        <v>5497</v>
      </c>
    </row>
    <row r="1529" ht="15" spans="1:10">
      <c r="A1529" t="s">
        <v>3510</v>
      </c>
      <c r="B1529" t="s">
        <v>2624</v>
      </c>
      <c r="C1529">
        <v>529699</v>
      </c>
      <c r="D1529" t="s">
        <v>3511</v>
      </c>
      <c r="E1529" s="103">
        <v>1522</v>
      </c>
      <c r="F1529" s="104" t="e" cm="1">
        <f t="array" ref="F1529">INDEX(QS!$B$5:$B$1000,MATCH(D1529,QS!$C$5:$C$1000,0))</f>
        <v>#N/A</v>
      </c>
      <c r="G1529" s="104" t="e">
        <f>VLOOKUP(D1529,TIMES排名!A:B,2,FALSE)</f>
        <v>#N/A</v>
      </c>
      <c r="J1529" s="109" t="s">
        <v>5498</v>
      </c>
    </row>
    <row r="1530" ht="15" spans="1:10">
      <c r="A1530" t="s">
        <v>3512</v>
      </c>
      <c r="B1530" t="s">
        <v>40</v>
      </c>
      <c r="C1530">
        <v>201441</v>
      </c>
      <c r="D1530" s="8" t="s">
        <v>3513</v>
      </c>
      <c r="E1530" s="103">
        <v>1530</v>
      </c>
      <c r="F1530" s="104" t="e" cm="1">
        <f t="array" ref="F1530">INDEX(QS!$B$5:$B$1000,MATCH(D1530,QS!$C$5:$C$1000,0))</f>
        <v>#N/A</v>
      </c>
      <c r="G1530" s="104" t="e">
        <f>VLOOKUP(D1530,TIMES排名!A:B,2,FALSE)</f>
        <v>#N/A</v>
      </c>
      <c r="J1530" s="109" t="s">
        <v>5499</v>
      </c>
    </row>
    <row r="1531" ht="15" spans="1:10">
      <c r="A1531" t="s">
        <v>787</v>
      </c>
      <c r="B1531" t="s">
        <v>69</v>
      </c>
      <c r="C1531">
        <v>529997</v>
      </c>
      <c r="D1531" t="s">
        <v>3514</v>
      </c>
      <c r="E1531" s="103">
        <v>1530</v>
      </c>
      <c r="F1531" s="104" t="e" cm="1">
        <f t="array" ref="F1531">INDEX(QS!$B$5:$B$1000,MATCH(D1531,QS!$C$5:$C$1000,0))</f>
        <v>#N/A</v>
      </c>
      <c r="G1531" s="104" t="e">
        <f>VLOOKUP(D1531,TIMES排名!A:B,2,FALSE)</f>
        <v>#N/A</v>
      </c>
      <c r="J1531" s="109" t="s">
        <v>5500</v>
      </c>
    </row>
    <row r="1532" ht="15" spans="1:10">
      <c r="A1532" t="s">
        <v>105</v>
      </c>
      <c r="B1532" t="s">
        <v>106</v>
      </c>
      <c r="C1532">
        <v>504934</v>
      </c>
      <c r="D1532" t="s">
        <v>3515</v>
      </c>
      <c r="E1532" s="103">
        <v>1530</v>
      </c>
      <c r="F1532" s="104" t="e" cm="1">
        <f t="array" ref="F1532">INDEX(QS!$B$5:$B$1000,MATCH(D1532,QS!$C$5:$C$1000,0))</f>
        <v>#N/A</v>
      </c>
      <c r="G1532" s="104" t="e">
        <f>VLOOKUP(D1532,TIMES排名!A:B,2,FALSE)</f>
        <v>#N/A</v>
      </c>
      <c r="J1532" s="109" t="s">
        <v>5501</v>
      </c>
    </row>
    <row r="1533" ht="15" spans="1:10">
      <c r="A1533" t="s">
        <v>137</v>
      </c>
      <c r="B1533" t="s">
        <v>69</v>
      </c>
      <c r="C1533">
        <v>529644</v>
      </c>
      <c r="D1533" t="s">
        <v>3516</v>
      </c>
      <c r="E1533" s="103">
        <v>1530</v>
      </c>
      <c r="F1533" s="104" t="e" cm="1">
        <f t="array" ref="F1533">INDEX(QS!$B$5:$B$1000,MATCH(D1533,QS!$C$5:$C$1000,0))</f>
        <v>#N/A</v>
      </c>
      <c r="G1533" s="104" t="e">
        <f>VLOOKUP(D1533,TIMES排名!A:B,2,FALSE)</f>
        <v>#N/A</v>
      </c>
      <c r="J1533" s="109" t="s">
        <v>5502</v>
      </c>
    </row>
    <row r="1534" ht="15" spans="1:10">
      <c r="A1534" t="s">
        <v>57</v>
      </c>
      <c r="B1534" t="s">
        <v>36</v>
      </c>
      <c r="C1534">
        <v>529061</v>
      </c>
      <c r="D1534" t="s">
        <v>3517</v>
      </c>
      <c r="E1534" s="103">
        <v>1530</v>
      </c>
      <c r="F1534" s="104" t="e" cm="1">
        <f t="array" ref="F1534">INDEX(QS!$B$5:$B$1000,MATCH(D1534,QS!$C$5:$C$1000,0))</f>
        <v>#N/A</v>
      </c>
      <c r="G1534" s="104" t="e">
        <f>VLOOKUP(D1534,TIMES排名!A:B,2,FALSE)</f>
        <v>#N/A</v>
      </c>
      <c r="J1534" s="109" t="s">
        <v>5503</v>
      </c>
    </row>
    <row r="1535" ht="15" spans="1:10">
      <c r="A1535" t="s">
        <v>217</v>
      </c>
      <c r="B1535" t="s">
        <v>218</v>
      </c>
      <c r="C1535">
        <v>529693</v>
      </c>
      <c r="D1535" t="s">
        <v>3518</v>
      </c>
      <c r="E1535" s="103">
        <v>1535</v>
      </c>
      <c r="F1535" s="104" t="e" cm="1">
        <f t="array" ref="F1535">INDEX(QS!$B$5:$B$1000,MATCH(D1535,QS!$C$5:$C$1000,0))</f>
        <v>#N/A</v>
      </c>
      <c r="G1535" s="104" t="e">
        <f>VLOOKUP(D1535,TIMES排名!A:B,2,FALSE)</f>
        <v>#N/A</v>
      </c>
      <c r="J1535" s="109" t="s">
        <v>5504</v>
      </c>
    </row>
    <row r="1536" ht="15" spans="1:10">
      <c r="A1536" t="s">
        <v>973</v>
      </c>
      <c r="B1536" t="s">
        <v>464</v>
      </c>
      <c r="C1536">
        <v>529430</v>
      </c>
      <c r="D1536" t="s">
        <v>974</v>
      </c>
      <c r="E1536" s="103">
        <v>1535</v>
      </c>
      <c r="F1536" s="104" t="e" cm="1">
        <f t="array" ref="F1536">INDEX(QS!$B$5:$B$1000,MATCH(D1536,QS!$C$5:$C$1000,0))</f>
        <v>#N/A</v>
      </c>
      <c r="G1536" s="104" t="str">
        <f>VLOOKUP(D1536,TIMES排名!A:B,2,FALSE)</f>
        <v>1201–1500</v>
      </c>
      <c r="J1536" s="109" t="s">
        <v>5505</v>
      </c>
    </row>
    <row r="1537" ht="15" spans="1:10">
      <c r="A1537" t="s">
        <v>3519</v>
      </c>
      <c r="B1537" t="s">
        <v>642</v>
      </c>
      <c r="C1537">
        <v>529309</v>
      </c>
      <c r="D1537" t="s">
        <v>3520</v>
      </c>
      <c r="E1537" s="103">
        <v>1535</v>
      </c>
      <c r="F1537" s="104" t="e" cm="1">
        <f t="array" ref="F1537">INDEX(QS!$B$5:$B$1000,MATCH(D1537,QS!$C$5:$C$1000,0))</f>
        <v>#N/A</v>
      </c>
      <c r="G1537" s="104" t="e">
        <f>VLOOKUP(D1537,TIMES排名!A:B,2,FALSE)</f>
        <v>#N/A</v>
      </c>
      <c r="J1537" s="109" t="s">
        <v>5506</v>
      </c>
    </row>
    <row r="1538" ht="15" spans="1:10">
      <c r="A1538" t="s">
        <v>3521</v>
      </c>
      <c r="B1538" t="s">
        <v>617</v>
      </c>
      <c r="C1538">
        <v>530241</v>
      </c>
      <c r="D1538" t="s">
        <v>3522</v>
      </c>
      <c r="E1538" s="103">
        <v>1535</v>
      </c>
      <c r="F1538" s="104" t="e" cm="1">
        <f t="array" ref="F1538">INDEX(QS!$B$5:$B$1000,MATCH(D1538,QS!$C$5:$C$1000,0))</f>
        <v>#N/A</v>
      </c>
      <c r="G1538" s="104" t="e">
        <f>VLOOKUP(D1538,TIMES排名!A:B,2,FALSE)</f>
        <v>#N/A</v>
      </c>
      <c r="J1538" s="109" t="s">
        <v>5507</v>
      </c>
    </row>
    <row r="1539" ht="15" spans="1:10">
      <c r="A1539" t="s">
        <v>3523</v>
      </c>
      <c r="B1539" t="s">
        <v>464</v>
      </c>
      <c r="C1539">
        <v>528942</v>
      </c>
      <c r="D1539" t="s">
        <v>3524</v>
      </c>
      <c r="E1539" s="103">
        <v>1535</v>
      </c>
      <c r="F1539" s="104" t="e" cm="1">
        <f t="array" ref="F1539">INDEX(QS!$B$5:$B$1000,MATCH(D1539,QS!$C$5:$C$1000,0))</f>
        <v>#N/A</v>
      </c>
      <c r="G1539" s="104" t="e">
        <f>VLOOKUP(D1539,TIMES排名!A:B,2,FALSE)</f>
        <v>#N/A</v>
      </c>
      <c r="J1539" s="109" t="s">
        <v>5508</v>
      </c>
    </row>
    <row r="1540" ht="15" spans="1:10">
      <c r="A1540" t="s">
        <v>1349</v>
      </c>
      <c r="B1540" t="s">
        <v>464</v>
      </c>
      <c r="C1540">
        <v>529726</v>
      </c>
      <c r="D1540" t="s">
        <v>1350</v>
      </c>
      <c r="E1540" s="103">
        <v>1535</v>
      </c>
      <c r="F1540" s="104" t="e" cm="1">
        <f t="array" ref="F1540">INDEX(QS!$B$5:$B$1000,MATCH(D1540,QS!$C$5:$C$1000,0))</f>
        <v>#N/A</v>
      </c>
      <c r="G1540" s="104" t="str">
        <f>VLOOKUP(D1540,TIMES排名!A:B,2,FALSE)</f>
        <v>1001–1200</v>
      </c>
      <c r="J1540" s="109" t="s">
        <v>5509</v>
      </c>
    </row>
    <row r="1541" ht="15" spans="1:10">
      <c r="A1541" t="s">
        <v>2525</v>
      </c>
      <c r="B1541" t="s">
        <v>69</v>
      </c>
      <c r="C1541">
        <v>530179</v>
      </c>
      <c r="D1541" t="s">
        <v>3525</v>
      </c>
      <c r="E1541" s="103">
        <v>1535</v>
      </c>
      <c r="F1541" s="104" t="e" cm="1">
        <f t="array" ref="F1541">INDEX(QS!$B$5:$B$1000,MATCH(D1541,QS!$C$5:$C$1000,0))</f>
        <v>#N/A</v>
      </c>
      <c r="G1541" s="104" t="e">
        <f>VLOOKUP(D1541,TIMES排名!A:B,2,FALSE)</f>
        <v>#N/A</v>
      </c>
      <c r="J1541" s="109" t="s">
        <v>5510</v>
      </c>
    </row>
    <row r="1542" ht="15" spans="1:10">
      <c r="A1542" t="s">
        <v>3526</v>
      </c>
      <c r="B1542" t="s">
        <v>474</v>
      </c>
      <c r="C1542">
        <v>529248</v>
      </c>
      <c r="D1542" t="s">
        <v>3527</v>
      </c>
      <c r="E1542" s="103">
        <v>1535</v>
      </c>
      <c r="F1542" s="104" t="e" cm="1">
        <f t="array" ref="F1542">INDEX(QS!$B$5:$B$1000,MATCH(D1542,QS!$C$5:$C$1000,0))</f>
        <v>#N/A</v>
      </c>
      <c r="G1542" s="104" t="e">
        <f>VLOOKUP(D1542,TIMES排名!A:B,2,FALSE)</f>
        <v>#N/A</v>
      </c>
      <c r="J1542" s="109" t="s">
        <v>5511</v>
      </c>
    </row>
    <row r="1543" ht="15" spans="1:10">
      <c r="A1543" t="s">
        <v>541</v>
      </c>
      <c r="B1543" t="s">
        <v>445</v>
      </c>
      <c r="C1543">
        <v>530242</v>
      </c>
      <c r="D1543" t="s">
        <v>3529</v>
      </c>
      <c r="E1543" s="103">
        <v>1535</v>
      </c>
      <c r="F1543" s="104" t="e" cm="1">
        <f t="array" ref="F1543">INDEX(QS!$B$5:$B$1000,MATCH(D1543,QS!$C$5:$C$1000,0))</f>
        <v>#N/A</v>
      </c>
      <c r="G1543" s="104" t="e">
        <f>VLOOKUP(D1543,TIMES排名!A:B,2,FALSE)</f>
        <v>#N/A</v>
      </c>
      <c r="J1543" s="109" t="s">
        <v>5512</v>
      </c>
    </row>
    <row r="1544" ht="15" spans="1:10">
      <c r="A1544" t="s">
        <v>3530</v>
      </c>
      <c r="B1544" t="s">
        <v>3531</v>
      </c>
      <c r="C1544">
        <v>529362</v>
      </c>
      <c r="D1544" t="s">
        <v>3532</v>
      </c>
      <c r="E1544" s="103">
        <v>1535</v>
      </c>
      <c r="F1544" s="104" t="e" cm="1">
        <f t="array" ref="F1544">INDEX(QS!$B$5:$B$1000,MATCH(D1544,QS!$C$5:$C$1000,0))</f>
        <v>#N/A</v>
      </c>
      <c r="G1544" s="104" t="e">
        <f>VLOOKUP(D1544,TIMES排名!A:B,2,FALSE)</f>
        <v>#N/A</v>
      </c>
      <c r="J1544" s="109" t="s">
        <v>5513</v>
      </c>
    </row>
    <row r="1545" ht="15" spans="1:10">
      <c r="A1545" t="s">
        <v>174</v>
      </c>
      <c r="B1545" t="s">
        <v>69</v>
      </c>
      <c r="C1545">
        <v>529822</v>
      </c>
      <c r="D1545" t="s">
        <v>3533</v>
      </c>
      <c r="E1545" s="103">
        <v>1535</v>
      </c>
      <c r="F1545" s="104" t="e" cm="1">
        <f t="array" ref="F1545">INDEX(QS!$B$5:$B$1000,MATCH(D1545,QS!$C$5:$C$1000,0))</f>
        <v>#N/A</v>
      </c>
      <c r="G1545" s="104" t="e">
        <f>VLOOKUP(D1545,TIMES排名!A:B,2,FALSE)</f>
        <v>#N/A</v>
      </c>
      <c r="J1545" s="109" t="s">
        <v>5514</v>
      </c>
    </row>
    <row r="1546" ht="15" spans="1:10">
      <c r="A1546" t="s">
        <v>3534</v>
      </c>
      <c r="B1546" t="s">
        <v>883</v>
      </c>
      <c r="C1546">
        <v>530243</v>
      </c>
      <c r="D1546" t="s">
        <v>3535</v>
      </c>
      <c r="E1546" s="103">
        <v>1546</v>
      </c>
      <c r="F1546" s="104" t="e" cm="1">
        <f t="array" ref="F1546">INDEX(QS!$B$5:$B$1000,MATCH(D1546,QS!$C$5:$C$1000,0))</f>
        <v>#N/A</v>
      </c>
      <c r="G1546" s="104" t="e">
        <f>VLOOKUP(D1546,TIMES排名!A:B,2,FALSE)</f>
        <v>#N/A</v>
      </c>
      <c r="J1546" s="109" t="s">
        <v>5515</v>
      </c>
    </row>
    <row r="1547" ht="15" spans="1:10">
      <c r="A1547" t="s">
        <v>1538</v>
      </c>
      <c r="B1547" t="s">
        <v>373</v>
      </c>
      <c r="C1547">
        <v>529557</v>
      </c>
      <c r="D1547" t="s">
        <v>1539</v>
      </c>
      <c r="E1547" s="103">
        <v>1546</v>
      </c>
      <c r="F1547" s="104" t="e" cm="1">
        <f t="array" ref="F1547">INDEX(QS!$B$5:$B$1000,MATCH(D1547,QS!$C$5:$C$1000,0))</f>
        <v>#N/A</v>
      </c>
      <c r="G1547" s="104" t="str">
        <f>VLOOKUP(D1547,TIMES排名!A:B,2,FALSE)</f>
        <v>1201–1500</v>
      </c>
      <c r="J1547" s="109" t="s">
        <v>5516</v>
      </c>
    </row>
    <row r="1548" ht="15" spans="1:10">
      <c r="A1548" t="s">
        <v>3036</v>
      </c>
      <c r="B1548" t="s">
        <v>402</v>
      </c>
      <c r="C1548">
        <v>529033</v>
      </c>
      <c r="D1548" t="s">
        <v>3536</v>
      </c>
      <c r="E1548" s="103">
        <v>1546</v>
      </c>
      <c r="F1548" s="104" t="e" cm="1">
        <f t="array" ref="F1548">INDEX(QS!$B$5:$B$1000,MATCH(D1548,QS!$C$5:$C$1000,0))</f>
        <v>#N/A</v>
      </c>
      <c r="G1548" s="104" t="e">
        <f>VLOOKUP(D1548,TIMES排名!A:B,2,FALSE)</f>
        <v>#N/A</v>
      </c>
      <c r="J1548" s="109" t="s">
        <v>5517</v>
      </c>
    </row>
    <row r="1549" ht="15" spans="1:10">
      <c r="A1549" t="s">
        <v>3537</v>
      </c>
      <c r="B1549" t="s">
        <v>449</v>
      </c>
      <c r="C1549">
        <v>509582</v>
      </c>
      <c r="D1549" t="s">
        <v>3538</v>
      </c>
      <c r="E1549" s="103">
        <v>1546</v>
      </c>
      <c r="F1549" s="104" t="e" cm="1">
        <f t="array" ref="F1549">INDEX(QS!$B$5:$B$1000,MATCH(D1549,QS!$C$5:$C$1000,0))</f>
        <v>#N/A</v>
      </c>
      <c r="G1549" s="104" t="e">
        <f>VLOOKUP(D1549,TIMES排名!A:B,2,FALSE)</f>
        <v>#N/A</v>
      </c>
      <c r="J1549" s="109" t="s">
        <v>5518</v>
      </c>
    </row>
    <row r="1550" ht="15" spans="1:10">
      <c r="A1550" t="s">
        <v>2122</v>
      </c>
      <c r="B1550" t="s">
        <v>405</v>
      </c>
      <c r="C1550">
        <v>529691</v>
      </c>
      <c r="D1550" t="s">
        <v>2123</v>
      </c>
      <c r="E1550" s="103">
        <v>1546</v>
      </c>
      <c r="F1550" s="104" t="e" cm="1">
        <f t="array" ref="F1550">INDEX(QS!$B$5:$B$1000,MATCH(D1550,QS!$C$5:$C$1000,0))</f>
        <v>#N/A</v>
      </c>
      <c r="G1550" s="104" t="str">
        <f>VLOOKUP(D1550,TIMES排名!A:B,2,FALSE)</f>
        <v>601–800</v>
      </c>
      <c r="J1550" s="109" t="s">
        <v>5519</v>
      </c>
    </row>
    <row r="1551" ht="15" spans="1:10">
      <c r="A1551" t="s">
        <v>978</v>
      </c>
      <c r="B1551" t="s">
        <v>40</v>
      </c>
      <c r="C1551">
        <v>139931</v>
      </c>
      <c r="D1551" t="s">
        <v>979</v>
      </c>
      <c r="E1551" s="103">
        <v>1551</v>
      </c>
      <c r="F1551" s="104" t="e" cm="1">
        <f t="array" ref="F1551">INDEX(QS!$B$5:$B$1000,MATCH(D1551,QS!$C$5:$C$1000,0))</f>
        <v>#N/A</v>
      </c>
      <c r="G1551" s="104" t="str">
        <f>VLOOKUP(D1551,TIMES排名!A:B,2,FALSE)</f>
        <v>1201–1500</v>
      </c>
      <c r="J1551" s="109" t="s">
        <v>5520</v>
      </c>
    </row>
    <row r="1552" ht="15" spans="1:10">
      <c r="A1552" t="s">
        <v>148</v>
      </c>
      <c r="B1552" t="s">
        <v>40</v>
      </c>
      <c r="C1552">
        <v>178420</v>
      </c>
      <c r="D1552" s="8" t="s">
        <v>2028</v>
      </c>
      <c r="E1552" s="103">
        <v>1551</v>
      </c>
      <c r="F1552" s="104" t="e" cm="1">
        <f t="array" ref="F1552">INDEX(QS!$B$5:$B$1000,MATCH(D1552,QS!$C$5:$C$1000,0))</f>
        <v>#N/A</v>
      </c>
      <c r="G1552" s="104" t="str">
        <f>VLOOKUP(D1552,TIMES排名!A:B,2,FALSE)</f>
        <v>801–1000</v>
      </c>
      <c r="J1552" s="109" t="s">
        <v>5521</v>
      </c>
    </row>
    <row r="1553" ht="15" spans="1:10">
      <c r="A1553" t="s">
        <v>3539</v>
      </c>
      <c r="B1553" t="s">
        <v>40</v>
      </c>
      <c r="C1553">
        <v>102094</v>
      </c>
      <c r="D1553" t="s">
        <v>3540</v>
      </c>
      <c r="E1553" s="103">
        <v>1551</v>
      </c>
      <c r="F1553" s="104" t="e" cm="1">
        <f t="array" ref="F1553">INDEX(QS!$B$5:$B$1000,MATCH(D1553,QS!$C$5:$C$1000,0))</f>
        <v>#N/A</v>
      </c>
      <c r="G1553" s="104" t="e">
        <f>VLOOKUP(D1553,TIMES排名!A:B,2,FALSE)</f>
        <v>#N/A</v>
      </c>
      <c r="J1553" s="109" t="s">
        <v>5522</v>
      </c>
    </row>
    <row r="1554" ht="15" spans="1:10">
      <c r="A1554" t="s">
        <v>567</v>
      </c>
      <c r="B1554" t="s">
        <v>568</v>
      </c>
      <c r="C1554">
        <v>530244</v>
      </c>
      <c r="D1554" t="s">
        <v>569</v>
      </c>
      <c r="E1554" s="103">
        <v>1551</v>
      </c>
      <c r="F1554" s="104" t="str" cm="1">
        <f t="array" ref="F1554">INDEX(QS!$B$5:$B$1000,MATCH(D1554,QS!$C$5:$C$1000,0))</f>
        <v>661-670</v>
      </c>
      <c r="G1554" s="104" t="str">
        <f>VLOOKUP(D1554,TIMES排名!A:B,2,FALSE)</f>
        <v>1501+</v>
      </c>
      <c r="J1554" s="109" t="s">
        <v>5523</v>
      </c>
    </row>
    <row r="1555" ht="15" spans="1:10">
      <c r="A1555" t="s">
        <v>3541</v>
      </c>
      <c r="B1555" t="s">
        <v>218</v>
      </c>
      <c r="C1555">
        <v>529720</v>
      </c>
      <c r="D1555" t="s">
        <v>3542</v>
      </c>
      <c r="E1555" s="103">
        <v>1551</v>
      </c>
      <c r="F1555" s="104" t="e" cm="1">
        <f t="array" ref="F1555">INDEX(QS!$B$5:$B$1000,MATCH(D1555,QS!$C$5:$C$1000,0))</f>
        <v>#N/A</v>
      </c>
      <c r="G1555" s="104" t="e">
        <f>VLOOKUP(D1555,TIMES排名!A:B,2,FALSE)</f>
        <v>#N/A</v>
      </c>
      <c r="J1555" s="109" t="s">
        <v>5524</v>
      </c>
    </row>
    <row r="1556" ht="15" spans="1:10">
      <c r="A1556" t="s">
        <v>1514</v>
      </c>
      <c r="B1556" t="s">
        <v>522</v>
      </c>
      <c r="C1556">
        <v>529831</v>
      </c>
      <c r="D1556" t="s">
        <v>1515</v>
      </c>
      <c r="E1556" s="103">
        <v>1551</v>
      </c>
      <c r="F1556" s="104" t="e" cm="1">
        <f t="array" ref="F1556">INDEX(QS!$B$5:$B$1000,MATCH(D1556,QS!$C$5:$C$1000,0))</f>
        <v>#N/A</v>
      </c>
      <c r="G1556" s="104" t="str">
        <f>VLOOKUP(D1556,TIMES排名!A:B,2,FALSE)</f>
        <v>1001–1200</v>
      </c>
      <c r="J1556" s="109" t="s">
        <v>5525</v>
      </c>
    </row>
    <row r="1557" ht="15" spans="1:10">
      <c r="A1557" t="s">
        <v>2265</v>
      </c>
      <c r="B1557" t="s">
        <v>522</v>
      </c>
      <c r="C1557">
        <v>530162</v>
      </c>
      <c r="D1557" t="s">
        <v>2267</v>
      </c>
      <c r="E1557" s="103">
        <v>1551</v>
      </c>
      <c r="F1557" s="104" t="e" cm="1">
        <f t="array" ref="F1557">INDEX(QS!$B$5:$B$1000,MATCH(D1557,QS!$C$5:$C$1000,0))</f>
        <v>#N/A</v>
      </c>
      <c r="G1557" s="104" t="str">
        <f>VLOOKUP(D1557,TIMES排名!A:B,2,FALSE)</f>
        <v>401–500</v>
      </c>
      <c r="J1557" s="109" t="s">
        <v>5526</v>
      </c>
    </row>
    <row r="1558" ht="15" spans="1:10">
      <c r="A1558" t="s">
        <v>1059</v>
      </c>
      <c r="B1558" t="s">
        <v>385</v>
      </c>
      <c r="C1558">
        <v>529412</v>
      </c>
      <c r="D1558" t="s">
        <v>1060</v>
      </c>
      <c r="E1558" s="103">
        <v>1558</v>
      </c>
      <c r="F1558" s="104" t="e" cm="1">
        <f t="array" ref="F1558">INDEX(QS!$B$5:$B$1000,MATCH(D1558,QS!$C$5:$C$1000,0))</f>
        <v>#N/A</v>
      </c>
      <c r="G1558" s="104" t="str">
        <f>VLOOKUP(D1558,TIMES排名!A:B,2,FALSE)</f>
        <v>1201–1500</v>
      </c>
      <c r="J1558" s="109" t="s">
        <v>5527</v>
      </c>
    </row>
    <row r="1559" ht="15" spans="1:10">
      <c r="A1559" t="s">
        <v>1081</v>
      </c>
      <c r="B1559" t="s">
        <v>464</v>
      </c>
      <c r="C1559">
        <v>529954</v>
      </c>
      <c r="D1559" t="s">
        <v>1082</v>
      </c>
      <c r="E1559" s="103">
        <v>1558</v>
      </c>
      <c r="F1559" s="104" t="e" cm="1">
        <f t="array" ref="F1559">INDEX(QS!$B$5:$B$1000,MATCH(D1559,QS!$C$5:$C$1000,0))</f>
        <v>#N/A</v>
      </c>
      <c r="G1559" s="104" t="str">
        <f>VLOOKUP(D1559,TIMES排名!A:B,2,FALSE)</f>
        <v>801–1000</v>
      </c>
      <c r="J1559" s="109" t="s">
        <v>5528</v>
      </c>
    </row>
    <row r="1560" ht="15" spans="1:10">
      <c r="A1560" t="s">
        <v>541</v>
      </c>
      <c r="B1560" t="s">
        <v>445</v>
      </c>
      <c r="C1560">
        <v>529214</v>
      </c>
      <c r="D1560" t="s">
        <v>3543</v>
      </c>
      <c r="E1560" s="103">
        <v>1558</v>
      </c>
      <c r="F1560" s="104" t="e" cm="1">
        <f t="array" ref="F1560">INDEX(QS!$B$5:$B$1000,MATCH(D1560,QS!$C$5:$C$1000,0))</f>
        <v>#N/A</v>
      </c>
      <c r="G1560" s="104" t="e">
        <f>VLOOKUP(D1560,TIMES排名!A:B,2,FALSE)</f>
        <v>#N/A</v>
      </c>
      <c r="J1560" s="109" t="s">
        <v>5529</v>
      </c>
    </row>
    <row r="1561" ht="15" spans="1:10">
      <c r="A1561" t="s">
        <v>3544</v>
      </c>
      <c r="B1561" t="s">
        <v>471</v>
      </c>
      <c r="C1561">
        <v>529460</v>
      </c>
      <c r="D1561" t="s">
        <v>3545</v>
      </c>
      <c r="E1561" s="103">
        <v>1558</v>
      </c>
      <c r="F1561" s="104" t="e" cm="1">
        <f t="array" ref="F1561">INDEX(QS!$B$5:$B$1000,MATCH(D1561,QS!$C$5:$C$1000,0))</f>
        <v>#N/A</v>
      </c>
      <c r="G1561" s="104" t="e">
        <f>VLOOKUP(D1561,TIMES排名!A:B,2,FALSE)</f>
        <v>#N/A</v>
      </c>
      <c r="J1561" s="109" t="s">
        <v>5530</v>
      </c>
    </row>
    <row r="1562" ht="15" spans="1:10">
      <c r="A1562" t="s">
        <v>60</v>
      </c>
      <c r="B1562" t="s">
        <v>40</v>
      </c>
      <c r="C1562">
        <v>190594</v>
      </c>
      <c r="D1562" t="s">
        <v>3546</v>
      </c>
      <c r="E1562" s="103">
        <v>1571</v>
      </c>
      <c r="F1562" s="104" t="e" cm="1">
        <f t="array" ref="F1562">INDEX(QS!$B$5:$B$1000,MATCH(D1562,QS!$C$5:$C$1000,0))</f>
        <v>#N/A</v>
      </c>
      <c r="G1562" s="104" t="e">
        <f>VLOOKUP(D1562,TIMES排名!A:B,2,FALSE)</f>
        <v>#N/A</v>
      </c>
      <c r="J1562" s="109" t="s">
        <v>5531</v>
      </c>
    </row>
    <row r="1563" ht="15" spans="1:10">
      <c r="A1563" t="s">
        <v>2717</v>
      </c>
      <c r="B1563" t="s">
        <v>69</v>
      </c>
      <c r="C1563">
        <v>530180</v>
      </c>
      <c r="D1563" t="s">
        <v>3547</v>
      </c>
      <c r="E1563" s="103">
        <v>1571</v>
      </c>
      <c r="F1563" s="104" t="e" cm="1">
        <f t="array" ref="F1563">INDEX(QS!$B$5:$B$1000,MATCH(D1563,QS!$C$5:$C$1000,0))</f>
        <v>#N/A</v>
      </c>
      <c r="G1563" s="104" t="e">
        <f>VLOOKUP(D1563,TIMES排名!A:B,2,FALSE)</f>
        <v>#N/A</v>
      </c>
      <c r="J1563" s="109" t="s">
        <v>5532</v>
      </c>
    </row>
    <row r="1564" ht="15" spans="1:10">
      <c r="A1564" t="s">
        <v>1540</v>
      </c>
      <c r="B1564" t="s">
        <v>642</v>
      </c>
      <c r="C1564">
        <v>529846</v>
      </c>
      <c r="D1564" t="s">
        <v>3548</v>
      </c>
      <c r="E1564" s="103">
        <v>1571</v>
      </c>
      <c r="F1564" s="104" t="e" cm="1">
        <f t="array" ref="F1564">INDEX(QS!$B$5:$B$1000,MATCH(D1564,QS!$C$5:$C$1000,0))</f>
        <v>#N/A</v>
      </c>
      <c r="G1564" s="104" t="e">
        <f>VLOOKUP(D1564,TIMES排名!A:B,2,FALSE)</f>
        <v>#N/A</v>
      </c>
      <c r="J1564" s="109" t="s">
        <v>5533</v>
      </c>
    </row>
    <row r="1565" ht="15" spans="1:10">
      <c r="A1565" t="s">
        <v>137</v>
      </c>
      <c r="B1565" t="s">
        <v>69</v>
      </c>
      <c r="C1565">
        <v>529812</v>
      </c>
      <c r="D1565" t="s">
        <v>3549</v>
      </c>
      <c r="E1565" s="103">
        <v>1571</v>
      </c>
      <c r="F1565" s="104" t="e" cm="1">
        <f t="array" ref="F1565">INDEX(QS!$B$5:$B$1000,MATCH(D1565,QS!$C$5:$C$1000,0))</f>
        <v>#N/A</v>
      </c>
      <c r="G1565" s="104" t="e">
        <f>VLOOKUP(D1565,TIMES排名!A:B,2,FALSE)</f>
        <v>#N/A</v>
      </c>
      <c r="J1565" s="109" t="s">
        <v>5534</v>
      </c>
    </row>
    <row r="1566" ht="15" spans="1:10">
      <c r="A1566" t="s">
        <v>3550</v>
      </c>
      <c r="B1566" t="s">
        <v>2011</v>
      </c>
      <c r="C1566">
        <v>530071</v>
      </c>
      <c r="D1566" t="s">
        <v>3551</v>
      </c>
      <c r="E1566" s="103">
        <v>1571</v>
      </c>
      <c r="F1566" s="104" t="e" cm="1">
        <f t="array" ref="F1566">INDEX(QS!$B$5:$B$1000,MATCH(D1566,QS!$C$5:$C$1000,0))</f>
        <v>#N/A</v>
      </c>
      <c r="G1566" s="104" t="e">
        <f>VLOOKUP(D1566,TIMES排名!A:B,2,FALSE)</f>
        <v>#N/A</v>
      </c>
      <c r="J1566" s="109" t="s">
        <v>5535</v>
      </c>
    </row>
    <row r="1567" ht="15" spans="1:10">
      <c r="A1567" t="s">
        <v>3552</v>
      </c>
      <c r="B1567" t="s">
        <v>545</v>
      </c>
      <c r="C1567">
        <v>529411</v>
      </c>
      <c r="D1567" t="s">
        <v>3553</v>
      </c>
      <c r="E1567" s="103">
        <v>1571</v>
      </c>
      <c r="F1567" s="104" t="e" cm="1">
        <f t="array" ref="F1567">INDEX(QS!$B$5:$B$1000,MATCH(D1567,QS!$C$5:$C$1000,0))</f>
        <v>#N/A</v>
      </c>
      <c r="G1567" s="104" t="e">
        <f>VLOOKUP(D1567,TIMES排名!A:B,2,FALSE)</f>
        <v>#N/A</v>
      </c>
      <c r="J1567" s="109" t="s">
        <v>5536</v>
      </c>
    </row>
    <row r="1568" ht="15" spans="1:10">
      <c r="A1568" t="s">
        <v>1716</v>
      </c>
      <c r="B1568" t="s">
        <v>474</v>
      </c>
      <c r="C1568">
        <v>529586</v>
      </c>
      <c r="D1568" t="s">
        <v>1717</v>
      </c>
      <c r="E1568" s="103">
        <v>1571</v>
      </c>
      <c r="F1568" s="104" t="e" cm="1">
        <f t="array" ref="F1568">INDEX(QS!$B$5:$B$1000,MATCH(D1568,QS!$C$5:$C$1000,0))</f>
        <v>#N/A</v>
      </c>
      <c r="G1568" s="104" t="str">
        <f>VLOOKUP(D1568,TIMES排名!A:B,2,FALSE)</f>
        <v>801–1000</v>
      </c>
      <c r="J1568" s="109" t="s">
        <v>5537</v>
      </c>
    </row>
    <row r="1569" ht="15" spans="1:10">
      <c r="A1569" t="s">
        <v>3554</v>
      </c>
      <c r="B1569" t="s">
        <v>405</v>
      </c>
      <c r="C1569">
        <v>529840</v>
      </c>
      <c r="D1569" t="s">
        <v>3555</v>
      </c>
      <c r="E1569" s="103">
        <v>1571</v>
      </c>
      <c r="F1569" s="104" t="e" cm="1">
        <f t="array" ref="F1569">INDEX(QS!$B$5:$B$1000,MATCH(D1569,QS!$C$5:$C$1000,0))</f>
        <v>#N/A</v>
      </c>
      <c r="G1569" s="104" t="e">
        <f>VLOOKUP(D1569,TIMES排名!A:B,2,FALSE)</f>
        <v>#N/A</v>
      </c>
      <c r="J1569" s="109" t="s">
        <v>5538</v>
      </c>
    </row>
    <row r="1570" ht="15" spans="1:10">
      <c r="A1570" t="s">
        <v>3556</v>
      </c>
      <c r="B1570" t="s">
        <v>642</v>
      </c>
      <c r="C1570">
        <v>529447</v>
      </c>
      <c r="D1570" t="s">
        <v>3557</v>
      </c>
      <c r="E1570" s="103">
        <v>1571</v>
      </c>
      <c r="F1570" s="104" t="e" cm="1">
        <f t="array" ref="F1570">INDEX(QS!$B$5:$B$1000,MATCH(D1570,QS!$C$5:$C$1000,0))</f>
        <v>#N/A</v>
      </c>
      <c r="G1570" s="104" t="e">
        <f>VLOOKUP(D1570,TIMES排名!A:B,2,FALSE)</f>
        <v>#N/A</v>
      </c>
      <c r="J1570" s="109" t="s">
        <v>5539</v>
      </c>
    </row>
    <row r="1571" ht="15" spans="1:10">
      <c r="A1571" t="s">
        <v>947</v>
      </c>
      <c r="B1571" t="s">
        <v>40</v>
      </c>
      <c r="C1571">
        <v>133650</v>
      </c>
      <c r="D1571" s="8" t="s">
        <v>948</v>
      </c>
      <c r="E1571" s="103">
        <v>1581</v>
      </c>
      <c r="F1571" s="104" t="e" cm="1">
        <f t="array" ref="F1571">INDEX(QS!$B$5:$B$1000,MATCH(D1571,QS!$C$5:$C$1000,0))</f>
        <v>#N/A</v>
      </c>
      <c r="G1571" s="104" t="str">
        <f>VLOOKUP(D1571,TIMES排名!A:B,2,FALSE)</f>
        <v>801–1000</v>
      </c>
      <c r="J1571" s="109" t="s">
        <v>5540</v>
      </c>
    </row>
    <row r="1572" ht="15" spans="1:10">
      <c r="A1572" t="s">
        <v>678</v>
      </c>
      <c r="B1572" t="s">
        <v>464</v>
      </c>
      <c r="C1572">
        <v>529229</v>
      </c>
      <c r="D1572" t="s">
        <v>679</v>
      </c>
      <c r="E1572" s="103">
        <v>1581</v>
      </c>
      <c r="F1572" s="104" t="e" cm="1">
        <f t="array" ref="F1572">INDEX(QS!$B$5:$B$1000,MATCH(D1572,QS!$C$5:$C$1000,0))</f>
        <v>#N/A</v>
      </c>
      <c r="G1572" s="104" t="str">
        <f>VLOOKUP(D1572,TIMES排名!A:B,2,FALSE)</f>
        <v>1201–1500</v>
      </c>
      <c r="J1572" s="109" t="s">
        <v>5541</v>
      </c>
    </row>
    <row r="1573" ht="15" spans="1:10">
      <c r="A1573" t="s">
        <v>878</v>
      </c>
      <c r="B1573" t="s">
        <v>642</v>
      </c>
      <c r="C1573">
        <v>529835</v>
      </c>
      <c r="D1573" t="s">
        <v>879</v>
      </c>
      <c r="E1573" s="103">
        <v>1581</v>
      </c>
      <c r="F1573" s="104" t="e" cm="1">
        <f t="array" ref="F1573">INDEX(QS!$B$5:$B$1000,MATCH(D1573,QS!$C$5:$C$1000,0))</f>
        <v>#N/A</v>
      </c>
      <c r="G1573" s="104" t="str">
        <f>VLOOKUP(D1573,TIMES排名!A:B,2,FALSE)</f>
        <v>601–800</v>
      </c>
      <c r="J1573" s="109" t="s">
        <v>5542</v>
      </c>
    </row>
    <row r="1574" ht="15" spans="1:10">
      <c r="A1574" t="s">
        <v>1347</v>
      </c>
      <c r="B1574" t="s">
        <v>859</v>
      </c>
      <c r="C1574">
        <v>530246</v>
      </c>
      <c r="D1574" t="s">
        <v>2061</v>
      </c>
      <c r="E1574" s="103">
        <v>1581</v>
      </c>
      <c r="F1574" s="104" t="e" cm="1">
        <f t="array" ref="F1574">INDEX(QS!$B$5:$B$1000,MATCH(D1574,QS!$C$5:$C$1000,0))</f>
        <v>#N/A</v>
      </c>
      <c r="G1574" s="104" t="str">
        <f>VLOOKUP(D1574,TIMES排名!A:B,2,FALSE)</f>
        <v>501–600</v>
      </c>
      <c r="J1574" s="109" t="s">
        <v>5543</v>
      </c>
    </row>
    <row r="1575" ht="15" spans="1:10">
      <c r="A1575" t="s">
        <v>1061</v>
      </c>
      <c r="B1575" t="s">
        <v>642</v>
      </c>
      <c r="C1575">
        <v>529410</v>
      </c>
      <c r="D1575" t="s">
        <v>1062</v>
      </c>
      <c r="E1575" s="103">
        <v>1585</v>
      </c>
      <c r="F1575" s="104" t="e" cm="1">
        <f t="array" ref="F1575">INDEX(QS!$B$5:$B$1000,MATCH(D1575,QS!$C$5:$C$1000,0))</f>
        <v>#N/A</v>
      </c>
      <c r="G1575" s="104" t="str">
        <f>VLOOKUP(D1575,TIMES排名!A:B,2,FALSE)</f>
        <v>1001–1200</v>
      </c>
      <c r="J1575" s="109" t="s">
        <v>5544</v>
      </c>
    </row>
    <row r="1576" ht="15" spans="1:10">
      <c r="A1576" t="s">
        <v>1804</v>
      </c>
      <c r="B1576" t="s">
        <v>96</v>
      </c>
      <c r="C1576">
        <v>528936</v>
      </c>
      <c r="D1576" t="s">
        <v>3558</v>
      </c>
      <c r="E1576" s="103">
        <v>1585</v>
      </c>
      <c r="F1576" s="104" t="e" cm="1">
        <f t="array" ref="F1576">INDEX(QS!$B$5:$B$1000,MATCH(D1576,QS!$C$5:$C$1000,0))</f>
        <v>#N/A</v>
      </c>
      <c r="G1576" s="104" t="e">
        <f>VLOOKUP(D1576,TIMES排名!A:B,2,FALSE)</f>
        <v>#N/A</v>
      </c>
      <c r="J1576" s="109" t="s">
        <v>5545</v>
      </c>
    </row>
    <row r="1577" ht="15" spans="1:10">
      <c r="A1577" t="s">
        <v>2787</v>
      </c>
      <c r="B1577" t="s">
        <v>2788</v>
      </c>
      <c r="C1577">
        <v>529184</v>
      </c>
      <c r="D1577" t="s">
        <v>3559</v>
      </c>
      <c r="E1577" s="103">
        <v>1585</v>
      </c>
      <c r="F1577" s="104" t="e" cm="1">
        <f t="array" ref="F1577">INDEX(QS!$B$5:$B$1000,MATCH(D1577,QS!$C$5:$C$1000,0))</f>
        <v>#N/A</v>
      </c>
      <c r="G1577" s="104" t="e">
        <f>VLOOKUP(D1577,TIMES排名!A:B,2,FALSE)</f>
        <v>#N/A</v>
      </c>
      <c r="J1577" s="109" t="s">
        <v>5546</v>
      </c>
    </row>
    <row r="1578" ht="15" spans="1:10">
      <c r="A1578" t="s">
        <v>541</v>
      </c>
      <c r="B1578" t="s">
        <v>445</v>
      </c>
      <c r="C1578">
        <v>529805</v>
      </c>
      <c r="D1578" t="s">
        <v>542</v>
      </c>
      <c r="E1578" s="103">
        <v>1585</v>
      </c>
      <c r="F1578" s="104" t="e" cm="1">
        <f t="array" ref="F1578">INDEX(QS!$B$5:$B$1000,MATCH(D1578,QS!$C$5:$C$1000,0))</f>
        <v>#N/A</v>
      </c>
      <c r="G1578" s="104" t="e">
        <f>VLOOKUP(D1578,TIMES排名!A:B,2,FALSE)</f>
        <v>#N/A</v>
      </c>
      <c r="J1578" s="109" t="s">
        <v>5547</v>
      </c>
    </row>
    <row r="1579" ht="15" spans="1:10">
      <c r="A1579" t="s">
        <v>3560</v>
      </c>
      <c r="B1579" t="s">
        <v>218</v>
      </c>
      <c r="C1579">
        <v>529182</v>
      </c>
      <c r="D1579" t="s">
        <v>3561</v>
      </c>
      <c r="E1579" s="103">
        <v>1585</v>
      </c>
      <c r="F1579" s="104" t="e" cm="1">
        <f t="array" ref="F1579">INDEX(QS!$B$5:$B$1000,MATCH(D1579,QS!$C$5:$C$1000,0))</f>
        <v>#N/A</v>
      </c>
      <c r="G1579" s="104" t="e">
        <f>VLOOKUP(D1579,TIMES排名!A:B,2,FALSE)</f>
        <v>#N/A</v>
      </c>
      <c r="J1579" s="109" t="s">
        <v>5548</v>
      </c>
    </row>
    <row r="1580" ht="15" spans="1:10">
      <c r="A1580" t="s">
        <v>3562</v>
      </c>
      <c r="B1580" t="s">
        <v>40</v>
      </c>
      <c r="C1580">
        <v>530053</v>
      </c>
      <c r="D1580" s="8" t="s">
        <v>3563</v>
      </c>
      <c r="E1580" s="103">
        <v>1590</v>
      </c>
      <c r="F1580" s="104" t="e" cm="1">
        <f t="array" ref="F1580">INDEX(QS!$B$5:$B$1000,MATCH(D1580,QS!$C$5:$C$1000,0))</f>
        <v>#N/A</v>
      </c>
      <c r="G1580" s="104" t="e">
        <f>VLOOKUP(D1580,TIMES排名!A:B,2,FALSE)</f>
        <v>#N/A</v>
      </c>
      <c r="J1580" s="109" t="s">
        <v>5549</v>
      </c>
    </row>
    <row r="1581" ht="15" spans="1:10">
      <c r="A1581" t="s">
        <v>105</v>
      </c>
      <c r="B1581" t="s">
        <v>106</v>
      </c>
      <c r="C1581">
        <v>529655</v>
      </c>
      <c r="D1581" t="s">
        <v>1467</v>
      </c>
      <c r="E1581" s="103">
        <v>1590</v>
      </c>
      <c r="F1581" s="104" t="e" cm="1">
        <f t="array" ref="F1581">INDEX(QS!$B$5:$B$1000,MATCH(D1581,QS!$C$5:$C$1000,0))</f>
        <v>#N/A</v>
      </c>
      <c r="G1581" s="104" t="str">
        <f>VLOOKUP(D1581,TIMES排名!A:B,2,FALSE)</f>
        <v>1001–1200</v>
      </c>
      <c r="J1581" s="109" t="s">
        <v>5550</v>
      </c>
    </row>
    <row r="1582" ht="15" spans="1:10">
      <c r="A1582" t="s">
        <v>480</v>
      </c>
      <c r="B1582" t="s">
        <v>464</v>
      </c>
      <c r="C1582">
        <v>528972</v>
      </c>
      <c r="D1582" t="s">
        <v>481</v>
      </c>
      <c r="E1582" s="103">
        <v>1590</v>
      </c>
      <c r="F1582" s="104" t="e" cm="1">
        <f t="array" ref="F1582">INDEX(QS!$B$5:$B$1000,MATCH(D1582,QS!$C$5:$C$1000,0))</f>
        <v>#N/A</v>
      </c>
      <c r="G1582" s="104" t="str">
        <f>VLOOKUP(D1582,TIMES排名!A:B,2,FALSE)</f>
        <v>1501+</v>
      </c>
      <c r="J1582" s="109" t="s">
        <v>5551</v>
      </c>
    </row>
    <row r="1583" ht="15" spans="1:10">
      <c r="A1583" t="s">
        <v>1674</v>
      </c>
      <c r="B1583" t="s">
        <v>483</v>
      </c>
      <c r="C1583">
        <v>530247</v>
      </c>
      <c r="D1583" t="s">
        <v>3564</v>
      </c>
      <c r="E1583" s="103">
        <v>1590</v>
      </c>
      <c r="F1583" s="104" t="e" cm="1">
        <f t="array" ref="F1583">INDEX(QS!$B$5:$B$1000,MATCH(D1583,QS!$C$5:$C$1000,0))</f>
        <v>#N/A</v>
      </c>
      <c r="G1583" s="104" t="e">
        <f>VLOOKUP(D1583,TIMES排名!A:B,2,FALSE)</f>
        <v>#N/A</v>
      </c>
      <c r="J1583" s="109" t="s">
        <v>5552</v>
      </c>
    </row>
    <row r="1584" ht="15" spans="1:10">
      <c r="A1584" t="s">
        <v>3565</v>
      </c>
      <c r="B1584" t="s">
        <v>461</v>
      </c>
      <c r="C1584">
        <v>529107</v>
      </c>
      <c r="D1584" t="s">
        <v>3566</v>
      </c>
      <c r="E1584" s="103">
        <v>1590</v>
      </c>
      <c r="F1584" s="104" t="e" cm="1">
        <f t="array" ref="F1584">INDEX(QS!$B$5:$B$1000,MATCH(D1584,QS!$C$5:$C$1000,0))</f>
        <v>#N/A</v>
      </c>
      <c r="G1584" s="104" t="e">
        <f>VLOOKUP(D1584,TIMES排名!A:B,2,FALSE)</f>
        <v>#N/A</v>
      </c>
      <c r="J1584" s="109" t="s">
        <v>5553</v>
      </c>
    </row>
    <row r="1585" ht="15" spans="1:10">
      <c r="A1585" t="s">
        <v>1640</v>
      </c>
      <c r="B1585" t="s">
        <v>40</v>
      </c>
      <c r="C1585">
        <v>228459</v>
      </c>
      <c r="D1585" s="8" t="s">
        <v>1641</v>
      </c>
      <c r="E1585" s="103">
        <v>1595</v>
      </c>
      <c r="F1585" s="104" t="e" cm="1">
        <f t="array" ref="F1585">INDEX(QS!$B$5:$B$1000,MATCH(D1585,QS!$C$5:$C$1000,0))</f>
        <v>#N/A</v>
      </c>
      <c r="G1585" s="104" t="str">
        <f>VLOOKUP(D1585,TIMES排名!A:B,2,FALSE)</f>
        <v>1201–1500</v>
      </c>
      <c r="J1585" s="109" t="s">
        <v>5554</v>
      </c>
    </row>
    <row r="1586" ht="15" spans="1:10">
      <c r="A1586" t="s">
        <v>773</v>
      </c>
      <c r="B1586" t="s">
        <v>522</v>
      </c>
      <c r="C1586">
        <v>529463</v>
      </c>
      <c r="D1586" t="s">
        <v>774</v>
      </c>
      <c r="E1586" s="103">
        <v>1595</v>
      </c>
      <c r="F1586" s="104" t="e" cm="1">
        <f t="array" ref="F1586">INDEX(QS!$B$5:$B$1000,MATCH(D1586,QS!$C$5:$C$1000,0))</f>
        <v>#N/A</v>
      </c>
      <c r="G1586" s="104" t="e">
        <f>VLOOKUP(D1586,TIMES排名!A:B,2,FALSE)</f>
        <v>#N/A</v>
      </c>
      <c r="J1586" s="109" t="s">
        <v>5555</v>
      </c>
    </row>
    <row r="1587" ht="15" spans="1:10">
      <c r="A1587" t="s">
        <v>864</v>
      </c>
      <c r="B1587" t="s">
        <v>69</v>
      </c>
      <c r="C1587">
        <v>529903</v>
      </c>
      <c r="D1587" t="s">
        <v>3567</v>
      </c>
      <c r="E1587" s="103">
        <v>1595</v>
      </c>
      <c r="F1587" s="104" t="e" cm="1">
        <f t="array" ref="F1587">INDEX(QS!$B$5:$B$1000,MATCH(D1587,QS!$C$5:$C$1000,0))</f>
        <v>#N/A</v>
      </c>
      <c r="G1587" s="104" t="e">
        <f>VLOOKUP(D1587,TIMES排名!A:B,2,FALSE)</f>
        <v>#N/A</v>
      </c>
      <c r="J1587" s="109" t="s">
        <v>5556</v>
      </c>
    </row>
    <row r="1588" ht="15" spans="1:10">
      <c r="A1588" t="s">
        <v>1019</v>
      </c>
      <c r="B1588" t="s">
        <v>69</v>
      </c>
      <c r="C1588">
        <v>529965</v>
      </c>
      <c r="D1588" t="s">
        <v>3568</v>
      </c>
      <c r="E1588" s="103">
        <v>1595</v>
      </c>
      <c r="F1588" s="104" t="e" cm="1">
        <f t="array" ref="F1588">INDEX(QS!$B$5:$B$1000,MATCH(D1588,QS!$C$5:$C$1000,0))</f>
        <v>#N/A</v>
      </c>
      <c r="G1588" s="104" t="e">
        <f>VLOOKUP(D1588,TIMES排名!A:B,2,FALSE)</f>
        <v>#N/A</v>
      </c>
      <c r="J1588" s="109" t="s">
        <v>5557</v>
      </c>
    </row>
    <row r="1589" ht="15" spans="1:10">
      <c r="A1589" t="s">
        <v>1390</v>
      </c>
      <c r="B1589" t="s">
        <v>461</v>
      </c>
      <c r="C1589">
        <v>530189</v>
      </c>
      <c r="D1589" t="s">
        <v>1391</v>
      </c>
      <c r="E1589" s="103">
        <v>1595</v>
      </c>
      <c r="F1589" s="104" t="e" cm="1">
        <f t="array" ref="F1589">INDEX(QS!$B$5:$B$1000,MATCH(D1589,QS!$C$5:$C$1000,0))</f>
        <v>#N/A</v>
      </c>
      <c r="G1589" s="104" t="str">
        <f>VLOOKUP(D1589,TIMES排名!A:B,2,FALSE)</f>
        <v>1201–1500</v>
      </c>
      <c r="J1589" s="109" t="s">
        <v>5558</v>
      </c>
    </row>
    <row r="1590" ht="15" spans="1:10">
      <c r="A1590" t="s">
        <v>3569</v>
      </c>
      <c r="B1590" t="s">
        <v>402</v>
      </c>
      <c r="C1590">
        <v>529561</v>
      </c>
      <c r="D1590" t="s">
        <v>3570</v>
      </c>
      <c r="E1590" s="103">
        <v>1595</v>
      </c>
      <c r="F1590" s="104" t="e" cm="1">
        <f t="array" ref="F1590">INDEX(QS!$B$5:$B$1000,MATCH(D1590,QS!$C$5:$C$1000,0))</f>
        <v>#N/A</v>
      </c>
      <c r="G1590" s="104" t="e">
        <f>VLOOKUP(D1590,TIMES排名!A:B,2,FALSE)</f>
        <v>#N/A</v>
      </c>
      <c r="J1590" s="109" t="s">
        <v>5559</v>
      </c>
    </row>
    <row r="1591" ht="15" spans="1:10">
      <c r="A1591" t="s">
        <v>3571</v>
      </c>
      <c r="B1591" t="s">
        <v>40</v>
      </c>
      <c r="C1591">
        <v>176372</v>
      </c>
      <c r="D1591" t="s">
        <v>3572</v>
      </c>
      <c r="E1591" s="103">
        <v>1601</v>
      </c>
      <c r="F1591" s="104" t="e" cm="1">
        <f t="array" ref="F1591">INDEX(QS!$B$5:$B$1000,MATCH(D1591,QS!$C$5:$C$1000,0))</f>
        <v>#N/A</v>
      </c>
      <c r="G1591" s="104" t="e">
        <f>VLOOKUP(D1591,TIMES排名!A:B,2,FALSE)</f>
        <v>#N/A</v>
      </c>
      <c r="J1591" s="109" t="s">
        <v>5560</v>
      </c>
    </row>
    <row r="1592" ht="15" spans="1:10">
      <c r="A1592" t="s">
        <v>749</v>
      </c>
      <c r="B1592" t="s">
        <v>642</v>
      </c>
      <c r="C1592">
        <v>529406</v>
      </c>
      <c r="D1592" t="s">
        <v>750</v>
      </c>
      <c r="E1592" s="103">
        <v>1601</v>
      </c>
      <c r="F1592" s="104" t="e" cm="1">
        <f t="array" ref="F1592">INDEX(QS!$B$5:$B$1000,MATCH(D1592,QS!$C$5:$C$1000,0))</f>
        <v>#N/A</v>
      </c>
      <c r="G1592" s="104" t="str">
        <f>VLOOKUP(D1592,TIMES排名!A:B,2,FALSE)</f>
        <v>801–1000</v>
      </c>
      <c r="J1592" s="109" t="s">
        <v>5561</v>
      </c>
    </row>
    <row r="1593" ht="15" spans="1:10">
      <c r="A1593" t="s">
        <v>521</v>
      </c>
      <c r="B1593" t="s">
        <v>522</v>
      </c>
      <c r="C1593">
        <v>530055</v>
      </c>
      <c r="D1593" t="s">
        <v>1172</v>
      </c>
      <c r="E1593" s="103">
        <v>1601</v>
      </c>
      <c r="F1593" s="104" t="e" cm="1">
        <f t="array" ref="F1593">INDEX(QS!$B$5:$B$1000,MATCH(D1593,QS!$C$5:$C$1000,0))</f>
        <v>#N/A</v>
      </c>
      <c r="G1593" s="104" t="str">
        <f>VLOOKUP(D1593,TIMES排名!A:B,2,FALSE)</f>
        <v>1201–1500</v>
      </c>
      <c r="J1593" s="109" t="s">
        <v>5562</v>
      </c>
    </row>
    <row r="1594" ht="15" spans="1:10">
      <c r="A1594" t="s">
        <v>3573</v>
      </c>
      <c r="B1594" t="s">
        <v>2011</v>
      </c>
      <c r="C1594">
        <v>530248</v>
      </c>
      <c r="D1594" t="s">
        <v>3574</v>
      </c>
      <c r="E1594" s="103">
        <v>1601</v>
      </c>
      <c r="F1594" s="104" t="e" cm="1">
        <f t="array" ref="F1594">INDEX(QS!$B$5:$B$1000,MATCH(D1594,QS!$C$5:$C$1000,0))</f>
        <v>#N/A</v>
      </c>
      <c r="G1594" s="104" t="e">
        <f>VLOOKUP(D1594,TIMES排名!A:B,2,FALSE)</f>
        <v>#N/A</v>
      </c>
      <c r="J1594" s="109" t="s">
        <v>5563</v>
      </c>
    </row>
    <row r="1595" ht="15" spans="1:10">
      <c r="A1595" t="s">
        <v>3575</v>
      </c>
      <c r="B1595" t="s">
        <v>642</v>
      </c>
      <c r="C1595">
        <v>530249</v>
      </c>
      <c r="D1595" t="s">
        <v>3576</v>
      </c>
      <c r="E1595" s="103">
        <v>1601</v>
      </c>
      <c r="F1595" s="104" t="e" cm="1">
        <f t="array" ref="F1595">INDEX(QS!$B$5:$B$1000,MATCH(D1595,QS!$C$5:$C$1000,0))</f>
        <v>#N/A</v>
      </c>
      <c r="G1595" s="104" t="e">
        <f>VLOOKUP(D1595,TIMES排名!A:B,2,FALSE)</f>
        <v>#N/A</v>
      </c>
      <c r="J1595" s="109" t="s">
        <v>5564</v>
      </c>
    </row>
    <row r="1596" ht="15" spans="1:10">
      <c r="A1596" t="s">
        <v>597</v>
      </c>
      <c r="B1596" t="s">
        <v>522</v>
      </c>
      <c r="C1596">
        <v>529810</v>
      </c>
      <c r="D1596" t="s">
        <v>598</v>
      </c>
      <c r="E1596" s="103">
        <v>1601</v>
      </c>
      <c r="F1596" s="104" t="e" cm="1">
        <f t="array" ref="F1596">INDEX(QS!$B$5:$B$1000,MATCH(D1596,QS!$C$5:$C$1000,0))</f>
        <v>#N/A</v>
      </c>
      <c r="G1596" s="104" t="e">
        <f>VLOOKUP(D1596,TIMES排名!A:B,2,FALSE)</f>
        <v>#N/A</v>
      </c>
      <c r="J1596" s="109" t="s">
        <v>5565</v>
      </c>
    </row>
    <row r="1597" ht="15" spans="1:10">
      <c r="A1597" t="s">
        <v>1057</v>
      </c>
      <c r="B1597" t="s">
        <v>218</v>
      </c>
      <c r="C1597">
        <v>529136</v>
      </c>
      <c r="D1597" t="s">
        <v>3577</v>
      </c>
      <c r="E1597" s="103">
        <v>1601</v>
      </c>
      <c r="F1597" s="104" t="e" cm="1">
        <f t="array" ref="F1597">INDEX(QS!$B$5:$B$1000,MATCH(D1597,QS!$C$5:$C$1000,0))</f>
        <v>#N/A</v>
      </c>
      <c r="G1597" s="104" t="e">
        <f>VLOOKUP(D1597,TIMES排名!A:B,2,FALSE)</f>
        <v>#N/A</v>
      </c>
      <c r="J1597" s="109" t="s">
        <v>5566</v>
      </c>
    </row>
    <row r="1598" ht="15" spans="1:10">
      <c r="A1598" t="s">
        <v>2039</v>
      </c>
      <c r="B1598" t="s">
        <v>117</v>
      </c>
      <c r="C1598">
        <v>529001</v>
      </c>
      <c r="D1598" t="s">
        <v>2040</v>
      </c>
      <c r="E1598" s="103">
        <v>1601</v>
      </c>
      <c r="F1598" s="104" t="e" cm="1">
        <f t="array" ref="F1598">INDEX(QS!$B$5:$B$1000,MATCH(D1598,QS!$C$5:$C$1000,0))</f>
        <v>#N/A</v>
      </c>
      <c r="G1598" s="104" t="str">
        <f>VLOOKUP(D1598,TIMES排名!A:B,2,FALSE)</f>
        <v>801–1000</v>
      </c>
      <c r="J1598" s="109" t="s">
        <v>5567</v>
      </c>
    </row>
    <row r="1599" ht="15" spans="1:10">
      <c r="A1599" t="s">
        <v>2229</v>
      </c>
      <c r="B1599" t="s">
        <v>545</v>
      </c>
      <c r="C1599">
        <v>529565</v>
      </c>
      <c r="D1599" t="s">
        <v>2230</v>
      </c>
      <c r="E1599" s="103">
        <v>1609</v>
      </c>
      <c r="F1599" s="104" t="e" cm="1">
        <f t="array" ref="F1599">INDEX(QS!$B$5:$B$1000,MATCH(D1599,QS!$C$5:$C$1000,0))</f>
        <v>#N/A</v>
      </c>
      <c r="G1599" s="104" t="str">
        <f>VLOOKUP(D1599,TIMES排名!A:B,2,FALSE)</f>
        <v>1201–1500</v>
      </c>
      <c r="J1599" s="109" t="s">
        <v>5568</v>
      </c>
    </row>
    <row r="1600" ht="15" spans="1:10">
      <c r="A1600" t="s">
        <v>1328</v>
      </c>
      <c r="B1600" t="s">
        <v>642</v>
      </c>
      <c r="C1600">
        <v>529541</v>
      </c>
      <c r="D1600" t="s">
        <v>3579</v>
      </c>
      <c r="E1600" s="103">
        <v>1609</v>
      </c>
      <c r="F1600" s="104" t="e" cm="1">
        <f t="array" ref="F1600">INDEX(QS!$B$5:$B$1000,MATCH(D1600,QS!$C$5:$C$1000,0))</f>
        <v>#N/A</v>
      </c>
      <c r="G1600" s="104" t="e">
        <f>VLOOKUP(D1600,TIMES排名!A:B,2,FALSE)</f>
        <v>#N/A</v>
      </c>
      <c r="J1600" s="109" t="s">
        <v>5569</v>
      </c>
    </row>
    <row r="1601" ht="15" spans="1:10">
      <c r="A1601" t="s">
        <v>864</v>
      </c>
      <c r="B1601" t="s">
        <v>69</v>
      </c>
      <c r="C1601">
        <v>529283</v>
      </c>
      <c r="D1601" t="s">
        <v>3580</v>
      </c>
      <c r="E1601" s="103">
        <v>1609</v>
      </c>
      <c r="F1601" s="104" t="e" cm="1">
        <f t="array" ref="F1601">INDEX(QS!$B$5:$B$1000,MATCH(D1601,QS!$C$5:$C$1000,0))</f>
        <v>#N/A</v>
      </c>
      <c r="G1601" s="104" t="e">
        <f>VLOOKUP(D1601,TIMES排名!A:B,2,FALSE)</f>
        <v>#N/A</v>
      </c>
      <c r="J1601" s="109" t="s">
        <v>5570</v>
      </c>
    </row>
    <row r="1602" ht="15" spans="1:10">
      <c r="A1602" t="s">
        <v>1360</v>
      </c>
      <c r="B1602" t="s">
        <v>69</v>
      </c>
      <c r="C1602">
        <v>529509</v>
      </c>
      <c r="D1602" t="s">
        <v>3581</v>
      </c>
      <c r="E1602" s="103">
        <v>1609</v>
      </c>
      <c r="F1602" s="104" t="e" cm="1">
        <f t="array" ref="F1602">INDEX(QS!$B$5:$B$1000,MATCH(D1602,QS!$C$5:$C$1000,0))</f>
        <v>#N/A</v>
      </c>
      <c r="G1602" s="104" t="e">
        <f>VLOOKUP(D1602,TIMES排名!A:B,2,FALSE)</f>
        <v>#N/A</v>
      </c>
      <c r="J1602" s="109" t="s">
        <v>5571</v>
      </c>
    </row>
    <row r="1603" ht="15" spans="1:10">
      <c r="A1603" t="s">
        <v>478</v>
      </c>
      <c r="B1603" t="s">
        <v>106</v>
      </c>
      <c r="C1603">
        <v>529360</v>
      </c>
      <c r="D1603" t="s">
        <v>3582</v>
      </c>
      <c r="E1603" s="103">
        <v>1609</v>
      </c>
      <c r="F1603" s="104" t="e" cm="1">
        <f t="array" ref="F1603">INDEX(QS!$B$5:$B$1000,MATCH(D1603,QS!$C$5:$C$1000,0))</f>
        <v>#N/A</v>
      </c>
      <c r="G1603" s="104" t="e">
        <f>VLOOKUP(D1603,TIMES排名!A:B,2,FALSE)</f>
        <v>#N/A</v>
      </c>
      <c r="J1603" s="109" t="s">
        <v>5572</v>
      </c>
    </row>
    <row r="1604" ht="15" spans="1:10">
      <c r="A1604" t="s">
        <v>105</v>
      </c>
      <c r="B1604" t="s">
        <v>106</v>
      </c>
      <c r="C1604">
        <v>529126</v>
      </c>
      <c r="D1604" t="s">
        <v>3583</v>
      </c>
      <c r="E1604" s="103">
        <v>1614</v>
      </c>
      <c r="F1604" s="104" t="e" cm="1">
        <f t="array" ref="F1604">INDEX(QS!$B$5:$B$1000,MATCH(D1604,QS!$C$5:$C$1000,0))</f>
        <v>#N/A</v>
      </c>
      <c r="G1604" s="104" t="e">
        <f>VLOOKUP(D1604,TIMES排名!A:B,2,FALSE)</f>
        <v>#N/A</v>
      </c>
      <c r="J1604" s="109" t="s">
        <v>5573</v>
      </c>
    </row>
    <row r="1605" ht="15" spans="1:10">
      <c r="A1605" t="s">
        <v>384</v>
      </c>
      <c r="B1605" t="s">
        <v>385</v>
      </c>
      <c r="C1605">
        <v>529227</v>
      </c>
      <c r="D1605" t="s">
        <v>3584</v>
      </c>
      <c r="E1605" s="103">
        <v>1614</v>
      </c>
      <c r="F1605" s="104" t="e" cm="1">
        <f t="array" ref="F1605">INDEX(QS!$B$5:$B$1000,MATCH(D1605,QS!$C$5:$C$1000,0))</f>
        <v>#N/A</v>
      </c>
      <c r="G1605" s="104" t="e">
        <f>VLOOKUP(D1605,TIMES排名!A:B,2,FALSE)</f>
        <v>#N/A</v>
      </c>
      <c r="J1605" s="109" t="s">
        <v>5574</v>
      </c>
    </row>
    <row r="1606" ht="15" spans="1:10">
      <c r="A1606" t="s">
        <v>1516</v>
      </c>
      <c r="B1606" t="s">
        <v>522</v>
      </c>
      <c r="C1606">
        <v>529465</v>
      </c>
      <c r="D1606" t="s">
        <v>1517</v>
      </c>
      <c r="E1606" s="103">
        <v>1614</v>
      </c>
      <c r="F1606" s="104" t="e" cm="1">
        <f t="array" ref="F1606">INDEX(QS!$B$5:$B$1000,MATCH(D1606,QS!$C$5:$C$1000,0))</f>
        <v>#N/A</v>
      </c>
      <c r="G1606" s="104" t="str">
        <f>VLOOKUP(D1606,TIMES排名!A:B,2,FALSE)</f>
        <v>1001–1200</v>
      </c>
      <c r="J1606" s="109" t="s">
        <v>5575</v>
      </c>
    </row>
    <row r="1607" ht="15" spans="1:10">
      <c r="A1607" t="s">
        <v>3585</v>
      </c>
      <c r="B1607" t="s">
        <v>2788</v>
      </c>
      <c r="C1607">
        <v>528995</v>
      </c>
      <c r="D1607" t="s">
        <v>3586</v>
      </c>
      <c r="E1607" s="103">
        <v>1614</v>
      </c>
      <c r="F1607" s="104" t="e" cm="1">
        <f t="array" ref="F1607">INDEX(QS!$B$5:$B$1000,MATCH(D1607,QS!$C$5:$C$1000,0))</f>
        <v>#N/A</v>
      </c>
      <c r="G1607" s="104" t="e">
        <f>VLOOKUP(D1607,TIMES排名!A:B,2,FALSE)</f>
        <v>#N/A</v>
      </c>
      <c r="J1607" s="109" t="s">
        <v>5576</v>
      </c>
    </row>
    <row r="1608" ht="15" spans="1:10">
      <c r="A1608" t="s">
        <v>1664</v>
      </c>
      <c r="B1608" t="s">
        <v>106</v>
      </c>
      <c r="C1608">
        <v>503027</v>
      </c>
      <c r="D1608" t="s">
        <v>1665</v>
      </c>
      <c r="E1608" s="103">
        <v>1618</v>
      </c>
      <c r="F1608" s="104" t="e" cm="1">
        <f t="array" ref="F1608">INDEX(QS!$B$5:$B$1000,MATCH(D1608,QS!$C$5:$C$1000,0))</f>
        <v>#N/A</v>
      </c>
      <c r="G1608" s="104" t="str">
        <f>VLOOKUP(D1608,TIMES排名!A:B,2,FALSE)</f>
        <v>1201–1500</v>
      </c>
      <c r="J1608" s="109" t="s">
        <v>5577</v>
      </c>
    </row>
    <row r="1609" ht="15" spans="1:10">
      <c r="A1609" t="s">
        <v>3587</v>
      </c>
      <c r="B1609" t="s">
        <v>3588</v>
      </c>
      <c r="C1609">
        <v>530250</v>
      </c>
      <c r="D1609" t="s">
        <v>3589</v>
      </c>
      <c r="E1609" s="103">
        <v>1618</v>
      </c>
      <c r="F1609" s="104" t="e" cm="1">
        <f t="array" ref="F1609">INDEX(QS!$B$5:$B$1000,MATCH(D1609,QS!$C$5:$C$1000,0))</f>
        <v>#N/A</v>
      </c>
      <c r="G1609" s="104" t="e">
        <f>VLOOKUP(D1609,TIMES排名!A:B,2,FALSE)</f>
        <v>#N/A</v>
      </c>
      <c r="J1609" s="109" t="s">
        <v>5578</v>
      </c>
    </row>
    <row r="1610" ht="15" spans="1:10">
      <c r="A1610" t="s">
        <v>177</v>
      </c>
      <c r="B1610" t="s">
        <v>106</v>
      </c>
      <c r="C1610">
        <v>528871</v>
      </c>
      <c r="D1610" t="s">
        <v>1468</v>
      </c>
      <c r="E1610" s="103">
        <v>1618</v>
      </c>
      <c r="F1610" s="104" t="str" cm="1">
        <f t="array" ref="F1610">INDEX(QS!$B$5:$B$1000,MATCH(D1610,QS!$C$5:$C$1000,0))</f>
        <v>631-640</v>
      </c>
      <c r="G1610" s="104" t="str">
        <f>VLOOKUP(D1610,TIMES排名!A:B,2,FALSE)</f>
        <v>1201–1500</v>
      </c>
      <c r="J1610" s="109" t="s">
        <v>5579</v>
      </c>
    </row>
    <row r="1611" ht="15" spans="1:10">
      <c r="A1611" t="s">
        <v>1019</v>
      </c>
      <c r="B1611" t="s">
        <v>69</v>
      </c>
      <c r="C1611">
        <v>529815</v>
      </c>
      <c r="D1611" t="s">
        <v>3591</v>
      </c>
      <c r="E1611" s="103">
        <v>1618</v>
      </c>
      <c r="F1611" s="104" t="e" cm="1">
        <f t="array" ref="F1611">INDEX(QS!$B$5:$B$1000,MATCH(D1611,QS!$C$5:$C$1000,0))</f>
        <v>#N/A</v>
      </c>
      <c r="G1611" s="104" t="e">
        <f>VLOOKUP(D1611,TIMES排名!A:B,2,FALSE)</f>
        <v>#N/A</v>
      </c>
      <c r="J1611" s="109" t="s">
        <v>5580</v>
      </c>
    </row>
    <row r="1612" ht="15" spans="1:10">
      <c r="A1612" t="s">
        <v>3592</v>
      </c>
      <c r="B1612" t="s">
        <v>131</v>
      </c>
      <c r="C1612">
        <v>529796</v>
      </c>
      <c r="D1612" t="s">
        <v>3593</v>
      </c>
      <c r="E1612" s="103">
        <v>1618</v>
      </c>
      <c r="F1612" s="104" t="e" cm="1">
        <f t="array" ref="F1612">INDEX(QS!$B$5:$B$1000,MATCH(D1612,QS!$C$5:$C$1000,0))</f>
        <v>#N/A</v>
      </c>
      <c r="G1612" s="104" t="e">
        <f>VLOOKUP(D1612,TIMES排名!A:B,2,FALSE)</f>
        <v>#N/A</v>
      </c>
      <c r="J1612" s="109" t="s">
        <v>5581</v>
      </c>
    </row>
    <row r="1613" ht="15" spans="1:10">
      <c r="A1613" t="s">
        <v>1509</v>
      </c>
      <c r="B1613" t="s">
        <v>522</v>
      </c>
      <c r="C1613">
        <v>529459</v>
      </c>
      <c r="D1613" t="s">
        <v>1510</v>
      </c>
      <c r="E1613" s="103">
        <v>1618</v>
      </c>
      <c r="F1613" s="104" t="e" cm="1">
        <f t="array" ref="F1613">INDEX(QS!$B$5:$B$1000,MATCH(D1613,QS!$C$5:$C$1000,0))</f>
        <v>#N/A</v>
      </c>
      <c r="G1613" s="104" t="str">
        <f>VLOOKUP(D1613,TIMES排名!A:B,2,FALSE)</f>
        <v>1201–1500</v>
      </c>
      <c r="J1613" s="109" t="s">
        <v>5582</v>
      </c>
    </row>
    <row r="1614" ht="15" spans="1:10">
      <c r="A1614" t="s">
        <v>3594</v>
      </c>
      <c r="B1614" t="s">
        <v>40</v>
      </c>
      <c r="C1614">
        <v>122755</v>
      </c>
      <c r="D1614" t="s">
        <v>3595</v>
      </c>
      <c r="E1614" s="103">
        <v>1624</v>
      </c>
      <c r="F1614" s="104" t="e" cm="1">
        <f t="array" ref="F1614">INDEX(QS!$B$5:$B$1000,MATCH(D1614,QS!$C$5:$C$1000,0))</f>
        <v>#N/A</v>
      </c>
      <c r="G1614" s="104" t="e">
        <f>VLOOKUP(D1614,TIMES排名!A:B,2,FALSE)</f>
        <v>#N/A</v>
      </c>
      <c r="J1614" s="109" t="s">
        <v>5583</v>
      </c>
    </row>
    <row r="1615" ht="15" spans="1:10">
      <c r="A1615" t="s">
        <v>491</v>
      </c>
      <c r="B1615" t="s">
        <v>106</v>
      </c>
      <c r="C1615">
        <v>500650</v>
      </c>
      <c r="D1615" t="s">
        <v>492</v>
      </c>
      <c r="E1615" s="103">
        <v>1624</v>
      </c>
      <c r="F1615" s="104" t="e" cm="1">
        <f t="array" ref="F1615">INDEX(QS!$B$5:$B$1000,MATCH(D1615,QS!$C$5:$C$1000,0))</f>
        <v>#N/A</v>
      </c>
      <c r="G1615" s="104" t="str">
        <f>VLOOKUP(D1615,TIMES排名!A:B,2,FALSE)</f>
        <v>1501+</v>
      </c>
      <c r="J1615" s="109" t="s">
        <v>5584</v>
      </c>
    </row>
    <row r="1616" ht="15" spans="1:10">
      <c r="A1616" t="s">
        <v>538</v>
      </c>
      <c r="B1616" t="s">
        <v>464</v>
      </c>
      <c r="C1616">
        <v>528971</v>
      </c>
      <c r="D1616" t="s">
        <v>539</v>
      </c>
      <c r="E1616" s="103">
        <v>1624</v>
      </c>
      <c r="F1616" s="104" t="e" cm="1">
        <f t="array" ref="F1616">INDEX(QS!$B$5:$B$1000,MATCH(D1616,QS!$C$5:$C$1000,0))</f>
        <v>#N/A</v>
      </c>
      <c r="G1616" s="104" t="e">
        <f>VLOOKUP(D1616,TIMES排名!A:B,2,FALSE)</f>
        <v>#N/A</v>
      </c>
      <c r="J1616" s="109" t="s">
        <v>5585</v>
      </c>
    </row>
    <row r="1617" ht="15" spans="1:10">
      <c r="A1617" t="s">
        <v>3596</v>
      </c>
      <c r="B1617" t="s">
        <v>69</v>
      </c>
      <c r="C1617">
        <v>529478</v>
      </c>
      <c r="D1617" t="s">
        <v>3597</v>
      </c>
      <c r="E1617" s="103">
        <v>1624</v>
      </c>
      <c r="F1617" s="104" t="e" cm="1">
        <f t="array" ref="F1617">INDEX(QS!$B$5:$B$1000,MATCH(D1617,QS!$C$5:$C$1000,0))</f>
        <v>#N/A</v>
      </c>
      <c r="G1617" s="104" t="e">
        <f>VLOOKUP(D1617,TIMES排名!A:B,2,FALSE)</f>
        <v>#N/A</v>
      </c>
      <c r="J1617" s="109" t="s">
        <v>5586</v>
      </c>
    </row>
    <row r="1618" ht="15" spans="1:10">
      <c r="A1618" t="s">
        <v>494</v>
      </c>
      <c r="B1618" t="s">
        <v>464</v>
      </c>
      <c r="C1618">
        <v>529187</v>
      </c>
      <c r="D1618" t="s">
        <v>495</v>
      </c>
      <c r="E1618" s="103">
        <v>1624</v>
      </c>
      <c r="F1618" s="104" t="e" cm="1">
        <f t="array" ref="F1618">INDEX(QS!$B$5:$B$1000,MATCH(D1618,QS!$C$5:$C$1000,0))</f>
        <v>#N/A</v>
      </c>
      <c r="G1618" s="104" t="str">
        <f>VLOOKUP(D1618,TIMES排名!A:B,2,FALSE)</f>
        <v>1501+</v>
      </c>
      <c r="J1618" s="109" t="s">
        <v>5587</v>
      </c>
    </row>
    <row r="1619" ht="15" spans="1:10">
      <c r="A1619" t="s">
        <v>3598</v>
      </c>
      <c r="B1619" t="s">
        <v>218</v>
      </c>
      <c r="C1619">
        <v>529018</v>
      </c>
      <c r="D1619" t="s">
        <v>3599</v>
      </c>
      <c r="E1619" s="103">
        <v>1624</v>
      </c>
      <c r="F1619" s="104" t="e" cm="1">
        <f t="array" ref="F1619">INDEX(QS!$B$5:$B$1000,MATCH(D1619,QS!$C$5:$C$1000,0))</f>
        <v>#N/A</v>
      </c>
      <c r="G1619" s="104" t="e">
        <f>VLOOKUP(D1619,TIMES排名!A:B,2,FALSE)</f>
        <v>#N/A</v>
      </c>
      <c r="J1619" s="109" t="s">
        <v>5588</v>
      </c>
    </row>
    <row r="1620" ht="15" spans="1:10">
      <c r="A1620" t="s">
        <v>3600</v>
      </c>
      <c r="B1620" t="s">
        <v>69</v>
      </c>
      <c r="C1620">
        <v>530024</v>
      </c>
      <c r="D1620" t="s">
        <v>3601</v>
      </c>
      <c r="E1620" s="103">
        <v>1624</v>
      </c>
      <c r="F1620" s="104" t="e" cm="1">
        <f t="array" ref="F1620">INDEX(QS!$B$5:$B$1000,MATCH(D1620,QS!$C$5:$C$1000,0))</f>
        <v>#N/A</v>
      </c>
      <c r="G1620" s="104" t="e">
        <f>VLOOKUP(D1620,TIMES排名!A:B,2,FALSE)</f>
        <v>#N/A</v>
      </c>
      <c r="J1620" s="109" t="s">
        <v>5589</v>
      </c>
    </row>
    <row r="1621" ht="15" spans="1:10">
      <c r="A1621" t="s">
        <v>3594</v>
      </c>
      <c r="B1621" t="s">
        <v>40</v>
      </c>
      <c r="C1621">
        <v>122931</v>
      </c>
      <c r="D1621" t="s">
        <v>3602</v>
      </c>
      <c r="E1621" s="103">
        <v>1631</v>
      </c>
      <c r="F1621" s="104" t="e" cm="1">
        <f t="array" ref="F1621">INDEX(QS!$B$5:$B$1000,MATCH(D1621,QS!$C$5:$C$1000,0))</f>
        <v>#N/A</v>
      </c>
      <c r="G1621" s="104" t="e">
        <f>VLOOKUP(D1621,TIMES排名!A:B,2,FALSE)</f>
        <v>#N/A</v>
      </c>
      <c r="J1621" s="109" t="s">
        <v>5590</v>
      </c>
    </row>
    <row r="1622" ht="15" spans="1:10">
      <c r="A1622" t="s">
        <v>932</v>
      </c>
      <c r="B1622" t="s">
        <v>373</v>
      </c>
      <c r="C1622">
        <v>529574</v>
      </c>
      <c r="D1622" t="s">
        <v>933</v>
      </c>
      <c r="E1622" s="103">
        <v>1631</v>
      </c>
      <c r="F1622" s="104" t="str" cm="1">
        <f t="array" ref="F1622">INDEX(QS!$B$5:$B$1000,MATCH(D1622,QS!$C$5:$C$1000,0))</f>
        <v>641-650</v>
      </c>
      <c r="G1622" s="104" t="str">
        <f>VLOOKUP(D1622,TIMES排名!A:B,2,FALSE)</f>
        <v>1201–1500</v>
      </c>
      <c r="J1622" s="109" t="s">
        <v>5591</v>
      </c>
    </row>
    <row r="1623" ht="15" spans="1:10">
      <c r="A1623" t="s">
        <v>3603</v>
      </c>
      <c r="B1623" t="s">
        <v>522</v>
      </c>
      <c r="C1623">
        <v>530251</v>
      </c>
      <c r="D1623" t="s">
        <v>3604</v>
      </c>
      <c r="E1623" s="103">
        <v>1631</v>
      </c>
      <c r="F1623" s="104" t="e" cm="1">
        <f t="array" ref="F1623">INDEX(QS!$B$5:$B$1000,MATCH(D1623,QS!$C$5:$C$1000,0))</f>
        <v>#N/A</v>
      </c>
      <c r="G1623" s="104" t="e">
        <f>VLOOKUP(D1623,TIMES排名!A:B,2,FALSE)</f>
        <v>#N/A</v>
      </c>
      <c r="J1623" s="109" t="s">
        <v>5592</v>
      </c>
    </row>
    <row r="1624" ht="15" spans="1:10">
      <c r="A1624" t="s">
        <v>3605</v>
      </c>
      <c r="B1624" t="s">
        <v>74</v>
      </c>
      <c r="C1624">
        <v>529599</v>
      </c>
      <c r="D1624" t="s">
        <v>3606</v>
      </c>
      <c r="E1624" s="103">
        <v>1631</v>
      </c>
      <c r="F1624" s="104" t="e" cm="1">
        <f t="array" ref="F1624">INDEX(QS!$B$5:$B$1000,MATCH(D1624,QS!$C$5:$C$1000,0))</f>
        <v>#N/A</v>
      </c>
      <c r="G1624" s="104" t="e">
        <f>VLOOKUP(D1624,TIMES排名!A:B,2,FALSE)</f>
        <v>#N/A</v>
      </c>
      <c r="J1624" s="109" t="s">
        <v>5593</v>
      </c>
    </row>
    <row r="1625" ht="15" spans="1:10">
      <c r="A1625" t="s">
        <v>360</v>
      </c>
      <c r="B1625" t="s">
        <v>40</v>
      </c>
      <c r="C1625">
        <v>171571</v>
      </c>
      <c r="D1625" t="s">
        <v>1377</v>
      </c>
      <c r="E1625" s="103">
        <v>1635</v>
      </c>
      <c r="F1625" s="104" t="e" cm="1">
        <f t="array" ref="F1625">INDEX(QS!$B$5:$B$1000,MATCH(D1625,QS!$C$5:$C$1000,0))</f>
        <v>#N/A</v>
      </c>
      <c r="G1625" s="104" t="str">
        <f>VLOOKUP(D1625,TIMES排名!A:B,2,FALSE)</f>
        <v>1001–1200</v>
      </c>
      <c r="J1625" s="109" t="s">
        <v>5594</v>
      </c>
    </row>
    <row r="1626" ht="15" spans="1:10">
      <c r="A1626" t="s">
        <v>1589</v>
      </c>
      <c r="B1626" t="s">
        <v>497</v>
      </c>
      <c r="C1626">
        <v>529335</v>
      </c>
      <c r="D1626" t="s">
        <v>1590</v>
      </c>
      <c r="E1626" s="103">
        <v>1635</v>
      </c>
      <c r="F1626" s="104" t="e" cm="1">
        <f t="array" ref="F1626">INDEX(QS!$B$5:$B$1000,MATCH(D1626,QS!$C$5:$C$1000,0))</f>
        <v>#N/A</v>
      </c>
      <c r="G1626" s="104" t="str">
        <f>VLOOKUP(D1626,TIMES排名!A:B,2,FALSE)</f>
        <v>1201–1500</v>
      </c>
      <c r="J1626" s="109" t="s">
        <v>5595</v>
      </c>
    </row>
    <row r="1627" ht="15" spans="1:10">
      <c r="A1627" t="s">
        <v>1501</v>
      </c>
      <c r="B1627" t="s">
        <v>642</v>
      </c>
      <c r="C1627">
        <v>529514</v>
      </c>
      <c r="D1627" t="s">
        <v>1502</v>
      </c>
      <c r="E1627" s="103">
        <v>1635</v>
      </c>
      <c r="F1627" s="104" t="str" cm="1">
        <f t="array" ref="F1627">INDEX(QS!$B$5:$B$1000,MATCH(D1627,QS!$C$5:$C$1000,0))</f>
        <v>711-720</v>
      </c>
      <c r="G1627" s="104" t="str">
        <f>VLOOKUP(D1627,TIMES排名!A:B,2,FALSE)</f>
        <v>601–800</v>
      </c>
      <c r="J1627" s="109" t="s">
        <v>5596</v>
      </c>
    </row>
    <row r="1628" ht="15" spans="1:10">
      <c r="A1628" t="s">
        <v>57</v>
      </c>
      <c r="B1628" t="s">
        <v>36</v>
      </c>
      <c r="C1628">
        <v>529456</v>
      </c>
      <c r="D1628" t="s">
        <v>2232</v>
      </c>
      <c r="E1628" s="103">
        <v>1635</v>
      </c>
      <c r="F1628" s="104" t="str" cm="1">
        <f t="array" ref="F1628">INDEX(QS!$B$5:$B$1000,MATCH(D1628,QS!$C$5:$C$1000,0))</f>
        <v>711-720</v>
      </c>
      <c r="G1628" s="104" t="str">
        <f>VLOOKUP(D1628,TIMES排名!A:B,2,FALSE)</f>
        <v>1001–1200</v>
      </c>
      <c r="J1628" s="109" t="s">
        <v>5597</v>
      </c>
    </row>
    <row r="1629" ht="15" spans="1:10">
      <c r="A1629" t="s">
        <v>715</v>
      </c>
      <c r="B1629" t="s">
        <v>402</v>
      </c>
      <c r="C1629">
        <v>529746</v>
      </c>
      <c r="D1629" t="s">
        <v>929</v>
      </c>
      <c r="E1629" s="103">
        <v>1635</v>
      </c>
      <c r="F1629" s="104" t="e" cm="1">
        <f t="array" ref="F1629">INDEX(QS!$B$5:$B$1000,MATCH(D1629,QS!$C$5:$C$1000,0))</f>
        <v>#N/A</v>
      </c>
      <c r="G1629" s="104" t="str">
        <f>VLOOKUP(D1629,TIMES排名!A:B,2,FALSE)</f>
        <v>1001–1200</v>
      </c>
      <c r="J1629" s="109" t="s">
        <v>5598</v>
      </c>
    </row>
    <row r="1630" ht="15" spans="1:10">
      <c r="A1630" t="s">
        <v>993</v>
      </c>
      <c r="B1630" t="s">
        <v>617</v>
      </c>
      <c r="C1630">
        <v>530022</v>
      </c>
      <c r="D1630" t="s">
        <v>994</v>
      </c>
      <c r="E1630" s="103">
        <v>1635</v>
      </c>
      <c r="F1630" s="104" t="e" cm="1">
        <f t="array" ref="F1630">INDEX(QS!$B$5:$B$1000,MATCH(D1630,QS!$C$5:$C$1000,0))</f>
        <v>#N/A</v>
      </c>
      <c r="G1630" s="104" t="str">
        <f>VLOOKUP(D1630,TIMES排名!A:B,2,FALSE)</f>
        <v>1201–1500</v>
      </c>
      <c r="J1630" s="109" t="s">
        <v>5599</v>
      </c>
    </row>
    <row r="1631" ht="15" spans="1:10">
      <c r="A1631" t="s">
        <v>2594</v>
      </c>
      <c r="B1631" t="s">
        <v>457</v>
      </c>
      <c r="C1631">
        <v>528932</v>
      </c>
      <c r="D1631" t="s">
        <v>3607</v>
      </c>
      <c r="E1631" s="103">
        <v>1635</v>
      </c>
      <c r="F1631" s="104" t="e" cm="1">
        <f t="array" ref="F1631">INDEX(QS!$B$5:$B$1000,MATCH(D1631,QS!$C$5:$C$1000,0))</f>
        <v>#N/A</v>
      </c>
      <c r="G1631" s="104" t="e">
        <f>VLOOKUP(D1631,TIMES排名!A:B,2,FALSE)</f>
        <v>#N/A</v>
      </c>
      <c r="J1631" s="109" t="s">
        <v>5600</v>
      </c>
    </row>
    <row r="1632" ht="15" spans="1:10">
      <c r="A1632" t="s">
        <v>2064</v>
      </c>
      <c r="B1632" t="s">
        <v>40</v>
      </c>
      <c r="C1632">
        <v>199102</v>
      </c>
      <c r="D1632" s="8" t="s">
        <v>3609</v>
      </c>
      <c r="E1632" s="103">
        <v>1642</v>
      </c>
      <c r="F1632" s="104" t="e" cm="1">
        <f t="array" ref="F1632">INDEX(QS!$B$5:$B$1000,MATCH(D1632,QS!$C$5:$C$1000,0))</f>
        <v>#N/A</v>
      </c>
      <c r="G1632" s="104" t="e">
        <f>VLOOKUP(D1632,TIMES排名!A:B,2,FALSE)</f>
        <v>#N/A</v>
      </c>
      <c r="J1632" s="109" t="s">
        <v>5601</v>
      </c>
    </row>
    <row r="1633" ht="15" spans="1:10">
      <c r="A1633" t="s">
        <v>1437</v>
      </c>
      <c r="B1633" t="s">
        <v>461</v>
      </c>
      <c r="C1633">
        <v>529439</v>
      </c>
      <c r="D1633" t="s">
        <v>3610</v>
      </c>
      <c r="E1633" s="103">
        <v>1642</v>
      </c>
      <c r="F1633" s="104" t="str" cm="1">
        <f t="array" ref="F1633">INDEX(QS!$B$5:$B$1000,MATCH(D1633,QS!$C$5:$C$1000,0))</f>
        <v>801-850</v>
      </c>
      <c r="G1633" s="104" t="e">
        <f>VLOOKUP(D1633,TIMES排名!A:B,2,FALSE)</f>
        <v>#N/A</v>
      </c>
      <c r="J1633" s="109" t="s">
        <v>5602</v>
      </c>
    </row>
    <row r="1634" ht="15" spans="1:10">
      <c r="A1634" t="s">
        <v>1653</v>
      </c>
      <c r="B1634" t="s">
        <v>69</v>
      </c>
      <c r="C1634">
        <v>529963</v>
      </c>
      <c r="D1634" t="s">
        <v>3611</v>
      </c>
      <c r="E1634" s="103">
        <v>1642</v>
      </c>
      <c r="F1634" s="104" t="e" cm="1">
        <f t="array" ref="F1634">INDEX(QS!$B$5:$B$1000,MATCH(D1634,QS!$C$5:$C$1000,0))</f>
        <v>#N/A</v>
      </c>
      <c r="G1634" s="104" t="e">
        <f>VLOOKUP(D1634,TIMES排名!A:B,2,FALSE)</f>
        <v>#N/A</v>
      </c>
      <c r="J1634" s="109" t="s">
        <v>5603</v>
      </c>
    </row>
    <row r="1635" ht="15" spans="1:10">
      <c r="A1635" t="s">
        <v>3612</v>
      </c>
      <c r="B1635" t="s">
        <v>874</v>
      </c>
      <c r="C1635">
        <v>530035</v>
      </c>
      <c r="D1635" t="s">
        <v>3613</v>
      </c>
      <c r="E1635" s="103">
        <v>1642</v>
      </c>
      <c r="F1635" s="104" t="e" cm="1">
        <f t="array" ref="F1635">INDEX(QS!$B$5:$B$1000,MATCH(D1635,QS!$C$5:$C$1000,0))</f>
        <v>#N/A</v>
      </c>
      <c r="G1635" s="104" t="e">
        <f>VLOOKUP(D1635,TIMES排名!A:B,2,FALSE)</f>
        <v>#N/A</v>
      </c>
      <c r="J1635" s="109" t="s">
        <v>5604</v>
      </c>
    </row>
    <row r="1636" ht="15" spans="1:10">
      <c r="A1636" t="s">
        <v>1228</v>
      </c>
      <c r="B1636" t="s">
        <v>96</v>
      </c>
      <c r="C1636">
        <v>529714</v>
      </c>
      <c r="D1636" t="s">
        <v>3614</v>
      </c>
      <c r="E1636" s="103">
        <v>1642</v>
      </c>
      <c r="F1636" s="104" t="e" cm="1">
        <f t="array" ref="F1636">INDEX(QS!$B$5:$B$1000,MATCH(D1636,QS!$C$5:$C$1000,0))</f>
        <v>#N/A</v>
      </c>
      <c r="G1636" s="104" t="e">
        <f>VLOOKUP(D1636,TIMES排名!A:B,2,FALSE)</f>
        <v>#N/A</v>
      </c>
      <c r="J1636" s="109" t="s">
        <v>5605</v>
      </c>
    </row>
    <row r="1637" ht="15" spans="1:10">
      <c r="A1637" t="s">
        <v>3615</v>
      </c>
      <c r="B1637" t="s">
        <v>69</v>
      </c>
      <c r="C1637">
        <v>529314</v>
      </c>
      <c r="D1637" t="s">
        <v>3616</v>
      </c>
      <c r="E1637" s="103">
        <v>1647</v>
      </c>
      <c r="F1637" s="104" t="e" cm="1">
        <f t="array" ref="F1637">INDEX(QS!$B$5:$B$1000,MATCH(D1637,QS!$C$5:$C$1000,0))</f>
        <v>#N/A</v>
      </c>
      <c r="G1637" s="104" t="e">
        <f>VLOOKUP(D1637,TIMES排名!A:B,2,FALSE)</f>
        <v>#N/A</v>
      </c>
      <c r="J1637" s="109" t="s">
        <v>5606</v>
      </c>
    </row>
    <row r="1638" ht="15" spans="1:10">
      <c r="A1638" t="s">
        <v>815</v>
      </c>
      <c r="B1638" t="s">
        <v>69</v>
      </c>
      <c r="C1638">
        <v>530005</v>
      </c>
      <c r="D1638" t="s">
        <v>3617</v>
      </c>
      <c r="E1638" s="103">
        <v>1647</v>
      </c>
      <c r="F1638" s="104" t="e" cm="1">
        <f t="array" ref="F1638">INDEX(QS!$B$5:$B$1000,MATCH(D1638,QS!$C$5:$C$1000,0))</f>
        <v>#N/A</v>
      </c>
      <c r="G1638" s="104" t="e">
        <f>VLOOKUP(D1638,TIMES排名!A:B,2,FALSE)</f>
        <v>#N/A</v>
      </c>
      <c r="J1638" s="109" t="s">
        <v>5607</v>
      </c>
    </row>
    <row r="1639" ht="15" spans="1:10">
      <c r="A1639" t="s">
        <v>105</v>
      </c>
      <c r="B1639" t="s">
        <v>106</v>
      </c>
      <c r="C1639">
        <v>529125</v>
      </c>
      <c r="D1639" t="s">
        <v>1537</v>
      </c>
      <c r="E1639" s="103">
        <v>1647</v>
      </c>
      <c r="F1639" s="104" t="e" cm="1">
        <f t="array" ref="F1639">INDEX(QS!$B$5:$B$1000,MATCH(D1639,QS!$C$5:$C$1000,0))</f>
        <v>#N/A</v>
      </c>
      <c r="G1639" s="104" t="str">
        <f>VLOOKUP(D1639,TIMES排名!A:B,2,FALSE)</f>
        <v>1201–1500</v>
      </c>
      <c r="J1639" s="109" t="s">
        <v>5608</v>
      </c>
    </row>
    <row r="1640" ht="15" spans="1:10">
      <c r="A1640" t="s">
        <v>3618</v>
      </c>
      <c r="B1640" t="s">
        <v>218</v>
      </c>
      <c r="C1640">
        <v>528946</v>
      </c>
      <c r="D1640" t="s">
        <v>3619</v>
      </c>
      <c r="E1640" s="103">
        <v>1647</v>
      </c>
      <c r="F1640" s="104" t="e" cm="1">
        <f t="array" ref="F1640">INDEX(QS!$B$5:$B$1000,MATCH(D1640,QS!$C$5:$C$1000,0))</f>
        <v>#N/A</v>
      </c>
      <c r="G1640" s="104" t="e">
        <f>VLOOKUP(D1640,TIMES排名!A:B,2,FALSE)</f>
        <v>#N/A</v>
      </c>
      <c r="J1640" s="109" t="s">
        <v>5609</v>
      </c>
    </row>
    <row r="1641" ht="15" spans="1:10">
      <c r="A1641" t="s">
        <v>1914</v>
      </c>
      <c r="B1641" t="s">
        <v>617</v>
      </c>
      <c r="C1641">
        <v>530076</v>
      </c>
      <c r="D1641" t="s">
        <v>3620</v>
      </c>
      <c r="E1641" s="103">
        <v>1647</v>
      </c>
      <c r="F1641" s="104" t="e" cm="1">
        <f t="array" ref="F1641">INDEX(QS!$B$5:$B$1000,MATCH(D1641,QS!$C$5:$C$1000,0))</f>
        <v>#N/A</v>
      </c>
      <c r="G1641" s="104" t="e">
        <f>VLOOKUP(D1641,TIMES排名!A:B,2,FALSE)</f>
        <v>#N/A</v>
      </c>
      <c r="J1641" s="109" t="s">
        <v>5610</v>
      </c>
    </row>
    <row r="1642" ht="15" spans="1:10">
      <c r="A1642" t="s">
        <v>3621</v>
      </c>
      <c r="B1642" t="s">
        <v>69</v>
      </c>
      <c r="C1642">
        <v>529490</v>
      </c>
      <c r="D1642" t="s">
        <v>3622</v>
      </c>
      <c r="E1642" s="103">
        <v>1647</v>
      </c>
      <c r="F1642" s="104" t="e" cm="1">
        <f t="array" ref="F1642">INDEX(QS!$B$5:$B$1000,MATCH(D1642,QS!$C$5:$C$1000,0))</f>
        <v>#N/A</v>
      </c>
      <c r="G1642" s="104" t="e">
        <f>VLOOKUP(D1642,TIMES排名!A:B,2,FALSE)</f>
        <v>#N/A</v>
      </c>
      <c r="J1642" s="109" t="s">
        <v>5611</v>
      </c>
    </row>
    <row r="1643" ht="15" spans="1:10">
      <c r="A1643" t="s">
        <v>2240</v>
      </c>
      <c r="B1643" t="s">
        <v>36</v>
      </c>
      <c r="C1643">
        <v>529572</v>
      </c>
      <c r="D1643" t="s">
        <v>2241</v>
      </c>
      <c r="E1643" s="103">
        <v>1653</v>
      </c>
      <c r="F1643" s="104" t="e" cm="1">
        <f t="array" ref="F1643">INDEX(QS!$B$5:$B$1000,MATCH(D1643,QS!$C$5:$C$1000,0))</f>
        <v>#N/A</v>
      </c>
      <c r="G1643" s="104" t="str">
        <f>VLOOKUP(D1643,TIMES排名!A:B,2,FALSE)</f>
        <v>601–800</v>
      </c>
      <c r="J1643" s="109" t="s">
        <v>5612</v>
      </c>
    </row>
    <row r="1644" ht="15" spans="1:10">
      <c r="A1644" t="s">
        <v>1157</v>
      </c>
      <c r="B1644" t="s">
        <v>1158</v>
      </c>
      <c r="C1644">
        <v>529304</v>
      </c>
      <c r="D1644" t="s">
        <v>1159</v>
      </c>
      <c r="E1644" s="103">
        <v>1653</v>
      </c>
      <c r="F1644" s="104" t="str" cm="1">
        <f t="array" ref="F1644">INDEX(QS!$B$5:$B$1000,MATCH(D1644,QS!$C$5:$C$1000,0))</f>
        <v>801-850</v>
      </c>
      <c r="G1644" s="104" t="str">
        <f>VLOOKUP(D1644,TIMES排名!A:B,2,FALSE)</f>
        <v>1201–1500</v>
      </c>
      <c r="J1644" s="109" t="s">
        <v>5613</v>
      </c>
    </row>
    <row r="1645" ht="15" spans="1:10">
      <c r="A1645" t="s">
        <v>3623</v>
      </c>
      <c r="B1645" t="s">
        <v>464</v>
      </c>
      <c r="C1645">
        <v>530058</v>
      </c>
      <c r="D1645" t="s">
        <v>3624</v>
      </c>
      <c r="E1645" s="103">
        <v>1653</v>
      </c>
      <c r="F1645" s="104" t="e" cm="1">
        <f t="array" ref="F1645">INDEX(QS!$B$5:$B$1000,MATCH(D1645,QS!$C$5:$C$1000,0))</f>
        <v>#N/A</v>
      </c>
      <c r="G1645" s="104" t="e">
        <f>VLOOKUP(D1645,TIMES排名!A:B,2,FALSE)</f>
        <v>#N/A</v>
      </c>
      <c r="J1645" s="109" t="s">
        <v>5614</v>
      </c>
    </row>
    <row r="1646" ht="15" spans="1:10">
      <c r="A1646" t="s">
        <v>3625</v>
      </c>
      <c r="B1646" t="s">
        <v>522</v>
      </c>
      <c r="C1646">
        <v>529417</v>
      </c>
      <c r="D1646" t="s">
        <v>3626</v>
      </c>
      <c r="E1646" s="103">
        <v>1653</v>
      </c>
      <c r="F1646" s="104" t="e" cm="1">
        <f t="array" ref="F1646">INDEX(QS!$B$5:$B$1000,MATCH(D1646,QS!$C$5:$C$1000,0))</f>
        <v>#N/A</v>
      </c>
      <c r="G1646" s="104" t="e">
        <f>VLOOKUP(D1646,TIMES排名!A:B,2,FALSE)</f>
        <v>#N/A</v>
      </c>
      <c r="J1646" s="109" t="s">
        <v>5615</v>
      </c>
    </row>
    <row r="1647" ht="15" spans="1:10">
      <c r="A1647" t="s">
        <v>1360</v>
      </c>
      <c r="B1647" t="s">
        <v>69</v>
      </c>
      <c r="C1647">
        <v>529736</v>
      </c>
      <c r="D1647" t="s">
        <v>3627</v>
      </c>
      <c r="E1647" s="103">
        <v>1653</v>
      </c>
      <c r="F1647" s="104" t="e" cm="1">
        <f t="array" ref="F1647">INDEX(QS!$B$5:$B$1000,MATCH(D1647,QS!$C$5:$C$1000,0))</f>
        <v>#N/A</v>
      </c>
      <c r="G1647" s="104" t="e">
        <f>VLOOKUP(D1647,TIMES排名!A:B,2,FALSE)</f>
        <v>#N/A</v>
      </c>
      <c r="J1647" s="109" t="s">
        <v>5616</v>
      </c>
    </row>
    <row r="1648" ht="15" spans="1:10">
      <c r="A1648" t="s">
        <v>3628</v>
      </c>
      <c r="B1648" t="s">
        <v>464</v>
      </c>
      <c r="C1648">
        <v>529206</v>
      </c>
      <c r="D1648" t="s">
        <v>3629</v>
      </c>
      <c r="E1648" s="103">
        <v>1653</v>
      </c>
      <c r="F1648" s="104" t="e" cm="1">
        <f t="array" ref="F1648">INDEX(QS!$B$5:$B$1000,MATCH(D1648,QS!$C$5:$C$1000,0))</f>
        <v>#N/A</v>
      </c>
      <c r="G1648" s="104" t="e">
        <f>VLOOKUP(D1648,TIMES排名!A:B,2,FALSE)</f>
        <v>#N/A</v>
      </c>
      <c r="J1648" s="109" t="s">
        <v>5617</v>
      </c>
    </row>
    <row r="1649" ht="15" spans="1:10">
      <c r="A1649" t="s">
        <v>641</v>
      </c>
      <c r="B1649" t="s">
        <v>642</v>
      </c>
      <c r="C1649">
        <v>529893</v>
      </c>
      <c r="D1649" t="s">
        <v>643</v>
      </c>
      <c r="E1649" s="103">
        <v>1659</v>
      </c>
      <c r="F1649" s="104" t="e" cm="1">
        <f t="array" ref="F1649">INDEX(QS!$B$5:$B$1000,MATCH(D1649,QS!$C$5:$C$1000,0))</f>
        <v>#N/A</v>
      </c>
      <c r="G1649" s="104" t="str">
        <f>VLOOKUP(D1649,TIMES排名!A:B,2,FALSE)</f>
        <v>401–500</v>
      </c>
      <c r="J1649" s="109" t="s">
        <v>5618</v>
      </c>
    </row>
    <row r="1650" ht="15" spans="1:10">
      <c r="A1650" t="s">
        <v>3630</v>
      </c>
      <c r="B1650" t="s">
        <v>218</v>
      </c>
      <c r="C1650">
        <v>529353</v>
      </c>
      <c r="D1650" t="s">
        <v>3631</v>
      </c>
      <c r="E1650" s="103">
        <v>1659</v>
      </c>
      <c r="F1650" s="104" t="e" cm="1">
        <f t="array" ref="F1650">INDEX(QS!$B$5:$B$1000,MATCH(D1650,QS!$C$5:$C$1000,0))</f>
        <v>#N/A</v>
      </c>
      <c r="G1650" s="104" t="e">
        <f>VLOOKUP(D1650,TIMES排名!A:B,2,FALSE)</f>
        <v>#N/A</v>
      </c>
      <c r="J1650" s="109" t="s">
        <v>5619</v>
      </c>
    </row>
    <row r="1651" ht="15" spans="1:10">
      <c r="A1651" t="s">
        <v>2717</v>
      </c>
      <c r="B1651" t="s">
        <v>69</v>
      </c>
      <c r="C1651">
        <v>530062</v>
      </c>
      <c r="D1651" t="s">
        <v>3632</v>
      </c>
      <c r="E1651" s="103">
        <v>1659</v>
      </c>
      <c r="F1651" s="104" t="e" cm="1">
        <f t="array" ref="F1651">INDEX(QS!$B$5:$B$1000,MATCH(D1651,QS!$C$5:$C$1000,0))</f>
        <v>#N/A</v>
      </c>
      <c r="G1651" s="104" t="e">
        <f>VLOOKUP(D1651,TIMES排名!A:B,2,FALSE)</f>
        <v>#N/A</v>
      </c>
      <c r="J1651" s="109" t="s">
        <v>5620</v>
      </c>
    </row>
    <row r="1652" ht="15" spans="1:10">
      <c r="A1652" t="s">
        <v>3633</v>
      </c>
      <c r="B1652" t="s">
        <v>474</v>
      </c>
      <c r="C1652">
        <v>529322</v>
      </c>
      <c r="D1652" t="s">
        <v>3634</v>
      </c>
      <c r="E1652" s="103">
        <v>1667</v>
      </c>
      <c r="F1652" s="104" t="e" cm="1">
        <f t="array" ref="F1652">INDEX(QS!$B$5:$B$1000,MATCH(D1652,QS!$C$5:$C$1000,0))</f>
        <v>#N/A</v>
      </c>
      <c r="G1652" s="104" t="e">
        <f>VLOOKUP(D1652,TIMES排名!A:B,2,FALSE)</f>
        <v>#N/A</v>
      </c>
      <c r="J1652" s="109" t="s">
        <v>5621</v>
      </c>
    </row>
    <row r="1653" ht="15" spans="1:10">
      <c r="A1653" t="s">
        <v>3635</v>
      </c>
      <c r="B1653" t="s">
        <v>474</v>
      </c>
      <c r="C1653">
        <v>529672</v>
      </c>
      <c r="D1653" t="s">
        <v>3636</v>
      </c>
      <c r="E1653" s="103">
        <v>1667</v>
      </c>
      <c r="F1653" s="104" t="e" cm="1">
        <f t="array" ref="F1653">INDEX(QS!$B$5:$B$1000,MATCH(D1653,QS!$C$5:$C$1000,0))</f>
        <v>#N/A</v>
      </c>
      <c r="G1653" s="104" t="e">
        <f>VLOOKUP(D1653,TIMES排名!A:B,2,FALSE)</f>
        <v>#N/A</v>
      </c>
      <c r="J1653" s="109" t="s">
        <v>5622</v>
      </c>
    </row>
    <row r="1654" ht="15" spans="1:10">
      <c r="A1654" t="s">
        <v>1338</v>
      </c>
      <c r="B1654" t="s">
        <v>471</v>
      </c>
      <c r="C1654">
        <v>529013</v>
      </c>
      <c r="D1654" t="s">
        <v>1339</v>
      </c>
      <c r="E1654" s="103">
        <v>1674</v>
      </c>
      <c r="F1654" s="104" t="e" cm="1">
        <f t="array" ref="F1654">INDEX(QS!$B$5:$B$1000,MATCH(D1654,QS!$C$5:$C$1000,0))</f>
        <v>#N/A</v>
      </c>
      <c r="G1654" s="104" t="str">
        <f>VLOOKUP(D1654,TIMES排名!A:B,2,FALSE)</f>
        <v>1001–1200</v>
      </c>
      <c r="J1654" s="109" t="s">
        <v>5623</v>
      </c>
    </row>
    <row r="1655" ht="15" spans="1:10">
      <c r="A1655" t="s">
        <v>3637</v>
      </c>
      <c r="B1655" t="s">
        <v>121</v>
      </c>
      <c r="C1655">
        <v>529708</v>
      </c>
      <c r="D1655" t="s">
        <v>3638</v>
      </c>
      <c r="E1655" s="103">
        <v>1674</v>
      </c>
      <c r="F1655" s="104" t="e" cm="1">
        <f t="array" ref="F1655">INDEX(QS!$B$5:$B$1000,MATCH(D1655,QS!$C$5:$C$1000,0))</f>
        <v>#N/A</v>
      </c>
      <c r="G1655" s="104" t="e">
        <f>VLOOKUP(D1655,TIMES排名!A:B,2,FALSE)</f>
        <v>#N/A</v>
      </c>
      <c r="J1655" s="109" t="s">
        <v>5624</v>
      </c>
    </row>
    <row r="1656" ht="15" spans="1:10">
      <c r="A1656" t="s">
        <v>3388</v>
      </c>
      <c r="B1656" t="s">
        <v>883</v>
      </c>
      <c r="C1656">
        <v>529879</v>
      </c>
      <c r="D1656" t="s">
        <v>3640</v>
      </c>
      <c r="E1656" s="103">
        <v>1674</v>
      </c>
      <c r="F1656" s="104" t="e" cm="1">
        <f t="array" ref="F1656">INDEX(QS!$B$5:$B$1000,MATCH(D1656,QS!$C$5:$C$1000,0))</f>
        <v>#N/A</v>
      </c>
      <c r="G1656" s="104" t="e">
        <f>VLOOKUP(D1656,TIMES排名!A:B,2,FALSE)</f>
        <v>#N/A</v>
      </c>
      <c r="J1656" s="109" t="s">
        <v>5625</v>
      </c>
    </row>
    <row r="1657" ht="15" spans="1:10">
      <c r="A1657" t="s">
        <v>3641</v>
      </c>
      <c r="B1657" t="s">
        <v>1068</v>
      </c>
      <c r="C1657">
        <v>529266</v>
      </c>
      <c r="D1657" t="s">
        <v>3642</v>
      </c>
      <c r="E1657" s="103">
        <v>1674</v>
      </c>
      <c r="F1657" s="104" t="e" cm="1">
        <f t="array" ref="F1657">INDEX(QS!$B$5:$B$1000,MATCH(D1657,QS!$C$5:$C$1000,0))</f>
        <v>#N/A</v>
      </c>
      <c r="G1657" s="104" t="e">
        <f>VLOOKUP(D1657,TIMES排名!A:B,2,FALSE)</f>
        <v>#N/A</v>
      </c>
      <c r="J1657" s="109" t="s">
        <v>5626</v>
      </c>
    </row>
    <row r="1658" ht="15" spans="1:10">
      <c r="A1658" t="s">
        <v>3643</v>
      </c>
      <c r="B1658" t="s">
        <v>69</v>
      </c>
      <c r="C1658">
        <v>529504</v>
      </c>
      <c r="D1658" t="s">
        <v>3644</v>
      </c>
      <c r="E1658" s="103">
        <v>1678</v>
      </c>
      <c r="F1658" s="104" t="e" cm="1">
        <f t="array" ref="F1658">INDEX(QS!$B$5:$B$1000,MATCH(D1658,QS!$C$5:$C$1000,0))</f>
        <v>#N/A</v>
      </c>
      <c r="G1658" s="104" t="e">
        <f>VLOOKUP(D1658,TIMES排名!A:B,2,FALSE)</f>
        <v>#N/A</v>
      </c>
      <c r="J1658" s="109" t="s">
        <v>5627</v>
      </c>
    </row>
    <row r="1659" ht="15" spans="1:10">
      <c r="A1659" t="s">
        <v>3645</v>
      </c>
      <c r="B1659" t="s">
        <v>2011</v>
      </c>
      <c r="C1659">
        <v>530253</v>
      </c>
      <c r="D1659" t="s">
        <v>3646</v>
      </c>
      <c r="E1659" s="103">
        <v>1678</v>
      </c>
      <c r="F1659" s="104" t="e" cm="1">
        <f t="array" ref="F1659">INDEX(QS!$B$5:$B$1000,MATCH(D1659,QS!$C$5:$C$1000,0))</f>
        <v>#N/A</v>
      </c>
      <c r="G1659" s="104" t="e">
        <f>VLOOKUP(D1659,TIMES排名!A:B,2,FALSE)</f>
        <v>#N/A</v>
      </c>
      <c r="J1659" s="109" t="s">
        <v>5628</v>
      </c>
    </row>
    <row r="1660" ht="15" spans="1:10">
      <c r="A1660" t="s">
        <v>3647</v>
      </c>
      <c r="B1660" t="s">
        <v>40</v>
      </c>
      <c r="C1660">
        <v>228875</v>
      </c>
      <c r="D1660" t="s">
        <v>3648</v>
      </c>
      <c r="E1660" s="103">
        <v>1680</v>
      </c>
      <c r="F1660" s="104" t="e" cm="1">
        <f t="array" ref="F1660">INDEX(QS!$B$5:$B$1000,MATCH(D1660,QS!$C$5:$C$1000,0))</f>
        <v>#N/A</v>
      </c>
      <c r="G1660" s="104" t="e">
        <f>VLOOKUP(D1660,TIMES排名!A:B,2,FALSE)</f>
        <v>#N/A</v>
      </c>
      <c r="J1660" s="109" t="s">
        <v>5629</v>
      </c>
    </row>
    <row r="1661" ht="15" spans="1:10">
      <c r="A1661" t="s">
        <v>2141</v>
      </c>
      <c r="B1661" t="s">
        <v>40</v>
      </c>
      <c r="C1661">
        <v>219471</v>
      </c>
      <c r="D1661" t="s">
        <v>2142</v>
      </c>
      <c r="E1661" s="103">
        <v>1680</v>
      </c>
      <c r="F1661" s="104" t="e" cm="1">
        <f t="array" ref="F1661">INDEX(QS!$B$5:$B$1000,MATCH(D1661,QS!$C$5:$C$1000,0))</f>
        <v>#N/A</v>
      </c>
      <c r="G1661" s="104" t="str">
        <f>VLOOKUP(D1661,TIMES排名!A:B,2,FALSE)</f>
        <v>1001–1200</v>
      </c>
      <c r="J1661" s="109" t="s">
        <v>5630</v>
      </c>
    </row>
    <row r="1662" ht="15" spans="1:10">
      <c r="A1662" t="s">
        <v>3649</v>
      </c>
      <c r="B1662" t="s">
        <v>474</v>
      </c>
      <c r="C1662">
        <v>529115</v>
      </c>
      <c r="D1662" t="s">
        <v>3650</v>
      </c>
      <c r="E1662" s="103">
        <v>1680</v>
      </c>
      <c r="F1662" s="104" t="e" cm="1">
        <f t="array" ref="F1662">INDEX(QS!$B$5:$B$1000,MATCH(D1662,QS!$C$5:$C$1000,0))</f>
        <v>#N/A</v>
      </c>
      <c r="G1662" s="104" t="e">
        <f>VLOOKUP(D1662,TIMES排名!A:B,2,FALSE)</f>
        <v>#N/A</v>
      </c>
      <c r="J1662" s="109" t="s">
        <v>5631</v>
      </c>
    </row>
    <row r="1663" ht="15" spans="1:10">
      <c r="A1663" t="s">
        <v>177</v>
      </c>
      <c r="B1663" t="s">
        <v>106</v>
      </c>
      <c r="C1663">
        <v>529120</v>
      </c>
      <c r="D1663" t="s">
        <v>1207</v>
      </c>
      <c r="E1663" s="103">
        <v>1680</v>
      </c>
      <c r="F1663" s="104" t="e" cm="1">
        <f t="array" ref="F1663">INDEX(QS!$B$5:$B$1000,MATCH(D1663,QS!$C$5:$C$1000,0))</f>
        <v>#N/A</v>
      </c>
      <c r="G1663" s="104" t="str">
        <f>VLOOKUP(D1663,TIMES排名!A:B,2,FALSE)</f>
        <v>1001–1200</v>
      </c>
      <c r="J1663" s="109" t="s">
        <v>5632</v>
      </c>
    </row>
    <row r="1664" ht="15" spans="1:10">
      <c r="A1664" t="s">
        <v>1116</v>
      </c>
      <c r="B1664" t="s">
        <v>69</v>
      </c>
      <c r="C1664">
        <v>529926</v>
      </c>
      <c r="D1664" t="s">
        <v>2330</v>
      </c>
      <c r="E1664" s="103">
        <v>1680</v>
      </c>
      <c r="F1664" s="104" t="e" cm="1">
        <f t="array" ref="F1664">INDEX(QS!$B$5:$B$1000,MATCH(D1664,QS!$C$5:$C$1000,0))</f>
        <v>#N/A</v>
      </c>
      <c r="G1664" s="104" t="str">
        <f>VLOOKUP(D1664,TIMES排名!A:B,2,FALSE)</f>
        <v>1201–1500</v>
      </c>
      <c r="J1664" s="109" t="s">
        <v>5633</v>
      </c>
    </row>
    <row r="1665" ht="15" spans="1:10">
      <c r="A1665" t="s">
        <v>2331</v>
      </c>
      <c r="B1665" t="s">
        <v>106</v>
      </c>
      <c r="C1665">
        <v>529042</v>
      </c>
      <c r="D1665" t="s">
        <v>2332</v>
      </c>
      <c r="E1665" s="103">
        <v>1680</v>
      </c>
      <c r="F1665" s="104" t="e" cm="1">
        <f t="array" ref="F1665">INDEX(QS!$B$5:$B$1000,MATCH(D1665,QS!$C$5:$C$1000,0))</f>
        <v>#N/A</v>
      </c>
      <c r="G1665" s="104" t="str">
        <f>VLOOKUP(D1665,TIMES排名!A:B,2,FALSE)</f>
        <v>1201–1500</v>
      </c>
      <c r="J1665" s="109" t="s">
        <v>5634</v>
      </c>
    </row>
    <row r="1666" ht="15" spans="1:10">
      <c r="A1666" t="s">
        <v>3651</v>
      </c>
      <c r="B1666" t="s">
        <v>96</v>
      </c>
      <c r="C1666">
        <v>529851</v>
      </c>
      <c r="D1666" t="s">
        <v>3652</v>
      </c>
      <c r="E1666" s="103">
        <v>1686</v>
      </c>
      <c r="F1666" s="104" t="e" cm="1">
        <f t="array" ref="F1666">INDEX(QS!$B$5:$B$1000,MATCH(D1666,QS!$C$5:$C$1000,0))</f>
        <v>#N/A</v>
      </c>
      <c r="G1666" s="104" t="e">
        <f>VLOOKUP(D1666,TIMES排名!A:B,2,FALSE)</f>
        <v>#N/A</v>
      </c>
      <c r="J1666" s="109" t="s">
        <v>5635</v>
      </c>
    </row>
    <row r="1667" ht="15" spans="1:10">
      <c r="A1667" t="s">
        <v>3653</v>
      </c>
      <c r="B1667" t="s">
        <v>69</v>
      </c>
      <c r="C1667">
        <v>530254</v>
      </c>
      <c r="D1667" t="s">
        <v>3654</v>
      </c>
      <c r="E1667" s="103">
        <v>1686</v>
      </c>
      <c r="F1667" s="104" t="e" cm="1">
        <f t="array" ref="F1667">INDEX(QS!$B$5:$B$1000,MATCH(D1667,QS!$C$5:$C$1000,0))</f>
        <v>#N/A</v>
      </c>
      <c r="G1667" s="104" t="e">
        <f>VLOOKUP(D1667,TIMES排名!A:B,2,FALSE)</f>
        <v>#N/A</v>
      </c>
      <c r="J1667" s="109" t="s">
        <v>5636</v>
      </c>
    </row>
    <row r="1668" ht="15" spans="1:10">
      <c r="A1668" t="s">
        <v>3477</v>
      </c>
      <c r="B1668" t="s">
        <v>69</v>
      </c>
      <c r="C1668">
        <v>529732</v>
      </c>
      <c r="D1668" t="s">
        <v>3655</v>
      </c>
      <c r="E1668" s="103">
        <v>1686</v>
      </c>
      <c r="F1668" s="104" t="e" cm="1">
        <f t="array" ref="F1668">INDEX(QS!$B$5:$B$1000,MATCH(D1668,QS!$C$5:$C$1000,0))</f>
        <v>#N/A</v>
      </c>
      <c r="G1668" s="104" t="e">
        <f>VLOOKUP(D1668,TIMES排名!A:B,2,FALSE)</f>
        <v>#N/A</v>
      </c>
      <c r="J1668" s="109" t="s">
        <v>5637</v>
      </c>
    </row>
    <row r="1669" ht="15" spans="1:10">
      <c r="A1669" t="s">
        <v>1142</v>
      </c>
      <c r="B1669" t="s">
        <v>106</v>
      </c>
      <c r="C1669">
        <v>529279</v>
      </c>
      <c r="D1669" t="s">
        <v>1143</v>
      </c>
      <c r="E1669" s="103">
        <v>1686</v>
      </c>
      <c r="F1669" s="104" t="e" cm="1">
        <f t="array" ref="F1669">INDEX(QS!$B$5:$B$1000,MATCH(D1669,QS!$C$5:$C$1000,0))</f>
        <v>#N/A</v>
      </c>
      <c r="G1669" s="104" t="str">
        <f>VLOOKUP(D1669,TIMES排名!A:B,2,FALSE)</f>
        <v>1201–1500</v>
      </c>
      <c r="J1669" s="109" t="s">
        <v>5638</v>
      </c>
    </row>
    <row r="1670" ht="15" spans="1:10">
      <c r="A1670" t="s">
        <v>3656</v>
      </c>
      <c r="B1670" t="s">
        <v>96</v>
      </c>
      <c r="C1670">
        <v>530255</v>
      </c>
      <c r="D1670" t="s">
        <v>3657</v>
      </c>
      <c r="E1670" s="103">
        <v>1686</v>
      </c>
      <c r="F1670" s="104" t="e" cm="1">
        <f t="array" ref="F1670">INDEX(QS!$B$5:$B$1000,MATCH(D1670,QS!$C$5:$C$1000,0))</f>
        <v>#N/A</v>
      </c>
      <c r="G1670" s="104" t="e">
        <f>VLOOKUP(D1670,TIMES排名!A:B,2,FALSE)</f>
        <v>#N/A</v>
      </c>
      <c r="J1670" s="109" t="s">
        <v>5639</v>
      </c>
    </row>
    <row r="1671" ht="15" spans="1:10">
      <c r="A1671" t="s">
        <v>3658</v>
      </c>
      <c r="B1671" t="s">
        <v>3659</v>
      </c>
      <c r="C1671">
        <v>530256</v>
      </c>
      <c r="D1671" t="s">
        <v>3660</v>
      </c>
      <c r="E1671" s="103">
        <v>1686</v>
      </c>
      <c r="F1671" s="104" t="e" cm="1">
        <f t="array" ref="F1671">INDEX(QS!$B$5:$B$1000,MATCH(D1671,QS!$C$5:$C$1000,0))</f>
        <v>#N/A</v>
      </c>
      <c r="G1671" s="104" t="e">
        <f>VLOOKUP(D1671,TIMES排名!A:B,2,FALSE)</f>
        <v>#N/A</v>
      </c>
      <c r="J1671" s="109" t="s">
        <v>5640</v>
      </c>
    </row>
    <row r="1672" ht="15" spans="1:10">
      <c r="A1672" t="s">
        <v>3661</v>
      </c>
      <c r="B1672" t="s">
        <v>586</v>
      </c>
      <c r="C1672">
        <v>529579</v>
      </c>
      <c r="D1672" t="s">
        <v>3662</v>
      </c>
      <c r="E1672" s="103">
        <v>1686</v>
      </c>
      <c r="F1672" s="104" t="e" cm="1">
        <f t="array" ref="F1672">INDEX(QS!$B$5:$B$1000,MATCH(D1672,QS!$C$5:$C$1000,0))</f>
        <v>#N/A</v>
      </c>
      <c r="G1672" s="104" t="e">
        <f>VLOOKUP(D1672,TIMES排名!A:B,2,FALSE)</f>
        <v>#N/A</v>
      </c>
      <c r="J1672" s="109" t="s">
        <v>5641</v>
      </c>
    </row>
    <row r="1673" ht="15" spans="1:10">
      <c r="A1673" t="s">
        <v>1052</v>
      </c>
      <c r="B1673" t="s">
        <v>40</v>
      </c>
      <c r="C1673">
        <v>144740</v>
      </c>
      <c r="D1673" t="s">
        <v>3663</v>
      </c>
      <c r="E1673" s="103">
        <v>1693</v>
      </c>
      <c r="F1673" s="104" t="e" cm="1">
        <f t="array" ref="F1673">INDEX(QS!$B$5:$B$1000,MATCH(D1673,QS!$C$5:$C$1000,0))</f>
        <v>#N/A</v>
      </c>
      <c r="G1673" s="104" t="e">
        <f>VLOOKUP(D1673,TIMES排名!A:B,2,FALSE)</f>
        <v>#N/A</v>
      </c>
      <c r="J1673" s="109" t="s">
        <v>5642</v>
      </c>
    </row>
    <row r="1674" ht="15" spans="1:10">
      <c r="A1674" t="s">
        <v>3664</v>
      </c>
      <c r="B1674" t="s">
        <v>572</v>
      </c>
      <c r="C1674">
        <v>530050</v>
      </c>
      <c r="D1674" t="s">
        <v>3665</v>
      </c>
      <c r="E1674" s="103">
        <v>1693</v>
      </c>
      <c r="F1674" s="104" t="e" cm="1">
        <f t="array" ref="F1674">INDEX(QS!$B$5:$B$1000,MATCH(D1674,QS!$C$5:$C$1000,0))</f>
        <v>#N/A</v>
      </c>
      <c r="G1674" s="104" t="e">
        <f>VLOOKUP(D1674,TIMES排名!A:B,2,FALSE)</f>
        <v>#N/A</v>
      </c>
      <c r="J1674" s="109" t="s">
        <v>5643</v>
      </c>
    </row>
    <row r="1675" ht="15" spans="1:10">
      <c r="A1675" t="s">
        <v>3666</v>
      </c>
      <c r="B1675" t="s">
        <v>36</v>
      </c>
      <c r="C1675">
        <v>530257</v>
      </c>
      <c r="D1675" t="s">
        <v>3667</v>
      </c>
      <c r="E1675" s="103">
        <v>1693</v>
      </c>
      <c r="F1675" s="104" t="e" cm="1">
        <f t="array" ref="F1675">INDEX(QS!$B$5:$B$1000,MATCH(D1675,QS!$C$5:$C$1000,0))</f>
        <v>#N/A</v>
      </c>
      <c r="G1675" s="104" t="e">
        <f>VLOOKUP(D1675,TIMES排名!A:B,2,FALSE)</f>
        <v>#N/A</v>
      </c>
      <c r="J1675" s="109" t="s">
        <v>5644</v>
      </c>
    </row>
    <row r="1676" ht="15" spans="1:10">
      <c r="A1676" t="s">
        <v>829</v>
      </c>
      <c r="B1676" t="s">
        <v>40</v>
      </c>
      <c r="C1676">
        <v>190044</v>
      </c>
      <c r="D1676" t="s">
        <v>830</v>
      </c>
      <c r="E1676" s="103">
        <v>1696</v>
      </c>
      <c r="F1676" s="104" t="str" cm="1">
        <f t="array" ref="F1676">INDEX(QS!$B$5:$B$1000,MATCH(D1676,QS!$C$5:$C$1000,0))</f>
        <v>791-800</v>
      </c>
      <c r="G1676" s="104" t="str">
        <f>VLOOKUP(D1676,TIMES排名!A:B,2,FALSE)</f>
        <v>1001–1200</v>
      </c>
      <c r="J1676" s="109" t="s">
        <v>5645</v>
      </c>
    </row>
    <row r="1677" ht="15" spans="1:10">
      <c r="A1677" t="s">
        <v>1864</v>
      </c>
      <c r="B1677" t="s">
        <v>402</v>
      </c>
      <c r="C1677">
        <v>530258</v>
      </c>
      <c r="D1677" t="s">
        <v>1865</v>
      </c>
      <c r="E1677" s="103">
        <v>1696</v>
      </c>
      <c r="F1677" s="104" t="e" cm="1">
        <f t="array" ref="F1677">INDEX(QS!$B$5:$B$1000,MATCH(D1677,QS!$C$5:$C$1000,0))</f>
        <v>#N/A</v>
      </c>
      <c r="G1677" s="104" t="str">
        <f>VLOOKUP(D1677,TIMES排名!A:B,2,FALSE)</f>
        <v>801–1000</v>
      </c>
      <c r="J1677" s="109" t="s">
        <v>5646</v>
      </c>
    </row>
    <row r="1678" ht="15" spans="1:10">
      <c r="A1678" t="s">
        <v>3668</v>
      </c>
      <c r="B1678" t="s">
        <v>568</v>
      </c>
      <c r="C1678">
        <v>529875</v>
      </c>
      <c r="D1678" t="s">
        <v>3669</v>
      </c>
      <c r="E1678" s="103">
        <v>1696</v>
      </c>
      <c r="F1678" s="104" t="e" cm="1">
        <f t="array" ref="F1678">INDEX(QS!$B$5:$B$1000,MATCH(D1678,QS!$C$5:$C$1000,0))</f>
        <v>#N/A</v>
      </c>
      <c r="G1678" s="104" t="e">
        <f>VLOOKUP(D1678,TIMES排名!A:B,2,FALSE)</f>
        <v>#N/A</v>
      </c>
      <c r="J1678" s="109" t="s">
        <v>5647</v>
      </c>
    </row>
    <row r="1679" ht="15" spans="1:10">
      <c r="A1679" t="s">
        <v>521</v>
      </c>
      <c r="B1679" t="s">
        <v>522</v>
      </c>
      <c r="C1679">
        <v>529531</v>
      </c>
      <c r="D1679" t="s">
        <v>3670</v>
      </c>
      <c r="E1679" s="103">
        <v>1699</v>
      </c>
      <c r="F1679" s="104" t="e" cm="1">
        <f t="array" ref="F1679">INDEX(QS!$B$5:$B$1000,MATCH(D1679,QS!$C$5:$C$1000,0))</f>
        <v>#N/A</v>
      </c>
      <c r="G1679" s="104" t="e">
        <f>VLOOKUP(D1679,TIMES排名!A:B,2,FALSE)</f>
        <v>#N/A</v>
      </c>
      <c r="J1679" s="109" t="s">
        <v>5648</v>
      </c>
    </row>
    <row r="1680" ht="15" spans="1:10">
      <c r="A1680" t="s">
        <v>2354</v>
      </c>
      <c r="B1680" t="s">
        <v>69</v>
      </c>
      <c r="C1680">
        <v>529673</v>
      </c>
      <c r="D1680" t="s">
        <v>3671</v>
      </c>
      <c r="E1680" s="103">
        <v>1699</v>
      </c>
      <c r="F1680" s="104" t="e" cm="1">
        <f t="array" ref="F1680">INDEX(QS!$B$5:$B$1000,MATCH(D1680,QS!$C$5:$C$1000,0))</f>
        <v>#N/A</v>
      </c>
      <c r="G1680" s="104" t="e">
        <f>VLOOKUP(D1680,TIMES排名!A:B,2,FALSE)</f>
        <v>#N/A</v>
      </c>
      <c r="J1680" s="109" t="s">
        <v>5649</v>
      </c>
    </row>
    <row r="1681" ht="15" spans="1:10">
      <c r="A1681" t="s">
        <v>3672</v>
      </c>
      <c r="B1681" t="s">
        <v>69</v>
      </c>
      <c r="C1681">
        <v>529962</v>
      </c>
      <c r="D1681" t="s">
        <v>3673</v>
      </c>
      <c r="E1681" s="103">
        <v>1699</v>
      </c>
      <c r="F1681" s="104" t="e" cm="1">
        <f t="array" ref="F1681">INDEX(QS!$B$5:$B$1000,MATCH(D1681,QS!$C$5:$C$1000,0))</f>
        <v>#N/A</v>
      </c>
      <c r="G1681" s="104" t="e">
        <f>VLOOKUP(D1681,TIMES排名!A:B,2,FALSE)</f>
        <v>#N/A</v>
      </c>
      <c r="J1681" s="109" t="s">
        <v>5650</v>
      </c>
    </row>
    <row r="1682" ht="15" spans="1:10">
      <c r="A1682" t="s">
        <v>3674</v>
      </c>
      <c r="B1682" t="s">
        <v>96</v>
      </c>
      <c r="C1682">
        <v>529274</v>
      </c>
      <c r="D1682" t="s">
        <v>3675</v>
      </c>
      <c r="E1682" s="103">
        <v>1699</v>
      </c>
      <c r="F1682" s="104" t="e" cm="1">
        <f t="array" ref="F1682">INDEX(QS!$B$5:$B$1000,MATCH(D1682,QS!$C$5:$C$1000,0))</f>
        <v>#N/A</v>
      </c>
      <c r="G1682" s="104" t="e">
        <f>VLOOKUP(D1682,TIMES排名!A:B,2,FALSE)</f>
        <v>#N/A</v>
      </c>
      <c r="J1682" s="109" t="s">
        <v>5651</v>
      </c>
    </row>
    <row r="1683" ht="15" spans="1:10">
      <c r="A1683" t="s">
        <v>1565</v>
      </c>
      <c r="B1683" t="s">
        <v>373</v>
      </c>
      <c r="C1683">
        <v>529281</v>
      </c>
      <c r="D1683" t="s">
        <v>1566</v>
      </c>
      <c r="E1683" s="103">
        <v>1703</v>
      </c>
      <c r="F1683" s="104" t="str" cm="1">
        <f t="array" ref="F1683">INDEX(QS!$B$5:$B$1000,MATCH(D1683,QS!$C$5:$C$1000,0))</f>
        <v>851-900</v>
      </c>
      <c r="G1683" s="104" t="str">
        <f>VLOOKUP(D1683,TIMES排名!A:B,2,FALSE)</f>
        <v>1201–1500</v>
      </c>
      <c r="J1683" s="109" t="s">
        <v>5652</v>
      </c>
    </row>
    <row r="1684" ht="15" spans="1:10">
      <c r="A1684" t="s">
        <v>3676</v>
      </c>
      <c r="B1684" t="s">
        <v>461</v>
      </c>
      <c r="C1684">
        <v>529239</v>
      </c>
      <c r="D1684" t="s">
        <v>3677</v>
      </c>
      <c r="E1684" s="103">
        <v>1703</v>
      </c>
      <c r="F1684" s="104" t="e" cm="1">
        <f t="array" ref="F1684">INDEX(QS!$B$5:$B$1000,MATCH(D1684,QS!$C$5:$C$1000,0))</f>
        <v>#N/A</v>
      </c>
      <c r="G1684" s="104" t="e">
        <f>VLOOKUP(D1684,TIMES排名!A:B,2,FALSE)</f>
        <v>#N/A</v>
      </c>
      <c r="J1684" s="109" t="s">
        <v>5653</v>
      </c>
    </row>
    <row r="1685" ht="15" spans="1:10">
      <c r="A1685" t="s">
        <v>1914</v>
      </c>
      <c r="B1685" t="s">
        <v>617</v>
      </c>
      <c r="C1685">
        <v>530259</v>
      </c>
      <c r="D1685" t="s">
        <v>1915</v>
      </c>
      <c r="E1685" s="103">
        <v>1703</v>
      </c>
      <c r="F1685" s="104" t="e" cm="1">
        <f t="array" ref="F1685">INDEX(QS!$B$5:$B$1000,MATCH(D1685,QS!$C$5:$C$1000,0))</f>
        <v>#N/A</v>
      </c>
      <c r="G1685" s="104" t="str">
        <f>VLOOKUP(D1685,TIMES排名!A:B,2,FALSE)</f>
        <v>1001–1200</v>
      </c>
      <c r="J1685" s="109" t="s">
        <v>5654</v>
      </c>
    </row>
    <row r="1686" ht="15" spans="1:10">
      <c r="A1686" t="s">
        <v>793</v>
      </c>
      <c r="B1686" t="s">
        <v>471</v>
      </c>
      <c r="C1686">
        <v>529072</v>
      </c>
      <c r="D1686" t="s">
        <v>822</v>
      </c>
      <c r="E1686" s="103">
        <v>1706</v>
      </c>
      <c r="F1686" s="104" t="e" cm="1">
        <f t="array" ref="F1686">INDEX(QS!$B$5:$B$1000,MATCH(D1686,QS!$C$5:$C$1000,0))</f>
        <v>#N/A</v>
      </c>
      <c r="G1686" s="104" t="str">
        <f>VLOOKUP(D1686,TIMES排名!A:B,2,FALSE)</f>
        <v>1201–1500</v>
      </c>
      <c r="J1686" s="109" t="s">
        <v>5655</v>
      </c>
    </row>
    <row r="1687" ht="15" spans="1:10">
      <c r="A1687" t="s">
        <v>3678</v>
      </c>
      <c r="B1687" t="s">
        <v>642</v>
      </c>
      <c r="C1687">
        <v>529523</v>
      </c>
      <c r="D1687" t="s">
        <v>3679</v>
      </c>
      <c r="E1687" s="103">
        <v>1706</v>
      </c>
      <c r="F1687" s="104" t="e" cm="1">
        <f t="array" ref="F1687">INDEX(QS!$B$5:$B$1000,MATCH(D1687,QS!$C$5:$C$1000,0))</f>
        <v>#N/A</v>
      </c>
      <c r="G1687" s="104" t="e">
        <f>VLOOKUP(D1687,TIMES排名!A:B,2,FALSE)</f>
        <v>#N/A</v>
      </c>
      <c r="J1687" s="109" t="s">
        <v>5656</v>
      </c>
    </row>
    <row r="1688" ht="15" spans="1:10">
      <c r="A1688" t="s">
        <v>105</v>
      </c>
      <c r="B1688" t="s">
        <v>106</v>
      </c>
      <c r="C1688">
        <v>529265</v>
      </c>
      <c r="D1688" t="s">
        <v>1658</v>
      </c>
      <c r="E1688" s="103">
        <v>1706</v>
      </c>
      <c r="F1688" s="104" t="e" cm="1">
        <f t="array" ref="F1688">INDEX(QS!$B$5:$B$1000,MATCH(D1688,QS!$C$5:$C$1000,0))</f>
        <v>#N/A</v>
      </c>
      <c r="G1688" s="104" t="str">
        <f>VLOOKUP(D1688,TIMES排名!A:B,2,FALSE)</f>
        <v>1201–1500</v>
      </c>
      <c r="J1688" s="109" t="s">
        <v>5657</v>
      </c>
    </row>
    <row r="1689" ht="15" spans="1:10">
      <c r="A1689" t="s">
        <v>2337</v>
      </c>
      <c r="B1689" t="s">
        <v>522</v>
      </c>
      <c r="C1689">
        <v>529429</v>
      </c>
      <c r="D1689" t="s">
        <v>2338</v>
      </c>
      <c r="E1689" s="103">
        <v>1706</v>
      </c>
      <c r="F1689" s="104" t="e" cm="1">
        <f t="array" ref="F1689">INDEX(QS!$B$5:$B$1000,MATCH(D1689,QS!$C$5:$C$1000,0))</f>
        <v>#N/A</v>
      </c>
      <c r="G1689" s="104" t="str">
        <f>VLOOKUP(D1689,TIMES排名!A:B,2,FALSE)</f>
        <v>1001–1200</v>
      </c>
      <c r="J1689" s="109" t="s">
        <v>5658</v>
      </c>
    </row>
    <row r="1690" ht="15" spans="1:10">
      <c r="A1690" t="s">
        <v>717</v>
      </c>
      <c r="B1690" t="s">
        <v>522</v>
      </c>
      <c r="C1690">
        <v>530260</v>
      </c>
      <c r="D1690" t="s">
        <v>718</v>
      </c>
      <c r="E1690" s="103">
        <v>1710</v>
      </c>
      <c r="F1690" s="104" t="e" cm="1">
        <f t="array" ref="F1690">INDEX(QS!$B$5:$B$1000,MATCH(D1690,QS!$C$5:$C$1000,0))</f>
        <v>#N/A</v>
      </c>
      <c r="G1690" s="104" t="str">
        <f>VLOOKUP(D1690,TIMES排名!A:B,2,FALSE)</f>
        <v>601–800</v>
      </c>
      <c r="J1690" s="109" t="s">
        <v>5659</v>
      </c>
    </row>
    <row r="1691" ht="15" spans="1:10">
      <c r="A1691" t="s">
        <v>2275</v>
      </c>
      <c r="B1691" t="s">
        <v>483</v>
      </c>
      <c r="C1691">
        <v>529712</v>
      </c>
      <c r="D1691" t="s">
        <v>3680</v>
      </c>
      <c r="E1691" s="103">
        <v>1710</v>
      </c>
      <c r="F1691" s="104" t="e" cm="1">
        <f t="array" ref="F1691">INDEX(QS!$B$5:$B$1000,MATCH(D1691,QS!$C$5:$C$1000,0))</f>
        <v>#N/A</v>
      </c>
      <c r="G1691" s="104" t="e">
        <f>VLOOKUP(D1691,TIMES排名!A:B,2,FALSE)</f>
        <v>#N/A</v>
      </c>
      <c r="J1691" s="109" t="s">
        <v>5660</v>
      </c>
    </row>
    <row r="1692" ht="15" spans="1:10">
      <c r="A1692" t="s">
        <v>3681</v>
      </c>
      <c r="B1692" t="s">
        <v>40</v>
      </c>
      <c r="C1692">
        <v>160658</v>
      </c>
      <c r="D1692" s="8" t="s">
        <v>3682</v>
      </c>
      <c r="E1692" s="103">
        <v>1717</v>
      </c>
      <c r="F1692" s="104" t="e" cm="1">
        <f t="array" ref="F1692">INDEX(QS!$B$5:$B$1000,MATCH(D1692,QS!$C$5:$C$1000,0))</f>
        <v>#N/A</v>
      </c>
      <c r="G1692" s="104" t="e">
        <f>VLOOKUP(D1692,TIMES排名!A:B,2,FALSE)</f>
        <v>#N/A</v>
      </c>
      <c r="J1692" s="109" t="s">
        <v>5661</v>
      </c>
    </row>
    <row r="1693" ht="15" spans="1:10">
      <c r="A1693" t="s">
        <v>2342</v>
      </c>
      <c r="B1693" t="s">
        <v>106</v>
      </c>
      <c r="C1693">
        <v>529211</v>
      </c>
      <c r="D1693" t="s">
        <v>2344</v>
      </c>
      <c r="E1693" s="103">
        <v>1717</v>
      </c>
      <c r="F1693" s="104" t="e" cm="1">
        <f t="array" ref="F1693">INDEX(QS!$B$5:$B$1000,MATCH(D1693,QS!$C$5:$C$1000,0))</f>
        <v>#N/A</v>
      </c>
      <c r="G1693" s="104" t="str">
        <f>VLOOKUP(D1693,TIMES排名!A:B,2,FALSE)</f>
        <v>1201–1500</v>
      </c>
      <c r="J1693" s="109" t="s">
        <v>5662</v>
      </c>
    </row>
    <row r="1694" ht="15" spans="1:10">
      <c r="A1694" t="s">
        <v>3683</v>
      </c>
      <c r="B1694" t="s">
        <v>402</v>
      </c>
      <c r="C1694">
        <v>529556</v>
      </c>
      <c r="D1694" t="s">
        <v>3684</v>
      </c>
      <c r="E1694" s="103">
        <v>1717</v>
      </c>
      <c r="F1694" s="104" t="e" cm="1">
        <f t="array" ref="F1694">INDEX(QS!$B$5:$B$1000,MATCH(D1694,QS!$C$5:$C$1000,0))</f>
        <v>#N/A</v>
      </c>
      <c r="G1694" s="104" t="e">
        <f>VLOOKUP(D1694,TIMES排名!A:B,2,FALSE)</f>
        <v>#N/A</v>
      </c>
      <c r="J1694" s="109" t="s">
        <v>5663</v>
      </c>
    </row>
    <row r="1695" ht="15" spans="1:10">
      <c r="A1695" t="s">
        <v>3685</v>
      </c>
      <c r="B1695" t="s">
        <v>474</v>
      </c>
      <c r="C1695">
        <v>530198</v>
      </c>
      <c r="D1695" t="s">
        <v>3686</v>
      </c>
      <c r="E1695" s="103">
        <v>1725</v>
      </c>
      <c r="F1695" s="104" t="e" cm="1">
        <f t="array" ref="F1695">INDEX(QS!$B$5:$B$1000,MATCH(D1695,QS!$C$5:$C$1000,0))</f>
        <v>#N/A</v>
      </c>
      <c r="G1695" s="104" t="e">
        <f>VLOOKUP(D1695,TIMES排名!A:B,2,FALSE)</f>
        <v>#N/A</v>
      </c>
      <c r="J1695" s="109" t="s">
        <v>5664</v>
      </c>
    </row>
    <row r="1696" ht="15" spans="1:10">
      <c r="A1696" t="s">
        <v>715</v>
      </c>
      <c r="B1696" t="s">
        <v>402</v>
      </c>
      <c r="C1696">
        <v>529230</v>
      </c>
      <c r="D1696" t="s">
        <v>3687</v>
      </c>
      <c r="E1696" s="103">
        <v>1725</v>
      </c>
      <c r="F1696" s="104" t="e" cm="1">
        <f t="array" ref="F1696">INDEX(QS!$B$5:$B$1000,MATCH(D1696,QS!$C$5:$C$1000,0))</f>
        <v>#N/A</v>
      </c>
      <c r="G1696" s="104" t="e">
        <f>VLOOKUP(D1696,TIMES排名!A:B,2,FALSE)</f>
        <v>#N/A</v>
      </c>
      <c r="J1696" s="109" t="s">
        <v>5665</v>
      </c>
    </row>
    <row r="1697" ht="15" spans="1:10">
      <c r="A1697" t="s">
        <v>2016</v>
      </c>
      <c r="B1697" t="s">
        <v>522</v>
      </c>
      <c r="C1697">
        <v>529472</v>
      </c>
      <c r="D1697" t="s">
        <v>2017</v>
      </c>
      <c r="E1697" s="103">
        <v>1725</v>
      </c>
      <c r="F1697" s="104" t="e" cm="1">
        <f t="array" ref="F1697">INDEX(QS!$B$5:$B$1000,MATCH(D1697,QS!$C$5:$C$1000,0))</f>
        <v>#N/A</v>
      </c>
      <c r="G1697" s="104" t="str">
        <f>VLOOKUP(D1697,TIMES排名!A:B,2,FALSE)</f>
        <v>1001–1200</v>
      </c>
      <c r="J1697" s="109" t="s">
        <v>5666</v>
      </c>
    </row>
    <row r="1698" ht="15" spans="1:10">
      <c r="A1698" t="s">
        <v>3688</v>
      </c>
      <c r="B1698" t="s">
        <v>582</v>
      </c>
      <c r="C1698">
        <v>529197</v>
      </c>
      <c r="D1698" t="s">
        <v>3689</v>
      </c>
      <c r="E1698" s="103">
        <v>1725</v>
      </c>
      <c r="F1698" s="104" t="e" cm="1">
        <f t="array" ref="F1698">INDEX(QS!$B$5:$B$1000,MATCH(D1698,QS!$C$5:$C$1000,0))</f>
        <v>#N/A</v>
      </c>
      <c r="G1698" s="104" t="e">
        <f>VLOOKUP(D1698,TIMES排名!A:B,2,FALSE)</f>
        <v>#N/A</v>
      </c>
      <c r="J1698" s="109" t="s">
        <v>5667</v>
      </c>
    </row>
    <row r="1699" ht="15" spans="1:10">
      <c r="A1699" t="s">
        <v>3691</v>
      </c>
      <c r="B1699" t="s">
        <v>3692</v>
      </c>
      <c r="C1699">
        <v>512401</v>
      </c>
      <c r="D1699" t="s">
        <v>3693</v>
      </c>
      <c r="E1699" s="103">
        <v>1729</v>
      </c>
      <c r="F1699" s="104" t="e" cm="1">
        <f t="array" ref="F1699">INDEX(QS!$B$5:$B$1000,MATCH(D1699,QS!$C$5:$C$1000,0))</f>
        <v>#N/A</v>
      </c>
      <c r="G1699" s="104" t="e">
        <f>VLOOKUP(D1699,TIMES排名!A:B,2,FALSE)</f>
        <v>#N/A</v>
      </c>
      <c r="J1699" s="109" t="s">
        <v>5668</v>
      </c>
    </row>
    <row r="1700" ht="15" spans="1:10">
      <c r="A1700" t="s">
        <v>1742</v>
      </c>
      <c r="B1700" t="s">
        <v>1743</v>
      </c>
      <c r="C1700">
        <v>530056</v>
      </c>
      <c r="D1700" t="s">
        <v>1744</v>
      </c>
      <c r="E1700" s="103">
        <v>1729</v>
      </c>
      <c r="F1700" s="104" t="e" cm="1">
        <f t="array" ref="F1700">INDEX(QS!$B$5:$B$1000,MATCH(D1700,QS!$C$5:$C$1000,0))</f>
        <v>#N/A</v>
      </c>
      <c r="G1700" s="104" t="e">
        <f>VLOOKUP(D1700,TIMES排名!A:B,2,FALSE)</f>
        <v>#N/A</v>
      </c>
      <c r="J1700" s="109" t="s">
        <v>5669</v>
      </c>
    </row>
    <row r="1701" ht="15" spans="1:10">
      <c r="A1701" t="s">
        <v>2184</v>
      </c>
      <c r="B1701" t="s">
        <v>106</v>
      </c>
      <c r="C1701">
        <v>529099</v>
      </c>
      <c r="D1701" t="s">
        <v>2185</v>
      </c>
      <c r="E1701" s="103">
        <v>1729</v>
      </c>
      <c r="F1701" s="104" t="e" cm="1">
        <f t="array" ref="F1701">INDEX(QS!$B$5:$B$1000,MATCH(D1701,QS!$C$5:$C$1000,0))</f>
        <v>#N/A</v>
      </c>
      <c r="G1701" s="104" t="str">
        <f>VLOOKUP(D1701,TIMES排名!A:B,2,FALSE)</f>
        <v>1201–1500</v>
      </c>
      <c r="J1701" s="109" t="s">
        <v>5670</v>
      </c>
    </row>
    <row r="1702" ht="15" spans="1:10">
      <c r="A1702" t="s">
        <v>478</v>
      </c>
      <c r="B1702" t="s">
        <v>106</v>
      </c>
      <c r="C1702">
        <v>529259</v>
      </c>
      <c r="D1702" t="s">
        <v>479</v>
      </c>
      <c r="E1702" s="103">
        <v>1739</v>
      </c>
      <c r="F1702" s="104" t="e" cm="1">
        <f t="array" ref="F1702">INDEX(QS!$B$5:$B$1000,MATCH(D1702,QS!$C$5:$C$1000,0))</f>
        <v>#N/A</v>
      </c>
      <c r="G1702" s="104" t="str">
        <f>VLOOKUP(D1702,TIMES排名!A:B,2,FALSE)</f>
        <v>1501+</v>
      </c>
      <c r="J1702" s="109" t="s">
        <v>5671</v>
      </c>
    </row>
    <row r="1703" ht="15" spans="1:10">
      <c r="A1703" t="s">
        <v>3643</v>
      </c>
      <c r="B1703" t="s">
        <v>69</v>
      </c>
      <c r="C1703">
        <v>529886</v>
      </c>
      <c r="D1703" t="s">
        <v>3694</v>
      </c>
      <c r="E1703" s="103">
        <v>1739</v>
      </c>
      <c r="F1703" s="104" t="e" cm="1">
        <f t="array" ref="F1703">INDEX(QS!$B$5:$B$1000,MATCH(D1703,QS!$C$5:$C$1000,0))</f>
        <v>#N/A</v>
      </c>
      <c r="G1703" s="104" t="e">
        <f>VLOOKUP(D1703,TIMES排名!A:B,2,FALSE)</f>
        <v>#N/A</v>
      </c>
      <c r="J1703" s="109" t="s">
        <v>5672</v>
      </c>
    </row>
    <row r="1704" ht="15" spans="1:10">
      <c r="A1704" t="s">
        <v>3695</v>
      </c>
      <c r="B1704" t="s">
        <v>464</v>
      </c>
      <c r="C1704">
        <v>530263</v>
      </c>
      <c r="D1704" t="s">
        <v>3696</v>
      </c>
      <c r="E1704" s="103">
        <v>1739</v>
      </c>
      <c r="F1704" s="104" t="e" cm="1">
        <f t="array" ref="F1704">INDEX(QS!$B$5:$B$1000,MATCH(D1704,QS!$C$5:$C$1000,0))</f>
        <v>#N/A</v>
      </c>
      <c r="G1704" s="104" t="e">
        <f>VLOOKUP(D1704,TIMES排名!A:B,2,FALSE)</f>
        <v>#N/A</v>
      </c>
      <c r="J1704" s="109" t="s">
        <v>5673</v>
      </c>
    </row>
    <row r="1705" ht="15" spans="1:10">
      <c r="A1705" t="s">
        <v>105</v>
      </c>
      <c r="B1705" t="s">
        <v>106</v>
      </c>
      <c r="C1705">
        <v>529005</v>
      </c>
      <c r="D1705" t="s">
        <v>3697</v>
      </c>
      <c r="E1705" s="103">
        <v>1739</v>
      </c>
      <c r="F1705" s="104" t="e" cm="1">
        <f t="array" ref="F1705">INDEX(QS!$B$5:$B$1000,MATCH(D1705,QS!$C$5:$C$1000,0))</f>
        <v>#N/A</v>
      </c>
      <c r="G1705" s="104" t="e">
        <f>VLOOKUP(D1705,TIMES排名!A:B,2,FALSE)</f>
        <v>#N/A</v>
      </c>
      <c r="J1705" s="109" t="s">
        <v>5674</v>
      </c>
    </row>
    <row r="1706" ht="15" spans="1:10">
      <c r="A1706" t="s">
        <v>388</v>
      </c>
      <c r="B1706" t="s">
        <v>69</v>
      </c>
      <c r="C1706">
        <v>530264</v>
      </c>
      <c r="D1706" t="s">
        <v>3698</v>
      </c>
      <c r="E1706" s="103">
        <v>1746</v>
      </c>
      <c r="F1706" s="104" t="e" cm="1">
        <f t="array" ref="F1706">INDEX(QS!$B$5:$B$1000,MATCH(D1706,QS!$C$5:$C$1000,0))</f>
        <v>#N/A</v>
      </c>
      <c r="G1706" s="104" t="e">
        <f>VLOOKUP(D1706,TIMES排名!A:B,2,FALSE)</f>
        <v>#N/A</v>
      </c>
      <c r="J1706" s="109" t="s">
        <v>5675</v>
      </c>
    </row>
    <row r="1707" ht="15" spans="1:10">
      <c r="A1707" t="s">
        <v>590</v>
      </c>
      <c r="B1707" t="s">
        <v>106</v>
      </c>
      <c r="C1707">
        <v>505526</v>
      </c>
      <c r="D1707" t="s">
        <v>591</v>
      </c>
      <c r="E1707" s="103">
        <v>1747</v>
      </c>
      <c r="F1707" s="104" t="e" cm="1">
        <f t="array" ref="F1707">INDEX(QS!$B$5:$B$1000,MATCH(D1707,QS!$C$5:$C$1000,0))</f>
        <v>#N/A</v>
      </c>
      <c r="G1707" s="104" t="str">
        <f>VLOOKUP(D1707,TIMES排名!A:B,2,FALSE)</f>
        <v>1501+</v>
      </c>
      <c r="J1707" s="109" t="s">
        <v>5676</v>
      </c>
    </row>
    <row r="1708" ht="15" spans="1:10">
      <c r="A1708" t="s">
        <v>445</v>
      </c>
      <c r="B1708" t="s">
        <v>445</v>
      </c>
      <c r="C1708">
        <v>530265</v>
      </c>
      <c r="D1708" t="s">
        <v>584</v>
      </c>
      <c r="E1708" s="103">
        <v>1747</v>
      </c>
      <c r="F1708" s="104" t="e" cm="1">
        <f t="array" ref="F1708">INDEX(QS!$B$5:$B$1000,MATCH(D1708,QS!$C$5:$C$1000,0))</f>
        <v>#N/A</v>
      </c>
      <c r="G1708" s="104" t="str">
        <f>VLOOKUP(D1708,TIMES排名!A:B,2,FALSE)</f>
        <v>1501+</v>
      </c>
      <c r="J1708" s="109" t="s">
        <v>5677</v>
      </c>
    </row>
    <row r="1709" ht="15" spans="1:10">
      <c r="A1709" t="s">
        <v>3699</v>
      </c>
      <c r="B1709" t="s">
        <v>69</v>
      </c>
      <c r="C1709">
        <v>529833</v>
      </c>
      <c r="D1709" t="s">
        <v>3700</v>
      </c>
      <c r="E1709" s="103">
        <v>1747</v>
      </c>
      <c r="F1709" s="104" t="e" cm="1">
        <f t="array" ref="F1709">INDEX(QS!$B$5:$B$1000,MATCH(D1709,QS!$C$5:$C$1000,0))</f>
        <v>#N/A</v>
      </c>
      <c r="G1709" s="104" t="e">
        <f>VLOOKUP(D1709,TIMES排名!A:B,2,FALSE)</f>
        <v>#N/A</v>
      </c>
      <c r="J1709" s="109" t="s">
        <v>5678</v>
      </c>
    </row>
    <row r="1710" ht="15" spans="1:10">
      <c r="A1710" t="s">
        <v>217</v>
      </c>
      <c r="B1710" t="s">
        <v>218</v>
      </c>
      <c r="C1710">
        <v>529697</v>
      </c>
      <c r="D1710" t="s">
        <v>3701</v>
      </c>
      <c r="E1710" s="103">
        <v>1747</v>
      </c>
      <c r="F1710" s="104" t="e" cm="1">
        <f t="array" ref="F1710">INDEX(QS!$B$5:$B$1000,MATCH(D1710,QS!$C$5:$C$1000,0))</f>
        <v>#N/A</v>
      </c>
      <c r="G1710" s="104" t="e">
        <f>VLOOKUP(D1710,TIMES排名!A:B,2,FALSE)</f>
        <v>#N/A</v>
      </c>
      <c r="J1710" s="109" t="s">
        <v>5679</v>
      </c>
    </row>
    <row r="1711" ht="15" spans="1:10">
      <c r="A1711" t="s">
        <v>3702</v>
      </c>
      <c r="B1711" t="s">
        <v>516</v>
      </c>
      <c r="C1711">
        <v>529046</v>
      </c>
      <c r="D1711" t="s">
        <v>3703</v>
      </c>
      <c r="E1711" s="103">
        <v>1747</v>
      </c>
      <c r="F1711" s="104" t="e" cm="1">
        <f t="array" ref="F1711">INDEX(QS!$B$5:$B$1000,MATCH(D1711,QS!$C$5:$C$1000,0))</f>
        <v>#N/A</v>
      </c>
      <c r="G1711" s="104" t="e">
        <f>VLOOKUP(D1711,TIMES排名!A:B,2,FALSE)</f>
        <v>#N/A</v>
      </c>
      <c r="J1711" s="109" t="s">
        <v>5680</v>
      </c>
    </row>
    <row r="1712" ht="15" spans="1:10">
      <c r="A1712" t="s">
        <v>3704</v>
      </c>
      <c r="B1712" t="s">
        <v>74</v>
      </c>
      <c r="C1712">
        <v>529999</v>
      </c>
      <c r="D1712" t="s">
        <v>3705</v>
      </c>
      <c r="E1712" s="103">
        <v>1747</v>
      </c>
      <c r="F1712" s="104" t="e" cm="1">
        <f t="array" ref="F1712">INDEX(QS!$B$5:$B$1000,MATCH(D1712,QS!$C$5:$C$1000,0))</f>
        <v>#N/A</v>
      </c>
      <c r="G1712" s="104" t="e">
        <f>VLOOKUP(D1712,TIMES排名!A:B,2,FALSE)</f>
        <v>#N/A</v>
      </c>
      <c r="J1712" s="109" t="s">
        <v>5681</v>
      </c>
    </row>
    <row r="1713" ht="15" spans="1:10">
      <c r="A1713" t="s">
        <v>3706</v>
      </c>
      <c r="B1713" t="s">
        <v>218</v>
      </c>
      <c r="C1713">
        <v>529725</v>
      </c>
      <c r="D1713" t="s">
        <v>3707</v>
      </c>
      <c r="E1713" s="103">
        <v>1747</v>
      </c>
      <c r="F1713" s="104" t="e" cm="1">
        <f t="array" ref="F1713">INDEX(QS!$B$5:$B$1000,MATCH(D1713,QS!$C$5:$C$1000,0))</f>
        <v>#N/A</v>
      </c>
      <c r="G1713" s="104" t="e">
        <f>VLOOKUP(D1713,TIMES排名!A:B,2,FALSE)</f>
        <v>#N/A</v>
      </c>
      <c r="J1713" s="109" t="s">
        <v>5682</v>
      </c>
    </row>
    <row r="1714" ht="15" spans="1:10">
      <c r="A1714" t="s">
        <v>1013</v>
      </c>
      <c r="B1714" t="s">
        <v>385</v>
      </c>
      <c r="C1714">
        <v>529236</v>
      </c>
      <c r="D1714" t="s">
        <v>1014</v>
      </c>
      <c r="E1714" s="103">
        <v>1754</v>
      </c>
      <c r="F1714" s="104" t="e" cm="1">
        <f t="array" ref="F1714">INDEX(QS!$B$5:$B$1000,MATCH(D1714,QS!$C$5:$C$1000,0))</f>
        <v>#N/A</v>
      </c>
      <c r="G1714" s="104" t="str">
        <f>VLOOKUP(D1714,TIMES排名!A:B,2,FALSE)</f>
        <v>1201–1500</v>
      </c>
      <c r="J1714" s="109" t="s">
        <v>5683</v>
      </c>
    </row>
    <row r="1715" ht="15" spans="1:10">
      <c r="A1715" t="s">
        <v>3708</v>
      </c>
      <c r="B1715" t="s">
        <v>69</v>
      </c>
      <c r="C1715">
        <v>529729</v>
      </c>
      <c r="D1715" t="s">
        <v>3709</v>
      </c>
      <c r="E1715" s="103">
        <v>1754</v>
      </c>
      <c r="F1715" s="104" t="e" cm="1">
        <f t="array" ref="F1715">INDEX(QS!$B$5:$B$1000,MATCH(D1715,QS!$C$5:$C$1000,0))</f>
        <v>#N/A</v>
      </c>
      <c r="G1715" s="104" t="e">
        <f>VLOOKUP(D1715,TIMES排名!A:B,2,FALSE)</f>
        <v>#N/A</v>
      </c>
      <c r="J1715" s="109" t="s">
        <v>5684</v>
      </c>
    </row>
    <row r="1716" ht="15" spans="1:10">
      <c r="A1716" t="s">
        <v>1360</v>
      </c>
      <c r="B1716" t="s">
        <v>69</v>
      </c>
      <c r="C1716">
        <v>501409</v>
      </c>
      <c r="D1716" t="s">
        <v>3710</v>
      </c>
      <c r="E1716" s="103">
        <v>1754</v>
      </c>
      <c r="F1716" s="104" t="e" cm="1">
        <f t="array" ref="F1716">INDEX(QS!$B$5:$B$1000,MATCH(D1716,QS!$C$5:$C$1000,0))</f>
        <v>#N/A</v>
      </c>
      <c r="G1716" s="104" t="e">
        <f>VLOOKUP(D1716,TIMES排名!A:B,2,FALSE)</f>
        <v>#N/A</v>
      </c>
      <c r="J1716" s="109" t="s">
        <v>5685</v>
      </c>
    </row>
    <row r="1717" ht="15" spans="1:10">
      <c r="A1717" t="s">
        <v>3711</v>
      </c>
      <c r="B1717" t="s">
        <v>69</v>
      </c>
      <c r="C1717">
        <v>529809</v>
      </c>
      <c r="D1717" t="s">
        <v>3712</v>
      </c>
      <c r="E1717" s="103">
        <v>1757</v>
      </c>
      <c r="F1717" s="104" t="e" cm="1">
        <f t="array" ref="F1717">INDEX(QS!$B$5:$B$1000,MATCH(D1717,QS!$C$5:$C$1000,0))</f>
        <v>#N/A</v>
      </c>
      <c r="G1717" s="104" t="e">
        <f>VLOOKUP(D1717,TIMES排名!A:B,2,FALSE)</f>
        <v>#N/A</v>
      </c>
      <c r="J1717" s="109" t="s">
        <v>5686</v>
      </c>
    </row>
    <row r="1718" ht="15" spans="1:10">
      <c r="A1718" t="s">
        <v>526</v>
      </c>
      <c r="B1718" t="s">
        <v>445</v>
      </c>
      <c r="C1718">
        <v>529464</v>
      </c>
      <c r="D1718" t="s">
        <v>527</v>
      </c>
      <c r="E1718" s="103">
        <v>1757</v>
      </c>
      <c r="F1718" s="104" t="e" cm="1">
        <f t="array" ref="F1718">INDEX(QS!$B$5:$B$1000,MATCH(D1718,QS!$C$5:$C$1000,0))</f>
        <v>#N/A</v>
      </c>
      <c r="G1718" s="104" t="e">
        <f>VLOOKUP(D1718,TIMES排名!A:B,2,FALSE)</f>
        <v>#N/A</v>
      </c>
      <c r="J1718" s="109" t="s">
        <v>5687</v>
      </c>
    </row>
    <row r="1719" ht="15" spans="1:10">
      <c r="A1719" t="s">
        <v>1627</v>
      </c>
      <c r="B1719" t="s">
        <v>96</v>
      </c>
      <c r="C1719">
        <v>529347</v>
      </c>
      <c r="D1719" t="s">
        <v>1628</v>
      </c>
      <c r="E1719" s="103">
        <v>1757</v>
      </c>
      <c r="F1719" s="104" t="e" cm="1">
        <f t="array" ref="F1719">INDEX(QS!$B$5:$B$1000,MATCH(D1719,QS!$C$5:$C$1000,0))</f>
        <v>#N/A</v>
      </c>
      <c r="G1719" s="104" t="e">
        <f>VLOOKUP(D1719,TIMES排名!A:B,2,FALSE)</f>
        <v>#N/A</v>
      </c>
      <c r="J1719" s="109" t="s">
        <v>5688</v>
      </c>
    </row>
    <row r="1720" ht="15" spans="1:10">
      <c r="A1720" t="s">
        <v>3713</v>
      </c>
      <c r="B1720" t="s">
        <v>874</v>
      </c>
      <c r="C1720">
        <v>530266</v>
      </c>
      <c r="D1720" t="s">
        <v>3714</v>
      </c>
      <c r="E1720" s="103">
        <v>1757</v>
      </c>
      <c r="F1720" s="104" t="e" cm="1">
        <f t="array" ref="F1720">INDEX(QS!$B$5:$B$1000,MATCH(D1720,QS!$C$5:$C$1000,0))</f>
        <v>#N/A</v>
      </c>
      <c r="G1720" s="104" t="e">
        <f>VLOOKUP(D1720,TIMES排名!A:B,2,FALSE)</f>
        <v>#N/A</v>
      </c>
      <c r="J1720" s="109" t="s">
        <v>5689</v>
      </c>
    </row>
    <row r="1721" ht="15" spans="1:10">
      <c r="A1721" t="s">
        <v>3715</v>
      </c>
      <c r="B1721" t="s">
        <v>3716</v>
      </c>
      <c r="C1721">
        <v>530267</v>
      </c>
      <c r="D1721" t="s">
        <v>3717</v>
      </c>
      <c r="E1721" s="103">
        <v>1757</v>
      </c>
      <c r="F1721" s="104" t="e" cm="1">
        <f t="array" ref="F1721">INDEX(QS!$B$5:$B$1000,MATCH(D1721,QS!$C$5:$C$1000,0))</f>
        <v>#N/A</v>
      </c>
      <c r="G1721" s="104" t="e">
        <f>VLOOKUP(D1721,TIMES排名!A:B,2,FALSE)</f>
        <v>#N/A</v>
      </c>
      <c r="J1721" s="109" t="s">
        <v>5690</v>
      </c>
    </row>
    <row r="1722" ht="15" spans="1:10">
      <c r="A1722" t="s">
        <v>898</v>
      </c>
      <c r="B1722" t="s">
        <v>464</v>
      </c>
      <c r="C1722">
        <v>530069</v>
      </c>
      <c r="D1722" t="s">
        <v>899</v>
      </c>
      <c r="E1722" s="103">
        <v>1762</v>
      </c>
      <c r="F1722" s="104" t="e" cm="1">
        <f t="array" ref="F1722">INDEX(QS!$B$5:$B$1000,MATCH(D1722,QS!$C$5:$C$1000,0))</f>
        <v>#N/A</v>
      </c>
      <c r="G1722" s="104" t="str">
        <f>VLOOKUP(D1722,TIMES排名!A:B,2,FALSE)</f>
        <v>801–1000</v>
      </c>
      <c r="J1722" s="109" t="s">
        <v>5691</v>
      </c>
    </row>
    <row r="1723" ht="15" spans="1:10">
      <c r="A1723" t="s">
        <v>3718</v>
      </c>
      <c r="B1723" t="s">
        <v>2011</v>
      </c>
      <c r="C1723">
        <v>530268</v>
      </c>
      <c r="D1723" t="s">
        <v>3719</v>
      </c>
      <c r="E1723" s="103">
        <v>1762</v>
      </c>
      <c r="F1723" s="104" t="e" cm="1">
        <f t="array" ref="F1723">INDEX(QS!$B$5:$B$1000,MATCH(D1723,QS!$C$5:$C$1000,0))</f>
        <v>#N/A</v>
      </c>
      <c r="G1723" s="104" t="e">
        <f>VLOOKUP(D1723,TIMES排名!A:B,2,FALSE)</f>
        <v>#N/A</v>
      </c>
      <c r="J1723" s="109" t="s">
        <v>5692</v>
      </c>
    </row>
    <row r="1724" ht="15" spans="1:10">
      <c r="A1724" t="s">
        <v>519</v>
      </c>
      <c r="B1724" t="s">
        <v>464</v>
      </c>
      <c r="C1724">
        <v>504179</v>
      </c>
      <c r="D1724" t="s">
        <v>520</v>
      </c>
      <c r="E1724" s="103">
        <v>1762</v>
      </c>
      <c r="F1724" s="104" t="e" cm="1">
        <f t="array" ref="F1724">INDEX(QS!$B$5:$B$1000,MATCH(D1724,QS!$C$5:$C$1000,0))</f>
        <v>#N/A</v>
      </c>
      <c r="G1724" s="104" t="str">
        <f>VLOOKUP(D1724,TIMES排名!A:B,2,FALSE)</f>
        <v>1501+</v>
      </c>
      <c r="J1724" s="109" t="s">
        <v>5693</v>
      </c>
    </row>
    <row r="1725" ht="15" spans="1:10">
      <c r="A1725" t="s">
        <v>559</v>
      </c>
      <c r="B1725" t="s">
        <v>474</v>
      </c>
      <c r="C1725">
        <v>529117</v>
      </c>
      <c r="D1725" t="s">
        <v>560</v>
      </c>
      <c r="E1725" s="103">
        <v>1762</v>
      </c>
      <c r="F1725" s="104" t="e" cm="1">
        <f t="array" ref="F1725">INDEX(QS!$B$5:$B$1000,MATCH(D1725,QS!$C$5:$C$1000,0))</f>
        <v>#N/A</v>
      </c>
      <c r="G1725" s="104" t="e">
        <f>VLOOKUP(D1725,TIMES排名!A:B,2,FALSE)</f>
        <v>#N/A</v>
      </c>
      <c r="J1725" s="109" t="s">
        <v>5694</v>
      </c>
    </row>
    <row r="1726" ht="15" spans="1:10">
      <c r="A1726" t="s">
        <v>1367</v>
      </c>
      <c r="B1726" t="s">
        <v>69</v>
      </c>
      <c r="C1726">
        <v>529890</v>
      </c>
      <c r="D1726" t="s">
        <v>3720</v>
      </c>
      <c r="E1726" s="103">
        <v>1762</v>
      </c>
      <c r="F1726" s="104" t="e" cm="1">
        <f t="array" ref="F1726">INDEX(QS!$B$5:$B$1000,MATCH(D1726,QS!$C$5:$C$1000,0))</f>
        <v>#N/A</v>
      </c>
      <c r="G1726" s="104" t="e">
        <f>VLOOKUP(D1726,TIMES排名!A:B,2,FALSE)</f>
        <v>#N/A</v>
      </c>
      <c r="J1726" s="109" t="s">
        <v>5695</v>
      </c>
    </row>
    <row r="1727" ht="15" spans="1:10">
      <c r="A1727" t="s">
        <v>174</v>
      </c>
      <c r="B1727" t="s">
        <v>69</v>
      </c>
      <c r="C1727">
        <v>530269</v>
      </c>
      <c r="D1727" t="s">
        <v>3721</v>
      </c>
      <c r="E1727" s="103">
        <v>1762</v>
      </c>
      <c r="F1727" s="104" t="e" cm="1">
        <f t="array" ref="F1727">INDEX(QS!$B$5:$B$1000,MATCH(D1727,QS!$C$5:$C$1000,0))</f>
        <v>#N/A</v>
      </c>
      <c r="G1727" s="104" t="e">
        <f>VLOOKUP(D1727,TIMES排名!A:B,2,FALSE)</f>
        <v>#N/A</v>
      </c>
      <c r="J1727" s="109" t="s">
        <v>5696</v>
      </c>
    </row>
    <row r="1728" ht="15" spans="1:10">
      <c r="A1728" t="s">
        <v>1854</v>
      </c>
      <c r="B1728" t="s">
        <v>40</v>
      </c>
      <c r="C1728">
        <v>206604</v>
      </c>
      <c r="D1728" s="8" t="s">
        <v>3722</v>
      </c>
      <c r="E1728" s="103">
        <v>1762</v>
      </c>
      <c r="F1728" s="104" t="e" cm="1">
        <f t="array" ref="F1728">INDEX(QS!$B$5:$B$1000,MATCH(D1728,QS!$C$5:$C$1000,0))</f>
        <v>#N/A</v>
      </c>
      <c r="G1728" s="104" t="e">
        <f>VLOOKUP(D1728,TIMES排名!A:B,2,FALSE)</f>
        <v>#N/A</v>
      </c>
      <c r="J1728" s="109" t="s">
        <v>5697</v>
      </c>
    </row>
    <row r="1729" ht="15" spans="1:10">
      <c r="A1729" t="s">
        <v>174</v>
      </c>
      <c r="B1729" t="s">
        <v>69</v>
      </c>
      <c r="C1729">
        <v>529306</v>
      </c>
      <c r="D1729" t="s">
        <v>3723</v>
      </c>
      <c r="E1729" s="103">
        <v>1769</v>
      </c>
      <c r="F1729" s="104" t="e" cm="1">
        <f t="array" ref="F1729">INDEX(QS!$B$5:$B$1000,MATCH(D1729,QS!$C$5:$C$1000,0))</f>
        <v>#N/A</v>
      </c>
      <c r="G1729" s="104" t="e">
        <f>VLOOKUP(D1729,TIMES排名!A:B,2,FALSE)</f>
        <v>#N/A</v>
      </c>
      <c r="J1729" s="109" t="s">
        <v>5698</v>
      </c>
    </row>
    <row r="1730" ht="15" spans="1:10">
      <c r="A1730" t="s">
        <v>3724</v>
      </c>
      <c r="B1730" t="s">
        <v>642</v>
      </c>
      <c r="C1730">
        <v>529980</v>
      </c>
      <c r="D1730" t="s">
        <v>3725</v>
      </c>
      <c r="E1730" s="103">
        <v>1769</v>
      </c>
      <c r="F1730" s="104" t="e" cm="1">
        <f t="array" ref="F1730">INDEX(QS!$B$5:$B$1000,MATCH(D1730,QS!$C$5:$C$1000,0))</f>
        <v>#N/A</v>
      </c>
      <c r="G1730" s="104" t="e">
        <f>VLOOKUP(D1730,TIMES排名!A:B,2,FALSE)</f>
        <v>#N/A</v>
      </c>
      <c r="J1730" s="109" t="s">
        <v>5699</v>
      </c>
    </row>
    <row r="1731" ht="15" spans="1:10">
      <c r="A1731" t="s">
        <v>3726</v>
      </c>
      <c r="B1731" t="s">
        <v>464</v>
      </c>
      <c r="C1731">
        <v>530174</v>
      </c>
      <c r="D1731" t="s">
        <v>3727</v>
      </c>
      <c r="E1731" s="103">
        <v>1769</v>
      </c>
      <c r="F1731" s="104" t="e" cm="1">
        <f t="array" ref="F1731">INDEX(QS!$B$5:$B$1000,MATCH(D1731,QS!$C$5:$C$1000,0))</f>
        <v>#N/A</v>
      </c>
      <c r="G1731" s="104" t="e">
        <f>VLOOKUP(D1731,TIMES排名!A:B,2,FALSE)</f>
        <v>#N/A</v>
      </c>
      <c r="J1731" s="109" t="s">
        <v>5700</v>
      </c>
    </row>
    <row r="1732" ht="15" spans="1:10">
      <c r="A1732" t="s">
        <v>553</v>
      </c>
      <c r="B1732" t="s">
        <v>554</v>
      </c>
      <c r="C1732">
        <v>530272</v>
      </c>
      <c r="D1732" t="s">
        <v>555</v>
      </c>
      <c r="E1732" s="103">
        <v>1778</v>
      </c>
      <c r="F1732" s="104" t="str" cm="1">
        <f t="array" ref="F1732">INDEX(QS!$B$5:$B$1000,MATCH(D1732,QS!$C$5:$C$1000,0))</f>
        <v>901-950</v>
      </c>
      <c r="G1732" s="104" t="str">
        <f>VLOOKUP(D1732,TIMES排名!A:B,2,FALSE)</f>
        <v>1501+</v>
      </c>
      <c r="J1732" s="109" t="s">
        <v>5701</v>
      </c>
    </row>
    <row r="1733" ht="15" spans="1:10">
      <c r="A1733" t="s">
        <v>1489</v>
      </c>
      <c r="B1733" t="s">
        <v>106</v>
      </c>
      <c r="C1733">
        <v>529232</v>
      </c>
      <c r="D1733" t="s">
        <v>1490</v>
      </c>
      <c r="E1733" s="103">
        <v>1778</v>
      </c>
      <c r="F1733" s="104" t="e" cm="1">
        <f t="array" ref="F1733">INDEX(QS!$B$5:$B$1000,MATCH(D1733,QS!$C$5:$C$1000,0))</f>
        <v>#N/A</v>
      </c>
      <c r="G1733" s="104" t="str">
        <f>VLOOKUP(D1733,TIMES排名!A:B,2,FALSE)</f>
        <v>1201–1500</v>
      </c>
      <c r="J1733" s="109" t="s">
        <v>5702</v>
      </c>
    </row>
    <row r="1734" ht="15" spans="1:10">
      <c r="A1734" t="s">
        <v>1854</v>
      </c>
      <c r="B1734" t="s">
        <v>40</v>
      </c>
      <c r="C1734">
        <v>202480</v>
      </c>
      <c r="D1734" t="s">
        <v>1855</v>
      </c>
      <c r="E1734" s="103">
        <v>1784</v>
      </c>
      <c r="F1734" s="104" t="e" cm="1">
        <f t="array" ref="F1734">INDEX(QS!$B$5:$B$1000,MATCH(D1734,QS!$C$5:$C$1000,0))</f>
        <v>#N/A</v>
      </c>
      <c r="G1734" s="104" t="str">
        <f>VLOOKUP(D1734,TIMES排名!A:B,2,FALSE)</f>
        <v>801–1000</v>
      </c>
      <c r="J1734" s="109" t="s">
        <v>5703</v>
      </c>
    </row>
    <row r="1735" ht="15" spans="1:10">
      <c r="A1735" t="s">
        <v>1423</v>
      </c>
      <c r="B1735" t="s">
        <v>642</v>
      </c>
      <c r="C1735">
        <v>529502</v>
      </c>
      <c r="D1735" t="s">
        <v>1424</v>
      </c>
      <c r="E1735" s="103">
        <v>1784</v>
      </c>
      <c r="F1735" s="104" t="e" cm="1">
        <f t="array" ref="F1735">INDEX(QS!$B$5:$B$1000,MATCH(D1735,QS!$C$5:$C$1000,0))</f>
        <v>#N/A</v>
      </c>
      <c r="G1735" s="104" t="str">
        <f>VLOOKUP(D1735,TIMES排名!A:B,2,FALSE)</f>
        <v>1001–1200</v>
      </c>
      <c r="J1735" s="109" t="s">
        <v>5704</v>
      </c>
    </row>
    <row r="1736" ht="15" spans="1:10">
      <c r="A1736" t="s">
        <v>105</v>
      </c>
      <c r="B1736" t="s">
        <v>106</v>
      </c>
      <c r="C1736">
        <v>529361</v>
      </c>
      <c r="D1736" t="s">
        <v>3728</v>
      </c>
      <c r="E1736" s="103">
        <v>1784</v>
      </c>
      <c r="F1736" s="104" t="e" cm="1">
        <f t="array" ref="F1736">INDEX(QS!$B$5:$B$1000,MATCH(D1736,QS!$C$5:$C$1000,0))</f>
        <v>#N/A</v>
      </c>
      <c r="G1736" s="104" t="e">
        <f>VLOOKUP(D1736,TIMES排名!A:B,2,FALSE)</f>
        <v>#N/A</v>
      </c>
      <c r="J1736" s="109" t="s">
        <v>5705</v>
      </c>
    </row>
    <row r="1737" ht="15" spans="1:10">
      <c r="A1737" t="s">
        <v>3729</v>
      </c>
      <c r="B1737" t="s">
        <v>74</v>
      </c>
      <c r="C1737">
        <v>499979</v>
      </c>
      <c r="D1737" t="s">
        <v>3730</v>
      </c>
      <c r="E1737" s="103">
        <v>1784</v>
      </c>
      <c r="F1737" s="104" t="e" cm="1">
        <f t="array" ref="F1737">INDEX(QS!$B$5:$B$1000,MATCH(D1737,QS!$C$5:$C$1000,0))</f>
        <v>#N/A</v>
      </c>
      <c r="G1737" s="104" t="e">
        <f>VLOOKUP(D1737,TIMES排名!A:B,2,FALSE)</f>
        <v>#N/A</v>
      </c>
      <c r="J1737" s="109" t="s">
        <v>5706</v>
      </c>
    </row>
    <row r="1738" ht="15" spans="1:10">
      <c r="A1738" t="s">
        <v>3731</v>
      </c>
      <c r="B1738" t="s">
        <v>457</v>
      </c>
      <c r="C1738">
        <v>530176</v>
      </c>
      <c r="D1738" t="s">
        <v>3732</v>
      </c>
      <c r="E1738" s="103">
        <v>1784</v>
      </c>
      <c r="F1738" s="104" t="e" cm="1">
        <f t="array" ref="F1738">INDEX(QS!$B$5:$B$1000,MATCH(D1738,QS!$C$5:$C$1000,0))</f>
        <v>#N/A</v>
      </c>
      <c r="G1738" s="104" t="e">
        <f>VLOOKUP(D1738,TIMES排名!A:B,2,FALSE)</f>
        <v>#N/A</v>
      </c>
      <c r="J1738" s="109" t="s">
        <v>5707</v>
      </c>
    </row>
    <row r="1739" ht="15" spans="1:10">
      <c r="A1739" t="s">
        <v>3733</v>
      </c>
      <c r="B1739" t="s">
        <v>402</v>
      </c>
      <c r="C1739">
        <v>529193</v>
      </c>
      <c r="D1739" t="s">
        <v>3734</v>
      </c>
      <c r="E1739" s="103">
        <v>1784</v>
      </c>
      <c r="F1739" s="104" t="e" cm="1">
        <f t="array" ref="F1739">INDEX(QS!$B$5:$B$1000,MATCH(D1739,QS!$C$5:$C$1000,0))</f>
        <v>#N/A</v>
      </c>
      <c r="G1739" s="104" t="e">
        <f>VLOOKUP(D1739,TIMES排名!A:B,2,FALSE)</f>
        <v>#N/A</v>
      </c>
      <c r="J1739" s="109" t="s">
        <v>5708</v>
      </c>
    </row>
    <row r="1740" ht="15" spans="1:10">
      <c r="A1740" t="s">
        <v>3735</v>
      </c>
      <c r="B1740" t="s">
        <v>40</v>
      </c>
      <c r="C1740">
        <v>110583</v>
      </c>
      <c r="D1740" t="s">
        <v>3736</v>
      </c>
      <c r="E1740" s="103">
        <v>1790</v>
      </c>
      <c r="F1740" s="104" t="e" cm="1">
        <f t="array" ref="F1740">INDEX(QS!$B$5:$B$1000,MATCH(D1740,QS!$C$5:$C$1000,0))</f>
        <v>#N/A</v>
      </c>
      <c r="G1740" s="104" t="e">
        <f>VLOOKUP(D1740,TIMES排名!A:B,2,FALSE)</f>
        <v>#N/A</v>
      </c>
      <c r="J1740" s="109" t="s">
        <v>5709</v>
      </c>
    </row>
    <row r="1741" ht="15" spans="1:10">
      <c r="A1741" t="s">
        <v>3738</v>
      </c>
      <c r="B1741" t="s">
        <v>40</v>
      </c>
      <c r="C1741">
        <v>220075</v>
      </c>
      <c r="D1741" t="s">
        <v>3739</v>
      </c>
      <c r="E1741" s="103">
        <v>1790</v>
      </c>
      <c r="F1741" s="104" t="e" cm="1">
        <f t="array" ref="F1741">INDEX(QS!$B$5:$B$1000,MATCH(D1741,QS!$C$5:$C$1000,0))</f>
        <v>#N/A</v>
      </c>
      <c r="G1741" s="104" t="e">
        <f>VLOOKUP(D1741,TIMES排名!A:B,2,FALSE)</f>
        <v>#N/A</v>
      </c>
      <c r="J1741" s="109" t="s">
        <v>5710</v>
      </c>
    </row>
    <row r="1742" ht="15" spans="1:10">
      <c r="A1742" t="s">
        <v>2279</v>
      </c>
      <c r="B1742" t="s">
        <v>1158</v>
      </c>
      <c r="C1742">
        <v>529345</v>
      </c>
      <c r="D1742" t="s">
        <v>3740</v>
      </c>
      <c r="E1742" s="103">
        <v>1790</v>
      </c>
      <c r="F1742" s="104" t="str" cm="1">
        <f t="array" ref="F1742">INDEX(QS!$B$5:$B$1000,MATCH(D1742,QS!$C$5:$C$1000,0))</f>
        <v>801-850</v>
      </c>
      <c r="G1742" s="104" t="e">
        <f>VLOOKUP(D1742,TIMES排名!A:B,2,FALSE)</f>
        <v>#N/A</v>
      </c>
      <c r="J1742" s="109" t="s">
        <v>5711</v>
      </c>
    </row>
    <row r="1743" ht="15" spans="1:10">
      <c r="A1743" t="s">
        <v>460</v>
      </c>
      <c r="B1743" t="s">
        <v>461</v>
      </c>
      <c r="C1743">
        <v>529570</v>
      </c>
      <c r="D1743" t="s">
        <v>462</v>
      </c>
      <c r="E1743" s="103">
        <v>1790</v>
      </c>
      <c r="F1743" s="104" t="e" cm="1">
        <f t="array" ref="F1743">INDEX(QS!$B$5:$B$1000,MATCH(D1743,QS!$C$5:$C$1000,0))</f>
        <v>#N/A</v>
      </c>
      <c r="G1743" s="104" t="str">
        <f>VLOOKUP(D1743,TIMES排名!A:B,2,FALSE)</f>
        <v>1501+</v>
      </c>
      <c r="J1743" s="109" t="s">
        <v>5712</v>
      </c>
    </row>
    <row r="1744" ht="15" spans="1:10">
      <c r="A1744" t="s">
        <v>3741</v>
      </c>
      <c r="B1744" t="s">
        <v>69</v>
      </c>
      <c r="C1744">
        <v>529857</v>
      </c>
      <c r="D1744" t="s">
        <v>3742</v>
      </c>
      <c r="E1744" s="103">
        <v>1790</v>
      </c>
      <c r="F1744" s="104" t="e" cm="1">
        <f t="array" ref="F1744">INDEX(QS!$B$5:$B$1000,MATCH(D1744,QS!$C$5:$C$1000,0))</f>
        <v>#N/A</v>
      </c>
      <c r="G1744" s="104" t="e">
        <f>VLOOKUP(D1744,TIMES排名!A:B,2,FALSE)</f>
        <v>#N/A</v>
      </c>
      <c r="J1744" s="109" t="s">
        <v>5713</v>
      </c>
    </row>
    <row r="1745" ht="15" spans="1:10">
      <c r="A1745" t="s">
        <v>105</v>
      </c>
      <c r="B1745" t="s">
        <v>106</v>
      </c>
      <c r="C1745">
        <v>505240</v>
      </c>
      <c r="D1745" t="s">
        <v>1189</v>
      </c>
      <c r="E1745" s="103">
        <v>1790</v>
      </c>
      <c r="F1745" s="104" t="e" cm="1">
        <f t="array" ref="F1745">INDEX(QS!$B$5:$B$1000,MATCH(D1745,QS!$C$5:$C$1000,0))</f>
        <v>#N/A</v>
      </c>
      <c r="G1745" s="104" t="str">
        <f>VLOOKUP(D1745,TIMES排名!A:B,2,FALSE)</f>
        <v>1201–1500</v>
      </c>
      <c r="J1745" s="109" t="s">
        <v>5714</v>
      </c>
    </row>
    <row r="1746" ht="15" spans="1:10">
      <c r="A1746" t="s">
        <v>1326</v>
      </c>
      <c r="B1746" t="s">
        <v>642</v>
      </c>
      <c r="C1746">
        <v>529775</v>
      </c>
      <c r="D1746" t="s">
        <v>1327</v>
      </c>
      <c r="E1746" s="103">
        <v>1790</v>
      </c>
      <c r="F1746" s="104" t="e" cm="1">
        <f t="array" ref="F1746">INDEX(QS!$B$5:$B$1000,MATCH(D1746,QS!$C$5:$C$1000,0))</f>
        <v>#N/A</v>
      </c>
      <c r="G1746" s="104" t="str">
        <f>VLOOKUP(D1746,TIMES排名!A:B,2,FALSE)</f>
        <v>601–800</v>
      </c>
      <c r="J1746" s="109" t="s">
        <v>5715</v>
      </c>
    </row>
    <row r="1747" ht="15" spans="1:10">
      <c r="A1747" t="s">
        <v>3743</v>
      </c>
      <c r="B1747" t="s">
        <v>298</v>
      </c>
      <c r="C1747">
        <v>529074</v>
      </c>
      <c r="D1747" t="s">
        <v>3744</v>
      </c>
      <c r="E1747" s="103">
        <v>1790</v>
      </c>
      <c r="F1747" s="104" t="e" cm="1">
        <f t="array" ref="F1747">INDEX(QS!$B$5:$B$1000,MATCH(D1747,QS!$C$5:$C$1000,0))</f>
        <v>#N/A</v>
      </c>
      <c r="G1747" s="104" t="e">
        <f>VLOOKUP(D1747,TIMES排名!A:B,2,FALSE)</f>
        <v>#N/A</v>
      </c>
      <c r="J1747" s="109" t="s">
        <v>5716</v>
      </c>
    </row>
    <row r="1748" ht="15" spans="1:10">
      <c r="A1748" t="s">
        <v>3745</v>
      </c>
      <c r="B1748" t="s">
        <v>461</v>
      </c>
      <c r="C1748">
        <v>529560</v>
      </c>
      <c r="D1748" t="s">
        <v>3746</v>
      </c>
      <c r="E1748" s="103">
        <v>1790</v>
      </c>
      <c r="F1748" s="104" t="e" cm="1">
        <f t="array" ref="F1748">INDEX(QS!$B$5:$B$1000,MATCH(D1748,QS!$C$5:$C$1000,0))</f>
        <v>#N/A</v>
      </c>
      <c r="G1748" s="104" t="e">
        <f>VLOOKUP(D1748,TIMES排名!A:B,2,FALSE)</f>
        <v>#N/A</v>
      </c>
      <c r="J1748" s="109" t="s">
        <v>5717</v>
      </c>
    </row>
    <row r="1749" ht="15" spans="1:10">
      <c r="A1749" t="s">
        <v>3748</v>
      </c>
      <c r="B1749" t="s">
        <v>69</v>
      </c>
      <c r="C1749">
        <v>529496</v>
      </c>
      <c r="D1749" t="s">
        <v>3749</v>
      </c>
      <c r="E1749" s="103">
        <v>1790</v>
      </c>
      <c r="F1749" s="104" t="e" cm="1">
        <f t="array" ref="F1749">INDEX(QS!$B$5:$B$1000,MATCH(D1749,QS!$C$5:$C$1000,0))</f>
        <v>#N/A</v>
      </c>
      <c r="G1749" s="104" t="e">
        <f>VLOOKUP(D1749,TIMES排名!A:B,2,FALSE)</f>
        <v>#N/A</v>
      </c>
      <c r="J1749" s="109" t="s">
        <v>5718</v>
      </c>
    </row>
    <row r="1750" ht="15" spans="1:10">
      <c r="A1750" t="s">
        <v>3750</v>
      </c>
      <c r="B1750" t="s">
        <v>69</v>
      </c>
      <c r="C1750">
        <v>530153</v>
      </c>
      <c r="D1750" t="s">
        <v>3751</v>
      </c>
      <c r="E1750" s="103">
        <v>1790</v>
      </c>
      <c r="F1750" s="104" t="e" cm="1">
        <f t="array" ref="F1750">INDEX(QS!$B$5:$B$1000,MATCH(D1750,QS!$C$5:$C$1000,0))</f>
        <v>#N/A</v>
      </c>
      <c r="G1750" s="104" t="e">
        <f>VLOOKUP(D1750,TIMES排名!A:B,2,FALSE)</f>
        <v>#N/A</v>
      </c>
      <c r="J1750" s="109" t="s">
        <v>5719</v>
      </c>
    </row>
    <row r="1751" ht="15" spans="1:10">
      <c r="A1751" t="s">
        <v>3752</v>
      </c>
      <c r="B1751" t="s">
        <v>69</v>
      </c>
      <c r="C1751">
        <v>529845</v>
      </c>
      <c r="D1751" t="s">
        <v>3753</v>
      </c>
      <c r="E1751" s="103">
        <v>1801</v>
      </c>
      <c r="F1751" s="104" t="e" cm="1">
        <f t="array" ref="F1751">INDEX(QS!$B$5:$B$1000,MATCH(D1751,QS!$C$5:$C$1000,0))</f>
        <v>#N/A</v>
      </c>
      <c r="G1751" s="104" t="e">
        <f>VLOOKUP(D1751,TIMES排名!A:B,2,FALSE)</f>
        <v>#N/A</v>
      </c>
      <c r="J1751" s="109" t="s">
        <v>5720</v>
      </c>
    </row>
    <row r="1752" ht="15" spans="1:10">
      <c r="A1752" t="s">
        <v>2034</v>
      </c>
      <c r="B1752" t="s">
        <v>402</v>
      </c>
      <c r="C1752">
        <v>529906</v>
      </c>
      <c r="D1752" t="s">
        <v>3754</v>
      </c>
      <c r="E1752" s="103">
        <v>1801</v>
      </c>
      <c r="F1752" s="104" t="e" cm="1">
        <f t="array" ref="F1752">INDEX(QS!$B$5:$B$1000,MATCH(D1752,QS!$C$5:$C$1000,0))</f>
        <v>#N/A</v>
      </c>
      <c r="G1752" s="104" t="e">
        <f>VLOOKUP(D1752,TIMES排名!A:B,2,FALSE)</f>
        <v>#N/A</v>
      </c>
      <c r="J1752" s="109" t="s">
        <v>5721</v>
      </c>
    </row>
    <row r="1753" ht="15" spans="1:10">
      <c r="A1753" t="s">
        <v>401</v>
      </c>
      <c r="B1753" t="s">
        <v>402</v>
      </c>
      <c r="C1753">
        <v>529916</v>
      </c>
      <c r="D1753" t="s">
        <v>1734</v>
      </c>
      <c r="E1753" s="103">
        <v>1801</v>
      </c>
      <c r="F1753" s="104" t="e" cm="1">
        <f t="array" ref="F1753">INDEX(QS!$B$5:$B$1000,MATCH(D1753,QS!$C$5:$C$1000,0))</f>
        <v>#N/A</v>
      </c>
      <c r="G1753" s="104" t="str">
        <f>VLOOKUP(D1753,TIMES排名!A:B,2,FALSE)</f>
        <v>801–1000</v>
      </c>
      <c r="J1753" s="109" t="s">
        <v>5722</v>
      </c>
    </row>
    <row r="1754" ht="15" spans="1:10">
      <c r="A1754" t="s">
        <v>3755</v>
      </c>
      <c r="B1754" t="s">
        <v>516</v>
      </c>
      <c r="C1754">
        <v>529408</v>
      </c>
      <c r="D1754" t="s">
        <v>3756</v>
      </c>
      <c r="E1754" s="103">
        <v>1801</v>
      </c>
      <c r="F1754" s="104" t="e" cm="1">
        <f t="array" ref="F1754">INDEX(QS!$B$5:$B$1000,MATCH(D1754,QS!$C$5:$C$1000,0))</f>
        <v>#N/A</v>
      </c>
      <c r="G1754" s="104" t="e">
        <f>VLOOKUP(D1754,TIMES排名!A:B,2,FALSE)</f>
        <v>#N/A</v>
      </c>
      <c r="J1754" s="109" t="s">
        <v>5723</v>
      </c>
    </row>
    <row r="1755" ht="15" spans="1:10">
      <c r="A1755" t="s">
        <v>3757</v>
      </c>
      <c r="B1755" t="s">
        <v>40</v>
      </c>
      <c r="C1755">
        <v>530002</v>
      </c>
      <c r="D1755" s="8" t="s">
        <v>3758</v>
      </c>
      <c r="E1755" s="103">
        <v>1805</v>
      </c>
      <c r="F1755" s="104" t="e" cm="1">
        <f t="array" ref="F1755">INDEX(QS!$B$5:$B$1000,MATCH(D1755,QS!$C$5:$C$1000,0))</f>
        <v>#N/A</v>
      </c>
      <c r="G1755" s="104" t="e">
        <f>VLOOKUP(D1755,TIMES排名!A:B,2,FALSE)</f>
        <v>#N/A</v>
      </c>
      <c r="J1755" s="109" t="s">
        <v>5724</v>
      </c>
    </row>
    <row r="1756" ht="15" spans="1:10">
      <c r="A1756" t="s">
        <v>1006</v>
      </c>
      <c r="B1756" t="s">
        <v>106</v>
      </c>
      <c r="C1756">
        <v>504586</v>
      </c>
      <c r="D1756" t="s">
        <v>1007</v>
      </c>
      <c r="E1756" s="103">
        <v>1805</v>
      </c>
      <c r="F1756" s="104" t="str" cm="1">
        <f t="array" ref="F1756">INDEX(QS!$B$5:$B$1000,MATCH(D1756,QS!$C$5:$C$1000,0))</f>
        <v>951-1000</v>
      </c>
      <c r="G1756" s="104" t="str">
        <f>VLOOKUP(D1756,TIMES排名!A:B,2,FALSE)</f>
        <v>1201–1500</v>
      </c>
      <c r="J1756" s="109" t="s">
        <v>5725</v>
      </c>
    </row>
    <row r="1757" ht="15" spans="1:10">
      <c r="A1757" t="s">
        <v>3759</v>
      </c>
      <c r="B1757" t="s">
        <v>40</v>
      </c>
      <c r="C1757">
        <v>145813</v>
      </c>
      <c r="D1757" t="s">
        <v>3760</v>
      </c>
      <c r="E1757" s="103">
        <v>1807</v>
      </c>
      <c r="F1757" s="104" t="e" cm="1">
        <f t="array" ref="F1757">INDEX(QS!$B$5:$B$1000,MATCH(D1757,QS!$C$5:$C$1000,0))</f>
        <v>#N/A</v>
      </c>
      <c r="G1757" s="104" t="e">
        <f>VLOOKUP(D1757,TIMES排名!A:B,2,FALSE)</f>
        <v>#N/A</v>
      </c>
      <c r="J1757" s="109" t="s">
        <v>5726</v>
      </c>
    </row>
    <row r="1758" ht="15" spans="1:10">
      <c r="A1758" t="s">
        <v>1475</v>
      </c>
      <c r="B1758" t="s">
        <v>40</v>
      </c>
      <c r="C1758">
        <v>184782</v>
      </c>
      <c r="D1758" t="s">
        <v>1476</v>
      </c>
      <c r="E1758" s="103">
        <v>1807</v>
      </c>
      <c r="F1758" s="104" t="e" cm="1">
        <f t="array" ref="F1758">INDEX(QS!$B$5:$B$1000,MATCH(D1758,QS!$C$5:$C$1000,0))</f>
        <v>#N/A</v>
      </c>
      <c r="G1758" s="104" t="str">
        <f>VLOOKUP(D1758,TIMES排名!A:B,2,FALSE)</f>
        <v>1001–1200</v>
      </c>
      <c r="J1758" s="109" t="s">
        <v>5727</v>
      </c>
    </row>
    <row r="1759" ht="15" spans="1:10">
      <c r="A1759" t="s">
        <v>3761</v>
      </c>
      <c r="B1759" t="s">
        <v>405</v>
      </c>
      <c r="C1759">
        <v>529577</v>
      </c>
      <c r="D1759" t="s">
        <v>3762</v>
      </c>
      <c r="E1759" s="103">
        <v>1807</v>
      </c>
      <c r="F1759" s="104" t="e" cm="1">
        <f t="array" ref="F1759">INDEX(QS!$B$5:$B$1000,MATCH(D1759,QS!$C$5:$C$1000,0))</f>
        <v>#N/A</v>
      </c>
      <c r="G1759" s="104" t="e">
        <f>VLOOKUP(D1759,TIMES排名!A:B,2,FALSE)</f>
        <v>#N/A</v>
      </c>
      <c r="J1759" s="109" t="s">
        <v>5728</v>
      </c>
    </row>
    <row r="1760" ht="15" spans="1:10">
      <c r="A1760" t="s">
        <v>1083</v>
      </c>
      <c r="B1760" t="s">
        <v>464</v>
      </c>
      <c r="C1760">
        <v>529950</v>
      </c>
      <c r="D1760" t="s">
        <v>1084</v>
      </c>
      <c r="E1760" s="103">
        <v>1810</v>
      </c>
      <c r="F1760" s="104" t="e" cm="1">
        <f t="array" ref="F1760">INDEX(QS!$B$5:$B$1000,MATCH(D1760,QS!$C$5:$C$1000,0))</f>
        <v>#N/A</v>
      </c>
      <c r="G1760" s="104" t="str">
        <f>VLOOKUP(D1760,TIMES排名!A:B,2,FALSE)</f>
        <v>1201–1500</v>
      </c>
      <c r="J1760" s="109" t="s">
        <v>5729</v>
      </c>
    </row>
    <row r="1761" ht="15" spans="1:10">
      <c r="A1761" t="s">
        <v>500</v>
      </c>
      <c r="B1761" t="s">
        <v>464</v>
      </c>
      <c r="C1761">
        <v>529277</v>
      </c>
      <c r="D1761" t="s">
        <v>501</v>
      </c>
      <c r="E1761" s="103">
        <v>1810</v>
      </c>
      <c r="F1761" s="104" t="e" cm="1">
        <f t="array" ref="F1761">INDEX(QS!$B$5:$B$1000,MATCH(D1761,QS!$C$5:$C$1000,0))</f>
        <v>#N/A</v>
      </c>
      <c r="G1761" s="104" t="str">
        <f>VLOOKUP(D1761,TIMES排名!A:B,2,FALSE)</f>
        <v>1501+</v>
      </c>
      <c r="J1761" s="109" t="s">
        <v>5730</v>
      </c>
    </row>
    <row r="1762" ht="15" spans="1:10">
      <c r="A1762" t="s">
        <v>105</v>
      </c>
      <c r="B1762" t="s">
        <v>106</v>
      </c>
      <c r="C1762">
        <v>529123</v>
      </c>
      <c r="D1762" t="s">
        <v>1635</v>
      </c>
      <c r="E1762" s="103">
        <v>1810</v>
      </c>
      <c r="F1762" s="104" t="e" cm="1">
        <f t="array" ref="F1762">INDEX(QS!$B$5:$B$1000,MATCH(D1762,QS!$C$5:$C$1000,0))</f>
        <v>#N/A</v>
      </c>
      <c r="G1762" s="104" t="str">
        <f>VLOOKUP(D1762,TIMES排名!A:B,2,FALSE)</f>
        <v>1201–1500</v>
      </c>
      <c r="J1762" s="109" t="s">
        <v>5731</v>
      </c>
    </row>
    <row r="1763" ht="15" spans="1:10">
      <c r="A1763" t="s">
        <v>688</v>
      </c>
      <c r="B1763" t="s">
        <v>689</v>
      </c>
      <c r="C1763">
        <v>530014</v>
      </c>
      <c r="D1763" t="s">
        <v>690</v>
      </c>
      <c r="E1763" s="103">
        <v>1813</v>
      </c>
      <c r="F1763" s="104" t="e" cm="1">
        <f t="array" ref="F1763">INDEX(QS!$B$5:$B$1000,MATCH(D1763,QS!$C$5:$C$1000,0))</f>
        <v>#N/A</v>
      </c>
      <c r="G1763" s="104" t="str">
        <f>VLOOKUP(D1763,TIMES排名!A:B,2,FALSE)</f>
        <v>1201–1500</v>
      </c>
      <c r="J1763" s="109" t="s">
        <v>5732</v>
      </c>
    </row>
    <row r="1764" ht="15" spans="1:10">
      <c r="A1764" t="s">
        <v>962</v>
      </c>
      <c r="B1764" t="s">
        <v>69</v>
      </c>
      <c r="C1764">
        <v>530178</v>
      </c>
      <c r="D1764" t="s">
        <v>3763</v>
      </c>
      <c r="E1764" s="103">
        <v>1813</v>
      </c>
      <c r="F1764" s="104" t="e" cm="1">
        <f t="array" ref="F1764">INDEX(QS!$B$5:$B$1000,MATCH(D1764,QS!$C$5:$C$1000,0))</f>
        <v>#N/A</v>
      </c>
      <c r="G1764" s="104" t="e">
        <f>VLOOKUP(D1764,TIMES排名!A:B,2,FALSE)</f>
        <v>#N/A</v>
      </c>
      <c r="J1764" s="109" t="s">
        <v>5733</v>
      </c>
    </row>
    <row r="1765" ht="15" spans="1:10">
      <c r="A1765" t="s">
        <v>513</v>
      </c>
      <c r="B1765" t="s">
        <v>106</v>
      </c>
      <c r="C1765">
        <v>529083</v>
      </c>
      <c r="D1765" t="s">
        <v>514</v>
      </c>
      <c r="E1765" s="103">
        <v>1813</v>
      </c>
      <c r="F1765" s="104" t="e" cm="1">
        <f t="array" ref="F1765">INDEX(QS!$B$5:$B$1000,MATCH(D1765,QS!$C$5:$C$1000,0))</f>
        <v>#N/A</v>
      </c>
      <c r="G1765" s="104" t="str">
        <f>VLOOKUP(D1765,TIMES排名!A:B,2,FALSE)</f>
        <v>1501+</v>
      </c>
      <c r="J1765" s="109" t="s">
        <v>5734</v>
      </c>
    </row>
    <row r="1766" ht="15" spans="1:10">
      <c r="A1766" t="s">
        <v>1430</v>
      </c>
      <c r="B1766" t="s">
        <v>474</v>
      </c>
      <c r="C1766">
        <v>529590</v>
      </c>
      <c r="D1766" t="s">
        <v>3764</v>
      </c>
      <c r="E1766" s="103">
        <v>1813</v>
      </c>
      <c r="F1766" s="104" t="e" cm="1">
        <f t="array" ref="F1766">INDEX(QS!$B$5:$B$1000,MATCH(D1766,QS!$C$5:$C$1000,0))</f>
        <v>#N/A</v>
      </c>
      <c r="G1766" s="104" t="e">
        <f>VLOOKUP(D1766,TIMES排名!A:B,2,FALSE)</f>
        <v>#N/A</v>
      </c>
      <c r="J1766" s="109" t="s">
        <v>5735</v>
      </c>
    </row>
    <row r="1767" ht="15" spans="1:10">
      <c r="A1767" t="s">
        <v>2354</v>
      </c>
      <c r="B1767" t="s">
        <v>69</v>
      </c>
      <c r="C1767">
        <v>529838</v>
      </c>
      <c r="D1767" t="s">
        <v>3765</v>
      </c>
      <c r="E1767" s="103">
        <v>1813</v>
      </c>
      <c r="F1767" s="104" t="e" cm="1">
        <f t="array" ref="F1767">INDEX(QS!$B$5:$B$1000,MATCH(D1767,QS!$C$5:$C$1000,0))</f>
        <v>#N/A</v>
      </c>
      <c r="G1767" s="104" t="e">
        <f>VLOOKUP(D1767,TIMES排名!A:B,2,FALSE)</f>
        <v>#N/A</v>
      </c>
      <c r="J1767" s="109" t="s">
        <v>5736</v>
      </c>
    </row>
    <row r="1768" ht="15" spans="1:10">
      <c r="A1768" t="s">
        <v>2292</v>
      </c>
      <c r="B1768" t="s">
        <v>1158</v>
      </c>
      <c r="C1768">
        <v>530274</v>
      </c>
      <c r="D1768" t="s">
        <v>2293</v>
      </c>
      <c r="E1768" s="103">
        <v>1818</v>
      </c>
      <c r="F1768" s="104" t="str" cm="1">
        <f t="array" ref="F1768">INDEX(QS!$B$5:$B$1000,MATCH(D1768,QS!$C$5:$C$1000,0))</f>
        <v>801-850</v>
      </c>
      <c r="G1768" s="104" t="str">
        <f>VLOOKUP(D1768,TIMES排名!A:B,2,FALSE)</f>
        <v>1201–1500</v>
      </c>
      <c r="J1768" s="109" t="s">
        <v>5737</v>
      </c>
    </row>
    <row r="1769" ht="15" spans="1:10">
      <c r="A1769" t="s">
        <v>962</v>
      </c>
      <c r="B1769" t="s">
        <v>69</v>
      </c>
      <c r="C1769">
        <v>529622</v>
      </c>
      <c r="D1769" t="s">
        <v>3766</v>
      </c>
      <c r="E1769" s="103">
        <v>1818</v>
      </c>
      <c r="F1769" s="104" t="e" cm="1">
        <f t="array" ref="F1769">INDEX(QS!$B$5:$B$1000,MATCH(D1769,QS!$C$5:$C$1000,0))</f>
        <v>#N/A</v>
      </c>
      <c r="G1769" s="104" t="e">
        <f>VLOOKUP(D1769,TIMES排名!A:B,2,FALSE)</f>
        <v>#N/A</v>
      </c>
      <c r="J1769" s="109" t="s">
        <v>5738</v>
      </c>
    </row>
    <row r="1770" ht="15" spans="1:10">
      <c r="A1770" t="s">
        <v>384</v>
      </c>
      <c r="B1770" t="s">
        <v>385</v>
      </c>
      <c r="C1770">
        <v>529503</v>
      </c>
      <c r="D1770" t="s">
        <v>3767</v>
      </c>
      <c r="E1770" s="103">
        <v>1818</v>
      </c>
      <c r="F1770" s="104" t="e" cm="1">
        <f t="array" ref="F1770">INDEX(QS!$B$5:$B$1000,MATCH(D1770,QS!$C$5:$C$1000,0))</f>
        <v>#N/A</v>
      </c>
      <c r="G1770" s="104" t="e">
        <f>VLOOKUP(D1770,TIMES排名!A:B,2,FALSE)</f>
        <v>#N/A</v>
      </c>
      <c r="J1770" s="109" t="s">
        <v>5739</v>
      </c>
    </row>
    <row r="1771" ht="15" spans="1:10">
      <c r="A1771" t="s">
        <v>1202</v>
      </c>
      <c r="B1771" t="s">
        <v>106</v>
      </c>
      <c r="C1771">
        <v>529122</v>
      </c>
      <c r="D1771" t="s">
        <v>1203</v>
      </c>
      <c r="E1771" s="103">
        <v>1818</v>
      </c>
      <c r="F1771" s="104" t="e" cm="1">
        <f t="array" ref="F1771">INDEX(QS!$B$5:$B$1000,MATCH(D1771,QS!$C$5:$C$1000,0))</f>
        <v>#N/A</v>
      </c>
      <c r="G1771" s="104" t="str">
        <f>VLOOKUP(D1771,TIMES排名!A:B,2,FALSE)</f>
        <v>801–1000</v>
      </c>
      <c r="J1771" s="109" t="s">
        <v>5740</v>
      </c>
    </row>
    <row r="1772" ht="15" spans="1:10">
      <c r="A1772" t="s">
        <v>1653</v>
      </c>
      <c r="B1772" t="s">
        <v>69</v>
      </c>
      <c r="C1772">
        <v>530273</v>
      </c>
      <c r="D1772" t="s">
        <v>3768</v>
      </c>
      <c r="E1772" s="103">
        <v>1818</v>
      </c>
      <c r="F1772" s="104" t="e" cm="1">
        <f t="array" ref="F1772">INDEX(QS!$B$5:$B$1000,MATCH(D1772,QS!$C$5:$C$1000,0))</f>
        <v>#N/A</v>
      </c>
      <c r="G1772" s="104" t="e">
        <f>VLOOKUP(D1772,TIMES排名!A:B,2,FALSE)</f>
        <v>#N/A</v>
      </c>
      <c r="J1772" s="109" t="s">
        <v>5741</v>
      </c>
    </row>
    <row r="1773" ht="15" spans="1:10">
      <c r="A1773" t="s">
        <v>3769</v>
      </c>
      <c r="B1773" t="s">
        <v>642</v>
      </c>
      <c r="C1773">
        <v>530084</v>
      </c>
      <c r="D1773" t="s">
        <v>3770</v>
      </c>
      <c r="E1773" s="103">
        <v>1818</v>
      </c>
      <c r="F1773" s="104" t="e" cm="1">
        <f t="array" ref="F1773">INDEX(QS!$B$5:$B$1000,MATCH(D1773,QS!$C$5:$C$1000,0))</f>
        <v>#N/A</v>
      </c>
      <c r="G1773" s="104" t="e">
        <f>VLOOKUP(D1773,TIMES排名!A:B,2,FALSE)</f>
        <v>#N/A</v>
      </c>
      <c r="J1773" s="109" t="s">
        <v>5742</v>
      </c>
    </row>
    <row r="1774" ht="15" spans="1:10">
      <c r="A1774" t="s">
        <v>855</v>
      </c>
      <c r="B1774" t="s">
        <v>218</v>
      </c>
      <c r="C1774">
        <v>529718</v>
      </c>
      <c r="D1774" t="s">
        <v>856</v>
      </c>
      <c r="E1774" s="103">
        <v>1824</v>
      </c>
      <c r="F1774" s="104" t="e" cm="1">
        <f t="array" ref="F1774">INDEX(QS!$B$5:$B$1000,MATCH(D1774,QS!$C$5:$C$1000,0))</f>
        <v>#N/A</v>
      </c>
      <c r="G1774" s="104" t="e">
        <f>VLOOKUP(D1774,TIMES排名!A:B,2,FALSE)</f>
        <v>#N/A</v>
      </c>
      <c r="J1774" s="109" t="s">
        <v>5743</v>
      </c>
    </row>
    <row r="1775" ht="15" spans="1:10">
      <c r="A1775" t="s">
        <v>904</v>
      </c>
      <c r="B1775" t="s">
        <v>218</v>
      </c>
      <c r="C1775">
        <v>529054</v>
      </c>
      <c r="D1775" t="s">
        <v>905</v>
      </c>
      <c r="E1775" s="103">
        <v>1824</v>
      </c>
      <c r="F1775" s="104" t="e" cm="1">
        <f t="array" ref="F1775">INDEX(QS!$B$5:$B$1000,MATCH(D1775,QS!$C$5:$C$1000,0))</f>
        <v>#N/A</v>
      </c>
      <c r="G1775" s="104" t="e">
        <f>VLOOKUP(D1775,TIMES排名!A:B,2,FALSE)</f>
        <v>#N/A</v>
      </c>
      <c r="J1775" s="109" t="s">
        <v>5744</v>
      </c>
    </row>
    <row r="1776" ht="15" spans="1:10">
      <c r="A1776" t="s">
        <v>3771</v>
      </c>
      <c r="B1776" t="s">
        <v>642</v>
      </c>
      <c r="C1776">
        <v>529968</v>
      </c>
      <c r="D1776" t="s">
        <v>3772</v>
      </c>
      <c r="E1776" s="103">
        <v>1824</v>
      </c>
      <c r="F1776" s="104" t="e" cm="1">
        <f t="array" ref="F1776">INDEX(QS!$B$5:$B$1000,MATCH(D1776,QS!$C$5:$C$1000,0))</f>
        <v>#N/A</v>
      </c>
      <c r="G1776" s="104" t="e">
        <f>VLOOKUP(D1776,TIMES排名!A:B,2,FALSE)</f>
        <v>#N/A</v>
      </c>
      <c r="J1776" s="109" t="s">
        <v>5745</v>
      </c>
    </row>
    <row r="1777" ht="15" spans="1:10">
      <c r="A1777" t="s">
        <v>3773</v>
      </c>
      <c r="B1777" t="s">
        <v>545</v>
      </c>
      <c r="C1777">
        <v>530194</v>
      </c>
      <c r="D1777" t="s">
        <v>3774</v>
      </c>
      <c r="E1777" s="103">
        <v>1824</v>
      </c>
      <c r="F1777" s="104" t="e" cm="1">
        <f t="array" ref="F1777">INDEX(QS!$B$5:$B$1000,MATCH(D1777,QS!$C$5:$C$1000,0))</f>
        <v>#N/A</v>
      </c>
      <c r="G1777" s="104" t="e">
        <f>VLOOKUP(D1777,TIMES排名!A:B,2,FALSE)</f>
        <v>#N/A</v>
      </c>
      <c r="J1777" s="109" t="s">
        <v>5746</v>
      </c>
    </row>
    <row r="1778" ht="15" spans="1:10">
      <c r="A1778" t="s">
        <v>3775</v>
      </c>
      <c r="B1778" t="s">
        <v>445</v>
      </c>
      <c r="C1778">
        <v>530161</v>
      </c>
      <c r="D1778" t="s">
        <v>3776</v>
      </c>
      <c r="E1778" s="103">
        <v>1824</v>
      </c>
      <c r="F1778" s="104" t="e" cm="1">
        <f t="array" ref="F1778">INDEX(QS!$B$5:$B$1000,MATCH(D1778,QS!$C$5:$C$1000,0))</f>
        <v>#N/A</v>
      </c>
      <c r="G1778" s="104" t="e">
        <f>VLOOKUP(D1778,TIMES排名!A:B,2,FALSE)</f>
        <v>#N/A</v>
      </c>
      <c r="J1778" s="109" t="s">
        <v>5747</v>
      </c>
    </row>
    <row r="1779" ht="15" spans="1:10">
      <c r="A1779" t="s">
        <v>3777</v>
      </c>
      <c r="B1779" t="s">
        <v>385</v>
      </c>
      <c r="C1779">
        <v>529081</v>
      </c>
      <c r="D1779" t="s">
        <v>3778</v>
      </c>
      <c r="E1779" s="103">
        <v>1829</v>
      </c>
      <c r="F1779" s="104" t="e" cm="1">
        <f t="array" ref="F1779">INDEX(QS!$B$5:$B$1000,MATCH(D1779,QS!$C$5:$C$1000,0))</f>
        <v>#N/A</v>
      </c>
      <c r="G1779" s="104" t="e">
        <f>VLOOKUP(D1779,TIMES排名!A:B,2,FALSE)</f>
        <v>#N/A</v>
      </c>
      <c r="J1779" s="109" t="s">
        <v>5748</v>
      </c>
    </row>
    <row r="1780" ht="15" spans="1:10">
      <c r="A1780" t="s">
        <v>815</v>
      </c>
      <c r="B1780" t="s">
        <v>69</v>
      </c>
      <c r="C1780">
        <v>529852</v>
      </c>
      <c r="D1780" t="s">
        <v>3780</v>
      </c>
      <c r="E1780" s="103">
        <v>1829</v>
      </c>
      <c r="F1780" s="104" t="e" cm="1">
        <f t="array" ref="F1780">INDEX(QS!$B$5:$B$1000,MATCH(D1780,QS!$C$5:$C$1000,0))</f>
        <v>#N/A</v>
      </c>
      <c r="G1780" s="104" t="e">
        <f>VLOOKUP(D1780,TIMES排名!A:B,2,FALSE)</f>
        <v>#N/A</v>
      </c>
      <c r="J1780" s="109" t="s">
        <v>5749</v>
      </c>
    </row>
    <row r="1781" ht="15" spans="1:10">
      <c r="A1781" t="s">
        <v>388</v>
      </c>
      <c r="B1781" t="s">
        <v>69</v>
      </c>
      <c r="C1781">
        <v>529493</v>
      </c>
      <c r="D1781" t="s">
        <v>3781</v>
      </c>
      <c r="E1781" s="103">
        <v>1829</v>
      </c>
      <c r="F1781" s="104" t="e" cm="1">
        <f t="array" ref="F1781">INDEX(QS!$B$5:$B$1000,MATCH(D1781,QS!$C$5:$C$1000,0))</f>
        <v>#N/A</v>
      </c>
      <c r="G1781" s="104" t="e">
        <f>VLOOKUP(D1781,TIMES排名!A:B,2,FALSE)</f>
        <v>#N/A</v>
      </c>
      <c r="J1781" s="109" t="s">
        <v>5750</v>
      </c>
    </row>
    <row r="1782" ht="15" spans="1:10">
      <c r="A1782" t="s">
        <v>3782</v>
      </c>
      <c r="B1782" t="s">
        <v>40</v>
      </c>
      <c r="C1782">
        <v>529937</v>
      </c>
      <c r="D1782" s="8" t="s">
        <v>3783</v>
      </c>
      <c r="E1782" s="103">
        <v>1832</v>
      </c>
      <c r="F1782" s="104" t="e" cm="1">
        <f t="array" ref="F1782">INDEX(QS!$B$5:$B$1000,MATCH(D1782,QS!$C$5:$C$1000,0))</f>
        <v>#N/A</v>
      </c>
      <c r="G1782" s="104" t="e">
        <f>VLOOKUP(D1782,TIMES排名!A:B,2,FALSE)</f>
        <v>#N/A</v>
      </c>
      <c r="J1782" s="109" t="s">
        <v>5751</v>
      </c>
    </row>
    <row r="1783" ht="15" spans="1:10">
      <c r="A1783" t="s">
        <v>649</v>
      </c>
      <c r="B1783" t="s">
        <v>624</v>
      </c>
      <c r="C1783">
        <v>512745</v>
      </c>
      <c r="D1783" t="s">
        <v>686</v>
      </c>
      <c r="E1783" s="103">
        <v>1832</v>
      </c>
      <c r="F1783" s="104" t="e" cm="1">
        <f t="array" ref="F1783">INDEX(QS!$B$5:$B$1000,MATCH(D1783,QS!$C$5:$C$1000,0))</f>
        <v>#N/A</v>
      </c>
      <c r="G1783" s="104" t="e">
        <f>VLOOKUP(D1783,TIMES排名!A:B,2,FALSE)</f>
        <v>#N/A</v>
      </c>
      <c r="J1783" s="109" t="s">
        <v>5752</v>
      </c>
    </row>
    <row r="1784" ht="15" spans="1:10">
      <c r="A1784" t="s">
        <v>2717</v>
      </c>
      <c r="B1784" t="s">
        <v>69</v>
      </c>
      <c r="C1784">
        <v>529973</v>
      </c>
      <c r="D1784" t="s">
        <v>3784</v>
      </c>
      <c r="E1784" s="103">
        <v>1832</v>
      </c>
      <c r="F1784" s="104" t="e" cm="1">
        <f t="array" ref="F1784">INDEX(QS!$B$5:$B$1000,MATCH(D1784,QS!$C$5:$C$1000,0))</f>
        <v>#N/A</v>
      </c>
      <c r="G1784" s="104" t="e">
        <f>VLOOKUP(D1784,TIMES排名!A:B,2,FALSE)</f>
        <v>#N/A</v>
      </c>
      <c r="J1784" s="109" t="s">
        <v>5753</v>
      </c>
    </row>
    <row r="1785" ht="15" spans="1:10">
      <c r="A1785" t="s">
        <v>3785</v>
      </c>
      <c r="B1785" t="s">
        <v>69</v>
      </c>
      <c r="C1785">
        <v>529483</v>
      </c>
      <c r="D1785" t="s">
        <v>3786</v>
      </c>
      <c r="E1785" s="103">
        <v>1832</v>
      </c>
      <c r="F1785" s="104" t="e" cm="1">
        <f t="array" ref="F1785">INDEX(QS!$B$5:$B$1000,MATCH(D1785,QS!$C$5:$C$1000,0))</f>
        <v>#N/A</v>
      </c>
      <c r="G1785" s="104" t="e">
        <f>VLOOKUP(D1785,TIMES排名!A:B,2,FALSE)</f>
        <v>#N/A</v>
      </c>
      <c r="J1785" s="109" t="s">
        <v>5754</v>
      </c>
    </row>
    <row r="1786" ht="15" spans="1:10">
      <c r="A1786" t="s">
        <v>3787</v>
      </c>
      <c r="B1786" t="s">
        <v>642</v>
      </c>
      <c r="C1786">
        <v>529438</v>
      </c>
      <c r="D1786" t="s">
        <v>3788</v>
      </c>
      <c r="E1786" s="103">
        <v>1832</v>
      </c>
      <c r="F1786" s="104" t="e" cm="1">
        <f t="array" ref="F1786">INDEX(QS!$B$5:$B$1000,MATCH(D1786,QS!$C$5:$C$1000,0))</f>
        <v>#N/A</v>
      </c>
      <c r="G1786" s="104" t="e">
        <f>VLOOKUP(D1786,TIMES排名!A:B,2,FALSE)</f>
        <v>#N/A</v>
      </c>
      <c r="J1786" s="109" t="s">
        <v>5755</v>
      </c>
    </row>
    <row r="1787" ht="15" spans="1:10">
      <c r="A1787" t="s">
        <v>960</v>
      </c>
      <c r="B1787" t="s">
        <v>471</v>
      </c>
      <c r="C1787">
        <v>529258</v>
      </c>
      <c r="D1787" t="s">
        <v>961</v>
      </c>
      <c r="E1787" s="103">
        <v>1837</v>
      </c>
      <c r="F1787" s="104" t="e" cm="1">
        <f t="array" ref="F1787">INDEX(QS!$B$5:$B$1000,MATCH(D1787,QS!$C$5:$C$1000,0))</f>
        <v>#N/A</v>
      </c>
      <c r="G1787" s="104" t="str">
        <f>VLOOKUP(D1787,TIMES排名!A:B,2,FALSE)</f>
        <v>1001–1200</v>
      </c>
      <c r="J1787" s="109" t="s">
        <v>5756</v>
      </c>
    </row>
    <row r="1788" ht="15" spans="1:10">
      <c r="A1788" t="s">
        <v>983</v>
      </c>
      <c r="B1788" t="s">
        <v>642</v>
      </c>
      <c r="C1788">
        <v>530275</v>
      </c>
      <c r="D1788" t="s">
        <v>984</v>
      </c>
      <c r="E1788" s="103">
        <v>1837</v>
      </c>
      <c r="F1788" s="104" t="e" cm="1">
        <f t="array" ref="F1788">INDEX(QS!$B$5:$B$1000,MATCH(D1788,QS!$C$5:$C$1000,0))</f>
        <v>#N/A</v>
      </c>
      <c r="G1788" s="104" t="str">
        <f>VLOOKUP(D1788,TIMES排名!A:B,2,FALSE)</f>
        <v>Reporter</v>
      </c>
      <c r="J1788" s="109" t="s">
        <v>5757</v>
      </c>
    </row>
    <row r="1789" ht="15" spans="1:10">
      <c r="A1789" t="s">
        <v>3789</v>
      </c>
      <c r="B1789" t="s">
        <v>461</v>
      </c>
      <c r="C1789">
        <v>529276</v>
      </c>
      <c r="D1789" t="s">
        <v>3790</v>
      </c>
      <c r="E1789" s="103">
        <v>1837</v>
      </c>
      <c r="F1789" s="104" t="e" cm="1">
        <f t="array" ref="F1789">INDEX(QS!$B$5:$B$1000,MATCH(D1789,QS!$C$5:$C$1000,0))</f>
        <v>#N/A</v>
      </c>
      <c r="G1789" s="104" t="e">
        <f>VLOOKUP(D1789,TIMES排名!A:B,2,FALSE)</f>
        <v>#N/A</v>
      </c>
      <c r="J1789" s="109" t="s">
        <v>5758</v>
      </c>
    </row>
    <row r="1790" ht="15" spans="1:10">
      <c r="A1790" t="s">
        <v>3791</v>
      </c>
      <c r="B1790" t="s">
        <v>69</v>
      </c>
      <c r="C1790">
        <v>530276</v>
      </c>
      <c r="D1790" t="s">
        <v>3792</v>
      </c>
      <c r="E1790" s="103">
        <v>1837</v>
      </c>
      <c r="F1790" s="104" t="e" cm="1">
        <f t="array" ref="F1790">INDEX(QS!$B$5:$B$1000,MATCH(D1790,QS!$C$5:$C$1000,0))</f>
        <v>#N/A</v>
      </c>
      <c r="G1790" s="104" t="e">
        <f>VLOOKUP(D1790,TIMES排名!A:B,2,FALSE)</f>
        <v>#N/A</v>
      </c>
      <c r="J1790" s="109" t="s">
        <v>5759</v>
      </c>
    </row>
    <row r="1791" ht="15" spans="1:10">
      <c r="A1791" t="s">
        <v>3793</v>
      </c>
      <c r="B1791" t="s">
        <v>106</v>
      </c>
      <c r="C1791">
        <v>530054</v>
      </c>
      <c r="D1791" t="s">
        <v>3794</v>
      </c>
      <c r="E1791" s="103">
        <v>1837</v>
      </c>
      <c r="F1791" s="104" t="e" cm="1">
        <f t="array" ref="F1791">INDEX(QS!$B$5:$B$1000,MATCH(D1791,QS!$C$5:$C$1000,0))</f>
        <v>#N/A</v>
      </c>
      <c r="G1791" s="104" t="e">
        <f>VLOOKUP(D1791,TIMES排名!A:B,2,FALSE)</f>
        <v>#N/A</v>
      </c>
      <c r="J1791" s="109" t="s">
        <v>5760</v>
      </c>
    </row>
    <row r="1792" ht="15" spans="1:10">
      <c r="A1792" t="s">
        <v>3795</v>
      </c>
      <c r="B1792" t="s">
        <v>924</v>
      </c>
      <c r="C1792">
        <v>529455</v>
      </c>
      <c r="D1792" t="s">
        <v>3796</v>
      </c>
      <c r="E1792" s="103">
        <v>1842</v>
      </c>
      <c r="F1792" s="104" t="e" cm="1">
        <f t="array" ref="F1792">INDEX(QS!$B$5:$B$1000,MATCH(D1792,QS!$C$5:$C$1000,0))</f>
        <v>#N/A</v>
      </c>
      <c r="G1792" s="104" t="e">
        <f>VLOOKUP(D1792,TIMES排名!A:B,2,FALSE)</f>
        <v>#N/A</v>
      </c>
      <c r="J1792" s="109" t="s">
        <v>5761</v>
      </c>
    </row>
    <row r="1793" ht="15" spans="1:10">
      <c r="A1793" t="s">
        <v>1284</v>
      </c>
      <c r="B1793" t="s">
        <v>106</v>
      </c>
      <c r="C1793">
        <v>529216</v>
      </c>
      <c r="D1793" t="s">
        <v>1285</v>
      </c>
      <c r="E1793" s="103">
        <v>1842</v>
      </c>
      <c r="F1793" s="104" t="e" cm="1">
        <f t="array" ref="F1793">INDEX(QS!$B$5:$B$1000,MATCH(D1793,QS!$C$5:$C$1000,0))</f>
        <v>#N/A</v>
      </c>
      <c r="G1793" s="104" t="str">
        <f>VLOOKUP(D1793,TIMES排名!A:B,2,FALSE)</f>
        <v>1201–1500</v>
      </c>
      <c r="J1793" s="109" t="s">
        <v>5762</v>
      </c>
    </row>
    <row r="1794" ht="15" spans="1:10">
      <c r="A1794" t="s">
        <v>3797</v>
      </c>
      <c r="B1794" t="s">
        <v>218</v>
      </c>
      <c r="C1794">
        <v>529767</v>
      </c>
      <c r="D1794" t="s">
        <v>3798</v>
      </c>
      <c r="E1794" s="103">
        <v>1842</v>
      </c>
      <c r="F1794" s="104" t="e" cm="1">
        <f t="array" ref="F1794">INDEX(QS!$B$5:$B$1000,MATCH(D1794,QS!$C$5:$C$1000,0))</f>
        <v>#N/A</v>
      </c>
      <c r="G1794" s="104" t="e">
        <f>VLOOKUP(D1794,TIMES排名!A:B,2,FALSE)</f>
        <v>#N/A</v>
      </c>
      <c r="J1794" s="109" t="s">
        <v>5763</v>
      </c>
    </row>
    <row r="1795" ht="15" spans="1:10">
      <c r="A1795" t="s">
        <v>322</v>
      </c>
      <c r="B1795" t="s">
        <v>40</v>
      </c>
      <c r="C1795">
        <v>202134</v>
      </c>
      <c r="D1795" t="s">
        <v>3799</v>
      </c>
      <c r="E1795" s="103">
        <v>1845</v>
      </c>
      <c r="F1795" s="104" t="e" cm="1">
        <f t="array" ref="F1795">INDEX(QS!$B$5:$B$1000,MATCH(D1795,QS!$C$5:$C$1000,0))</f>
        <v>#N/A</v>
      </c>
      <c r="G1795" s="104" t="e">
        <f>VLOOKUP(D1795,TIMES排名!A:B,2,FALSE)</f>
        <v>#N/A</v>
      </c>
      <c r="J1795" s="109" t="s">
        <v>5764</v>
      </c>
    </row>
    <row r="1796" ht="15" spans="1:10">
      <c r="A1796" t="s">
        <v>384</v>
      </c>
      <c r="B1796" t="s">
        <v>385</v>
      </c>
      <c r="C1796">
        <v>530006</v>
      </c>
      <c r="D1796" t="s">
        <v>3800</v>
      </c>
      <c r="E1796" s="103">
        <v>1845</v>
      </c>
      <c r="F1796" s="104" t="e" cm="1">
        <f t="array" ref="F1796">INDEX(QS!$B$5:$B$1000,MATCH(D1796,QS!$C$5:$C$1000,0))</f>
        <v>#N/A</v>
      </c>
      <c r="G1796" s="104" t="e">
        <f>VLOOKUP(D1796,TIMES排名!A:B,2,FALSE)</f>
        <v>#N/A</v>
      </c>
      <c r="J1796" s="109" t="s">
        <v>5765</v>
      </c>
    </row>
    <row r="1797" ht="15" spans="1:10">
      <c r="A1797" t="s">
        <v>3802</v>
      </c>
      <c r="B1797" t="s">
        <v>69</v>
      </c>
      <c r="C1797">
        <v>530277</v>
      </c>
      <c r="D1797" t="s">
        <v>3803</v>
      </c>
      <c r="E1797" s="103">
        <v>1845</v>
      </c>
      <c r="F1797" s="104" t="e" cm="1">
        <f t="array" ref="F1797">INDEX(QS!$B$5:$B$1000,MATCH(D1797,QS!$C$5:$C$1000,0))</f>
        <v>#N/A</v>
      </c>
      <c r="G1797" s="104" t="e">
        <f>VLOOKUP(D1797,TIMES排名!A:B,2,FALSE)</f>
        <v>#N/A</v>
      </c>
      <c r="J1797" s="109" t="s">
        <v>5766</v>
      </c>
    </row>
    <row r="1798" ht="15" spans="1:10">
      <c r="A1798" t="s">
        <v>448</v>
      </c>
      <c r="B1798" t="s">
        <v>449</v>
      </c>
      <c r="C1798">
        <v>529722</v>
      </c>
      <c r="D1798" t="s">
        <v>450</v>
      </c>
      <c r="E1798" s="103">
        <v>1845</v>
      </c>
      <c r="F1798" s="104" t="e" cm="1">
        <f t="array" ref="F1798">INDEX(QS!$B$5:$B$1000,MATCH(D1798,QS!$C$5:$C$1000,0))</f>
        <v>#N/A</v>
      </c>
      <c r="G1798" s="104" t="e">
        <f>VLOOKUP(D1798,TIMES排名!A:B,2,FALSE)</f>
        <v>#N/A</v>
      </c>
      <c r="J1798" s="109" t="s">
        <v>5767</v>
      </c>
    </row>
    <row r="1799" ht="15" spans="1:10">
      <c r="A1799" t="s">
        <v>2242</v>
      </c>
      <c r="B1799" t="s">
        <v>461</v>
      </c>
      <c r="C1799">
        <v>529558</v>
      </c>
      <c r="D1799" t="s">
        <v>3804</v>
      </c>
      <c r="E1799" s="103">
        <v>1845</v>
      </c>
      <c r="F1799" s="104" t="e" cm="1">
        <f t="array" ref="F1799">INDEX(QS!$B$5:$B$1000,MATCH(D1799,QS!$C$5:$C$1000,0))</f>
        <v>#N/A</v>
      </c>
      <c r="G1799" s="104" t="e">
        <f>VLOOKUP(D1799,TIMES排名!A:B,2,FALSE)</f>
        <v>#N/A</v>
      </c>
      <c r="J1799" s="109" t="s">
        <v>5768</v>
      </c>
    </row>
    <row r="1800" ht="15" spans="1:10">
      <c r="A1800" t="s">
        <v>3805</v>
      </c>
      <c r="B1800" t="s">
        <v>464</v>
      </c>
      <c r="C1800">
        <v>529785</v>
      </c>
      <c r="D1800" t="s">
        <v>3806</v>
      </c>
      <c r="E1800" s="103">
        <v>1850</v>
      </c>
      <c r="F1800" s="104" t="e" cm="1">
        <f t="array" ref="F1800">INDEX(QS!$B$5:$B$1000,MATCH(D1800,QS!$C$5:$C$1000,0))</f>
        <v>#N/A</v>
      </c>
      <c r="G1800" s="104" t="e">
        <f>VLOOKUP(D1800,TIMES排名!A:B,2,FALSE)</f>
        <v>#N/A</v>
      </c>
      <c r="J1800" s="109" t="s">
        <v>5769</v>
      </c>
    </row>
    <row r="1801" ht="15" spans="1:10">
      <c r="A1801" t="s">
        <v>226</v>
      </c>
      <c r="B1801" t="s">
        <v>69</v>
      </c>
      <c r="C1801">
        <v>530278</v>
      </c>
      <c r="D1801" t="s">
        <v>3807</v>
      </c>
      <c r="E1801" s="103">
        <v>1850</v>
      </c>
      <c r="F1801" s="104" t="e" cm="1">
        <f t="array" ref="F1801">INDEX(QS!$B$5:$B$1000,MATCH(D1801,QS!$C$5:$C$1000,0))</f>
        <v>#N/A</v>
      </c>
      <c r="G1801" s="104" t="e">
        <f>VLOOKUP(D1801,TIMES排名!A:B,2,FALSE)</f>
        <v>#N/A</v>
      </c>
      <c r="J1801" s="109" t="s">
        <v>5770</v>
      </c>
    </row>
    <row r="1802" ht="15" spans="1:10">
      <c r="A1802" t="s">
        <v>1297</v>
      </c>
      <c r="B1802" t="s">
        <v>106</v>
      </c>
      <c r="C1802">
        <v>529077</v>
      </c>
      <c r="D1802" t="s">
        <v>1298</v>
      </c>
      <c r="E1802" s="103">
        <v>1852</v>
      </c>
      <c r="F1802" s="104" t="e" cm="1">
        <f t="array" ref="F1802">INDEX(QS!$B$5:$B$1000,MATCH(D1802,QS!$C$5:$C$1000,0))</f>
        <v>#N/A</v>
      </c>
      <c r="G1802" s="104" t="str">
        <f>VLOOKUP(D1802,TIMES排名!A:B,2,FALSE)</f>
        <v>1201–1500</v>
      </c>
      <c r="J1802" s="109" t="s">
        <v>5771</v>
      </c>
    </row>
    <row r="1803" ht="15" spans="1:10">
      <c r="A1803" t="s">
        <v>3808</v>
      </c>
      <c r="B1803" t="s">
        <v>373</v>
      </c>
      <c r="C1803">
        <v>529902</v>
      </c>
      <c r="D1803" t="s">
        <v>3809</v>
      </c>
      <c r="E1803" s="103">
        <v>1852</v>
      </c>
      <c r="F1803" s="104" t="e" cm="1">
        <f t="array" ref="F1803">INDEX(QS!$B$5:$B$1000,MATCH(D1803,QS!$C$5:$C$1000,0))</f>
        <v>#N/A</v>
      </c>
      <c r="G1803" s="104" t="e">
        <f>VLOOKUP(D1803,TIMES排名!A:B,2,FALSE)</f>
        <v>#N/A</v>
      </c>
      <c r="J1803" s="109" t="s">
        <v>5772</v>
      </c>
    </row>
    <row r="1804" ht="15" spans="1:10">
      <c r="A1804" t="s">
        <v>3810</v>
      </c>
      <c r="B1804" t="s">
        <v>464</v>
      </c>
      <c r="C1804">
        <v>529790</v>
      </c>
      <c r="D1804" t="s">
        <v>3811</v>
      </c>
      <c r="E1804" s="103">
        <v>1852</v>
      </c>
      <c r="F1804" s="104" t="e" cm="1">
        <f t="array" ref="F1804">INDEX(QS!$B$5:$B$1000,MATCH(D1804,QS!$C$5:$C$1000,0))</f>
        <v>#N/A</v>
      </c>
      <c r="G1804" s="104" t="e">
        <f>VLOOKUP(D1804,TIMES排名!A:B,2,FALSE)</f>
        <v>#N/A</v>
      </c>
      <c r="J1804" s="109" t="s">
        <v>5773</v>
      </c>
    </row>
    <row r="1805" ht="15" spans="1:10">
      <c r="A1805" t="s">
        <v>3812</v>
      </c>
      <c r="B1805" t="s">
        <v>218</v>
      </c>
      <c r="C1805">
        <v>529344</v>
      </c>
      <c r="D1805" t="s">
        <v>3813</v>
      </c>
      <c r="E1805" s="103">
        <v>1852</v>
      </c>
      <c r="F1805" s="104" t="e" cm="1">
        <f t="array" ref="F1805">INDEX(QS!$B$5:$B$1000,MATCH(D1805,QS!$C$5:$C$1000,0))</f>
        <v>#N/A</v>
      </c>
      <c r="G1805" s="104" t="e">
        <f>VLOOKUP(D1805,TIMES排名!A:B,2,FALSE)</f>
        <v>#N/A</v>
      </c>
      <c r="J1805" s="109" t="s">
        <v>5774</v>
      </c>
    </row>
    <row r="1806" ht="15" spans="1:10">
      <c r="A1806" t="s">
        <v>68</v>
      </c>
      <c r="B1806" t="s">
        <v>69</v>
      </c>
      <c r="C1806">
        <v>530279</v>
      </c>
      <c r="D1806" t="s">
        <v>3814</v>
      </c>
      <c r="E1806" s="103">
        <v>1856</v>
      </c>
      <c r="F1806" s="104" t="e" cm="1">
        <f t="array" ref="F1806">INDEX(QS!$B$5:$B$1000,MATCH(D1806,QS!$C$5:$C$1000,0))</f>
        <v>#N/A</v>
      </c>
      <c r="G1806" s="104" t="e">
        <f>VLOOKUP(D1806,TIMES排名!A:B,2,FALSE)</f>
        <v>#N/A</v>
      </c>
      <c r="J1806" s="109" t="s">
        <v>5775</v>
      </c>
    </row>
    <row r="1807" ht="15" spans="1:10">
      <c r="A1807" t="s">
        <v>3494</v>
      </c>
      <c r="B1807" t="s">
        <v>461</v>
      </c>
      <c r="C1807">
        <v>529891</v>
      </c>
      <c r="D1807" t="s">
        <v>3815</v>
      </c>
      <c r="E1807" s="103">
        <v>1856</v>
      </c>
      <c r="F1807" s="104" t="e" cm="1">
        <f t="array" ref="F1807">INDEX(QS!$B$5:$B$1000,MATCH(D1807,QS!$C$5:$C$1000,0))</f>
        <v>#N/A</v>
      </c>
      <c r="G1807" s="104" t="e">
        <f>VLOOKUP(D1807,TIMES排名!A:B,2,FALSE)</f>
        <v>#N/A</v>
      </c>
      <c r="J1807" s="109" t="s">
        <v>5776</v>
      </c>
    </row>
    <row r="1808" ht="15" spans="1:10">
      <c r="A1808" t="s">
        <v>3816</v>
      </c>
      <c r="B1808" t="s">
        <v>69</v>
      </c>
      <c r="C1808">
        <v>530074</v>
      </c>
      <c r="D1808" t="s">
        <v>3817</v>
      </c>
      <c r="E1808" s="103">
        <v>1858</v>
      </c>
      <c r="F1808" s="104" t="e" cm="1">
        <f t="array" ref="F1808">INDEX(QS!$B$5:$B$1000,MATCH(D1808,QS!$C$5:$C$1000,0))</f>
        <v>#N/A</v>
      </c>
      <c r="G1808" s="104" t="e">
        <f>VLOOKUP(D1808,TIMES排名!A:B,2,FALSE)</f>
        <v>#N/A</v>
      </c>
      <c r="J1808" s="109" t="s">
        <v>5777</v>
      </c>
    </row>
    <row r="1809" ht="15" spans="1:10">
      <c r="A1809" t="s">
        <v>652</v>
      </c>
      <c r="B1809" t="s">
        <v>653</v>
      </c>
      <c r="C1809">
        <v>514022</v>
      </c>
      <c r="D1809" t="s">
        <v>3818</v>
      </c>
      <c r="E1809" s="103">
        <v>1858</v>
      </c>
      <c r="F1809" s="104" t="e" cm="1">
        <f t="array" ref="F1809">INDEX(QS!$B$5:$B$1000,MATCH(D1809,QS!$C$5:$C$1000,0))</f>
        <v>#N/A</v>
      </c>
      <c r="G1809" s="104" t="e">
        <f>VLOOKUP(D1809,TIMES排名!A:B,2,FALSE)</f>
        <v>#N/A</v>
      </c>
      <c r="J1809" s="109" t="s">
        <v>5778</v>
      </c>
    </row>
    <row r="1810" ht="15" spans="1:10">
      <c r="A1810" t="s">
        <v>536</v>
      </c>
      <c r="B1810" t="s">
        <v>106</v>
      </c>
      <c r="C1810">
        <v>503668</v>
      </c>
      <c r="D1810" t="s">
        <v>537</v>
      </c>
      <c r="E1810" s="103">
        <v>1858</v>
      </c>
      <c r="F1810" s="104" t="e" cm="1">
        <f t="array" ref="F1810">INDEX(QS!$B$5:$B$1000,MATCH(D1810,QS!$C$5:$C$1000,0))</f>
        <v>#N/A</v>
      </c>
      <c r="G1810" s="104" t="str">
        <f>VLOOKUP(D1810,TIMES排名!A:B,2,FALSE)</f>
        <v>1501+</v>
      </c>
      <c r="J1810" s="109" t="s">
        <v>5779</v>
      </c>
    </row>
    <row r="1811" ht="15" spans="1:10">
      <c r="A1811" t="s">
        <v>548</v>
      </c>
      <c r="B1811" t="s">
        <v>106</v>
      </c>
      <c r="C1811">
        <v>529530</v>
      </c>
      <c r="D1811" t="s">
        <v>549</v>
      </c>
      <c r="E1811" s="103">
        <v>1858</v>
      </c>
      <c r="F1811" s="104" t="e" cm="1">
        <f t="array" ref="F1811">INDEX(QS!$B$5:$B$1000,MATCH(D1811,QS!$C$5:$C$1000,0))</f>
        <v>#N/A</v>
      </c>
      <c r="G1811" s="104" t="str">
        <f>VLOOKUP(D1811,TIMES排名!A:B,2,FALSE)</f>
        <v>1501+</v>
      </c>
      <c r="J1811" s="109" t="s">
        <v>5780</v>
      </c>
    </row>
    <row r="1812" ht="15" spans="1:10">
      <c r="A1812" t="s">
        <v>68</v>
      </c>
      <c r="B1812" t="s">
        <v>69</v>
      </c>
      <c r="C1812">
        <v>530280</v>
      </c>
      <c r="D1812" t="s">
        <v>3819</v>
      </c>
      <c r="E1812" s="103">
        <v>1862</v>
      </c>
      <c r="F1812" s="104" t="e" cm="1">
        <f t="array" ref="F1812">INDEX(QS!$B$5:$B$1000,MATCH(D1812,QS!$C$5:$C$1000,0))</f>
        <v>#N/A</v>
      </c>
      <c r="G1812" s="104" t="e">
        <f>VLOOKUP(D1812,TIMES排名!A:B,2,FALSE)</f>
        <v>#N/A</v>
      </c>
      <c r="J1812" s="109" t="s">
        <v>5781</v>
      </c>
    </row>
    <row r="1813" ht="15" spans="1:10">
      <c r="A1813" t="s">
        <v>3820</v>
      </c>
      <c r="B1813" t="s">
        <v>385</v>
      </c>
      <c r="C1813">
        <v>500285</v>
      </c>
      <c r="D1813" t="s">
        <v>3821</v>
      </c>
      <c r="E1813" s="103">
        <v>1862</v>
      </c>
      <c r="F1813" s="104" t="e" cm="1">
        <f t="array" ref="F1813">INDEX(QS!$B$5:$B$1000,MATCH(D1813,QS!$C$5:$C$1000,0))</f>
        <v>#N/A</v>
      </c>
      <c r="G1813" s="104" t="e">
        <f>VLOOKUP(D1813,TIMES排名!A:B,2,FALSE)</f>
        <v>#N/A</v>
      </c>
      <c r="J1813" s="109" t="s">
        <v>5782</v>
      </c>
    </row>
    <row r="1814" ht="15" spans="1:10">
      <c r="A1814" t="s">
        <v>1044</v>
      </c>
      <c r="B1814" t="s">
        <v>69</v>
      </c>
      <c r="C1814">
        <v>530020</v>
      </c>
      <c r="D1814" t="s">
        <v>3822</v>
      </c>
      <c r="E1814" s="103">
        <v>1862</v>
      </c>
      <c r="F1814" s="104" t="e" cm="1">
        <f t="array" ref="F1814">INDEX(QS!$B$5:$B$1000,MATCH(D1814,QS!$C$5:$C$1000,0))</f>
        <v>#N/A</v>
      </c>
      <c r="G1814" s="104" t="e">
        <f>VLOOKUP(D1814,TIMES排名!A:B,2,FALSE)</f>
        <v>#N/A</v>
      </c>
      <c r="J1814" s="109" t="s">
        <v>5783</v>
      </c>
    </row>
    <row r="1815" ht="15" spans="1:10">
      <c r="A1815" t="s">
        <v>2068</v>
      </c>
      <c r="B1815" t="s">
        <v>545</v>
      </c>
      <c r="C1815">
        <v>529711</v>
      </c>
      <c r="D1815" t="s">
        <v>2069</v>
      </c>
      <c r="E1815" s="103">
        <v>1865</v>
      </c>
      <c r="F1815" s="104" t="e" cm="1">
        <f t="array" ref="F1815">INDEX(QS!$B$5:$B$1000,MATCH(D1815,QS!$C$5:$C$1000,0))</f>
        <v>#N/A</v>
      </c>
      <c r="G1815" s="104" t="str">
        <f>VLOOKUP(D1815,TIMES排名!A:B,2,FALSE)</f>
        <v>1201–1500</v>
      </c>
      <c r="J1815" s="109" t="s">
        <v>5784</v>
      </c>
    </row>
    <row r="1816" ht="15" spans="1:10">
      <c r="A1816" t="s">
        <v>3823</v>
      </c>
      <c r="B1816" t="s">
        <v>642</v>
      </c>
      <c r="C1816">
        <v>529871</v>
      </c>
      <c r="D1816" t="s">
        <v>3824</v>
      </c>
      <c r="E1816" s="103">
        <v>1865</v>
      </c>
      <c r="F1816" s="104" t="e" cm="1">
        <f t="array" ref="F1816">INDEX(QS!$B$5:$B$1000,MATCH(D1816,QS!$C$5:$C$1000,0))</f>
        <v>#N/A</v>
      </c>
      <c r="G1816" s="104" t="e">
        <f>VLOOKUP(D1816,TIMES排名!A:B,2,FALSE)</f>
        <v>#N/A</v>
      </c>
      <c r="J1816" s="109" t="s">
        <v>5785</v>
      </c>
    </row>
    <row r="1817" ht="15" spans="1:10">
      <c r="A1817" t="s">
        <v>766</v>
      </c>
      <c r="B1817" t="s">
        <v>464</v>
      </c>
      <c r="C1817">
        <v>530281</v>
      </c>
      <c r="D1817" t="s">
        <v>767</v>
      </c>
      <c r="E1817" s="103">
        <v>1865</v>
      </c>
      <c r="F1817" s="104" t="e" cm="1">
        <f t="array" ref="F1817">INDEX(QS!$B$5:$B$1000,MATCH(D1817,QS!$C$5:$C$1000,0))</f>
        <v>#N/A</v>
      </c>
      <c r="G1817" s="104" t="str">
        <f>VLOOKUP(D1817,TIMES排名!A:B,2,FALSE)</f>
        <v>1201–1500</v>
      </c>
      <c r="J1817" s="109" t="s">
        <v>5786</v>
      </c>
    </row>
    <row r="1818" ht="15" spans="1:10">
      <c r="A1818" t="s">
        <v>1057</v>
      </c>
      <c r="B1818" t="s">
        <v>218</v>
      </c>
      <c r="C1818">
        <v>529876</v>
      </c>
      <c r="D1818" t="s">
        <v>3825</v>
      </c>
      <c r="E1818" s="103">
        <v>1865</v>
      </c>
      <c r="F1818" s="104" t="e" cm="1">
        <f t="array" ref="F1818">INDEX(QS!$B$5:$B$1000,MATCH(D1818,QS!$C$5:$C$1000,0))</f>
        <v>#N/A</v>
      </c>
      <c r="G1818" s="104" t="e">
        <f>VLOOKUP(D1818,TIMES排名!A:B,2,FALSE)</f>
        <v>#N/A</v>
      </c>
      <c r="J1818" s="109" t="s">
        <v>5787</v>
      </c>
    </row>
    <row r="1819" ht="15" spans="1:10">
      <c r="A1819" t="s">
        <v>502</v>
      </c>
      <c r="B1819" t="s">
        <v>106</v>
      </c>
      <c r="C1819">
        <v>528839</v>
      </c>
      <c r="D1819" t="s">
        <v>503</v>
      </c>
      <c r="E1819" s="103">
        <v>1865</v>
      </c>
      <c r="F1819" s="104" t="e" cm="1">
        <f t="array" ref="F1819">INDEX(QS!$B$5:$B$1000,MATCH(D1819,QS!$C$5:$C$1000,0))</f>
        <v>#N/A</v>
      </c>
      <c r="G1819" s="104" t="str">
        <f>VLOOKUP(D1819,TIMES排名!A:B,2,FALSE)</f>
        <v>1501+</v>
      </c>
      <c r="J1819" s="109" t="s">
        <v>5788</v>
      </c>
    </row>
    <row r="1820" ht="15" spans="1:10">
      <c r="A1820" t="s">
        <v>1797</v>
      </c>
      <c r="B1820" t="s">
        <v>405</v>
      </c>
      <c r="C1820">
        <v>530067</v>
      </c>
      <c r="D1820" t="s">
        <v>1798</v>
      </c>
      <c r="E1820" s="103">
        <v>1865</v>
      </c>
      <c r="F1820" s="104" t="e" cm="1">
        <f t="array" ref="F1820">INDEX(QS!$B$5:$B$1000,MATCH(D1820,QS!$C$5:$C$1000,0))</f>
        <v>#N/A</v>
      </c>
      <c r="G1820" s="104" t="str">
        <f>VLOOKUP(D1820,TIMES排名!A:B,2,FALSE)</f>
        <v>801–1000</v>
      </c>
      <c r="J1820" s="109" t="s">
        <v>5789</v>
      </c>
    </row>
    <row r="1821" ht="15" spans="1:10">
      <c r="A1821" t="s">
        <v>595</v>
      </c>
      <c r="B1821" t="s">
        <v>464</v>
      </c>
      <c r="C1821">
        <v>529952</v>
      </c>
      <c r="D1821" t="s">
        <v>596</v>
      </c>
      <c r="E1821" s="103">
        <v>1865</v>
      </c>
      <c r="F1821" s="104" t="e" cm="1">
        <f t="array" ref="F1821">INDEX(QS!$B$5:$B$1000,MATCH(D1821,QS!$C$5:$C$1000,0))</f>
        <v>#N/A</v>
      </c>
      <c r="G1821" s="104" t="str">
        <f>VLOOKUP(D1821,TIMES排名!A:B,2,FALSE)</f>
        <v>1501+</v>
      </c>
      <c r="J1821" s="109" t="s">
        <v>5790</v>
      </c>
    </row>
    <row r="1822" ht="15" spans="1:10">
      <c r="A1822" t="s">
        <v>3826</v>
      </c>
      <c r="B1822" t="s">
        <v>69</v>
      </c>
      <c r="C1822">
        <v>530282</v>
      </c>
      <c r="D1822" t="s">
        <v>3827</v>
      </c>
      <c r="E1822" s="103">
        <v>1872</v>
      </c>
      <c r="F1822" s="104" t="e" cm="1">
        <f t="array" ref="F1822">INDEX(QS!$B$5:$B$1000,MATCH(D1822,QS!$C$5:$C$1000,0))</f>
        <v>#N/A</v>
      </c>
      <c r="G1822" s="104" t="e">
        <f>VLOOKUP(D1822,TIMES排名!A:B,2,FALSE)</f>
        <v>#N/A</v>
      </c>
      <c r="J1822" s="109" t="s">
        <v>5791</v>
      </c>
    </row>
    <row r="1823" ht="15" spans="1:10">
      <c r="A1823" t="s">
        <v>3828</v>
      </c>
      <c r="B1823" t="s">
        <v>69</v>
      </c>
      <c r="C1823">
        <v>530283</v>
      </c>
      <c r="D1823" t="s">
        <v>3829</v>
      </c>
      <c r="E1823" s="103">
        <v>1872</v>
      </c>
      <c r="F1823" s="104" t="e" cm="1">
        <f t="array" ref="F1823">INDEX(QS!$B$5:$B$1000,MATCH(D1823,QS!$C$5:$C$1000,0))</f>
        <v>#N/A</v>
      </c>
      <c r="G1823" s="104" t="e">
        <f>VLOOKUP(D1823,TIMES排名!A:B,2,FALSE)</f>
        <v>#N/A</v>
      </c>
      <c r="J1823" s="109" t="s">
        <v>5792</v>
      </c>
    </row>
    <row r="1824" ht="15" spans="1:10">
      <c r="A1824" t="s">
        <v>2729</v>
      </c>
      <c r="B1824" t="s">
        <v>642</v>
      </c>
      <c r="C1824">
        <v>529413</v>
      </c>
      <c r="D1824" t="s">
        <v>3830</v>
      </c>
      <c r="E1824" s="103">
        <v>1872</v>
      </c>
      <c r="F1824" s="104" t="e" cm="1">
        <f t="array" ref="F1824">INDEX(QS!$B$5:$B$1000,MATCH(D1824,QS!$C$5:$C$1000,0))</f>
        <v>#N/A</v>
      </c>
      <c r="G1824" s="104" t="e">
        <f>VLOOKUP(D1824,TIMES排名!A:B,2,FALSE)</f>
        <v>#N/A</v>
      </c>
      <c r="J1824" s="109" t="s">
        <v>5793</v>
      </c>
    </row>
    <row r="1825" ht="15" spans="1:10">
      <c r="A1825" t="s">
        <v>3831</v>
      </c>
      <c r="B1825" t="s">
        <v>69</v>
      </c>
      <c r="C1825">
        <v>529819</v>
      </c>
      <c r="D1825" t="s">
        <v>3832</v>
      </c>
      <c r="E1825" s="103">
        <v>1872</v>
      </c>
      <c r="F1825" s="104" t="e" cm="1">
        <f t="array" ref="F1825">INDEX(QS!$B$5:$B$1000,MATCH(D1825,QS!$C$5:$C$1000,0))</f>
        <v>#N/A</v>
      </c>
      <c r="G1825" s="104" t="e">
        <f>VLOOKUP(D1825,TIMES排名!A:B,2,FALSE)</f>
        <v>#N/A</v>
      </c>
      <c r="J1825" s="109" t="s">
        <v>5794</v>
      </c>
    </row>
    <row r="1826" ht="15" spans="1:10">
      <c r="A1826" t="s">
        <v>2249</v>
      </c>
      <c r="B1826" t="s">
        <v>106</v>
      </c>
      <c r="C1826">
        <v>529231</v>
      </c>
      <c r="D1826" t="s">
        <v>2250</v>
      </c>
      <c r="E1826" s="103">
        <v>1872</v>
      </c>
      <c r="F1826" s="104" t="e" cm="1">
        <f t="array" ref="F1826">INDEX(QS!$B$5:$B$1000,MATCH(D1826,QS!$C$5:$C$1000,0))</f>
        <v>#N/A</v>
      </c>
      <c r="G1826" s="104" t="str">
        <f>VLOOKUP(D1826,TIMES排名!A:B,2,FALSE)</f>
        <v>1201–1500</v>
      </c>
      <c r="J1826" s="109" t="s">
        <v>5795</v>
      </c>
    </row>
    <row r="1827" ht="15" spans="1:10">
      <c r="A1827" t="s">
        <v>384</v>
      </c>
      <c r="B1827" t="s">
        <v>385</v>
      </c>
      <c r="C1827">
        <v>529260</v>
      </c>
      <c r="D1827" t="s">
        <v>1555</v>
      </c>
      <c r="E1827" s="103">
        <v>1877</v>
      </c>
      <c r="F1827" s="104" t="e" cm="1">
        <f t="array" ref="F1827">INDEX(QS!$B$5:$B$1000,MATCH(D1827,QS!$C$5:$C$1000,0))</f>
        <v>#N/A</v>
      </c>
      <c r="G1827" s="104" t="str">
        <f>VLOOKUP(D1827,TIMES排名!A:B,2,FALSE)</f>
        <v>1201–1500</v>
      </c>
      <c r="J1827" s="109" t="s">
        <v>5796</v>
      </c>
    </row>
    <row r="1828" ht="15" spans="1:10">
      <c r="A1828" t="s">
        <v>3833</v>
      </c>
      <c r="B1828" t="s">
        <v>516</v>
      </c>
      <c r="C1828">
        <v>529608</v>
      </c>
      <c r="D1828" t="s">
        <v>3834</v>
      </c>
      <c r="E1828" s="103">
        <v>1877</v>
      </c>
      <c r="F1828" s="104" t="e" cm="1">
        <f t="array" ref="F1828">INDEX(QS!$B$5:$B$1000,MATCH(D1828,QS!$C$5:$C$1000,0))</f>
        <v>#N/A</v>
      </c>
      <c r="G1828" s="104" t="e">
        <f>VLOOKUP(D1828,TIMES排名!A:B,2,FALSE)</f>
        <v>#N/A</v>
      </c>
      <c r="J1828" s="109" t="s">
        <v>5797</v>
      </c>
    </row>
    <row r="1829" ht="15" spans="1:10">
      <c r="A1829" t="s">
        <v>428</v>
      </c>
      <c r="B1829" t="s">
        <v>69</v>
      </c>
      <c r="C1829">
        <v>530083</v>
      </c>
      <c r="D1829" t="s">
        <v>3835</v>
      </c>
      <c r="E1829" s="103">
        <v>1877</v>
      </c>
      <c r="F1829" s="104" t="e" cm="1">
        <f t="array" ref="F1829">INDEX(QS!$B$5:$B$1000,MATCH(D1829,QS!$C$5:$C$1000,0))</f>
        <v>#N/A</v>
      </c>
      <c r="G1829" s="104" t="e">
        <f>VLOOKUP(D1829,TIMES排名!A:B,2,FALSE)</f>
        <v>#N/A</v>
      </c>
      <c r="J1829" s="109" t="s">
        <v>5798</v>
      </c>
    </row>
    <row r="1830" ht="15" spans="1:10">
      <c r="A1830" t="s">
        <v>3836</v>
      </c>
      <c r="B1830" t="s">
        <v>642</v>
      </c>
      <c r="C1830">
        <v>529967</v>
      </c>
      <c r="D1830" t="s">
        <v>3837</v>
      </c>
      <c r="E1830" s="103">
        <v>1877</v>
      </c>
      <c r="F1830" s="104" t="e" cm="1">
        <f t="array" ref="F1830">INDEX(QS!$B$5:$B$1000,MATCH(D1830,QS!$C$5:$C$1000,0))</f>
        <v>#N/A</v>
      </c>
      <c r="G1830" s="104" t="e">
        <f>VLOOKUP(D1830,TIMES排名!A:B,2,FALSE)</f>
        <v>#N/A</v>
      </c>
      <c r="J1830" s="109" t="s">
        <v>5799</v>
      </c>
    </row>
    <row r="1831" ht="15" spans="1:10">
      <c r="A1831" t="s">
        <v>3838</v>
      </c>
      <c r="B1831" t="s">
        <v>40</v>
      </c>
      <c r="C1831">
        <v>197869</v>
      </c>
      <c r="D1831" t="s">
        <v>3839</v>
      </c>
      <c r="E1831" s="103">
        <v>1881</v>
      </c>
      <c r="F1831" s="104" t="e" cm="1">
        <f t="array" ref="F1831">INDEX(QS!$B$5:$B$1000,MATCH(D1831,QS!$C$5:$C$1000,0))</f>
        <v>#N/A</v>
      </c>
      <c r="G1831" s="104" t="e">
        <f>VLOOKUP(D1831,TIMES排名!A:B,2,FALSE)</f>
        <v>#N/A</v>
      </c>
      <c r="J1831" s="109" t="s">
        <v>5800</v>
      </c>
    </row>
    <row r="1832" ht="15" spans="1:10">
      <c r="A1832" t="s">
        <v>467</v>
      </c>
      <c r="B1832" t="s">
        <v>464</v>
      </c>
      <c r="C1832">
        <v>529293</v>
      </c>
      <c r="D1832" t="s">
        <v>468</v>
      </c>
      <c r="E1832" s="103">
        <v>1881</v>
      </c>
      <c r="F1832" s="104" t="e" cm="1">
        <f t="array" ref="F1832">INDEX(QS!$B$5:$B$1000,MATCH(D1832,QS!$C$5:$C$1000,0))</f>
        <v>#N/A</v>
      </c>
      <c r="G1832" s="104" t="e">
        <f>VLOOKUP(D1832,TIMES排名!A:B,2,FALSE)</f>
        <v>#N/A</v>
      </c>
      <c r="J1832" s="109" t="s">
        <v>5801</v>
      </c>
    </row>
    <row r="1833" ht="15" spans="1:10">
      <c r="A1833" t="s">
        <v>1002</v>
      </c>
      <c r="B1833" t="s">
        <v>69</v>
      </c>
      <c r="C1833">
        <v>529620</v>
      </c>
      <c r="D1833" t="s">
        <v>3840</v>
      </c>
      <c r="E1833" s="103">
        <v>1881</v>
      </c>
      <c r="F1833" s="104" t="e" cm="1">
        <f t="array" ref="F1833">INDEX(QS!$B$5:$B$1000,MATCH(D1833,QS!$C$5:$C$1000,0))</f>
        <v>#N/A</v>
      </c>
      <c r="G1833" s="104" t="e">
        <f>VLOOKUP(D1833,TIMES排名!A:B,2,FALSE)</f>
        <v>#N/A</v>
      </c>
      <c r="J1833" s="109" t="s">
        <v>5802</v>
      </c>
    </row>
    <row r="1834" ht="15" spans="1:10">
      <c r="A1834" t="s">
        <v>3841</v>
      </c>
      <c r="B1834" t="s">
        <v>474</v>
      </c>
      <c r="C1834">
        <v>530023</v>
      </c>
      <c r="D1834" t="s">
        <v>3842</v>
      </c>
      <c r="E1834" s="103">
        <v>1881</v>
      </c>
      <c r="F1834" s="104" t="e" cm="1">
        <f t="array" ref="F1834">INDEX(QS!$B$5:$B$1000,MATCH(D1834,QS!$C$5:$C$1000,0))</f>
        <v>#N/A</v>
      </c>
      <c r="G1834" s="104" t="e">
        <f>VLOOKUP(D1834,TIMES排名!A:B,2,FALSE)</f>
        <v>#N/A</v>
      </c>
      <c r="J1834" s="109" t="s">
        <v>5803</v>
      </c>
    </row>
    <row r="1835" ht="15" spans="1:10">
      <c r="A1835" t="s">
        <v>92</v>
      </c>
      <c r="B1835" t="s">
        <v>40</v>
      </c>
      <c r="C1835">
        <v>212106</v>
      </c>
      <c r="D1835" t="s">
        <v>3843</v>
      </c>
      <c r="E1835" s="103">
        <v>1885</v>
      </c>
      <c r="F1835" s="104" t="e" cm="1">
        <f t="array" ref="F1835">INDEX(QS!$B$5:$B$1000,MATCH(D1835,QS!$C$5:$C$1000,0))</f>
        <v>#N/A</v>
      </c>
      <c r="G1835" s="104" t="e">
        <f>VLOOKUP(D1835,TIMES排名!A:B,2,FALSE)</f>
        <v>#N/A</v>
      </c>
      <c r="J1835" s="109" t="s">
        <v>5804</v>
      </c>
    </row>
    <row r="1836" ht="15" spans="1:10">
      <c r="A1836" t="s">
        <v>1319</v>
      </c>
      <c r="B1836" t="s">
        <v>471</v>
      </c>
      <c r="C1836">
        <v>529192</v>
      </c>
      <c r="D1836" t="s">
        <v>1320</v>
      </c>
      <c r="E1836" s="103">
        <v>1885</v>
      </c>
      <c r="F1836" s="104" t="str" cm="1">
        <f t="array" ref="F1836">INDEX(QS!$B$5:$B$1000,MATCH(D1836,QS!$C$5:$C$1000,0))</f>
        <v>901-950</v>
      </c>
      <c r="G1836" s="104" t="str">
        <f>VLOOKUP(D1836,TIMES排名!A:B,2,FALSE)</f>
        <v>1201–1500</v>
      </c>
      <c r="J1836" s="109" t="s">
        <v>5805</v>
      </c>
    </row>
    <row r="1837" ht="15" spans="1:10">
      <c r="A1837" t="s">
        <v>3844</v>
      </c>
      <c r="B1837" t="s">
        <v>69</v>
      </c>
      <c r="C1837">
        <v>529612</v>
      </c>
      <c r="D1837" t="s">
        <v>3845</v>
      </c>
      <c r="E1837" s="103">
        <v>1885</v>
      </c>
      <c r="F1837" s="104" t="e" cm="1">
        <f t="array" ref="F1837">INDEX(QS!$B$5:$B$1000,MATCH(D1837,QS!$C$5:$C$1000,0))</f>
        <v>#N/A</v>
      </c>
      <c r="G1837" s="104" t="e">
        <f>VLOOKUP(D1837,TIMES排名!A:B,2,FALSE)</f>
        <v>#N/A</v>
      </c>
      <c r="J1837" s="109" t="s">
        <v>5806</v>
      </c>
    </row>
    <row r="1838" ht="15" spans="1:10">
      <c r="A1838" t="s">
        <v>1067</v>
      </c>
      <c r="B1838" t="s">
        <v>1068</v>
      </c>
      <c r="C1838">
        <v>529114</v>
      </c>
      <c r="D1838" t="s">
        <v>1069</v>
      </c>
      <c r="E1838" s="103">
        <v>1885</v>
      </c>
      <c r="F1838" s="104" t="e" cm="1">
        <f t="array" ref="F1838">INDEX(QS!$B$5:$B$1000,MATCH(D1838,QS!$C$5:$C$1000,0))</f>
        <v>#N/A</v>
      </c>
      <c r="G1838" s="104" t="e">
        <f>VLOOKUP(D1838,TIMES排名!A:B,2,FALSE)</f>
        <v>#N/A</v>
      </c>
      <c r="J1838" s="109" t="s">
        <v>5807</v>
      </c>
    </row>
    <row r="1839" ht="15" spans="1:10">
      <c r="A1839" t="s">
        <v>2626</v>
      </c>
      <c r="B1839" t="s">
        <v>69</v>
      </c>
      <c r="C1839">
        <v>529641</v>
      </c>
      <c r="D1839" t="s">
        <v>3846</v>
      </c>
      <c r="E1839" s="103">
        <v>1885</v>
      </c>
      <c r="F1839" s="104" t="e" cm="1">
        <f t="array" ref="F1839">INDEX(QS!$B$5:$B$1000,MATCH(D1839,QS!$C$5:$C$1000,0))</f>
        <v>#N/A</v>
      </c>
      <c r="G1839" s="104" t="e">
        <f>VLOOKUP(D1839,TIMES排名!A:B,2,FALSE)</f>
        <v>#N/A</v>
      </c>
      <c r="J1839" s="109" t="s">
        <v>5808</v>
      </c>
    </row>
    <row r="1840" ht="15" spans="1:10">
      <c r="A1840" t="s">
        <v>3847</v>
      </c>
      <c r="B1840" t="s">
        <v>69</v>
      </c>
      <c r="C1840">
        <v>529518</v>
      </c>
      <c r="D1840" t="s">
        <v>3848</v>
      </c>
      <c r="E1840" s="103">
        <v>1885</v>
      </c>
      <c r="F1840" s="104" t="e" cm="1">
        <f t="array" ref="F1840">INDEX(QS!$B$5:$B$1000,MATCH(D1840,QS!$C$5:$C$1000,0))</f>
        <v>#N/A</v>
      </c>
      <c r="G1840" s="104" t="e">
        <f>VLOOKUP(D1840,TIMES排名!A:B,2,FALSE)</f>
        <v>#N/A</v>
      </c>
      <c r="J1840" s="109" t="s">
        <v>5809</v>
      </c>
    </row>
    <row r="1841" ht="15" spans="1:10">
      <c r="A1841" t="s">
        <v>3849</v>
      </c>
      <c r="B1841" t="s">
        <v>474</v>
      </c>
      <c r="C1841">
        <v>529580</v>
      </c>
      <c r="D1841" t="s">
        <v>3850</v>
      </c>
      <c r="E1841" s="103">
        <v>1885</v>
      </c>
      <c r="F1841" s="104" t="e" cm="1">
        <f t="array" ref="F1841">INDEX(QS!$B$5:$B$1000,MATCH(D1841,QS!$C$5:$C$1000,0))</f>
        <v>#N/A</v>
      </c>
      <c r="G1841" s="104" t="e">
        <f>VLOOKUP(D1841,TIMES排名!A:B,2,FALSE)</f>
        <v>#N/A</v>
      </c>
      <c r="J1841" s="109" t="s">
        <v>5810</v>
      </c>
    </row>
    <row r="1842" ht="15" spans="1:10">
      <c r="A1842" t="s">
        <v>3034</v>
      </c>
      <c r="B1842" t="s">
        <v>474</v>
      </c>
      <c r="C1842">
        <v>529592</v>
      </c>
      <c r="D1842" t="s">
        <v>3851</v>
      </c>
      <c r="E1842" s="103">
        <v>1885</v>
      </c>
      <c r="F1842" s="104" t="e" cm="1">
        <f t="array" ref="F1842">INDEX(QS!$B$5:$B$1000,MATCH(D1842,QS!$C$5:$C$1000,0))</f>
        <v>#N/A</v>
      </c>
      <c r="G1842" s="104" t="e">
        <f>VLOOKUP(D1842,TIMES排名!A:B,2,FALSE)</f>
        <v>#N/A</v>
      </c>
      <c r="J1842" s="109" t="s">
        <v>5811</v>
      </c>
    </row>
    <row r="1843" ht="15" spans="1:10">
      <c r="A1843" t="s">
        <v>1317</v>
      </c>
      <c r="B1843" t="s">
        <v>471</v>
      </c>
      <c r="C1843">
        <v>529138</v>
      </c>
      <c r="D1843" t="s">
        <v>1318</v>
      </c>
      <c r="E1843" s="103">
        <v>1893</v>
      </c>
      <c r="F1843" s="104" t="str" cm="1">
        <f t="array" ref="F1843">INDEX(QS!$B$5:$B$1000,MATCH(D1843,QS!$C$5:$C$1000,0))</f>
        <v>=567</v>
      </c>
      <c r="G1843" s="104" t="str">
        <f>VLOOKUP(D1843,TIMES排名!A:B,2,FALSE)</f>
        <v>1201–1500</v>
      </c>
      <c r="J1843" s="109" t="s">
        <v>5812</v>
      </c>
    </row>
    <row r="1844" ht="15" spans="1:10">
      <c r="A1844" t="s">
        <v>2717</v>
      </c>
      <c r="B1844" t="s">
        <v>69</v>
      </c>
      <c r="C1844">
        <v>529827</v>
      </c>
      <c r="D1844" t="s">
        <v>3852</v>
      </c>
      <c r="E1844" s="103">
        <v>1893</v>
      </c>
      <c r="F1844" s="104" t="e" cm="1">
        <f t="array" ref="F1844">INDEX(QS!$B$5:$B$1000,MATCH(D1844,QS!$C$5:$C$1000,0))</f>
        <v>#N/A</v>
      </c>
      <c r="G1844" s="104" t="e">
        <f>VLOOKUP(D1844,TIMES排名!A:B,2,FALSE)</f>
        <v>#N/A</v>
      </c>
      <c r="J1844" s="109" t="s">
        <v>5813</v>
      </c>
    </row>
    <row r="1845" ht="15" spans="1:10">
      <c r="A1845" t="s">
        <v>444</v>
      </c>
      <c r="B1845" t="s">
        <v>445</v>
      </c>
      <c r="C1845">
        <v>529082</v>
      </c>
      <c r="D1845" t="s">
        <v>3853</v>
      </c>
      <c r="E1845" s="103">
        <v>1893</v>
      </c>
      <c r="F1845" s="104" t="e" cm="1">
        <f t="array" ref="F1845">INDEX(QS!$B$5:$B$1000,MATCH(D1845,QS!$C$5:$C$1000,0))</f>
        <v>#N/A</v>
      </c>
      <c r="G1845" s="104" t="e">
        <f>VLOOKUP(D1845,TIMES排名!A:B,2,FALSE)</f>
        <v>#N/A</v>
      </c>
      <c r="J1845" s="109" t="s">
        <v>5814</v>
      </c>
    </row>
    <row r="1846" ht="15" spans="1:10">
      <c r="A1846" t="s">
        <v>1149</v>
      </c>
      <c r="B1846" t="s">
        <v>106</v>
      </c>
      <c r="C1846">
        <v>529913</v>
      </c>
      <c r="D1846" t="s">
        <v>1150</v>
      </c>
      <c r="E1846" s="103">
        <v>1893</v>
      </c>
      <c r="F1846" s="104" t="e" cm="1">
        <f t="array" ref="F1846">INDEX(QS!$B$5:$B$1000,MATCH(D1846,QS!$C$5:$C$1000,0))</f>
        <v>#N/A</v>
      </c>
      <c r="G1846" s="104" t="str">
        <f>VLOOKUP(D1846,TIMES排名!A:B,2,FALSE)</f>
        <v>601–800</v>
      </c>
      <c r="J1846" s="109" t="s">
        <v>5815</v>
      </c>
    </row>
    <row r="1847" ht="15" spans="1:10">
      <c r="A1847" t="s">
        <v>2868</v>
      </c>
      <c r="B1847" t="s">
        <v>69</v>
      </c>
      <c r="C1847">
        <v>529921</v>
      </c>
      <c r="D1847" t="s">
        <v>3854</v>
      </c>
      <c r="E1847" s="103">
        <v>1893</v>
      </c>
      <c r="F1847" s="104" t="e" cm="1">
        <f t="array" ref="F1847">INDEX(QS!$B$5:$B$1000,MATCH(D1847,QS!$C$5:$C$1000,0))</f>
        <v>#N/A</v>
      </c>
      <c r="G1847" s="104" t="e">
        <f>VLOOKUP(D1847,TIMES排名!A:B,2,FALSE)</f>
        <v>#N/A</v>
      </c>
      <c r="J1847" s="109" t="s">
        <v>5816</v>
      </c>
    </row>
    <row r="1848" ht="15" spans="1:10">
      <c r="A1848" t="s">
        <v>105</v>
      </c>
      <c r="B1848" t="s">
        <v>106</v>
      </c>
      <c r="C1848">
        <v>529119</v>
      </c>
      <c r="D1848" t="s">
        <v>1358</v>
      </c>
      <c r="E1848" s="103">
        <v>1893</v>
      </c>
      <c r="F1848" s="104" t="e" cm="1">
        <f t="array" ref="F1848">INDEX(QS!$B$5:$B$1000,MATCH(D1848,QS!$C$5:$C$1000,0))</f>
        <v>#N/A</v>
      </c>
      <c r="G1848" s="104" t="str">
        <f>VLOOKUP(D1848,TIMES排名!A:B,2,FALSE)</f>
        <v>801–1000</v>
      </c>
      <c r="J1848" s="109" t="s">
        <v>5817</v>
      </c>
    </row>
    <row r="1849" ht="15" spans="1:10">
      <c r="A1849" t="s">
        <v>1057</v>
      </c>
      <c r="B1849" t="s">
        <v>218</v>
      </c>
      <c r="C1849">
        <v>529701</v>
      </c>
      <c r="D1849" t="s">
        <v>3855</v>
      </c>
      <c r="E1849" s="103">
        <v>1893</v>
      </c>
      <c r="F1849" s="104" t="e" cm="1">
        <f t="array" ref="F1849">INDEX(QS!$B$5:$B$1000,MATCH(D1849,QS!$C$5:$C$1000,0))</f>
        <v>#N/A</v>
      </c>
      <c r="G1849" s="104" t="e">
        <f>VLOOKUP(D1849,TIMES排名!A:B,2,FALSE)</f>
        <v>#N/A</v>
      </c>
      <c r="J1849" s="109" t="s">
        <v>5818</v>
      </c>
    </row>
    <row r="1850" ht="15" spans="1:10">
      <c r="A1850" t="s">
        <v>2552</v>
      </c>
      <c r="B1850" t="s">
        <v>69</v>
      </c>
      <c r="C1850">
        <v>529860</v>
      </c>
      <c r="D1850" t="s">
        <v>3856</v>
      </c>
      <c r="E1850" s="103">
        <v>1900</v>
      </c>
      <c r="F1850" s="104" t="e" cm="1">
        <f t="array" ref="F1850">INDEX(QS!$B$5:$B$1000,MATCH(D1850,QS!$C$5:$C$1000,0))</f>
        <v>#N/A</v>
      </c>
      <c r="G1850" s="104" t="e">
        <f>VLOOKUP(D1850,TIMES排名!A:B,2,FALSE)</f>
        <v>#N/A</v>
      </c>
      <c r="J1850" s="109" t="s">
        <v>5819</v>
      </c>
    </row>
    <row r="1851" ht="15" spans="1:10">
      <c r="A1851" t="s">
        <v>372</v>
      </c>
      <c r="B1851" t="s">
        <v>373</v>
      </c>
      <c r="C1851">
        <v>529661</v>
      </c>
      <c r="D1851" t="s">
        <v>734</v>
      </c>
      <c r="E1851" s="103">
        <v>1901</v>
      </c>
      <c r="F1851" s="104" t="str" cm="1">
        <f t="array" ref="F1851">INDEX(QS!$B$5:$B$1000,MATCH(D1851,QS!$C$5:$C$1000,0))</f>
        <v>=319</v>
      </c>
      <c r="G1851" s="104" t="str">
        <f>VLOOKUP(D1851,TIMES排名!A:B,2,FALSE)</f>
        <v>501–600</v>
      </c>
      <c r="J1851" s="109" t="s">
        <v>5820</v>
      </c>
    </row>
    <row r="1852" ht="15" spans="1:10">
      <c r="A1852" t="s">
        <v>3621</v>
      </c>
      <c r="B1852" t="s">
        <v>69</v>
      </c>
      <c r="C1852">
        <v>530021</v>
      </c>
      <c r="D1852" t="s">
        <v>3857</v>
      </c>
      <c r="E1852" s="103">
        <v>1909</v>
      </c>
      <c r="F1852" s="104" t="e" cm="1">
        <f t="array" ref="F1852">INDEX(QS!$B$5:$B$1000,MATCH(D1852,QS!$C$5:$C$1000,0))</f>
        <v>#N/A</v>
      </c>
      <c r="G1852" s="104" t="e">
        <f>VLOOKUP(D1852,TIMES排名!A:B,2,FALSE)</f>
        <v>#N/A</v>
      </c>
      <c r="J1852" s="109" t="s">
        <v>5821</v>
      </c>
    </row>
    <row r="1853" ht="15" spans="1:10">
      <c r="A1853" t="s">
        <v>1703</v>
      </c>
      <c r="B1853" t="s">
        <v>883</v>
      </c>
      <c r="C1853">
        <v>530285</v>
      </c>
      <c r="D1853" t="s">
        <v>3858</v>
      </c>
      <c r="E1853" s="103">
        <v>1909</v>
      </c>
      <c r="F1853" s="104" t="e" cm="1">
        <f t="array" ref="F1853">INDEX(QS!$B$5:$B$1000,MATCH(D1853,QS!$C$5:$C$1000,0))</f>
        <v>#N/A</v>
      </c>
      <c r="G1853" s="104" t="e">
        <f>VLOOKUP(D1853,TIMES排名!A:B,2,FALSE)</f>
        <v>#N/A</v>
      </c>
      <c r="J1853" s="109" t="s">
        <v>5822</v>
      </c>
    </row>
    <row r="1854" ht="15" spans="1:10">
      <c r="A1854" t="s">
        <v>3859</v>
      </c>
      <c r="B1854" t="s">
        <v>74</v>
      </c>
      <c r="C1854">
        <v>530286</v>
      </c>
      <c r="D1854" t="s">
        <v>3860</v>
      </c>
      <c r="E1854" s="103">
        <v>1909</v>
      </c>
      <c r="F1854" s="104" t="e" cm="1">
        <f t="array" ref="F1854">INDEX(QS!$B$5:$B$1000,MATCH(D1854,QS!$C$5:$C$1000,0))</f>
        <v>#N/A</v>
      </c>
      <c r="G1854" s="104" t="e">
        <f>VLOOKUP(D1854,TIMES排名!A:B,2,FALSE)</f>
        <v>#N/A</v>
      </c>
      <c r="J1854" s="109" t="s">
        <v>5823</v>
      </c>
    </row>
    <row r="1855" ht="15" spans="1:10">
      <c r="A1855" t="s">
        <v>3861</v>
      </c>
      <c r="B1855" t="s">
        <v>449</v>
      </c>
      <c r="C1855">
        <v>529820</v>
      </c>
      <c r="D1855" t="s">
        <v>3862</v>
      </c>
      <c r="E1855" s="103">
        <v>1909</v>
      </c>
      <c r="F1855" s="104" t="e" cm="1">
        <f t="array" ref="F1855">INDEX(QS!$B$5:$B$1000,MATCH(D1855,QS!$C$5:$C$1000,0))</f>
        <v>#N/A</v>
      </c>
      <c r="G1855" s="104" t="e">
        <f>VLOOKUP(D1855,TIMES排名!A:B,2,FALSE)</f>
        <v>#N/A</v>
      </c>
      <c r="J1855" s="109" t="s">
        <v>5824</v>
      </c>
    </row>
    <row r="1856" ht="15" spans="1:10">
      <c r="A1856" t="s">
        <v>3702</v>
      </c>
      <c r="B1856" t="s">
        <v>516</v>
      </c>
      <c r="C1856">
        <v>529233</v>
      </c>
      <c r="D1856" t="s">
        <v>3863</v>
      </c>
      <c r="E1856" s="103">
        <v>1916</v>
      </c>
      <c r="F1856" s="104" t="e" cm="1">
        <f t="array" ref="F1856">INDEX(QS!$B$5:$B$1000,MATCH(D1856,QS!$C$5:$C$1000,0))</f>
        <v>#N/A</v>
      </c>
      <c r="G1856" s="104" t="e">
        <f>VLOOKUP(D1856,TIMES排名!A:B,2,FALSE)</f>
        <v>#N/A</v>
      </c>
      <c r="J1856" s="109" t="s">
        <v>5825</v>
      </c>
    </row>
    <row r="1857" ht="15" spans="1:10">
      <c r="A1857" t="s">
        <v>3864</v>
      </c>
      <c r="B1857" t="s">
        <v>474</v>
      </c>
      <c r="C1857">
        <v>529468</v>
      </c>
      <c r="D1857" t="s">
        <v>3865</v>
      </c>
      <c r="E1857" s="103">
        <v>1916</v>
      </c>
      <c r="F1857" s="104" t="e" cm="1">
        <f t="array" ref="F1857">INDEX(QS!$B$5:$B$1000,MATCH(D1857,QS!$C$5:$C$1000,0))</f>
        <v>#N/A</v>
      </c>
      <c r="G1857" s="104" t="e">
        <f>VLOOKUP(D1857,TIMES排名!A:B,2,FALSE)</f>
        <v>#N/A</v>
      </c>
      <c r="J1857" s="109" t="s">
        <v>5826</v>
      </c>
    </row>
    <row r="1858" ht="15" spans="1:10">
      <c r="A1858" t="s">
        <v>3866</v>
      </c>
      <c r="B1858" t="s">
        <v>642</v>
      </c>
      <c r="C1858">
        <v>530287</v>
      </c>
      <c r="D1858" t="s">
        <v>3867</v>
      </c>
      <c r="E1858" s="103">
        <v>1916</v>
      </c>
      <c r="F1858" s="104" t="e" cm="1">
        <f t="array" ref="F1858">INDEX(QS!$B$5:$B$1000,MATCH(D1858,QS!$C$5:$C$1000,0))</f>
        <v>#N/A</v>
      </c>
      <c r="G1858" s="104" t="e">
        <f>VLOOKUP(D1858,TIMES排名!A:B,2,FALSE)</f>
        <v>#N/A</v>
      </c>
      <c r="J1858" s="109" t="s">
        <v>5827</v>
      </c>
    </row>
    <row r="1859" ht="15" spans="1:10">
      <c r="A1859" t="s">
        <v>3868</v>
      </c>
      <c r="B1859" t="s">
        <v>69</v>
      </c>
      <c r="C1859">
        <v>529900</v>
      </c>
      <c r="D1859" t="s">
        <v>3869</v>
      </c>
      <c r="E1859" s="103">
        <v>1916</v>
      </c>
      <c r="F1859" s="104" t="e" cm="1">
        <f t="array" ref="F1859">INDEX(QS!$B$5:$B$1000,MATCH(D1859,QS!$C$5:$C$1000,0))</f>
        <v>#N/A</v>
      </c>
      <c r="G1859" s="104" t="e">
        <f>VLOOKUP(D1859,TIMES排名!A:B,2,FALSE)</f>
        <v>#N/A</v>
      </c>
      <c r="J1859" s="109" t="s">
        <v>5828</v>
      </c>
    </row>
    <row r="1860" ht="15" spans="1:10">
      <c r="A1860" t="s">
        <v>3326</v>
      </c>
      <c r="B1860" t="s">
        <v>69</v>
      </c>
      <c r="C1860">
        <v>529948</v>
      </c>
      <c r="D1860" t="s">
        <v>3870</v>
      </c>
      <c r="E1860" s="103">
        <v>1916</v>
      </c>
      <c r="F1860" s="104" t="e" cm="1">
        <f t="array" ref="F1860">INDEX(QS!$B$5:$B$1000,MATCH(D1860,QS!$C$5:$C$1000,0))</f>
        <v>#N/A</v>
      </c>
      <c r="G1860" s="104" t="e">
        <f>VLOOKUP(D1860,TIMES排名!A:B,2,FALSE)</f>
        <v>#N/A</v>
      </c>
      <c r="J1860" s="109" t="s">
        <v>5829</v>
      </c>
    </row>
    <row r="1861" ht="15" spans="1:10">
      <c r="A1861" t="s">
        <v>470</v>
      </c>
      <c r="B1861" t="s">
        <v>471</v>
      </c>
      <c r="C1861">
        <v>529287</v>
      </c>
      <c r="D1861" t="s">
        <v>472</v>
      </c>
      <c r="E1861" s="103">
        <v>1921</v>
      </c>
      <c r="F1861" s="104" t="e" cm="1">
        <f t="array" ref="F1861">INDEX(QS!$B$5:$B$1000,MATCH(D1861,QS!$C$5:$C$1000,0))</f>
        <v>#N/A</v>
      </c>
      <c r="G1861" s="104" t="str">
        <f>VLOOKUP(D1861,TIMES排名!A:B,2,FALSE)</f>
        <v>1501+</v>
      </c>
      <c r="J1861" s="109" t="s">
        <v>5830</v>
      </c>
    </row>
    <row r="1862" ht="15" spans="1:10">
      <c r="A1862" t="s">
        <v>3871</v>
      </c>
      <c r="B1862" t="s">
        <v>69</v>
      </c>
      <c r="C1862">
        <v>529957</v>
      </c>
      <c r="D1862" t="s">
        <v>3872</v>
      </c>
      <c r="E1862" s="103">
        <v>1921</v>
      </c>
      <c r="F1862" s="104" t="e" cm="1">
        <f t="array" ref="F1862">INDEX(QS!$B$5:$B$1000,MATCH(D1862,QS!$C$5:$C$1000,0))</f>
        <v>#N/A</v>
      </c>
      <c r="G1862" s="104" t="e">
        <f>VLOOKUP(D1862,TIMES排名!A:B,2,FALSE)</f>
        <v>#N/A</v>
      </c>
      <c r="J1862" s="109" t="s">
        <v>5831</v>
      </c>
    </row>
    <row r="1863" ht="15" spans="1:10">
      <c r="A1863" t="s">
        <v>3873</v>
      </c>
      <c r="B1863" t="s">
        <v>457</v>
      </c>
      <c r="C1863">
        <v>529594</v>
      </c>
      <c r="D1863" t="s">
        <v>3874</v>
      </c>
      <c r="E1863" s="103">
        <v>1921</v>
      </c>
      <c r="F1863" s="104" t="e" cm="1">
        <f t="array" ref="F1863">INDEX(QS!$B$5:$B$1000,MATCH(D1863,QS!$C$5:$C$1000,0))</f>
        <v>#N/A</v>
      </c>
      <c r="G1863" s="104" t="e">
        <f>VLOOKUP(D1863,TIMES排名!A:B,2,FALSE)</f>
        <v>#N/A</v>
      </c>
      <c r="J1863" s="109" t="s">
        <v>5832</v>
      </c>
    </row>
    <row r="1864" ht="15" spans="1:10">
      <c r="A1864" t="s">
        <v>3876</v>
      </c>
      <c r="B1864" t="s">
        <v>642</v>
      </c>
      <c r="C1864">
        <v>530288</v>
      </c>
      <c r="D1864" t="s">
        <v>3877</v>
      </c>
      <c r="E1864" s="103">
        <v>1921</v>
      </c>
      <c r="F1864" s="104" t="e" cm="1">
        <f t="array" ref="F1864">INDEX(QS!$B$5:$B$1000,MATCH(D1864,QS!$C$5:$C$1000,0))</f>
        <v>#N/A</v>
      </c>
      <c r="G1864" s="104" t="e">
        <f>VLOOKUP(D1864,TIMES排名!A:B,2,FALSE)</f>
        <v>#N/A</v>
      </c>
      <c r="J1864" s="109" t="s">
        <v>5833</v>
      </c>
    </row>
    <row r="1865" ht="15" spans="1:10">
      <c r="A1865" t="s">
        <v>3878</v>
      </c>
      <c r="B1865" t="s">
        <v>69</v>
      </c>
      <c r="C1865">
        <v>529888</v>
      </c>
      <c r="D1865" t="s">
        <v>3879</v>
      </c>
      <c r="E1865" s="103">
        <v>1921</v>
      </c>
      <c r="F1865" s="104" t="e" cm="1">
        <f t="array" ref="F1865">INDEX(QS!$B$5:$B$1000,MATCH(D1865,QS!$C$5:$C$1000,0))</f>
        <v>#N/A</v>
      </c>
      <c r="G1865" s="104" t="e">
        <f>VLOOKUP(D1865,TIMES排名!A:B,2,FALSE)</f>
        <v>#N/A</v>
      </c>
      <c r="J1865" s="109" t="s">
        <v>5834</v>
      </c>
    </row>
    <row r="1866" ht="15" spans="1:10">
      <c r="A1866" t="s">
        <v>2552</v>
      </c>
      <c r="B1866" t="s">
        <v>69</v>
      </c>
      <c r="C1866">
        <v>530080</v>
      </c>
      <c r="D1866" t="s">
        <v>3880</v>
      </c>
      <c r="E1866" s="103">
        <v>1926</v>
      </c>
      <c r="F1866" s="104" t="e" cm="1">
        <f t="array" ref="F1866">INDEX(QS!$B$5:$B$1000,MATCH(D1866,QS!$C$5:$C$1000,0))</f>
        <v>#N/A</v>
      </c>
      <c r="G1866" s="104" t="e">
        <f>VLOOKUP(D1866,TIMES排名!A:B,2,FALSE)</f>
        <v>#N/A</v>
      </c>
      <c r="J1866" s="109" t="s">
        <v>5835</v>
      </c>
    </row>
    <row r="1867" ht="15" spans="1:10">
      <c r="A1867" t="s">
        <v>3881</v>
      </c>
      <c r="B1867" t="s">
        <v>131</v>
      </c>
      <c r="C1867">
        <v>529628</v>
      </c>
      <c r="D1867" t="s">
        <v>3882</v>
      </c>
      <c r="E1867" s="103">
        <v>1926</v>
      </c>
      <c r="F1867" s="104" t="e" cm="1">
        <f t="array" ref="F1867">INDEX(QS!$B$5:$B$1000,MATCH(D1867,QS!$C$5:$C$1000,0))</f>
        <v>#N/A</v>
      </c>
      <c r="G1867" s="104" t="e">
        <f>VLOOKUP(D1867,TIMES排名!A:B,2,FALSE)</f>
        <v>#N/A</v>
      </c>
      <c r="J1867" s="109" t="s">
        <v>5836</v>
      </c>
    </row>
    <row r="1868" ht="15" spans="1:10">
      <c r="A1868" t="s">
        <v>534</v>
      </c>
      <c r="B1868" t="s">
        <v>106</v>
      </c>
      <c r="C1868">
        <v>529295</v>
      </c>
      <c r="D1868" t="s">
        <v>535</v>
      </c>
      <c r="E1868" s="103">
        <v>1926</v>
      </c>
      <c r="F1868" s="104" t="e" cm="1">
        <f t="array" ref="F1868">INDEX(QS!$B$5:$B$1000,MATCH(D1868,QS!$C$5:$C$1000,0))</f>
        <v>#N/A</v>
      </c>
      <c r="G1868" s="104" t="str">
        <f>VLOOKUP(D1868,TIMES排名!A:B,2,FALSE)</f>
        <v>1501+</v>
      </c>
      <c r="J1868" s="109" t="s">
        <v>5837</v>
      </c>
    </row>
    <row r="1869" ht="15" spans="1:10">
      <c r="A1869" t="s">
        <v>3883</v>
      </c>
      <c r="B1869" t="s">
        <v>106</v>
      </c>
      <c r="C1869">
        <v>529624</v>
      </c>
      <c r="D1869" t="s">
        <v>3884</v>
      </c>
      <c r="E1869" s="103">
        <v>1926</v>
      </c>
      <c r="F1869" s="104" t="e" cm="1">
        <f t="array" ref="F1869">INDEX(QS!$B$5:$B$1000,MATCH(D1869,QS!$C$5:$C$1000,0))</f>
        <v>#N/A</v>
      </c>
      <c r="G1869" s="104" t="e">
        <f>VLOOKUP(D1869,TIMES排名!A:B,2,FALSE)</f>
        <v>#N/A</v>
      </c>
      <c r="J1869" s="109" t="s">
        <v>5838</v>
      </c>
    </row>
    <row r="1870" ht="15" spans="1:10">
      <c r="A1870" t="s">
        <v>504</v>
      </c>
      <c r="B1870" t="s">
        <v>106</v>
      </c>
      <c r="C1870">
        <v>530072</v>
      </c>
      <c r="D1870" t="s">
        <v>505</v>
      </c>
      <c r="E1870" s="103">
        <v>1930</v>
      </c>
      <c r="F1870" s="104" t="e" cm="1">
        <f t="array" ref="F1870">INDEX(QS!$B$5:$B$1000,MATCH(D1870,QS!$C$5:$C$1000,0))</f>
        <v>#N/A</v>
      </c>
      <c r="G1870" s="104" t="str">
        <f>VLOOKUP(D1870,TIMES排名!A:B,2,FALSE)</f>
        <v>1501+</v>
      </c>
      <c r="J1870" s="109" t="s">
        <v>5839</v>
      </c>
    </row>
    <row r="1871" ht="15" spans="1:10">
      <c r="A1871" t="s">
        <v>620</v>
      </c>
      <c r="B1871" t="s">
        <v>106</v>
      </c>
      <c r="C1871">
        <v>529127</v>
      </c>
      <c r="D1871" t="s">
        <v>621</v>
      </c>
      <c r="E1871" s="103">
        <v>1931</v>
      </c>
      <c r="F1871" s="104" t="e" cm="1">
        <f t="array" ref="F1871">INDEX(QS!$B$5:$B$1000,MATCH(D1871,QS!$C$5:$C$1000,0))</f>
        <v>#N/A</v>
      </c>
      <c r="G1871" s="104" t="e">
        <f>VLOOKUP(D1871,TIMES排名!A:B,2,FALSE)</f>
        <v>#N/A</v>
      </c>
      <c r="J1871" s="109" t="s">
        <v>5840</v>
      </c>
    </row>
    <row r="1872" ht="15" spans="1:10">
      <c r="A1872" t="s">
        <v>2626</v>
      </c>
      <c r="B1872" t="s">
        <v>69</v>
      </c>
      <c r="C1872">
        <v>529605</v>
      </c>
      <c r="D1872" t="s">
        <v>3885</v>
      </c>
      <c r="E1872" s="103">
        <v>1931</v>
      </c>
      <c r="F1872" s="104" t="e" cm="1">
        <f t="array" ref="F1872">INDEX(QS!$B$5:$B$1000,MATCH(D1872,QS!$C$5:$C$1000,0))</f>
        <v>#N/A</v>
      </c>
      <c r="G1872" s="104" t="e">
        <f>VLOOKUP(D1872,TIMES排名!A:B,2,FALSE)</f>
        <v>#N/A</v>
      </c>
      <c r="J1872" s="109" t="s">
        <v>5841</v>
      </c>
    </row>
    <row r="1873" ht="15" spans="1:10">
      <c r="A1873" t="s">
        <v>3886</v>
      </c>
      <c r="B1873" t="s">
        <v>69</v>
      </c>
      <c r="C1873">
        <v>529931</v>
      </c>
      <c r="D1873" t="s">
        <v>3887</v>
      </c>
      <c r="E1873" s="103">
        <v>1931</v>
      </c>
      <c r="F1873" s="104" t="e" cm="1">
        <f t="array" ref="F1873">INDEX(QS!$B$5:$B$1000,MATCH(D1873,QS!$C$5:$C$1000,0))</f>
        <v>#N/A</v>
      </c>
      <c r="G1873" s="104" t="e">
        <f>VLOOKUP(D1873,TIMES排名!A:B,2,FALSE)</f>
        <v>#N/A</v>
      </c>
      <c r="J1873" s="109" t="s">
        <v>5842</v>
      </c>
    </row>
    <row r="1874" ht="15" spans="1:10">
      <c r="A1874" t="s">
        <v>2760</v>
      </c>
      <c r="B1874" t="s">
        <v>642</v>
      </c>
      <c r="C1874">
        <v>530289</v>
      </c>
      <c r="D1874" t="s">
        <v>3888</v>
      </c>
      <c r="E1874" s="103">
        <v>1934</v>
      </c>
      <c r="F1874" s="104" t="e" cm="1">
        <f t="array" ref="F1874">INDEX(QS!$B$5:$B$1000,MATCH(D1874,QS!$C$5:$C$1000,0))</f>
        <v>#N/A</v>
      </c>
      <c r="G1874" s="104" t="e">
        <f>VLOOKUP(D1874,TIMES排名!A:B,2,FALSE)</f>
        <v>#N/A</v>
      </c>
      <c r="J1874" s="109" t="s">
        <v>5843</v>
      </c>
    </row>
    <row r="1875" ht="15" spans="1:10">
      <c r="A1875" t="s">
        <v>544</v>
      </c>
      <c r="B1875" t="s">
        <v>545</v>
      </c>
      <c r="C1875">
        <v>529899</v>
      </c>
      <c r="D1875" t="s">
        <v>546</v>
      </c>
      <c r="E1875" s="103">
        <v>1934</v>
      </c>
      <c r="F1875" s="104" t="e" cm="1">
        <f t="array" ref="F1875">INDEX(QS!$B$5:$B$1000,MATCH(D1875,QS!$C$5:$C$1000,0))</f>
        <v>#N/A</v>
      </c>
      <c r="G1875" s="104" t="e">
        <f>VLOOKUP(D1875,TIMES排名!A:B,2,FALSE)</f>
        <v>#N/A</v>
      </c>
      <c r="J1875" s="109" t="s">
        <v>5844</v>
      </c>
    </row>
    <row r="1876" ht="15" spans="1:10">
      <c r="A1876" t="s">
        <v>3889</v>
      </c>
      <c r="B1876" t="s">
        <v>3890</v>
      </c>
      <c r="C1876">
        <v>530290</v>
      </c>
      <c r="D1876" t="s">
        <v>3891</v>
      </c>
      <c r="E1876" s="103">
        <v>1934</v>
      </c>
      <c r="F1876" s="104" t="str" cm="1">
        <f t="array" ref="F1876">INDEX(QS!$B$5:$B$1000,MATCH(D1876,QS!$C$5:$C$1000,0))</f>
        <v>641-650</v>
      </c>
      <c r="G1876" s="104" t="e">
        <f>VLOOKUP(D1876,TIMES排名!A:B,2,FALSE)</f>
        <v>#N/A</v>
      </c>
      <c r="J1876" s="109" t="s">
        <v>5845</v>
      </c>
    </row>
    <row r="1877" ht="15" spans="1:10">
      <c r="A1877" t="s">
        <v>3893</v>
      </c>
      <c r="B1877" t="s">
        <v>218</v>
      </c>
      <c r="C1877">
        <v>529180</v>
      </c>
      <c r="D1877" t="s">
        <v>3894</v>
      </c>
      <c r="E1877" s="103">
        <v>1934</v>
      </c>
      <c r="F1877" s="104" t="e" cm="1">
        <f t="array" ref="F1877">INDEX(QS!$B$5:$B$1000,MATCH(D1877,QS!$C$5:$C$1000,0))</f>
        <v>#N/A</v>
      </c>
      <c r="G1877" s="104" t="e">
        <f>VLOOKUP(D1877,TIMES排名!A:B,2,FALSE)</f>
        <v>#N/A</v>
      </c>
      <c r="J1877" s="109" t="s">
        <v>5846</v>
      </c>
    </row>
    <row r="1878" ht="15" spans="1:10">
      <c r="A1878" t="s">
        <v>511</v>
      </c>
      <c r="B1878" t="s">
        <v>106</v>
      </c>
      <c r="C1878">
        <v>530012</v>
      </c>
      <c r="D1878" t="s">
        <v>512</v>
      </c>
      <c r="E1878" s="103">
        <v>1938</v>
      </c>
      <c r="F1878" s="104" t="e" cm="1">
        <f t="array" ref="F1878">INDEX(QS!$B$5:$B$1000,MATCH(D1878,QS!$C$5:$C$1000,0))</f>
        <v>#N/A</v>
      </c>
      <c r="G1878" s="104" t="str">
        <f>VLOOKUP(D1878,TIMES排名!A:B,2,FALSE)</f>
        <v>1501+</v>
      </c>
      <c r="J1878" s="109" t="s">
        <v>5847</v>
      </c>
    </row>
    <row r="1879" ht="15" spans="1:10">
      <c r="A1879" t="s">
        <v>557</v>
      </c>
      <c r="B1879" t="s">
        <v>474</v>
      </c>
      <c r="C1879">
        <v>530008</v>
      </c>
      <c r="D1879" t="s">
        <v>558</v>
      </c>
      <c r="E1879" s="103">
        <v>1938</v>
      </c>
      <c r="F1879" s="104" t="e" cm="1">
        <f t="array" ref="F1879">INDEX(QS!$B$5:$B$1000,MATCH(D1879,QS!$C$5:$C$1000,0))</f>
        <v>#N/A</v>
      </c>
      <c r="G1879" s="104" t="str">
        <f>VLOOKUP(D1879,TIMES排名!A:B,2,FALSE)</f>
        <v>1501+</v>
      </c>
      <c r="J1879" s="109" t="s">
        <v>5848</v>
      </c>
    </row>
    <row r="1880" ht="15" spans="1:10">
      <c r="A1880" t="s">
        <v>3895</v>
      </c>
      <c r="B1880" t="s">
        <v>642</v>
      </c>
      <c r="C1880">
        <v>530093</v>
      </c>
      <c r="D1880" t="s">
        <v>3896</v>
      </c>
      <c r="E1880" s="103">
        <v>1938</v>
      </c>
      <c r="F1880" s="104" t="e" cm="1">
        <f t="array" ref="F1880">INDEX(QS!$B$5:$B$1000,MATCH(D1880,QS!$C$5:$C$1000,0))</f>
        <v>#N/A</v>
      </c>
      <c r="G1880" s="104" t="e">
        <f>VLOOKUP(D1880,TIMES排名!A:B,2,FALSE)</f>
        <v>#N/A</v>
      </c>
      <c r="J1880" s="109" t="s">
        <v>5849</v>
      </c>
    </row>
    <row r="1881" ht="15" spans="1:10">
      <c r="A1881" t="s">
        <v>1244</v>
      </c>
      <c r="B1881" t="s">
        <v>522</v>
      </c>
      <c r="C1881">
        <v>529981</v>
      </c>
      <c r="D1881" t="s">
        <v>1245</v>
      </c>
      <c r="E1881" s="103">
        <v>1938</v>
      </c>
      <c r="F1881" s="104" t="e" cm="1">
        <f t="array" ref="F1881">INDEX(QS!$B$5:$B$1000,MATCH(D1881,QS!$C$5:$C$1000,0))</f>
        <v>#N/A</v>
      </c>
      <c r="G1881" s="104" t="str">
        <f>VLOOKUP(D1881,TIMES排名!A:B,2,FALSE)</f>
        <v>1001–1200</v>
      </c>
      <c r="J1881" s="109" t="s">
        <v>5850</v>
      </c>
    </row>
    <row r="1882" ht="15" spans="1:10">
      <c r="A1882" t="s">
        <v>3676</v>
      </c>
      <c r="B1882" t="s">
        <v>461</v>
      </c>
      <c r="C1882">
        <v>529771</v>
      </c>
      <c r="D1882" t="s">
        <v>3897</v>
      </c>
      <c r="E1882" s="103">
        <v>1938</v>
      </c>
      <c r="F1882" s="104" t="e" cm="1">
        <f t="array" ref="F1882">INDEX(QS!$B$5:$B$1000,MATCH(D1882,QS!$C$5:$C$1000,0))</f>
        <v>#N/A</v>
      </c>
      <c r="G1882" s="104" t="e">
        <f>VLOOKUP(D1882,TIMES排名!A:B,2,FALSE)</f>
        <v>#N/A</v>
      </c>
      <c r="J1882" s="109" t="s">
        <v>5851</v>
      </c>
    </row>
    <row r="1883" ht="15" spans="1:10">
      <c r="A1883" t="s">
        <v>3898</v>
      </c>
      <c r="B1883" t="s">
        <v>642</v>
      </c>
      <c r="C1883">
        <v>529773</v>
      </c>
      <c r="D1883" t="s">
        <v>3899</v>
      </c>
      <c r="E1883" s="103">
        <v>1938</v>
      </c>
      <c r="F1883" s="104" t="e" cm="1">
        <f t="array" ref="F1883">INDEX(QS!$B$5:$B$1000,MATCH(D1883,QS!$C$5:$C$1000,0))</f>
        <v>#N/A</v>
      </c>
      <c r="G1883" s="104" t="e">
        <f>VLOOKUP(D1883,TIMES排名!A:B,2,FALSE)</f>
        <v>#N/A</v>
      </c>
      <c r="J1883" s="109" t="s">
        <v>5852</v>
      </c>
    </row>
    <row r="1884" ht="15" spans="1:10">
      <c r="A1884" t="s">
        <v>1360</v>
      </c>
      <c r="B1884" t="s">
        <v>69</v>
      </c>
      <c r="C1884">
        <v>529847</v>
      </c>
      <c r="D1884" t="s">
        <v>3900</v>
      </c>
      <c r="E1884" s="103">
        <v>1938</v>
      </c>
      <c r="F1884" s="104" t="e" cm="1">
        <f t="array" ref="F1884">INDEX(QS!$B$5:$B$1000,MATCH(D1884,QS!$C$5:$C$1000,0))</f>
        <v>#N/A</v>
      </c>
      <c r="G1884" s="104" t="e">
        <f>VLOOKUP(D1884,TIMES排名!A:B,2,FALSE)</f>
        <v>#N/A</v>
      </c>
      <c r="J1884" s="109" t="s">
        <v>5853</v>
      </c>
    </row>
    <row r="1885" ht="15" spans="1:10">
      <c r="A1885" t="s">
        <v>1540</v>
      </c>
      <c r="B1885" t="s">
        <v>642</v>
      </c>
      <c r="C1885">
        <v>530099</v>
      </c>
      <c r="D1885" t="s">
        <v>1541</v>
      </c>
      <c r="E1885" s="103">
        <v>1938</v>
      </c>
      <c r="F1885" s="104" t="e" cm="1">
        <f t="array" ref="F1885">INDEX(QS!$B$5:$B$1000,MATCH(D1885,QS!$C$5:$C$1000,0))</f>
        <v>#N/A</v>
      </c>
      <c r="G1885" s="104" t="e">
        <f>VLOOKUP(D1885,TIMES排名!A:B,2,FALSE)</f>
        <v>#N/A</v>
      </c>
      <c r="J1885" s="109" t="s">
        <v>5854</v>
      </c>
    </row>
    <row r="1886" ht="15" spans="1:10">
      <c r="A1886" t="s">
        <v>1367</v>
      </c>
      <c r="B1886" t="s">
        <v>69</v>
      </c>
      <c r="C1886">
        <v>529862</v>
      </c>
      <c r="D1886" t="s">
        <v>3901</v>
      </c>
      <c r="E1886" s="103">
        <v>1938</v>
      </c>
      <c r="F1886" s="104" t="e" cm="1">
        <f t="array" ref="F1886">INDEX(QS!$B$5:$B$1000,MATCH(D1886,QS!$C$5:$C$1000,0))</f>
        <v>#N/A</v>
      </c>
      <c r="G1886" s="104" t="e">
        <f>VLOOKUP(D1886,TIMES排名!A:B,2,FALSE)</f>
        <v>#N/A</v>
      </c>
      <c r="J1886" s="109" t="s">
        <v>5855</v>
      </c>
    </row>
    <row r="1887" ht="15" spans="1:10">
      <c r="A1887" t="s">
        <v>1322</v>
      </c>
      <c r="B1887" t="s">
        <v>471</v>
      </c>
      <c r="C1887">
        <v>529226</v>
      </c>
      <c r="D1887" t="s">
        <v>1323</v>
      </c>
      <c r="E1887" s="103">
        <v>1947</v>
      </c>
      <c r="F1887" s="104" t="e" cm="1">
        <f t="array" ref="F1887">INDEX(QS!$B$5:$B$1000,MATCH(D1887,QS!$C$5:$C$1000,0))</f>
        <v>#N/A</v>
      </c>
      <c r="G1887" s="104" t="str">
        <f>VLOOKUP(D1887,TIMES排名!A:B,2,FALSE)</f>
        <v>1201–1500</v>
      </c>
      <c r="J1887" s="109" t="s">
        <v>5856</v>
      </c>
    </row>
    <row r="1888" ht="15" spans="1:10">
      <c r="A1888" t="s">
        <v>1653</v>
      </c>
      <c r="B1888" t="s">
        <v>69</v>
      </c>
      <c r="C1888">
        <v>529856</v>
      </c>
      <c r="D1888" t="s">
        <v>3902</v>
      </c>
      <c r="E1888" s="103">
        <v>1947</v>
      </c>
      <c r="F1888" s="104" t="e" cm="1">
        <f t="array" ref="F1888">INDEX(QS!$B$5:$B$1000,MATCH(D1888,QS!$C$5:$C$1000,0))</f>
        <v>#N/A</v>
      </c>
      <c r="G1888" s="104" t="e">
        <f>VLOOKUP(D1888,TIMES排名!A:B,2,FALSE)</f>
        <v>#N/A</v>
      </c>
      <c r="J1888" s="109" t="s">
        <v>5857</v>
      </c>
    </row>
    <row r="1889" ht="15" spans="1:10">
      <c r="A1889" t="s">
        <v>2605</v>
      </c>
      <c r="B1889" t="s">
        <v>516</v>
      </c>
      <c r="C1889">
        <v>529267</v>
      </c>
      <c r="D1889" t="s">
        <v>3903</v>
      </c>
      <c r="E1889" s="103">
        <v>1947</v>
      </c>
      <c r="F1889" s="104" t="e" cm="1">
        <f t="array" ref="F1889">INDEX(QS!$B$5:$B$1000,MATCH(D1889,QS!$C$5:$C$1000,0))</f>
        <v>#N/A</v>
      </c>
      <c r="G1889" s="104" t="e">
        <f>VLOOKUP(D1889,TIMES排名!A:B,2,FALSE)</f>
        <v>#N/A</v>
      </c>
      <c r="J1889" s="109" t="s">
        <v>5858</v>
      </c>
    </row>
    <row r="1890" ht="15" spans="1:10">
      <c r="A1890" t="s">
        <v>3904</v>
      </c>
      <c r="B1890" t="s">
        <v>96</v>
      </c>
      <c r="C1890">
        <v>529078</v>
      </c>
      <c r="D1890" t="s">
        <v>3905</v>
      </c>
      <c r="E1890" s="103">
        <v>1947</v>
      </c>
      <c r="F1890" s="104" t="e" cm="1">
        <f t="array" ref="F1890">INDEX(QS!$B$5:$B$1000,MATCH(D1890,QS!$C$5:$C$1000,0))</f>
        <v>#N/A</v>
      </c>
      <c r="G1890" s="104" t="e">
        <f>VLOOKUP(D1890,TIMES排名!A:B,2,FALSE)</f>
        <v>#N/A</v>
      </c>
      <c r="J1890" s="109" t="s">
        <v>5859</v>
      </c>
    </row>
    <row r="1891" ht="15" spans="1:10">
      <c r="A1891" t="s">
        <v>3906</v>
      </c>
      <c r="B1891" t="s">
        <v>474</v>
      </c>
      <c r="C1891">
        <v>530010</v>
      </c>
      <c r="D1891" t="s">
        <v>3907</v>
      </c>
      <c r="E1891" s="103">
        <v>1947</v>
      </c>
      <c r="F1891" s="104" t="e" cm="1">
        <f t="array" ref="F1891">INDEX(QS!$B$5:$B$1000,MATCH(D1891,QS!$C$5:$C$1000,0))</f>
        <v>#N/A</v>
      </c>
      <c r="G1891" s="104" t="e">
        <f>VLOOKUP(D1891,TIMES排名!A:B,2,FALSE)</f>
        <v>#N/A</v>
      </c>
      <c r="J1891" s="109" t="s">
        <v>5860</v>
      </c>
    </row>
    <row r="1892" ht="15" spans="1:10">
      <c r="A1892" t="s">
        <v>3908</v>
      </c>
      <c r="B1892" t="s">
        <v>461</v>
      </c>
      <c r="C1892">
        <v>530291</v>
      </c>
      <c r="D1892" t="s">
        <v>3909</v>
      </c>
      <c r="E1892" s="103">
        <v>1947</v>
      </c>
      <c r="F1892" s="104" t="e" cm="1">
        <f t="array" ref="F1892">INDEX(QS!$B$5:$B$1000,MATCH(D1892,QS!$C$5:$C$1000,0))</f>
        <v>#N/A</v>
      </c>
      <c r="G1892" s="104" t="e">
        <f>VLOOKUP(D1892,TIMES排名!A:B,2,FALSE)</f>
        <v>#N/A</v>
      </c>
      <c r="J1892" s="109" t="s">
        <v>5861</v>
      </c>
    </row>
    <row r="1893" ht="15" spans="1:10">
      <c r="A1893" t="s">
        <v>815</v>
      </c>
      <c r="B1893" t="s">
        <v>69</v>
      </c>
      <c r="C1893">
        <v>530292</v>
      </c>
      <c r="D1893" t="s">
        <v>3910</v>
      </c>
      <c r="E1893" s="103">
        <v>1953</v>
      </c>
      <c r="F1893" s="104" t="e" cm="1">
        <f t="array" ref="F1893">INDEX(QS!$B$5:$B$1000,MATCH(D1893,QS!$C$5:$C$1000,0))</f>
        <v>#N/A</v>
      </c>
      <c r="G1893" s="104" t="e">
        <f>VLOOKUP(D1893,TIMES排名!A:B,2,FALSE)</f>
        <v>#N/A</v>
      </c>
      <c r="J1893" s="109" t="s">
        <v>5862</v>
      </c>
    </row>
    <row r="1894" ht="15" spans="1:10">
      <c r="A1894" t="s">
        <v>2714</v>
      </c>
      <c r="B1894" t="s">
        <v>642</v>
      </c>
      <c r="C1894">
        <v>529958</v>
      </c>
      <c r="D1894" t="s">
        <v>3911</v>
      </c>
      <c r="E1894" s="103">
        <v>1953</v>
      </c>
      <c r="F1894" s="104" t="e" cm="1">
        <f t="array" ref="F1894">INDEX(QS!$B$5:$B$1000,MATCH(D1894,QS!$C$5:$C$1000,0))</f>
        <v>#N/A</v>
      </c>
      <c r="G1894" s="104" t="e">
        <f>VLOOKUP(D1894,TIMES排名!A:B,2,FALSE)</f>
        <v>#N/A</v>
      </c>
      <c r="J1894" s="109" t="s">
        <v>5863</v>
      </c>
    </row>
    <row r="1895" ht="15" spans="1:10">
      <c r="A1895" t="s">
        <v>3912</v>
      </c>
      <c r="B1895" t="s">
        <v>642</v>
      </c>
      <c r="C1895">
        <v>530293</v>
      </c>
      <c r="D1895" t="s">
        <v>3913</v>
      </c>
      <c r="E1895" s="103">
        <v>1953</v>
      </c>
      <c r="F1895" s="104" t="e" cm="1">
        <f t="array" ref="F1895">INDEX(QS!$B$5:$B$1000,MATCH(D1895,QS!$C$5:$C$1000,0))</f>
        <v>#N/A</v>
      </c>
      <c r="G1895" s="104" t="e">
        <f>VLOOKUP(D1895,TIMES排名!A:B,2,FALSE)</f>
        <v>#N/A</v>
      </c>
      <c r="J1895" s="109" t="s">
        <v>5864</v>
      </c>
    </row>
    <row r="1896" ht="15" spans="1:10">
      <c r="A1896" t="s">
        <v>3914</v>
      </c>
      <c r="B1896" t="s">
        <v>642</v>
      </c>
      <c r="C1896">
        <v>529639</v>
      </c>
      <c r="D1896" t="s">
        <v>3915</v>
      </c>
      <c r="E1896" s="103">
        <v>1953</v>
      </c>
      <c r="F1896" s="104" t="e" cm="1">
        <f t="array" ref="F1896">INDEX(QS!$B$5:$B$1000,MATCH(D1896,QS!$C$5:$C$1000,0))</f>
        <v>#N/A</v>
      </c>
      <c r="G1896" s="104" t="e">
        <f>VLOOKUP(D1896,TIMES排名!A:B,2,FALSE)</f>
        <v>#N/A</v>
      </c>
      <c r="J1896" s="109" t="s">
        <v>5865</v>
      </c>
    </row>
    <row r="1897" ht="15" spans="1:10">
      <c r="A1897" t="s">
        <v>1705</v>
      </c>
      <c r="B1897" t="s">
        <v>883</v>
      </c>
      <c r="C1897">
        <v>530294</v>
      </c>
      <c r="D1897" t="s">
        <v>1706</v>
      </c>
      <c r="E1897" s="103">
        <v>1953</v>
      </c>
      <c r="F1897" s="104" t="e" cm="1">
        <f t="array" ref="F1897">INDEX(QS!$B$5:$B$1000,MATCH(D1897,QS!$C$5:$C$1000,0))</f>
        <v>#N/A</v>
      </c>
      <c r="G1897" s="104" t="str">
        <f>VLOOKUP(D1897,TIMES排名!A:B,2,FALSE)</f>
        <v>Reporter</v>
      </c>
      <c r="J1897" s="109" t="s">
        <v>5866</v>
      </c>
    </row>
    <row r="1898" ht="15" spans="1:10">
      <c r="A1898" t="s">
        <v>3916</v>
      </c>
      <c r="B1898" t="s">
        <v>642</v>
      </c>
      <c r="C1898">
        <v>529649</v>
      </c>
      <c r="D1898" t="s">
        <v>3917</v>
      </c>
      <c r="E1898" s="103">
        <v>1958</v>
      </c>
      <c r="F1898" s="104" t="e" cm="1">
        <f t="array" ref="F1898">INDEX(QS!$B$5:$B$1000,MATCH(D1898,QS!$C$5:$C$1000,0))</f>
        <v>#N/A</v>
      </c>
      <c r="G1898" s="104" t="e">
        <f>VLOOKUP(D1898,TIMES排名!A:B,2,FALSE)</f>
        <v>#N/A</v>
      </c>
      <c r="J1898" s="109" t="s">
        <v>5867</v>
      </c>
    </row>
    <row r="1899" ht="15" spans="1:10">
      <c r="A1899" t="s">
        <v>1242</v>
      </c>
      <c r="B1899" t="s">
        <v>36</v>
      </c>
      <c r="C1899">
        <v>530001</v>
      </c>
      <c r="D1899" t="s">
        <v>3918</v>
      </c>
      <c r="E1899" s="103">
        <v>1958</v>
      </c>
      <c r="F1899" s="104" t="e" cm="1">
        <f t="array" ref="F1899">INDEX(QS!$B$5:$B$1000,MATCH(D1899,QS!$C$5:$C$1000,0))</f>
        <v>#N/A</v>
      </c>
      <c r="G1899" s="104" t="e">
        <f>VLOOKUP(D1899,TIMES排名!A:B,2,FALSE)</f>
        <v>#N/A</v>
      </c>
      <c r="J1899" s="109" t="s">
        <v>5868</v>
      </c>
    </row>
    <row r="1900" ht="15" spans="1:10">
      <c r="A1900" t="s">
        <v>532</v>
      </c>
      <c r="B1900" t="s">
        <v>106</v>
      </c>
      <c r="C1900">
        <v>529191</v>
      </c>
      <c r="D1900" t="s">
        <v>533</v>
      </c>
      <c r="E1900" s="103">
        <v>1960</v>
      </c>
      <c r="F1900" s="104" t="e" cm="1">
        <f t="array" ref="F1900">INDEX(QS!$B$5:$B$1000,MATCH(D1900,QS!$C$5:$C$1000,0))</f>
        <v>#N/A</v>
      </c>
      <c r="G1900" s="104" t="str">
        <f>VLOOKUP(D1900,TIMES排名!A:B,2,FALSE)</f>
        <v>1501+</v>
      </c>
      <c r="J1900" s="109" t="s">
        <v>5869</v>
      </c>
    </row>
    <row r="1901" ht="15" spans="1:10">
      <c r="A1901" t="s">
        <v>3919</v>
      </c>
      <c r="B1901" t="s">
        <v>464</v>
      </c>
      <c r="C1901">
        <v>528975</v>
      </c>
      <c r="D1901" t="s">
        <v>3920</v>
      </c>
      <c r="E1901" s="103">
        <v>1960</v>
      </c>
      <c r="F1901" s="104" t="e" cm="1">
        <f t="array" ref="F1901">INDEX(QS!$B$5:$B$1000,MATCH(D1901,QS!$C$5:$C$1000,0))</f>
        <v>#N/A</v>
      </c>
      <c r="G1901" s="104" t="e">
        <f>VLOOKUP(D1901,TIMES排名!A:B,2,FALSE)</f>
        <v>#N/A</v>
      </c>
      <c r="J1901" s="109" t="s">
        <v>5870</v>
      </c>
    </row>
    <row r="1902" ht="15" spans="1:10">
      <c r="A1902" t="s">
        <v>3921</v>
      </c>
      <c r="B1902" t="s">
        <v>69</v>
      </c>
      <c r="C1902">
        <v>530064</v>
      </c>
      <c r="D1902" t="s">
        <v>3922</v>
      </c>
      <c r="E1902" s="103">
        <v>1960</v>
      </c>
      <c r="F1902" s="104" t="e" cm="1">
        <f t="array" ref="F1902">INDEX(QS!$B$5:$B$1000,MATCH(D1902,QS!$C$5:$C$1000,0))</f>
        <v>#N/A</v>
      </c>
      <c r="G1902" s="104" t="e">
        <f>VLOOKUP(D1902,TIMES排名!A:B,2,FALSE)</f>
        <v>#N/A</v>
      </c>
      <c r="J1902" s="109" t="s">
        <v>5871</v>
      </c>
    </row>
    <row r="1903" ht="15" spans="1:10">
      <c r="A1903" t="s">
        <v>1525</v>
      </c>
      <c r="B1903" t="s">
        <v>69</v>
      </c>
      <c r="C1903">
        <v>530295</v>
      </c>
      <c r="D1903" t="s">
        <v>3923</v>
      </c>
      <c r="E1903" s="103">
        <v>1960</v>
      </c>
      <c r="F1903" s="104" t="e" cm="1">
        <f t="array" ref="F1903">INDEX(QS!$B$5:$B$1000,MATCH(D1903,QS!$C$5:$C$1000,0))</f>
        <v>#N/A</v>
      </c>
      <c r="G1903" s="104" t="e">
        <f>VLOOKUP(D1903,TIMES排名!A:B,2,FALSE)</f>
        <v>#N/A</v>
      </c>
      <c r="J1903" s="109" t="s">
        <v>5872</v>
      </c>
    </row>
    <row r="1904" ht="15" spans="1:10">
      <c r="A1904" t="s">
        <v>579</v>
      </c>
      <c r="B1904" t="s">
        <v>106</v>
      </c>
      <c r="C1904">
        <v>529246</v>
      </c>
      <c r="D1904" t="s">
        <v>580</v>
      </c>
      <c r="E1904" s="103">
        <v>1960</v>
      </c>
      <c r="F1904" s="104" t="e" cm="1">
        <f t="array" ref="F1904">INDEX(QS!$B$5:$B$1000,MATCH(D1904,QS!$C$5:$C$1000,0))</f>
        <v>#N/A</v>
      </c>
      <c r="G1904" s="104" t="str">
        <f>VLOOKUP(D1904,TIMES排名!A:B,2,FALSE)</f>
        <v>1501+</v>
      </c>
      <c r="J1904" s="109" t="s">
        <v>5873</v>
      </c>
    </row>
    <row r="1905" ht="15" spans="1:10">
      <c r="A1905" t="s">
        <v>695</v>
      </c>
      <c r="B1905" t="s">
        <v>471</v>
      </c>
      <c r="C1905">
        <v>529116</v>
      </c>
      <c r="D1905" t="s">
        <v>3924</v>
      </c>
      <c r="E1905" s="103">
        <v>1965</v>
      </c>
      <c r="F1905" s="104" t="e" cm="1">
        <f t="array" ref="F1905">INDEX(QS!$B$5:$B$1000,MATCH(D1905,QS!$C$5:$C$1000,0))</f>
        <v>#N/A</v>
      </c>
      <c r="G1905" s="104" t="e">
        <f>VLOOKUP(D1905,TIMES排名!A:B,2,FALSE)</f>
        <v>#N/A</v>
      </c>
      <c r="J1905" s="109" t="s">
        <v>5874</v>
      </c>
    </row>
    <row r="1906" ht="15" spans="1:10">
      <c r="A1906" t="s">
        <v>218</v>
      </c>
      <c r="B1906" t="s">
        <v>218</v>
      </c>
      <c r="C1906">
        <v>530296</v>
      </c>
      <c r="D1906" t="s">
        <v>3925</v>
      </c>
      <c r="E1906" s="103">
        <v>1965</v>
      </c>
      <c r="F1906" s="104" t="e" cm="1">
        <f t="array" ref="F1906">INDEX(QS!$B$5:$B$1000,MATCH(D1906,QS!$C$5:$C$1000,0))</f>
        <v>#N/A</v>
      </c>
      <c r="G1906" s="104" t="e">
        <f>VLOOKUP(D1906,TIMES排名!A:B,2,FALSE)</f>
        <v>#N/A</v>
      </c>
      <c r="J1906" s="109" t="s">
        <v>5875</v>
      </c>
    </row>
    <row r="1907" ht="15" spans="1:10">
      <c r="A1907" t="s">
        <v>1168</v>
      </c>
      <c r="B1907" t="s">
        <v>522</v>
      </c>
      <c r="C1907">
        <v>529843</v>
      </c>
      <c r="D1907" t="s">
        <v>3926</v>
      </c>
      <c r="E1907" s="103">
        <v>1965</v>
      </c>
      <c r="F1907" s="104" t="e" cm="1">
        <f t="array" ref="F1907">INDEX(QS!$B$5:$B$1000,MATCH(D1907,QS!$C$5:$C$1000,0))</f>
        <v>#N/A</v>
      </c>
      <c r="G1907" s="104" t="e">
        <f>VLOOKUP(D1907,TIMES排名!A:B,2,FALSE)</f>
        <v>#N/A</v>
      </c>
      <c r="J1907" s="109" t="s">
        <v>5876</v>
      </c>
    </row>
    <row r="1908" ht="15" spans="1:10">
      <c r="A1908" t="s">
        <v>3145</v>
      </c>
      <c r="B1908" t="s">
        <v>69</v>
      </c>
      <c r="C1908">
        <v>529927</v>
      </c>
      <c r="D1908" t="s">
        <v>3927</v>
      </c>
      <c r="E1908" s="103">
        <v>1965</v>
      </c>
      <c r="F1908" s="104" t="e" cm="1">
        <f t="array" ref="F1908">INDEX(QS!$B$5:$B$1000,MATCH(D1908,QS!$C$5:$C$1000,0))</f>
        <v>#N/A</v>
      </c>
      <c r="G1908" s="104" t="e">
        <f>VLOOKUP(D1908,TIMES排名!A:B,2,FALSE)</f>
        <v>#N/A</v>
      </c>
      <c r="J1908" s="109" t="s">
        <v>5877</v>
      </c>
    </row>
    <row r="1909" ht="15" spans="1:10">
      <c r="A1909" t="s">
        <v>485</v>
      </c>
      <c r="B1909" t="s">
        <v>471</v>
      </c>
      <c r="C1909">
        <v>529910</v>
      </c>
      <c r="D1909" t="s">
        <v>486</v>
      </c>
      <c r="E1909" s="103">
        <v>1965</v>
      </c>
      <c r="F1909" s="104" t="e" cm="1">
        <f t="array" ref="F1909">INDEX(QS!$B$5:$B$1000,MATCH(D1909,QS!$C$5:$C$1000,0))</f>
        <v>#N/A</v>
      </c>
      <c r="G1909" s="104" t="str">
        <f>VLOOKUP(D1909,TIMES排名!A:B,2,FALSE)</f>
        <v>1501+</v>
      </c>
      <c r="J1909" s="109" t="s">
        <v>5878</v>
      </c>
    </row>
    <row r="1910" ht="15" spans="1:10">
      <c r="A1910" t="s">
        <v>3928</v>
      </c>
      <c r="B1910" t="s">
        <v>69</v>
      </c>
      <c r="C1910">
        <v>529884</v>
      </c>
      <c r="D1910" t="s">
        <v>3929</v>
      </c>
      <c r="E1910" s="103">
        <v>1965</v>
      </c>
      <c r="F1910" s="104" t="e" cm="1">
        <f t="array" ref="F1910">INDEX(QS!$B$5:$B$1000,MATCH(D1910,QS!$C$5:$C$1000,0))</f>
        <v>#N/A</v>
      </c>
      <c r="G1910" s="104" t="e">
        <f>VLOOKUP(D1910,TIMES排名!A:B,2,FALSE)</f>
        <v>#N/A</v>
      </c>
      <c r="J1910" s="109" t="s">
        <v>5879</v>
      </c>
    </row>
    <row r="1911" ht="15" spans="1:10">
      <c r="A1911" t="s">
        <v>564</v>
      </c>
      <c r="B1911" t="s">
        <v>474</v>
      </c>
      <c r="C1911">
        <v>529757</v>
      </c>
      <c r="D1911" t="s">
        <v>565</v>
      </c>
      <c r="E1911" s="103">
        <v>1965</v>
      </c>
      <c r="F1911" s="104" t="e" cm="1">
        <f t="array" ref="F1911">INDEX(QS!$B$5:$B$1000,MATCH(D1911,QS!$C$5:$C$1000,0))</f>
        <v>#N/A</v>
      </c>
      <c r="G1911" s="104" t="e">
        <f>VLOOKUP(D1911,TIMES排名!A:B,2,FALSE)</f>
        <v>#N/A</v>
      </c>
      <c r="J1911" s="109" t="s">
        <v>5880</v>
      </c>
    </row>
    <row r="1912" ht="15" spans="1:10">
      <c r="A1912" t="s">
        <v>3930</v>
      </c>
      <c r="B1912" t="s">
        <v>40</v>
      </c>
      <c r="C1912">
        <v>227881</v>
      </c>
      <c r="D1912" t="s">
        <v>3931</v>
      </c>
      <c r="E1912" s="103">
        <v>1972</v>
      </c>
      <c r="F1912" s="104" t="e" cm="1">
        <f t="array" ref="F1912">INDEX(QS!$B$5:$B$1000,MATCH(D1912,QS!$C$5:$C$1000,0))</f>
        <v>#N/A</v>
      </c>
      <c r="G1912" s="104" t="e">
        <f>VLOOKUP(D1912,TIMES排名!A:B,2,FALSE)</f>
        <v>#N/A</v>
      </c>
      <c r="J1912" s="109" t="s">
        <v>5881</v>
      </c>
    </row>
    <row r="1913" ht="15" spans="1:10">
      <c r="A1913" t="s">
        <v>3932</v>
      </c>
      <c r="B1913" t="s">
        <v>69</v>
      </c>
      <c r="C1913">
        <v>529897</v>
      </c>
      <c r="D1913" t="s">
        <v>3933</v>
      </c>
      <c r="E1913" s="103">
        <v>1972</v>
      </c>
      <c r="F1913" s="104" t="e" cm="1">
        <f t="array" ref="F1913">INDEX(QS!$B$5:$B$1000,MATCH(D1913,QS!$C$5:$C$1000,0))</f>
        <v>#N/A</v>
      </c>
      <c r="G1913" s="104" t="e">
        <f>VLOOKUP(D1913,TIMES排名!A:B,2,FALSE)</f>
        <v>#N/A</v>
      </c>
      <c r="J1913" s="109" t="s">
        <v>5882</v>
      </c>
    </row>
    <row r="1914" ht="15" spans="1:10">
      <c r="A1914" t="s">
        <v>3934</v>
      </c>
      <c r="B1914" t="s">
        <v>642</v>
      </c>
      <c r="C1914">
        <v>530297</v>
      </c>
      <c r="D1914" t="s">
        <v>3935</v>
      </c>
      <c r="E1914" s="103">
        <v>1972</v>
      </c>
      <c r="F1914" s="104" t="e" cm="1">
        <f t="array" ref="F1914">INDEX(QS!$B$5:$B$1000,MATCH(D1914,QS!$C$5:$C$1000,0))</f>
        <v>#N/A</v>
      </c>
      <c r="G1914" s="104" t="e">
        <f>VLOOKUP(D1914,TIMES排名!A:B,2,FALSE)</f>
        <v>#N/A</v>
      </c>
      <c r="J1914" s="109" t="s">
        <v>5883</v>
      </c>
    </row>
    <row r="1915" ht="15" spans="1:10">
      <c r="A1915" t="s">
        <v>521</v>
      </c>
      <c r="B1915" t="s">
        <v>522</v>
      </c>
      <c r="C1915">
        <v>529865</v>
      </c>
      <c r="D1915" t="s">
        <v>523</v>
      </c>
      <c r="E1915" s="103">
        <v>1972</v>
      </c>
      <c r="F1915" s="104" t="e" cm="1">
        <f t="array" ref="F1915">INDEX(QS!$B$5:$B$1000,MATCH(D1915,QS!$C$5:$C$1000,0))</f>
        <v>#N/A</v>
      </c>
      <c r="G1915" s="104" t="str">
        <f>VLOOKUP(D1915,TIMES排名!A:B,2,FALSE)</f>
        <v>1501+</v>
      </c>
      <c r="J1915" s="109" t="s">
        <v>5884</v>
      </c>
    </row>
    <row r="1916" ht="15" spans="1:10">
      <c r="A1916" t="s">
        <v>3936</v>
      </c>
      <c r="B1916" t="s">
        <v>69</v>
      </c>
      <c r="C1916">
        <v>529979</v>
      </c>
      <c r="D1916" t="s">
        <v>3937</v>
      </c>
      <c r="E1916" s="103">
        <v>1972</v>
      </c>
      <c r="F1916" s="104" t="e" cm="1">
        <f t="array" ref="F1916">INDEX(QS!$B$5:$B$1000,MATCH(D1916,QS!$C$5:$C$1000,0))</f>
        <v>#N/A</v>
      </c>
      <c r="G1916" s="104" t="e">
        <f>VLOOKUP(D1916,TIMES排名!A:B,2,FALSE)</f>
        <v>#N/A</v>
      </c>
      <c r="J1916" s="109" t="s">
        <v>5885</v>
      </c>
    </row>
    <row r="1917" ht="15" spans="1:10">
      <c r="A1917" t="s">
        <v>428</v>
      </c>
      <c r="B1917" t="s">
        <v>69</v>
      </c>
      <c r="C1917">
        <v>529977</v>
      </c>
      <c r="D1917" t="s">
        <v>3938</v>
      </c>
      <c r="E1917" s="103">
        <v>1972</v>
      </c>
      <c r="F1917" s="104" t="e" cm="1">
        <f t="array" ref="F1917">INDEX(QS!$B$5:$B$1000,MATCH(D1917,QS!$C$5:$C$1000,0))</f>
        <v>#N/A</v>
      </c>
      <c r="G1917" s="104" t="e">
        <f>VLOOKUP(D1917,TIMES排名!A:B,2,FALSE)</f>
        <v>#N/A</v>
      </c>
      <c r="J1917" s="109" t="s">
        <v>5886</v>
      </c>
    </row>
    <row r="1918" ht="15" spans="1:10">
      <c r="A1918" t="s">
        <v>1982</v>
      </c>
      <c r="B1918" t="s">
        <v>74</v>
      </c>
      <c r="C1918">
        <v>529030</v>
      </c>
      <c r="D1918" t="s">
        <v>1983</v>
      </c>
      <c r="E1918" s="103">
        <v>1972</v>
      </c>
      <c r="F1918" s="104" t="e" cm="1">
        <f t="array" ref="F1918">INDEX(QS!$B$5:$B$1000,MATCH(D1918,QS!$C$5:$C$1000,0))</f>
        <v>#N/A</v>
      </c>
      <c r="G1918" s="104" t="str">
        <f>VLOOKUP(D1918,TIMES排名!A:B,2,FALSE)</f>
        <v>1201–1500</v>
      </c>
      <c r="J1918" s="109" t="s">
        <v>5887</v>
      </c>
    </row>
    <row r="1919" ht="15" spans="1:10">
      <c r="A1919" t="s">
        <v>3939</v>
      </c>
      <c r="B1919" t="s">
        <v>2011</v>
      </c>
      <c r="C1919">
        <v>530298</v>
      </c>
      <c r="D1919" t="s">
        <v>3940</v>
      </c>
      <c r="E1919" s="103">
        <v>1979</v>
      </c>
      <c r="F1919" s="104" t="e" cm="1">
        <f t="array" ref="F1919">INDEX(QS!$B$5:$B$1000,MATCH(D1919,QS!$C$5:$C$1000,0))</f>
        <v>#N/A</v>
      </c>
      <c r="G1919" s="104" t="e">
        <f>VLOOKUP(D1919,TIMES排名!A:B,2,FALSE)</f>
        <v>#N/A</v>
      </c>
      <c r="J1919" s="109" t="s">
        <v>5888</v>
      </c>
    </row>
    <row r="1920" ht="15" spans="1:10">
      <c r="A1920" t="s">
        <v>2552</v>
      </c>
      <c r="B1920" t="s">
        <v>69</v>
      </c>
      <c r="C1920">
        <v>529892</v>
      </c>
      <c r="D1920" t="s">
        <v>3941</v>
      </c>
      <c r="E1920" s="103">
        <v>1979</v>
      </c>
      <c r="F1920" s="104" t="e" cm="1">
        <f t="array" ref="F1920">INDEX(QS!$B$5:$B$1000,MATCH(D1920,QS!$C$5:$C$1000,0))</f>
        <v>#N/A</v>
      </c>
      <c r="G1920" s="104" t="e">
        <f>VLOOKUP(D1920,TIMES排名!A:B,2,FALSE)</f>
        <v>#N/A</v>
      </c>
      <c r="J1920" s="109" t="s">
        <v>5889</v>
      </c>
    </row>
    <row r="1921" ht="15" spans="1:10">
      <c r="A1921" t="s">
        <v>428</v>
      </c>
      <c r="B1921" t="s">
        <v>69</v>
      </c>
      <c r="C1921">
        <v>530085</v>
      </c>
      <c r="D1921" t="s">
        <v>3942</v>
      </c>
      <c r="E1921" s="103">
        <v>1979</v>
      </c>
      <c r="F1921" s="104" t="e" cm="1">
        <f t="array" ref="F1921">INDEX(QS!$B$5:$B$1000,MATCH(D1921,QS!$C$5:$C$1000,0))</f>
        <v>#N/A</v>
      </c>
      <c r="G1921" s="104" t="e">
        <f>VLOOKUP(D1921,TIMES排名!A:B,2,FALSE)</f>
        <v>#N/A</v>
      </c>
      <c r="J1921" s="109" t="s">
        <v>5890</v>
      </c>
    </row>
    <row r="1922" ht="15" spans="1:10">
      <c r="A1922" t="s">
        <v>508</v>
      </c>
      <c r="B1922" t="s">
        <v>464</v>
      </c>
      <c r="C1922">
        <v>530090</v>
      </c>
      <c r="D1922" t="s">
        <v>509</v>
      </c>
      <c r="E1922" s="103">
        <v>1979</v>
      </c>
      <c r="F1922" s="104" t="e" cm="1">
        <f t="array" ref="F1922">INDEX(QS!$B$5:$B$1000,MATCH(D1922,QS!$C$5:$C$1000,0))</f>
        <v>#N/A</v>
      </c>
      <c r="G1922" s="104" t="e">
        <f>VLOOKUP(D1922,TIMES排名!A:B,2,FALSE)</f>
        <v>#N/A</v>
      </c>
      <c r="J1922" s="109" t="s">
        <v>5891</v>
      </c>
    </row>
    <row r="1923" ht="15" spans="1:10">
      <c r="A1923" t="s">
        <v>68</v>
      </c>
      <c r="B1923" t="s">
        <v>69</v>
      </c>
      <c r="C1923">
        <v>529868</v>
      </c>
      <c r="D1923" t="s">
        <v>3943</v>
      </c>
      <c r="E1923" s="103">
        <v>1983</v>
      </c>
      <c r="F1923" s="104" t="e" cm="1">
        <f t="array" ref="F1923">INDEX(QS!$B$5:$B$1000,MATCH(D1923,QS!$C$5:$C$1000,0))</f>
        <v>#N/A</v>
      </c>
      <c r="G1923" s="104" t="e">
        <f>VLOOKUP(D1923,TIMES排名!A:B,2,FALSE)</f>
        <v>#N/A</v>
      </c>
      <c r="J1923" s="109" t="s">
        <v>5892</v>
      </c>
    </row>
    <row r="1924" ht="15" spans="1:10">
      <c r="A1924" t="s">
        <v>3944</v>
      </c>
      <c r="B1924" t="s">
        <v>69</v>
      </c>
      <c r="C1924">
        <v>529959</v>
      </c>
      <c r="D1924" t="s">
        <v>3945</v>
      </c>
      <c r="E1924" s="103">
        <v>1983</v>
      </c>
      <c r="F1924" s="104" t="e" cm="1">
        <f t="array" ref="F1924">INDEX(QS!$B$5:$B$1000,MATCH(D1924,QS!$C$5:$C$1000,0))</f>
        <v>#N/A</v>
      </c>
      <c r="G1924" s="104" t="e">
        <f>VLOOKUP(D1924,TIMES排名!A:B,2,FALSE)</f>
        <v>#N/A</v>
      </c>
      <c r="J1924" s="109" t="s">
        <v>5893</v>
      </c>
    </row>
    <row r="1925" ht="15" spans="1:10">
      <c r="A1925" t="s">
        <v>3946</v>
      </c>
      <c r="B1925" t="s">
        <v>218</v>
      </c>
      <c r="C1925">
        <v>530068</v>
      </c>
      <c r="D1925" t="s">
        <v>3947</v>
      </c>
      <c r="E1925" s="103">
        <v>1983</v>
      </c>
      <c r="F1925" s="104" t="e" cm="1">
        <f t="array" ref="F1925">INDEX(QS!$B$5:$B$1000,MATCH(D1925,QS!$C$5:$C$1000,0))</f>
        <v>#N/A</v>
      </c>
      <c r="G1925" s="104" t="e">
        <f>VLOOKUP(D1925,TIMES排名!A:B,2,FALSE)</f>
        <v>#N/A</v>
      </c>
      <c r="J1925" s="109" t="s">
        <v>5894</v>
      </c>
    </row>
    <row r="1926" ht="15" spans="1:10">
      <c r="A1926" t="s">
        <v>3948</v>
      </c>
      <c r="B1926" t="s">
        <v>405</v>
      </c>
      <c r="C1926">
        <v>530299</v>
      </c>
      <c r="D1926" t="s">
        <v>3949</v>
      </c>
      <c r="E1926" s="103">
        <v>1983</v>
      </c>
      <c r="F1926" s="104" t="e" cm="1">
        <f t="array" ref="F1926">INDEX(QS!$B$5:$B$1000,MATCH(D1926,QS!$C$5:$C$1000,0))</f>
        <v>#N/A</v>
      </c>
      <c r="G1926" s="104" t="e">
        <f>VLOOKUP(D1926,TIMES排名!A:B,2,FALSE)</f>
        <v>#N/A</v>
      </c>
      <c r="J1926" s="109" t="s">
        <v>5895</v>
      </c>
    </row>
    <row r="1927" ht="15" spans="1:10">
      <c r="A1927" t="s">
        <v>105</v>
      </c>
      <c r="B1927" t="s">
        <v>106</v>
      </c>
      <c r="C1927">
        <v>530300</v>
      </c>
      <c r="D1927" t="s">
        <v>1527</v>
      </c>
      <c r="E1927" s="103">
        <v>1987</v>
      </c>
      <c r="F1927" s="104" t="e" cm="1">
        <f t="array" ref="F1927">INDEX(QS!$B$5:$B$1000,MATCH(D1927,QS!$C$5:$C$1000,0))</f>
        <v>#N/A</v>
      </c>
      <c r="G1927" s="104" t="str">
        <f>VLOOKUP(D1927,TIMES排名!A:B,2,FALSE)</f>
        <v>1201–1500</v>
      </c>
      <c r="J1927" s="109" t="s">
        <v>5896</v>
      </c>
    </row>
    <row r="1928" ht="15" spans="1:10">
      <c r="A1928" t="s">
        <v>3791</v>
      </c>
      <c r="B1928" t="s">
        <v>69</v>
      </c>
      <c r="C1928">
        <v>529972</v>
      </c>
      <c r="D1928" t="s">
        <v>3950</v>
      </c>
      <c r="E1928" s="103">
        <v>1988</v>
      </c>
      <c r="F1928" s="104" t="e" cm="1">
        <f t="array" ref="F1928">INDEX(QS!$B$5:$B$1000,MATCH(D1928,QS!$C$5:$C$1000,0))</f>
        <v>#N/A</v>
      </c>
      <c r="G1928" s="104" t="e">
        <f>VLOOKUP(D1928,TIMES排名!A:B,2,FALSE)</f>
        <v>#N/A</v>
      </c>
      <c r="J1928" s="109" t="s">
        <v>5897</v>
      </c>
    </row>
    <row r="1929" ht="15" spans="1:10">
      <c r="A1929" t="s">
        <v>428</v>
      </c>
      <c r="B1929" t="s">
        <v>69</v>
      </c>
      <c r="C1929">
        <v>529829</v>
      </c>
      <c r="D1929" t="s">
        <v>3951</v>
      </c>
      <c r="E1929" s="103">
        <v>1988</v>
      </c>
      <c r="F1929" s="104" t="e" cm="1">
        <f t="array" ref="F1929">INDEX(QS!$B$5:$B$1000,MATCH(D1929,QS!$C$5:$C$1000,0))</f>
        <v>#N/A</v>
      </c>
      <c r="G1929" s="104" t="e">
        <f>VLOOKUP(D1929,TIMES排名!A:B,2,FALSE)</f>
        <v>#N/A</v>
      </c>
      <c r="J1929" s="109" t="s">
        <v>5898</v>
      </c>
    </row>
    <row r="1930" ht="15" spans="1:10">
      <c r="A1930" t="s">
        <v>3952</v>
      </c>
      <c r="B1930" t="s">
        <v>69</v>
      </c>
      <c r="C1930">
        <v>529919</v>
      </c>
      <c r="D1930" t="s">
        <v>3953</v>
      </c>
      <c r="E1930" s="103">
        <v>1990</v>
      </c>
      <c r="F1930" s="104" t="e" cm="1">
        <f t="array" ref="F1930">INDEX(QS!$B$5:$B$1000,MATCH(D1930,QS!$C$5:$C$1000,0))</f>
        <v>#N/A</v>
      </c>
      <c r="G1930" s="104" t="e">
        <f>VLOOKUP(D1930,TIMES排名!A:B,2,FALSE)</f>
        <v>#N/A</v>
      </c>
      <c r="J1930" s="109" t="s">
        <v>5899</v>
      </c>
    </row>
    <row r="1931" ht="15" spans="1:10">
      <c r="A1931" t="s">
        <v>226</v>
      </c>
      <c r="B1931" t="s">
        <v>69</v>
      </c>
      <c r="C1931">
        <v>529873</v>
      </c>
      <c r="D1931" t="s">
        <v>3954</v>
      </c>
      <c r="E1931" s="103">
        <v>1990</v>
      </c>
      <c r="F1931" s="104" t="e" cm="1">
        <f t="array" ref="F1931">INDEX(QS!$B$5:$B$1000,MATCH(D1931,QS!$C$5:$C$1000,0))</f>
        <v>#N/A</v>
      </c>
      <c r="G1931" s="104" t="e">
        <f>VLOOKUP(D1931,TIMES排名!A:B,2,FALSE)</f>
        <v>#N/A</v>
      </c>
      <c r="J1931" s="109" t="s">
        <v>5900</v>
      </c>
    </row>
    <row r="1932" ht="15" spans="1:10">
      <c r="A1932" t="s">
        <v>3955</v>
      </c>
      <c r="B1932" t="s">
        <v>457</v>
      </c>
      <c r="C1932">
        <v>529598</v>
      </c>
      <c r="D1932" t="s">
        <v>3956</v>
      </c>
      <c r="E1932" s="103">
        <v>2001</v>
      </c>
      <c r="F1932" s="104" t="e" cm="1">
        <f t="array" ref="F1932">INDEX(QS!$B$5:$B$1000,MATCH(D1932,QS!$C$5:$C$1000,0))</f>
        <v>#N/A</v>
      </c>
      <c r="G1932" s="104" t="e">
        <f>VLOOKUP(D1932,TIMES排名!A:B,2,FALSE)</f>
        <v>#N/A</v>
      </c>
      <c r="J1932" s="109" t="s">
        <v>5901</v>
      </c>
    </row>
    <row r="1933" ht="15" spans="1:10">
      <c r="A1933" t="s">
        <v>3957</v>
      </c>
      <c r="B1933" t="s">
        <v>106</v>
      </c>
      <c r="C1933">
        <v>529920</v>
      </c>
      <c r="D1933" t="s">
        <v>3958</v>
      </c>
      <c r="E1933" s="103">
        <v>2001</v>
      </c>
      <c r="F1933" s="104" t="e" cm="1">
        <f t="array" ref="F1933">INDEX(QS!$B$5:$B$1000,MATCH(D1933,QS!$C$5:$C$1000,0))</f>
        <v>#N/A</v>
      </c>
      <c r="G1933" s="104" t="e">
        <f>VLOOKUP(D1933,TIMES排名!A:B,2,FALSE)</f>
        <v>#N/A</v>
      </c>
      <c r="J1933" s="109" t="s">
        <v>5902</v>
      </c>
    </row>
    <row r="1934" ht="15" spans="1:10">
      <c r="A1934" t="s">
        <v>1400</v>
      </c>
      <c r="B1934" t="s">
        <v>642</v>
      </c>
      <c r="C1934">
        <v>529495</v>
      </c>
      <c r="D1934" t="s">
        <v>1401</v>
      </c>
      <c r="E1934" s="103">
        <v>2001</v>
      </c>
      <c r="F1934" s="104" t="e" cm="1">
        <f t="array" ref="F1934">INDEX(QS!$B$5:$B$1000,MATCH(D1934,QS!$C$5:$C$1000,0))</f>
        <v>#N/A</v>
      </c>
      <c r="G1934" s="104" t="str">
        <f>VLOOKUP(D1934,TIMES排名!A:B,2,FALSE)</f>
        <v>1201–1500</v>
      </c>
      <c r="J1934" s="109" t="s">
        <v>5903</v>
      </c>
    </row>
    <row r="1935" ht="15" spans="1:10">
      <c r="A1935" t="s">
        <v>886</v>
      </c>
      <c r="B1935" t="s">
        <v>464</v>
      </c>
      <c r="C1935">
        <v>530088</v>
      </c>
      <c r="D1935" t="s">
        <v>3959</v>
      </c>
      <c r="E1935" s="103">
        <v>2005</v>
      </c>
      <c r="F1935" s="104" t="e" cm="1">
        <f t="array" ref="F1935">INDEX(QS!$B$5:$B$1000,MATCH(D1935,QS!$C$5:$C$1000,0))</f>
        <v>#N/A</v>
      </c>
      <c r="G1935" s="104" t="e">
        <f>VLOOKUP(D1935,TIMES排名!A:B,2,FALSE)</f>
        <v>#N/A</v>
      </c>
      <c r="J1935" s="109" t="s">
        <v>5904</v>
      </c>
    </row>
    <row r="1936" ht="15" spans="1:10">
      <c r="A1936" t="s">
        <v>2988</v>
      </c>
      <c r="B1936" t="s">
        <v>642</v>
      </c>
      <c r="C1936">
        <v>530135</v>
      </c>
      <c r="D1936" t="s">
        <v>3960</v>
      </c>
      <c r="E1936" s="103">
        <v>2005</v>
      </c>
      <c r="F1936" s="104" t="e" cm="1">
        <f t="array" ref="F1936">INDEX(QS!$B$5:$B$1000,MATCH(D1936,QS!$C$5:$C$1000,0))</f>
        <v>#N/A</v>
      </c>
      <c r="G1936" s="104" t="e">
        <f>VLOOKUP(D1936,TIMES排名!A:B,2,FALSE)</f>
        <v>#N/A</v>
      </c>
      <c r="J1936" s="109" t="s">
        <v>5905</v>
      </c>
    </row>
    <row r="1937" ht="15" spans="1:10">
      <c r="A1937" t="s">
        <v>529</v>
      </c>
      <c r="B1937" t="s">
        <v>461</v>
      </c>
      <c r="C1937">
        <v>529834</v>
      </c>
      <c r="D1937" t="s">
        <v>530</v>
      </c>
      <c r="E1937" s="103">
        <v>2005</v>
      </c>
      <c r="F1937" s="104" t="e" cm="1">
        <f t="array" ref="F1937">INDEX(QS!$B$5:$B$1000,MATCH(D1937,QS!$C$5:$C$1000,0))</f>
        <v>#N/A</v>
      </c>
      <c r="G1937" s="104" t="e">
        <f>VLOOKUP(D1937,TIMES排名!A:B,2,FALSE)</f>
        <v>#N/A</v>
      </c>
      <c r="J1937" s="109" t="s">
        <v>5906</v>
      </c>
    </row>
    <row r="1938" ht="15" spans="1:10">
      <c r="A1938" t="s">
        <v>3961</v>
      </c>
      <c r="B1938" t="s">
        <v>474</v>
      </c>
      <c r="C1938">
        <v>529591</v>
      </c>
      <c r="D1938" t="s">
        <v>3962</v>
      </c>
      <c r="E1938" s="103">
        <v>2005</v>
      </c>
      <c r="F1938" s="104" t="e" cm="1">
        <f t="array" ref="F1938">INDEX(QS!$B$5:$B$1000,MATCH(D1938,QS!$C$5:$C$1000,0))</f>
        <v>#N/A</v>
      </c>
      <c r="G1938" s="104" t="e">
        <f>VLOOKUP(D1938,TIMES排名!A:B,2,FALSE)</f>
        <v>#N/A</v>
      </c>
      <c r="J1938" s="109" t="s">
        <v>5907</v>
      </c>
    </row>
    <row r="1939" ht="15" spans="1:10">
      <c r="A1939" t="s">
        <v>550</v>
      </c>
      <c r="B1939" t="s">
        <v>457</v>
      </c>
      <c r="C1939">
        <v>529330</v>
      </c>
      <c r="D1939" t="s">
        <v>551</v>
      </c>
      <c r="E1939" s="103">
        <v>2005</v>
      </c>
      <c r="F1939" s="104" t="e" cm="1">
        <f t="array" ref="F1939">INDEX(QS!$B$5:$B$1000,MATCH(D1939,QS!$C$5:$C$1000,0))</f>
        <v>#N/A</v>
      </c>
      <c r="G1939" s="104" t="e">
        <f>VLOOKUP(D1939,TIMES排名!A:B,2,FALSE)</f>
        <v>#N/A</v>
      </c>
      <c r="J1939" s="109" t="s">
        <v>5908</v>
      </c>
    </row>
    <row r="1940" ht="15" spans="1:10">
      <c r="A1940" t="s">
        <v>482</v>
      </c>
      <c r="B1940" t="s">
        <v>483</v>
      </c>
      <c r="C1940">
        <v>530303</v>
      </c>
      <c r="D1940" t="s">
        <v>484</v>
      </c>
      <c r="E1940" s="103">
        <v>2010</v>
      </c>
      <c r="F1940" s="104" t="e" cm="1">
        <f t="array" ref="F1940">INDEX(QS!$B$5:$B$1000,MATCH(D1940,QS!$C$5:$C$1000,0))</f>
        <v>#N/A</v>
      </c>
      <c r="G1940" s="104" t="str">
        <f>VLOOKUP(D1940,TIMES排名!A:B,2,FALSE)</f>
        <v>1501+</v>
      </c>
      <c r="J1940" s="109" t="s">
        <v>5909</v>
      </c>
    </row>
    <row r="1941" ht="15" spans="1:10">
      <c r="A1941" t="s">
        <v>3963</v>
      </c>
      <c r="B1941" t="s">
        <v>385</v>
      </c>
      <c r="C1941">
        <v>529476</v>
      </c>
      <c r="D1941" t="s">
        <v>3964</v>
      </c>
      <c r="E1941" s="103">
        <v>2010</v>
      </c>
      <c r="F1941" s="104" t="e" cm="1">
        <f t="array" ref="F1941">INDEX(QS!$B$5:$B$1000,MATCH(D1941,QS!$C$5:$C$1000,0))</f>
        <v>#N/A</v>
      </c>
      <c r="G1941" s="104" t="e">
        <f>VLOOKUP(D1941,TIMES排名!A:B,2,FALSE)</f>
        <v>#N/A</v>
      </c>
      <c r="J1941" s="109" t="s">
        <v>5910</v>
      </c>
    </row>
    <row r="1942" spans="6:9">
      <c r="F1942"/>
      <c r="G1942"/>
      <c r="H1942"/>
      <c r="I1942"/>
    </row>
  </sheetData>
  <conditionalFormatting sqref="D1">
    <cfRule type="duplicateValues" dxfId="10" priority="77"/>
  </conditionalFormatting>
  <conditionalFormatting sqref="D6">
    <cfRule type="expression" dxfId="11" priority="60">
      <formula>AND(ISERROR(FIND("-",$A6))=FALSE,$A6&lt;&gt;$A5)=TRUE</formula>
    </cfRule>
  </conditionalFormatting>
  <conditionalFormatting sqref="H6:I6">
    <cfRule type="expression" dxfId="12" priority="75">
      <formula>MOD(ROW(),2)=0</formula>
    </cfRule>
    <cfRule type="expression" dxfId="11" priority="76">
      <formula>AND(ISERROR(FIND("-",$B6))=FALSE,$B6&lt;&gt;$B5)=TRUE</formula>
    </cfRule>
  </conditionalFormatting>
  <conditionalFormatting sqref="H9:I9">
    <cfRule type="expression" dxfId="12" priority="73">
      <formula>MOD(ROW(),2)=0</formula>
    </cfRule>
    <cfRule type="expression" dxfId="11" priority="74">
      <formula>AND(ISERROR(FIND("-",$B9))=FALSE,$B9&lt;&gt;$B8)=TRUE</formula>
    </cfRule>
  </conditionalFormatting>
  <conditionalFormatting sqref="D12">
    <cfRule type="expression" dxfId="11" priority="57">
      <formula>AND(ISERROR(FIND("-",$A12))=FALSE,$A12&lt;&gt;$A11)=TRUE</formula>
    </cfRule>
  </conditionalFormatting>
  <conditionalFormatting sqref="H12:I12">
    <cfRule type="expression" dxfId="11" priority="72">
      <formula>AND(ISERROR(FIND("-",$B12))=FALSE,$B12&lt;&gt;$B11)=TRUE</formula>
    </cfRule>
    <cfRule type="expression" dxfId="12" priority="71">
      <formula>MOD(ROW(),2)=0</formula>
    </cfRule>
  </conditionalFormatting>
  <conditionalFormatting sqref="H29:I29">
    <cfRule type="expression" dxfId="12" priority="61">
      <formula>MOD(ROW(),2)=0</formula>
    </cfRule>
    <cfRule type="expression" dxfId="11" priority="62">
      <formula>AND(ISERROR(FIND("-",$B29))=FALSE,$B29&lt;&gt;$B28)=TRUE</formula>
    </cfRule>
  </conditionalFormatting>
  <conditionalFormatting sqref="D33">
    <cfRule type="expression" dxfId="11" priority="49">
      <formula>AND(ISERROR(FIND("-",$A33))=FALSE,$A33&lt;&gt;$A32)=TRUE</formula>
    </cfRule>
  </conditionalFormatting>
  <conditionalFormatting sqref="D35">
    <cfRule type="expression" dxfId="11" priority="48">
      <formula>AND(ISERROR(FIND("-",$A35))=FALSE,$A35&lt;&gt;$A34)=TRUE</formula>
    </cfRule>
  </conditionalFormatting>
  <conditionalFormatting sqref="D46">
    <cfRule type="expression" dxfId="11" priority="42">
      <formula>AND(ISERROR(FIND("-",$A46))=FALSE,$A46&lt;&gt;$A45)=TRUE</formula>
    </cfRule>
  </conditionalFormatting>
  <conditionalFormatting sqref="D48">
    <cfRule type="expression" dxfId="11" priority="41">
      <formula>AND(ISERROR(FIND("-",$A48))=FALSE,$A48&lt;&gt;$A47)=TRUE</formula>
    </cfRule>
  </conditionalFormatting>
  <conditionalFormatting sqref="D54">
    <cfRule type="expression" dxfId="11" priority="38">
      <formula>AND(ISERROR(FIND("-",$A54))=FALSE,$A54&lt;&gt;$A53)=TRUE</formula>
    </cfRule>
  </conditionalFormatting>
  <conditionalFormatting sqref="D56">
    <cfRule type="expression" dxfId="11" priority="37">
      <formula>AND(ISERROR(FIND("-",$A56))=FALSE,$A56&lt;&gt;$A55)=TRUE</formula>
    </cfRule>
  </conditionalFormatting>
  <conditionalFormatting sqref="D63">
    <cfRule type="expression" dxfId="11" priority="34">
      <formula>AND(ISERROR(FIND("-",$A63))=FALSE,$A63&lt;&gt;$A62)=TRUE</formula>
    </cfRule>
  </conditionalFormatting>
  <conditionalFormatting sqref="D65">
    <cfRule type="expression" dxfId="11" priority="33">
      <formula>AND(ISERROR(FIND("-",$A65))=FALSE,$A65&lt;&gt;$A64)=TRUE</formula>
    </cfRule>
  </conditionalFormatting>
  <conditionalFormatting sqref="D75">
    <cfRule type="expression" dxfId="11" priority="26">
      <formula>AND(ISERROR(FIND("-",$A75))=FALSE,$A75&lt;&gt;$A74)=TRUE</formula>
    </cfRule>
  </conditionalFormatting>
  <conditionalFormatting sqref="D78">
    <cfRule type="expression" dxfId="11" priority="25">
      <formula>AND(ISERROR(FIND("-",$A78))=FALSE,$A78&lt;&gt;$A77)=TRUE</formula>
    </cfRule>
  </conditionalFormatting>
  <conditionalFormatting sqref="D81">
    <cfRule type="expression" dxfId="11" priority="24">
      <formula>AND(ISERROR(FIND("-",$A81))=FALSE,$A81&lt;&gt;$A80)=TRUE</formula>
    </cfRule>
  </conditionalFormatting>
  <conditionalFormatting sqref="D85">
    <cfRule type="expression" dxfId="11" priority="23">
      <formula>AND(ISERROR(FIND("-",$A85))=FALSE,$A85&lt;&gt;$A84)=TRUE</formula>
    </cfRule>
  </conditionalFormatting>
  <conditionalFormatting sqref="D88">
    <cfRule type="expression" dxfId="11" priority="22">
      <formula>AND(ISERROR(FIND("-",$A88))=FALSE,$A88&lt;&gt;$A87)=TRUE</formula>
    </cfRule>
  </conditionalFormatting>
  <conditionalFormatting sqref="D98">
    <cfRule type="expression" dxfId="11" priority="16">
      <formula>AND(ISERROR(FIND("-",$A98))=FALSE,$A98&lt;&gt;$A97)=TRUE</formula>
    </cfRule>
  </conditionalFormatting>
  <conditionalFormatting sqref="D101">
    <cfRule type="expression" dxfId="11" priority="15">
      <formula>AND(ISERROR(FIND("-",$A101))=FALSE,$A101&lt;&gt;$A100)=TRUE</formula>
    </cfRule>
  </conditionalFormatting>
  <conditionalFormatting sqref="D113">
    <cfRule type="expression" dxfId="11" priority="10">
      <formula>AND(ISERROR(FIND("-",$A113))=FALSE,$A113&lt;&gt;$A112)=TRUE</formula>
    </cfRule>
  </conditionalFormatting>
  <conditionalFormatting sqref="D116">
    <cfRule type="expression" dxfId="11" priority="9">
      <formula>AND(ISERROR(FIND("-",$A116))=FALSE,$A116&lt;&gt;$A115)=TRUE</formula>
    </cfRule>
  </conditionalFormatting>
  <conditionalFormatting sqref="D119">
    <cfRule type="expression" dxfId="11" priority="8">
      <formula>AND(ISERROR(FIND("-",$A119))=FALSE,$A119&lt;&gt;$A118)=TRUE</formula>
    </cfRule>
  </conditionalFormatting>
  <conditionalFormatting sqref="D121">
    <cfRule type="expression" dxfId="11" priority="7">
      <formula>AND(ISERROR(FIND("-",$A121))=FALSE,$A121&lt;&gt;$A120)=TRUE</formula>
    </cfRule>
  </conditionalFormatting>
  <conditionalFormatting sqref="D123">
    <cfRule type="expression" dxfId="11" priority="6">
      <formula>AND(ISERROR(FIND("-",$A123))=FALSE,$A123&lt;&gt;$A122)=TRUE</formula>
    </cfRule>
  </conditionalFormatting>
  <conditionalFormatting sqref="D127">
    <cfRule type="expression" dxfId="11" priority="5">
      <formula>AND(ISERROR(FIND("-",$A127))=FALSE,$A127&lt;&gt;$A126)=TRUE</formula>
    </cfRule>
  </conditionalFormatting>
  <conditionalFormatting sqref="D133">
    <cfRule type="expression" dxfId="11" priority="1">
      <formula>AND(ISERROR(FIND("-",$A133))=FALSE,$A133&lt;&gt;$A132)=TRUE</formula>
    </cfRule>
  </conditionalFormatting>
  <conditionalFormatting sqref="D9:D10">
    <cfRule type="expression" dxfId="11" priority="58">
      <formula>AND(ISERROR(FIND("-",$A9))=FALSE,$A9&lt;&gt;$A8)=TRUE</formula>
    </cfRule>
  </conditionalFormatting>
  <conditionalFormatting sqref="D22:D24">
    <cfRule type="expression" dxfId="11" priority="54">
      <formula>AND(ISERROR(FIND("-",$A22))=FALSE,$A22&lt;&gt;$A21)=TRUE</formula>
    </cfRule>
  </conditionalFormatting>
  <conditionalFormatting sqref="D28:D31">
    <cfRule type="expression" dxfId="11" priority="50">
      <formula>AND(ISERROR(FIND("-",$A28))=FALSE,$A28&lt;&gt;$A27)=TRUE</formula>
    </cfRule>
  </conditionalFormatting>
  <conditionalFormatting sqref="D38:D39">
    <cfRule type="expression" dxfId="11" priority="46">
      <formula>AND(ISERROR(FIND("-",$A38))=FALSE,$A38&lt;&gt;$A37)=TRUE</formula>
    </cfRule>
  </conditionalFormatting>
  <conditionalFormatting sqref="D42:D44">
    <cfRule type="expression" dxfId="11" priority="43">
      <formula>AND(ISERROR(FIND("-",$A42))=FALSE,$A42&lt;&gt;$A41)=TRUE</formula>
    </cfRule>
  </conditionalFormatting>
  <conditionalFormatting sqref="D50:D51">
    <cfRule type="expression" dxfId="11" priority="39">
      <formula>AND(ISERROR(FIND("-",$A50))=FALSE,$A50&lt;&gt;$A49)=TRUE</formula>
    </cfRule>
  </conditionalFormatting>
  <conditionalFormatting sqref="D59:D60">
    <cfRule type="expression" dxfId="11" priority="35">
      <formula>AND(ISERROR(FIND("-",$A59))=FALSE,$A59&lt;&gt;$A58)=TRUE</formula>
    </cfRule>
  </conditionalFormatting>
  <conditionalFormatting sqref="D67:D69">
    <cfRule type="expression" dxfId="11" priority="30">
      <formula>AND(ISERROR(FIND("-",$A67))=FALSE,$A67&lt;&gt;$A66)=TRUE</formula>
    </cfRule>
  </conditionalFormatting>
  <conditionalFormatting sqref="D71:D73">
    <cfRule type="expression" dxfId="11" priority="27">
      <formula>AND(ISERROR(FIND("-",$A71))=FALSE,$A71&lt;&gt;$A70)=TRUE</formula>
    </cfRule>
  </conditionalFormatting>
  <conditionalFormatting sqref="D90:D94">
    <cfRule type="expression" dxfId="11" priority="17">
      <formula>AND(ISERROR(FIND("-",$A90))=FALSE,$A90&lt;&gt;$A89)=TRUE</formula>
    </cfRule>
  </conditionalFormatting>
  <conditionalFormatting sqref="D103:D104">
    <cfRule type="expression" dxfId="11" priority="13">
      <formula>AND(ISERROR(FIND("-",$A103))=FALSE,$A103&lt;&gt;$A102)=TRUE</formula>
    </cfRule>
  </conditionalFormatting>
  <conditionalFormatting sqref="D106:D107">
    <cfRule type="expression" dxfId="11" priority="11">
      <formula>AND(ISERROR(FIND("-",$A106))=FALSE,$A106&lt;&gt;$A105)=TRUE</formula>
    </cfRule>
  </conditionalFormatting>
  <conditionalFormatting sqref="D129:D131">
    <cfRule type="expression" dxfId="11" priority="2">
      <formula>AND(ISERROR(FIND("-",$A129))=FALSE,$A129&lt;&gt;$A128)=TRUE</formula>
    </cfRule>
  </conditionalFormatting>
  <conditionalFormatting sqref="H21:I24">
    <cfRule type="expression" dxfId="12" priority="63">
      <formula>MOD(ROW(),2)=0</formula>
    </cfRule>
    <cfRule type="expression" dxfId="11" priority="64">
      <formula>AND(ISERROR(FIND("-",$B21))=FALSE,$B21&lt;&gt;$B20)=TRUE</formula>
    </cfRule>
  </conditionalFormatting>
  <hyperlinks>
    <hyperlink ref="J2" r:id="rId2" display="https://www.usnews.com/education/best-global-universities/harvard-university-166027"/>
    <hyperlink ref="J3" r:id="rId3" display="https://www.usnews.com/education/best-global-universities/massachusetts-institute-of-technology-mit-166683"/>
    <hyperlink ref="J4" r:id="rId4" display="https://www.usnews.com/education/best-global-universities/stanford-university-243744"/>
    <hyperlink ref="J5" r:id="rId5" display="https://www.usnews.com/education/best-global-universities/university-of-oxford-503637"/>
    <hyperlink ref="J6" r:id="rId6" display="https://www.usnews.com/education/best-global-universities/university-of-california-berkeley-110635"/>
    <hyperlink ref="J7" r:id="rId7" display="https://www.usnews.com/education/best-global-universities/university-of-cambridge-502149"/>
    <hyperlink ref="J8" r:id="rId8" display="https://www.usnews.com/education/best-global-universities/university-college-london-501693"/>
    <hyperlink ref="J9" r:id="rId9" display="https://www.usnews.com/education/best-global-universities/university-of-washington-seattle-236948"/>
    <hyperlink ref="J10" r:id="rId10" display="https://www.usnews.com/education/best-global-universities/columbia-university-190150"/>
    <hyperlink ref="J11" r:id="rId11" display="https://www.usnews.com/education/best-global-universities/yale-university-130794"/>
    <hyperlink ref="J12" r:id="rId12" display="https://www.usnews.com/education/best-global-universities/university-of-california-los-angeles-110662"/>
    <hyperlink ref="J13" r:id="rId13" display="https://www.usnews.com/education/best-global-universities/imperial-college-london-505571"/>
    <hyperlink ref="J14" r:id="rId14" display="https://www.usnews.com/education/best-global-universities/johns-hopkins-university-162928"/>
    <hyperlink ref="J15" r:id="rId15" display="https://www.usnews.com/education/best-global-universities/university-of-pennsylvania-215062"/>
    <hyperlink ref="J16" r:id="rId16" display="https://www.usnews.com/education/best-global-universities/university-of-california-san-francisco-110699"/>
    <hyperlink ref="J17" r:id="rId17" display="https://www.usnews.com/education/best-global-universities/tsinghua-university-503146"/>
    <hyperlink ref="J18" r:id="rId18" display="https://www.usnews.com/education/best-global-universities/university-of-toronto-499968"/>
    <hyperlink ref="J19" r:id="rId19" display="https://www.usnews.com/education/best-global-universities/princeton-university-186131"/>
    <hyperlink ref="J20" r:id="rId20" display="https://www.usnews.com/education/best-global-universities/cornell-university-190415"/>
    <hyperlink ref="J21" r:id="rId21" display="https://www.usnews.com/education/best-global-universities/university-of-michigan-170976"/>
    <hyperlink ref="J22" r:id="rId22" display="https://www.usnews.com/education/best-global-universities/university-of-california-san-diego-110680"/>
    <hyperlink ref="J23" r:id="rId23" display="https://www.usnews.com/education/best-global-universities/national-university-of-singapore-505009"/>
    <hyperlink ref="J24" r:id="rId24" display="https://www.usnews.com/education/best-global-universities/california-institute-of-technology-110404"/>
    <hyperlink ref="J25" r:id="rId25" display="https://www.usnews.com/education/best-global-universities/northwestern-university-147767"/>
    <hyperlink ref="J26" r:id="rId26" display="https://www.usnews.com/education/best-global-universities/university-of-chicago-144050"/>
    <hyperlink ref="J27" r:id="rId27" display="https://www.usnews.com/education/best-global-universities/duke-university-198419"/>
    <hyperlink ref="J28" r:id="rId28" display="https://www.usnews.com/education/best-global-universities/nanyang-technological-university-503366"/>
    <hyperlink ref="J29" r:id="rId29" display="https://www.usnews.com/education/best-global-universities/university-of-melbourne-501796"/>
    <hyperlink ref="J30" r:id="rId30" display="https://www.usnews.com/education/best-global-universities/university-of-sydney-505369"/>
    <hyperlink ref="J31" r:id="rId31" display="https://www.usnews.com/education/best-global-universities/washington-university-wustl-179867"/>
    <hyperlink ref="J32" r:id="rId32" display="https://www.usnews.com/education/best-global-universities/peking-university-501148"/>
    <hyperlink ref="J33" r:id="rId33" display="https://www.usnews.com/education/best-global-universities/new-york-university-193900"/>
    <hyperlink ref="J35" r:id="rId34" display="https://www.usnews.com/education/best-global-universities/eth-zurich-502241"/>
    <hyperlink ref="J34" r:id="rId35" display="https://www.usnews.com/education/best-global-universities/university-of-amsterdam-502957"/>
    <hyperlink ref="J36" r:id="rId36" display="https://www.usnews.com/education/best-global-universities/monash-university-500301"/>
    <hyperlink ref="J37" r:id="rId37" display="https://www.usnews.com/education/best-global-universities/kings-college-london-500330"/>
    <hyperlink ref="J38" r:id="rId38" display="https://www.usnews.com/education/best-global-universities/university-of-new-south-wales-sydney-502434"/>
    <hyperlink ref="J39" r:id="rId39" display="https://www.usnews.com/education/best-global-universities/university-of-edinburgh-505832"/>
    <hyperlink ref="J40" r:id="rId40" display="https://www.usnews.com/education/best-global-universities/university-of-british-columbia-499976"/>
    <hyperlink ref="J41" r:id="rId41" display="https://www.usnews.com/education/best-global-universities/icahn-school-of-medicine-at-mount-sinai-193405"/>
    <hyperlink ref="J42" r:id="rId42" display="https://www.usnews.com/education/best-global-universities/university-of-queensland-500164"/>
    <hyperlink ref="J43" r:id="rId43" display="https://www.usnews.com/education/best-global-universities/chinese-university-of-hong-kong-502973"/>
    <hyperlink ref="J44" r:id="rId44" display="https://www.usnews.com/education/best-global-universities/universite-paris-cite-529677"/>
    <hyperlink ref="J45" r:id="rId45" display="https://www.usnews.com/education/best-global-universities/university-of-copenhagen-503710"/>
    <hyperlink ref="J46" r:id="rId46" display="https://www.usnews.com/education/best-global-universities/university-of-hong-kong-505046"/>
    <hyperlink ref="J47" r:id="rId47" display="https://www.usnews.com/education/best-global-universities/utrecht-university-505962"/>
    <hyperlink ref="J48" r:id="rId48" display="https://www.usnews.com/education/best-global-universities/university-of-north-carolina-chapel-hill-199120"/>
    <hyperlink ref="J50" r:id="rId49" display="https://www.usnews.com/education/best-global-universities/humboldt-university-of-berlin-506698"/>
    <hyperlink ref="J49" r:id="rId50" display="https://www.usnews.com/education/best-global-universities/ku-leuven-504785"/>
    <hyperlink ref="J51" r:id="rId51" display="https://www.usnews.com/education/best-global-universities/university-of-pittsburgh-215293"/>
    <hyperlink ref="J53" r:id="rId52" display="https://www.usnews.com/education/best-global-universities/karolinska-institutet-503151"/>
    <hyperlink ref="J52" r:id="rId53" display="https://www.usnews.com/education/best-global-universities/zhejiang-university-504773"/>
    <hyperlink ref="J54" r:id="rId54" display="https://www.usnews.com/education/best-global-universities/university-of-munich-500951"/>
    <hyperlink ref="J55" r:id="rId55" display="https://www.usnews.com/education/best-global-universities/shanghai-jiao-tong-university-501915"/>
    <hyperlink ref="J56" r:id="rId56" display="https://www.usnews.com/education/best-global-universities/ruprecht-karls-university-heidelberg-506277"/>
    <hyperlink ref="J58" r:id="rId57" display="https://www.usnews.com/education/best-global-universities/leiden-university-503069"/>
    <hyperlink ref="J57" r:id="rId58" display="https://www.usnews.com/education/best-global-universities/mcgill-university-499986"/>
    <hyperlink ref="J59" r:id="rId59" display="https://www.usnews.com/education/best-global-universities/sorbonne-universite-529569"/>
    <hyperlink ref="J60" r:id="rId60" display="https://www.usnews.com/education/best-global-universities/university-of-texas-austin-228778"/>
    <hyperlink ref="J61" r:id="rId61" display="https://www.usnews.com/education/best-global-universities/university-of-zurich-505287"/>
    <hyperlink ref="J63" r:id="rId62" display="https://www.usnews.com/education/best-global-universities/ohio-state-university-204796"/>
    <hyperlink ref="J62" r:id="rId63" display="https://www.usnews.com/education/best-global-universities/university-of-glasgow-500110"/>
    <hyperlink ref="J64" r:id="rId64" display="https://www.usnews.com/education/best-global-universities/emory-university-139658"/>
    <hyperlink ref="J65" r:id="rId65" display="https://www.usnews.com/education/best-global-universities/university-of-minnesota-twin-cities-174066"/>
    <hyperlink ref="J66" r:id="rId66" display="https://www.usnews.com/education/best-global-universities/vanderbilt-university-221999"/>
    <hyperlink ref="J67" r:id="rId67" display="https://www.usnews.com/education/best-global-universities/free-university-of-berlin-502084"/>
    <hyperlink ref="J68" r:id="rId68" display="https://www.usnews.com/education/best-global-universities/hong-kong-polytechnic-university-500421"/>
    <hyperlink ref="J69" r:id="rId69" display="https://www.usnews.com/education/best-global-universities/university-of-manchester-500273"/>
    <hyperlink ref="J70" r:id="rId70" display="https://www.usnews.com/education/best-global-universities/university-of-chinese-academy-of-sciences-cas-529679"/>
    <hyperlink ref="J71" r:id="rId71" display="https://www.usnews.com/education/best-global-universities/erasmus-university-rotterdam-500349"/>
    <hyperlink ref="J72" r:id="rId72" display="https://www.usnews.com/education/best-global-universities/georgia-institute-of-technology-139755"/>
    <hyperlink ref="J73" r:id="rId73" display="https://www.usnews.com/education/best-global-universities/university-of-maryland-college-park-163286"/>
    <hyperlink ref="J74" r:id="rId74" display="https://www.usnews.com/education/best-global-universities/boston-university-164988"/>
    <hyperlink ref="J75" r:id="rId75" display="https://www.usnews.com/education/best-global-universities/king-abdulaziz-university-501597"/>
    <hyperlink ref="J76" r:id="rId76" display="https://www.usnews.com/education/best-global-universities/university-of-wisconsin-madison-240444"/>
    <hyperlink ref="J78" r:id="rId77" display="https://www.usnews.com/education/best-global-universities/universite-paris-saclay-529676"/>
    <hyperlink ref="J77" r:id="rId78" display="https://www.usnews.com/education/best-global-universities/university-of-groningen-500967"/>
    <hyperlink ref="J79" r:id="rId79" display="https://www.usnews.com/education/best-global-universities/vrije-universiteit-amsterdam-500669"/>
    <hyperlink ref="J80" r:id="rId80" display="https://www.usnews.com/education/best-global-universities/city-university-of-hong-kong-502667"/>
    <hyperlink ref="J81" r:id="rId81" display="https://www.usnews.com/education/best-global-universities/university-of-barcelona-500261"/>
    <hyperlink ref="J82" r:id="rId82" display="https://www.usnews.com/education/best-global-universities/university-of-southern-california-123961"/>
    <hyperlink ref="J83" r:id="rId83" display="https://www.usnews.com/education/best-global-universities/technical-university-of-munich-503109"/>
    <hyperlink ref="J84" r:id="rId84" display="https://www.usnews.com/education/best-global-universities/university-of-science-technology-of-china-cas-505547"/>
    <hyperlink ref="J85" r:id="rId85" display="https://www.usnews.com/education/best-global-universities/university-of-tokyo-500248"/>
    <hyperlink ref="J88" r:id="rId86" display="https://www.usnews.com/education/best-global-universities/australian-national-university-503825"/>
    <hyperlink ref="J86" r:id="rId87" display="https://www.usnews.com/education/best-global-universities/fudan-university-500824"/>
    <hyperlink ref="J87" r:id="rId88" display="https://www.usnews.com/education/best-global-universities/university-of-technology-sydney-505153"/>
    <hyperlink ref="J89" r:id="rId89" display="https://www.usnews.com/education/best-global-universities/ecole-polytechnique-federale-de-lausanne-501629"/>
    <hyperlink ref="J90" r:id="rId90" display="https://www.usnews.com/education/best-global-universities/university-of-california-davis-110644"/>
    <hyperlink ref="J91" r:id="rId91" display="https://www.usnews.com/education/best-global-universities/university-of-california-santa-barbara-110705"/>
    <hyperlink ref="J92" r:id="rId92" display="https://www.usnews.com/education/best-global-universities/university-of-western-australia-503979"/>
    <hyperlink ref="J93" r:id="rId93" display="https://www.usnews.com/education/best-global-universities/queen-mary-university-london-503389"/>
    <hyperlink ref="J94" r:id="rId94" display="https://www.usnews.com/education/best-global-universities/university-of-adelaide-504015"/>
    <hyperlink ref="J96" r:id="rId95" display="https://www.usnews.com/education/best-global-universities/rockefeller-university-195049"/>
    <hyperlink ref="J95" r:id="rId96" display="https://www.usnews.com/education/best-global-universities/university-of-birmingham-501524"/>
    <hyperlink ref="J98" r:id="rId97" display="https://www.usnews.com/education/best-global-universities/pennsylvania-state-university-214777"/>
    <hyperlink ref="J97" r:id="rId98" display="https://www.usnews.com/education/best-global-universities/university-of-bristol-505342"/>
    <hyperlink ref="J99" r:id="rId99" display="https://www.usnews.com/education/best-global-universities/nanjing-university-503849"/>
    <hyperlink ref="J100" r:id="rId100" display="https://www.usnews.com/education/best-global-universities/university-of-colorado-boulder-126614"/>
    <hyperlink ref="J101" r:id="rId101" display="https://www.usnews.com/education/best-global-universities/huazhong-university-of-science-technology-505190"/>
    <hyperlink ref="J102" r:id="rId102" display="https://www.usnews.com/education/best-global-universities/king-abdullah-university-of-science-technology-510489"/>
    <hyperlink ref="J103" r:id="rId103" display="https://www.usnews.com/education/best-global-universities/university-of-california-irvine-110653"/>
    <hyperlink ref="J104" r:id="rId104" display="https://www.usnews.com/education/best-global-universities/university-of-illinois-urbana-champaign-145637"/>
    <hyperlink ref="J105" r:id="rId105" display="https://www.usnews.com/education/best-global-universities/university-of-oslo-502680"/>
    <hyperlink ref="J106" r:id="rId106" display="https://www.usnews.com/education/best-global-universities/hong-kong-university-of-science-technology-503260"/>
    <hyperlink ref="J107" r:id="rId107" display="https://www.usnews.com/education/best-global-universities/sun-yat-sen-university-506062"/>
    <hyperlink ref="J108" r:id="rId108" display="https://www.usnews.com/education/best-global-universities/university-of-florida-134130"/>
    <hyperlink ref="J109" r:id="rId109" display="https://www.usnews.com/education/best-global-universities/wuhan-university-503252"/>
    <hyperlink ref="J110" r:id="rId110" display="https://www.usnews.com/education/best-global-universities/ghent-university-506883"/>
    <hyperlink ref="J111" r:id="rId111" display="https://www.usnews.com/education/best-global-universities/university-of-texas-southwestern-medical-center-dallas-228635"/>
    <hyperlink ref="J112" r:id="rId112" display="https://www.usnews.com/education/best-global-universities/university-of-bern-505657"/>
    <hyperlink ref="J113" r:id="rId113" display="https://www.usnews.com/education/best-global-universities/universite-psl-529378"/>
    <hyperlink ref="J114" r:id="rId114" display="https://www.usnews.com/education/best-global-universities/university-of-helsinki-501989"/>
    <hyperlink ref="J115" r:id="rId115" display="https://www.usnews.com/education/best-global-universities/wageningen-university-research-501112"/>
    <hyperlink ref="J116" r:id="rId116" display="https://www.usnews.com/education/best-global-universities/university-of-arizona-104179"/>
    <hyperlink ref="J117" r:id="rId117" display="https://www.usnews.com/education/best-global-universities/university-of-cape-town-504187"/>
    <hyperlink ref="J118" r:id="rId118" display="https://www.usnews.com/education/best-global-universities/aarhus-university-502125"/>
    <hyperlink ref="J119" r:id="rId119" display="https://www.usnews.com/education/best-global-universities/radboud-university-nijmegen-501519"/>
    <hyperlink ref="J121" r:id="rId120" display="https://www.usnews.com/education/best-global-universities/hunan-university-505375"/>
    <hyperlink ref="J120" r:id="rId121" display="https://www.usnews.com/education/best-global-universities/university-of-geneva-504635"/>
    <hyperlink ref="J122" r:id="rId122" display="https://www.usnews.com/education/best-global-universities/london-school-of-hygiene-tropical-medicine-503353"/>
    <hyperlink ref="J123" r:id="rId123" display="https://www.usnews.com/education/best-global-universities/university-of-exeter-502021"/>
    <hyperlink ref="J125" r:id="rId124" display="https://www.usnews.com/education/best-global-universities/michigan-state-university-171100"/>
    <hyperlink ref="J124" r:id="rId125" display="https://www.usnews.com/education/best-global-universities/university-of-southampton-504892"/>
    <hyperlink ref="J126" r:id="rId126" display="https://www.usnews.com/education/best-global-universities/lund-university-500083"/>
    <hyperlink ref="J127" r:id="rId127" display="https://www.usnews.com/education/best-global-universities/university-of-virginia-234076"/>
    <hyperlink ref="J128" r:id="rId128" display="https://www.usnews.com/education/best-global-universities/mcmaster-university-502196"/>
    <hyperlink ref="J129" r:id="rId129" display="https://www.usnews.com/education/best-global-universities/universidade-de-sao-paulo-500437"/>
    <hyperlink ref="J130" r:id="rId130" display="https://www.usnews.com/education/best-global-universities/university-of-california-santa-cruz-110714"/>
    <hyperlink ref="J131" r:id="rId131" display="https://www.usnews.com/education/best-global-universities/university-of-bologna-502210"/>
    <hyperlink ref="J132" r:id="rId132" display="https://www.usnews.com/education/best-global-universities/university-of-padua-502381"/>
    <hyperlink ref="J133" r:id="rId133" display="https://www.usnews.com/education/best-global-universities/university-of-auckland-503786"/>
    <hyperlink ref="J134" r:id="rId134" display="https://www.usnews.com/education/best-global-universities/autonomous-university-of-barcelona-505700"/>
    <hyperlink ref="J135" r:id="rId135" display="https://www.usnews.com/education/best-global-universities/carnegie-mellon-university-211440"/>
    <hyperlink ref="J137" r:id="rId136" display="https://www.usnews.com/education/best-global-universities/indiana-university-bloomington-151351"/>
    <hyperlink ref="J136" r:id="rId137" display="https://www.usnews.com/education/best-global-universities/seoul-national-university-snu-503456"/>
    <hyperlink ref="J138" r:id="rId138" display="https://www.usnews.com/education/best-global-universities/baylor-college-of-medicine-223223"/>
    <hyperlink ref="J139" r:id="rId139" display="https://www.usnews.com/education/best-global-universities/university-of-liverpool-506611"/>
    <hyperlink ref="J140" r:id="rId140" display="https://www.usnews.com/education/best-global-universities/weizmann-institute-of-science-506795"/>
    <hyperlink ref="J141" r:id="rId141" display="https://www.usnews.com/education/best-global-universities/sapienza-university-rome-506550"/>
    <hyperlink ref="J142" r:id="rId142" display="https://www.usnews.com/education/best-global-universities/university-of-leeds-505265"/>
    <hyperlink ref="J144" r:id="rId143" display="https://www.usnews.com/education/best-global-universities/king-saud-university-503764"/>
    <hyperlink ref="J145" r:id="rId144" display="https://www.usnews.com/education/best-global-universities/swinburne-university-of-technology-528823"/>
    <hyperlink ref="J146" r:id="rId145" display="https://www.usnews.com/education/best-global-universities/university-of-colorado-anschutz-medical-campus-529678"/>
    <hyperlink ref="J143" r:id="rId146" display="https://www.usnews.com/education/best-global-universities/university-of-nottingham-503548"/>
    <hyperlink ref="J148" r:id="rId147" display="https://www.usnews.com/education/best-global-universities/university-of-hamburg-501079"/>
    <hyperlink ref="J147" r:id="rId148" display="https://www.usnews.com/education/best-global-universities/university-of-milan-506478"/>
    <hyperlink ref="J149" r:id="rId149" display="https://www.usnews.com/education/best-global-universities/oregon-health-science-university-209490"/>
    <hyperlink ref="J150" r:id="rId150" display="https://www.usnews.com/education/best-global-universities/rutgers-university-new-brunswick-186380"/>
    <hyperlink ref="J152" r:id="rId151" display="https://www.usnews.com/education/best-global-universities/university-of-alberta-499977"/>
    <hyperlink ref="J153" r:id="rId152" display="https://www.usnews.com/education/best-global-universities/university-of-utah-230764"/>
    <hyperlink ref="J151" r:id="rId153" display="https://www.usnews.com/education/best-global-universities/uppsala-university-501990"/>
    <hyperlink ref="J154" r:id="rId154" display="https://www.usnews.com/education/best-global-universities/brown-university-217156"/>
    <hyperlink ref="J155" r:id="rId155" display="https://www.usnews.com/education/best-global-universities/stockholm-university-505458"/>
    <hyperlink ref="J156" r:id="rId156" display="https://www.usnews.com/education/best-global-universities/tongji-university-501326"/>
    <hyperlink ref="J157" r:id="rId157" display="https://www.usnews.com/education/best-global-universities/university-of-electronic-science-technology-of-china-506780"/>
    <hyperlink ref="J158" r:id="rId158" display="https://www.usnews.com/education/best-global-universities/southern-university-of-science-technology-529428"/>
    <hyperlink ref="J159" r:id="rId159" display="https://www.usnews.com/education/best-global-universities/university-of-bonn-504578"/>
    <hyperlink ref="J160" r:id="rId160" display="https://www.usnews.com/education/best-global-universities/newcastle-university-uk-503247"/>
    <hyperlink ref="J161" r:id="rId161" display="https://www.usnews.com/education/best-global-universities/case-western-reserve-university-201645"/>
    <hyperlink ref="J163" r:id="rId162" display="https://www.usnews.com/education/best-global-universities/harbin-institute-of-technology-505604"/>
    <hyperlink ref="J162" r:id="rId163" display="https://www.usnews.com/education/best-global-universities/university-of-gothenburg-501869"/>
    <hyperlink ref="J164" r:id="rId164" display="https://www.usnews.com/education/best-global-universities/university-of-sheffield-503922"/>
    <hyperlink ref="J166" r:id="rId165" display="https://www.usnews.com/education/best-global-universities/cankaya-university-529758"/>
    <hyperlink ref="J165" r:id="rId166" display="https://www.usnews.com/education/best-global-universities/curtin-university-503377"/>
    <hyperlink ref="J167" r:id="rId167" display="https://www.usnews.com/education/best-global-universities/university-of-alabama-birmingham-100663"/>
    <hyperlink ref="J168" r:id="rId168" display="https://www.usnews.com/education/best-global-universities/purdue-university-west-lafayette-campus-243780"/>
    <hyperlink ref="J171" r:id="rId169" display="https://www.usnews.com/education/best-global-universities/central-south-university-501467"/>
    <hyperlink ref="J169" r:id="rId170" display="https://www.usnews.com/education/best-global-universities/kyoto-university-505388"/>
    <hyperlink ref="J170" r:id="rId171" display="https://www.usnews.com/education/best-global-universities/university-of-basel-502059"/>
    <hyperlink ref="J172" r:id="rId172" display="https://www.usnews.com/education/best-global-universities/texas-am-university-college-station-228723"/>
    <hyperlink ref="J173" r:id="rId173" display="https://www.usnews.com/education/best-global-universities/university-of-gottingen-502609"/>
    <hyperlink ref="J174" r:id="rId174" display="https://www.usnews.com/education/best-global-universities/university-of-warwick-503443"/>
    <hyperlink ref="J175" r:id="rId175" display="https://www.usnews.com/education/best-global-universities/universite-de-montreal-506159"/>
    <hyperlink ref="J176" r:id="rId176" display="https://www.usnews.com/education/best-global-universities/university-of-lausanne-505144"/>
    <hyperlink ref="J177" r:id="rId177" display="https://www.usnews.com/education/best-global-universities/university-of-massachusetts-amherst-166629"/>
    <hyperlink ref="J179" r:id="rId178" display="https://www.usnews.com/education/best-global-universities/deakin-university-504884"/>
    <hyperlink ref="J178" r:id="rId179" display="https://www.usnews.com/education/best-global-universities/tel-aviv-university-500052"/>
    <hyperlink ref="J180" r:id="rId180" display="https://www.usnews.com/education/best-global-universities/arizona-state-university-tempe-104151"/>
    <hyperlink ref="J182" r:id="rId181" display="https://www.usnews.com/education/best-global-universities/beijing-institute-of-technology-504704"/>
    <hyperlink ref="J181" r:id="rId182" display="https://www.usnews.com/education/best-global-universities/maastricht-university-505759"/>
    <hyperlink ref="J183" r:id="rId183" display="https://www.usnews.com/education/best-global-universities/xian-jiaotong-university-503987"/>
    <hyperlink ref="J184" r:id="rId184" display="https://www.usnews.com/education/best-global-universities/southeast-university-china-505648"/>
    <hyperlink ref="J186" r:id="rId185" display="https://www.usnews.com/education/best-global-universities/cardiff-university-500071"/>
    <hyperlink ref="J187" r:id="rId186" display="https://www.usnews.com/education/best-global-universities/queensland-university-of-technology-qut-504619"/>
    <hyperlink ref="J185" r:id="rId187" display="https://www.usnews.com/education/best-global-universities/technical-university-of-denmark-503016"/>
    <hyperlink ref="J188" r:id="rId188" display="https://www.usnews.com/education/best-global-universities/delft-university-of-technology-505496"/>
    <hyperlink ref="J190" r:id="rId189" display="https://www.usnews.com/education/best-global-universities/shenzhen-university-529041"/>
    <hyperlink ref="J189" r:id="rId190" display="https://www.usnews.com/education/best-global-universities/south-china-university-of-technology-505115"/>
    <hyperlink ref="J191" r:id="rId191" display="https://www.usnews.com/education/best-global-universities/university-of-naples-federico-ii-505539"/>
    <hyperlink ref="J192" r:id="rId192" display="https://www.usnews.com/education/best-global-universities/nankai-university-505981"/>
    <hyperlink ref="J194" r:id="rId193" display="https://www.usnews.com/education/best-global-universities/macquarie-university-502013"/>
    <hyperlink ref="J193" r:id="rId194" display="https://www.usnews.com/education/best-global-universities/university-of-waterloo-499966"/>
    <hyperlink ref="J195" r:id="rId195" display="https://www.usnews.com/education/best-global-universities/university-of-leicester-501221"/>
    <hyperlink ref="J197" r:id="rId196" display="https://www.usnews.com/education/best-global-universities/royal-melbourne-institute-of-technology-rmit-503858"/>
    <hyperlink ref="J196" r:id="rId197" display="https://www.usnews.com/education/best-global-universities/tianjin-university-503557"/>
    <hyperlink ref="J198" r:id="rId198" display="https://www.usnews.com/education/best-global-universities/eberhard-karls-university-of-tubingen-503424"/>
    <hyperlink ref="J199" r:id="rId199" display="https://www.usnews.com/education/best-global-universities/xiamen-university-506410"/>
    <hyperlink ref="J200" r:id="rId200" display="https://www.usnews.com/education/best-global-universities/aix-marseille-universite-528917"/>
    <hyperlink ref="J201" r:id="rId201" display="https://www.usnews.com/education/best-global-universities/university-of-rochester-195030"/>
    <hyperlink ref="J202" r:id="rId202" display="https://www.usnews.com/education/best-global-universities/technische-universitat-dresden-501011"/>
    <hyperlink ref="J203" r:id="rId203" display="https://www.usnews.com/education/best-global-universities/universite-catholique-louvain-506348"/>
    <hyperlink ref="J204" r:id="rId204" display="https://www.usnews.com/education/best-global-universities/medical-university-of-vienna-504165"/>
    <hyperlink ref="J205" r:id="rId205" display="https://www.usnews.com/education/best-global-universities/university-of-wollongong-503195"/>
    <hyperlink ref="J206" r:id="rId206" display="https://www.usnews.com/education/best-global-universities/yonsei-university-503801"/>
    <hyperlink ref="J208" r:id="rId207" display="https://www.usnews.com/education/best-global-universities/beijing-normal-university-506588"/>
    <hyperlink ref="J209" r:id="rId208" display="https://www.usnews.com/education/best-global-universities/trinity-college-dublin-501570"/>
    <hyperlink ref="J207" r:id="rId209" display="https://www.usnews.com/education/best-global-universities/university-of-calgary-499975"/>
    <hyperlink ref="J210" r:id="rId210" display="https://www.usnews.com/education/best-global-universities/vita-salute-san-raffaele-university-501347"/>
    <hyperlink ref="J213" r:id="rId211" display="https://www.usnews.com/education/best-global-universities/university-of-cincinnati-201885"/>
    <hyperlink ref="J211" r:id="rId212" display="https://www.usnews.com/education/best-global-universities/university-of-freiburg-503940"/>
    <hyperlink ref="J212" r:id="rId213" display="https://www.usnews.com/education/best-global-universities/university-of-wurzburg-505067"/>
    <hyperlink ref="J214" r:id="rId214" display="https://www.usnews.com/education/best-global-universities/university-of-antwerp-505023"/>
    <hyperlink ref="J215" r:id="rId215" display="https://www.usnews.com/education/best-global-universities/zhengzhou-university-502623"/>
    <hyperlink ref="J217" r:id="rId216" display="https://www.usnews.com/education/best-global-universities/national-kapodistrian-university-of-athens-504988"/>
    <hyperlink ref="J216" r:id="rId217" display="https://www.usnews.com/education/best-global-universities/university-of-vienna-505908"/>
    <hyperlink ref="J218" r:id="rId218" display="https://www.usnews.com/education/best-global-universities/sichuan-university-506145"/>
    <hyperlink ref="J219" r:id="rId219" display="https://www.usnews.com/education/best-global-universities/rwth-aachen-university-506441"/>
    <hyperlink ref="J221" r:id="rId220" display="https://www.usnews.com/education/best-global-universities/universite-de-montpellier-528813"/>
    <hyperlink ref="J220" r:id="rId221" display="https://www.usnews.com/education/best-global-universities/university-of-ottawa-499972"/>
    <hyperlink ref="J223" r:id="rId222" display="https://www.usnews.com/education/best-global-universities/china-university-of-geosciences-506930"/>
    <hyperlink ref="J222" r:id="rId223" display="https://www.usnews.com/education/best-global-universities/university-of-turin-502528"/>
    <hyperlink ref="J224" r:id="rId224" display="https://www.usnews.com/education/best-global-universities/rice-university-227757"/>
    <hyperlink ref="J225" r:id="rId225" display="https://www.usnews.com/education/best-global-universities/university-of-california-riverside-110671"/>
    <hyperlink ref="J226" r:id="rId226" display="https://www.usnews.com/education/best-global-universities/universidade-de-lisboa-501120"/>
    <hyperlink ref="J227" r:id="rId227" display="https://www.usnews.com/education/best-global-universities/university-of-iowa-153658"/>
    <hyperlink ref="J228" r:id="rId228" display="https://www.usnews.com/education/best-global-universities/beihang-university-502158"/>
    <hyperlink ref="J229" r:id="rId229" display="https://www.usnews.com/education/best-global-universities/goethe-university-frankfurt-503512"/>
    <hyperlink ref="J231" r:id="rId230" display="https://www.usnews.com/education/best-global-universities/northeastern-university-167358"/>
    <hyperlink ref="J232" r:id="rId231" display="https://www.usnews.com/education/best-global-universities/state-university-of-new-york-suny-stony-brook-196097"/>
    <hyperlink ref="J230" r:id="rId232" display="https://www.usnews.com/education/best-global-universities/university-of-southern-denmark-500382"/>
    <hyperlink ref="J233" r:id="rId233" display="https://www.usnews.com/education/best-global-universities/lancaster-university-504720"/>
    <hyperlink ref="J234" r:id="rId234" display="https://www.usnews.com/education/best-global-universities/johannes-gutenberg-university-of-mainz-500317"/>
    <hyperlink ref="J235" r:id="rId235" display="https://www.usnews.com/education/best-global-universities/national-taiwan-university-504077"/>
    <hyperlink ref="J236" r:id="rId236" display="https://www.usnews.com/education/best-global-universities/university-of-munster-500396"/>
    <hyperlink ref="J237" r:id="rId237" display="https://www.usnews.com/education/best-global-universities/university-of-newcastle-500363"/>
    <hyperlink ref="J238" r:id="rId238" display="https://www.usnews.com/education/best-global-universities/china-agricultural-university-500688"/>
    <hyperlink ref="J239" r:id="rId239" display="https://www.usnews.com/education/best-global-universities/universite-grenoble-alpes-uga-528916"/>
    <hyperlink ref="J240" r:id="rId240" display="https://www.usnews.com/education/best-global-universities/griffith-university-501686"/>
    <hyperlink ref="J241" r:id="rId241" display="https://www.usnews.com/education/best-global-universities/london-school-economics-political-science-502076"/>
    <hyperlink ref="J243" r:id="rId242" display="https://www.usnews.com/education/best-global-universities/sejong-university-528964"/>
    <hyperlink ref="J242" r:id="rId243" display="https://www.usnews.com/education/best-global-universities/university-of-cologne-500060"/>
    <hyperlink ref="J244" r:id="rId244" display="https://www.usnews.com/education/best-global-universities/university-of-miami-135726"/>
    <hyperlink ref="J245" r:id="rId245" display="https://www.usnews.com/education/best-global-universities/university-of-tartu-502553"/>
    <hyperlink ref="J249" r:id="rId246" display="https://www.usnews.com/education/best-global-universities/chongqing-university-505768"/>
    <hyperlink ref="J248" r:id="rId247" display="https://www.usnews.com/education/best-global-universities/university-of-florence-501033"/>
    <hyperlink ref="J247" r:id="rId248" display="https://www.usnews.com/education/best-global-universities/university-of-pisa-501006"/>
    <hyperlink ref="J246" r:id="rId249" display="https://www.usnews.com/education/best-global-universities/university-of-sussex-503906"/>
    <hyperlink ref="J251" r:id="rId250" display="https://www.usnews.com/education/best-global-universities/university-of-tennessee-knoxville-221759"/>
    <hyperlink ref="J250" r:id="rId251" display="https://www.usnews.com/education/best-global-universities/university-of-york-uk-505776"/>
    <hyperlink ref="J252" r:id="rId252" display="https://www.usnews.com/education/best-global-universities/royal-institute-of-technology-505970"/>
    <hyperlink ref="J253" r:id="rId253" display="https://www.usnews.com/education/best-global-universities/university-of-valencia-504510"/>
    <hyperlink ref="J259" r:id="rId254" display="https://www.usnews.com/education/best-global-universities/charles-university-prague-502397"/>
    <hyperlink ref="J256" r:id="rId255" display="https://www.usnews.com/education/best-global-universities/east-china-normal-university-506407"/>
    <hyperlink ref="J257" r:id="rId256" display="https://www.usnews.com/education/best-global-universities/northwestern-polytechnical-university-504154"/>
    <hyperlink ref="J258" r:id="rId257" display="https://www.usnews.com/education/best-global-universities/ton-duc-thang-university-529637"/>
    <hyperlink ref="J254" r:id="rId258" display="https://www.usnews.com/education/best-global-universities/university-college-dublin-504418"/>
    <hyperlink ref="J255" r:id="rId259" display="https://www.usnews.com/education/best-global-universities/university-of-milano-bicocca-501339"/>
    <hyperlink ref="J260" r:id="rId260" display="https://www.usnews.com/education/best-global-universities/university-of-bergen-500374"/>
    <hyperlink ref="J261" r:id="rId261" display="https://www.usnews.com/education/best-global-universities/universite-libre-de-bruxelles-505303"/>
    <hyperlink ref="J262" r:id="rId262" display="https://www.usnews.com/education/best-global-universities/university-of-sharjah-529769"/>
    <hyperlink ref="J264" r:id="rId263" display="https://www.usnews.com/education/best-global-universities/north-carolina-state-university-199193"/>
    <hyperlink ref="J263" r:id="rId264" display="https://www.usnews.com/education/best-global-universities/university-of-macau-528951"/>
    <hyperlink ref="J266" r:id="rId265" display="https://www.usnews.com/education/best-global-universities/hebrew-university-of-jerusalem-500554"/>
    <hyperlink ref="J267" r:id="rId266" display="https://www.usnews.com/education/best-global-universities/queens-university-belfast-505350"/>
    <hyperlink ref="J265" r:id="rId267" display="https://www.usnews.com/education/best-global-universities/university-of-witwatersrand-500909"/>
    <hyperlink ref="J268" r:id="rId268" display="https://www.usnews.com/education/best-global-universities/norwegian-university-of-science-technology-ntnu-503599"/>
    <hyperlink ref="J269" r:id="rId269" display="https://www.usnews.com/education/best-global-universities/university-of-illinois-chicago-145600"/>
    <hyperlink ref="J270" r:id="rId270" display="https://www.usnews.com/education/best-global-universities/pompeu-fabra-university-504748"/>
    <hyperlink ref="J271" r:id="rId271" display="https://www.usnews.com/education/best-global-universities/university-of-texas-health-science-center-at-san-antonio-228644"/>
    <hyperlink ref="J273" r:id="rId272" display="https://www.usnews.com/education/best-global-universities/cairo-university-501834"/>
    <hyperlink ref="J272" r:id="rId273" display="https://www.usnews.com/education/best-global-universities/george-washington-university-131469"/>
    <hyperlink ref="J275" r:id="rId274" display="https://www.usnews.com/education/best-global-universities/tufts-university-168148"/>
    <hyperlink ref="J274" r:id="rId275" display="https://www.usnews.com/education/best-global-universities/universidade-do-porto-505685"/>
    <hyperlink ref="J277" r:id="rId276" display="https://www.usnews.com/education/best-global-universities/sungkyunkwan-university-skku-500193"/>
    <hyperlink ref="J276" r:id="rId277" display="https://www.usnews.com/education/best-global-universities/university-of-tehran-504903"/>
    <hyperlink ref="J278" r:id="rId278" display="https://www.usnews.com/education/best-global-universities/autonomous-university-of-madrid-502502"/>
    <hyperlink ref="J279" r:id="rId279" display="https://www.usnews.com/education/best-global-universities/aalborg-university-501276"/>
    <hyperlink ref="J281" r:id="rId280" display="https://www.usnews.com/education/best-global-universities/virginia-polytechnic-institute-state-university-233921"/>
    <hyperlink ref="J280" r:id="rId281" display="https://www.usnews.com/education/best-global-universities/western-sydney-university-506826"/>
    <hyperlink ref="J282" r:id="rId282" display="https://www.usnews.com/education/best-global-universities/universite-de-bordeaux-528820"/>
    <hyperlink ref="J283" r:id="rId283" display="https://www.usnews.com/education/best-global-universities/universiti-malaya-501730"/>
    <hyperlink ref="J284" r:id="rId284" display="https://www.usnews.com/education/best-global-universities/university-of-erlangen-nuremberg-504002"/>
    <hyperlink ref="J285" r:id="rId285" display="https://www.usnews.com/education/best-global-universities/la-trobe-university-501305"/>
    <hyperlink ref="J288" r:id="rId286" display="https://www.usnews.com/education/best-global-universities/china-medical-university-taiwan-503180"/>
    <hyperlink ref="J286" r:id="rId287" display="https://www.usnews.com/education/best-global-universities/university-of-otago-506723"/>
    <hyperlink ref="J287" r:id="rId288" display="https://www.usnews.com/education/best-global-universities/university-of-tasmania-502985"/>
    <hyperlink ref="J289" r:id="rId289" display="https://www.usnews.com/education/best-global-universities/yeshiva-university-197708"/>
    <hyperlink ref="J290" r:id="rId290" display="https://www.usnews.com/education/best-global-universities/comsats-university-islamabad-cui-529200"/>
    <hyperlink ref="J291" r:id="rId291" display="https://www.usnews.com/education/best-global-universities/karlsruhe-institute-of-technology-502442"/>
    <hyperlink ref="J292" r:id="rId292" display="https://www.usnews.com/education/best-global-universities/university-of-maryland-baltimore-163259"/>
    <hyperlink ref="J294" r:id="rId293" display="https://www.usnews.com/education/best-global-universities/dalian-university-of-technology-500236"/>
    <hyperlink ref="J293" r:id="rId294" display="https://www.usnews.com/education/best-global-universities/shandong-university-505166"/>
    <hyperlink ref="J295" r:id="rId295" display="https://www.usnews.com/education/best-global-universities/technical-university-of-berlin-506357"/>
    <hyperlink ref="J296" r:id="rId296" display="https://www.usnews.com/education/best-global-universities/universite-toulouse-iii-paul-sabatier-503302"/>
    <hyperlink ref="J297" r:id="rId297" display="https://www.usnews.com/education/best-global-universities/aalto-university-503645"/>
    <hyperlink ref="J298" r:id="rId298" display="https://www.usnews.com/education/best-global-universities/duy-tan-university-529795"/>
    <hyperlink ref="J299" r:id="rId299" display="https://www.usnews.com/education/best-global-universities/korea-advanced-institute-of-science-technology-kaist-506336"/>
    <hyperlink ref="J300" r:id="rId300" display="https://www.usnews.com/education/best-global-universities/university-of-colorado-denver-126562"/>
    <hyperlink ref="J301" r:id="rId301" display="https://www.usnews.com/education/best-global-universities/korea-university-505391"/>
    <hyperlink ref="J303" r:id="rId302" display="https://www.usnews.com/education/best-global-universities/linkoping-university-503497"/>
    <hyperlink ref="J304" r:id="rId303" display="https://www.usnews.com/education/best-global-universities/university-of-texas-health-science-center-houston-229300"/>
    <hyperlink ref="J302" r:id="rId304" display="https://www.usnews.com/education/best-global-universities/wuhan-university-of-technology-506361"/>
    <hyperlink ref="J305" r:id="rId305" display="https://www.usnews.com/education/best-global-universities/university-of-southern-queensland-529601"/>
    <hyperlink ref="J306" r:id="rId306" display="https://www.usnews.com/education/best-global-universities/florida-state-university-134097"/>
    <hyperlink ref="J307" r:id="rId307" display="https://www.usnews.com/education/best-global-universities/university-of-duisburg-essen-505327"/>
    <hyperlink ref="J308" r:id="rId308" display="https://www.usnews.com/education/best-global-universities/university-of-pavia-502948"/>
    <hyperlink ref="J309" r:id="rId309" display="https://www.usnews.com/education/best-global-universities/vrije-universiteit-brussel-504942"/>
    <hyperlink ref="J310" r:id="rId310" display="https://www.usnews.com/education/best-global-universities/durham-university-501717"/>
    <hyperlink ref="J311" r:id="rId311" display="https://www.usnews.com/education/best-global-universities/georgetown-university-131496"/>
    <hyperlink ref="J312" r:id="rId312" display="https://www.usnews.com/education/best-global-universities/colorado-state-university-126818"/>
    <hyperlink ref="J314" r:id="rId313" display="https://www.usnews.com/education/best-global-universities/stellenbosch-university-500980"/>
    <hyperlink ref="J313" r:id="rId314" display="https://www.usnews.com/education/best-global-universities/tohoku-university-500862"/>
    <hyperlink ref="J315" r:id="rId315" display="https://www.usnews.com/education/best-global-universities/western-university-university-of-western-ontario-499965"/>
    <hyperlink ref="J316" r:id="rId316" display="https://www.usnews.com/education/best-global-universities/osaka-university-505864"/>
    <hyperlink ref="J317" r:id="rId317" display="https://www.usnews.com/education/best-global-universities/university-of-connecticut-129020"/>
    <hyperlink ref="J318" r:id="rId318" display="https://www.usnews.com/education/best-global-universities/polytechnic-university-of-milan-502229"/>
    <hyperlink ref="J319" r:id="rId319" display="https://www.usnews.com/education/best-global-universities/soochow-university-china-506714"/>
    <hyperlink ref="J320" r:id="rId320" display="https://www.usnews.com/education/best-global-universities/south-ural-state-university-530031"/>
    <hyperlink ref="J321" r:id="rId321" display="https://www.usnews.com/education/best-global-universities/dartmouth-college-182670"/>
    <hyperlink ref="J322" r:id="rId322" display="https://www.usnews.com/education/best-global-universities/university-of-trento-504044"/>
    <hyperlink ref="J323" r:id="rId323" display="https://www.usnews.com/education/best-global-universities/universite-de-strasbourg-501292"/>
    <hyperlink ref="J324" r:id="rId324" display="https://www.usnews.com/education/best-global-universities/complutense-university-of-madrid-506527"/>
    <hyperlink ref="J325" r:id="rId325" display="https://www.usnews.com/education/best-global-universities/king-fahd-university-of-petroleum-minerals-506100"/>
    <hyperlink ref="J327" r:id="rId326" display="https://www.usnews.com/education/best-global-universities/university-of-kiel-504681"/>
    <hyperlink ref="J326" r:id="rId327" display="https://www.usnews.com/education/best-global-universities/university-of-lagos-529618"/>
    <hyperlink ref="J330" r:id="rId328" display="https://www.usnews.com/education/best-global-universities/al-azhar-university-508017"/>
    <hyperlink ref="J331" r:id="rId329" display="https://www.usnews.com/education/best-global-universities/leipzig-university-503504"/>
    <hyperlink ref="J329" r:id="rId330" display="https://www.usnews.com/education/best-global-universities/shanghai-university-504274"/>
    <hyperlink ref="J332" r:id="rId331" display="https://www.usnews.com/education/best-global-universities/state-university-of-new-york-suny-buffalo-196088"/>
    <hyperlink ref="J328" r:id="rId332" display="https://www.usnews.com/education/best-global-universities/university-of-surrey-505401"/>
    <hyperlink ref="J333" r:id="rId333" display="https://www.usnews.com/education/best-global-universities/university-of-genoa-503778"/>
    <hyperlink ref="J334" r:id="rId334" display="https://www.usnews.com/education/best-global-universities/university-of-kansas-155317"/>
    <hyperlink ref="J335" r:id="rId335" display="https://www.usnews.com/education/best-global-universities/university-of-south-florida-137351"/>
    <hyperlink ref="J336" r:id="rId336" display="https://www.usnews.com/education/best-global-universities/mansoura-university-508398"/>
    <hyperlink ref="J337" r:id="rId337" display="https://www.usnews.com/education/best-global-universities/temple-university-216339"/>
    <hyperlink ref="J339" r:id="rId338" display="https://www.usnews.com/education/best-global-universities/beijing-university-of-chemical-technology-501098"/>
    <hyperlink ref="J340" r:id="rId339" display="https://www.usnews.com/education/best-global-universities/nanjing-agricultural-university-506399"/>
    <hyperlink ref="J338" r:id="rId340" display="https://www.usnews.com/education/best-global-universities/qatar-university-529146"/>
    <hyperlink ref="J341" r:id="rId341" display="https://www.usnews.com/education/best-global-universities/universidade-estadual-de-campinas-504975"/>
    <hyperlink ref="J343" r:id="rId342" display="https://www.usnews.com/education/best-global-universities/catholic-university-of-the-sacred-heart-503167"/>
    <hyperlink ref="J342" r:id="rId343" display="https://www.usnews.com/education/best-global-universities/chalmers-university-of-technology-505279"/>
    <hyperlink ref="J344" r:id="rId344" display="https://www.usnews.com/education/best-global-universities/jiangsu-university-501438"/>
    <hyperlink ref="J345" r:id="rId345" display="https://www.usnews.com/education/best-global-universities/iowa-state-university-153603"/>
    <hyperlink ref="J347" r:id="rId346" display="https://www.usnews.com/education/best-global-universities/jilin-university-506709"/>
    <hyperlink ref="J348" r:id="rId347" display="https://www.usnews.com/education/best-global-universities/technion-israel-institute-of-technology-505919"/>
    <hyperlink ref="J349" r:id="rId348" display="https://www.usnews.com/education/best-global-universities/universite-claude-bernard-lyon-1-500870"/>
    <hyperlink ref="J346" r:id="rId349" display="https://www.usnews.com/education/best-global-universities/universiti-teknologi-malaysia-528827"/>
    <hyperlink ref="J350" r:id="rId350" display="https://www.usnews.com/education/best-global-universities/university-of-georgia-139959"/>
    <hyperlink ref="J352" r:id="rId351" display="https://www.usnews.com/education/best-global-universities/st-georges-university-london-502037"/>
    <hyperlink ref="J351" r:id="rId352" display="https://www.usnews.com/education/best-global-universities/university-of-ibadan-529052"/>
    <hyperlink ref="J353" r:id="rId353" display="https://www.usnews.com/education/best-global-universities/dalhousie-university-499990"/>
    <hyperlink ref="J354" r:id="rId354" display="https://www.usnews.com/education/best-global-universities/university-of-granada-505316"/>
    <hyperlink ref="J355" r:id="rId355" display="https://www.usnews.com/education/best-global-universities/ulm-university-502475"/>
    <hyperlink ref="J357" r:id="rId356" display="https://www.usnews.com/education/best-global-universities/singapore-university-of-technology-design-529432"/>
    <hyperlink ref="J356" r:id="rId357" display="https://www.usnews.com/education/best-global-universities/university-of-turku-504089"/>
    <hyperlink ref="J358" r:id="rId358" display="https://www.usnews.com/education/best-global-universities/kyushu-university-505482"/>
    <hyperlink ref="J359" r:id="rId359" display="https://www.usnews.com/education/best-global-universities/university-of-johannesburg-528854"/>
    <hyperlink ref="J360" r:id="rId360" display="https://www.usnews.com/education/best-global-universities/pontificia-universidad-catolica-de-chile-506168"/>
    <hyperlink ref="J361" r:id="rId361" display="https://www.usnews.com/education/best-global-universities/queens-university-canada-500946"/>
    <hyperlink ref="J362" r:id="rId362" display="https://www.usnews.com/education/best-global-universities/taif-university-511965"/>
    <hyperlink ref="J365" r:id="rId363" display="https://www.usnews.com/education/best-global-universities/australian-catholic-university-529148"/>
    <hyperlink ref="J363" r:id="rId364" display="https://www.usnews.com/education/best-global-universities/university-of-dundee-506606"/>
    <hyperlink ref="J364" r:id="rId365" display="https://www.usnews.com/education/best-global-universities/zagazig-university-514033"/>
    <hyperlink ref="J367" r:id="rId366" display="https://www.usnews.com/education/best-global-universities/oregon-state-university-209542"/>
    <hyperlink ref="J366" r:id="rId367" display="https://www.usnews.com/education/best-global-universities/universite-cote-dazur-529682"/>
    <hyperlink ref="J368" r:id="rId368" display="https://www.usnews.com/education/best-global-universities/nagoya-university-501944"/>
    <hyperlink ref="J369" r:id="rId369" display="https://www.usnews.com/education/best-global-universities/university-of-aberdeen-501749"/>
    <hyperlink ref="J370" r:id="rId370" display="https://www.usnews.com/education/best-global-universities/huazhong-agricultural-university-503034"/>
    <hyperlink ref="J371" r:id="rId371" display="https://www.usnews.com/education/best-global-universities/shanghaitech-university-529508"/>
    <hyperlink ref="J373" r:id="rId372" display="https://www.usnews.com/education/best-global-universities/university-of-kentucky-157085"/>
    <hyperlink ref="J372" r:id="rId373" display="https://www.usnews.com/education/best-global-universities/university-of-rome-tor-vergata-500808"/>
    <hyperlink ref="J374" r:id="rId374" display="https://www.usnews.com/education/best-global-universities/medical-university-of-graz-501562"/>
    <hyperlink ref="J375" r:id="rId375" display="https://www.usnews.com/education/best-global-universities/eindhoven-university-of-technology-501655"/>
    <hyperlink ref="J376" r:id="rId376" display="https://www.usnews.com/education/best-global-universities/islamic-azad-university-528829"/>
    <hyperlink ref="J377" r:id="rId377" display="https://www.usnews.com/education/best-global-universities/northwest-af-university-china-503600"/>
    <hyperlink ref="J378" r:id="rId378" display="https://www.usnews.com/education/best-global-universities/university-of-potsdam-505430"/>
    <hyperlink ref="J381" r:id="rId379" display="https://www.usnews.com/education/best-global-universities/university-of-notre-dame-152080"/>
    <hyperlink ref="J379" r:id="rId380" display="https://www.usnews.com/education/best-global-universities/university-of-reading-504198"/>
    <hyperlink ref="J380" r:id="rId381" display="https://www.usnews.com/education/best-global-universities/university-of-south-australia-506290"/>
    <hyperlink ref="J382" r:id="rId382" display="https://www.usnews.com/education/best-global-universities/american-university-of-beirut-499994"/>
    <hyperlink ref="J383" r:id="rId383" display="https://www.usnews.com/education/best-global-universities/quaid-i-azam-university-503114"/>
    <hyperlink ref="J384" r:id="rId384" display="https://www.usnews.com/education/best-global-universities/university-of-liege-506253"/>
    <hyperlink ref="J385" r:id="rId385" display="https://www.usnews.com/education/best-global-universities/university-of-science-technology-beijing-506176"/>
    <hyperlink ref="J387" r:id="rId386" display="https://www.usnews.com/education/best-global-universities/friedrich-schiller-university-of-jena-500506"/>
    <hyperlink ref="J388" r:id="rId387" display="https://www.usnews.com/education/best-global-universities/pohang-university-of-science-technology-postech-503003"/>
    <hyperlink ref="J386" r:id="rId388" display="https://www.usnews.com/education/best-global-universities/university-of-navarra-500141"/>
    <hyperlink ref="J389" r:id="rId389" display="https://www.usnews.com/education/best-global-universities/university-of-victoria-499967"/>
    <hyperlink ref="J390" r:id="rId390" display="https://www.usnews.com/education/best-global-universities/changsha-university-of-science-technology-529522"/>
    <hyperlink ref="J391" r:id="rId391" display="https://www.usnews.com/education/best-global-universities/ruhr-university-bochum-500459"/>
    <hyperlink ref="J392" r:id="rId392" display="https://www.usnews.com/education/best-global-universities/jagiellonian-university-500039"/>
    <hyperlink ref="J393" r:id="rId393" display="https://www.usnews.com/education/best-global-universities/ulsan-national-institute-of-science-technology-unist-528883"/>
    <hyperlink ref="J394" r:id="rId394" display="https://www.usnews.com/education/best-global-universities/university-of-new-mexico-187985"/>
    <hyperlink ref="J396" r:id="rId395" display="https://www.usnews.com/education/best-global-universities/aristotle-university-of-thessaloniki-506056"/>
    <hyperlink ref="J397" r:id="rId396" display="https://www.usnews.com/education/best-global-universities/university-of-oregon-209551"/>
    <hyperlink ref="J395" r:id="rId397" display="https://www.usnews.com/education/best-global-universities/university-of-st-andrews-503328"/>
    <hyperlink ref="J398" r:id="rId398" display="https://www.usnews.com/education/best-global-universities/alexandria-university-509708"/>
    <hyperlink ref="J399" r:id="rId399" display="https://www.usnews.com/education/best-global-universities/nanjing-university-of-information-science-technology-529160"/>
    <hyperlink ref="J400" r:id="rId400" display="https://www.usnews.com/education/best-global-universities/university-of-east-anglia-503561"/>
    <hyperlink ref="J401" r:id="rId401" display="https://www.usnews.com/education/best-global-universities/washington-state-university-236939"/>
    <hyperlink ref="J404" r:id="rId402" display="https://www.usnews.com/education/best-global-universities/ain-shams-university-500744"/>
    <hyperlink ref="J403" r:id="rId403" display="https://www.usnews.com/education/best-global-universities/umea-university-504031"/>
    <hyperlink ref="J402" r:id="rId404" display="https://www.usnews.com/education/best-global-universities/united-arab-emirates-university-514827"/>
    <hyperlink ref="J405" r:id="rId405" display="https://www.usnews.com/education/best-global-universities/universite-de-lille-529680"/>
    <hyperlink ref="J406" r:id="rId406" display="https://www.usnews.com/education/best-global-universities/universiti-sains-malaysia-528826"/>
    <hyperlink ref="J407" r:id="rId407" display="https://www.usnews.com/education/best-global-universities/university-of-kwazulu-natal-504296"/>
    <hyperlink ref="J408" r:id="rId408" display="https://www.usnews.com/education/best-global-universities/virginia-commonwealth-university-234030"/>
    <hyperlink ref="J410" r:id="rId409" display="https://www.usnews.com/education/best-global-universities/jinan-university-505051"/>
    <hyperlink ref="J409" r:id="rId410" display="https://www.usnews.com/education/best-global-universities/simon-fraser-university-499981"/>
    <hyperlink ref="J412" r:id="rId411" display="https://www.usnews.com/education/best-global-universities/tulane-university-160755"/>
    <hyperlink ref="J411" r:id="rId412" display="https://www.usnews.com/education/best-global-universities/westlake-university-530200"/>
    <hyperlink ref="J415" r:id="rId413" display="https://www.usnews.com/education/best-global-universities/james-cook-university-506320"/>
    <hyperlink ref="J416" r:id="rId414" display="https://www.usnews.com/education/best-global-universities/sechenov-first-moscow-state-medical-university-529709"/>
    <hyperlink ref="J417" r:id="rId415" display="https://www.usnews.com/education/best-global-universities/universita-degli-studi-di-bari-aldo-moro-505560"/>
    <hyperlink ref="J414" r:id="rId416" display="https://www.usnews.com/education/best-global-universities/university-college-cork-502427"/>
    <hyperlink ref="J413" r:id="rId417" display="https://www.usnews.com/education/best-global-universities/university-of-twente-506687"/>
    <hyperlink ref="J419" r:id="rId418" display="https://www.usnews.com/education/best-global-universities/central-china-normal-university-501632"/>
    <hyperlink ref="J420" r:id="rId419" display="https://www.usnews.com/education/best-global-universities/hannover-medical-school-503226"/>
    <hyperlink ref="J421" r:id="rId420" display="https://www.usnews.com/education/best-global-universities/qingdao-university-529026"/>
    <hyperlink ref="J418" r:id="rId421" display="https://www.usnews.com/education/best-global-universities/university-of-manitoba-503954"/>
    <hyperlink ref="J423" r:id="rId422" display="https://www.usnews.com/education/best-global-universities/flinders-university-south-australia-504837"/>
    <hyperlink ref="J424" r:id="rId423" display="https://www.usnews.com/education/best-global-universities/humanitas-university-529627"/>
    <hyperlink ref="J425" r:id="rId424" display="https://www.usnews.com/education/best-global-universities/university-of-houston-225511"/>
    <hyperlink ref="J422" r:id="rId425" display="https://www.usnews.com/education/best-global-universities/university-of-oulu-502651"/>
    <hyperlink ref="J426" r:id="rId426" display="https://www.usnews.com/education/best-global-universities/baylor-university-223232"/>
    <hyperlink ref="J428" r:id="rId427" display="https://www.usnews.com/education/best-global-universities/fuzhou-university-528832"/>
    <hyperlink ref="J427" r:id="rId428" display="https://www.usnews.com/education/best-global-universities/louisiana-state-university-159391"/>
    <hyperlink ref="J429" r:id="rId429" display="https://www.usnews.com/education/best-global-universities/drexel-university-212054"/>
    <hyperlink ref="J430" r:id="rId430" display="https://www.usnews.com/education/best-global-universities/heinrich-heine-university-dusseldorf-503659"/>
    <hyperlink ref="J431" r:id="rId431" display="https://www.usnews.com/education/best-global-universities/university-of-delaware-130943"/>
    <hyperlink ref="J432" r:id="rId432" display="https://www.usnews.com/education/best-global-universities/university-of-mississippi-176017"/>
    <hyperlink ref="J435" r:id="rId433" display="https://www.usnews.com/education/best-global-universities/universidad-nacional-autonoma-de-mexico-502101"/>
    <hyperlink ref="J433" r:id="rId434" display="https://www.usnews.com/education/best-global-universities/university-of-bath-506373"/>
    <hyperlink ref="J436" r:id="rId435" display="https://www.usnews.com/education/best-global-universities/university-of-central-florida-132903"/>
    <hyperlink ref="J434" r:id="rId436" display="https://www.usnews.com/education/best-global-universities/university-of-strathclyde-504736"/>
    <hyperlink ref="J437" r:id="rId437" display="https://www.usnews.com/education/best-global-universities/prince-sultan-university-508025"/>
    <hyperlink ref="J438" r:id="rId438" display="https://www.usnews.com/education/best-global-universities/universidade-federal-do-rio-grande-do-sul-500468"/>
    <hyperlink ref="J439" r:id="rId439" display="https://www.usnews.com/education/best-global-universities/nantes-universite-501104"/>
    <hyperlink ref="J440" r:id="rId440" display="https://www.usnews.com/education/best-global-universities/hokkaido-university-501928"/>
    <hyperlink ref="J444" r:id="rId441" display="https://www.usnews.com/education/best-global-universities/laval-university-505699"/>
    <hyperlink ref="J441" r:id="rId442" display="https://www.usnews.com/education/best-global-universities/swansea-university-505583"/>
    <hyperlink ref="J445" r:id="rId443" display="https://www.usnews.com/education/best-global-universities/swedish-university-of-agricultural-sciences-503091"/>
    <hyperlink ref="J443" r:id="rId444" display="https://www.usnews.com/education/best-global-universities/university-of-belgrade-500616"/>
    <hyperlink ref="J442" r:id="rId445" display="https://www.usnews.com/education/best-global-universities/university-of-pretoria-501543"/>
    <hyperlink ref="J447" r:id="rId446" display="https://www.usnews.com/education/best-global-universities/hanyang-university-500484"/>
    <hyperlink ref="J448" r:id="rId447" display="https://www.usnews.com/education/best-global-universities/medical-university-of-innsbruck-505463"/>
    <hyperlink ref="J449" r:id="rId448" display="https://www.usnews.com/education/best-global-universities/tokyo-institute-of-technology-504950"/>
    <hyperlink ref="J446" r:id="rId449" display="https://www.usnews.com/education/best-global-universities/universidad-de-chile-502207"/>
    <hyperlink ref="J450" r:id="rId450" display="https://www.usnews.com/education/best-global-universities/university-of-verona-503896"/>
    <hyperlink ref="J451" r:id="rId451" display="https://www.usnews.com/education/best-global-universities/universitat-politecnica-de-catalunya-501701"/>
    <hyperlink ref="J453" r:id="rId452" display="https://www.usnews.com/education/best-global-universities/king-khalid-university-529704"/>
    <hyperlink ref="J452" r:id="rId453" display="https://www.usnews.com/education/best-global-universities/lomonosov-moscow-state-university-500445"/>
    <hyperlink ref="J454" r:id="rId454" display="https://www.usnews.com/education/best-global-universities/renmin-university-of-china-528921"/>
    <hyperlink ref="J455" r:id="rId455" display="https://www.usnews.com/education/best-global-universities/scuola-normale-superiore-di-pisa-504541"/>
    <hyperlink ref="J456" r:id="rId456" display="https://www.usnews.com/education/best-global-universities/universite-de-lorraine-529568"/>
    <hyperlink ref="J457" r:id="rId457" display="https://www.usnews.com/education/best-global-universities/university-of-buenos-aires-504821"/>
    <hyperlink ref="J458" r:id="rId458" display="https://www.usnews.com/education/best-global-universities/zhejiang-normal-university-529076"/>
    <hyperlink ref="J459" r:id="rId459" display="https://www.usnews.com/education/best-global-universities/edith-cowan-university-528941"/>
    <hyperlink ref="J460" r:id="rId460" display="https://www.usnews.com/education/best-global-universities/university-of-trieste-500914"/>
    <hyperlink ref="J463" r:id="rId461" display="https://www.usnews.com/education/best-global-universities/kafrelsheikh-university-529690"/>
    <hyperlink ref="J461" r:id="rId462" display="https://www.usnews.com/education/best-global-universities/medical-university-of-south-carolina-218335"/>
    <hyperlink ref="J464" r:id="rId463" display="https://www.usnews.com/education/best-global-universities/university-of-basque-country-502718"/>
    <hyperlink ref="J462" r:id="rId464" display="https://www.usnews.com/education/best-global-universities/university-of-brescia-502286"/>
    <hyperlink ref="J465" r:id="rId465" display="https://www.usnews.com/education/best-global-universities/university-of-catania-504106"/>
    <hyperlink ref="J466" r:id="rId466" display="https://www.usnews.com/education/best-global-universities/university-of-texas-dallas-228787"/>
    <hyperlink ref="J467" r:id="rId467" display="https://www.usnews.com/education/best-global-universities/university-of-innsbruck-504813"/>
    <hyperlink ref="J469" r:id="rId468" display="https://www.usnews.com/education/best-global-universities/university-of-massachusetts-worcester-166708"/>
    <hyperlink ref="J470" r:id="rId469" display="https://www.usnews.com/education/best-global-universities/university-of-missouri-columbia-178396"/>
    <hyperlink ref="J471" r:id="rId470" display="https://www.usnews.com/education/best-global-universities/wayne-state-university-172644"/>
    <hyperlink ref="J468" r:id="rId471" display="https://www.usnews.com/education/best-global-universities/york-university-canada-499962"/>
    <hyperlink ref="J474" r:id="rId472" display="https://www.usnews.com/education/best-global-universities/guangzhou-university-529537"/>
    <hyperlink ref="J472" r:id="rId473" display="https://www.usnews.com/education/best-global-universities/hong-kong-baptist-university-502544"/>
    <hyperlink ref="J473" r:id="rId474" display="https://www.usnews.com/education/best-global-universities/tampere-university-530201"/>
    <hyperlink ref="J475" r:id="rId475" display="https://www.usnews.com/education/best-global-universities/jefferson-university-216366"/>
    <hyperlink ref="J476" r:id="rId476" display="https://www.usnews.com/education/best-global-universities/southwestern-university-of-finance-economics---china-529633"/>
    <hyperlink ref="J477" r:id="rId477" display="https://www.usnews.com/education/best-global-universities/universidade-de-coimbra-501040"/>
    <hyperlink ref="J478" r:id="rId478" display="https://www.usnews.com/education/best-global-universities/nanjing-forestry-university-529506"/>
    <hyperlink ref="J479" r:id="rId479" display="https://www.usnews.com/education/best-global-universities/university-of-hawaii-manoa-141574"/>
    <hyperlink ref="J483" r:id="rId480" display="https://www.usnews.com/education/best-global-universities/rush-university-148511"/>
    <hyperlink ref="J484" r:id="rId481" display="https://www.usnews.com/education/best-global-universities/syracuse-university-196413"/>
    <hyperlink ref="J481" r:id="rId482" display="https://www.usnews.com/education/best-global-universities/universite-de-rennes-504447"/>
    <hyperlink ref="J482" r:id="rId483" display="https://www.usnews.com/education/best-global-universities/university-of-the-philippines-manila-529741"/>
    <hyperlink ref="J480" r:id="rId484" display="https://www.usnews.com/education/best-global-universities/university-of-warsaw-502726"/>
    <hyperlink ref="J485" r:id="rId485" display="https://www.usnews.com/education/best-global-universities/wake-forest-university-199847"/>
    <hyperlink ref="J487" r:id="rId486" display="https://www.usnews.com/education/best-global-universities/eotvos-lorand-university-505612"/>
    <hyperlink ref="J486" r:id="rId487" display="https://www.usnews.com/education/best-global-universities/lanzhou-university-502794"/>
    <hyperlink ref="J488" r:id="rId488" display="https://www.usnews.com/education/best-global-universities/xidian-university-506871"/>
    <hyperlink ref="J489" r:id="rId489" display="https://www.usnews.com/education/best-global-universities/university-of-tsukuba-506429"/>
    <hyperlink ref="J490" r:id="rId490" display="https://www.usnews.com/education/best-global-universities/assiut-university-513421"/>
    <hyperlink ref="J491" r:id="rId491" display="https://www.usnews.com/education/best-global-universities/nanjing-university-of-science-technology-502308"/>
    <hyperlink ref="J492" r:id="rId492" display="https://www.usnews.com/education/best-global-universities/florida-international-university-133951"/>
    <hyperlink ref="J494" r:id="rId493" display="https://www.usnews.com/education/best-global-universities/bogazici-university-504066"/>
    <hyperlink ref="J495" r:id="rId494" display="https://www.usnews.com/education/best-global-universities/brunel-university-502232"/>
    <hyperlink ref="J496" r:id="rId495" display="https://www.usnews.com/education/best-global-universities/northeastern-university-china-514931"/>
    <hyperlink ref="J497" r:id="rId496" display="https://www.usnews.com/education/best-global-universities/prince-sattam-bin-abdulaziz-university-530003"/>
    <hyperlink ref="J493" r:id="rId497" display="https://www.usnews.com/education/best-global-universities/universidade-federal-do-rio-de-janeiro-504608"/>
    <hyperlink ref="J500" r:id="rId498" display="https://www.usnews.com/education/best-global-universities/china-university-of-petroleum-500186"/>
    <hyperlink ref="J498" r:id="rId499" display="https://www.usnews.com/education/best-global-universities/jiangnan-university-504800"/>
    <hyperlink ref="J499" r:id="rId500" display="https://www.usnews.com/education/best-global-universities/university-of-ljubljana-502840"/>
    <hyperlink ref="J501" r:id="rId501" display="https://www.usnews.com/education/best-global-universities/university-of-nebraska-lincoln-181464"/>
    <hyperlink ref="J502" r:id="rId502" display="https://www.usnews.com/education/best-global-universities/indiana-university-purdue-university-indianapolis-151111"/>
    <hyperlink ref="J503" r:id="rId503" display="https://www.usnews.com/education/best-global-universities/moscow-institute-of-physics-technology-528929"/>
    <hyperlink ref="J504" r:id="rId504" display="https://www.usnews.com/education/best-global-universities/george-mason-university-232186"/>
    <hyperlink ref="J505" r:id="rId505" display="https://www.usnews.com/education/best-global-universities/hohai-university-528997"/>
    <hyperlink ref="J506" r:id="rId506" display="https://www.usnews.com/education/best-global-universities/ocean-university-of-china-502491"/>
    <hyperlink ref="J508" r:id="rId507" display="https://www.usnews.com/education/best-global-universities/university-of-oklahoma-norman-207500"/>
    <hyperlink ref="J507" r:id="rId508" display="https://www.usnews.com/education/best-global-universities/victoria-university-wellington-504111"/>
    <hyperlink ref="J509" r:id="rId509" display="https://www.usnews.com/education/best-global-universities/national-technical-university-of-athens-505449"/>
    <hyperlink ref="J513" r:id="rId510" display="https://www.usnews.com/education/best-global-universities/donghua-university-500299"/>
    <hyperlink ref="J514" r:id="rId511" display="https://www.usnews.com/education/best-global-universities/justus-liebig-university-giessen-500790"/>
    <hyperlink ref="J510" r:id="rId512" display="https://www.usnews.com/education/best-global-universities/national-tsing-hua-university-501245"/>
    <hyperlink ref="J515" r:id="rId513" display="https://www.usnews.com/education/best-global-universities/polytechnic-university-of-turin-502577"/>
    <hyperlink ref="J516" r:id="rId514" display="https://www.usnews.com/education/best-global-universities/universita-della-campania-vanvitelli-529545"/>
    <hyperlink ref="J511" r:id="rId515" display="https://www.usnews.com/education/best-global-universities/university-of-luxembourg-528945"/>
    <hyperlink ref="J512" r:id="rId516" display="https://www.usnews.com/education/best-global-universities/university-of-zagreb-502783"/>
    <hyperlink ref="J517" r:id="rId517" display="https://www.usnews.com/education/best-global-universities/kyung-hee-university-501161"/>
    <hyperlink ref="J518" r:id="rId518" display="https://www.usnews.com/education/best-global-universities/sharif-university-of-technology-502898"/>
    <hyperlink ref="J519" r:id="rId519" display="https://www.usnews.com/education/best-global-universities/tehran-university-of-medical-sciences-503294"/>
    <hyperlink ref="J521" r:id="rId520" display="https://www.usnews.com/education/best-global-universities/auckland-university-of-technology-528944"/>
    <hyperlink ref="J520" r:id="rId521" display="https://www.usnews.com/education/best-global-universities/northern-arizona-university-105330"/>
    <hyperlink ref="J524" r:id="rId522" display="https://www.usnews.com/education/best-global-universities/hamad-bin-khalifa-university-qatar-510873"/>
    <hyperlink ref="J525" r:id="rId523" display="https://www.usnews.com/education/best-global-universities/peking-union-medical-college-529794"/>
    <hyperlink ref="J523" r:id="rId524" display="https://www.usnews.com/education/best-global-universities/universidade-de-santiago-de-compostela-506569"/>
    <hyperlink ref="J522" r:id="rId525" display="https://www.usnews.com/education/best-global-universities/university-of-iceland-528847"/>
    <hyperlink ref="J526" r:id="rId526" display="https://www.usnews.com/education/best-global-universities/university-of-sevilla-502822"/>
    <hyperlink ref="J527" r:id="rId527" display="https://www.usnews.com/education/best-global-universities/university-of-tabriz-528957"/>
    <hyperlink ref="J529" r:id="rId528" display="https://www.usnews.com/education/best-global-universities/international-school-for-advanced-studies-sissa-528824"/>
    <hyperlink ref="J528" r:id="rId529" display="https://www.usnews.com/education/best-global-universities/loughborough-university-506503"/>
    <hyperlink ref="J530" r:id="rId530" display="https://www.usnews.com/education/best-global-universities/southwest-university-china-506024"/>
    <hyperlink ref="J531" r:id="rId531" display="https://www.usnews.com/education/best-global-universities/university-of-perugia-504697"/>
    <hyperlink ref="J533" r:id="rId532" display="https://www.usnews.com/education/best-global-universities/bocconi-university-502370"/>
    <hyperlink ref="J534" r:id="rId533" display="https://www.usnews.com/education/best-global-universities/khalifa-university-of-science-technology-529390"/>
    <hyperlink ref="J532" r:id="rId534" display="https://www.usnews.com/education/best-global-universities/universidade-federal-de-minas-gerais-506043"/>
    <hyperlink ref="J535" r:id="rId535" display="https://www.usnews.com/education/best-global-universities/boston-college-164924"/>
    <hyperlink ref="J536" r:id="rId536" display="https://www.usnews.com/education/best-global-universities/chulalongkorn-university-505636"/>
    <hyperlink ref="J537" r:id="rId537" display="https://www.usnews.com/education/best-global-universities/keio-university-500715"/>
    <hyperlink ref="J539" r:id="rId538" display="https://www.usnews.com/education/best-global-universities/murdoch-university-528818"/>
    <hyperlink ref="J540" r:id="rId539" display="https://www.usnews.com/education/best-global-universities/shandong-university-of-science-technology-529480"/>
    <hyperlink ref="J538" r:id="rId540" display="https://www.usnews.com/education/best-global-universities/universidade-nova-de-lisboa-506121"/>
    <hyperlink ref="J541" r:id="rId541" display="https://www.usnews.com/education/best-global-universities/mahidol-university-503481"/>
    <hyperlink ref="J543" r:id="rId542" display="https://www.usnews.com/education/best-global-universities/north-west-university-south-africa-528970"/>
    <hyperlink ref="J544" r:id="rId543" display="https://www.usnews.com/education/best-global-universities/universiti-kebangsaan-malaysia-506289"/>
    <hyperlink ref="J542" r:id="rId544" display="https://www.usnews.com/education/best-global-universities/university-of-guelph-499974"/>
    <hyperlink ref="J546" r:id="rId545" display="https://www.usnews.com/education/best-global-universities/koc-university-528923"/>
    <hyperlink ref="J547" r:id="rId546" display="https://www.usnews.com/education/best-global-universities/universiti-putra-malaysia-500789"/>
    <hyperlink ref="J548" r:id="rId547" display="https://www.usnews.com/education/best-global-universities/university-of-canterbury-504532"/>
    <hyperlink ref="J545" r:id="rId548" display="https://www.usnews.com/education/best-global-universities/university-of-saskatchewan-499969"/>
    <hyperlink ref="J549" r:id="rId549" display="https://www.usnews.com/education/best-global-universities/university-of-vermont-231174"/>
    <hyperlink ref="J552" r:id="rId550" display="https://www.usnews.com/education/best-global-universities/beijing-university-of-posts-telecommunications-502130"/>
    <hyperlink ref="J551" r:id="rId551" display="https://www.usnews.com/education/best-global-universities/beijing-university-of-technology-505552"/>
    <hyperlink ref="J553" r:id="rId552" display="https://www.usnews.com/education/best-global-universities/mekelle-university-530027"/>
    <hyperlink ref="J554" r:id="rId553" display="https://www.usnews.com/education/best-global-universities/technische-universitat-wien-502163"/>
    <hyperlink ref="J555" r:id="rId554" display="https://www.usnews.com/education/best-global-universities/universidade-de-aveiro-504426"/>
    <hyperlink ref="J550" r:id="rId555" display="https://www.usnews.com/education/best-global-universities/university-of-eastern-finland-504471"/>
    <hyperlink ref="J556" r:id="rId556" display="https://www.usnews.com/education/best-global-universities/ollscoil-na-gaillimhe-university-of-galway-505038"/>
    <hyperlink ref="J557" r:id="rId557" display="https://www.usnews.com/education/best-global-universities/taylors-university-530202"/>
    <hyperlink ref="J558" r:id="rId558" display="https://www.usnews.com/education/best-global-universities/university-of-ferrara-503123"/>
    <hyperlink ref="J560" r:id="rId559" display="https://www.usnews.com/education/best-global-universities/university-of-palermo-501535"/>
    <hyperlink ref="J559" r:id="rId560" display="https://www.usnews.com/education/best-global-universities/university-of-salerno-502531"/>
    <hyperlink ref="J564" r:id="rId561" display="https://www.usnews.com/education/best-global-universities/ben-gurion-university-501902"/>
    <hyperlink ref="J565" r:id="rId562" display="https://www.usnews.com/education/best-global-universities/china-university-of-mining-technology-529045"/>
    <hyperlink ref="J561" r:id="rId563" display="https://www.usnews.com/education/best-global-universities/georgia-state-university-139940"/>
    <hyperlink ref="J566" r:id="rId564" display="https://www.usnews.com/education/best-global-universities/martin-luther-university-halle-wittenberg-502747"/>
    <hyperlink ref="J562" r:id="rId565" display="https://www.usnews.com/education/best-global-universities/middle-east-technical-university-503271"/>
    <hyperlink ref="J567" r:id="rId566" display="https://www.usnews.com/education/best-global-universities/nanjing-tech-university-501774"/>
    <hyperlink ref="J568" r:id="rId567" display="https://www.usnews.com/education/best-global-universities/nanjing-university-of-aeronautics-astronautics-500835"/>
    <hyperlink ref="J563" r:id="rId568" display="https://www.usnews.com/education/best-global-universities/university-of-dhaka-529474"/>
    <hyperlink ref="J569" r:id="rId569" display="https://www.usnews.com/education/best-global-universities/zhejiang-university-of-technology-529071"/>
    <hyperlink ref="J571" r:id="rId570" display="https://www.usnews.com/education/best-global-universities/institut-national-polytechnique-de-grenoble-504372"/>
    <hyperlink ref="J570" r:id="rId571" display="https://www.usnews.com/education/best-global-universities/nanjing-normal-university-528982"/>
    <hyperlink ref="J572" r:id="rId572" display="https://www.usnews.com/education/best-global-universities/south-china-agricultural-university-529032"/>
    <hyperlink ref="J573" r:id="rId573" display="https://www.usnews.com/education/best-global-universities/university-of-regensburg-500220"/>
    <hyperlink ref="J575" r:id="rId574" display="https://www.usnews.com/education/best-global-universities/ahmadu-bello-university-530203"/>
    <hyperlink ref="J576" r:id="rId575" display="https://www.usnews.com/education/best-global-universities/benha-university-514104"/>
    <hyperlink ref="J574" r:id="rId576" display="https://www.usnews.com/education/best-global-universities/liverpool-john-moores-university-504028"/>
    <hyperlink ref="J577" r:id="rId577" display="https://www.usnews.com/education/best-global-universities/university-of-messina-500522"/>
    <hyperlink ref="J581" r:id="rId578" display="https://www.usnews.com/education/best-global-universities/east-china-university-of-science-technology-505997"/>
    <hyperlink ref="J582" r:id="rId579" display="https://www.usnews.com/education/best-global-universities/government-college-university-faisalabad-529535"/>
    <hyperlink ref="J580" r:id="rId580" display="https://www.usnews.com/education/best-global-universities/singapore-management-university-502117"/>
    <hyperlink ref="J583" r:id="rId581" display="https://www.usnews.com/education/best-global-universities/southwest-jiaotong-university-528991"/>
    <hyperlink ref="J584" r:id="rId582" display="https://www.usnews.com/education/best-global-universities/uit-the-arctic-university-of-tromso-500047"/>
    <hyperlink ref="J578" r:id="rId583" display="https://www.usnews.com/education/best-global-universities/university-of-kent-500018"/>
    <hyperlink ref="J579" r:id="rId584" display="https://www.usnews.com/education/best-global-universities/university-of-portsmouth-505745"/>
    <hyperlink ref="J586" r:id="rId585" display="https://www.usnews.com/education/best-global-universities/hse-university-national-research-university-higher-school-of-economics-529129"/>
    <hyperlink ref="J585" r:id="rId586" display="https://www.usnews.com/education/best-global-universities/leibniz-university-hannover-503676"/>
    <hyperlink ref="J589" r:id="rId587" display="https://www.usnews.com/education/best-global-universities/guangdong-university-of-technology-529270"/>
    <hyperlink ref="J590" r:id="rId588" display="https://www.usnews.com/education/best-global-universities/universita-della-svizzera-italiana-529681"/>
    <hyperlink ref="J588" r:id="rId589" display="https://www.usnews.com/education/best-global-universities/university-of-siena-504323"/>
    <hyperlink ref="J587" r:id="rId590" display="https://www.usnews.com/education/best-global-universities/waseda-university-501931"/>
    <hyperlink ref="J591" r:id="rId591" display="https://www.usnews.com/education/best-global-universities/national-research-nuclear-university-mephi-moscow-engineering-physics-institute-528842"/>
    <hyperlink ref="J592" r:id="rId592" display="https://www.usnews.com/education/best-global-universities/national-university-of-sciences-technology---pakistan-529152"/>
    <hyperlink ref="J593" r:id="rId593" display="https://www.usnews.com/education/best-global-universities/semmelweis-university-502811"/>
    <hyperlink ref="J594" r:id="rId594" display="https://www.usnews.com/education/best-global-universities/universidade-estadual-paulista-503331"/>
    <hyperlink ref="J595" r:id="rId595" display="https://www.usnews.com/education/best-global-universities/universite-clermont-auvergne-uca-529156"/>
    <hyperlink ref="J596" r:id="rId596" display="https://www.usnews.com/education/best-global-universities/university-of-texas-at-san-antonio-utsa-229027"/>
    <hyperlink ref="J600" r:id="rId597" display="https://www.usnews.com/education/best-global-universities/beijing-jiaotong-university-501352"/>
    <hyperlink ref="J597" r:id="rId598" display="https://www.usnews.com/education/best-global-universities/medical-college-of-wisconsin-239169"/>
    <hyperlink ref="J601" r:id="rId599" display="https://www.usnews.com/education/best-global-universities/philipps-university-marburg-502174"/>
    <hyperlink ref="J598" r:id="rId600" display="https://www.usnews.com/education/best-global-universities/tanta-university-529188"/>
    <hyperlink ref="J599" r:id="rId601" display="https://www.usnews.com/education/best-global-universities/university-of-parma-501495"/>
    <hyperlink ref="J605" r:id="rId602" display="https://www.usnews.com/education/best-global-universities/state-university-of-new-york-suny-albany-196060"/>
    <hyperlink ref="J606" r:id="rId603" display="https://www.usnews.com/education/best-global-universities/texas-tech-university-229115"/>
    <hyperlink ref="J602" r:id="rId604" display="https://www.usnews.com/education/best-global-universities/universita-di-modena-e-reggio-emilia-501966"/>
    <hyperlink ref="J603" r:id="rId605" display="https://www.usnews.com/education/best-global-universities/universite-paris-est-creteil-val-de-marne-upec-528863"/>
    <hyperlink ref="J604" r:id="rId606" display="https://www.usnews.com/education/best-global-universities/university-of-jyvaskyla-500627"/>
    <hyperlink ref="J607" r:id="rId607" display="https://www.usnews.com/education/best-global-universities/university-of-bremen-500777"/>
    <hyperlink ref="J608" r:id="rId608" display="https://www.usnews.com/education/best-global-universities/university-of-essex-502672"/>
    <hyperlink ref="J609" r:id="rId609" display="https://www.usnews.com/education/best-global-universities/university-of-konstanz-504712"/>
    <hyperlink ref="J610" r:id="rId610" display="https://www.usnews.com/education/best-global-universities/west-virginia-university-238032"/>
    <hyperlink ref="J611" r:id="rId611" display="https://www.usnews.com/education/best-global-universities/brandeis-university-165015"/>
    <hyperlink ref="J612" r:id="rId612" display="https://www.usnews.com/education/best-global-universities/universidade-do-minho-506228"/>
    <hyperlink ref="J614" r:id="rId613" display="https://www.usnews.com/education/best-global-universities/indian-institute-of-science-iisc-bangalore-505956"/>
    <hyperlink ref="J615" r:id="rId614" display="https://www.usnews.com/education/best-global-universities/masaryk-university-brno-506917"/>
    <hyperlink ref="J616" r:id="rId615" display="https://www.usnews.com/education/best-global-universities/nanchang-university-529112"/>
    <hyperlink ref="J613" r:id="rId616" display="https://www.usnews.com/education/best-global-universities/nottingham-trent-university-529163"/>
    <hyperlink ref="J617" r:id="rId617" display="https://www.usnews.com/education/best-global-universities/kansas-state-university-155399"/>
    <hyperlink ref="J618" r:id="rId618" display="https://www.usnews.com/education/best-global-universities/carleton-university-499991"/>
    <hyperlink ref="J619" r:id="rId619" display="https://www.usnews.com/education/best-global-universities/institut-agro-530029"/>
    <hyperlink ref="J620" r:id="rId620" display="https://www.usnews.com/education/best-global-universities/university-of-agriculture-faisalabad-529094"/>
    <hyperlink ref="J621" r:id="rId621" display="https://www.usnews.com/education/best-global-universities/auburn-university-100858"/>
    <hyperlink ref="J622" r:id="rId622" display="https://www.usnews.com/education/best-global-universities/universidade-federal-de-sao-paulo-unifesp-501953"/>
    <hyperlink ref="J623" r:id="rId623" display="https://www.usnews.com/education/best-global-universities/south-china-normal-university-501607"/>
    <hyperlink ref="J625" r:id="rId624" display="https://www.usnews.com/education/best-global-universities/imam-abdulrahman-bin-faisal-university-529721"/>
    <hyperlink ref="J626" r:id="rId625" display="https://www.usnews.com/education/best-global-universities/national-cheng-kung-university-502356"/>
    <hyperlink ref="J624" r:id="rId626" display="https://www.usnews.com/education/best-global-universities/national-yang-ming-chiao-tung-university-529781"/>
    <hyperlink ref="J627" r:id="rId627" display="https://www.usnews.com/education/best-global-universities/university-of-natural-resources-life-sciences-vienna-501157"/>
    <hyperlink ref="J628" r:id="rId628" display="https://www.usnews.com/education/best-global-universities/university-of-tennessee-health-science-center-499917"/>
    <hyperlink ref="J629" r:id="rId629" display="https://www.usnews.com/education/best-global-universities/minia-university-514678"/>
    <hyperlink ref="J631" r:id="rId630" display="https://www.usnews.com/education/best-global-universities/roma-tre-university-504483"/>
    <hyperlink ref="J630" r:id="rId631" display="https://www.usnews.com/education/best-global-universities/saint-louis-university-179159"/>
    <hyperlink ref="J632" r:id="rId632" display="https://www.usnews.com/education/best-global-universities/rutgers-university-newark-186399"/>
    <hyperlink ref="J633" r:id="rId633" display="https://www.usnews.com/education/best-global-universities/tilburg-university-499980"/>
    <hyperlink ref="J634" r:id="rId634" display="https://www.usnews.com/education/best-global-universities/universidad-politecnica-de-madrid-500155"/>
    <hyperlink ref="J635" r:id="rId635" display="https://www.usnews.com/education/best-global-universities/university-of-cagliari-506894"/>
    <hyperlink ref="J636" r:id="rId636" display="https://www.usnews.com/education/best-global-universities/copenhagen-business-school-502092"/>
    <hyperlink ref="J637" r:id="rId637" display="https://www.usnews.com/education/best-global-universities/indian-institute-of-technology-iit-bombay-501259"/>
    <hyperlink ref="J638" r:id="rId638" display="https://www.usnews.com/education/best-global-universities/indian-institute-of-technology-iit-madras-502278"/>
    <hyperlink ref="J639" r:id="rId639" display="https://www.usnews.com/education/best-global-universities/liverpool-school-of-tropical-medicine-529389"/>
    <hyperlink ref="J640" r:id="rId640" display="https://www.usnews.com/education/best-global-universities/southern-medical-university-china-529257"/>
    <hyperlink ref="J641" r:id="rId641" display="https://www.usnews.com/education/best-global-universities/universitat-politecnica-de-valencia-501850"/>
    <hyperlink ref="J642" r:id="rId642" display="https://www.usnews.com/education/best-global-universities/university-of-alabama-tuscaloosa-100751"/>
    <hyperlink ref="J643" r:id="rId643" display="https://www.usnews.com/education/best-global-universities/sultan-qaboos-university-507300"/>
    <hyperlink ref="J644" r:id="rId644" display="https://www.usnews.com/education/best-global-universities/university-of-luebeck-528857"/>
    <hyperlink ref="J645" r:id="rId645" display="https://www.usnews.com/education/best-global-universities/university-of-oklahoma-health-sciences-center-207342"/>
    <hyperlink ref="J648" r:id="rId646" display="https://www.usnews.com/education/best-global-universities/alfaisal-university-529740"/>
    <hyperlink ref="J647" r:id="rId647" display="https://www.usnews.com/education/best-global-universities/hiroshima-university-502589"/>
    <hyperlink ref="J646" r:id="rId648" display="https://www.usnews.com/education/best-global-universities/massey-university-503390"/>
    <hyperlink ref="J649" r:id="rId649" display="https://www.usnews.com/education/best-global-universities/tata-institute-of-fundamental-research-tifr-529777"/>
    <hyperlink ref="J650" r:id="rId650" display="https://www.usnews.com/education/best-global-universities/amirkabir-university-of-technology-506266"/>
    <hyperlink ref="J652" r:id="rId651" display="https://www.usnews.com/education/best-global-universities/hacettepe-university-505298"/>
    <hyperlink ref="J651" r:id="rId652" display="https://www.usnews.com/education/best-global-universities/kobe-university-504263"/>
    <hyperlink ref="J653" r:id="rId653" display="https://www.usnews.com/education/best-global-universities/umm-al-qura-university-510156"/>
    <hyperlink ref="J654" r:id="rId654" display="https://www.usnews.com/education/best-global-universities/university-of-bielefeld-504564"/>
    <hyperlink ref="J655" r:id="rId655" display="https://www.usnews.com/education/best-global-universities/wenzhou-university-529301"/>
    <hyperlink ref="J658" r:id="rId656" display="https://www.usnews.com/education/best-global-universities/chiang-mai-university-500257"/>
    <hyperlink ref="J656" r:id="rId657" display="https://www.usnews.com/education/best-global-universities/sabanci-university-529533"/>
    <hyperlink ref="J659" r:id="rId658" display="https://www.usnews.com/education/best-global-universities/tecnologico-de-monterrey-529343"/>
    <hyperlink ref="J657" r:id="rId659" display="https://www.usnews.com/education/best-global-universities/university-of-plymouth-500972"/>
    <hyperlink ref="J660" r:id="rId660" display="https://www.usnews.com/education/best-global-universities/aston-university-528938"/>
    <hyperlink ref="J662" r:id="rId661" display="https://www.usnews.com/education/best-global-universities/king-faisal-university-514869"/>
    <hyperlink ref="J661" r:id="rId662" display="https://www.usnews.com/education/best-global-universities/suez-canal-university-513862"/>
    <hyperlink ref="J663" r:id="rId663" display="https://www.usnews.com/education/best-global-universities/university-of-fribourg-528849"/>
    <hyperlink ref="J665" r:id="rId664" display="https://www.usnews.com/education/best-global-universities/addis-ababa-university-529036"/>
    <hyperlink ref="J664" r:id="rId665" display="https://www.usnews.com/education/best-global-universities/lappeenranta-lahti-university-of-technology-lut-528924"/>
    <hyperlink ref="J666" r:id="rId666" display="https://www.usnews.com/education/best-global-universities/aligarh-muslim-university-528840"/>
    <hyperlink ref="J667" r:id="rId667" display="https://www.usnews.com/education/best-global-universities/concordia-university-canada-499961"/>
    <hyperlink ref="J668" r:id="rId668" display="https://www.usnews.com/education/best-global-universities/ecole-normale-superieure-de-lyon-ens-de-lyon-503874"/>
    <hyperlink ref="J669" r:id="rId669" display="https://www.usnews.com/education/best-global-universities/tarbiat-modares-university-528825"/>
    <hyperlink ref="J670" r:id="rId670" display="https://www.usnews.com/education/best-global-universities/university-of-lahore-530000"/>
    <hyperlink ref="J671" r:id="rId671" display="https://www.usnews.com/education/best-global-universities/university-of-north-carolina-charlotte-199139"/>
    <hyperlink ref="J674" r:id="rId672" display="https://www.usnews.com/education/best-global-universities/palacky-university-olomouc-506534"/>
    <hyperlink ref="J672" r:id="rId673" display="https://www.usnews.com/education/best-global-universities/technical-university-of-darmstadt-506035"/>
    <hyperlink ref="J675" r:id="rId674" display="https://www.usnews.com/education/best-global-universities/university-of-louisville-157289"/>
    <hyperlink ref="J673" r:id="rId675" display="https://www.usnews.com/education/best-global-universities/zayed-university-511520"/>
    <hyperlink ref="J676" r:id="rId676" display="https://www.usnews.com/education/best-global-universities/bournemouth-university-529060"/>
    <hyperlink ref="J677" r:id="rId677" display="https://www.usnews.com/education/best-global-universities/manchester-metropolitan-university-528968"/>
    <hyperlink ref="J678" r:id="rId678" display="https://www.usnews.com/education/best-global-universities/university-of-massachusetts-boston-166638"/>
    <hyperlink ref="J681" r:id="rId679" display="https://www.usnews.com/education/best-global-universities/huzhou-university-529994"/>
    <hyperlink ref="J680" r:id="rId680" display="https://www.usnews.com/education/best-global-universities/jordan-university-of-science-technology-511732"/>
    <hyperlink ref="J682" r:id="rId681" display="https://www.usnews.com/education/best-global-universities/menofia-university-529235"/>
    <hyperlink ref="J683" r:id="rId682" display="https://www.usnews.com/education/best-global-universities/university-of-cyprus-528848"/>
    <hyperlink ref="J679" r:id="rId683" display="https://www.usnews.com/education/best-global-universities/university-of-haifa-501200"/>
    <hyperlink ref="J685" r:id="rId684" display="https://www.usnews.com/education/best-global-universities/university-of-texas-medical-branch-galveston-228653"/>
    <hyperlink ref="J684" r:id="rId685" display="https://www.usnews.com/education/best-global-universities/university-of-wuppertal-529387"/>
    <hyperlink ref="J686" r:id="rId686" display="https://www.usnews.com/education/best-global-universities/colorado-school-of-mines-126775"/>
    <hyperlink ref="J687" r:id="rId687" display="https://www.usnews.com/education/best-global-universities/universitat-rovira-i-virgili-506486"/>
    <hyperlink ref="J689" r:id="rId688" display="https://www.usnews.com/education/best-global-universities/university-of-missouri-kansas-city-178402"/>
    <hyperlink ref="J688" r:id="rId689" display="https://www.usnews.com/education/best-global-universities/vellore-institute-of-technology-vit-529209"/>
    <hyperlink ref="J692" r:id="rId690" display="https://www.usnews.com/education/best-global-universities/indian-institute-of-technology-iit-delhi-500856"/>
    <hyperlink ref="J690" r:id="rId691" display="https://www.usnews.com/education/best-global-universities/istanbul-technical-university-503684"/>
    <hyperlink ref="J693" r:id="rId692" display="https://www.usnews.com/education/best-global-universities/lulea-university-of-technology-529025"/>
    <hyperlink ref="J694" r:id="rId693" display="https://www.usnews.com/education/best-global-universities/near-east-university-529702"/>
    <hyperlink ref="J691" r:id="rId694" display="https://www.usnews.com/education/best-global-universities/university-of-crete-501556"/>
    <hyperlink ref="J698" r:id="rId695" display="https://www.usnews.com/education/best-global-universities/eastern-mediterranean-university-529692"/>
    <hyperlink ref="J695" r:id="rId696" display="https://www.usnews.com/education/best-global-universities/oklahoma-state-university-stillwater-207388"/>
    <hyperlink ref="J696" r:id="rId697" display="https://www.usnews.com/education/best-global-universities/university-of-canberra-529147"/>
    <hyperlink ref="J697" r:id="rId698" display="https://www.usnews.com/education/best-global-universities/university-of-jordan-512144"/>
    <hyperlink ref="J699" r:id="rId699" display="https://www.usnews.com/education/best-global-universities/kyungpook-national-university-506312"/>
    <hyperlink ref="J700" r:id="rId700" display="https://www.usnews.com/education/best-global-universities/north-china-electric-power-university-528965"/>
    <hyperlink ref="J702" r:id="rId701" display="https://www.usnews.com/education/best-global-universities/university-of-california-merced-445188"/>
    <hyperlink ref="J701" r:id="rId702" display="https://www.usnews.com/education/best-global-universities/university-of-graz-505072"/>
    <hyperlink ref="J703" r:id="rId703" display="https://www.usnews.com/education/best-global-universities/university-of-north-texas-denton-227216"/>
    <hyperlink ref="J706" r:id="rId704" display="https://www.usnews.com/education/best-global-universities/aga-khan-university-528969"/>
    <hyperlink ref="J704" r:id="rId705" display="https://www.usnews.com/education/best-global-universities/clemson-university-217882"/>
    <hyperlink ref="J707" r:id="rId706" display="https://www.usnews.com/education/best-global-universities/marche-polytechnic-university-503536"/>
    <hyperlink ref="J708" r:id="rId707" display="https://www.usnews.com/education/best-global-universities/shandong-normal-university-529300"/>
    <hyperlink ref="J705" r:id="rId708" display="https://www.usnews.com/education/best-global-universities/universidad-nacional-de-colombia-505620"/>
    <hyperlink ref="J710" r:id="rId709" display="https://www.usnews.com/education/best-global-universities/dortmund-university-of-technology-504395"/>
    <hyperlink ref="J711" r:id="rId710" display="https://www.usnews.com/education/best-global-universities/education-university-of-hong-kong-eduhk-529062"/>
    <hyperlink ref="J712" r:id="rId711" display="https://www.usnews.com/education/best-global-universities/hangzhou-normal-university-529205"/>
    <hyperlink ref="J709" r:id="rId712" display="https://www.usnews.com/education/best-global-universities/san-diego-state-university-122409"/>
    <hyperlink ref="J713" r:id="rId713" display="https://www.usnews.com/education/best-global-universities/universidad-de-los-andes-colombia-528846"/>
    <hyperlink ref="J715" r:id="rId714" display="https://www.usnews.com/education/best-global-universities/universidad-de-cantabria-501803"/>
    <hyperlink ref="J716" r:id="rId715" display="https://www.usnews.com/education/best-global-universities/university-djillali-liabes-sidi-bel-abbes-513540"/>
    <hyperlink ref="J717" r:id="rId716" display="https://www.usnews.com/education/best-global-universities/university-of-udine-504338"/>
    <hyperlink ref="J714" r:id="rId717" display="https://www.usnews.com/education/best-global-universities/university-of-waikato-528934"/>
    <hyperlink ref="J718" r:id="rId718" display="https://www.usnews.com/education/best-global-universities/university-of-wisconsin-milwaukee-240453"/>
    <hyperlink ref="J722" r:id="rId719" display="https://www.usnews.com/education/best-global-universities/banaras-hindu-university-bhu-503462"/>
    <hyperlink ref="J720" r:id="rId720" display="https://www.usnews.com/education/best-global-universities/comenius-university-bratislava-500702"/>
    <hyperlink ref="J721" r:id="rId721" display="https://www.usnews.com/education/best-global-universities/jamia-millia-islamia-529538"/>
    <hyperlink ref="J719" r:id="rId722" display="https://www.usnews.com/education/best-global-universities/pusan-national-university-501725"/>
    <hyperlink ref="J723" r:id="rId723" display="https://www.usnews.com/education/best-global-universities/universidade-federal-de-santa-catarina-ufsc-500204"/>
    <hyperlink ref="J724" r:id="rId724" display="https://www.usnews.com/education/best-global-universities/university-of-international-business-economics-530039"/>
    <hyperlink ref="J725" r:id="rId725" display="https://www.usnews.com/education/best-global-universities/university-of-new-hampshire-183044"/>
    <hyperlink ref="J726" r:id="rId726" display="https://www.usnews.com/education/best-global-universities/university-of-texas-arlington-228769"/>
    <hyperlink ref="J729" r:id="rId727" display="https://www.usnews.com/education/best-global-universities/peoples-friendship-university-of-russia-529616"/>
    <hyperlink ref="J727" r:id="rId728" display="https://www.usnews.com/education/best-global-universities/politecnico-di-bari-528918"/>
    <hyperlink ref="J730" r:id="rId729" display="https://www.usnews.com/education/best-global-universities/tabriz-university-of-medical-science-529423"/>
    <hyperlink ref="J728" r:id="rId730" display="https://www.usnews.com/education/best-global-universities/university-of-the-western-cape-528949"/>
    <hyperlink ref="J733" r:id="rId731" display="https://www.usnews.com/education/best-global-universities/beijing-forestry-university-528815"/>
    <hyperlink ref="J734" r:id="rId732" display="https://www.usnews.com/education/best-global-universities/fayoum-university-511205"/>
    <hyperlink ref="J735" r:id="rId733" display="https://www.usnews.com/education/best-global-universities/memorial-university-newfoundland-499985"/>
    <hyperlink ref="J736" r:id="rId734" display="https://www.usnews.com/education/best-global-universities/nguyen-tat-thanh-university-nttu-530204"/>
    <hyperlink ref="J737" r:id="rId735" display="https://www.usnews.com/education/best-global-universities/northwest-university-xian-500540"/>
    <hyperlink ref="J731" r:id="rId736" display="https://www.usnews.com/education/best-global-universities/university-of-stirling-528876"/>
    <hyperlink ref="J732" r:id="rId737" display="https://www.usnews.com/education/best-global-universities/victoria-university-528927"/>
    <hyperlink ref="J740" r:id="rId738" display="https://www.usnews.com/education/best-global-universities/nanjing-medical-university-500938"/>
    <hyperlink ref="J741" r:id="rId739" display="https://www.usnews.com/education/best-global-universities/nanjing-university-of-posts-telecommunications-529215"/>
    <hyperlink ref="J738" r:id="rId740" display="https://www.usnews.com/education/best-global-universities/novosibirsk-state-university-503585"/>
    <hyperlink ref="J739" r:id="rId741" display="https://www.usnews.com/education/best-global-universities/panjab-university-528843"/>
    <hyperlink ref="J742" r:id="rId742" display="https://www.usnews.com/education/best-global-universities/university-of-cape-coast-530205"/>
    <hyperlink ref="J743" r:id="rId743" display="https://www.usnews.com/education/best-global-universities/university-of-stuttgart-506202"/>
    <hyperlink ref="J747" r:id="rId744" display="https://www.usnews.com/education/best-global-universities/iran-university-of-medical-sciences-529414"/>
    <hyperlink ref="J744" r:id="rId745" display="https://www.usnews.com/education/best-global-universities/saint-petersburg-state-university-502182"/>
    <hyperlink ref="J748" r:id="rId746" display="https://www.usnews.com/education/best-global-universities/universitetet-i-stavanger-529549"/>
    <hyperlink ref="J745" r:id="rId747" display="https://www.usnews.com/education/best-global-universities/university-of-ulsan-500178"/>
    <hyperlink ref="J746" r:id="rId748" display="https://www.usnews.com/education/best-global-universities/yeungnam-university-504367"/>
    <hyperlink ref="J749" r:id="rId749" display="https://www.usnews.com/education/best-global-universities/changan-university-529427"/>
    <hyperlink ref="J751" r:id="rId750" display="https://www.usnews.com/education/best-global-universities/fujian-agriculture-forestry-university-529097"/>
    <hyperlink ref="J752" r:id="rId751" display="https://www.usnews.com/education/best-global-universities/indian-institute-of-technology-iit-kharagpur-500533"/>
    <hyperlink ref="J753" r:id="rId752" display="https://www.usnews.com/education/best-global-universities/kwame-nkrumah-university-science-technology-529441"/>
    <hyperlink ref="J750" r:id="rId753" display="https://www.usnews.com/education/best-global-universities/taibah-university-512768"/>
    <hyperlink ref="J754" r:id="rId754" display="https://www.usnews.com/education/best-global-universities/university-of-rhode-island-217484"/>
    <hyperlink ref="J755" r:id="rId755" display="https://www.usnews.com/education/best-global-universities/utah-state-university-230728"/>
    <hyperlink ref="J756" r:id="rId756" display="https://www.usnews.com/education/best-global-universities/asia-university-taiwan-529037"/>
    <hyperlink ref="J757" r:id="rId757" display="https://www.usnews.com/education/best-global-universities/babes-bolyai-university-from-cluj-504529"/>
    <hyperlink ref="J758" r:id="rId758" display="https://www.usnews.com/education/best-global-universities/okinawa-institute-of-science-technology-graduate-university-529703"/>
    <hyperlink ref="J759" r:id="rId759" display="https://www.usnews.com/education/best-global-universities/european-university-institute-529059"/>
    <hyperlink ref="J760" r:id="rId760" display="https://www.usnews.com/education/best-global-universities/shahid-beheshti-university-medical-sciences-501678"/>
    <hyperlink ref="J761" r:id="rId761" display="https://www.usnews.com/education/best-global-universities/university-of-shanghai-for-science-technology-529079"/>
    <hyperlink ref="J764" r:id="rId762" display="https://www.usnews.com/education/best-global-universities/agroparistech-529092"/>
    <hyperlink ref="J765" r:id="rId763" display="https://www.usnews.com/education/best-global-universities/cranfield-university-500995"/>
    <hyperlink ref="J762" r:id="rId764" display="https://www.usnews.com/education/best-global-universities/hasselt-university-528960"/>
    <hyperlink ref="J766" r:id="rId765" display="https://www.usnews.com/education/best-global-universities/ihsan-dogramaci-bilkent-university-506575"/>
    <hyperlink ref="J763" r:id="rId766" display="https://www.usnews.com/education/best-global-universities/lebanese-american-university-499894"/>
    <hyperlink ref="J767" r:id="rId767" display="https://www.usnews.com/education/best-global-universities/mashhad-university-medical-science-529398"/>
    <hyperlink ref="J768" r:id="rId768" display="https://www.usnews.com/education/best-global-universities/university-hohenheim-502293"/>
    <hyperlink ref="J769" r:id="rId769" display="https://www.usnews.com/education/best-global-universities/university-of-quebec-montreal-504868"/>
    <hyperlink ref="J773" r:id="rId770" display="https://www.usnews.com/education/best-global-universities/ankara-university-503075"/>
    <hyperlink ref="J774" r:id="rId771" display="https://www.usnews.com/education/best-global-universities/babol-noshirvani-university-of-technology-529310"/>
    <hyperlink ref="J775" r:id="rId772" display="https://www.usnews.com/education/best-global-universities/chengdu-university-529826"/>
    <hyperlink ref="J770" r:id="rId773" display="https://www.usnews.com/education/best-global-universities/city-college-of-new-york-cuny-190567"/>
    <hyperlink ref="J772" r:id="rId774" display="https://www.usnews.com/education/best-global-universities/istanbul-university-502403"/>
    <hyperlink ref="J776" r:id="rId775" display="https://www.usnews.com/education/best-global-universities/qingdao-university-of-science-technology-529234"/>
    <hyperlink ref="J777" r:id="rId776" display="https://www.usnews.com/education/best-global-universities/shoolini-university-530173"/>
    <hyperlink ref="J778" r:id="rId777" display="https://www.usnews.com/education/best-global-universities/universitat-de-les-illes-balears-528855"/>
    <hyperlink ref="J771" r:id="rId778" display="https://www.usnews.com/education/best-global-universities/university-of-salamanca-502705"/>
    <hyperlink ref="J779" r:id="rId779" display="https://www.usnews.com/education/best-global-universities/ural-federal-university-529237"/>
    <hyperlink ref="J782" r:id="rId780" display="https://www.usnews.com/education/best-global-universities/bar-ilan-university-505206"/>
    <hyperlink ref="J780" r:id="rId781" display="https://www.usnews.com/education/best-global-universities/brigham-young-university-230038"/>
    <hyperlink ref="J781" r:id="rId782" display="https://www.usnews.com/education/best-global-universities/harbin-engineering-university-528986"/>
    <hyperlink ref="J783" r:id="rId783" display="https://www.usnews.com/education/best-global-universities/university-of-mannheim-502865"/>
    <hyperlink ref="J784" r:id="rId784" display="https://www.usnews.com/education/best-global-universities/university-of-nevada-reno-182290"/>
    <hyperlink ref="J785" r:id="rId785" display="https://www.usnews.com/education/best-global-universities/american-university-131159"/>
    <hyperlink ref="J787" r:id="rId786" display="https://www.usnews.com/education/best-global-universities/shanghai-university-of-finance-economics-529139"/>
    <hyperlink ref="J788" r:id="rId787" display="https://www.usnews.com/education/best-global-universities/universiti-teknologi-petronas-529338"/>
    <hyperlink ref="J786" r:id="rId788" display="https://www.usnews.com/education/best-global-universities/university-of-arkansas-fayetteville-106397"/>
    <hyperlink ref="J789" r:id="rId789" display="https://www.usnews.com/education/best-global-universities/university-of-management-technology-umt-530206"/>
    <hyperlink ref="J794" r:id="rId790" display="https://www.usnews.com/education/best-global-universities/czech-university-of-life-sciences-prague-529098"/>
    <hyperlink ref="J795" r:id="rId791" display="https://www.usnews.com/education/best-global-universities/hefei-university-of-technology-528958"/>
    <hyperlink ref="J796" r:id="rId792" display="https://www.usnews.com/education/best-global-universities/iran-university-science-technology-505518"/>
    <hyperlink ref="J793" r:id="rId793" display="https://www.usnews.com/education/best-global-universities/itmo-university-529154"/>
    <hyperlink ref="J790" r:id="rId794" display="https://www.usnews.com/education/best-global-universities/rochester-institute-of-technology-195003"/>
    <hyperlink ref="J791" r:id="rId795" display="https://www.usnews.com/education/best-global-universities/tomsk-state-university-529019"/>
    <hyperlink ref="J792" r:id="rId796" display="https://www.usnews.com/education/best-global-universities/university-of-hull-505254"/>
    <hyperlink ref="J797" r:id="rId797" display="https://www.usnews.com/education/best-global-universities/illinois-institute-of-technology-145725"/>
    <hyperlink ref="J799" r:id="rId798" display="https://www.usnews.com/education/best-global-universities/istanbul-bilgi-university-529650"/>
    <hyperlink ref="J798" r:id="rId799" display="https://www.usnews.com/education/best-global-universities/ohio-university-204857"/>
    <hyperlink ref="J800" r:id="rId800" display="https://www.usnews.com/education/best-global-universities/szeged-university-501065"/>
    <hyperlink ref="J801" r:id="rId801" display="https://www.usnews.com/education/best-global-universities/university-of-zaragoza-502343"/>
    <hyperlink ref="J802" r:id="rId802" display="https://www.usnews.com/education/best-global-universities/universite-de-franche-comte-529386"/>
    <hyperlink ref="J803" r:id="rId803" display="https://www.usnews.com/education/best-global-universities/universidad-de-la-laguna-502362"/>
    <hyperlink ref="J804" r:id="rId804" display="https://www.usnews.com/education/best-global-universities/university-of-nevada-las-vegas-182281"/>
    <hyperlink ref="J806" r:id="rId805" display="https://www.usnews.com/education/best-global-universities/makerere-university-528833"/>
    <hyperlink ref="J807" r:id="rId806" display="https://www.usnews.com/education/best-global-universities/manipal-academy-of-higher-education-mahe-528886"/>
    <hyperlink ref="J808" r:id="rId807" display="https://www.usnews.com/education/best-global-universities/shaanxi-normal-university-529190"/>
    <hyperlink ref="J809" r:id="rId808" display="https://www.usnews.com/education/best-global-universities/universidad-de-concepcion-506070"/>
    <hyperlink ref="J805" r:id="rId809" display="https://www.usnews.com/education/best-global-universities/university-of-bayreuth-500728"/>
    <hyperlink ref="J810" r:id="rId810" display="https://www.usnews.com/education/best-global-universities/peter-the-great-st-petersburg-polytechnic-university-529065"/>
    <hyperlink ref="J812" r:id="rId811" display="https://www.usnews.com/education/best-global-universities/universidade-de-brasilia-504217"/>
    <hyperlink ref="J813" r:id="rId812" display="https://www.usnews.com/education/best-global-universities/universidad-peruana-cayetano-heredia-529357"/>
    <hyperlink ref="J811" r:id="rId813" display="https://www.usnews.com/education/best-global-universities/university-of-nairobi-529444"/>
    <hyperlink ref="J814" r:id="rId814" display="https://www.usnews.com/education/best-global-universities/xian-jiaotong-liverpool-university-529807"/>
    <hyperlink ref="J816" r:id="rId815" display="https://www.usnews.com/education/best-global-universities/anglia-ruskin-university-529443"/>
    <hyperlink ref="J815" r:id="rId816" display="https://www.usnews.com/education/best-global-universities/edinburgh-napier-university-529991"/>
    <hyperlink ref="J817" r:id="rId817" display="https://www.usnews.com/education/best-global-universities/macau-university-of-science-technology-529500"/>
    <hyperlink ref="J818" r:id="rId818" display="https://www.usnews.com/education/best-global-universities/northumbria-university-529055"/>
    <hyperlink ref="J819" r:id="rId819" display="https://www.usnews.com/education/best-global-universities/charles-darwin-university-528963"/>
    <hyperlink ref="J821" r:id="rId820" display="https://www.usnews.com/education/best-global-universities/isfahan-university-of-technology-502590"/>
    <hyperlink ref="J822" r:id="rId821" display="https://www.usnews.com/education/best-global-universities/northeast-normal-university-china-503882"/>
    <hyperlink ref="J820" r:id="rId822" display="https://www.usnews.com/education/best-global-universities/universidade-de-vigo-505924"/>
    <hyperlink ref="J824" r:id="rId823" display="https://www.usnews.com/education/best-global-universities/graduate-university-for-advanced-studies-japan-528948"/>
    <hyperlink ref="J825" r:id="rId824" display="https://www.usnews.com/education/best-global-universities/mazandaran-university-medical-sciences-529621"/>
    <hyperlink ref="J823" r:id="rId825" display="https://www.usnews.com/education/best-global-universities/rensselaer-polytechnic-institute-194824"/>
    <hyperlink ref="J826" r:id="rId826" display="https://www.usnews.com/education/best-global-universities/scuola-superiore-santanna-529393"/>
    <hyperlink ref="J827" r:id="rId827" display="https://www.usnews.com/education/best-global-universities/shiraz-university-of-medical-science-529286"/>
    <hyperlink ref="J828" r:id="rId828" display="https://www.usnews.com/education/best-global-universities/skolkovo-institute-of-science-technology-529683"/>
    <hyperlink ref="J829" r:id="rId829" display="https://www.usnews.com/education/best-global-universities/university-of-salento-528853"/>
    <hyperlink ref="J832" r:id="rId830" display="https://www.usnews.com/education/best-global-universities/university-of-wyoming-240727"/>
    <hyperlink ref="J830" r:id="rId831" display="https://www.usnews.com/education/best-global-universities/yunnan-university-529189"/>
    <hyperlink ref="J831" r:id="rId832" display="https://www.usnews.com/education/best-global-universities/zhongnan-university-of-economics-law-530034"/>
    <hyperlink ref="J837" r:id="rId833" display="https://www.usnews.com/education/best-global-universities/heriot-watt-university-506192"/>
    <hyperlink ref="J833" r:id="rId834" display="https://www.usnews.com/education/best-global-universities/mississippi-state-university-176080"/>
    <hyperlink ref="J834" r:id="rId835" display="https://www.usnews.com/education/best-global-universities/missouri-university-of-science-technology-178411"/>
    <hyperlink ref="J835" r:id="rId836" display="https://www.usnews.com/education/best-global-universities/princess-nourah-bint-abdulrahman-university-530061"/>
    <hyperlink ref="J838" r:id="rId837" display="https://www.usnews.com/education/best-global-universities/universite-de-bretagne-occidentale-529145"/>
    <hyperlink ref="J839" r:id="rId838" display="https://www.usnews.com/education/best-global-universities/universiti-brunei-darussalam-530207"/>
    <hyperlink ref="J836" r:id="rId839" display="https://www.usnews.com/education/best-global-universities/university-of-murcia-503573"/>
    <hyperlink ref="J842" r:id="rId840" display="https://www.usnews.com/education/best-global-universities/agh-university-of-krakow-504859"/>
    <hyperlink ref="J843" r:id="rId841" display="https://www.usnews.com/education/best-global-universities/dalian-maritime-university-529341"/>
    <hyperlink ref="J844" r:id="rId842" display="https://www.usnews.com/education/best-global-universities/henan-university-529507"/>
    <hyperlink ref="J841" r:id="rId843" display="https://www.usnews.com/education/best-global-universities/university-of-ghana-529375"/>
    <hyperlink ref="J840" r:id="rId844" display="https://www.usnews.com/education/best-global-universities/university-of-ioannina-501360"/>
    <hyperlink ref="J848" r:id="rId845" display="https://www.usnews.com/education/best-global-universities/jimma-university-529904"/>
    <hyperlink ref="J849" r:id="rId846" display="https://www.usnews.com/education/best-global-universities/northeast-agricultural-university-china-529520"/>
    <hyperlink ref="J846" r:id="rId847" display="https://www.usnews.com/education/best-global-universities/university-of-calabria-505594"/>
    <hyperlink ref="J845" r:id="rId848" display="https://www.usnews.com/education/best-global-universities/university-of-delhi-504916"/>
    <hyperlink ref="J847" r:id="rId849" display="https://www.usnews.com/education/best-global-universities/university-of-peshawar-529479"/>
    <hyperlink ref="J850" r:id="rId850" display="https://www.usnews.com/education/best-global-universities/university-of-rostock-500634"/>
    <hyperlink ref="J851" r:id="rId851" display="https://www.usnews.com/education/best-global-universities/vietnam-national-university-hanoi-529331"/>
    <hyperlink ref="J854" r:id="rId852" display="https://www.usnews.com/education/best-global-universities/imam-mohammad-ibn-saud-islamic-university-imsiu-530033"/>
    <hyperlink ref="J855" r:id="rId853" display="https://www.usnews.com/education/best-global-universities/mohammed-v-university-in-rabat-530208"/>
    <hyperlink ref="J856" r:id="rId854" display="https://www.usnews.com/education/best-global-universities/national-yunlin-university-science-technology-529818"/>
    <hyperlink ref="J852" r:id="rId855" display="https://www.usnews.com/education/best-global-universities/ulster-university-528872"/>
    <hyperlink ref="J853" r:id="rId856" display="https://www.usnews.com/education/best-global-universities/universidad-de-antioquia-528980"/>
    <hyperlink ref="J858" r:id="rId857" display="https://www.usnews.com/education/best-global-universities/hassan-ii-university-of-casablanca-529470"/>
    <hyperlink ref="J859" r:id="rId858" display="https://www.usnews.com/education/best-global-universities/indian-institute-of-technology-iit-roorkee-528828"/>
    <hyperlink ref="J860" r:id="rId859" display="https://www.usnews.com/education/best-global-universities/national-taiwan-university-of-science-technology-501875"/>
    <hyperlink ref="J861" r:id="rId860" display="https://www.usnews.com/education/best-global-universities/southwest-university-of-science-technology---china-529731"/>
    <hyperlink ref="J857" r:id="rId861" display="https://www.usnews.com/education/best-global-universities/sunway-university-530043"/>
    <hyperlink ref="J862" r:id="rId862" display="https://www.usnews.com/education/best-global-universities/dublin-city-university-528873"/>
    <hyperlink ref="J864" r:id="rId863" display="https://www.usnews.com/education/best-global-universities/royal-holloway-university-of-london-501237"/>
    <hyperlink ref="J865" r:id="rId864" display="https://www.usnews.com/education/best-global-universities/university-of-punjab-529178"/>
    <hyperlink ref="J863" r:id="rId865" display="https://www.usnews.com/education/best-global-universities/university-of-south-africa-529170"/>
    <hyperlink ref="J868" r:id="rId866" display="https://www.usnews.com/education/best-global-universities/fujian-normal-university-529517"/>
    <hyperlink ref="J869" r:id="rId867" display="https://www.usnews.com/education/best-global-universities/orebro-university-528966"/>
    <hyperlink ref="J866" r:id="rId868" display="https://www.usnews.com/education/best-global-universities/southern-methodist-university-228246"/>
    <hyperlink ref="J870" r:id="rId869" display="https://www.usnews.com/education/best-global-universities/universidad-de-alcala-528978"/>
    <hyperlink ref="J867" r:id="rId870" display="https://www.usnews.com/education/best-global-universities/university-of-split-528851"/>
    <hyperlink ref="J871" r:id="rId871" display="https://www.usnews.com/education/best-global-universities/vietnam-national-university-hochiminh-city-529532"/>
    <hyperlink ref="J872" r:id="rId872" display="https://www.usnews.com/education/best-global-universities/capital-medical-university-504555"/>
    <hyperlink ref="J878" r:id="rId873" display="https://www.usnews.com/education/best-global-universities/all-india-institute-of-medical-sciences-aiims-new-delhi-500492"/>
    <hyperlink ref="J879" r:id="rId874" display="https://www.usnews.com/education/best-global-universities/beni-suef-university-514394"/>
    <hyperlink ref="J873" r:id="rId875" display="https://www.usnews.com/education/best-global-universities/california-state-university-los-angeles-530209"/>
    <hyperlink ref="J874" r:id="rId876" display="https://www.usnews.com/education/best-global-universities/michigan-technological-university-171128"/>
    <hyperlink ref="J875" r:id="rId877" display="https://www.usnews.com/education/best-global-universities/montana-state-university-180461"/>
    <hyperlink ref="J876" r:id="rId878" display="https://www.usnews.com/education/best-global-universities/new-jersey-institute-of-technology-185828"/>
    <hyperlink ref="J880" r:id="rId879" display="https://www.usnews.com/education/best-global-universities/universitat-de-girona-528856"/>
    <hyperlink ref="J877" r:id="rId880" display="https://www.usnews.com/education/best-global-universities/university-of-alaska-fairbanks-102614"/>
    <hyperlink ref="J882" r:id="rId881" display="https://www.usnews.com/education/best-global-universities/athens-medical-school-529124"/>
    <hyperlink ref="J883" r:id="rId882" display="https://www.usnews.com/education/best-global-universities/insead-business-school-501087"/>
    <hyperlink ref="J884" r:id="rId883" display="https://www.usnews.com/education/best-global-universities/norwegian-university-of-life-sciences-528819"/>
    <hyperlink ref="J885" r:id="rId884" display="https://www.usnews.com/education/best-global-universities/qingdao-university-of-technology-529642"/>
    <hyperlink ref="J881" r:id="rId885" display="https://www.usnews.com/education/best-global-universities/transilvania-university-of-brasov-529684"/>
    <hyperlink ref="J886" r:id="rId886" display="https://www.usnews.com/education/best-global-universities/universiti-malaysia-terengganu-530038"/>
    <hyperlink ref="J887" r:id="rId887" display="https://www.usnews.com/education/best-global-universities/university-of-west-scotland-530028"/>
    <hyperlink ref="J888" r:id="rId888" display="https://www.usnews.com/education/best-global-universities/yangzhou-university-529253"/>
    <hyperlink ref="J889" r:id="rId889" display="https://www.usnews.com/education/best-global-universities/czech-technical-university-prague-502255"/>
    <hyperlink ref="J890" r:id="rId890" display="https://www.usnews.com/education/best-global-universities/hainan-university-529489"/>
    <hyperlink ref="J891" r:id="rId891" display="https://www.usnews.com/education/best-global-universities/indian-institute-of-technology-iit-kanpur-506622"/>
    <hyperlink ref="J892" r:id="rId892" display="https://www.usnews.com/education/best-global-universities/open-university-uk-506455"/>
    <hyperlink ref="J894" r:id="rId893" display="https://www.usnews.com/education/best-global-universities/university-of-maryland-baltimore-county-163268"/>
    <hyperlink ref="J893" r:id="rId894" display="https://www.usnews.com/education/best-global-universities/university-of-thessaly-529034"/>
    <hyperlink ref="J896" r:id="rId895" display="https://www.usnews.com/education/best-global-universities/chiba-university-503793"/>
    <hyperlink ref="J898" r:id="rId896" display="https://www.usnews.com/education/best-global-universities/china-pharmaceutical-university-502614"/>
    <hyperlink ref="J895" r:id="rId897" display="https://www.usnews.com/education/best-global-universities/kent-state-university-203517"/>
    <hyperlink ref="J899" r:id="rId898" display="https://www.usnews.com/education/best-global-universities/london-business-school-504845"/>
    <hyperlink ref="J897" r:id="rId899" display="https://www.usnews.com/education/best-global-universities/university-of-patras-503205"/>
    <hyperlink ref="J900" r:id="rId900" display="https://www.usnews.com/education/best-global-universities/villanova-university-216597"/>
    <hyperlink ref="J901" r:id="rId901" display="https://www.usnews.com/education/best-global-universities/bangor-university-528852"/>
    <hyperlink ref="J902" r:id="rId902" display="https://www.usnews.com/education/best-global-universities/dongguk-university-529173"/>
    <hyperlink ref="J904" r:id="rId903" display="https://www.usnews.com/education/best-global-universities/ewha-womans-university-504624"/>
    <hyperlink ref="J906" r:id="rId904" display="https://www.usnews.com/education/best-global-universities/keele-university-504593"/>
    <hyperlink ref="J907" r:id="rId905" display="https://www.usnews.com/education/best-global-universities/otto-von-guericke-university-528861"/>
    <hyperlink ref="J903" r:id="rId906" display="https://www.usnews.com/education/best-global-universities/state-university-of-new-york-suny-upstate-medical-center-529713"/>
    <hyperlink ref="J908" r:id="rId907" display="https://www.usnews.com/education/best-global-universities/university-of-agder-529337"/>
    <hyperlink ref="J905" r:id="rId908" display="https://www.usnews.com/education/best-global-universities/university-of-debrecen-504230"/>
    <hyperlink ref="J909" r:id="rId909" display="https://www.usnews.com/education/best-global-universities/university-of-new-england-528095"/>
    <hyperlink ref="J910" r:id="rId910" display="https://www.usnews.com/education/best-global-universities/american-university-cairo-530210"/>
    <hyperlink ref="J911" r:id="rId911" display="https://www.usnews.com/education/best-global-universities/carol-davila-university-of-medicine-pharmacy-529201"/>
    <hyperlink ref="J912" r:id="rId912" display="https://www.usnews.com/education/best-global-universities/parthenope-university-naples-529142"/>
    <hyperlink ref="J913" r:id="rId913" display="https://www.usnews.com/education/best-global-universities/university-of-the-free-state-529166"/>
    <hyperlink ref="J915" r:id="rId914" display="https://www.usnews.com/education/best-global-universities/babol-university-of-medical-sciences-530160"/>
    <hyperlink ref="J916" r:id="rId915" display="https://www.usnews.com/education/best-global-universities/qufu-normal-university-529543"/>
    <hyperlink ref="J917" r:id="rId916" display="https://www.usnews.com/education/best-global-universities/university-of-montana-180489"/>
    <hyperlink ref="J914" r:id="rId917" display="https://www.usnews.com/education/best-global-universities/university-of-seoul-528845"/>
    <hyperlink ref="J918" r:id="rId918" display="https://www.usnews.com/education/best-global-universities/charles-sturt-university-528979"/>
    <hyperlink ref="J919" r:id="rId919" display="https://www.usnews.com/education/best-global-universities/tokyo-medical-dental-university-tmdu-505893"/>
    <hyperlink ref="J920" r:id="rId920" display="https://www.usnews.com/education/best-global-universities/tomsk-polytechnic-university-529158"/>
    <hyperlink ref="J921" r:id="rId921" display="https://www.usnews.com/education/best-global-universities/wuhan-institute-of-technology-529516"/>
    <hyperlink ref="J923" r:id="rId922" display="https://www.usnews.com/education/best-global-universities/jeonbuk-national-university-503088"/>
    <hyperlink ref="J922" r:id="rId923" display="https://www.usnews.com/education/best-global-universities/vilnius-university-503315"/>
    <hyperlink ref="J926" r:id="rId924" display="https://www.usnews.com/education/best-global-universities/birkbeck-university-london-506805"/>
    <hyperlink ref="J927" r:id="rId925" display="https://www.usnews.com/education/best-global-universities/islamia-university-of-bahawalpur-530065"/>
    <hyperlink ref="J924" r:id="rId926" display="https://www.usnews.com/education/best-global-universities/shiraz-university-500400"/>
    <hyperlink ref="J928" r:id="rId927" display="https://www.usnews.com/education/best-global-universities/sichuan-agricultural-university-529103"/>
    <hyperlink ref="J929" r:id="rId928" display="https://www.usnews.com/education/best-global-universities/universite-de-bourgogne-505886"/>
    <hyperlink ref="J925" r:id="rId929" display="https://www.usnews.com/education/best-global-universities/university-of-new-brunswick-499973"/>
    <hyperlink ref="J930" r:id="rId930" display="https://www.usnews.com/education/best-global-universities/university-of-oviedo-503830"/>
    <hyperlink ref="J931" r:id="rId931" display="https://www.usnews.com/education/best-global-universities/guangzhou-medical-university-529307"/>
    <hyperlink ref="J932" r:id="rId932" display="https://www.usnews.com/education/best-global-universities/shanghai-maritime-university-529346"/>
    <hyperlink ref="J933" r:id="rId933" display="https://www.usnews.com/education/best-global-universities/universidade-federal-do-parana-503933"/>
    <hyperlink ref="J934" r:id="rId934" display="https://www.usnews.com/education/best-global-universities/universite-de-poitiers-501414"/>
    <hyperlink ref="J935" r:id="rId935" display="https://www.usnews.com/education/best-global-universities/universidad-de-malaga-503965"/>
    <hyperlink ref="J940" r:id="rId936" display="https://www.usnews.com/education/best-global-universities/adam-mickiewicz-university-500923"/>
    <hyperlink ref="J941" r:id="rId937" display="https://www.usnews.com/education/best-global-universities/city-university-london-503692"/>
    <hyperlink ref="J938" r:id="rId938" display="https://www.usnews.com/education/best-global-universities/free-university-of-bozen-bolzano-529990"/>
    <hyperlink ref="J942" r:id="rId939" display="https://www.usnews.com/education/best-global-universities/guangxi-university-529243"/>
    <hyperlink ref="J937" r:id="rId940" display="https://www.usnews.com/education/best-global-universities/universitat-ramon-llull-529454"/>
    <hyperlink ref="J939" r:id="rId941" display="https://www.usnews.com/education/best-global-universities/university-of-mons-528860"/>
    <hyperlink ref="J936" r:id="rId942" display="https://www.usnews.com/education/best-global-universities/university-of-regina-499970"/>
    <hyperlink ref="J945" r:id="rId943" display="https://www.usnews.com/education/best-global-universities/braunschweig-university-of-technology-505131"/>
    <hyperlink ref="J944" r:id="rId944" display="https://www.usnews.com/education/best-global-universities/okayama-university-504249"/>
    <hyperlink ref="J946" r:id="rId945" display="https://www.usnews.com/education/best-global-universities/university-of-indonesia-529367"/>
    <hyperlink ref="J943" r:id="rId946" display="https://www.usnews.com/education/best-global-universities/university-of-limerick-528976"/>
    <hyperlink ref="J948" r:id="rId947" display="https://www.usnews.com/education/best-global-universities/chonnam-national-university-503755"/>
    <hyperlink ref="J949" r:id="rId948" display="https://www.usnews.com/education/best-global-universities/kuwait-university-512713"/>
    <hyperlink ref="J950" r:id="rId949" display="https://www.usnews.com/education/best-global-universities/taipei-medical-university-501451"/>
    <hyperlink ref="J951" r:id="rId950" display="https://www.usnews.com/education/best-global-universities/vienna-university-of-economics-business-529135"/>
    <hyperlink ref="J947" r:id="rId951" display="https://www.usnews.com/education/best-global-universities/warsaw-university-of-technology-502920"/>
    <hyperlink ref="J952" r:id="rId952" display="https://www.usnews.com/education/best-global-universities/ucsi-university-530211"/>
    <hyperlink ref="J953" r:id="rId953" display="https://www.usnews.com/education/best-global-universities/universidad-de-la-republica-uruguay-530030"/>
    <hyperlink ref="J954" r:id="rId954" display="https://www.usnews.com/education/best-global-universities/augusta-university-482149"/>
    <hyperlink ref="J958" r:id="rId955" display="https://www.usnews.com/education/best-global-universities/bahcesehir-university-529754"/>
    <hyperlink ref="J955" r:id="rId956" display="https://www.usnews.com/education/best-global-universities/loma-linda-university-117636"/>
    <hyperlink ref="J956" r:id="rId957" display="https://www.usnews.com/education/best-global-universities/loyola-university-chicago-146719"/>
    <hyperlink ref="J957" r:id="rId958" display="https://www.usnews.com/education/best-global-universities/rhodes-university-528999"/>
    <hyperlink ref="J959" r:id="rId959" display="https://www.usnews.com/education/best-global-universities/universidad-carlos-iii-de-madrid-500603"/>
    <hyperlink ref="J960" r:id="rId960" display="https://www.usnews.com/education/best-global-universities/universidade-federal-do-rio-grande-do-norte-529407"/>
    <hyperlink ref="J961" r:id="rId961" display="https://www.usnews.com/education/best-global-universities/wroclaw-medical-university-529400"/>
    <hyperlink ref="J962" r:id="rId962" display="https://www.usnews.com/education/best-global-universities/xian-university-of-architecture-technology-529487"/>
    <hyperlink ref="J965" r:id="rId963" display="https://www.usnews.com/education/best-global-universities/anhui-university-529110"/>
    <hyperlink ref="J964" r:id="rId964" display="https://www.usnews.com/education/best-global-universities/brno-university-of-technology-529040"/>
    <hyperlink ref="J966" r:id="rId965" display="https://www.usnews.com/education/best-global-universities/firat-university-528830"/>
    <hyperlink ref="J967" r:id="rId966" display="https://www.usnews.com/education/best-global-universities/hunan-agricultural-university-529354"/>
    <hyperlink ref="J963" r:id="rId967" display="https://www.usnews.com/education/best-global-universities/lehigh-university-213543"/>
    <hyperlink ref="J968" r:id="rId968" display="https://www.usnews.com/education/best-global-universities/tribhuvan-university-530037"/>
    <hyperlink ref="J969" r:id="rId969" display="https://www.usnews.com/education/best-global-universities/universidade-federal-de-sao-carlos-505014"/>
    <hyperlink ref="J970" r:id="rId970" display="https://www.usnews.com/education/best-global-universities/universite-de-sfax-529029"/>
    <hyperlink ref="J972" r:id="rId971" display="https://www.usnews.com/education/best-global-universities/national-taiwan-normal-university-503050"/>
    <hyperlink ref="J971" r:id="rId972" display="https://www.usnews.com/education/best-global-universities/new-york-medical-college-193830"/>
    <hyperlink ref="J973" r:id="rId973" display="https://www.usnews.com/education/best-global-universities/thapar-institute-of-engineering-technology-529291"/>
    <hyperlink ref="J977" r:id="rId974" display="https://www.usnews.com/education/best-global-universities/christian-medical-college-hospital-cmch-vellore-529356"/>
    <hyperlink ref="J974" r:id="rId975" display="https://www.usnews.com/education/best-global-universities/new-mexico-state-university-188030"/>
    <hyperlink ref="J975" r:id="rId976" display="https://www.usnews.com/education/best-global-universities/old-dominion-university-232982"/>
    <hyperlink ref="J976" r:id="rId977" display="https://www.usnews.com/education/best-global-universities/yokohama-city-university-529035"/>
    <hyperlink ref="J981" r:id="rId978" display="https://www.usnews.com/education/best-global-universities/bohai-university-529457"/>
    <hyperlink ref="J982" r:id="rId979" display="https://www.usnews.com/education/best-global-universities/universite-paul-valery-506008"/>
    <hyperlink ref="J979" r:id="rId980" display="https://www.usnews.com/education/best-global-universities/university-of-brighton-528973"/>
    <hyperlink ref="J980" r:id="rId981" display="https://www.usnews.com/education/best-global-universities/university-of-bucharest-501581"/>
    <hyperlink ref="J978" r:id="rId982" display="https://www.usnews.com/education/best-global-universities/university-of-greenwich-529153"/>
    <hyperlink ref="J985" r:id="rId983" display="https://www.usnews.com/education/best-global-universities/university-of-texas-rio-grande-valley-227368"/>
    <hyperlink ref="J983" r:id="rId984" display="https://www.usnews.com/education/best-global-universities/university-of-west-england-529164"/>
    <hyperlink ref="J984" r:id="rId985" display="https://www.usnews.com/education/best-global-universities/wuhan-university-of-science-technology-529350"/>
    <hyperlink ref="J987" r:id="rId986" display="https://www.usnews.com/education/best-global-universities/bahauddin-zakariya-university-529426"/>
    <hyperlink ref="J989" r:id="rId987" display="https://www.usnews.com/education/best-global-universities/central-queensland-university-529603"/>
    <hyperlink ref="J986" r:id="rId988" display="https://www.usnews.com/education/best-global-universities/johannes-kepler-university-linz-528837"/>
    <hyperlink ref="J990" r:id="rId989" display="https://www.usnews.com/education/best-global-universities/national-university-of-la-plata-502752"/>
    <hyperlink ref="J991" r:id="rId990" display="https://www.usnews.com/education/best-global-universities/shanxi-university-529038"/>
    <hyperlink ref="J988" r:id="rId991" display="https://www.usnews.com/education/best-global-universities/university-of-kragujevac-529278"/>
    <hyperlink ref="J992" r:id="rId992" display="https://www.usnews.com/education/best-global-universities/yerevan-physics-institute-529063"/>
    <hyperlink ref="J993" r:id="rId993" display="https://www.usnews.com/education/best-global-universities/abdul-wali-khan-university-530212"/>
    <hyperlink ref="J994" r:id="rId994" display="https://www.usnews.com/education/best-global-universities/king-mongkuts-university-of-technology-thonburi-529070"/>
    <hyperlink ref="J995" r:id="rId995" display="https://www.usnews.com/education/best-global-universities/universidade-federal-do-abc-ufabc-528920"/>
    <hyperlink ref="J997" r:id="rId996" display="https://www.usnews.com/education/best-global-universities/guangdong-university-of-foreign-studies-530213"/>
    <hyperlink ref="J996" r:id="rId997" display="https://www.usnews.com/education/best-global-universities/national-central-university-504757"/>
    <hyperlink ref="J998" r:id="rId998" display="https://www.usnews.com/education/best-global-universities/tallinn-university-of-technology-529002"/>
    <hyperlink ref="J999" r:id="rId999" display="https://www.usnews.com/education/best-global-universities/universite-dangers-528967"/>
    <hyperlink ref="J1000" r:id="rId1000" display="https://www.usnews.com/education/best-global-universities/university-of-opole-530040"/>
    <hyperlink ref="J1003" r:id="rId1001" display="https://www.usnews.com/education/best-global-universities/magna-graecia-university-of-catanzaro-529254"/>
    <hyperlink ref="J1001" r:id="rId1002" display="https://www.usnews.com/education/best-global-universities/oxford-brookes-university-529009"/>
    <hyperlink ref="J1002" r:id="rId1003" display="https://www.usnews.com/education/best-global-universities/university-of-lincoln-529675"/>
    <hyperlink ref="J1004" r:id="rId1004" display="https://www.usnews.com/education/best-global-universities/university-of-sulimanyah-530214"/>
    <hyperlink ref="J1007" r:id="rId1005" display="https://www.usnews.com/education/best-global-universities/ecole-des-ponts-paristech-529342"/>
    <hyperlink ref="J1005" r:id="rId1006" display="https://www.usnews.com/education/best-global-universities/embry-riddle-aeronautical-university-133553"/>
    <hyperlink ref="J1008" r:id="rId1007" display="https://www.usnews.com/education/best-global-universities/federation-university-australia-529602"/>
    <hyperlink ref="J1009" r:id="rId1008" display="https://www.usnews.com/education/best-global-universities/ferdowsi-university-mashhad-502854"/>
    <hyperlink ref="J1006" r:id="rId1009" display="https://www.usnews.com/education/best-global-universities/howard-university-131520"/>
    <hyperlink ref="J1010" r:id="rId1010" display="https://www.usnews.com/education/best-global-universities/kazan-federal-university-529155"/>
    <hyperlink ref="J1011" r:id="rId1011" display="https://www.usnews.com/education/best-global-universities/universidad-costa-rica-529589"/>
    <hyperlink ref="J1012" r:id="rId1012" display="https://www.usnews.com/education/best-global-universities/universidad-de-cordoba-505807"/>
    <hyperlink ref="J1013" r:id="rId1013" display="https://www.usnews.com/education/best-global-universities/universidad-pablo-de-olavide-529051"/>
    <hyperlink ref="J1015" r:id="rId1014" display="https://www.usnews.com/education/best-global-universities/air-university-islamabad-530215"/>
    <hyperlink ref="J1016" r:id="rId1015" display="https://www.usnews.com/education/best-global-universities/al-jouf-university-510765"/>
    <hyperlink ref="J1017" r:id="rId1016" display="https://www.usnews.com/education/best-global-universities/carl-von-ossietzky-universitat-oldenburg-528947"/>
    <hyperlink ref="J1014" r:id="rId1017" display="https://www.usnews.com/education/best-global-universities/khon-kaen-university-529024"/>
    <hyperlink ref="J1018" r:id="rId1018" display="https://www.usnews.com/education/best-global-universities/national-university-of-science-technology-misis-529075"/>
    <hyperlink ref="J1019" r:id="rId1019" display="https://www.usnews.com/education/best-global-universities/salzburg-university-528953"/>
    <hyperlink ref="J1020" r:id="rId1020" display="https://www.usnews.com/education/best-global-universities/saveetha-institute-of-medical-technical-science-530216"/>
    <hyperlink ref="J1021" r:id="rId1021" display="https://www.usnews.com/education/best-global-universities/california-polytechnic-state-university-san-luis-obispo-110422"/>
    <hyperlink ref="J1023" r:id="rId1022" display="https://www.usnews.com/education/best-global-universities/g-dannunzio-university-of-chieti-pescara-529183"/>
    <hyperlink ref="J1024" r:id="rId1023" display="https://www.usnews.com/education/best-global-universities/royal-college-of-surgeons-ireland-528990"/>
    <hyperlink ref="J1025" r:id="rId1024" display="https://www.usnews.com/education/best-global-universities/tobb-university-of-economics-and-technology-529325"/>
    <hyperlink ref="J1022" r:id="rId1025" display="https://www.usnews.com/education/best-global-universities/universidad-de-castilla-la-mancha-505673"/>
    <hyperlink ref="J1026" r:id="rId1026" display="https://www.usnews.com/education/best-global-universities/universidade-federal-de-pernambuco-506633"/>
    <hyperlink ref="J1027" r:id="rId1027" display="https://www.usnews.com/education/best-global-universities/universitat-dalacant-503239"/>
    <hyperlink ref="J1028" r:id="rId1028" display="https://www.usnews.com/education/best-global-universities/university-campus-bio-medico-rome-italy-528992"/>
    <hyperlink ref="J1029" r:id="rId1029" display="https://www.usnews.com/education/best-global-universities/university-of-south-bohemia-ceske-budejovice-528817"/>
    <hyperlink ref="J1030" r:id="rId1030" display="https://www.usnews.com/education/best-global-universities/bond-university-529370"/>
    <hyperlink ref="J1032" r:id="rId1031" display="https://www.usnews.com/education/best-global-universities/harbin-medical-university-502045"/>
    <hyperlink ref="J1033" r:id="rId1032" display="https://www.usnews.com/education/best-global-universities/universite-de-tunis-el-manar-529027"/>
    <hyperlink ref="J1031" r:id="rId1033" display="https://www.usnews.com/education/best-global-universities/university-of-the-sunshine-coast-529403"/>
    <hyperlink ref="J1034" r:id="rId1034" display="https://www.usnews.com/education/best-global-universities/belarusian-state-university-529143"/>
    <hyperlink ref="J1036" r:id="rId1035" display="https://www.usnews.com/education/best-global-universities/british-university-in-egypt-512943"/>
    <hyperlink ref="J1035" r:id="rId1036" display="https://www.usnews.com/education/best-global-universities/graz-university-of-technology-506184"/>
    <hyperlink ref="J1037" r:id="rId1037" display="https://www.usnews.com/education/best-global-universities/istanbul-aydin-university-529451"/>
    <hyperlink ref="J1038" r:id="rId1038" display="https://www.usnews.com/education/best-global-universities/universite-de-caen-normandie-528879"/>
    <hyperlink ref="J1040" r:id="rId1039" display="https://www.usnews.com/education/best-global-universities/an-najah-national-university-511302"/>
    <hyperlink ref="J1041" r:id="rId1040" display="https://www.usnews.com/education/best-global-universities/foshan-university-529885"/>
    <hyperlink ref="J1042" r:id="rId1041" display="https://www.usnews.com/education/best-global-universities/ilia-state-university-529448"/>
    <hyperlink ref="J1043" r:id="rId1042" display="https://www.usnews.com/education/best-global-universities/imt-atlantique-529450"/>
    <hyperlink ref="J1044" r:id="rId1043" display="https://www.usnews.com/education/best-global-universities/international-islamic-university-pakistan-530049"/>
    <hyperlink ref="J1045" r:id="rId1044" display="https://www.usnews.com/education/best-global-universities/shahid-beheshti-university-502879"/>
    <hyperlink ref="J1046" r:id="rId1045" display="https://www.usnews.com/education/best-global-universities/sohag-university-529724"/>
    <hyperlink ref="J1047" r:id="rId1046" display="https://www.usnews.com/education/best-global-universities/university-of-camerino-529174"/>
    <hyperlink ref="J1039" r:id="rId1047" display="https://www.usnews.com/education/best-global-universities/university-of-denver-127060"/>
    <hyperlink ref="J1048" r:id="rId1048" display="https://www.usnews.com/education/best-global-universities/western-norway-university-of-applied-sciences-529923"/>
    <hyperlink ref="J1050" r:id="rId1049" display="https://www.usnews.com/education/best-global-universities/chung-ang-university-500565"/>
    <hyperlink ref="J1051" r:id="rId1050" display="https://www.usnews.com/education/best-global-universities/ihe-delft-institute-for-water-education-529607"/>
    <hyperlink ref="J1052" r:id="rId1051" display="https://www.usnews.com/education/best-global-universities/south-valley-university-egypt-530041"/>
    <hyperlink ref="J1053" r:id="rId1052" display="https://www.usnews.com/education/best-global-universities/universidade-do-estado-do-rio-de-janeiro-502771"/>
    <hyperlink ref="J1049" r:id="rId1053" display="https://www.usnews.com/education/best-global-universities/university-of-wroclaw-502646"/>
    <hyperlink ref="J1054" r:id="rId1054" display="https://www.usnews.com/education/best-global-universities/william-mary-231624"/>
    <hyperlink ref="J1056" r:id="rId1055" display="https://www.usnews.com/education/best-global-universities/amity-university-noida-529512"/>
    <hyperlink ref="J1057" r:id="rId1056" display="https://www.usnews.com/education/best-global-universities/gwangju-institute-of-science-technology-gist-506847"/>
    <hyperlink ref="J1055" r:id="rId1057" display="https://www.usnews.com/education/best-global-universities/state-university-of-new-york-suny-binghamton-196079"/>
    <hyperlink ref="J1058" r:id="rId1058" display="https://www.usnews.com/education/best-global-universities/toronto-metropolitan-university-499982"/>
    <hyperlink ref="J1059" r:id="rId1059" display="https://www.usnews.com/education/best-global-universities/universite-de-rouen-normandie-528984"/>
    <hyperlink ref="J1060" r:id="rId1060" display="https://www.usnews.com/education/best-global-universities/arizona-state-university-downtown-phoenix-529933"/>
    <hyperlink ref="J1061" r:id="rId1061" display="https://www.usnews.com/education/best-global-universities/catholic-university-of-america-131283"/>
    <hyperlink ref="J1062" r:id="rId1062" display="https://www.usnews.com/education/best-global-universities/coventry-university-529401"/>
    <hyperlink ref="J1063" r:id="rId1063" display="https://www.usnews.com/education/best-global-universities/universidad-san-francisco-de-quito-530217"/>
    <hyperlink ref="J1064" r:id="rId1064" display="https://www.usnews.com/education/best-global-universities/university-of-gondar-529442"/>
    <hyperlink ref="J1065" r:id="rId1065" display="https://www.usnews.com/education/best-global-universities/university-of-insubria-528983"/>
    <hyperlink ref="J1066" r:id="rId1066" display="https://www.usnews.com/education/best-global-universities/university-of-jinan-529252"/>
    <hyperlink ref="J1069" r:id="rId1067" display="https://www.usnews.com/education/best-global-universities/aberystwyth-university-528922"/>
    <hyperlink ref="J1067" r:id="rId1068" display="https://www.usnews.com/education/best-global-universities/california-state-university-fullerton-110565"/>
    <hyperlink ref="J1068" r:id="rId1069" display="https://www.usnews.com/education/best-global-universities/florida-atlantic-university-133669"/>
    <hyperlink ref="J1070" r:id="rId1070" display="https://www.usnews.com/education/best-global-universities/national-sun-yat-sen-university-505080"/>
    <hyperlink ref="J1071" r:id="rId1071" display="https://www.usnews.com/education/best-global-universities/universita-ca-foscari-venezia-529000"/>
    <hyperlink ref="J1072" r:id="rId1072" display="https://www.usnews.com/education/best-global-universities/zhejiang-gongshang-university-529420"/>
    <hyperlink ref="J1073" r:id="rId1073" display="https://www.usnews.com/education/best-global-universities/birla-institute-of-technology-science-pilani-bits-pilani-528900"/>
    <hyperlink ref="J1074" r:id="rId1074" display="https://www.usnews.com/education/best-global-universities/k-n-toosi-university-of-technology-529705"/>
    <hyperlink ref="J1075" r:id="rId1075" display="https://www.usnews.com/education/best-global-universities/university-of-texas-el-paso-228796"/>
    <hyperlink ref="J1076" r:id="rId1076" display="https://www.usnews.com/education/best-global-universities/indian-institute-of-technology-iit-hyderabad-529636"/>
    <hyperlink ref="J1077" r:id="rId1077" display="https://www.usnews.com/education/best-global-universities/leuphana-university-luneburg-529466"/>
    <hyperlink ref="J1078" r:id="rId1078" display="https://www.usnews.com/education/best-global-universities/university-of-rajshahi-530218"/>
    <hyperlink ref="J1079" r:id="rId1079" display="https://www.usnews.com/education/best-global-universities/ajman-university-530219"/>
    <hyperlink ref="J1081" r:id="rId1080" display="https://www.usnews.com/education/best-global-universities/gdansk-university-of-technology-529186"/>
    <hyperlink ref="J1082" r:id="rId1081" display="https://www.usnews.com/education/best-global-universities/jawaharlal-nehru-university-new-delhi-529031"/>
    <hyperlink ref="J1083" r:id="rId1082" display="https://www.usnews.com/education/best-global-universities/medical-university-sofia-529176"/>
    <hyperlink ref="J1084" r:id="rId1083" display="https://www.usnews.com/education/best-global-universities/obafemi-awolowo-university-529694"/>
    <hyperlink ref="J1085" r:id="rId1084" display="https://www.usnews.com/education/best-global-universities/polytechnic-university-of-bucharest-506097"/>
    <hyperlink ref="J1080" r:id="rId1085" display="https://www.usnews.com/education/best-global-universities/shanghai-normal-university-505334"/>
    <hyperlink ref="J1086" r:id="rId1086" display="https://www.usnews.com/education/best-global-universities/universidad-de-extremadura-529022"/>
    <hyperlink ref="J1087" r:id="rId1087" display="https://www.usnews.com/education/best-global-universities/universite-gustave-eiffel-529800"/>
    <hyperlink ref="J1088" r:id="rId1088" display="https://www.usnews.com/education/best-global-universities/university-of-london-royal-veterinary-college-528814"/>
    <hyperlink ref="J1092" r:id="rId1089" display="https://www.usnews.com/education/best-global-universities/jiangsu-university-of-science-technology-529475"/>
    <hyperlink ref="J1093" r:id="rId1090" display="https://www.usnews.com/education/best-global-universities/kermanshah-university-of-medical-sciences-529623"/>
    <hyperlink ref="J1094" r:id="rId1091" display="https://www.usnews.com/education/best-global-universities/national-university-of-cordoba-502638"/>
    <hyperlink ref="J1095" r:id="rId1092" display="https://www.usnews.com/education/best-global-universities/sanjay-gandhi-postgraduate-institute-of-medical-sciences-529743"/>
    <hyperlink ref="J1096" r:id="rId1093" display="https://www.usnews.com/education/best-global-universities/shandong-agricultural-university-529093"/>
    <hyperlink ref="J1089" r:id="rId1094" display="https://www.usnews.com/education/best-global-universities/stevens-institute-of-technology-186867"/>
    <hyperlink ref="J1090" r:id="rId1095" display="https://www.usnews.com/education/best-global-universities/universidade-federal-da-bahia-528977"/>
    <hyperlink ref="J1097" r:id="rId1096" display="https://www.usnews.com/education/best-global-universities/universiti-malaysia-pahang-al-sultan-abdullah-umpsa-529458"/>
    <hyperlink ref="J1098" r:id="rId1097" display="https://www.usnews.com/education/best-global-universities/university-hail-508576"/>
    <hyperlink ref="J1099" r:id="rId1098" display="https://www.usnews.com/education/best-global-universities/university-of-eastern-piedmont-amedeo-avogadro-528952"/>
    <hyperlink ref="J1091" r:id="rId1099" display="https://www.usnews.com/education/best-global-universities/university-of-salford-529039"/>
    <hyperlink ref="J1100" r:id="rId1100" display="https://www.usnews.com/education/best-global-universities/university-of-yaounde-i-529161"/>
    <hyperlink ref="J1102" r:id="rId1101" display="https://www.usnews.com/education/best-global-universities/chandigarh-university-530220"/>
    <hyperlink ref="J1104" r:id="rId1102" display="https://www.usnews.com/education/best-global-universities/universite-de-picardie-jules-verne-upjv-528959"/>
    <hyperlink ref="J1103" r:id="rId1103" display="https://www.usnews.com/education/best-global-universities/university-of-hertfordshire-505661"/>
    <hyperlink ref="J1101" r:id="rId1104" display="https://www.usnews.com/education/best-global-universities/university-of-huddersfield-529422"/>
    <hyperlink ref="J1105" r:id="rId1105" display="https://www.usnews.com/education/best-global-universities/university-of-tabuk-529786"/>
    <hyperlink ref="J1108" r:id="rId1106" display="https://www.usnews.com/education/best-global-universities/abo-akademi-university-529149"/>
    <hyperlink ref="J1106" r:id="rId1107" display="https://www.usnews.com/education/best-global-universities/airlangga-university-530221"/>
    <hyperlink ref="J1110" r:id="rId1108" display="https://www.usnews.com/education/best-global-universities/cyprus-university-of-technology-530036"/>
    <hyperlink ref="J1107" r:id="rId1109" display="https://www.usnews.com/education/best-global-universities/helwan-university-512792"/>
    <hyperlink ref="J1109" r:id="rId1110" display="https://www.usnews.com/education/best-global-universities/kumamoto-university-505102"/>
    <hyperlink ref="J1111" r:id="rId1111" display="https://www.usnews.com/education/best-global-universities/universidad-autonoma-de-chile-529688"/>
    <hyperlink ref="J1112" r:id="rId1112" display="https://www.usnews.com/education/best-global-universities/university-of-st-gallen-504309"/>
    <hyperlink ref="J1113" r:id="rId1113" display="https://www.usnews.com/education/best-global-universities/university-of-toledo-206084"/>
    <hyperlink ref="J1117" r:id="rId1114" display="https://www.usnews.com/education/best-global-universities/army-medical-university-503729"/>
    <hyperlink ref="J1114" r:id="rId1115" display="https://www.usnews.com/education/best-global-universities/de-montfort-university-529563"/>
    <hyperlink ref="J1118" r:id="rId1116" display="https://www.usnews.com/education/best-global-universities/isfahan-university-medical-science-529419"/>
    <hyperlink ref="J1115" r:id="rId1117" display="https://www.usnews.com/education/best-global-universities/maynooth-university-528943"/>
    <hyperlink ref="J1116" r:id="rId1118" display="https://www.usnews.com/education/best-global-universities/nicolaus-copernicus-university-502450"/>
    <hyperlink ref="J1119" r:id="rId1119" display="https://www.usnews.com/education/best-global-universities/sofia-university-st-kliment-ohridski-504656"/>
    <hyperlink ref="J1120" r:id="rId1120" display="https://www.usnews.com/education/best-global-universities/universidad-tecnica-federico-santa-maria-528919"/>
    <hyperlink ref="J1124" r:id="rId1121" display="https://www.usnews.com/education/best-global-universities/beijing-technology-business-university-529734"/>
    <hyperlink ref="J1125" r:id="rId1122" display="https://www.usnews.com/education/best-global-universities/cadi-ayyad-university-of-marrakech-529144"/>
    <hyperlink ref="J1126" r:id="rId1123" display="https://www.usnews.com/education/best-global-universities/chongqing-university-of-posts-telecommunications-529515"/>
    <hyperlink ref="J1127" r:id="rId1124" display="https://www.usnews.com/education/best-global-universities/institut-national-des-sciences-appliquees-de-lyon-insa-lyon-505713"/>
    <hyperlink ref="J1122" r:id="rId1125" display="https://www.usnews.com/education/best-global-universities/tokyo-metropolitan-university-505425"/>
    <hyperlink ref="J1123" r:id="rId1126" display="https://www.usnews.com/education/best-global-universities/universidad-rey-juan-carlos-529015"/>
    <hyperlink ref="J1121" r:id="rId1127" display="https://www.usnews.com/education/best-global-universities/university-of-peradeniya-529988"/>
    <hyperlink ref="J1130" r:id="rId1128" display="https://www.usnews.com/education/best-global-universities/jazan-university-514902"/>
    <hyperlink ref="J1131" r:id="rId1129" display="https://www.usnews.com/education/best-global-universities/king-saud-bin-abdulaziz-university-for-health-sciences-514629"/>
    <hyperlink ref="J1128" r:id="rId1130" display="https://www.usnews.com/education/best-global-universities/university-of-malta-529548"/>
    <hyperlink ref="J1129" r:id="rId1131" display="https://www.usnews.com/education/best-global-universities/university-of-maribor-528882"/>
    <hyperlink ref="J1134" r:id="rId1132" display="https://www.usnews.com/education/best-global-universities/institut-national-polytechnique-de-toulouse-505784"/>
    <hyperlink ref="J1135" r:id="rId1133" display="https://www.usnews.com/education/best-global-universities/jamia-hamdard-university-529132"/>
    <hyperlink ref="J1136" r:id="rId1134" display="https://www.usnews.com/education/best-global-universities/oslo-metropolitan-university-oslomet-529371"/>
    <hyperlink ref="J1133" r:id="rId1135" display="https://www.usnews.com/education/best-global-universities/southern-cross-university-528998"/>
    <hyperlink ref="J1132" r:id="rId1136" display="https://www.usnews.com/education/best-global-universities/tokai-university-505943"/>
    <hyperlink ref="J1137" r:id="rId1137" display="https://www.usnews.com/education/best-global-universities/juntendo-university-502999"/>
    <hyperlink ref="J1138" r:id="rId1138" display="https://www.usnews.com/education/best-global-universities/lincoln-university-new-zealand-529113"/>
    <hyperlink ref="J1139" r:id="rId1139" display="https://www.usnews.com/education/best-global-universities/srm-institute-of-science-technology-chennai-529816"/>
    <hyperlink ref="J1140" r:id="rId1140" display="https://www.usnews.com/education/best-global-universities/xiangtan-university-529020"/>
    <hyperlink ref="J1143" r:id="rId1141" display="https://www.usnews.com/education/best-global-universities/air-force-military-medical-university-506665"/>
    <hyperlink ref="J1144" r:id="rId1142" display="https://www.usnews.com/education/best-global-universities/henan-polytechnic-university-529521"/>
    <hyperlink ref="J1142" r:id="rId1143" display="https://www.usnews.com/education/best-global-universities/marmara-university-502695"/>
    <hyperlink ref="J1145" r:id="rId1144" display="https://www.usnews.com/education/best-global-universities/pontificia-universidade-catolica-do-rio-grande-do-sul-529583"/>
    <hyperlink ref="J1146" r:id="rId1145" display="https://www.usnews.com/education/best-global-universities/universidade-federal-de-santa-maria-ufsm-500881"/>
    <hyperlink ref="J1147" r:id="rId1146" display="https://www.usnews.com/education/best-global-universities/universitat-jaume-i-528868"/>
    <hyperlink ref="J1148" r:id="rId1147" display="https://www.usnews.com/education/best-global-universities/universiti-teknologi-mara-529194"/>
    <hyperlink ref="J1149" r:id="rId1148" display="https://www.usnews.com/education/best-global-universities/university-diego-portales-529669"/>
    <hyperlink ref="J1141" r:id="rId1149" display="https://www.usnews.com/education/best-global-universities/university-of-maine-orono-161253"/>
    <hyperlink ref="J1150" r:id="rId1150" display="https://www.usnews.com/education/best-global-universities/konkuk-university-503911"/>
    <hyperlink ref="J1151" r:id="rId1151" display="https://www.usnews.com/education/best-global-universities/port-said-university-511764"/>
    <hyperlink ref="J1152" r:id="rId1152" display="https://www.usnews.com/education/best-global-universities/university-of-nigeria-529471"/>
    <hyperlink ref="J1157" r:id="rId1153" display="https://www.usnews.com/education/best-global-universities/aswan-university-508412"/>
    <hyperlink ref="J1155" r:id="rId1154" display="https://www.usnews.com/education/best-global-universities/chang-gung-university-505417"/>
    <hyperlink ref="J1158" r:id="rId1155" display="https://www.usnews.com/education/best-global-universities/china-medical-university-506215"/>
    <hyperlink ref="J1159" r:id="rId1156" display="https://www.usnews.com/education/best-global-universities/kunming-university-of-science-technology-529089"/>
    <hyperlink ref="J1160" r:id="rId1157" display="https://www.usnews.com/education/best-global-universities/northeast-forestry-university-china-529095"/>
    <hyperlink ref="J1153" r:id="rId1158" display="https://www.usnews.com/education/best-global-universities/portland-state-university-209807"/>
    <hyperlink ref="J1161" r:id="rId1159" display="https://www.usnews.com/education/best-global-universities/tianjin-university-of-technology-529674"/>
    <hyperlink ref="J1154" r:id="rId1160" display="https://www.usnews.com/education/best-global-universities/universidade-federal-fluminense-506244"/>
    <hyperlink ref="J1162" r:id="rId1161" display="https://www.usnews.com/education/best-global-universities/universitat-kassel-529151"/>
    <hyperlink ref="J1156" r:id="rId1162" display="https://www.usnews.com/education/best-global-universities/university-of-windsor-499964"/>
    <hyperlink ref="J1163" r:id="rId1163" display="https://www.usnews.com/education/best-global-universities/wenzhou-medical-university-529262"/>
    <hyperlink ref="J1167" r:id="rId1164" display="https://www.usnews.com/education/best-global-universities/ataturk-university-500132"/>
    <hyperlink ref="J1169" r:id="rId1165" display="https://www.usnews.com/education/best-global-universities/bahir-dar-university-530158"/>
    <hyperlink ref="J1164" r:id="rId1166" display="https://www.usnews.com/education/best-global-universities/fordham-university-191241"/>
    <hyperlink ref="J1170" r:id="rId1167" display="https://www.usnews.com/education/best-global-universities/guizhou-university-529303"/>
    <hyperlink ref="J1171" r:id="rId1168" display="https://www.usnews.com/education/best-global-universities/jonkoping-university-529670"/>
    <hyperlink ref="J1165" r:id="rId1169" display="https://www.usnews.com/education/best-global-universities/marquette-university-239105"/>
    <hyperlink ref="J1172" r:id="rId1170" display="https://www.usnews.com/education/best-global-universities/nanjing-university-of-finance-economics-530042"/>
    <hyperlink ref="J1166" r:id="rId1171" display="https://www.usnews.com/education/best-global-universities/universidade-federal-de-pelotas-528834"/>
    <hyperlink ref="J1173" r:id="rId1172" display="https://www.usnews.com/education/best-global-universities/universidade-federal-do-ceara-503817"/>
    <hyperlink ref="J1174" r:id="rId1173" display="https://www.usnews.com/education/best-global-universities/universite-de-orleans-528865"/>
    <hyperlink ref="J1175" r:id="rId1174" display="https://www.usnews.com/education/best-global-universities/universite-de-tours-505177"/>
    <hyperlink ref="J1168" r:id="rId1175" display="https://www.usnews.com/education/best-global-universities/university-of-latvia-529199"/>
    <hyperlink ref="J1176" r:id="rId1176" display="https://www.usnews.com/education/best-global-universities/university-of-zambia-529619"/>
    <hyperlink ref="J1179" r:id="rId1177" display="https://www.usnews.com/education/best-global-universities/instituto-politecnico-do-porto-529555"/>
    <hyperlink ref="J1178" r:id="rId1178" display="https://www.usnews.com/education/best-global-universities/niigata-university-504351"/>
    <hyperlink ref="J1180" r:id="rId1179" display="https://www.usnews.com/education/best-global-universities/ningbo-university-529272"/>
    <hyperlink ref="J1177" r:id="rId1180" display="https://www.usnews.com/education/best-global-universities/university-of-akron-200800"/>
    <hyperlink ref="J1184" r:id="rId1181" display="https://www.usnews.com/education/best-global-universities/kanazawa-university-503283"/>
    <hyperlink ref="J1183" r:id="rId1182" display="https://www.usnews.com/education/best-global-universities/middlesex-university-528885"/>
    <hyperlink ref="J1185" r:id="rId1183" display="https://www.usnews.com/education/best-global-universities/national-university-of-defense-technology-china-505128"/>
    <hyperlink ref="J1181" r:id="rId1184" display="https://www.usnews.com/education/best-global-universities/northern-illinois-university-147703"/>
    <hyperlink ref="J1186" r:id="rId1185" display="https://www.usnews.com/education/best-global-universities/tshwane-university-of-technology-529469"/>
    <hyperlink ref="J1187" r:id="rId1186" display="https://www.usnews.com/education/best-global-universities/university-institute-of-lisbon-529551"/>
    <hyperlink ref="J1182" r:id="rId1187" display="https://www.usnews.com/education/best-global-universities/university-of-novi-sad-529165"/>
    <hyperlink ref="J1188" r:id="rId1188" display="https://www.usnews.com/education/best-global-universities/zhejiang-af-university-529418"/>
    <hyperlink ref="J1189" r:id="rId1189" display="https://www.usnews.com/education/best-global-universities/florida-institute-of-technology-133881"/>
    <hyperlink ref="J1190" r:id="rId1190" display="https://www.usnews.com/education/best-global-universities/inha-university-504761"/>
    <hyperlink ref="J1191" r:id="rId1191" display="https://www.usnews.com/education/best-global-universities/nagasaki-university-503741"/>
    <hyperlink ref="J1192" r:id="rId1192" display="https://www.usnews.com/education/best-global-universities/pontificia-universidad-catolica-del-peru-529791"/>
    <hyperlink ref="J1193" r:id="rId1193" display="https://www.usnews.com/education/best-global-universities/pontificia-universidad-catolica-de-valparaiso-529219"/>
    <hyperlink ref="J1194" r:id="rId1194" display="https://www.usnews.com/education/best-global-universities/university-of-engineering-technology-lahore-529774"/>
    <hyperlink ref="J1195" r:id="rId1195" display="https://www.usnews.com/education/best-global-universities/university-of-north-carolina-greensboro-199148"/>
    <hyperlink ref="J1196" r:id="rId1196" display="https://www.usnews.com/education/best-global-universities/bucharest-university-of-economic-studies-530222"/>
    <hyperlink ref="J1197" r:id="rId1197" display="https://www.usnews.com/education/best-global-universities/king-mongkuts-university-of-technology-north-bangkok-529830"/>
    <hyperlink ref="J1198" r:id="rId1198" display="https://www.usnews.com/education/best-global-universities/medical-university-of-warsaw-529008"/>
    <hyperlink ref="J1199" r:id="rId1199" display="https://www.usnews.com/education/best-global-universities/post-graduate-institute-of-medical-education-research-pgimer-chandigarh-529687"/>
    <hyperlink ref="J1200" r:id="rId1200" display="https://www.usnews.com/education/best-global-universities/universite-paris-13-528858"/>
    <hyperlink ref="J1201" r:id="rId1201" display="https://www.usnews.com/education/best-global-universities/university-of-neuchatel-528816"/>
    <hyperlink ref="J1202" r:id="rId1202" display="https://www.usnews.com/education/best-global-universities/xian-university-of-science-technology-529798"/>
    <hyperlink ref="J1203" r:id="rId1203" display="https://www.usnews.com/education/best-global-universities/jiangsu-normal-university-529282"/>
    <hyperlink ref="J1204" r:id="rId1204" display="https://www.usnews.com/education/best-global-universities/osaka-metropolitan-university-530032"/>
    <hyperlink ref="J1207" r:id="rId1205" display="https://www.usnews.com/education/best-global-universities/ajou-university-504876"/>
    <hyperlink ref="J1206" r:id="rId1206" display="https://www.usnews.com/education/best-global-universities/glasgow-caledonian-university-529566"/>
    <hyperlink ref="J1208" r:id="rId1207" display="https://www.usnews.com/education/best-global-universities/universite-de-monastir-529198"/>
    <hyperlink ref="J1205" r:id="rId1208" display="https://www.usnews.com/education/best-global-universities/university-of-massachusetts-lowell-166513"/>
    <hyperlink ref="J1209" r:id="rId1209" display="https://www.usnews.com/education/best-global-universities/west-university-of-timisoara-529320"/>
    <hyperlink ref="J1210" r:id="rId1210" display="https://www.usnews.com/education/best-global-universities/jadavpur-university-505474"/>
    <hyperlink ref="J1211" r:id="rId1211" display="https://www.usnews.com/education/best-global-universities/universitat-siegen-529388"/>
    <hyperlink ref="J1212" r:id="rId1212" display="https://www.usnews.com/education/best-global-universities/university-kashan-529415"/>
    <hyperlink ref="J1213" r:id="rId1213" display="https://www.usnews.com/education/best-global-universities/university-of-foggia-529562"/>
    <hyperlink ref="J1214" r:id="rId1214" display="https://www.usnews.com/education/best-global-universities/university-of-jeddah-530059"/>
    <hyperlink ref="J1217" r:id="rId1215" display="https://www.usnews.com/education/best-global-universities/imam-khomeini-international-university-529643"/>
    <hyperlink ref="J1216" r:id="rId1216" display="https://www.usnews.com/education/best-global-universities/mendel-university-in-brno-529109"/>
    <hyperlink ref="J1215" r:id="rId1217" display="https://www.usnews.com/education/best-global-universities/university-of-arkansas-medical-sciences-106263"/>
    <hyperlink ref="J1219" r:id="rId1218" display="https://www.usnews.com/education/best-global-universities/chungnam-national-university-502760"/>
    <hyperlink ref="J1220" r:id="rId1219" display="https://www.usnews.com/education/best-global-universities/nazarbayev-university-529806"/>
    <hyperlink ref="J1221" r:id="rId1220" display="https://www.usnews.com/education/best-global-universities/universidad-andres-bello-529202"/>
    <hyperlink ref="J1222" r:id="rId1221" display="https://www.usnews.com/education/best-global-universities/university-of-aegean-529685"/>
    <hyperlink ref="J1218" r:id="rId1222" display="https://www.usnews.com/education/best-global-universities/university-of-idaho-142285"/>
    <hyperlink ref="J1224" r:id="rId1223" display="https://www.usnews.com/education/best-global-universities/durban-university-of-technology-530223"/>
    <hyperlink ref="J1223" r:id="rId1224" display="https://www.usnews.com/education/best-global-universities/national-taipei-university-of-technology-529069"/>
    <hyperlink ref="J1225" r:id="rId1225" display="https://www.usnews.com/education/best-global-universities/tiangong-university-529130"/>
    <hyperlink ref="J1226" r:id="rId1226" display="https://www.usnews.com/education/best-global-universities/university-of-a-coruna-529162"/>
    <hyperlink ref="J1227" r:id="rId1227" display="https://www.usnews.com/education/best-global-universities/university-of-sassari-528880"/>
    <hyperlink ref="J1228" r:id="rId1228" display="https://www.usnews.com/education/best-global-universities/california-state-university-sacramento-110617"/>
    <hyperlink ref="J1232" r:id="rId1229" display="https://www.usnews.com/education/best-global-universities/lahore-university-of-management-sciences-530224"/>
    <hyperlink ref="J1233" r:id="rId1230" display="https://www.usnews.com/education/best-global-universities/medical-university-gdansk-529056"/>
    <hyperlink ref="J1234" r:id="rId1231" display="https://www.usnews.com/education/best-global-universities/paracelsus-private-medical-university-529224"/>
    <hyperlink ref="J1235" r:id="rId1232" display="https://www.usnews.com/education/best-global-universities/saarland-university-504282"/>
    <hyperlink ref="J1236" r:id="rId1233" display="https://www.usnews.com/education/best-global-universities/shantou-university-529179"/>
    <hyperlink ref="J1237" r:id="rId1234" display="https://www.usnews.com/education/best-global-universities/universidade-catolica-portuguesa-529989"/>
    <hyperlink ref="J1230" r:id="rId1235" display="https://www.usnews.com/education/best-global-universities/universitat-de-lleida-504927"/>
    <hyperlink ref="J1231" r:id="rId1236" display="https://www.usnews.com/education/best-global-universities/university-of-bradford-528905"/>
    <hyperlink ref="J1238" r:id="rId1237" display="https://www.usnews.com/education/best-global-universities/university-of-engineering-technology-taxila-529768"/>
    <hyperlink ref="J1229" r:id="rId1238" display="https://www.usnews.com/education/best-global-universities/university-of-memphis-220862"/>
    <hyperlink ref="J1241" r:id="rId1239" display="https://www.usnews.com/education/best-global-universities/ege-university-500691"/>
    <hyperlink ref="J1242" r:id="rId1240" display="https://www.usnews.com/education/best-global-universities/indian-institute-of-science-education-research-iiser-pune-529311"/>
    <hyperlink ref="J1243" r:id="rId1241" display="https://www.usnews.com/education/best-global-universities/indian-institute-of-technology-iit-guwahati-528994"/>
    <hyperlink ref="J1239" r:id="rId1242" display="https://www.usnews.com/education/best-global-universities/pontificia-universidad-javeriana-529596"/>
    <hyperlink ref="J1244" r:id="rId1243" display="https://www.usnews.com/education/best-global-universities/tuscia-university-529091"/>
    <hyperlink ref="J1245" r:id="rId1244" display="https://www.usnews.com/education/best-global-universities/university-of-basilicata-528962"/>
    <hyperlink ref="J1240" r:id="rId1245" display="https://www.usnews.com/education/best-global-universities/university-of-colombo-529748"/>
    <hyperlink ref="J1246" r:id="rId1246" display="https://www.usnews.com/education/best-global-universities/university-west-indies-mona-jamaica-529749"/>
    <hyperlink ref="J1247" r:id="rId1247" display="https://www.usnews.com/education/best-global-universities/shinshu-university-505095"/>
    <hyperlink ref="J1249" r:id="rId1248" display="https://www.usnews.com/education/best-global-universities/estonian-university-of-life-sciences-529100"/>
    <hyperlink ref="J1250" r:id="rId1249" display="https://www.usnews.com/education/best-global-universities/tianjin-medical-university-529011"/>
    <hyperlink ref="J1248" r:id="rId1250" display="https://www.usnews.com/education/best-global-universities/uniformed-services-university-of-the-health-sciences-usa-528993"/>
    <hyperlink ref="J1251" r:id="rId1251" display="https://www.usnews.com/education/best-global-universities/universite-de-carthage-529240"/>
    <hyperlink ref="J1253" r:id="rId1252" display="https://www.usnews.com/education/best-global-universities/istanbul-university-cerrahpasa-529526"/>
    <hyperlink ref="J1254" r:id="rId1253" display="https://www.usnews.com/education/best-global-universities/kerman-university-of-medical-sciences-529929"/>
    <hyperlink ref="J1255" r:id="rId1254" display="https://www.usnews.com/education/best-global-universities/medical-university-lodz-529195"/>
    <hyperlink ref="J1256" r:id="rId1255" display="https://www.usnews.com/education/best-global-universities/university-of-cassino-529646"/>
    <hyperlink ref="J1257" r:id="rId1256" display="https://www.usnews.com/education/best-global-universities/university-of-laquila-528961"/>
    <hyperlink ref="J1258" r:id="rId1257" display="https://www.usnews.com/education/best-global-universities/xian-university-of-technology-529477"/>
    <hyperlink ref="J1252" r:id="rId1258" display="https://www.usnews.com/education/best-global-universities/yildiz-technical-university-528878"/>
    <hyperlink ref="J1259" r:id="rId1259" display="https://www.usnews.com/education/best-global-universities/ball-state-university-150136"/>
    <hyperlink ref="J1262" r:id="rId1260" display="https://www.usnews.com/education/best-global-universities/international-medical-university-malaysia-529742"/>
    <hyperlink ref="J1261" r:id="rId1261" display="https://www.usnews.com/education/best-global-universities/prince-of-songkla-university-529017"/>
    <hyperlink ref="J1260" r:id="rId1262" display="https://www.usnews.com/education/best-global-universities/university-of-alabama-huntsville-100706"/>
    <hyperlink ref="J1263" r:id="rId1263" display="https://www.usnews.com/education/best-global-universities/urmia-university-529525"/>
    <hyperlink ref="J1264" r:id="rId1264" display="https://www.usnews.com/education/best-global-universities/ecole-de-technologie-superieure-canada-529339"/>
    <hyperlink ref="J1265" r:id="rId1265" display="https://www.usnews.com/education/best-global-universities/ontario-tech-university-529067"/>
    <hyperlink ref="J1266" r:id="rId1266" display="https://www.usnews.com/education/best-global-universities/universitat-greifswald-501842"/>
    <hyperlink ref="J1267" r:id="rId1267" display="https://www.usnews.com/education/best-global-universities/university-of-zielona-gora-529987"/>
    <hyperlink ref="J1269" r:id="rId1268" display="https://www.usnews.com/education/best-global-universities/nelson-mandela-university-529355"/>
    <hyperlink ref="J1270" r:id="rId1269" display="https://www.usnews.com/education/best-global-universities/shaanxi-university-of-science-technology-529882"/>
    <hyperlink ref="J1268" r:id="rId1270" display="https://www.usnews.com/education/best-global-universities/university-massachusetts-dartmouth-167987"/>
    <hyperlink ref="J1271" r:id="rId1271" display="https://www.usnews.com/education/best-global-universities/university-of-veterinary-medicine-vienna-528974"/>
    <hyperlink ref="J1274" r:id="rId1272" display="https://www.usnews.com/education/best-global-universities/benemerita-universidad-autonoma-de-puebla-528925"/>
    <hyperlink ref="J1275" r:id="rId1273" display="https://www.usnews.com/education/best-global-universities/central-university-of-finance-economics-529634"/>
    <hyperlink ref="J1276" r:id="rId1274" display="https://www.usnews.com/education/best-global-universities/gazi-university-506852"/>
    <hyperlink ref="J1277" r:id="rId1275" display="https://www.usnews.com/education/best-global-universities/international-islamic-university-malaysia-529529"/>
    <hyperlink ref="J1278" r:id="rId1276" display="https://www.usnews.com/education/best-global-universities/jiangxi-university-of-science-technology-529889"/>
    <hyperlink ref="J1279" r:id="rId1277" display="https://www.usnews.com/education/best-global-universities/mohammed-first-university-of-oujda-529326"/>
    <hyperlink ref="J1273" r:id="rId1278" display="https://www.usnews.com/education/best-global-universities/riga-technical-university-529755"/>
    <hyperlink ref="J1272" r:id="rId1279" display="https://www.usnews.com/education/best-global-universities/universidad-austral-de-chile-529048"/>
    <hyperlink ref="J1280" r:id="rId1280" display="https://www.usnews.com/education/best-global-universities/universidad-de-jaen-529044"/>
    <hyperlink ref="J1283" r:id="rId1281" display="https://www.usnews.com/education/best-global-universities/universidad-de-santiago-de-chile-529177"/>
    <hyperlink ref="J1282" r:id="rId1282" display="https://www.usnews.com/education/best-global-universities/universiti-tunku-abdul-rahman-utar-529814"/>
    <hyperlink ref="J1281" r:id="rId1283" display="https://www.usnews.com/education/best-global-universities/yarmouk-university-507918"/>
    <hyperlink ref="J1284" r:id="rId1284" display="https://www.usnews.com/education/best-global-universities/qilu-university-of-technology-529482"/>
    <hyperlink ref="J1285" r:id="rId1285" display="https://www.usnews.com/education/best-global-universities/tokyo-medical-university-529058"/>
    <hyperlink ref="J1286" r:id="rId1286" display="https://www.usnews.com/education/best-global-universities/zurich-university-of-applied-sciences-530045"/>
    <hyperlink ref="J1287" r:id="rId1287" display="https://www.usnews.com/education/best-global-universities/al-farabi-kazakh-national-university-530060"/>
    <hyperlink ref="J1289" r:id="rId1288" display="https://www.usnews.com/education/best-global-universities/henan-university-of-science-technology-529653"/>
    <hyperlink ref="J1288" r:id="rId1289" display="https://www.usnews.com/education/best-global-universities/sheffield-hallam-university-529220"/>
    <hyperlink ref="J1290" r:id="rId1290" display="https://www.usnews.com/education/best-global-universities/universidade-federal-de-goias-529175"/>
    <hyperlink ref="J1292" r:id="rId1291" display="https://www.usnews.com/education/best-global-universities/alexandru-ioan-cuza-university-529053"/>
    <hyperlink ref="J1291" r:id="rId1292" display="https://www.usnews.com/education/best-global-universities/birmingham-city-university-530225"/>
    <hyperlink ref="J1295" r:id="rId1293" display="https://www.usnews.com/education/best-global-universities/shiraz-university-of-technology-529462"/>
    <hyperlink ref="J1296" r:id="rId1294" display="https://www.usnews.com/education/best-global-universities/suzhou-university-of-science-technology-529823"/>
    <hyperlink ref="J1293" r:id="rId1295" display="https://www.usnews.com/education/best-global-universities/tokyo-university-of-science-503707"/>
    <hyperlink ref="J1294" r:id="rId1296" display="https://www.usnews.com/education/best-global-universities/university-of-pecs-529028"/>
    <hyperlink ref="J1300" r:id="rId1297" display="https://www.usnews.com/education/best-global-universities/catholic-university-of-korea-504494"/>
    <hyperlink ref="J1301" r:id="rId1298" display="https://www.usnews.com/education/best-global-universities/gyeongsang-national-university-500897"/>
    <hyperlink ref="J1302" r:id="rId1299" display="https://www.usnews.com/education/best-global-universities/indian-institute-of-technology-iit-indore-529453"/>
    <hyperlink ref="J1303" r:id="rId1300" display="https://www.usnews.com/education/best-global-universities/shanghai-ocean-university-529171"/>
    <hyperlink ref="J1297" r:id="rId1301" display="https://www.usnews.com/education/best-global-universities/southern-illinois-university-149222"/>
    <hyperlink ref="J1298" r:id="rId1302" display="https://www.usnews.com/education/best-global-universities/universidad-de-valladolid-501268"/>
    <hyperlink ref="J1299" r:id="rId1303" display="https://www.usnews.com/education/best-global-universities/university-of-baghdad-513204"/>
    <hyperlink ref="J1305" r:id="rId1304" display="https://www.usnews.com/education/best-global-universities/kaohsiung-medical-university-505935"/>
    <hyperlink ref="J1304" r:id="rId1305" display="https://www.usnews.com/education/best-global-universities/london-south-bank-university-530226"/>
    <hyperlink ref="J1306" r:id="rId1306" display="https://www.usnews.com/education/best-global-universities/universidad-de-cadiz-500766"/>
    <hyperlink ref="J1307" r:id="rId1307" display="https://www.usnews.com/education/best-global-universities/university-of-mohaghegh-ardabili-529803"/>
    <hyperlink ref="J1309" r:id="rId1308" display="https://www.usnews.com/education/best-global-universities/anhui-medical-university-529269"/>
    <hyperlink ref="J1308" r:id="rId1309" display="https://www.usnews.com/education/best-global-universities/qassim-university-510947"/>
    <hyperlink ref="J1310" r:id="rId1310" display="https://www.usnews.com/education/best-global-universities/wilfrid-laurier-university-529247"/>
    <hyperlink ref="J1312" r:id="rId1311" display="https://www.usnews.com/education/best-global-universities/indian-institute-of-technology-bhu-varanasi-iit-bhu-varanasi-529539"/>
    <hyperlink ref="J1313" r:id="rId1312" display="https://www.usnews.com/education/best-global-universities/lakehead-university-529172"/>
    <hyperlink ref="J1314" r:id="rId1313" display="https://www.usnews.com/education/best-global-universities/pontificia-universidade-catolica-do-rio-de-janeiro-529811"/>
    <hyperlink ref="J1311" r:id="rId1314" display="https://www.usnews.com/education/best-global-universities/university-of-hyderabad-528875"/>
    <hyperlink ref="J1315" r:id="rId1315" display="https://www.usnews.com/education/best-global-universities/warsaw-university-of-life-sciences-529101"/>
    <hyperlink ref="J1316" r:id="rId1316" display="https://www.usnews.com/education/best-global-universities/worcester-polytechnic-institute-168421"/>
    <hyperlink ref="J1317" r:id="rId1317" display="https://www.usnews.com/education/best-global-universities/eastern-virginia-medical-school-529600"/>
    <hyperlink ref="J1319" r:id="rId1318" display="https://www.usnews.com/education/best-global-universities/instituto-politecnico-nacional-mexico-506818"/>
    <hyperlink ref="J1318" r:id="rId1319" display="https://www.usnews.com/education/best-global-universities/kindai-university-kinki-university-505855"/>
    <hyperlink ref="J1320" r:id="rId1320" display="https://www.usnews.com/education/best-global-universities/xinjiang-university-529284"/>
    <hyperlink ref="J1322" r:id="rId1321" display="https://www.usnews.com/education/best-global-universities/budapest-university-of-technology-economics-502324"/>
    <hyperlink ref="J1323" r:id="rId1322" display="https://www.usnews.com/education/best-global-universities/dokuz-eylul-university-503998"/>
    <hyperlink ref="J1321" r:id="rId1323" display="https://www.usnews.com/education/best-global-universities/kasetsart-university-529012"/>
    <hyperlink ref="J1324" r:id="rId1324" display="https://www.usnews.com/education/best-global-universities/university-of-augsburg-528954"/>
    <hyperlink ref="J1325" r:id="rId1325" display="https://www.usnews.com/education/best-global-universities/erciyes-university-503419"/>
    <hyperlink ref="J1326" r:id="rId1326" display="https://www.usnews.com/education/best-global-universities/universidad-publica-de-navarra-529169"/>
    <hyperlink ref="J1327" r:id="rId1327" display="https://www.usnews.com/education/best-global-universities/university-of-science-technology-ust-529395"/>
    <hyperlink ref="J1329" r:id="rId1328" display="https://www.usnews.com/education/best-global-universities/capital-normal-university-529223"/>
    <hyperlink ref="J1328" r:id="rId1329" display="https://www.usnews.com/education/best-global-universities/central-michigan-university-169248"/>
    <hyperlink ref="J1330" r:id="rId1330" display="https://www.usnews.com/education/best-global-universities/dongguan-university-of-technology-529804"/>
    <hyperlink ref="J1331" r:id="rId1331" display="https://www.usnews.com/education/best-global-universities/gachon-university-529167"/>
    <hyperlink ref="J1332" r:id="rId1332" display="https://www.usnews.com/education/best-global-universities/universidade-federal-de-vicosa-503863"/>
    <hyperlink ref="J1333" r:id="rId1333" display="https://www.usnews.com/education/best-global-universities/universite-de-limoges-529157"/>
    <hyperlink ref="J1334" r:id="rId1334" display="https://www.usnews.com/education/best-global-universities/university-of-zimbabwe-529992"/>
    <hyperlink ref="J1335" r:id="rId1335" display="https://www.usnews.com/education/best-global-universities/ecole-nationale-superieure-de-chimie-de-montpellier-529615"/>
    <hyperlink ref="J1336" r:id="rId1336" display="https://www.usnews.com/education/best-global-universities/hamburg-university-of-technology-529340"/>
    <hyperlink ref="J1337" r:id="rId1337" display="https://www.usnews.com/education/best-global-universities/homi-bhabha-national-institute-529784"/>
    <hyperlink ref="J1338" r:id="rId1338" display="https://www.usnews.com/education/best-global-universities/hubei-university-of-technology-529727"/>
    <hyperlink ref="J1339" r:id="rId1339" display="https://www.usnews.com/education/best-global-universities/lingnan-university-530227"/>
    <hyperlink ref="J1340" r:id="rId1340" display="https://www.usnews.com/education/best-global-universities/nanjing-university-of-chinese-medicine-529308"/>
    <hyperlink ref="J1341" r:id="rId1341" display="https://www.usnews.com/education/best-global-universities/selcuk-university-505792"/>
    <hyperlink ref="J1342" r:id="rId1342" display="https://www.usnews.com/education/best-global-universities/universidad-de-las-palmas-de-gran-canaria-529049"/>
    <hyperlink ref="J1343" r:id="rId1343" display="https://www.usnews.com/education/best-global-universities/university-of-ilorin-530228"/>
    <hyperlink ref="J1346" r:id="rId1344" display="https://www.usnews.com/education/best-global-universities/agricultural-university-of-athens-501891"/>
    <hyperlink ref="J1344" r:id="rId1345" display="https://www.usnews.com/education/best-global-universities/east-carolina-university-198464"/>
    <hyperlink ref="J1347" r:id="rId1346" display="https://www.usnews.com/education/best-global-universities/nord-university-530051"/>
    <hyperlink ref="J1345" r:id="rId1347" display="https://www.usnews.com/education/best-global-universities/north-dakota-state-university-200332"/>
    <hyperlink ref="J1350" r:id="rId1348" display="https://www.usnews.com/education/best-global-universities/anhui-agricultural-university-529528"/>
    <hyperlink ref="J1349" r:id="rId1349" display="https://www.usnews.com/education/best-global-universities/cukurova-university-528939"/>
    <hyperlink ref="J1351" r:id="rId1350" display="https://www.usnews.com/education/best-global-universities/hangzhou-dianzi-university-529256"/>
    <hyperlink ref="J1348" r:id="rId1351" display="https://www.usnews.com/education/best-global-universities/state-university-of-new-york-suny-college-of-environmental-science-forestry-196103"/>
    <hyperlink ref="J1352" r:id="rId1352" display="https://www.usnews.com/education/best-global-universities/universidade-do-algarve-528821"/>
    <hyperlink ref="J1353" r:id="rId1353" display="https://www.usnews.com/education/best-global-universities/universidade-federal-de-juiz-de-fora-529150"/>
    <hyperlink ref="J1354" r:id="rId1354" display="https://www.usnews.com/education/best-global-universities/zhejiang-sci-tech-university-529088"/>
    <hyperlink ref="J1355" r:id="rId1355" display="https://www.usnews.com/education/best-global-universities/greifswald-medical-school-529553"/>
    <hyperlink ref="J1356" r:id="rId1356" display="https://www.usnews.com/education/best-global-universities/henan-normal-university-529271"/>
    <hyperlink ref="J1357" r:id="rId1357" display="https://www.usnews.com/education/best-global-universities/hubei-university-529080"/>
    <hyperlink ref="J1358" r:id="rId1358" display="https://www.usnews.com/education/best-global-universities/lovely-professional-university-530057"/>
    <hyperlink ref="J1359" r:id="rId1359" display="https://www.usnews.com/education/best-global-universities/university-of-gdansk-529023"/>
    <hyperlink ref="J1362" r:id="rId1360" display="https://www.usnews.com/education/best-global-universities/brandenburg-university-of-technology-cottbus-529323"/>
    <hyperlink ref="J1363" r:id="rId1361" display="https://www.usnews.com/education/best-global-universities/chitkara-university-punjab-530229"/>
    <hyperlink ref="J1364" r:id="rId1362" display="https://www.usnews.com/education/best-global-universities/majmaah-university-513835"/>
    <hyperlink ref="J1365" r:id="rId1363" display="https://www.usnews.com/education/best-global-universities/nantong-university-529473"/>
    <hyperlink ref="J1361" r:id="rId1364" display="https://www.usnews.com/education/best-global-universities/national-chung-hsing-university-506137"/>
    <hyperlink ref="J1366" r:id="rId1365" display="https://www.usnews.com/education/best-global-universities/national-taras-shevchenko-university-of-kyiv-529168"/>
    <hyperlink ref="J1360" r:id="rId1366" display="https://www.usnews.com/education/best-global-universities/silesian-university-of-technology-529268"/>
    <hyperlink ref="J1367" r:id="rId1367" display="https://www.usnews.com/education/best-global-universities/universidade-federal-de-uberlandia-529244"/>
    <hyperlink ref="J1368" r:id="rId1368" display="https://www.usnews.com/education/best-global-universities/university-of-tulsa-207971"/>
    <hyperlink ref="J1370" r:id="rId1369" display="https://www.usnews.com/education/best-global-universities/chengdu-university-of-technology-530199"/>
    <hyperlink ref="J1371" r:id="rId1370" display="https://www.usnews.com/education/best-global-universities/daegu-gyeongbuk-institute-of-science-technology-dgist-529431"/>
    <hyperlink ref="J1372" r:id="rId1371" display="https://www.usnews.com/education/best-global-universities/university-of-isfahan-529204"/>
    <hyperlink ref="J1373" r:id="rId1372" display="https://www.usnews.com/education/best-global-universities/university-of-koblenz-landau-529467"/>
    <hyperlink ref="J1369" r:id="rId1373" display="https://www.usnews.com/education/best-global-universities/university-of-north-dakota-grand-forks-200280"/>
    <hyperlink ref="J1374" r:id="rId1374" display="https://www.usnews.com/education/best-global-universities/uoc-universitat-oberta-de-catalunya-529982"/>
    <hyperlink ref="J1376" r:id="rId1375" display="https://www.usnews.com/education/best-global-universities/indian-institute-of-technology-iit-gandhinagar-529780"/>
    <hyperlink ref="J1377" r:id="rId1376" display="https://www.usnews.com/education/best-global-universities/malaviya-national-institute-of-technology-jaipur-529640"/>
    <hyperlink ref="J1378" r:id="rId1377" display="https://www.usnews.com/education/best-global-universities/national-institute-of-technology-rourkela-529700"/>
    <hyperlink ref="J1379" r:id="rId1378" display="https://www.usnews.com/education/best-global-universities/universite-de-la-manouba-529717"/>
    <hyperlink ref="J1380" r:id="rId1379" display="https://www.usnews.com/education/best-global-universities/universite-de-sousse-529855"/>
    <hyperlink ref="J1375" r:id="rId1380" display="https://www.usnews.com/education/best-global-universities/university-of-calcutta-529004"/>
    <hyperlink ref="J1381" r:id="rId1381" display="https://www.usnews.com/education/best-global-universities/university-of-urbino-529329"/>
    <hyperlink ref="J1382" r:id="rId1382" display="https://www.usnews.com/education/best-global-universities/wroclaw-university-of-science-technology-502904"/>
    <hyperlink ref="J1384" r:id="rId1383" display="https://www.usnews.com/education/best-global-universities/heilongjiang-university-529289"/>
    <hyperlink ref="J1385" r:id="rId1384" display="https://www.usnews.com/education/best-global-universities/universidad-del-desarrollo-529632"/>
    <hyperlink ref="J1383" r:id="rId1385" display="https://www.usnews.com/education/best-global-universities/university-of-hradec-kralove-530230"/>
    <hyperlink ref="J1387" r:id="rId1386" display="https://www.usnews.com/education/best-global-universities/american-university-of-sharjah-510086"/>
    <hyperlink ref="J1386" r:id="rId1387" display="https://www.usnews.com/education/best-global-universities/gadjah-mada-university-529706"/>
    <hyperlink ref="J1388" r:id="rId1388" display="https://www.usnews.com/education/best-global-universities/indian-institute-of-technology-iit-bhubaneswar-529756"/>
    <hyperlink ref="J1389" r:id="rId1389" display="https://www.usnews.com/education/best-global-universities/institute-of-tropical-medicine-itm-529905"/>
    <hyperlink ref="J1390" r:id="rId1390" display="https://www.usnews.com/education/best-global-universities/tianjin-university-science-technology-529285"/>
    <hyperlink ref="J1391" r:id="rId1391" display="https://www.usnews.com/education/best-global-universities/california-state-university-fresno-110556"/>
    <hyperlink ref="J1393" r:id="rId1392" display="https://www.usnews.com/education/best-global-universities/izmir-yuksek-teknoloji-enstitusu-529316"/>
    <hyperlink ref="J1394" r:id="rId1393" display="https://www.usnews.com/education/best-global-universities/sichuan-normal-university-529719"/>
    <hyperlink ref="J1392" r:id="rId1394" display="https://www.usnews.com/education/best-global-universities/tamkang-university-529251"/>
    <hyperlink ref="J1395" r:id="rId1395" display="https://www.usnews.com/education/best-global-universities/university-of-paderborn-529396"/>
    <hyperlink ref="J1399" r:id="rId1396" display="https://www.usnews.com/education/best-global-universities/bangladesh-university-of-engineering-technology-buet-530184"/>
    <hyperlink ref="J1396" r:id="rId1397" display="https://www.usnews.com/education/best-global-universities/chungbuk-national-university-503344"/>
    <hyperlink ref="J1400" r:id="rId1398" display="https://www.usnews.com/education/best-global-universities/ehime-university-505737"/>
    <hyperlink ref="J1401" r:id="rId1399" display="https://www.usnews.com/education/best-global-universities/goldsmiths-university-london-529433"/>
    <hyperlink ref="J1402" r:id="rId1400" display="https://www.usnews.com/education/best-global-universities/hashemite-university-507733"/>
    <hyperlink ref="J1403" r:id="rId1401" display="https://www.usnews.com/education/best-global-universities/hebei-university-of-technology-529604"/>
    <hyperlink ref="J1404" r:id="rId1402" display="https://www.usnews.com/education/best-global-universities/ibn-tofail-university-of-kenitra-530231"/>
    <hyperlink ref="J1405" r:id="rId1403" display="https://www.usnews.com/education/best-global-universities/kingston-university-529552"/>
    <hyperlink ref="J1406" r:id="rId1404" display="https://www.usnews.com/education/best-global-universities/saints-cyril-methodius-university-of-skopje-529546"/>
    <hyperlink ref="J1398" r:id="rId1405" display="https://www.usnews.com/education/best-global-universities/sakarya-university-529484"/>
    <hyperlink ref="J1397" r:id="rId1406" display="https://www.usnews.com/education/best-global-universities/university-of-bialystok-530232"/>
    <hyperlink ref="J1407" r:id="rId1407" display="https://www.usnews.com/education/best-global-universities/yanshan-university-529086"/>
    <hyperlink ref="J1409" r:id="rId1408" display="https://www.usnews.com/education/best-global-universities/akdeniz-university-529050"/>
    <hyperlink ref="J1410" r:id="rId1409" display="https://www.usnews.com/education/best-global-universities/damietta-university-509246"/>
    <hyperlink ref="J1411" r:id="rId1410" display="https://www.usnews.com/education/best-global-universities/hunan-normal-university-529497"/>
    <hyperlink ref="J1408" r:id="rId1411" display="https://www.usnews.com/education/best-global-universities/kangwon-national-university-500476"/>
    <hyperlink ref="J1412" r:id="rId1412" display="https://www.usnews.com/education/best-global-universities/naval-medical-university-505505"/>
    <hyperlink ref="J1413" r:id="rId1413" display="https://www.usnews.com/education/best-global-universities/ozyegin-university-529321"/>
    <hyperlink ref="J1418" r:id="rId1414" display="https://www.usnews.com/education/best-global-universities/beijing-university-of-civil-engineering-architecture-529765"/>
    <hyperlink ref="J1419" r:id="rId1415" display="https://www.usnews.com/education/best-global-universities/chongqing-medical-university-529043"/>
    <hyperlink ref="J1417" r:id="rId1416" display="https://www.usnews.com/education/best-global-universities/jahangirnagar-university-530233"/>
    <hyperlink ref="J1420" r:id="rId1417" display="https://www.usnews.com/education/best-global-universities/kwangwoon-university-529280"/>
    <hyperlink ref="J1414" r:id="rId1418" display="https://www.usnews.com/education/best-global-universities/louisiana-state-university-health-sciences-center-new-orleans-159373"/>
    <hyperlink ref="J1415" r:id="rId1419" display="https://www.usnews.com/education/best-global-universities/nova-southeastern-university-136215"/>
    <hyperlink ref="J1421" r:id="rId1420" display="https://www.usnews.com/education/best-global-universities/universidad-catolica-del-norte-529588"/>
    <hyperlink ref="J1416" r:id="rId1421" display="https://www.usnews.com/education/best-global-universities/university-of-derby-530046"/>
    <hyperlink ref="J1423" r:id="rId1422" display="https://www.usnews.com/education/best-global-universities/future-university-in-egypt-530234"/>
    <hyperlink ref="J1424" r:id="rId1423" display="https://www.usnews.com/education/best-global-universities/hunan-university-of-science-technology-529481"/>
    <hyperlink ref="J1422" r:id="rId1424" display="https://www.usnews.com/education/best-global-universities/miami-university-204024"/>
    <hyperlink ref="J1425" r:id="rId1425" display="https://www.usnews.com/education/best-global-universities/pontificia-universidade-catolica-do-parana-529597"/>
    <hyperlink ref="J1426" r:id="rId1426" display="https://www.usnews.com/education/best-global-universities/shandong-university-of-technology-529853"/>
    <hyperlink ref="J1427" r:id="rId1427" display="https://www.usnews.com/education/best-global-universities/creighton-university-181002"/>
    <hyperlink ref="J1429" r:id="rId1428" display="https://www.usnews.com/education/best-global-universities/hunan-university-of-technology-529606"/>
    <hyperlink ref="J1428" r:id="rId1429" display="https://www.usnews.com/education/best-global-universities/ivane-javakhishvili-tbilisi-state-university-528844"/>
    <hyperlink ref="J1430" r:id="rId1430" display="https://www.usnews.com/education/best-global-universities/liaocheng-university-529802"/>
    <hyperlink ref="J1431" r:id="rId1431" display="https://www.usnews.com/education/best-global-universities/minjiang-university-530235"/>
    <hyperlink ref="J1432" r:id="rId1432" display="https://www.usnews.com/education/best-global-universities/suez-university-529787"/>
    <hyperlink ref="J1433" r:id="rId1433" display="https://www.usnews.com/education/best-global-universities/taiyuan-university-of-technology-529111"/>
    <hyperlink ref="J1434" r:id="rId1434" display="https://www.usnews.com/education/best-global-universities/university-of-kaiserslautern-528867"/>
    <hyperlink ref="J1435" r:id="rId1435" display="https://www.usnews.com/education/best-global-universities/al-balqa-applied-university-530236"/>
    <hyperlink ref="J1436" r:id="rId1436" display="https://www.usnews.com/education/best-global-universities/democritus-university-of-thrace-529213"/>
    <hyperlink ref="J1437" r:id="rId1437" display="https://www.usnews.com/education/best-global-universities/technical-university-freiberg-529085"/>
    <hyperlink ref="J1438" r:id="rId1438" display="https://www.usnews.com/education/best-global-universities/university-of-toyama-501284"/>
    <hyperlink ref="J1439" r:id="rId1439" display="https://www.usnews.com/education/best-global-universities/western-washington-university-237011"/>
    <hyperlink ref="J1442" r:id="rId1440" display="https://www.usnews.com/education/best-global-universities/centrale-lille-529696"/>
    <hyperlink ref="J1443" r:id="rId1441" display="https://www.usnews.com/education/best-global-universities/indian-institute-of-science-education-research-iiser---kolkata-529446"/>
    <hyperlink ref="J1444" r:id="rId1442" display="https://www.usnews.com/education/best-global-universities/nara-institute-of-science-technology-528981"/>
    <hyperlink ref="J1440" r:id="rId1443" display="https://www.usnews.com/education/best-global-universities/sogang-university-529014"/>
    <hyperlink ref="J1445" r:id="rId1444" display="https://www.usnews.com/education/best-global-universities/university-cheikh-anta-diop-dakar-530237"/>
    <hyperlink ref="J1441" r:id="rId1445" display="https://www.usnews.com/education/best-global-universities/university-of-rijeka-529405"/>
    <hyperlink ref="J1448" r:id="rId1446" display="https://www.usnews.com/education/best-global-universities/guangzhou-university-of-chinese-medicine-529492"/>
    <hyperlink ref="J1449" r:id="rId1447" display="https://www.usnews.com/education/best-global-universities/indian-statistical-institute-kolkata-529534"/>
    <hyperlink ref="J1446" r:id="rId1448" display="https://www.usnews.com/education/best-global-universities/south-dakota-state-university-219356"/>
    <hyperlink ref="J1450" r:id="rId1449" display="https://www.usnews.com/education/best-global-universities/universidad-de-almeria-529210"/>
    <hyperlink ref="J1451" r:id="rId1450" display="https://www.usnews.com/education/best-global-universities/universidade-federal-de-lavras-529105"/>
    <hyperlink ref="J1452" r:id="rId1451" display="https://www.usnews.com/education/best-global-universities/universite-polytechnique-hauts-de-france-529196"/>
    <hyperlink ref="J1447" r:id="rId1452" display="https://www.usnews.com/education/best-global-universities/university-of-central-lancashire-529003"/>
    <hyperlink ref="J1453" r:id="rId1453" display="https://www.usnews.com/education/best-global-universities/university-of-petroleum-energy-studies-upes-530238"/>
    <hyperlink ref="J1454" r:id="rId1454" display="https://www.usnews.com/education/best-global-universities/university-of-technology-iraq-510905"/>
    <hyperlink ref="J1455" r:id="rId1455" display="https://www.usnews.com/education/best-global-universities/gifu-university-506304"/>
    <hyperlink ref="J1456" r:id="rId1456" display="https://www.usnews.com/education/best-global-universities/linnaeus-university-529159"/>
    <hyperlink ref="J1457" r:id="rId1457" display="https://www.usnews.com/education/best-global-universities/pakistan-institute-of-engineering-applied-science-530048"/>
    <hyperlink ref="J1458" r:id="rId1458" display="https://www.usnews.com/education/best-global-universities/universidade-federal-do-espirito-santo-529299"/>
    <hyperlink ref="J1459" r:id="rId1459" display="https://www.usnews.com/education/best-global-universities/guangdong-ocean-university-530011"/>
    <hyperlink ref="J1460" r:id="rId1460" display="https://www.usnews.com/education/best-global-universities/institute-technology-of-bandung-529995"/>
    <hyperlink ref="J1461" r:id="rId1461" display="https://www.usnews.com/education/best-global-universities/jiangxi-normal-university-529313"/>
    <hyperlink ref="J1462" r:id="rId1462" display="https://www.usnews.com/education/best-global-universities/tokyo-university-of-agriculture-technology-530497"/>
    <hyperlink ref="J1463" r:id="rId1463" display="https://www.usnews.com/education/best-global-universities/universidad-de-leon-529228"/>
    <hyperlink ref="J1464" r:id="rId1464" display="https://www.usnews.com/education/best-global-universities/western-michigan-university-172699"/>
    <hyperlink ref="J1465" r:id="rId1465" display="https://www.usnews.com/education/best-global-universities/chapman-university-111948"/>
    <hyperlink ref="J1466" r:id="rId1466" display="https://www.usnews.com/education/best-global-universities/fujita-health-university-529208"/>
    <hyperlink ref="J1467" r:id="rId1467" display="https://www.usnews.com/education/best-global-universities/huaqiao-university-529488"/>
    <hyperlink ref="J1468" r:id="rId1468" display="https://www.usnews.com/education/best-global-universities/qingdao-agricultural-university-529491"/>
    <hyperlink ref="J1469" r:id="rId1469" display="https://www.usnews.com/education/best-global-universities/roskilde-university-529554"/>
    <hyperlink ref="J1470" r:id="rId1470" display="https://www.usnews.com/education/best-global-universities/shahid-bahonar-university-of-kerman-sbuk-529425"/>
    <hyperlink ref="J1471" r:id="rId1471" display="https://www.usnews.com/education/best-global-universities/university-of-guilan-529421"/>
    <hyperlink ref="J1472" r:id="rId1472" display="https://www.usnews.com/education/best-global-universities/linyi-university-529970"/>
    <hyperlink ref="J1473" r:id="rId1473" display="https://www.usnews.com/education/best-global-universities/universitat-trier-529550"/>
    <hyperlink ref="J1474" r:id="rId1474" display="https://www.usnews.com/education/best-global-universities/university-of-tun-hussein-onn-malaysia-529797"/>
    <hyperlink ref="J1475" r:id="rId1475" display="https://www.usnews.com/education/best-global-universities/university-of-yazd-529540"/>
    <hyperlink ref="J1476" r:id="rId1476" display="https://www.usnews.com/education/best-global-universities/university-osnabruck-529402"/>
    <hyperlink ref="J1477" r:id="rId1477" display="https://www.usnews.com/education/best-global-universities/university-of-lodz-529007"/>
    <hyperlink ref="J1480" r:id="rId1478" display="https://www.usnews.com/education/best-global-universities/amrita-vishwa-vidyapeetham-529695"/>
    <hyperlink ref="J1478" r:id="rId1479" display="https://www.usnews.com/education/best-global-universities/montclair-state-university-185590"/>
    <hyperlink ref="J1482" r:id="rId1480" display="https://www.usnews.com/education/best-global-universities/shaoxing-university-530004"/>
    <hyperlink ref="J1483" r:id="rId1481" display="https://www.usnews.com/education/best-global-universities/taiyuan-university-of-science-technology-529841"/>
    <hyperlink ref="J1479" r:id="rId1482" display="https://www.usnews.com/education/best-global-universities/thammasat-university-529510"/>
    <hyperlink ref="J1481" r:id="rId1483" display="https://www.usnews.com/education/best-global-universities/tunghai-university-530063"/>
    <hyperlink ref="J1484" r:id="rId1484" display="https://www.usnews.com/education/best-global-universities/universidad-autonoma-metropolitana-mexico-500675"/>
    <hyperlink ref="J1485" r:id="rId1485" display="https://www.usnews.com/education/best-global-universities/zhongkai-university-of-agriculture-engineering-530239"/>
    <hyperlink ref="J1486" r:id="rId1486" display="https://www.usnews.com/education/best-global-universities/anhui-university-of-technology-529084"/>
    <hyperlink ref="J1487" r:id="rId1487" display="https://www.usnews.com/education/best-global-universities/shanghai-university-of-traditional-chinese-medicine-529292"/>
    <hyperlink ref="J1488" r:id="rId1488" display="https://www.usnews.com/education/best-global-universities/wuhan-textile-university-529883"/>
    <hyperlink ref="J1490" r:id="rId1489" display="https://www.usnews.com/education/best-global-universities/jeju-national-university-529118"/>
    <hyperlink ref="J1489" r:id="rId1490" display="https://www.usnews.com/education/best-global-universities/lebanese-university-529723"/>
    <hyperlink ref="J1491" r:id="rId1491" display="https://www.usnews.com/education/best-global-universities/universidad-del-rosario-530009"/>
    <hyperlink ref="J1492" r:id="rId1492" display="https://www.usnews.com/education/best-global-universities/universidad-de-valparaiso-529585"/>
    <hyperlink ref="J1493" r:id="rId1493" display="https://www.usnews.com/education/best-global-universities/university-of-sargodha-530013"/>
    <hyperlink ref="J1497" r:id="rId1494" display="https://www.usnews.com/education/best-global-universities/chongqing-technology-business-university-529956"/>
    <hyperlink ref="J1498" r:id="rId1495" display="https://www.usnews.com/education/best-global-universities/karlstad-university-529993"/>
    <hyperlink ref="J1495" r:id="rId1496" display="https://www.usnews.com/education/best-global-universities/leeds-beckett-university-529564"/>
    <hyperlink ref="J1496" r:id="rId1497" display="https://www.usnews.com/education/best-global-universities/pukyong-national-university-506231"/>
    <hyperlink ref="J1494" r:id="rId1498" display="https://www.usnews.com/education/best-global-universities/san-francisco-state-university-122597"/>
    <hyperlink ref="J1499" r:id="rId1499" display="https://www.usnews.com/education/best-global-universities/universidad-de-guadalajara-529203"/>
    <hyperlink ref="J1500" r:id="rId1500" display="https://www.usnews.com/education/best-global-universities/university-of-chemistry-technology-prague-529066"/>
    <hyperlink ref="J1504" r:id="rId1501" display="https://www.usnews.com/education/best-global-universities/anna-university-chennai-529021"/>
    <hyperlink ref="J1502" r:id="rId1502" display="https://www.usnews.com/education/best-global-universities/beijing-university-of-chinese-medicine-529730"/>
    <hyperlink ref="J1505" r:id="rId1503" display="https://www.usnews.com/education/best-global-universities/hebei-agricultural-university-529877"/>
    <hyperlink ref="J1503" r:id="rId1504" display="https://www.usnews.com/education/best-global-universities/kyushu-institute-of-technology-529222"/>
    <hyperlink ref="J1506" r:id="rId1505" display="https://www.usnews.com/education/best-global-universities/najran-university-508814"/>
    <hyperlink ref="J1507" r:id="rId1506" display="https://www.usnews.com/education/best-global-universities/southwest-petroleum-university-529461"/>
    <hyperlink ref="J1508" r:id="rId1507" display="https://www.usnews.com/education/best-global-universities/universidade-federal-do-para-529218"/>
    <hyperlink ref="J1501" r:id="rId1508" display="https://www.usnews.com/education/best-global-universities/university-of-madras-529221"/>
    <hyperlink ref="J1509" r:id="rId1509" display="https://www.usnews.com/education/best-global-universities/university-of-south-wales-530240"/>
    <hyperlink ref="J1512" r:id="rId1510" display="https://www.usnews.com/education/best-global-universities/arid-agriculture-university-529662"/>
    <hyperlink ref="J1510" r:id="rId1511" display="https://www.usnews.com/education/best-global-universities/boise-state-university-142115"/>
    <hyperlink ref="J1513" r:id="rId1512" display="https://www.usnews.com/education/best-global-universities/national-institute-of-pharmaceutical-education-research-niper-529648"/>
    <hyperlink ref="J1511" r:id="rId1513" display="https://www.usnews.com/education/best-global-universities/national-institute-of-technology-tiruchirappalli-529710"/>
    <hyperlink ref="J1514" r:id="rId1514" display="https://www.usnews.com/education/best-global-universities/poznan-university-of-technology-529181"/>
    <hyperlink ref="J1515" r:id="rId1515" display="https://www.usnews.com/education/best-global-universities/universidad-de-la-frontera-529409"/>
    <hyperlink ref="J1516" r:id="rId1516" display="https://www.usnews.com/education/best-global-universities/universite-savoie-mont-blanc-501758"/>
    <hyperlink ref="J1517" r:id="rId1517" display="https://www.usnews.com/education/best-global-universities/henan-agricultural-university-529759"/>
    <hyperlink ref="J1518" r:id="rId1518" display="https://www.usnews.com/education/best-global-universities/malmo-university-529366"/>
    <hyperlink ref="J1519" r:id="rId1519" display="https://www.usnews.com/education/best-global-universities/pomeranian-medical-university-529424"/>
    <hyperlink ref="J1520" r:id="rId1520" display="https://www.usnews.com/education/best-global-universities/poznan-university-of-medical-sciences-529261"/>
    <hyperlink ref="J1521" r:id="rId1521" display="https://www.usnews.com/education/best-global-universities/university-college-of-southeast-norway-529689"/>
    <hyperlink ref="J1526" r:id="rId1522" display="https://www.usnews.com/education/best-global-universities/bingol-university-529789"/>
    <hyperlink ref="J1522" r:id="rId1523" display="https://www.usnews.com/education/best-global-universities/california-state-university-northridge-110608"/>
    <hyperlink ref="J1527" r:id="rId1524" display="https://www.usnews.com/education/best-global-universities/damanhour-university-508118"/>
    <hyperlink ref="J1524" r:id="rId1525" display="https://www.usnews.com/education/best-global-universities/lodz-university-of-technology-529225"/>
    <hyperlink ref="J1523" r:id="rId1526" display="https://www.usnews.com/education/best-global-universities/state-university-of-new-york-suny-downstate-medical-center-529728"/>
    <hyperlink ref="J1528" r:id="rId1527" display="https://www.usnews.com/education/best-global-universities/universidad-autonoma-de-nuevo-leon-529185"/>
    <hyperlink ref="J1525" r:id="rId1528" display="https://www.usnews.com/education/best-global-universities/universidad-de-talca-529584"/>
    <hyperlink ref="J1529" r:id="rId1529" display="https://www.usnews.com/education/best-global-universities/university-of-the-philippines-diliman-529699"/>
    <hyperlink ref="J1530" r:id="rId1530" display="https://www.usnews.com/education/best-global-universities/bowling-green-state-university-201441"/>
    <hyperlink ref="J1531" r:id="rId1531" display="https://www.usnews.com/education/best-global-universities/central-south-university-of-forestry-technology-529997"/>
    <hyperlink ref="J1532" r:id="rId1532" display="https://www.usnews.com/education/best-global-universities/nihon-university-504934"/>
    <hyperlink ref="J1533" r:id="rId1533" display="https://www.usnews.com/education/best-global-universities/shanghai-university-of-electric-power-529644"/>
    <hyperlink ref="J1534" r:id="rId1534" display="https://www.usnews.com/education/best-global-universities/university-of-london-school-oriental-african-studies-soas-529061"/>
    <hyperlink ref="J1535" r:id="rId1535" display="https://www.usnews.com/education/best-global-universities/conservatoire-national-arts-metiers-cnam-529693"/>
    <hyperlink ref="J1536" r:id="rId1536" display="https://www.usnews.com/education/best-global-universities/gebze-technical-university-529430"/>
    <hyperlink ref="J1537" r:id="rId1537" display="https://www.usnews.com/education/best-global-universities/guru-nanak-dev-university-529309"/>
    <hyperlink ref="J1538" r:id="rId1538" display="https://www.usnews.com/education/best-global-universities/hazara-university-530241"/>
    <hyperlink ref="J1539" r:id="rId1539" display="https://www.usnews.com/education/best-global-universities/mersin-university-528942"/>
    <hyperlink ref="J1540" r:id="rId1540" display="https://www.usnews.com/education/best-global-universities/necmettin-erbakan-university-529726"/>
    <hyperlink ref="J1541" r:id="rId1541" display="https://www.usnews.com/education/best-global-universities/shandong-university-of-finance-economics-530179"/>
    <hyperlink ref="J1542" r:id="rId1542" display="https://www.usnews.com/education/best-global-universities/universidade-federal-da-paraiba-529248"/>
    <hyperlink ref="J1543" r:id="rId1543" display="https://www.usnews.com/education/best-global-universities/university-of-agricultural-sciences-and-veterinary-medicine-of-cluj-napoca-530242"/>
    <hyperlink ref="J1544" r:id="rId1544" display="https://www.usnews.com/education/best-global-universities/university-of-malawi-529362"/>
    <hyperlink ref="J1545" r:id="rId1545" display="https://www.usnews.com/education/best-global-universities/zhejiang-university-of-finance-economics-529822"/>
    <hyperlink ref="J1547" r:id="rId1546" display="https://www.usnews.com/education/best-global-universities/siberian-federal-university-529557"/>
    <hyperlink ref="J1546" r:id="rId1547" display="https://www.usnews.com/education/best-global-universities/universidad-de-tarapaca-530243"/>
    <hyperlink ref="J1548" r:id="rId1548" display="https://www.usnews.com/education/best-global-universities/universidad-miguel-hernandez-de-elche-529033"/>
    <hyperlink ref="J1549" r:id="rId1549" display="https://www.usnews.com/education/best-global-universities/universite-ferhat-abbas-setif-509582"/>
    <hyperlink ref="J1550" r:id="rId1550" display="https://www.usnews.com/education/best-global-universities/university-of-sannio-529691"/>
    <hyperlink ref="J1555" r:id="rId1551" display="https://www.usnews.com/education/best-global-universities/avignon-universite-529720"/>
    <hyperlink ref="J1551" r:id="rId1552" display="https://www.usnews.com/education/best-global-universities/georgia-southern-university-139931"/>
    <hyperlink ref="J1556" r:id="rId1553" display="https://www.usnews.com/education/best-global-universities/shahrekord-university-529831"/>
    <hyperlink ref="J1554" r:id="rId1554" display="https://www.usnews.com/education/best-global-universities/universitas-padjadjaran-530244"/>
    <hyperlink ref="J1552" r:id="rId1555" display="https://www.usnews.com/education/best-global-universities/university-of-missouri-saint-louis-178420"/>
    <hyperlink ref="J1553" r:id="rId1556" display="https://www.usnews.com/education/best-global-universities/university-of-south-alabama-102094"/>
    <hyperlink ref="J1557" r:id="rId1557" display="https://www.usnews.com/education/best-global-universities/urmia-university-of-medical-sciences-530162"/>
    <hyperlink ref="J1558" r:id="rId1558" display="https://www.usnews.com/education/best-global-universities/incheon-national-university-529412"/>
    <hyperlink ref="J1559" r:id="rId1559" display="https://www.usnews.com/education/best-global-universities/istanbul-medeniyet-university-529954"/>
    <hyperlink ref="J1560" r:id="rId1560" display="https://www.usnews.com/education/best-global-universities/iuliu-hatieganu-university-of-medicine-pharmacy-529214"/>
    <hyperlink ref="J1561" r:id="rId1561" display="https://www.usnews.com/education/best-global-universities/national-kaohsiung-university-of-science-technology-529460"/>
    <hyperlink ref="J1562" r:id="rId1562" display="https://www.usnews.com/education/best-global-universities/hunter-college-cuny-190594"/>
    <hyperlink ref="J1563" r:id="rId1563" display="https://www.usnews.com/education/best-global-universities/jiangxi-university-of-finance-economics-530180"/>
    <hyperlink ref="J1564" r:id="rId1564" display="https://www.usnews.com/education/best-global-universities/kalinga-institute-of-industrial-technology-kiit-529846"/>
    <hyperlink ref="J1565" r:id="rId1565" display="https://www.usnews.com/education/best-global-universities/shanghai-university-of-engineering-science-529812"/>
    <hyperlink ref="J1566" r:id="rId1566" display="https://www.usnews.com/education/best-global-universities/sidi-mohamed-ben-abdellah-university-of-fez-530071"/>
    <hyperlink ref="J1567" r:id="rId1567" display="https://www.usnews.com/education/best-global-universities/technical-university-of-ostrava-529411"/>
    <hyperlink ref="J1568" r:id="rId1568" display="https://www.usnews.com/education/best-global-universities/universidade-federal-de-sergipe-529586"/>
    <hyperlink ref="J1569" r:id="rId1569" display="https://www.usnews.com/education/best-global-universities/universita-mediterranea-di-reggio-calabria-529840"/>
    <hyperlink ref="J1570" r:id="rId1570" display="https://www.usnews.com/education/best-global-universities/visva-bharati-university-529447"/>
    <hyperlink ref="J1572" r:id="rId1571" display="https://www.usnews.com/education/best-global-universities/anadolu-university-529229"/>
    <hyperlink ref="J1573" r:id="rId1572" display="https://www.usnews.com/education/best-global-universities/delhi-technological-university-529835"/>
    <hyperlink ref="J1571" r:id="rId1573" display="https://www.usnews.com/education/best-global-universities/florida-am-university-133650"/>
    <hyperlink ref="J1574" r:id="rId1574" display="https://www.usnews.com/education/best-global-universities/university-of-nicosia-530246"/>
    <hyperlink ref="J1575" r:id="rId1575" display="https://www.usnews.com/education/best-global-universities/indian-institute-of-technology-indian-school-of-mines-dhanbad-529410"/>
    <hyperlink ref="J1576" r:id="rId1576" display="https://www.usnews.com/education/best-global-universities/jacobs-university-528936"/>
    <hyperlink ref="J1577" r:id="rId1577" display="https://www.usnews.com/education/best-global-universities/slovak-university-of-technology-bratislava-529184"/>
    <hyperlink ref="J1578" r:id="rId1578" display="https://www.usnews.com/education/best-global-universities/technical-university-of-cluj-napoca-529805"/>
    <hyperlink ref="J1579" r:id="rId1579" display="https://www.usnews.com/education/best-global-universities/universite-de-reims-champagne-ardenne-529182"/>
    <hyperlink ref="J1582" r:id="rId1580" display="https://www.usnews.com/education/best-global-universities/gaziantep-university-528972"/>
    <hyperlink ref="J1583" r:id="rId1581" display="https://www.usnews.com/education/best-global-universities/ho-chi-minh-city-university-of-technology-hcmcut-530247"/>
    <hyperlink ref="J1581" r:id="rId1582" display="https://www.usnews.com/education/best-global-universities/rikkyo-university-529655"/>
    <hyperlink ref="J1580" r:id="rId1583" display="https://www.usnews.com/education/best-global-universities/saint-johns-university-530053"/>
    <hyperlink ref="J1584" r:id="rId1584" display="https://www.usnews.com/education/best-global-universities/university-of-warmia-mazury-529107"/>
    <hyperlink ref="J1586" r:id="rId1585" display="https://www.usnews.com/education/best-global-universities/bu-ali-sina-university-529463"/>
    <hyperlink ref="J1587" r:id="rId1586" display="https://www.usnews.com/education/best-global-universities/dalian-polytechnic-university-529903"/>
    <hyperlink ref="J1588" r:id="rId1587" display="https://www.usnews.com/education/best-global-universities/harbin-normal-university-529965"/>
    <hyperlink ref="J1589" r:id="rId1588" display="https://www.usnews.com/education/best-global-universities/opole-university-of-technology-530189"/>
    <hyperlink ref="J1585" r:id="rId1589" display="https://www.usnews.com/education/best-global-universities/texas-state-university-san-marcos-228459"/>
    <hyperlink ref="J1590" r:id="rId1590" display="https://www.usnews.com/education/best-global-universities/universidad-politecnica-de-cartagena-529561"/>
    <hyperlink ref="J1592" r:id="rId1591" display="https://www.usnews.com/education/best-global-universities/bharathiar-university-529406"/>
    <hyperlink ref="J1593" r:id="rId1592" display="https://www.usnews.com/education/best-global-universities/kharazmi-university-530055"/>
    <hyperlink ref="J1594" r:id="rId1593" display="https://www.usnews.com/education/best-global-universities/mohammed-vi-polytechnic-university-530248"/>
    <hyperlink ref="J1595" r:id="rId1594" display="https://www.usnews.com/education/best-global-universities/national-institute-of-technology-patna-530249"/>
    <hyperlink ref="J1596" r:id="rId1595" display="https://www.usnews.com/education/best-global-universities/shahid-chamran-university-of-ahvaz-529810"/>
    <hyperlink ref="J1597" r:id="rId1596" display="https://www.usnews.com/education/best-global-universities/universite-toulouse-1-capitole-529136"/>
    <hyperlink ref="J1598" r:id="rId1597" display="https://www.usnews.com/education/best-global-universities/university-of-namur-529001"/>
    <hyperlink ref="J1591" r:id="rId1598" display="https://www.usnews.com/education/best-global-universities/university-of-southern-mississippi-176372"/>
    <hyperlink ref="J1600" r:id="rId1599" display="https://www.usnews.com/education/best-global-universities/bharathidasan-university-529541"/>
    <hyperlink ref="J1601" r:id="rId1600" display="https://www.usnews.com/education/best-global-universities/dalian-medical-university-529283"/>
    <hyperlink ref="J1602" r:id="rId1601" display="https://www.usnews.com/education/best-global-universities/liaoning-university-529509"/>
    <hyperlink ref="J1603" r:id="rId1602" display="https://www.usnews.com/education/best-global-universities/university-of-occupational-environmental-health---japan-529360"/>
    <hyperlink ref="J1599" r:id="rId1603" display="https://www.usnews.com/education/best-global-universities/university-of-west-bohemia-529565"/>
    <hyperlink ref="J1604" r:id="rId1604" display="https://www.usnews.com/education/best-global-universities/jikei-university-529126"/>
    <hyperlink ref="J1605" r:id="rId1605" display="https://www.usnews.com/education/best-global-universities/seoul-national-university-of-science-technology-529227"/>
    <hyperlink ref="J1606" r:id="rId1606" display="https://www.usnews.com/education/best-global-universities/shahrood-university-of-technology-529465"/>
    <hyperlink ref="J1607" r:id="rId1607" display="https://www.usnews.com/education/best-global-universities/university-of-pavol-jozef-safarik-kosice-528995"/>
    <hyperlink ref="J1611" r:id="rId1608" display="https://www.usnews.com/education/best-global-universities/harbin-university-of-science-technology-529815"/>
    <hyperlink ref="J1612" r:id="rId1609" display="https://www.usnews.com/education/best-global-universities/malardalen-university-529796"/>
    <hyperlink ref="J1610" r:id="rId1610" display="https://www.usnews.com/education/best-global-universities/ritsumeikan-university-528871"/>
    <hyperlink ref="J1613" r:id="rId1611" display="https://www.usnews.com/education/best-global-universities/semnan-university-529459"/>
    <hyperlink ref="J1608" r:id="rId1612" display="https://www.usnews.com/education/best-global-universities/tokushima-university-503027"/>
    <hyperlink ref="J1609" r:id="rId1613" display="https://www.usnews.com/education/best-global-universities/university-of-sarajevo-530250"/>
    <hyperlink ref="J1617" r:id="rId1614" display="https://www.usnews.com/education/best-global-universities/china-three-gorges-university-529478"/>
    <hyperlink ref="J1615" r:id="rId1615" display="https://www.usnews.com/education/best-global-universities/kagoshima-university-500650"/>
    <hyperlink ref="J1618" r:id="rId1616" display="https://www.usnews.com/education/best-global-universities/karadeniz-technical-university-529187"/>
    <hyperlink ref="J1614" r:id="rId1617" display="https://www.usnews.com/education/best-global-universities/san-jose-state-university-122755"/>
    <hyperlink ref="J1616" r:id="rId1618" display="https://www.usnews.com/education/best-global-universities/suleyman-demirel-university-528971"/>
    <hyperlink ref="J1619" r:id="rId1619" display="https://www.usnews.com/education/best-global-universities/universite-perpignan-via-domitia-529018"/>
    <hyperlink ref="J1620" r:id="rId1620" display="https://www.usnews.com/education/best-global-universities/zhejiang-ocean-university-530024"/>
    <hyperlink ref="J1622" r:id="rId1621" display="https://www.usnews.com/education/best-global-universities/far-eastern-federal-university-529574"/>
    <hyperlink ref="J1623" r:id="rId1622" display="https://www.usnews.com/education/best-global-universities/hamadan-university-of-medical-sciences-530251"/>
    <hyperlink ref="J1624" r:id="rId1623" display="https://www.usnews.com/education/best-global-universities/laurentian-university-529599"/>
    <hyperlink ref="J1621" r:id="rId1624" display="https://www.usnews.com/education/best-global-universities/santa-clara-university-122931"/>
    <hyperlink ref="J1629" r:id="rId1625" display="https://www.usnews.com/education/best-global-universities/european-university-of-madrid-529746"/>
    <hyperlink ref="J1630" r:id="rId1626" display="https://www.usnews.com/education/best-global-universities/government-college-university-lahore-530022"/>
    <hyperlink ref="J1625" r:id="rId1627" display="https://www.usnews.com/education/best-global-universities/oakland-university-171571"/>
    <hyperlink ref="J1627" r:id="rId1628" display="https://www.usnews.com/education/best-global-universities/savitribai-phule-pune-university-529514"/>
    <hyperlink ref="J1626" r:id="rId1629" display="https://www.usnews.com/education/best-global-universities/suranaree-university-of-technology-529335"/>
    <hyperlink ref="J1631" r:id="rId1630" display="https://www.usnews.com/education/best-global-universities/universidad-autonoma-de-san-luis-potosi-528932"/>
    <hyperlink ref="J1628" r:id="rId1631" display="https://www.usnews.com/education/best-global-universities/university-of-westminster-529456"/>
    <hyperlink ref="J1632" r:id="rId1632" display="https://www.usnews.com/education/best-global-universities/north-carolina-at-state-university-199102"/>
    <hyperlink ref="J1633" r:id="rId1633" display="https://www.usnews.com/education/best-global-universities/poznan-university-of-life-sciences-529439"/>
    <hyperlink ref="J1634" r:id="rId1634" display="https://www.usnews.com/education/best-global-universities/tianjin-normal-university-529963"/>
    <hyperlink ref="J1635" r:id="rId1635" display="https://www.usnews.com/education/best-global-universities/universidad-industrial-de-santander-530035"/>
    <hyperlink ref="J1636" r:id="rId1636" display="https://www.usnews.com/education/best-global-universities/university-of-veterinary-medicine-hannover-529714"/>
    <hyperlink ref="J1637" r:id="rId1637" display="https://www.usnews.com/education/best-global-universities/anhui-normal-university-529314"/>
    <hyperlink ref="J1638" r:id="rId1638" display="https://www.usnews.com/education/best-global-universities/chongqing-normal-university-530005"/>
    <hyperlink ref="J1639" r:id="rId1639" display="https://www.usnews.com/education/best-global-universities/showa-university-529125"/>
    <hyperlink ref="J1640" r:id="rId1640" display="https://www.usnews.com/education/best-global-universities/universite-de-haute-alsace-uha-528946"/>
    <hyperlink ref="J1641" r:id="rId1641" display="https://www.usnews.com/education/best-global-universities/university-of-veterinary-animal-science---pakistan-530076"/>
    <hyperlink ref="J1642" r:id="rId1642" display="https://www.usnews.com/education/best-global-universities/yantai-university-529490"/>
    <hyperlink ref="J1645" r:id="rId1643" display="https://www.usnews.com/education/best-global-universities/harran-university-530058"/>
    <hyperlink ref="J1644" r:id="rId1644" display="https://www.usnews.com/education/best-global-universities/kaunas-university-of-technology-529304"/>
    <hyperlink ref="J1646" r:id="rId1645" display="https://www.usnews.com/education/best-global-universities/razi-university-529417"/>
    <hyperlink ref="J1647" r:id="rId1646" display="https://www.usnews.com/education/best-global-universities/shenyang-agricultural-university-529736"/>
    <hyperlink ref="J1648" r:id="rId1647" display="https://www.usnews.com/education/best-global-universities/uludag-university-529206"/>
    <hyperlink ref="J1643" r:id="rId1648" display="https://www.usnews.com/education/best-global-universities/university-of-wolverhampton-529572"/>
    <hyperlink ref="J1649" r:id="rId1649" display="https://www.usnews.com/education/best-global-universities/alagappa-university-529893"/>
    <hyperlink ref="J1650" r:id="rId1650" display="https://www.usnews.com/education/best-global-universities/ecole-nationale-veterinaire-dalfort-enva-529353"/>
    <hyperlink ref="J1651" r:id="rId1651" display="https://www.usnews.com/education/best-global-universities/jiangxi-agricultural-university-530062"/>
    <hyperlink ref="J1652" r:id="rId1652" display="https://www.usnews.com/education/best-global-universities/universidade-federal-de-sao-joao-del-rei-529322"/>
    <hyperlink ref="J1653" r:id="rId1653" display="https://www.usnews.com/education/best-global-universities/universidade-federal-do-rio-grande-529672"/>
    <hyperlink ref="J1654" r:id="rId1654" display="https://www.usnews.com/education/best-global-universities/national-taiwan-ocean-university-529013"/>
    <hyperlink ref="J1655" r:id="rId1655" display="https://www.usnews.com/education/best-global-universities/the-university-of-notre-dame-australia-529708"/>
    <hyperlink ref="J1656" r:id="rId1656" display="https://www.usnews.com/education/best-global-universities/universidad-de-antofagasta-529879"/>
    <hyperlink ref="J1657" r:id="rId1657" display="https://www.usnews.com/education/best-global-universities/universidade-da-beira-interior-529266"/>
    <hyperlink ref="J1658" r:id="rId1658" display="https://www.usnews.com/education/best-global-universities/guangxi-normal-university-529504"/>
    <hyperlink ref="J1659" r:id="rId1659" display="https://www.usnews.com/education/best-global-universities/ibn-zohr-university-of-agadir-530253"/>
    <hyperlink ref="J1663" r:id="rId1660" display="https://www.usnews.com/education/best-global-universities/kyoto-prefectural-university-of-medicine-529120"/>
    <hyperlink ref="J1660" r:id="rId1661" display="https://www.usnews.com/education/best-global-universities/texas-christian-university-228875"/>
    <hyperlink ref="J1662" r:id="rId1662" display="https://www.usnews.com/education/best-global-universities/universidade-estadual-de-londrina-529115"/>
    <hyperlink ref="J1661" r:id="rId1663" display="https://www.usnews.com/education/best-global-universities/university-of-south-dakota-219471"/>
    <hyperlink ref="J1664" r:id="rId1664" display="https://www.usnews.com/education/best-global-universities/xuzhou-medical-university-529926"/>
    <hyperlink ref="J1665" r:id="rId1665" display="https://www.usnews.com/education/best-global-universities/yamagata-university-529042"/>
    <hyperlink ref="J1666" r:id="rId1666" display="https://www.usnews.com/education/best-global-universities/bundeswehr-university-munich-529851"/>
    <hyperlink ref="J1667" r:id="rId1667" display="https://www.usnews.com/education/best-global-universities/guangdong-university-of-petrochemical-technology-530254"/>
    <hyperlink ref="J1668" r:id="rId1668" display="https://www.usnews.com/education/best-global-universities/hebei-university-529732"/>
    <hyperlink ref="J1669" r:id="rId1669" display="https://www.usnews.com/education/best-global-universities/kagawa-university-529279"/>
    <hyperlink ref="J1670" r:id="rId1670" display="https://www.usnews.com/education/best-global-universities/otto-friedrich-university-bamberg-530255"/>
    <hyperlink ref="J1671" r:id="rId1671" display="https://www.usnews.com/education/best-global-universities/university-of-abomey-calavi-530256"/>
    <hyperlink ref="J1672" r:id="rId1672" display="https://www.usnews.com/education/best-global-universities/university-of-jj-strossmayer-osijek-529579"/>
    <hyperlink ref="J1673" r:id="rId1673" display="https://www.usnews.com/education/best-global-universities/depaul-university-144740"/>
    <hyperlink ref="J1674" r:id="rId1674" display="https://www.usnews.com/education/best-global-universities/universiti-malaysia-sabah-530050"/>
    <hyperlink ref="J1675" r:id="rId1675" display="https://www.usnews.com/education/best-global-universities/university-of-teesside-530257"/>
    <hyperlink ref="J1678" r:id="rId1676" display="https://www.usnews.com/education/best-global-universities/bogor-agricultural-university-529875"/>
    <hyperlink ref="J1676" r:id="rId1677" display="https://www.usnews.com/education/best-global-universities/clarkson-university-190044"/>
    <hyperlink ref="J1677" r:id="rId1678" display="https://www.usnews.com/education/best-global-universities/university-of-deusto-530258"/>
    <hyperlink ref="J1679" r:id="rId1679" display="https://www.usnews.com/education/best-global-universities/baqiyatallah-university-of-medical-sciences-bmsu-529531"/>
    <hyperlink ref="J1680" r:id="rId1680" display="https://www.usnews.com/education/best-global-universities/henan-university-of-technology-529673"/>
    <hyperlink ref="J1681" r:id="rId1681" display="https://www.usnews.com/education/best-global-universities/taizhou-university-529962"/>
    <hyperlink ref="J1682" r:id="rId1682" display="https://www.usnews.com/education/best-global-universities/witten-herdecke-university-529274"/>
    <hyperlink ref="J1684" r:id="rId1683" display="https://www.usnews.com/education/best-global-universities/maria-curie-sklodowska-university-529239"/>
    <hyperlink ref="J1683" r:id="rId1684" display="https://www.usnews.com/education/best-global-universities/southern-federal-university-529281"/>
    <hyperlink ref="J1685" r:id="rId1685" display="https://www.usnews.com/education/best-global-universities/university-of-gujrat-530259"/>
    <hyperlink ref="J1686" r:id="rId1686" display="https://www.usnews.com/education/best-global-universities/chung-yuan-christian-university-529072"/>
    <hyperlink ref="J1687" r:id="rId1687" display="https://www.usnews.com/education/best-global-universities/shanmugha-arts-science-technology-research-academy-sastra-529523"/>
    <hyperlink ref="J1688" r:id="rId1688" display="https://www.usnews.com/education/best-global-universities/toho-university-529265"/>
    <hyperlink ref="J1689" r:id="rId1689" display="https://www.usnews.com/education/best-global-universities/yasouj-university-529429"/>
    <hyperlink ref="J1690" r:id="rId1690" display="https://www.usnews.com/education/best-global-universities/azarbaijan-shahid-madani-university-530260"/>
    <hyperlink ref="J1691" r:id="rId1691" display="https://www.usnews.com/education/best-global-universities/hanoi-university-of-science-technology-hust-529712"/>
    <hyperlink ref="J1694" r:id="rId1692" display="https://www.usnews.com/education/best-global-universities/universidad-de-la-rioja-529556"/>
    <hyperlink ref="J1692" r:id="rId1693" display="https://www.usnews.com/education/best-global-universities/university-of-louisiana-lafayette-160658"/>
    <hyperlink ref="J1693" r:id="rId1694" display="https://www.usnews.com/education/best-global-universities/yokohama-national-university-529211"/>
    <hyperlink ref="J1695" r:id="rId1695" display="https://www.usnews.com/education/best-global-universities/universidade-federal-de-mato-grosso-do-sul-530198"/>
    <hyperlink ref="J1696" r:id="rId1696" display="https://www.usnews.com/education/best-global-universities/universidad-nacional-de-educacion-a-distancia-uned-529230"/>
    <hyperlink ref="J1697" r:id="rId1697" display="https://www.usnews.com/education/best-global-universities/university-of-mazandaran-529472"/>
    <hyperlink ref="J1698" r:id="rId1698" display="https://www.usnews.com/education/best-global-universities/university-of-nis-529197"/>
    <hyperlink ref="J1700" r:id="rId1699" display="https://www.usnews.com/education/best-global-universities/universite-de-gabes-530056"/>
    <hyperlink ref="J1699" r:id="rId1700" display="https://www.usnews.com/education/best-global-universities/university-of-khartoum-512401"/>
    <hyperlink ref="J1701" r:id="rId1701" display="https://www.usnews.com/education/best-global-universities/university-of-the-ryukyus-529099"/>
    <hyperlink ref="J1702" r:id="rId1702" display="https://www.usnews.com/education/best-global-universities/fukuoka-university-529259"/>
    <hyperlink ref="J1703" r:id="rId1703" display="https://www.usnews.com/education/best-global-universities/guilin-university-of-technology-529886"/>
    <hyperlink ref="J1704" r:id="rId1704" display="https://www.usnews.com/education/best-global-universities/istinye-university-530263"/>
    <hyperlink ref="J1705" r:id="rId1705" display="https://www.usnews.com/education/best-global-universities/university-of-electro-communications-japan-529005"/>
    <hyperlink ref="J1706" r:id="rId1706" display="https://www.usnews.com/education/best-global-universities/wuhan-polytechnic-university-530264"/>
    <hyperlink ref="J1709" r:id="rId1707" display="https://www.usnews.com/education/best-global-universities/anhui-university-of-science-technology-529833"/>
    <hyperlink ref="J1710" r:id="rId1708" display="https://www.usnews.com/education/best-global-universities/arts-et-metiers-institute-of-technology-529697"/>
    <hyperlink ref="J1711" r:id="rId1709" display="https://www.usnews.com/education/best-global-universities/national-university-of-rosario-529046"/>
    <hyperlink ref="J1708" r:id="rId1710" display="https://www.usnews.com/education/best-global-universities/university-of-oradea-530265"/>
    <hyperlink ref="J1712" r:id="rId1711" display="https://www.usnews.com/education/best-global-universities/university-of-quebec-trois-rivieres-529999"/>
    <hyperlink ref="J1713" r:id="rId1712" display="https://www.usnews.com/education/best-global-universities/vetagro-sup-529725"/>
    <hyperlink ref="J1707" r:id="rId1713" display="https://www.usnews.com/education/best-global-universities/yamaguchi-university-505526"/>
    <hyperlink ref="J1714" r:id="rId1714" display="https://www.usnews.com/education/best-global-universities/hallym-university-529236"/>
    <hyperlink ref="J1715" r:id="rId1715" display="https://www.usnews.com/education/best-global-universities/shandong-first-medical-university-shandong-academy-of-medical-sciences-529729"/>
    <hyperlink ref="J1716" r:id="rId1716" display="https://www.usnews.com/education/best-global-universities/shenyang-pharmaceutical-university-501409"/>
    <hyperlink ref="J1717" r:id="rId1717" display="https://www.usnews.com/education/best-global-universities/northeast-electric-power-university-529809"/>
    <hyperlink ref="J1718" r:id="rId1718" display="https://www.usnews.com/education/best-global-universities/polytechnic-university-of-timisoara-529464"/>
    <hyperlink ref="J1719" r:id="rId1719" display="https://www.usnews.com/education/best-global-universities/technische-universitat-ilmenau-529347"/>
    <hyperlink ref="J1720" r:id="rId1720" display="https://www.usnews.com/education/best-global-universities/universidad-del-norte-colombia-530266"/>
    <hyperlink ref="J1721" r:id="rId1721" display="https://www.usnews.com/education/best-global-universities/university-of-rwanda-530267"/>
    <hyperlink ref="J1722" r:id="rId1722" display="https://www.usnews.com/education/best-global-universities/duzce-university-530069"/>
    <hyperlink ref="J1723" r:id="rId1723" display="https://www.usnews.com/education/best-global-universities/moulay-ismail-university-of-meknes-530268"/>
    <hyperlink ref="J1724" r:id="rId1724" display="https://www.usnews.com/education/best-global-universities/ondokuz-mayis-university-504179"/>
    <hyperlink ref="J1725" r:id="rId1725" display="https://www.usnews.com/education/best-global-universities/universidade-estadual-de-maringa-529117"/>
    <hyperlink ref="J1728" r:id="rId1726" display="https://www.usnews.com/education/best-global-universities/wright-state-university-dayton-206604"/>
    <hyperlink ref="J1726" r:id="rId1727" display="https://www.usnews.com/education/best-global-universities/xian-technological-university-529890"/>
    <hyperlink ref="J1727" r:id="rId1728" display="https://www.usnews.com/education/best-global-universities/zhejiang-university-of-science-technology-530269"/>
    <hyperlink ref="J1729" r:id="rId1729" display="https://www.usnews.com/education/best-global-universities/china-jiliang-university-529306"/>
    <hyperlink ref="J1730" r:id="rId1730" display="https://www.usnews.com/education/best-global-universities/indian-institute-of-technology-iit-ropar-529980"/>
    <hyperlink ref="J1731" r:id="rId1731" display="https://www.usnews.com/education/best-global-universities/karamanoglu-mehmetbey-university-530174"/>
    <hyperlink ref="J1733" r:id="rId1732" display="https://www.usnews.com/education/best-global-universities/saga-university-529232"/>
    <hyperlink ref="J1732" r:id="rId1733" display="https://www.usnews.com/education/best-global-universities/universidad-nacional-mayor-de-san-marcos-530272"/>
    <hyperlink ref="J1736" r:id="rId1734" display="https://www.usnews.com/education/best-global-universities/kyorin-university-529361"/>
    <hyperlink ref="J1735" r:id="rId1735" display="https://www.usnews.com/education/best-global-universities/pondicherry-university-529502"/>
    <hyperlink ref="J1737" r:id="rId1736" display="https://www.usnews.com/education/best-global-universities/trent-university-499979"/>
    <hyperlink ref="J1738" r:id="rId1737" display="https://www.usnews.com/education/best-global-universities/universidad-autonoma-de-sinaloa-530176"/>
    <hyperlink ref="J1739" r:id="rId1738" display="https://www.usnews.com/education/best-global-universities/universidad-de-huelva-529193"/>
    <hyperlink ref="J1734" r:id="rId1739" display="https://www.usnews.com/education/best-global-universities/university-of-dayton-202480"/>
    <hyperlink ref="J1740" r:id="rId1740" display="https://www.usnews.com/education/best-global-universities/california-state-university-long-beach-110583"/>
    <hyperlink ref="J1743" r:id="rId1741" display="https://www.usnews.com/education/best-global-universities/cracow-university-of-technology-529570"/>
    <hyperlink ref="J1741" r:id="rId1742" display="https://www.usnews.com/education/best-global-universities/east-tennessee-state-university-220075"/>
    <hyperlink ref="J1744" r:id="rId1743" display="https://www.usnews.com/education/best-global-universities/huaiyin-institute-of-technology-529857"/>
    <hyperlink ref="J1745" r:id="rId1744" display="https://www.usnews.com/education/best-global-universities/kitasato-university-505240"/>
    <hyperlink ref="J1746" r:id="rId1745" display="https://www.usnews.com/education/best-global-universities/national-institute-of-technology-silchar-529775"/>
    <hyperlink ref="J1747" r:id="rId1746" display="https://www.usnews.com/education/best-global-universities/university-of-leoben-529074"/>
    <hyperlink ref="J1748" r:id="rId1747" display="https://www.usnews.com/education/best-global-universities/university-of-rzeszow-529560"/>
    <hyperlink ref="J1749" r:id="rId1748" display="https://www.usnews.com/education/best-global-universities/university-of-south-china-529496"/>
    <hyperlink ref="J1742" r:id="rId1749" display="https://www.usnews.com/education/best-global-universities/vilnius-gediminas-technical-university-529345"/>
    <hyperlink ref="J1750" r:id="rId1750" display="https://www.usnews.com/education/best-global-universities/wuyi-university-530153"/>
    <hyperlink ref="J1751" r:id="rId1751" display="https://www.usnews.com/education/best-global-universities/chongqing-university-of-technology-529845"/>
    <hyperlink ref="J1752" r:id="rId1752" display="https://www.usnews.com/education/best-global-universities/universidad-catolica-de-murcia-529906"/>
    <hyperlink ref="J1753" r:id="rId1753" display="https://www.usnews.com/education/best-global-universities/universitat-internacional-de-catalunya-529916"/>
    <hyperlink ref="J1754" r:id="rId1754" display="https://www.usnews.com/education/best-global-universities/university-nacional-cuyo-mendoza-529408"/>
    <hyperlink ref="J1755" r:id="rId1755" display="https://www.usnews.com/education/best-global-universities/claremont-graduate-school-530002"/>
    <hyperlink ref="J1756" r:id="rId1756" display="https://www.usnews.com/education/best-global-universities/gunma-university-504586"/>
    <hyperlink ref="J1757" r:id="rId1757" display="https://www.usnews.com/education/best-global-universities/illinois-state-university-145813"/>
    <hyperlink ref="J1758" r:id="rId1758" display="https://www.usnews.com/education/best-global-universities/rowan-university-184782"/>
    <hyperlink ref="J1759" r:id="rId1759" display="https://www.usnews.com/education/best-global-universities/university-of-molise-529577"/>
    <hyperlink ref="J1760" r:id="rId1760" display="https://www.usnews.com/education/best-global-universities/istanbul-medipol-university-529950"/>
    <hyperlink ref="J1761" r:id="rId1761" display="https://www.usnews.com/education/best-global-universities/kocaeli-university-529277"/>
    <hyperlink ref="J1762" r:id="rId1762" display="https://www.usnews.com/education/best-global-universities/teikyo-university-529123"/>
    <hyperlink ref="J1763" r:id="rId1763" display="https://www.usnews.com/education/best-global-universities/ariel-university-530014"/>
    <hyperlink ref="J1764" r:id="rId1764" display="https://www.usnews.com/education/best-global-universities/fujian-university-of-technology-530178"/>
    <hyperlink ref="J1765" r:id="rId1765" display="https://www.usnews.com/education/best-global-universities/nagoya-institute-of-technology-529083"/>
    <hyperlink ref="J1766" r:id="rId1766" display="https://www.usnews.com/education/best-global-universities/universidade-tecnologica-federal-do-parana-529590"/>
    <hyperlink ref="J1767" r:id="rId1767" display="https://www.usnews.com/education/best-global-universities/zhengzhou-university-of-light-industry-529838"/>
    <hyperlink ref="J1769" r:id="rId1768" display="https://www.usnews.com/education/best-global-universities/fujian-medical-university-529622"/>
    <hyperlink ref="J1770" r:id="rId1769" display="https://www.usnews.com/education/best-global-universities/hankuk-university-foreign-studies-529503"/>
    <hyperlink ref="J1771" r:id="rId1770" display="https://www.usnews.com/education/best-global-universities/kurume-university-529122"/>
    <hyperlink ref="J1772" r:id="rId1771" display="https://www.usnews.com/education/best-global-universities/tianjin-university-of-commerce-530273"/>
    <hyperlink ref="J1773" r:id="rId1772" display="https://www.usnews.com/education/best-global-universities/university-of-kashmir-530084"/>
    <hyperlink ref="J1768" r:id="rId1773" display="https://www.usnews.com/education/best-global-universities/vytautas-magnus-university-530274"/>
    <hyperlink ref="J1774" r:id="rId1774" display="https://www.usnews.com/education/best-global-universities/cy-cergy-paris-universite-529718"/>
    <hyperlink ref="J1775" r:id="rId1775" display="https://www.usnews.com/education/best-global-universities/ecole-centrale-de-lyon-529054"/>
    <hyperlink ref="J1776" r:id="rId1776" display="https://www.usnews.com/education/best-global-universities/mahatma-gandhi-university-kerala-529968"/>
    <hyperlink ref="J1777" r:id="rId1777" display="https://www.usnews.com/education/best-global-universities/tomas-bata-university-zlin-530194"/>
    <hyperlink ref="J1778" r:id="rId1778" display="https://www.usnews.com/education/best-global-universities/university-of-medicine-pharmacy-of-craiova-530161"/>
    <hyperlink ref="J1780" r:id="rId1779" display="https://www.usnews.com/education/best-global-universities/chongqing-jiaotong-university-529852"/>
    <hyperlink ref="J1779" r:id="rId1780" display="https://www.usnews.com/education/best-global-universities/dankook-university-529081"/>
    <hyperlink ref="J1781" r:id="rId1781" display="https://www.usnews.com/education/best-global-universities/south-central-minzu-university-529493"/>
    <hyperlink ref="J1783" r:id="rId1782" display="https://www.usnews.com/education/best-global-universities/arab-academy-for-science-technology-maritime-transport-512745"/>
    <hyperlink ref="J1784" r:id="rId1783" display="https://www.usnews.com/education/best-global-universities/east-china-university-of-technology-529973"/>
    <hyperlink ref="J1785" r:id="rId1784" display="https://www.usnews.com/education/best-global-universities/inner-mongolia-university-529483"/>
    <hyperlink ref="J1782" r:id="rId1785" display="https://www.usnews.com/education/best-global-universities/louisiana-state-university-health-sciences-center-at-shreveport-529937"/>
    <hyperlink ref="J1786" r:id="rId1786" display="https://www.usnews.com/education/best-global-universities/punjab-agricultural-university-529438"/>
    <hyperlink ref="J1787" r:id="rId1787" display="https://www.usnews.com/education/best-global-universities/fu-jen-catholic-university-529258"/>
    <hyperlink ref="J1788" r:id="rId1788" display="https://www.usnews.com/education/best-global-universities/gla-university-530275"/>
    <hyperlink ref="J1789" r:id="rId1789" display="https://www.usnews.com/education/best-global-universities/medical-university-silesia-529276"/>
    <hyperlink ref="J1790" r:id="rId1790" display="https://www.usnews.com/education/best-global-universities/north-minzu-university-530276"/>
    <hyperlink ref="J1791" r:id="rId1791" display="https://www.usnews.com/education/best-global-universities/tokyo-university-of-marine-science-technology-530054"/>
    <hyperlink ref="J1792" r:id="rId1792" display="https://www.usnews.com/education/best-global-universities/hungarian-university-of-agriculture-life-sciences-529455"/>
    <hyperlink ref="J1793" r:id="rId1793" display="https://www.usnews.com/education/best-global-universities/mie-university-529216"/>
    <hyperlink ref="J1794" r:id="rId1794" display="https://www.usnews.com/education/best-global-universities/universite-de-technologie-de-belfort-montbeliard-utbm-529767"/>
    <hyperlink ref="J1795" r:id="rId1795" display="https://www.usnews.com/education/best-global-universities/cleveland-state-university-202134"/>
    <hyperlink ref="J1797" r:id="rId1796" display="https://www.usnews.com/education/best-global-universities/shenzhen-technology-university-530277"/>
    <hyperlink ref="J1796" r:id="rId1797" display="https://www.usnews.com/education/best-global-universities/sookmyung-womens-university-530006"/>
    <hyperlink ref="J1798" r:id="rId1798" display="https://www.usnews.com/education/best-global-universities/universite-badji-mokhtar-annaba-529722"/>
    <hyperlink ref="J1799" r:id="rId1799" display="https://www.usnews.com/education/best-global-universities/wroclaw-university-of-environmental-life-sciences-529558"/>
    <hyperlink ref="J1800" r:id="rId1800" display="https://www.usnews.com/education/best-global-universities/giresun-university-529785"/>
    <hyperlink ref="J1801" r:id="rId1801" display="https://www.usnews.com/education/best-global-universities/nanjing-audit-university-530278"/>
    <hyperlink ref="J1802" r:id="rId1802" display="https://www.usnews.com/education/best-global-universities/nagaoka-university-of-technology-529077"/>
    <hyperlink ref="J1803" r:id="rId1803" display="https://www.usnews.com/education/best-global-universities/samara-national-research-university-529902"/>
    <hyperlink ref="J1804" r:id="rId1804" display="https://www.usnews.com/education/best-global-universities/sinop-university-529790"/>
    <hyperlink ref="J1805" r:id="rId1805" display="https://www.usnews.com/education/best-global-universities/universite-de-technologie-de-compiegne-529344"/>
    <hyperlink ref="J1806" r:id="rId1806" display="https://www.usnews.com/education/best-global-universities/minzu-university-of-china-530279"/>
    <hyperlink ref="J1807" r:id="rId1807" display="https://www.usnews.com/education/best-global-universities/west-pomeranian-university-of-technology-529891"/>
    <hyperlink ref="J1808" r:id="rId1808" display="https://www.usnews.com/education/best-global-universities/binzhou-medical-university-530074"/>
    <hyperlink ref="J1809" r:id="rId1809" display="https://www.usnews.com/education/best-global-universities/shaqra-university-514022"/>
    <hyperlink ref="J1810" r:id="rId1810" display="https://www.usnews.com/education/best-global-universities/shizuoka-university-503668"/>
    <hyperlink ref="J1811" r:id="rId1811" display="https://www.usnews.com/education/best-global-universities/tottori-university-529530"/>
    <hyperlink ref="J1812" r:id="rId1812" display="https://www.usnews.com/education/best-global-universities/capital-university-of-economics-business-530280"/>
    <hyperlink ref="J1813" r:id="rId1813" display="https://www.usnews.com/education/best-global-universities/inje-university-500285"/>
    <hyperlink ref="J1814" r:id="rId1814" display="https://www.usnews.com/education/best-global-universities/jimei-university-530020"/>
    <hyperlink ref="J1816" r:id="rId1815" display="https://www.usnews.com/education/best-global-universities/birla-institute-of-technology-mesra-529871"/>
    <hyperlink ref="J1817" r:id="rId1816" display="https://www.usnews.com/education/best-global-universities/bozok-university-530281"/>
    <hyperlink ref="J1818" r:id="rId1817" display="https://www.usnews.com/education/best-global-universities/ecole-nationale-veterinaire-de-toulouse-529876"/>
    <hyperlink ref="J1819" r:id="rId1818" display="https://www.usnews.com/education/best-global-universities/kochi-university-528839"/>
    <hyperlink ref="J1820" r:id="rId1819" display="https://www.usnews.com/education/best-global-universities/university-of-bergamo-530067"/>
    <hyperlink ref="J1815" r:id="rId1820" display="https://www.usnews.com/education/best-global-universities/university-of-ostrava-529711"/>
    <hyperlink ref="J1821" r:id="rId1821" display="https://www.usnews.com/education/best-global-universities/yeditepe-university-529952"/>
    <hyperlink ref="J1822" r:id="rId1822" display="https://www.usnews.com/education/best-global-universities/anhui-polytechnic-university-530282"/>
    <hyperlink ref="J1823" r:id="rId1823" display="https://www.usnews.com/education/best-global-universities/hubei-normal-university-530283"/>
    <hyperlink ref="J1824" r:id="rId1824" display="https://www.usnews.com/education/best-global-universities/institute-of-chemical-technology-mumbai-529413"/>
    <hyperlink ref="J1825" r:id="rId1825" display="https://www.usnews.com/education/best-global-universities/northeast-petroleum-university-529819"/>
    <hyperlink ref="J1826" r:id="rId1826" display="https://www.usnews.com/education/best-global-universities/university-of-yamanashi-529231"/>
    <hyperlink ref="J1829" r:id="rId1827" display="https://www.usnews.com/education/best-global-universities/chengdu-university-of-traditional-chinese-medicine-530083"/>
    <hyperlink ref="J1830" r:id="rId1828" display="https://www.usnews.com/education/best-global-universities/indian-institute-of-science-education-research-iiser---mohali-529967"/>
    <hyperlink ref="J1827" r:id="rId1829" display="https://www.usnews.com/education/best-global-universities/soongsil-university-529260"/>
    <hyperlink ref="J1828" r:id="rId1830" display="https://www.usnews.com/education/best-global-universities/universidad-nacional-del-comahue-529608"/>
    <hyperlink ref="J1831" r:id="rId1831" display="https://www.usnews.com/education/best-global-universities/appalachian-state-university-197869"/>
    <hyperlink ref="J1832" r:id="rId1832" display="https://www.usnews.com/education/best-global-universities/eskisehir-osmangazi-university-529293"/>
    <hyperlink ref="J1833" r:id="rId1833" display="https://www.usnews.com/education/best-global-universities/guangxi-medical-university-529620"/>
    <hyperlink ref="J1834" r:id="rId1834" display="https://www.usnews.com/education/best-global-universities/universidade-federal-do-piaui-530023"/>
    <hyperlink ref="J1835" r:id="rId1835" display="https://www.usnews.com/education/best-global-universities/duquesne-university-212106"/>
    <hyperlink ref="J1837" r:id="rId1836" display="https://www.usnews.com/education/best-global-universities/huaibei-normal-university-529612"/>
    <hyperlink ref="J1838" r:id="rId1837" display="https://www.usnews.com/education/best-global-universities/instituto-politecnico-de-braganca-529114"/>
    <hyperlink ref="J1839" r:id="rId1838" display="https://www.usnews.com/education/best-global-universities/lanzhou-university-of-technology-529641"/>
    <hyperlink ref="J1836" r:id="rId1839" display="https://www.usnews.com/education/best-global-universities/national-chung-cheng-university-529192"/>
    <hyperlink ref="J1840" r:id="rId1840" display="https://www.usnews.com/education/best-global-universities/north-china-university-of-science-technology-529518"/>
    <hyperlink ref="J1841" r:id="rId1841" display="https://www.usnews.com/education/best-global-universities/universidade-federal-de-alagoas-529580"/>
    <hyperlink ref="J1842" r:id="rId1842" display="https://www.usnews.com/education/best-global-universities/universidade-federal-rural-de-pernambuco-ufrpe-529592"/>
    <hyperlink ref="J1844" r:id="rId1843" display="https://www.usnews.com/education/best-global-universities/east-china-jiaotong-university-529827"/>
    <hyperlink ref="J1845" r:id="rId1844" display="https://www.usnews.com/education/best-global-universities/gh-asachi-technical-university-529082"/>
    <hyperlink ref="J1846" r:id="rId1845" display="https://www.usnews.com/education/best-global-universities/kansai-medical-university-529913"/>
    <hyperlink ref="J1847" r:id="rId1846" display="https://www.usnews.com/education/best-global-universities/kunming-medical-university-529921"/>
    <hyperlink ref="J1843" r:id="rId1847" display="https://www.usnews.com/education/best-global-universities/national-chengchi-university-529138"/>
    <hyperlink ref="J1848" r:id="rId1848" display="https://www.usnews.com/education/best-global-universities/nippon-medical-school-529119"/>
    <hyperlink ref="J1849" r:id="rId1849" display="https://www.usnews.com/education/best-global-universities/universite-de-toulouse-jean-jaures-529701"/>
    <hyperlink ref="J1850" r:id="rId1850" display="https://www.usnews.com/education/best-global-universities/changchun-university-of-science-technology-529860"/>
    <hyperlink ref="J1851" r:id="rId1851" display="https://www.usnews.com/education/best-global-universities/bauman-moscow-state-technical-university-529661"/>
    <hyperlink ref="J1852" r:id="rId1852" display="https://www.usnews.com/education/best-global-universities/ludong-university-530021"/>
    <hyperlink ref="J1853" r:id="rId1853" display="https://www.usnews.com/education/best-global-universities/universidad-catolica-de-la-santisima-concepcion-530285"/>
    <hyperlink ref="J1854" r:id="rId1854" display="https://www.usnews.com/education/best-global-universities/university-of-quebec-chicoutimi-530286"/>
    <hyperlink ref="J1855" r:id="rId1855" display="https://www.usnews.com/education/best-global-universities/university-science-technology-houari-boumediene-529820"/>
    <hyperlink ref="J1856" r:id="rId1856" display="https://www.usnews.com/education/best-global-universities/national-university-of-the-littoral-529233"/>
    <hyperlink ref="J1857" r:id="rId1857" display="https://www.usnews.com/education/best-global-universities/universidade-federal-de-mato-grosso-529468"/>
    <hyperlink ref="J1858" r:id="rId1858" display="https://www.usnews.com/education/best-global-universities/university-of-allahabad-530287"/>
    <hyperlink ref="J1859" r:id="rId1859" display="https://www.usnews.com/education/best-global-universities/university-of-science-technology-liaoning-529900"/>
    <hyperlink ref="J1860" r:id="rId1860" display="https://www.usnews.com/education/best-global-universities/xinxiang-medical-university-529948"/>
    <hyperlink ref="J1862" r:id="rId1861" display="https://www.usnews.com/education/best-global-universities/china-west-normal-university-529957"/>
    <hyperlink ref="J1861" r:id="rId1862" display="https://www.usnews.com/education/best-global-universities/feng-chia-university-529287"/>
    <hyperlink ref="J1863" r:id="rId1863" display="https://www.usnews.com/education/best-global-universities/universidad-autonoma-de-baja-california-529594"/>
    <hyperlink ref="J1864" r:id="rId1864" display="https://www.usnews.com/education/best-global-universities/university-of-burdwan-530288"/>
    <hyperlink ref="J1865" r:id="rId1865" display="https://www.usnews.com/education/best-global-universities/yancheng-institute-of-technology-529888"/>
    <hyperlink ref="J1866" r:id="rId1866" display="https://www.usnews.com/education/best-global-universities/jilin-agricultural-university-530080"/>
    <hyperlink ref="J1867" r:id="rId1867" display="https://www.usnews.com/education/best-global-universities/mid-sweden-university-529628"/>
    <hyperlink ref="J1868" r:id="rId1868" display="https://www.usnews.com/education/best-global-universities/shimane-university-529295"/>
    <hyperlink ref="J1869" r:id="rId1869" display="https://www.usnews.com/education/best-global-universities/wakayama-medical-university-529624"/>
    <hyperlink ref="J1870" r:id="rId1870" display="https://www.usnews.com/education/best-global-universities/kwansei-gakuin-university-530072"/>
    <hyperlink ref="J1871" r:id="rId1871" display="https://www.usnews.com/education/best-global-universities/jichi-medical-university-529127"/>
    <hyperlink ref="J1872" r:id="rId1872" display="https://www.usnews.com/education/best-global-universities/northwest-normal-university-china-529605"/>
    <hyperlink ref="J1873" r:id="rId1873" display="https://www.usnews.com/education/best-global-universities/southwest-medical-university-529931"/>
    <hyperlink ref="J1874" r:id="rId1874" display="https://www.usnews.com/education/best-global-universities/ssn-college-of-engineering-530289"/>
    <hyperlink ref="J1875" r:id="rId1875" display="https://www.usnews.com/education/best-global-universities/technical-university-liberec-529899"/>
    <hyperlink ref="J1876" r:id="rId1876" display="https://www.usnews.com/education/best-global-universities/universidad-de-la-habana-530290"/>
    <hyperlink ref="J1877" r:id="rId1877" display="https://www.usnews.com/education/best-global-universities/universite-de-pau-et-des-pays-de-ladour-529180"/>
    <hyperlink ref="J1880" r:id="rId1878" display="https://www.usnews.com/education/best-global-universities/indian-institute-of-technology-iit-mandi-530093"/>
    <hyperlink ref="J1881" r:id="rId1879" display="https://www.usnews.com/education/best-global-universities/lorestan-university-529981"/>
    <hyperlink ref="J1882" r:id="rId1880" display="https://www.usnews.com/education/best-global-universities/lublin-university-of-technology-529771"/>
    <hyperlink ref="J1878" r:id="rId1881" display="https://www.usnews.com/education/best-global-universities/meiji-university-530012"/>
    <hyperlink ref="J1883" r:id="rId1882" display="https://www.usnews.com/education/best-global-universities/national-institute-of-technology-karnataka-529773"/>
    <hyperlink ref="J1884" r:id="rId1883" display="https://www.usnews.com/education/best-global-universities/shenyang-university-of-technology-529847"/>
    <hyperlink ref="J1885" r:id="rId1884" display="https://www.usnews.com/education/best-global-universities/siksha-o-anusandhan-university-530099"/>
    <hyperlink ref="J1879" r:id="rId1885" display="https://www.usnews.com/education/best-global-universities/universidade-do-estado-de-santa-catarina-530008"/>
    <hyperlink ref="J1886" r:id="rId1886" display="https://www.usnews.com/education/best-global-universities/xian-university-of-posts-telecommunications-529862"/>
    <hyperlink ref="J1888" r:id="rId1887" display="https://www.usnews.com/education/best-global-universities/civil-aviation-university-of-china-529856"/>
    <hyperlink ref="J1887" r:id="rId1888" display="https://www.usnews.com/education/best-global-universities/national-dong-hwa-university-529226"/>
    <hyperlink ref="J1889" r:id="rId1889" display="https://www.usnews.com/education/best-global-universities/national-university-of-the-south-529267"/>
    <hyperlink ref="J1890" r:id="rId1890" display="https://www.usnews.com/education/best-global-universities/tu-clausthal-529078"/>
    <hyperlink ref="J1891" r:id="rId1891" display="https://www.usnews.com/education/best-global-universities/universidade-federal-de-amazonas-530010"/>
    <hyperlink ref="J1892" r:id="rId1892" display="https://www.usnews.com/education/best-global-universities/university-of-szczecin-530291"/>
    <hyperlink ref="J1893" r:id="rId1893" display="https://www.usnews.com/education/best-global-universities/chongqing-university-of-science-technology-530292"/>
    <hyperlink ref="J1894" r:id="rId1894" display="https://www.usnews.com/education/best-global-universities/jain-university-529958"/>
    <hyperlink ref="J1895" r:id="rId1895" display="https://www.usnews.com/education/best-global-universities/periyar-university-530293"/>
    <hyperlink ref="J1896" r:id="rId1896" display="https://www.usnews.com/education/best-global-universities/sardar-vallabhbhai-national-institute-of-technology-529639"/>
    <hyperlink ref="J1897" r:id="rId1897" display="https://www.usnews.com/education/best-global-universities/universidad-mayor-530294"/>
    <hyperlink ref="J1898" r:id="rId1898" display="https://www.usnews.com/education/best-global-universities/gauhati-university-529649"/>
    <hyperlink ref="J1899" r:id="rId1899" display="https://www.usnews.com/education/best-global-universities/roehampton-university-530001"/>
    <hyperlink ref="J1901" r:id="rId1900" display="https://www.usnews.com/education/best-global-universities/gaziosmanpasa-university-528975"/>
    <hyperlink ref="J1902" r:id="rId1901" display="https://www.usnews.com/education/best-global-universities/huaiyin-normal-university-530064"/>
    <hyperlink ref="J1900" r:id="rId1902" display="https://www.usnews.com/education/best-global-universities/saitama-university-529191"/>
    <hyperlink ref="J1903" r:id="rId1903" display="https://www.usnews.com/education/best-global-universities/shenzhen-polytechnic-university-530295"/>
    <hyperlink ref="J1904" r:id="rId1904" display="https://www.usnews.com/education/best-global-universities/university-of-miyazaki-529246"/>
    <hyperlink ref="J1905" r:id="rId1905" display="https://www.usnews.com/education/best-global-universities/chung-shan-medical-university-529116"/>
    <hyperlink ref="J1906" r:id="rId1906" display="https://www.usnews.com/education/best-global-universities/ecole-nationale-veterinaire-agroalimentaire-et-de-lalimentation-nantes-atlantique-530296"/>
    <hyperlink ref="J1907" r:id="rId1907" display="https://www.usnews.com/education/best-global-universities/graduate-university-of-advanced-technology-529843"/>
    <hyperlink ref="J1908" r:id="rId1908" display="https://www.usnews.com/education/best-global-universities/guizhou-medical-university-529927"/>
    <hyperlink ref="J1909" r:id="rId1909" display="https://www.usnews.com/education/best-global-universities/i-shou-university-529910"/>
    <hyperlink ref="J1910" r:id="rId1910" display="https://www.usnews.com/education/best-global-universities/jilin-normal-university-529884"/>
    <hyperlink ref="J1911" r:id="rId1911" display="https://www.usnews.com/education/best-global-universities/universidade-federal-do-triangulo-mineiro-529757"/>
    <hyperlink ref="J1913" r:id="rId1912" display="https://www.usnews.com/education/best-global-universities/chongqing-university-of-arts-sciences-529897"/>
    <hyperlink ref="J1914" r:id="rId1913" display="https://www.usnews.com/education/best-global-universities/maharshi-dayanand-university-530297"/>
    <hyperlink ref="J1915" r:id="rId1914" display="https://www.usnews.com/education/best-global-universities/payame-noor-university-529865"/>
    <hyperlink ref="J1912" r:id="rId1915" display="https://www.usnews.com/education/best-global-universities/sam-houston-state-university-227881"/>
    <hyperlink ref="J1916" r:id="rId1916" display="https://www.usnews.com/education/best-global-universities/sichuan-university-of-science-engineering-529979"/>
    <hyperlink ref="J1917" r:id="rId1917" display="https://www.usnews.com/education/best-global-universities/southwest-minzu-university-529977"/>
    <hyperlink ref="J1918" r:id="rId1918" display="https://www.usnews.com/education/best-global-universities/university-of-lethbridge-529030"/>
    <hyperlink ref="J1919" r:id="rId1919" display="https://www.usnews.com/education/best-global-universities/abdelmalek-essaadi-university-of-tetouan-530298"/>
    <hyperlink ref="J1920" r:id="rId1920" display="https://www.usnews.com/education/best-global-universities/changchun-university-of-technology-529892"/>
    <hyperlink ref="J1921" r:id="rId1921" display="https://www.usnews.com/education/best-global-universities/chengdu-university-of-information-technology-530085"/>
    <hyperlink ref="J1922" r:id="rId1922" display="https://www.usnews.com/education/best-global-universities/manisa-celal-bayar-universitesi-530090"/>
    <hyperlink ref="J1923" r:id="rId1923" display="https://www.usnews.com/education/best-global-universities/beijing-information-science-technology-university-529868"/>
    <hyperlink ref="J1924" r:id="rId1924" display="https://www.usnews.com/education/best-global-universities/jiaxing-university-529959"/>
    <hyperlink ref="J1925" r:id="rId1925" display="https://www.usnews.com/education/best-global-universities/university-of-la-reunion-530068"/>
    <hyperlink ref="J1926" r:id="rId1926" display="https://www.usnews.com/education/best-global-universities/university-of-teramo-530299"/>
    <hyperlink ref="J1927" r:id="rId1927" display="https://www.usnews.com/education/best-global-universities/shibaura-institute-of-technology-530300"/>
    <hyperlink ref="J1928" r:id="rId1928" display="https://www.usnews.com/education/best-global-universities/ningxia-university-529972"/>
    <hyperlink ref="J1929" r:id="rId1929" display="https://www.usnews.com/education/best-global-universities/xihua-university-529829"/>
    <hyperlink ref="J1930" r:id="rId1930" display="https://www.usnews.com/education/best-global-universities/hebei-medical-university-529919"/>
    <hyperlink ref="J1931" r:id="rId1931" display="https://www.usnews.com/education/best-global-universities/nanjing-institute-of-technology-529873"/>
    <hyperlink ref="J1933" r:id="rId1932" display="https://www.usnews.com/education/best-global-universities/international-university-of-health-welfare-529920"/>
    <hyperlink ref="J1934" r:id="rId1933" display="https://www.usnews.com/education/best-global-universities/osmania-university-529495"/>
    <hyperlink ref="J1932" r:id="rId1934" display="https://www.usnews.com/education/best-global-universities/universidad-veracruzana-529598"/>
    <hyperlink ref="J1935" r:id="rId1935" display="https://www.usnews.com/education/best-global-universities/izmir-katip-celebi-university-530088"/>
    <hyperlink ref="J1936" r:id="rId1936" display="https://www.usnews.com/education/best-global-universities/punjabi-university-530135"/>
    <hyperlink ref="J1937" r:id="rId1937" display="https://www.usnews.com/education/best-global-universities/rzeszow-university-of-technology-529834"/>
    <hyperlink ref="J1938" r:id="rId1938" display="https://www.usnews.com/education/best-global-universities/universidade-federal-de-campina-grande-529591"/>
    <hyperlink ref="J1939" r:id="rId1939" display="https://www.usnews.com/education/best-global-universities/universidad-michoacana-de-san-nicolas-de-hidalgo-529330"/>
    <hyperlink ref="J1940" r:id="rId1940" display="https://www.usnews.com/education/best-global-universities/hue-university-530303"/>
    <hyperlink ref="J1941" r:id="rId1941" display="https://www.usnews.com/education/best-global-universities/pochon-cha-university-529476"/>
  </hyperlinks>
  <pageMargins left="0.7" right="0.7" top="0.75" bottom="0.75" header="0.3" footer="0.3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11"/>
  <sheetViews>
    <sheetView workbookViewId="0">
      <selection activeCell="A1" sqref="$A1:$XFD1"/>
    </sheetView>
  </sheetViews>
  <sheetFormatPr defaultColWidth="9" defaultRowHeight="13.5" outlineLevelCol="5"/>
  <sheetData>
    <row r="1" s="60" customFormat="1" spans="1:6">
      <c r="A1" s="60" t="s">
        <v>24</v>
      </c>
      <c r="B1" s="60" t="s">
        <v>25</v>
      </c>
      <c r="C1" s="60" t="s">
        <v>26</v>
      </c>
      <c r="D1" s="60" t="s">
        <v>27</v>
      </c>
      <c r="E1" s="61" t="s">
        <v>3965</v>
      </c>
      <c r="F1" s="60" t="s">
        <v>3968</v>
      </c>
    </row>
    <row r="2" ht="15" spans="1:6">
      <c r="A2" t="s">
        <v>68</v>
      </c>
      <c r="B2" t="s">
        <v>69</v>
      </c>
      <c r="C2">
        <v>503146</v>
      </c>
      <c r="D2" t="s">
        <v>70</v>
      </c>
      <c r="E2">
        <v>1</v>
      </c>
      <c r="F2" s="62" t="s">
        <v>3984</v>
      </c>
    </row>
    <row r="3" ht="15" spans="1:6">
      <c r="A3" t="s">
        <v>2367</v>
      </c>
      <c r="B3" t="s">
        <v>2367</v>
      </c>
      <c r="C3">
        <v>505009</v>
      </c>
      <c r="D3" t="s">
        <v>5911</v>
      </c>
      <c r="E3">
        <v>2</v>
      </c>
      <c r="F3" s="62" t="s">
        <v>3990</v>
      </c>
    </row>
    <row r="4" ht="15" spans="1:6">
      <c r="A4" t="s">
        <v>2367</v>
      </c>
      <c r="B4" t="s">
        <v>2367</v>
      </c>
      <c r="C4">
        <v>503366</v>
      </c>
      <c r="D4" t="s">
        <v>5912</v>
      </c>
      <c r="E4">
        <v>3</v>
      </c>
      <c r="F4" s="62" t="s">
        <v>3995</v>
      </c>
    </row>
    <row r="5" ht="15" spans="1:6">
      <c r="A5" t="s">
        <v>68</v>
      </c>
      <c r="B5" t="s">
        <v>69</v>
      </c>
      <c r="C5">
        <v>501148</v>
      </c>
      <c r="D5" t="s">
        <v>72</v>
      </c>
      <c r="E5">
        <v>4</v>
      </c>
      <c r="F5" s="62" t="s">
        <v>3999</v>
      </c>
    </row>
    <row r="6" ht="15" spans="1:6">
      <c r="A6" t="s">
        <v>2389</v>
      </c>
      <c r="B6" t="s">
        <v>152</v>
      </c>
      <c r="C6">
        <v>502973</v>
      </c>
      <c r="D6" t="s">
        <v>5913</v>
      </c>
      <c r="E6">
        <v>5</v>
      </c>
      <c r="F6" s="62" t="s">
        <v>4010</v>
      </c>
    </row>
    <row r="7" ht="15" spans="1:6">
      <c r="A7" t="s">
        <v>2393</v>
      </c>
      <c r="B7" t="s">
        <v>152</v>
      </c>
      <c r="C7">
        <v>505046</v>
      </c>
      <c r="D7" t="s">
        <v>5914</v>
      </c>
      <c r="E7">
        <v>6</v>
      </c>
      <c r="F7" s="62" t="s">
        <v>4013</v>
      </c>
    </row>
    <row r="8" ht="15" spans="1:6">
      <c r="A8" t="s">
        <v>174</v>
      </c>
      <c r="B8" t="s">
        <v>69</v>
      </c>
      <c r="C8">
        <v>504773</v>
      </c>
      <c r="D8" t="s">
        <v>175</v>
      </c>
      <c r="E8">
        <v>7</v>
      </c>
      <c r="F8" s="62" t="s">
        <v>4019</v>
      </c>
    </row>
    <row r="9" ht="15" spans="1:6">
      <c r="A9" t="s">
        <v>137</v>
      </c>
      <c r="B9" t="s">
        <v>69</v>
      </c>
      <c r="C9">
        <v>501915</v>
      </c>
      <c r="D9" t="s">
        <v>140</v>
      </c>
      <c r="E9">
        <v>8</v>
      </c>
      <c r="F9" s="62" t="s">
        <v>4022</v>
      </c>
    </row>
    <row r="10" ht="15" spans="1:6">
      <c r="A10" t="s">
        <v>194</v>
      </c>
      <c r="B10" t="s">
        <v>152</v>
      </c>
      <c r="C10">
        <v>500421</v>
      </c>
      <c r="D10" t="s">
        <v>5915</v>
      </c>
      <c r="E10">
        <v>9</v>
      </c>
      <c r="F10" s="62" t="s">
        <v>4035</v>
      </c>
    </row>
    <row r="11" ht="15" spans="1:6">
      <c r="A11" t="s">
        <v>68</v>
      </c>
      <c r="B11" t="s">
        <v>69</v>
      </c>
      <c r="C11">
        <v>529679</v>
      </c>
      <c r="D11" t="s">
        <v>2412</v>
      </c>
      <c r="E11">
        <v>10</v>
      </c>
      <c r="F11" s="62" t="s">
        <v>4037</v>
      </c>
    </row>
    <row r="12" ht="15" spans="1:6">
      <c r="A12" t="s">
        <v>2413</v>
      </c>
      <c r="B12" t="s">
        <v>653</v>
      </c>
      <c r="C12">
        <v>501597</v>
      </c>
      <c r="D12" t="s">
        <v>5916</v>
      </c>
      <c r="E12">
        <v>11</v>
      </c>
      <c r="F12" s="62" t="s">
        <v>4042</v>
      </c>
    </row>
    <row r="13" ht="15" spans="1:6">
      <c r="A13" t="s">
        <v>194</v>
      </c>
      <c r="B13" t="s">
        <v>152</v>
      </c>
      <c r="C13">
        <v>502667</v>
      </c>
      <c r="D13" t="s">
        <v>235</v>
      </c>
      <c r="E13">
        <v>12</v>
      </c>
      <c r="F13" s="62" t="s">
        <v>4047</v>
      </c>
    </row>
    <row r="14" ht="15" spans="1:6">
      <c r="A14" t="s">
        <v>2416</v>
      </c>
      <c r="B14" t="s">
        <v>69</v>
      </c>
      <c r="C14">
        <v>505547</v>
      </c>
      <c r="D14" t="s">
        <v>2417</v>
      </c>
      <c r="E14">
        <v>13</v>
      </c>
      <c r="F14" s="62" t="s">
        <v>4051</v>
      </c>
    </row>
    <row r="15" ht="15" spans="1:6">
      <c r="A15" t="s">
        <v>105</v>
      </c>
      <c r="B15" t="s">
        <v>106</v>
      </c>
      <c r="C15">
        <v>500248</v>
      </c>
      <c r="D15" t="s">
        <v>5917</v>
      </c>
      <c r="E15">
        <v>14</v>
      </c>
      <c r="F15" s="62" t="s">
        <v>4052</v>
      </c>
    </row>
    <row r="16" ht="15" spans="1:6">
      <c r="A16" t="s">
        <v>137</v>
      </c>
      <c r="B16" t="s">
        <v>69</v>
      </c>
      <c r="C16">
        <v>500824</v>
      </c>
      <c r="D16" t="s">
        <v>138</v>
      </c>
      <c r="E16">
        <v>15</v>
      </c>
      <c r="F16" s="62" t="s">
        <v>4053</v>
      </c>
    </row>
    <row r="17" ht="15" spans="1:6">
      <c r="A17" t="s">
        <v>226</v>
      </c>
      <c r="B17" t="s">
        <v>69</v>
      </c>
      <c r="C17">
        <v>503849</v>
      </c>
      <c r="D17" t="s">
        <v>227</v>
      </c>
      <c r="E17">
        <v>16</v>
      </c>
      <c r="F17" s="62" t="s">
        <v>4066</v>
      </c>
    </row>
    <row r="18" ht="15" spans="1:6">
      <c r="A18" t="s">
        <v>388</v>
      </c>
      <c r="B18" t="s">
        <v>69</v>
      </c>
      <c r="C18">
        <v>505190</v>
      </c>
      <c r="D18" t="s">
        <v>5918</v>
      </c>
      <c r="E18">
        <v>17</v>
      </c>
      <c r="F18" s="62" t="s">
        <v>4068</v>
      </c>
    </row>
    <row r="19" ht="15" spans="1:6">
      <c r="A19" t="s">
        <v>2428</v>
      </c>
      <c r="B19" t="s">
        <v>653</v>
      </c>
      <c r="C19">
        <v>510489</v>
      </c>
      <c r="D19" t="s">
        <v>2429</v>
      </c>
      <c r="E19">
        <v>17</v>
      </c>
      <c r="F19" s="62" t="s">
        <v>4069</v>
      </c>
    </row>
    <row r="20" ht="15" spans="1:6">
      <c r="A20" t="s">
        <v>152</v>
      </c>
      <c r="B20" t="s">
        <v>152</v>
      </c>
      <c r="C20">
        <v>503260</v>
      </c>
      <c r="D20" t="s">
        <v>5919</v>
      </c>
      <c r="E20">
        <v>19</v>
      </c>
      <c r="F20" s="62" t="s">
        <v>4073</v>
      </c>
    </row>
    <row r="21" ht="15" spans="1:6">
      <c r="A21" t="s">
        <v>1000</v>
      </c>
      <c r="B21" t="s">
        <v>69</v>
      </c>
      <c r="C21">
        <v>506062</v>
      </c>
      <c r="D21" t="s">
        <v>5920</v>
      </c>
      <c r="E21">
        <v>20</v>
      </c>
      <c r="F21" s="62" t="s">
        <v>4074</v>
      </c>
    </row>
    <row r="22" ht="15" spans="1:6">
      <c r="A22" t="s">
        <v>388</v>
      </c>
      <c r="B22" t="s">
        <v>69</v>
      </c>
      <c r="C22">
        <v>503252</v>
      </c>
      <c r="D22" t="s">
        <v>389</v>
      </c>
      <c r="E22">
        <v>21</v>
      </c>
      <c r="F22" s="62" t="s">
        <v>4076</v>
      </c>
    </row>
    <row r="23" ht="15" spans="1:6">
      <c r="A23" t="s">
        <v>787</v>
      </c>
      <c r="B23" t="s">
        <v>69</v>
      </c>
      <c r="C23">
        <v>505375</v>
      </c>
      <c r="D23" t="s">
        <v>1050</v>
      </c>
      <c r="E23">
        <v>22</v>
      </c>
      <c r="F23" s="62" t="s">
        <v>4088</v>
      </c>
    </row>
    <row r="24" ht="15" spans="1:6">
      <c r="A24" t="s">
        <v>384</v>
      </c>
      <c r="B24" t="s">
        <v>385</v>
      </c>
      <c r="C24">
        <v>503456</v>
      </c>
      <c r="D24" t="s">
        <v>2450</v>
      </c>
      <c r="E24">
        <v>23</v>
      </c>
      <c r="F24" s="62" t="s">
        <v>4103</v>
      </c>
    </row>
    <row r="25" ht="15" spans="1:6">
      <c r="A25" t="s">
        <v>2455</v>
      </c>
      <c r="B25" t="s">
        <v>689</v>
      </c>
      <c r="C25">
        <v>506795</v>
      </c>
      <c r="D25" t="s">
        <v>2456</v>
      </c>
      <c r="E25">
        <v>24</v>
      </c>
      <c r="F25" s="62" t="s">
        <v>4107</v>
      </c>
    </row>
    <row r="26" ht="15" spans="1:6">
      <c r="A26" t="s">
        <v>652</v>
      </c>
      <c r="B26" t="s">
        <v>653</v>
      </c>
      <c r="C26">
        <v>503764</v>
      </c>
      <c r="D26" t="s">
        <v>1186</v>
      </c>
      <c r="E26">
        <v>25</v>
      </c>
      <c r="F26" s="62" t="s">
        <v>4111</v>
      </c>
    </row>
    <row r="27" ht="15" spans="1:6">
      <c r="A27" t="s">
        <v>137</v>
      </c>
      <c r="B27" t="s">
        <v>69</v>
      </c>
      <c r="C27">
        <v>501326</v>
      </c>
      <c r="D27" t="s">
        <v>1676</v>
      </c>
      <c r="E27">
        <v>26</v>
      </c>
      <c r="F27" s="62" t="s">
        <v>4123</v>
      </c>
    </row>
    <row r="28" ht="15" spans="1:6">
      <c r="A28" t="s">
        <v>428</v>
      </c>
      <c r="B28" t="s">
        <v>69</v>
      </c>
      <c r="C28">
        <v>506780</v>
      </c>
      <c r="D28" t="s">
        <v>2458</v>
      </c>
      <c r="E28">
        <v>26</v>
      </c>
      <c r="F28" s="62" t="s">
        <v>4124</v>
      </c>
    </row>
    <row r="29" ht="15" spans="1:6">
      <c r="A29" t="s">
        <v>1525</v>
      </c>
      <c r="B29" t="s">
        <v>69</v>
      </c>
      <c r="C29">
        <v>529428</v>
      </c>
      <c r="D29" t="s">
        <v>2459</v>
      </c>
      <c r="E29">
        <v>28</v>
      </c>
      <c r="F29" s="62" t="s">
        <v>4125</v>
      </c>
    </row>
    <row r="30" ht="15" spans="1:6">
      <c r="A30" t="s">
        <v>1019</v>
      </c>
      <c r="B30" t="s">
        <v>69</v>
      </c>
      <c r="C30">
        <v>505604</v>
      </c>
      <c r="D30" t="s">
        <v>1021</v>
      </c>
      <c r="E30">
        <v>29</v>
      </c>
      <c r="F30" s="62" t="s">
        <v>4130</v>
      </c>
    </row>
    <row r="31" ht="15" spans="1:6">
      <c r="A31" t="s">
        <v>680</v>
      </c>
      <c r="B31" t="s">
        <v>464</v>
      </c>
      <c r="C31">
        <v>529758</v>
      </c>
      <c r="D31" t="s">
        <v>781</v>
      </c>
      <c r="E31">
        <v>30</v>
      </c>
      <c r="F31" s="62" t="s">
        <v>4133</v>
      </c>
    </row>
    <row r="32" ht="15" spans="1:6">
      <c r="A32" t="s">
        <v>787</v>
      </c>
      <c r="B32" t="s">
        <v>69</v>
      </c>
      <c r="C32">
        <v>501467</v>
      </c>
      <c r="D32" t="s">
        <v>788</v>
      </c>
      <c r="E32">
        <v>31</v>
      </c>
      <c r="F32" s="62" t="s">
        <v>4138</v>
      </c>
    </row>
    <row r="33" ht="15" spans="1:6">
      <c r="A33" t="s">
        <v>177</v>
      </c>
      <c r="B33" t="s">
        <v>106</v>
      </c>
      <c r="C33">
        <v>505388</v>
      </c>
      <c r="D33" t="s">
        <v>178</v>
      </c>
      <c r="E33">
        <v>31</v>
      </c>
      <c r="F33" s="62" t="s">
        <v>4136</v>
      </c>
    </row>
    <row r="34" ht="15" spans="1:6">
      <c r="A34" t="s">
        <v>1636</v>
      </c>
      <c r="B34" t="s">
        <v>689</v>
      </c>
      <c r="C34">
        <v>500052</v>
      </c>
      <c r="D34" t="s">
        <v>1637</v>
      </c>
      <c r="E34">
        <v>33</v>
      </c>
      <c r="F34" s="62" t="s">
        <v>4145</v>
      </c>
    </row>
    <row r="35" ht="15" spans="1:6">
      <c r="A35" t="s">
        <v>68</v>
      </c>
      <c r="B35" t="s">
        <v>69</v>
      </c>
      <c r="C35">
        <v>504704</v>
      </c>
      <c r="D35" t="s">
        <v>739</v>
      </c>
      <c r="E35">
        <v>34</v>
      </c>
      <c r="F35" s="62" t="s">
        <v>4149</v>
      </c>
    </row>
    <row r="36" ht="15" spans="1:6">
      <c r="A36" t="s">
        <v>1367</v>
      </c>
      <c r="B36" t="s">
        <v>69</v>
      </c>
      <c r="C36">
        <v>503987</v>
      </c>
      <c r="D36" t="s">
        <v>2320</v>
      </c>
      <c r="E36">
        <v>34</v>
      </c>
      <c r="F36" s="62" t="s">
        <v>4150</v>
      </c>
    </row>
    <row r="37" ht="15" spans="1:6">
      <c r="A37" t="s">
        <v>226</v>
      </c>
      <c r="B37" t="s">
        <v>69</v>
      </c>
      <c r="C37">
        <v>505648</v>
      </c>
      <c r="D37" t="s">
        <v>2473</v>
      </c>
      <c r="E37">
        <v>36</v>
      </c>
      <c r="F37" s="62" t="s">
        <v>4151</v>
      </c>
    </row>
    <row r="38" ht="15" spans="1:6">
      <c r="A38" t="s">
        <v>1525</v>
      </c>
      <c r="B38" t="s">
        <v>69</v>
      </c>
      <c r="C38">
        <v>529041</v>
      </c>
      <c r="D38" t="s">
        <v>1526</v>
      </c>
      <c r="E38">
        <v>37</v>
      </c>
      <c r="F38" s="62" t="s">
        <v>4157</v>
      </c>
    </row>
    <row r="39" ht="15" spans="1:6">
      <c r="A39" t="s">
        <v>1000</v>
      </c>
      <c r="B39" t="s">
        <v>69</v>
      </c>
      <c r="C39">
        <v>505115</v>
      </c>
      <c r="D39" t="s">
        <v>1557</v>
      </c>
      <c r="E39">
        <v>37</v>
      </c>
      <c r="F39" s="62" t="s">
        <v>4156</v>
      </c>
    </row>
    <row r="40" ht="15" spans="1:6">
      <c r="A40" t="s">
        <v>1309</v>
      </c>
      <c r="B40" t="s">
        <v>69</v>
      </c>
      <c r="C40">
        <v>505981</v>
      </c>
      <c r="D40" t="s">
        <v>1310</v>
      </c>
      <c r="E40">
        <v>39</v>
      </c>
      <c r="F40" s="62" t="s">
        <v>4159</v>
      </c>
    </row>
    <row r="41" ht="15" spans="1:6">
      <c r="A41" t="s">
        <v>1653</v>
      </c>
      <c r="B41" t="s">
        <v>69</v>
      </c>
      <c r="C41">
        <v>503557</v>
      </c>
      <c r="D41" t="s">
        <v>1654</v>
      </c>
      <c r="E41">
        <v>40</v>
      </c>
      <c r="F41" s="62" t="s">
        <v>4163</v>
      </c>
    </row>
    <row r="42" ht="15" spans="1:6">
      <c r="A42" t="s">
        <v>815</v>
      </c>
      <c r="B42" t="s">
        <v>69</v>
      </c>
      <c r="C42">
        <v>505768</v>
      </c>
      <c r="D42" t="s">
        <v>816</v>
      </c>
      <c r="E42">
        <v>51</v>
      </c>
      <c r="F42" s="62" t="s">
        <v>4216</v>
      </c>
    </row>
    <row r="43" ht="15" spans="1:6">
      <c r="A43" t="s">
        <v>137</v>
      </c>
      <c r="B43" t="s">
        <v>69</v>
      </c>
      <c r="C43">
        <v>506407</v>
      </c>
      <c r="D43" t="s">
        <v>900</v>
      </c>
      <c r="E43">
        <v>52</v>
      </c>
      <c r="F43" s="62" t="s">
        <v>4223</v>
      </c>
    </row>
    <row r="44" ht="15" spans="1:6">
      <c r="A44" t="s">
        <v>1367</v>
      </c>
      <c r="B44" t="s">
        <v>69</v>
      </c>
      <c r="C44">
        <v>504154</v>
      </c>
      <c r="D44" t="s">
        <v>1368</v>
      </c>
      <c r="E44">
        <v>52</v>
      </c>
      <c r="F44" s="62" t="s">
        <v>4224</v>
      </c>
    </row>
    <row r="45" ht="15" spans="1:6">
      <c r="A45" t="s">
        <v>1674</v>
      </c>
      <c r="B45" t="s">
        <v>483</v>
      </c>
      <c r="C45">
        <v>529637</v>
      </c>
      <c r="D45" t="s">
        <v>1675</v>
      </c>
      <c r="E45">
        <v>52</v>
      </c>
      <c r="F45" s="62" t="s">
        <v>4225</v>
      </c>
    </row>
    <row r="46" ht="15" spans="1:6">
      <c r="A46" t="s">
        <v>2133</v>
      </c>
      <c r="B46" t="s">
        <v>632</v>
      </c>
      <c r="C46">
        <v>529769</v>
      </c>
      <c r="D46" t="s">
        <v>2134</v>
      </c>
      <c r="E46">
        <v>55</v>
      </c>
      <c r="F46" s="62" t="s">
        <v>4229</v>
      </c>
    </row>
    <row r="47" ht="15" spans="1:6">
      <c r="A47" t="s">
        <v>1999</v>
      </c>
      <c r="B47" t="s">
        <v>2000</v>
      </c>
      <c r="C47">
        <v>528951</v>
      </c>
      <c r="D47" t="s">
        <v>2001</v>
      </c>
      <c r="E47">
        <v>56</v>
      </c>
      <c r="F47" s="62" t="s">
        <v>4230</v>
      </c>
    </row>
    <row r="48" ht="15" spans="1:6">
      <c r="A48" t="s">
        <v>1025</v>
      </c>
      <c r="B48" t="s">
        <v>689</v>
      </c>
      <c r="C48">
        <v>500554</v>
      </c>
      <c r="D48" t="s">
        <v>1026</v>
      </c>
      <c r="E48">
        <v>57</v>
      </c>
      <c r="F48" s="62" t="s">
        <v>4233</v>
      </c>
    </row>
    <row r="49" ht="15" spans="1:6">
      <c r="A49" t="s">
        <v>384</v>
      </c>
      <c r="B49" t="s">
        <v>385</v>
      </c>
      <c r="C49">
        <v>500193</v>
      </c>
      <c r="D49" t="s">
        <v>386</v>
      </c>
      <c r="E49">
        <v>58</v>
      </c>
      <c r="F49" s="62" t="s">
        <v>4244</v>
      </c>
    </row>
    <row r="50" ht="15" spans="1:6">
      <c r="A50" t="s">
        <v>521</v>
      </c>
      <c r="B50" t="s">
        <v>522</v>
      </c>
      <c r="C50">
        <v>504903</v>
      </c>
      <c r="D50" t="s">
        <v>2180</v>
      </c>
      <c r="E50">
        <v>58</v>
      </c>
      <c r="F50" s="62" t="s">
        <v>4243</v>
      </c>
    </row>
    <row r="51" ht="15" spans="1:6">
      <c r="A51" t="s">
        <v>2519</v>
      </c>
      <c r="B51" t="s">
        <v>572</v>
      </c>
      <c r="C51">
        <v>501730</v>
      </c>
      <c r="D51" t="s">
        <v>2520</v>
      </c>
      <c r="E51">
        <v>60</v>
      </c>
      <c r="F51" s="62" t="s">
        <v>4250</v>
      </c>
    </row>
    <row r="52" ht="15" spans="1:6">
      <c r="A52" t="s">
        <v>470</v>
      </c>
      <c r="B52" t="s">
        <v>471</v>
      </c>
      <c r="C52">
        <v>503180</v>
      </c>
      <c r="D52" t="s">
        <v>812</v>
      </c>
      <c r="E52">
        <v>61</v>
      </c>
      <c r="F52" s="62" t="s">
        <v>4255</v>
      </c>
    </row>
    <row r="53" ht="15" spans="1:6">
      <c r="A53" t="s">
        <v>1455</v>
      </c>
      <c r="B53" t="s">
        <v>617</v>
      </c>
      <c r="C53">
        <v>529200</v>
      </c>
      <c r="D53" t="s">
        <v>2523</v>
      </c>
      <c r="E53">
        <v>62</v>
      </c>
      <c r="F53" s="62" t="s">
        <v>4257</v>
      </c>
    </row>
    <row r="54" ht="15" spans="1:6">
      <c r="A54" t="s">
        <v>864</v>
      </c>
      <c r="B54" t="s">
        <v>69</v>
      </c>
      <c r="C54">
        <v>500236</v>
      </c>
      <c r="D54" t="s">
        <v>865</v>
      </c>
      <c r="E54">
        <v>63</v>
      </c>
      <c r="F54" s="62" t="s">
        <v>4261</v>
      </c>
    </row>
    <row r="55" ht="15" spans="1:6">
      <c r="A55" t="s">
        <v>2525</v>
      </c>
      <c r="B55" t="s">
        <v>69</v>
      </c>
      <c r="C55">
        <v>505166</v>
      </c>
      <c r="D55" t="s">
        <v>2526</v>
      </c>
      <c r="E55">
        <v>63</v>
      </c>
      <c r="F55" s="62" t="s">
        <v>4260</v>
      </c>
    </row>
    <row r="56" ht="15" spans="1:6">
      <c r="A56" t="s">
        <v>896</v>
      </c>
      <c r="B56" t="s">
        <v>483</v>
      </c>
      <c r="C56">
        <v>529795</v>
      </c>
      <c r="D56" t="s">
        <v>897</v>
      </c>
      <c r="E56">
        <v>65</v>
      </c>
      <c r="F56" s="62" t="s">
        <v>4265</v>
      </c>
    </row>
    <row r="57" ht="15" spans="1:6">
      <c r="A57" t="s">
        <v>827</v>
      </c>
      <c r="B57" t="s">
        <v>385</v>
      </c>
      <c r="C57">
        <v>506336</v>
      </c>
      <c r="D57" t="s">
        <v>2529</v>
      </c>
      <c r="E57">
        <v>65</v>
      </c>
      <c r="F57" s="62" t="s">
        <v>4266</v>
      </c>
    </row>
    <row r="58" ht="15" spans="1:6">
      <c r="A58" t="s">
        <v>384</v>
      </c>
      <c r="B58" t="s">
        <v>385</v>
      </c>
      <c r="C58">
        <v>505391</v>
      </c>
      <c r="D58" t="s">
        <v>1198</v>
      </c>
      <c r="E58">
        <v>67</v>
      </c>
      <c r="F58" s="62" t="s">
        <v>4268</v>
      </c>
    </row>
    <row r="59" ht="15" spans="1:6">
      <c r="A59" t="s">
        <v>388</v>
      </c>
      <c r="B59" t="s">
        <v>69</v>
      </c>
      <c r="C59">
        <v>506361</v>
      </c>
      <c r="D59" t="s">
        <v>2319</v>
      </c>
      <c r="E59">
        <v>67</v>
      </c>
      <c r="F59" s="62" t="s">
        <v>4269</v>
      </c>
    </row>
    <row r="60" ht="15" spans="1:6">
      <c r="A60" t="s">
        <v>1659</v>
      </c>
      <c r="B60" t="s">
        <v>106</v>
      </c>
      <c r="C60">
        <v>500862</v>
      </c>
      <c r="D60" t="s">
        <v>1660</v>
      </c>
      <c r="E60">
        <v>69</v>
      </c>
      <c r="F60" s="62" t="s">
        <v>4280</v>
      </c>
    </row>
    <row r="61" ht="15" spans="1:6">
      <c r="A61" t="s">
        <v>1397</v>
      </c>
      <c r="B61" t="s">
        <v>106</v>
      </c>
      <c r="C61">
        <v>505864</v>
      </c>
      <c r="D61" t="s">
        <v>1398</v>
      </c>
      <c r="E61">
        <v>70</v>
      </c>
      <c r="F61" s="62" t="s">
        <v>4283</v>
      </c>
    </row>
    <row r="62" ht="15" spans="1:6">
      <c r="A62" t="s">
        <v>1552</v>
      </c>
      <c r="B62" t="s">
        <v>69</v>
      </c>
      <c r="C62">
        <v>506714</v>
      </c>
      <c r="D62" t="s">
        <v>1553</v>
      </c>
      <c r="E62">
        <v>71</v>
      </c>
      <c r="F62" s="62" t="s">
        <v>4286</v>
      </c>
    </row>
    <row r="63" ht="15" spans="1:6">
      <c r="A63" t="s">
        <v>2539</v>
      </c>
      <c r="B63" t="s">
        <v>653</v>
      </c>
      <c r="C63">
        <v>506100</v>
      </c>
      <c r="D63" t="s">
        <v>2540</v>
      </c>
      <c r="E63">
        <v>72</v>
      </c>
      <c r="F63" s="62" t="s">
        <v>4292</v>
      </c>
    </row>
    <row r="64" ht="15" spans="1:6">
      <c r="A64" t="s">
        <v>137</v>
      </c>
      <c r="B64" t="s">
        <v>69</v>
      </c>
      <c r="C64">
        <v>504274</v>
      </c>
      <c r="D64" t="s">
        <v>1519</v>
      </c>
      <c r="E64">
        <v>73</v>
      </c>
      <c r="F64" s="62" t="s">
        <v>4296</v>
      </c>
    </row>
    <row r="65" ht="15" spans="1:6">
      <c r="A65" t="s">
        <v>68</v>
      </c>
      <c r="B65" t="s">
        <v>69</v>
      </c>
      <c r="C65">
        <v>501098</v>
      </c>
      <c r="D65" t="s">
        <v>2548</v>
      </c>
      <c r="E65">
        <v>74</v>
      </c>
      <c r="F65" s="62" t="s">
        <v>4306</v>
      </c>
    </row>
    <row r="66" ht="15" spans="1:6">
      <c r="A66" t="s">
        <v>226</v>
      </c>
      <c r="B66" t="s">
        <v>69</v>
      </c>
      <c r="C66">
        <v>506399</v>
      </c>
      <c r="D66" t="s">
        <v>1303</v>
      </c>
      <c r="E66">
        <v>74</v>
      </c>
      <c r="F66" s="62" t="s">
        <v>4307</v>
      </c>
    </row>
    <row r="67" ht="15" spans="1:6">
      <c r="A67" t="s">
        <v>1450</v>
      </c>
      <c r="B67" t="s">
        <v>1451</v>
      </c>
      <c r="C67">
        <v>529146</v>
      </c>
      <c r="D67" t="s">
        <v>1452</v>
      </c>
      <c r="E67">
        <v>74</v>
      </c>
      <c r="F67" s="62" t="s">
        <v>4305</v>
      </c>
    </row>
    <row r="68" ht="15" spans="1:6">
      <c r="A68" t="s">
        <v>1118</v>
      </c>
      <c r="B68" t="s">
        <v>69</v>
      </c>
      <c r="C68">
        <v>501438</v>
      </c>
      <c r="D68" t="s">
        <v>1119</v>
      </c>
      <c r="E68">
        <v>77</v>
      </c>
      <c r="F68" s="62" t="s">
        <v>4311</v>
      </c>
    </row>
    <row r="69" ht="15" spans="1:6">
      <c r="A69" t="s">
        <v>2552</v>
      </c>
      <c r="B69" t="s">
        <v>69</v>
      </c>
      <c r="C69">
        <v>506709</v>
      </c>
      <c r="D69" t="s">
        <v>2553</v>
      </c>
      <c r="E69">
        <v>78</v>
      </c>
      <c r="F69" s="62" t="s">
        <v>4314</v>
      </c>
    </row>
    <row r="70" ht="15" spans="1:6">
      <c r="A70" t="s">
        <v>1624</v>
      </c>
      <c r="B70" t="s">
        <v>689</v>
      </c>
      <c r="C70">
        <v>505919</v>
      </c>
      <c r="D70" t="s">
        <v>1625</v>
      </c>
      <c r="E70">
        <v>78</v>
      </c>
      <c r="F70" s="62" t="s">
        <v>4315</v>
      </c>
    </row>
    <row r="71" ht="15" spans="1:6">
      <c r="A71" t="s">
        <v>1768</v>
      </c>
      <c r="B71" t="s">
        <v>572</v>
      </c>
      <c r="C71">
        <v>528827</v>
      </c>
      <c r="D71" t="s">
        <v>1769</v>
      </c>
      <c r="E71">
        <v>78</v>
      </c>
      <c r="F71" s="62" t="s">
        <v>4313</v>
      </c>
    </row>
    <row r="72" ht="15" spans="1:6">
      <c r="A72" t="s">
        <v>2367</v>
      </c>
      <c r="B72" t="s">
        <v>2367</v>
      </c>
      <c r="C72">
        <v>529432</v>
      </c>
      <c r="D72" t="s">
        <v>2555</v>
      </c>
      <c r="E72">
        <v>81</v>
      </c>
      <c r="F72" s="62" t="s">
        <v>4324</v>
      </c>
    </row>
    <row r="73" ht="15" spans="1:6">
      <c r="A73" t="s">
        <v>478</v>
      </c>
      <c r="B73" t="s">
        <v>106</v>
      </c>
      <c r="C73">
        <v>505482</v>
      </c>
      <c r="D73" t="s">
        <v>1212</v>
      </c>
      <c r="E73">
        <v>82</v>
      </c>
      <c r="F73" s="62" t="s">
        <v>4325</v>
      </c>
    </row>
    <row r="74" ht="15" spans="1:6">
      <c r="A74" t="s">
        <v>1605</v>
      </c>
      <c r="B74" t="s">
        <v>653</v>
      </c>
      <c r="C74">
        <v>511965</v>
      </c>
      <c r="D74" t="s">
        <v>1606</v>
      </c>
      <c r="E74">
        <v>83</v>
      </c>
      <c r="F74" s="62" t="s">
        <v>4329</v>
      </c>
    </row>
    <row r="75" ht="15" spans="1:6">
      <c r="A75" t="s">
        <v>513</v>
      </c>
      <c r="B75" t="s">
        <v>106</v>
      </c>
      <c r="C75">
        <v>501944</v>
      </c>
      <c r="D75" t="s">
        <v>1301</v>
      </c>
      <c r="E75">
        <v>84</v>
      </c>
      <c r="F75" s="62" t="s">
        <v>4335</v>
      </c>
    </row>
    <row r="76" ht="15" spans="1:6">
      <c r="A76" t="s">
        <v>388</v>
      </c>
      <c r="B76" t="s">
        <v>69</v>
      </c>
      <c r="C76">
        <v>503034</v>
      </c>
      <c r="D76" t="s">
        <v>2560</v>
      </c>
      <c r="E76">
        <v>85</v>
      </c>
      <c r="F76" s="62" t="s">
        <v>4337</v>
      </c>
    </row>
    <row r="77" ht="15" spans="1:6">
      <c r="A77" t="s">
        <v>2561</v>
      </c>
      <c r="B77" t="s">
        <v>69</v>
      </c>
      <c r="C77">
        <v>529508</v>
      </c>
      <c r="D77" t="s">
        <v>2562</v>
      </c>
      <c r="E77">
        <v>85</v>
      </c>
      <c r="F77" s="62" t="s">
        <v>4338</v>
      </c>
    </row>
    <row r="78" ht="15" spans="1:6">
      <c r="A78" t="s">
        <v>521</v>
      </c>
      <c r="B78" t="s">
        <v>522</v>
      </c>
      <c r="C78">
        <v>528829</v>
      </c>
      <c r="D78" t="s">
        <v>2566</v>
      </c>
      <c r="E78">
        <v>87</v>
      </c>
      <c r="F78" s="62" t="s">
        <v>4343</v>
      </c>
    </row>
    <row r="79" ht="15" spans="1:6">
      <c r="A79" t="s">
        <v>2567</v>
      </c>
      <c r="B79" t="s">
        <v>69</v>
      </c>
      <c r="C79">
        <v>503600</v>
      </c>
      <c r="D79" t="s">
        <v>2568</v>
      </c>
      <c r="E79">
        <v>87</v>
      </c>
      <c r="F79" s="62" t="s">
        <v>4344</v>
      </c>
    </row>
    <row r="80" ht="15" spans="1:6">
      <c r="A80" t="s">
        <v>667</v>
      </c>
      <c r="B80" t="s">
        <v>668</v>
      </c>
      <c r="C80">
        <v>499994</v>
      </c>
      <c r="D80" t="s">
        <v>669</v>
      </c>
      <c r="E80">
        <v>89</v>
      </c>
      <c r="F80" s="62" t="s">
        <v>4349</v>
      </c>
    </row>
    <row r="81" ht="15" spans="1:6">
      <c r="A81" t="s">
        <v>1455</v>
      </c>
      <c r="B81" t="s">
        <v>617</v>
      </c>
      <c r="C81">
        <v>503114</v>
      </c>
      <c r="D81" t="s">
        <v>1456</v>
      </c>
      <c r="E81">
        <v>89</v>
      </c>
      <c r="F81" s="62" t="s">
        <v>4350</v>
      </c>
    </row>
    <row r="82" ht="15" spans="1:6">
      <c r="A82" t="s">
        <v>68</v>
      </c>
      <c r="B82" t="s">
        <v>69</v>
      </c>
      <c r="C82">
        <v>506176</v>
      </c>
      <c r="D82" t="s">
        <v>2569</v>
      </c>
      <c r="E82">
        <v>89</v>
      </c>
      <c r="F82" s="62" t="s">
        <v>4352</v>
      </c>
    </row>
    <row r="83" ht="15" spans="1:6">
      <c r="A83" t="s">
        <v>2570</v>
      </c>
      <c r="B83" t="s">
        <v>385</v>
      </c>
      <c r="C83">
        <v>503003</v>
      </c>
      <c r="D83" t="s">
        <v>2571</v>
      </c>
      <c r="E83">
        <v>92</v>
      </c>
      <c r="F83" s="62" t="s">
        <v>4355</v>
      </c>
    </row>
    <row r="84" ht="15" spans="1:6">
      <c r="A84" t="s">
        <v>787</v>
      </c>
      <c r="B84" t="s">
        <v>69</v>
      </c>
      <c r="C84">
        <v>529522</v>
      </c>
      <c r="D84" t="s">
        <v>2572</v>
      </c>
      <c r="E84">
        <v>93</v>
      </c>
      <c r="F84" s="62" t="s">
        <v>4357</v>
      </c>
    </row>
    <row r="85" ht="15" spans="1:6">
      <c r="A85" t="s">
        <v>2211</v>
      </c>
      <c r="B85" t="s">
        <v>385</v>
      </c>
      <c r="C85">
        <v>528883</v>
      </c>
      <c r="D85" t="s">
        <v>2573</v>
      </c>
      <c r="E85">
        <v>94</v>
      </c>
      <c r="F85" s="62" t="s">
        <v>4360</v>
      </c>
    </row>
    <row r="86" ht="15" spans="1:6">
      <c r="A86" t="s">
        <v>226</v>
      </c>
      <c r="B86" t="s">
        <v>69</v>
      </c>
      <c r="C86">
        <v>529160</v>
      </c>
      <c r="D86" t="s">
        <v>2576</v>
      </c>
      <c r="E86">
        <v>95</v>
      </c>
      <c r="F86" s="62" t="s">
        <v>4366</v>
      </c>
    </row>
    <row r="87" ht="15" spans="1:6">
      <c r="A87" t="s">
        <v>1697</v>
      </c>
      <c r="B87" t="s">
        <v>632</v>
      </c>
      <c r="C87">
        <v>514827</v>
      </c>
      <c r="D87" t="s">
        <v>1698</v>
      </c>
      <c r="E87">
        <v>96</v>
      </c>
      <c r="F87" s="62" t="s">
        <v>4369</v>
      </c>
    </row>
    <row r="88" ht="15" spans="1:6">
      <c r="A88" t="s">
        <v>1766</v>
      </c>
      <c r="B88" t="s">
        <v>572</v>
      </c>
      <c r="C88">
        <v>528826</v>
      </c>
      <c r="D88" t="s">
        <v>1767</v>
      </c>
      <c r="E88">
        <v>96</v>
      </c>
      <c r="F88" s="62" t="s">
        <v>4373</v>
      </c>
    </row>
    <row r="89" ht="15" spans="1:6">
      <c r="A89" t="s">
        <v>1000</v>
      </c>
      <c r="B89" t="s">
        <v>69</v>
      </c>
      <c r="C89">
        <v>505051</v>
      </c>
      <c r="D89" t="s">
        <v>1122</v>
      </c>
      <c r="E89">
        <v>98</v>
      </c>
      <c r="F89" s="62" t="s">
        <v>4377</v>
      </c>
    </row>
    <row r="90" ht="15" spans="1:6">
      <c r="A90" t="s">
        <v>174</v>
      </c>
      <c r="B90" t="s">
        <v>69</v>
      </c>
      <c r="C90">
        <v>530200</v>
      </c>
      <c r="D90" t="s">
        <v>2580</v>
      </c>
      <c r="E90">
        <v>98</v>
      </c>
      <c r="F90" s="62" t="s">
        <v>4378</v>
      </c>
    </row>
    <row r="91" ht="15" spans="1:6">
      <c r="A91" t="s">
        <v>388</v>
      </c>
      <c r="B91" t="s">
        <v>69</v>
      </c>
      <c r="C91">
        <v>501632</v>
      </c>
      <c r="D91" t="s">
        <v>2586</v>
      </c>
      <c r="E91">
        <v>100</v>
      </c>
      <c r="F91" s="62" t="s">
        <v>4386</v>
      </c>
    </row>
    <row r="92" ht="15" spans="1:6">
      <c r="A92" t="s">
        <v>1453</v>
      </c>
      <c r="B92" t="s">
        <v>69</v>
      </c>
      <c r="C92">
        <v>529026</v>
      </c>
      <c r="D92" t="s">
        <v>1454</v>
      </c>
      <c r="E92">
        <v>100</v>
      </c>
      <c r="F92" s="62" t="s">
        <v>4388</v>
      </c>
    </row>
    <row r="93" ht="15" spans="1:6">
      <c r="A93" t="s">
        <v>962</v>
      </c>
      <c r="B93" t="s">
        <v>69</v>
      </c>
      <c r="C93">
        <v>528832</v>
      </c>
      <c r="D93" t="s">
        <v>968</v>
      </c>
      <c r="E93">
        <v>102</v>
      </c>
      <c r="F93" s="62" t="s">
        <v>4395</v>
      </c>
    </row>
    <row r="94" ht="15" spans="1:6">
      <c r="A94" t="s">
        <v>2596</v>
      </c>
      <c r="B94" t="s">
        <v>647</v>
      </c>
      <c r="C94">
        <v>508025</v>
      </c>
      <c r="D94" t="s">
        <v>2597</v>
      </c>
      <c r="E94">
        <v>103</v>
      </c>
      <c r="F94" s="62" t="s">
        <v>4404</v>
      </c>
    </row>
    <row r="95" ht="15" spans="1:6">
      <c r="A95" t="s">
        <v>1038</v>
      </c>
      <c r="B95" t="s">
        <v>106</v>
      </c>
      <c r="C95">
        <v>501928</v>
      </c>
      <c r="D95" t="s">
        <v>1039</v>
      </c>
      <c r="E95">
        <v>104</v>
      </c>
      <c r="F95" s="62" t="s">
        <v>4407</v>
      </c>
    </row>
    <row r="96" ht="15" spans="1:6">
      <c r="A96" t="s">
        <v>384</v>
      </c>
      <c r="B96" t="s">
        <v>385</v>
      </c>
      <c r="C96">
        <v>500484</v>
      </c>
      <c r="D96" t="s">
        <v>1017</v>
      </c>
      <c r="E96">
        <v>105</v>
      </c>
      <c r="F96" s="62" t="s">
        <v>4414</v>
      </c>
    </row>
    <row r="97" ht="15" spans="1:6">
      <c r="A97" t="s">
        <v>105</v>
      </c>
      <c r="B97" t="s">
        <v>106</v>
      </c>
      <c r="C97">
        <v>504950</v>
      </c>
      <c r="D97" t="s">
        <v>1666</v>
      </c>
      <c r="E97">
        <v>105</v>
      </c>
      <c r="F97" s="62" t="s">
        <v>4416</v>
      </c>
    </row>
    <row r="98" ht="15" spans="1:6">
      <c r="A98" t="s">
        <v>1177</v>
      </c>
      <c r="B98" t="s">
        <v>653</v>
      </c>
      <c r="C98">
        <v>529704</v>
      </c>
      <c r="D98" t="s">
        <v>1178</v>
      </c>
      <c r="E98">
        <v>107</v>
      </c>
      <c r="F98" s="62" t="s">
        <v>4420</v>
      </c>
    </row>
    <row r="99" ht="15" spans="1:6">
      <c r="A99" t="s">
        <v>68</v>
      </c>
      <c r="B99" t="s">
        <v>69</v>
      </c>
      <c r="C99">
        <v>528921</v>
      </c>
      <c r="D99" t="s">
        <v>2601</v>
      </c>
      <c r="E99">
        <v>107</v>
      </c>
      <c r="F99" s="62" t="s">
        <v>4421</v>
      </c>
    </row>
    <row r="100" ht="15" spans="1:6">
      <c r="A100" t="s">
        <v>2351</v>
      </c>
      <c r="B100" t="s">
        <v>69</v>
      </c>
      <c r="C100">
        <v>529076</v>
      </c>
      <c r="D100" t="s">
        <v>2352</v>
      </c>
      <c r="E100">
        <v>107</v>
      </c>
      <c r="F100" s="62" t="s">
        <v>4425</v>
      </c>
    </row>
    <row r="101" ht="15" spans="1:6">
      <c r="A101" t="s">
        <v>1000</v>
      </c>
      <c r="B101" t="s">
        <v>69</v>
      </c>
      <c r="C101">
        <v>529537</v>
      </c>
      <c r="D101" t="s">
        <v>1005</v>
      </c>
      <c r="E101">
        <v>110</v>
      </c>
      <c r="F101" s="62" t="s">
        <v>4441</v>
      </c>
    </row>
    <row r="102" ht="15" spans="1:6">
      <c r="A102" t="s">
        <v>152</v>
      </c>
      <c r="B102" t="s">
        <v>152</v>
      </c>
      <c r="C102">
        <v>502544</v>
      </c>
      <c r="D102" t="s">
        <v>1041</v>
      </c>
      <c r="E102">
        <v>110</v>
      </c>
      <c r="F102" s="62" t="s">
        <v>4439</v>
      </c>
    </row>
    <row r="103" ht="15" spans="1:6">
      <c r="A103" t="s">
        <v>428</v>
      </c>
      <c r="B103" t="s">
        <v>69</v>
      </c>
      <c r="C103">
        <v>529633</v>
      </c>
      <c r="D103" t="s">
        <v>2618</v>
      </c>
      <c r="E103">
        <v>112</v>
      </c>
      <c r="F103" s="62" t="s">
        <v>4443</v>
      </c>
    </row>
    <row r="104" ht="15" spans="1:6">
      <c r="A104" t="s">
        <v>226</v>
      </c>
      <c r="B104" t="s">
        <v>69</v>
      </c>
      <c r="C104">
        <v>529506</v>
      </c>
      <c r="D104" t="s">
        <v>1304</v>
      </c>
      <c r="E104">
        <v>113</v>
      </c>
      <c r="F104" s="62" t="s">
        <v>4445</v>
      </c>
    </row>
    <row r="105" ht="15" spans="1:6">
      <c r="A105" t="s">
        <v>2623</v>
      </c>
      <c r="B105" t="s">
        <v>2624</v>
      </c>
      <c r="C105">
        <v>529741</v>
      </c>
      <c r="D105" t="s">
        <v>2625</v>
      </c>
      <c r="E105">
        <v>114</v>
      </c>
      <c r="F105" s="62" t="s">
        <v>4449</v>
      </c>
    </row>
    <row r="106" ht="15" spans="1:6">
      <c r="A106" t="s">
        <v>2626</v>
      </c>
      <c r="B106" t="s">
        <v>69</v>
      </c>
      <c r="C106">
        <v>502794</v>
      </c>
      <c r="D106" t="s">
        <v>2627</v>
      </c>
      <c r="E106">
        <v>115</v>
      </c>
      <c r="F106" s="62" t="s">
        <v>4453</v>
      </c>
    </row>
    <row r="107" ht="15" spans="1:6">
      <c r="A107" t="s">
        <v>1367</v>
      </c>
      <c r="B107" t="s">
        <v>69</v>
      </c>
      <c r="C107">
        <v>506871</v>
      </c>
      <c r="D107" t="s">
        <v>2329</v>
      </c>
      <c r="E107">
        <v>116</v>
      </c>
      <c r="F107" s="62" t="s">
        <v>4455</v>
      </c>
    </row>
    <row r="108" ht="15" spans="1:6">
      <c r="A108" t="s">
        <v>2202</v>
      </c>
      <c r="B108" t="s">
        <v>106</v>
      </c>
      <c r="C108">
        <v>506429</v>
      </c>
      <c r="D108" t="s">
        <v>2203</v>
      </c>
      <c r="E108">
        <v>117</v>
      </c>
      <c r="F108" s="62" t="s">
        <v>4456</v>
      </c>
    </row>
    <row r="109" ht="15" spans="1:6">
      <c r="A109" t="s">
        <v>226</v>
      </c>
      <c r="B109" t="s">
        <v>69</v>
      </c>
      <c r="C109">
        <v>502308</v>
      </c>
      <c r="D109" t="s">
        <v>2628</v>
      </c>
      <c r="E109">
        <v>118</v>
      </c>
      <c r="F109" s="62" t="s">
        <v>4458</v>
      </c>
    </row>
    <row r="110" ht="15" spans="1:6">
      <c r="A110" t="s">
        <v>595</v>
      </c>
      <c r="B110" t="s">
        <v>464</v>
      </c>
      <c r="C110">
        <v>504066</v>
      </c>
      <c r="D110" t="s">
        <v>756</v>
      </c>
      <c r="E110">
        <v>119</v>
      </c>
      <c r="F110" s="62" t="s">
        <v>4461</v>
      </c>
    </row>
    <row r="111" ht="15" spans="1:6">
      <c r="A111" t="s">
        <v>1360</v>
      </c>
      <c r="B111" t="s">
        <v>69</v>
      </c>
      <c r="C111">
        <v>514931</v>
      </c>
      <c r="D111" t="s">
        <v>1361</v>
      </c>
      <c r="E111">
        <v>119</v>
      </c>
      <c r="F111" s="62" t="s">
        <v>4463</v>
      </c>
    </row>
    <row r="112" ht="15" spans="1:6">
      <c r="A112" t="s">
        <v>1443</v>
      </c>
      <c r="B112" t="s">
        <v>653</v>
      </c>
      <c r="C112">
        <v>530003</v>
      </c>
      <c r="D112" t="s">
        <v>1444</v>
      </c>
      <c r="E112">
        <v>119</v>
      </c>
      <c r="F112" s="62" t="s">
        <v>4464</v>
      </c>
    </row>
    <row r="113" ht="15" spans="1:6">
      <c r="A113" t="s">
        <v>1453</v>
      </c>
      <c r="B113" t="s">
        <v>69</v>
      </c>
      <c r="C113">
        <v>500186</v>
      </c>
      <c r="D113" t="s">
        <v>2633</v>
      </c>
      <c r="E113">
        <v>122</v>
      </c>
      <c r="F113" s="62" t="s">
        <v>4467</v>
      </c>
    </row>
    <row r="114" ht="15" spans="1:6">
      <c r="A114" t="s">
        <v>1114</v>
      </c>
      <c r="B114" t="s">
        <v>69</v>
      </c>
      <c r="C114">
        <v>504800</v>
      </c>
      <c r="D114" t="s">
        <v>1115</v>
      </c>
      <c r="E114">
        <v>122</v>
      </c>
      <c r="F114" s="62" t="s">
        <v>4465</v>
      </c>
    </row>
    <row r="115" ht="15" spans="1:6">
      <c r="A115" t="s">
        <v>226</v>
      </c>
      <c r="B115" t="s">
        <v>69</v>
      </c>
      <c r="C115">
        <v>528997</v>
      </c>
      <c r="D115" t="s">
        <v>2639</v>
      </c>
      <c r="E115">
        <v>124</v>
      </c>
      <c r="F115" s="62" t="s">
        <v>4472</v>
      </c>
    </row>
    <row r="116" ht="15" spans="1:6">
      <c r="A116" t="s">
        <v>1453</v>
      </c>
      <c r="B116" t="s">
        <v>69</v>
      </c>
      <c r="C116">
        <v>502491</v>
      </c>
      <c r="D116" t="s">
        <v>2640</v>
      </c>
      <c r="E116">
        <v>124</v>
      </c>
      <c r="F116" s="62" t="s">
        <v>4473</v>
      </c>
    </row>
    <row r="117" ht="15" spans="1:6">
      <c r="A117" t="s">
        <v>137</v>
      </c>
      <c r="B117" t="s">
        <v>69</v>
      </c>
      <c r="C117">
        <v>500299</v>
      </c>
      <c r="D117" t="s">
        <v>890</v>
      </c>
      <c r="E117">
        <v>126</v>
      </c>
      <c r="F117" s="62" t="s">
        <v>4480</v>
      </c>
    </row>
    <row r="118" ht="15" spans="1:6">
      <c r="A118" t="s">
        <v>1343</v>
      </c>
      <c r="B118" t="s">
        <v>471</v>
      </c>
      <c r="C118">
        <v>501245</v>
      </c>
      <c r="D118" t="s">
        <v>1344</v>
      </c>
      <c r="E118">
        <v>126</v>
      </c>
      <c r="F118" s="62" t="s">
        <v>4477</v>
      </c>
    </row>
    <row r="119" ht="15" spans="1:6">
      <c r="A119" t="s">
        <v>384</v>
      </c>
      <c r="B119" t="s">
        <v>385</v>
      </c>
      <c r="C119">
        <v>501161</v>
      </c>
      <c r="D119" t="s">
        <v>1208</v>
      </c>
      <c r="E119">
        <v>128</v>
      </c>
      <c r="F119" s="62" t="s">
        <v>4484</v>
      </c>
    </row>
    <row r="120" ht="15" spans="1:6">
      <c r="A120" t="s">
        <v>521</v>
      </c>
      <c r="B120" t="s">
        <v>522</v>
      </c>
      <c r="C120">
        <v>502898</v>
      </c>
      <c r="D120" t="s">
        <v>1522</v>
      </c>
      <c r="E120">
        <v>128</v>
      </c>
      <c r="F120" s="62" t="s">
        <v>4485</v>
      </c>
    </row>
    <row r="121" ht="15" spans="1:6">
      <c r="A121" t="s">
        <v>521</v>
      </c>
      <c r="B121" t="s">
        <v>522</v>
      </c>
      <c r="C121">
        <v>503294</v>
      </c>
      <c r="D121" t="s">
        <v>1634</v>
      </c>
      <c r="E121">
        <v>128</v>
      </c>
      <c r="F121" s="62" t="s">
        <v>4486</v>
      </c>
    </row>
    <row r="122" ht="15" spans="1:6">
      <c r="A122" t="s">
        <v>1450</v>
      </c>
      <c r="B122" t="s">
        <v>1451</v>
      </c>
      <c r="C122">
        <v>510873</v>
      </c>
      <c r="D122" t="s">
        <v>2649</v>
      </c>
      <c r="E122">
        <v>131</v>
      </c>
      <c r="F122" s="62" t="s">
        <v>4491</v>
      </c>
    </row>
    <row r="123" ht="15" spans="1:6">
      <c r="A123" t="s">
        <v>68</v>
      </c>
      <c r="B123" t="s">
        <v>69</v>
      </c>
      <c r="C123">
        <v>529794</v>
      </c>
      <c r="D123" t="s">
        <v>2650</v>
      </c>
      <c r="E123">
        <v>131</v>
      </c>
      <c r="F123" s="62" t="s">
        <v>4492</v>
      </c>
    </row>
    <row r="124" ht="15" spans="1:6">
      <c r="A124" t="s">
        <v>717</v>
      </c>
      <c r="B124" t="s">
        <v>522</v>
      </c>
      <c r="C124">
        <v>528957</v>
      </c>
      <c r="D124" t="s">
        <v>2171</v>
      </c>
      <c r="E124">
        <v>131</v>
      </c>
      <c r="F124" s="62" t="s">
        <v>4494</v>
      </c>
    </row>
    <row r="125" ht="15" spans="1:6">
      <c r="A125" t="s">
        <v>815</v>
      </c>
      <c r="B125" t="s">
        <v>69</v>
      </c>
      <c r="C125">
        <v>506024</v>
      </c>
      <c r="D125" t="s">
        <v>2652</v>
      </c>
      <c r="E125">
        <v>134</v>
      </c>
      <c r="F125" s="62" t="s">
        <v>4497</v>
      </c>
    </row>
    <row r="126" ht="15" spans="1:6">
      <c r="A126" t="s">
        <v>2658</v>
      </c>
      <c r="B126" t="s">
        <v>632</v>
      </c>
      <c r="C126">
        <v>529390</v>
      </c>
      <c r="D126" t="s">
        <v>2659</v>
      </c>
      <c r="E126">
        <v>135</v>
      </c>
      <c r="F126" s="62" t="s">
        <v>4501</v>
      </c>
    </row>
    <row r="127" ht="15" spans="1:6">
      <c r="A127" t="s">
        <v>496</v>
      </c>
      <c r="B127" t="s">
        <v>497</v>
      </c>
      <c r="C127">
        <v>505636</v>
      </c>
      <c r="D127" t="s">
        <v>820</v>
      </c>
      <c r="E127">
        <v>136</v>
      </c>
      <c r="F127" s="62" t="s">
        <v>4503</v>
      </c>
    </row>
    <row r="128" ht="15" spans="1:6">
      <c r="A128" t="s">
        <v>105</v>
      </c>
      <c r="B128" t="s">
        <v>106</v>
      </c>
      <c r="C128">
        <v>500715</v>
      </c>
      <c r="D128" t="s">
        <v>1166</v>
      </c>
      <c r="E128">
        <v>136</v>
      </c>
      <c r="F128" s="62" t="s">
        <v>4504</v>
      </c>
    </row>
    <row r="129" ht="15" spans="1:6">
      <c r="A129" t="s">
        <v>1453</v>
      </c>
      <c r="B129" t="s">
        <v>69</v>
      </c>
      <c r="C129">
        <v>529480</v>
      </c>
      <c r="D129" t="s">
        <v>2661</v>
      </c>
      <c r="E129">
        <v>136</v>
      </c>
      <c r="F129" s="62" t="s">
        <v>4507</v>
      </c>
    </row>
    <row r="130" ht="15" spans="1:6">
      <c r="A130" t="s">
        <v>1251</v>
      </c>
      <c r="B130" t="s">
        <v>497</v>
      </c>
      <c r="C130">
        <v>503481</v>
      </c>
      <c r="D130" t="s">
        <v>1252</v>
      </c>
      <c r="E130">
        <v>139</v>
      </c>
      <c r="F130" s="62" t="s">
        <v>4508</v>
      </c>
    </row>
    <row r="131" ht="15" spans="1:6">
      <c r="A131" t="s">
        <v>1760</v>
      </c>
      <c r="B131" t="s">
        <v>572</v>
      </c>
      <c r="C131">
        <v>506289</v>
      </c>
      <c r="D131" t="s">
        <v>1761</v>
      </c>
      <c r="E131">
        <v>139</v>
      </c>
      <c r="F131" s="62" t="s">
        <v>4511</v>
      </c>
    </row>
    <row r="132" ht="15" spans="1:6">
      <c r="A132" t="s">
        <v>595</v>
      </c>
      <c r="B132" t="s">
        <v>464</v>
      </c>
      <c r="C132">
        <v>528923</v>
      </c>
      <c r="D132" t="s">
        <v>1193</v>
      </c>
      <c r="E132">
        <v>141</v>
      </c>
      <c r="F132" s="62" t="s">
        <v>4513</v>
      </c>
    </row>
    <row r="133" ht="15" spans="1:6">
      <c r="A133" t="s">
        <v>1764</v>
      </c>
      <c r="B133" t="s">
        <v>572</v>
      </c>
      <c r="C133">
        <v>500789</v>
      </c>
      <c r="D133" t="s">
        <v>1765</v>
      </c>
      <c r="E133">
        <v>141</v>
      </c>
      <c r="F133" s="62" t="s">
        <v>4514</v>
      </c>
    </row>
    <row r="134" ht="15" spans="1:6">
      <c r="A134" t="s">
        <v>68</v>
      </c>
      <c r="B134" t="s">
        <v>69</v>
      </c>
      <c r="C134">
        <v>502130</v>
      </c>
      <c r="D134" t="s">
        <v>2667</v>
      </c>
      <c r="E134">
        <v>143</v>
      </c>
      <c r="F134" s="62" t="s">
        <v>4519</v>
      </c>
    </row>
    <row r="135" ht="15" spans="1:6">
      <c r="A135" t="s">
        <v>68</v>
      </c>
      <c r="B135" t="s">
        <v>69</v>
      </c>
      <c r="C135">
        <v>505552</v>
      </c>
      <c r="D135" t="s">
        <v>2666</v>
      </c>
      <c r="E135">
        <v>143</v>
      </c>
      <c r="F135" s="62" t="s">
        <v>4518</v>
      </c>
    </row>
    <row r="136" ht="15" spans="1:6">
      <c r="A136" t="s">
        <v>1100</v>
      </c>
      <c r="B136" t="s">
        <v>572</v>
      </c>
      <c r="C136">
        <v>530202</v>
      </c>
      <c r="D136" t="s">
        <v>2676</v>
      </c>
      <c r="E136">
        <v>145</v>
      </c>
      <c r="F136" s="62" t="s">
        <v>4524</v>
      </c>
    </row>
    <row r="137" ht="15" spans="1:6">
      <c r="A137" t="s">
        <v>2678</v>
      </c>
      <c r="B137" t="s">
        <v>689</v>
      </c>
      <c r="C137">
        <v>501902</v>
      </c>
      <c r="D137" t="s">
        <v>2679</v>
      </c>
      <c r="E137">
        <v>146</v>
      </c>
      <c r="F137" s="62" t="s">
        <v>4531</v>
      </c>
    </row>
    <row r="138" ht="15" spans="1:6">
      <c r="A138" t="s">
        <v>1116</v>
      </c>
      <c r="B138" t="s">
        <v>69</v>
      </c>
      <c r="C138">
        <v>529045</v>
      </c>
      <c r="D138" t="s">
        <v>2680</v>
      </c>
      <c r="E138">
        <v>146</v>
      </c>
      <c r="F138" s="62" t="s">
        <v>4532</v>
      </c>
    </row>
    <row r="139" ht="15" spans="1:6">
      <c r="A139" t="s">
        <v>680</v>
      </c>
      <c r="B139" t="s">
        <v>464</v>
      </c>
      <c r="C139">
        <v>503271</v>
      </c>
      <c r="D139" t="s">
        <v>1282</v>
      </c>
      <c r="E139">
        <v>146</v>
      </c>
      <c r="F139" s="62" t="s">
        <v>4529</v>
      </c>
    </row>
    <row r="140" ht="15" spans="1:6">
      <c r="A140" t="s">
        <v>226</v>
      </c>
      <c r="B140" t="s">
        <v>69</v>
      </c>
      <c r="C140">
        <v>501774</v>
      </c>
      <c r="D140" t="s">
        <v>1308</v>
      </c>
      <c r="E140">
        <v>146</v>
      </c>
      <c r="F140" s="62" t="s">
        <v>4534</v>
      </c>
    </row>
    <row r="141" ht="15" spans="1:6">
      <c r="A141" t="s">
        <v>226</v>
      </c>
      <c r="B141" t="s">
        <v>69</v>
      </c>
      <c r="C141">
        <v>500835</v>
      </c>
      <c r="D141" t="s">
        <v>2684</v>
      </c>
      <c r="E141">
        <v>146</v>
      </c>
      <c r="F141" s="62" t="s">
        <v>4535</v>
      </c>
    </row>
    <row r="142" ht="15" spans="1:6">
      <c r="A142" t="s">
        <v>1866</v>
      </c>
      <c r="B142" t="s">
        <v>1867</v>
      </c>
      <c r="C142">
        <v>529474</v>
      </c>
      <c r="D142" t="s">
        <v>1868</v>
      </c>
      <c r="E142">
        <v>146</v>
      </c>
      <c r="F142" s="62" t="s">
        <v>4530</v>
      </c>
    </row>
    <row r="143" ht="15" spans="1:6">
      <c r="A143" t="s">
        <v>174</v>
      </c>
      <c r="B143" t="s">
        <v>69</v>
      </c>
      <c r="C143">
        <v>529071</v>
      </c>
      <c r="D143" t="s">
        <v>2353</v>
      </c>
      <c r="E143">
        <v>146</v>
      </c>
      <c r="F143" s="62" t="s">
        <v>4536</v>
      </c>
    </row>
    <row r="144" ht="15" spans="1:6">
      <c r="A144" t="s">
        <v>226</v>
      </c>
      <c r="B144" t="s">
        <v>69</v>
      </c>
      <c r="C144">
        <v>528982</v>
      </c>
      <c r="D144" t="s">
        <v>1307</v>
      </c>
      <c r="E144">
        <v>153</v>
      </c>
      <c r="F144" s="62" t="s">
        <v>4537</v>
      </c>
    </row>
    <row r="145" ht="15" spans="1:6">
      <c r="A145" t="s">
        <v>1000</v>
      </c>
      <c r="B145" t="s">
        <v>69</v>
      </c>
      <c r="C145">
        <v>529032</v>
      </c>
      <c r="D145" t="s">
        <v>2687</v>
      </c>
      <c r="E145">
        <v>153</v>
      </c>
      <c r="F145" s="62" t="s">
        <v>4539</v>
      </c>
    </row>
    <row r="146" ht="15" spans="1:6">
      <c r="A146" t="s">
        <v>137</v>
      </c>
      <c r="B146" t="s">
        <v>69</v>
      </c>
      <c r="C146">
        <v>505997</v>
      </c>
      <c r="D146" t="s">
        <v>2693</v>
      </c>
      <c r="E146">
        <v>155</v>
      </c>
      <c r="F146" s="62" t="s">
        <v>4548</v>
      </c>
    </row>
    <row r="147" ht="15" spans="1:6">
      <c r="A147" t="s">
        <v>991</v>
      </c>
      <c r="B147" t="s">
        <v>617</v>
      </c>
      <c r="C147">
        <v>529535</v>
      </c>
      <c r="D147" t="s">
        <v>992</v>
      </c>
      <c r="E147">
        <v>155</v>
      </c>
      <c r="F147" s="62" t="s">
        <v>4549</v>
      </c>
    </row>
    <row r="148" ht="15" spans="1:6">
      <c r="A148" t="s">
        <v>2367</v>
      </c>
      <c r="B148" t="s">
        <v>2367</v>
      </c>
      <c r="C148">
        <v>502117</v>
      </c>
      <c r="D148" t="s">
        <v>2692</v>
      </c>
      <c r="E148">
        <v>155</v>
      </c>
      <c r="F148" s="62" t="s">
        <v>4547</v>
      </c>
    </row>
    <row r="149" ht="15" spans="1:6">
      <c r="A149" t="s">
        <v>428</v>
      </c>
      <c r="B149" t="s">
        <v>69</v>
      </c>
      <c r="C149">
        <v>528991</v>
      </c>
      <c r="D149" t="s">
        <v>1570</v>
      </c>
      <c r="E149">
        <v>155</v>
      </c>
      <c r="F149" s="62" t="s">
        <v>4550</v>
      </c>
    </row>
    <row r="150" ht="15" spans="1:6">
      <c r="A150" t="s">
        <v>1000</v>
      </c>
      <c r="B150" t="s">
        <v>69</v>
      </c>
      <c r="C150">
        <v>529270</v>
      </c>
      <c r="D150" t="s">
        <v>1001</v>
      </c>
      <c r="E150">
        <v>159</v>
      </c>
      <c r="F150" s="62" t="s">
        <v>4556</v>
      </c>
    </row>
    <row r="151" ht="15" spans="1:6">
      <c r="A151" t="s">
        <v>105</v>
      </c>
      <c r="B151" t="s">
        <v>106</v>
      </c>
      <c r="C151">
        <v>501931</v>
      </c>
      <c r="D151" t="s">
        <v>2297</v>
      </c>
      <c r="E151">
        <v>159</v>
      </c>
      <c r="F151" s="62" t="s">
        <v>4554</v>
      </c>
    </row>
    <row r="152" ht="15" spans="1:6">
      <c r="A152" t="s">
        <v>1455</v>
      </c>
      <c r="B152" t="s">
        <v>617</v>
      </c>
      <c r="C152">
        <v>529152</v>
      </c>
      <c r="D152" t="s">
        <v>2698</v>
      </c>
      <c r="E152">
        <v>161</v>
      </c>
      <c r="F152" s="62" t="s">
        <v>4559</v>
      </c>
    </row>
    <row r="153" ht="15" spans="1:6">
      <c r="A153" t="s">
        <v>68</v>
      </c>
      <c r="B153" t="s">
        <v>69</v>
      </c>
      <c r="C153">
        <v>501352</v>
      </c>
      <c r="D153" t="s">
        <v>741</v>
      </c>
      <c r="E153">
        <v>162</v>
      </c>
      <c r="F153" s="62" t="s">
        <v>4567</v>
      </c>
    </row>
    <row r="154" ht="15" spans="1:6">
      <c r="A154" t="s">
        <v>2714</v>
      </c>
      <c r="B154" t="s">
        <v>642</v>
      </c>
      <c r="C154">
        <v>505956</v>
      </c>
      <c r="D154" t="s">
        <v>2715</v>
      </c>
      <c r="E154">
        <v>163</v>
      </c>
      <c r="F154" s="62" t="s">
        <v>4581</v>
      </c>
    </row>
    <row r="155" ht="15" spans="1:6">
      <c r="A155" t="s">
        <v>2717</v>
      </c>
      <c r="B155" t="s">
        <v>69</v>
      </c>
      <c r="C155">
        <v>529112</v>
      </c>
      <c r="D155" t="s">
        <v>2718</v>
      </c>
      <c r="E155">
        <v>163</v>
      </c>
      <c r="F155" s="62" t="s">
        <v>4583</v>
      </c>
    </row>
    <row r="156" ht="15" spans="1:6">
      <c r="A156" t="s">
        <v>991</v>
      </c>
      <c r="B156" t="s">
        <v>617</v>
      </c>
      <c r="C156">
        <v>529094</v>
      </c>
      <c r="D156" t="s">
        <v>1783</v>
      </c>
      <c r="E156">
        <v>165</v>
      </c>
      <c r="F156" s="62" t="s">
        <v>4587</v>
      </c>
    </row>
    <row r="157" ht="15" spans="1:6">
      <c r="A157" t="s">
        <v>1000</v>
      </c>
      <c r="B157" t="s">
        <v>69</v>
      </c>
      <c r="C157">
        <v>501607</v>
      </c>
      <c r="D157" t="s">
        <v>1556</v>
      </c>
      <c r="E157">
        <v>166</v>
      </c>
      <c r="F157" s="62" t="s">
        <v>4590</v>
      </c>
    </row>
    <row r="158" ht="15" spans="1:6">
      <c r="A158" t="s">
        <v>1055</v>
      </c>
      <c r="B158" t="s">
        <v>653</v>
      </c>
      <c r="C158">
        <v>529721</v>
      </c>
      <c r="D158" t="s">
        <v>1056</v>
      </c>
      <c r="E158">
        <v>167</v>
      </c>
      <c r="F158" s="62" t="s">
        <v>4592</v>
      </c>
    </row>
    <row r="159" ht="15" spans="1:6">
      <c r="A159" t="s">
        <v>2719</v>
      </c>
      <c r="B159" t="s">
        <v>471</v>
      </c>
      <c r="C159">
        <v>502356</v>
      </c>
      <c r="D159" t="s">
        <v>2720</v>
      </c>
      <c r="E159">
        <v>167</v>
      </c>
      <c r="F159" s="62" t="s">
        <v>4593</v>
      </c>
    </row>
    <row r="160" ht="15" spans="1:6">
      <c r="A160" t="s">
        <v>1343</v>
      </c>
      <c r="B160" t="s">
        <v>471</v>
      </c>
      <c r="C160">
        <v>529781</v>
      </c>
      <c r="D160" t="s">
        <v>1345</v>
      </c>
      <c r="E160">
        <v>167</v>
      </c>
      <c r="F160" s="62" t="s">
        <v>4591</v>
      </c>
    </row>
    <row r="161" ht="15" spans="1:6">
      <c r="A161" t="s">
        <v>2729</v>
      </c>
      <c r="B161" t="s">
        <v>642</v>
      </c>
      <c r="C161">
        <v>501259</v>
      </c>
      <c r="D161" t="s">
        <v>2730</v>
      </c>
      <c r="E161">
        <v>170</v>
      </c>
      <c r="F161" s="62" t="s">
        <v>4604</v>
      </c>
    </row>
    <row r="162" ht="15" spans="1:6">
      <c r="A162" t="s">
        <v>2731</v>
      </c>
      <c r="B162" t="s">
        <v>642</v>
      </c>
      <c r="C162">
        <v>502278</v>
      </c>
      <c r="D162" t="s">
        <v>2732</v>
      </c>
      <c r="E162">
        <v>170</v>
      </c>
      <c r="F162" s="62" t="s">
        <v>4605</v>
      </c>
    </row>
    <row r="163" ht="15" spans="1:6">
      <c r="A163" t="s">
        <v>1000</v>
      </c>
      <c r="B163" t="s">
        <v>69</v>
      </c>
      <c r="C163">
        <v>529257</v>
      </c>
      <c r="D163" t="s">
        <v>2734</v>
      </c>
      <c r="E163">
        <v>170</v>
      </c>
      <c r="F163" s="62" t="s">
        <v>4607</v>
      </c>
    </row>
    <row r="164" ht="15" spans="1:6">
      <c r="A164" t="s">
        <v>1580</v>
      </c>
      <c r="B164" t="s">
        <v>1581</v>
      </c>
      <c r="C164">
        <v>507300</v>
      </c>
      <c r="D164" t="s">
        <v>1582</v>
      </c>
      <c r="E164">
        <v>173</v>
      </c>
      <c r="F164" s="62" t="s">
        <v>4610</v>
      </c>
    </row>
    <row r="165" ht="15" spans="1:6">
      <c r="A165" t="s">
        <v>652</v>
      </c>
      <c r="B165" t="s">
        <v>653</v>
      </c>
      <c r="C165">
        <v>529740</v>
      </c>
      <c r="D165" t="s">
        <v>654</v>
      </c>
      <c r="E165">
        <v>174</v>
      </c>
      <c r="F165" s="62" t="s">
        <v>4615</v>
      </c>
    </row>
    <row r="166" ht="15" spans="1:6">
      <c r="A166" t="s">
        <v>1035</v>
      </c>
      <c r="B166" t="s">
        <v>106</v>
      </c>
      <c r="C166">
        <v>502589</v>
      </c>
      <c r="D166" t="s">
        <v>1036</v>
      </c>
      <c r="E166">
        <v>174</v>
      </c>
      <c r="F166" s="62" t="s">
        <v>4614</v>
      </c>
    </row>
    <row r="167" ht="15" spans="1:6">
      <c r="A167" t="s">
        <v>2729</v>
      </c>
      <c r="B167" t="s">
        <v>642</v>
      </c>
      <c r="C167">
        <v>529777</v>
      </c>
      <c r="D167" t="s">
        <v>2741</v>
      </c>
      <c r="E167">
        <v>174</v>
      </c>
      <c r="F167" s="62" t="s">
        <v>4616</v>
      </c>
    </row>
    <row r="168" ht="15" spans="1:6">
      <c r="A168" t="s">
        <v>521</v>
      </c>
      <c r="B168" t="s">
        <v>522</v>
      </c>
      <c r="C168">
        <v>506266</v>
      </c>
      <c r="D168" t="s">
        <v>673</v>
      </c>
      <c r="E168">
        <v>177</v>
      </c>
      <c r="F168" s="62" t="s">
        <v>4617</v>
      </c>
    </row>
    <row r="169" ht="15" spans="1:6">
      <c r="A169" t="s">
        <v>680</v>
      </c>
      <c r="B169" t="s">
        <v>464</v>
      </c>
      <c r="C169">
        <v>505298</v>
      </c>
      <c r="D169" t="s">
        <v>1010</v>
      </c>
      <c r="E169">
        <v>177</v>
      </c>
      <c r="F169" s="62" t="s">
        <v>4619</v>
      </c>
    </row>
    <row r="170" ht="15" spans="1:6">
      <c r="A170" t="s">
        <v>1190</v>
      </c>
      <c r="B170" t="s">
        <v>106</v>
      </c>
      <c r="C170">
        <v>504263</v>
      </c>
      <c r="D170" t="s">
        <v>1191</v>
      </c>
      <c r="E170">
        <v>177</v>
      </c>
      <c r="F170" s="62" t="s">
        <v>4618</v>
      </c>
    </row>
    <row r="171" ht="15" spans="1:6">
      <c r="A171" t="s">
        <v>1693</v>
      </c>
      <c r="B171" t="s">
        <v>653</v>
      </c>
      <c r="C171">
        <v>510156</v>
      </c>
      <c r="D171" t="s">
        <v>1694</v>
      </c>
      <c r="E171">
        <v>177</v>
      </c>
      <c r="F171" s="62" t="s">
        <v>4620</v>
      </c>
    </row>
    <row r="172" ht="15" spans="1:6">
      <c r="A172" t="s">
        <v>2303</v>
      </c>
      <c r="B172" t="s">
        <v>69</v>
      </c>
      <c r="C172">
        <v>529301</v>
      </c>
      <c r="D172" t="s">
        <v>2305</v>
      </c>
      <c r="E172">
        <v>177</v>
      </c>
      <c r="F172" s="62" t="s">
        <v>4622</v>
      </c>
    </row>
    <row r="173" ht="15" spans="1:6">
      <c r="A173" t="s">
        <v>806</v>
      </c>
      <c r="B173" t="s">
        <v>497</v>
      </c>
      <c r="C173">
        <v>500257</v>
      </c>
      <c r="D173" t="s">
        <v>807</v>
      </c>
      <c r="E173">
        <v>182</v>
      </c>
      <c r="F173" s="62" t="s">
        <v>4625</v>
      </c>
    </row>
    <row r="174" ht="15" spans="1:6">
      <c r="A174" t="s">
        <v>2744</v>
      </c>
      <c r="B174" t="s">
        <v>464</v>
      </c>
      <c r="C174">
        <v>529533</v>
      </c>
      <c r="D174" t="s">
        <v>2745</v>
      </c>
      <c r="E174">
        <v>182</v>
      </c>
      <c r="F174" s="62" t="s">
        <v>4623</v>
      </c>
    </row>
    <row r="175" ht="15" spans="1:6">
      <c r="A175" t="s">
        <v>1175</v>
      </c>
      <c r="B175" t="s">
        <v>653</v>
      </c>
      <c r="C175">
        <v>514869</v>
      </c>
      <c r="D175" t="s">
        <v>1176</v>
      </c>
      <c r="E175">
        <v>184</v>
      </c>
      <c r="F175" s="62" t="s">
        <v>4629</v>
      </c>
    </row>
    <row r="176" ht="15" spans="1:6">
      <c r="A176" t="s">
        <v>660</v>
      </c>
      <c r="B176" t="s">
        <v>642</v>
      </c>
      <c r="C176">
        <v>528840</v>
      </c>
      <c r="D176" t="s">
        <v>661</v>
      </c>
      <c r="E176">
        <v>185</v>
      </c>
      <c r="F176" s="62" t="s">
        <v>4633</v>
      </c>
    </row>
    <row r="177" ht="15" spans="1:6">
      <c r="A177" t="s">
        <v>521</v>
      </c>
      <c r="B177" t="s">
        <v>522</v>
      </c>
      <c r="C177">
        <v>528825</v>
      </c>
      <c r="D177" t="s">
        <v>2750</v>
      </c>
      <c r="E177">
        <v>185</v>
      </c>
      <c r="F177" s="62" t="s">
        <v>4636</v>
      </c>
    </row>
    <row r="178" ht="15" spans="1:6">
      <c r="A178" t="s">
        <v>993</v>
      </c>
      <c r="B178" t="s">
        <v>617</v>
      </c>
      <c r="C178">
        <v>530000</v>
      </c>
      <c r="D178" t="s">
        <v>1980</v>
      </c>
      <c r="E178">
        <v>185</v>
      </c>
      <c r="F178" s="62" t="s">
        <v>4637</v>
      </c>
    </row>
    <row r="179" ht="15" spans="1:6">
      <c r="A179" t="s">
        <v>2347</v>
      </c>
      <c r="B179" t="s">
        <v>632</v>
      </c>
      <c r="C179">
        <v>511520</v>
      </c>
      <c r="D179" t="s">
        <v>2348</v>
      </c>
      <c r="E179">
        <v>188</v>
      </c>
      <c r="F179" s="62" t="s">
        <v>4640</v>
      </c>
    </row>
    <row r="180" ht="15" spans="1:6">
      <c r="A180" t="s">
        <v>4648</v>
      </c>
      <c r="B180" t="s">
        <v>69</v>
      </c>
      <c r="C180">
        <v>529994</v>
      </c>
      <c r="D180" t="s">
        <v>4649</v>
      </c>
      <c r="E180">
        <v>189</v>
      </c>
      <c r="F180" s="62" t="s">
        <v>4650</v>
      </c>
    </row>
    <row r="181" ht="15" spans="1:6">
      <c r="A181" t="s">
        <v>2335</v>
      </c>
      <c r="B181" t="s">
        <v>647</v>
      </c>
      <c r="C181">
        <v>511732</v>
      </c>
      <c r="D181" t="s">
        <v>2755</v>
      </c>
      <c r="E181">
        <v>189</v>
      </c>
      <c r="F181" s="62" t="s">
        <v>4647</v>
      </c>
    </row>
    <row r="182" ht="15" spans="1:6">
      <c r="A182" t="s">
        <v>1347</v>
      </c>
      <c r="B182" t="s">
        <v>859</v>
      </c>
      <c r="C182">
        <v>528848</v>
      </c>
      <c r="D182" t="s">
        <v>1853</v>
      </c>
      <c r="E182">
        <v>189</v>
      </c>
      <c r="F182" s="62" t="s">
        <v>4652</v>
      </c>
    </row>
    <row r="183" ht="15" spans="1:6">
      <c r="A183" t="s">
        <v>1624</v>
      </c>
      <c r="B183" t="s">
        <v>689</v>
      </c>
      <c r="C183">
        <v>501200</v>
      </c>
      <c r="D183" t="s">
        <v>1916</v>
      </c>
      <c r="E183">
        <v>189</v>
      </c>
      <c r="F183" s="62" t="s">
        <v>4646</v>
      </c>
    </row>
    <row r="184" ht="15" spans="1:6">
      <c r="A184" t="s">
        <v>2760</v>
      </c>
      <c r="B184" t="s">
        <v>642</v>
      </c>
      <c r="C184">
        <v>529209</v>
      </c>
      <c r="D184" t="s">
        <v>2761</v>
      </c>
      <c r="E184">
        <v>193</v>
      </c>
      <c r="F184" s="62" t="s">
        <v>4657</v>
      </c>
    </row>
    <row r="185" ht="15" spans="1:6">
      <c r="A185" t="s">
        <v>1100</v>
      </c>
      <c r="B185" t="s">
        <v>642</v>
      </c>
      <c r="C185">
        <v>500856</v>
      </c>
      <c r="D185" t="s">
        <v>2765</v>
      </c>
      <c r="E185">
        <v>194</v>
      </c>
      <c r="F185" s="62" t="s">
        <v>4661</v>
      </c>
    </row>
    <row r="186" ht="15" spans="1:6">
      <c r="A186" t="s">
        <v>595</v>
      </c>
      <c r="B186" t="s">
        <v>464</v>
      </c>
      <c r="C186">
        <v>503684</v>
      </c>
      <c r="D186" t="s">
        <v>1085</v>
      </c>
      <c r="E186">
        <v>194</v>
      </c>
      <c r="F186" s="62" t="s">
        <v>4659</v>
      </c>
    </row>
    <row r="187" ht="15" spans="1:6">
      <c r="A187" t="s">
        <v>1347</v>
      </c>
      <c r="B187" t="s">
        <v>464</v>
      </c>
      <c r="C187">
        <v>529702</v>
      </c>
      <c r="D187" t="s">
        <v>1348</v>
      </c>
      <c r="E187">
        <v>194</v>
      </c>
      <c r="F187" s="62" t="s">
        <v>4663</v>
      </c>
    </row>
    <row r="188" ht="15" spans="1:6">
      <c r="A188" t="s">
        <v>902</v>
      </c>
      <c r="B188" t="s">
        <v>464</v>
      </c>
      <c r="C188">
        <v>529692</v>
      </c>
      <c r="D188" t="s">
        <v>903</v>
      </c>
      <c r="E188">
        <v>197</v>
      </c>
      <c r="F188" s="62" t="s">
        <v>4667</v>
      </c>
    </row>
    <row r="189" ht="15" spans="1:6">
      <c r="A189" t="s">
        <v>2770</v>
      </c>
      <c r="B189" t="s">
        <v>647</v>
      </c>
      <c r="C189">
        <v>512144</v>
      </c>
      <c r="D189" t="s">
        <v>2771</v>
      </c>
      <c r="E189">
        <v>197</v>
      </c>
      <c r="F189" s="62" t="s">
        <v>4666</v>
      </c>
    </row>
    <row r="190" ht="15" spans="1:6">
      <c r="A190" t="s">
        <v>1209</v>
      </c>
      <c r="B190" t="s">
        <v>385</v>
      </c>
      <c r="C190">
        <v>506312</v>
      </c>
      <c r="D190" t="s">
        <v>1210</v>
      </c>
      <c r="E190">
        <v>199</v>
      </c>
      <c r="F190" s="62" t="s">
        <v>4668</v>
      </c>
    </row>
    <row r="191" ht="15" spans="1:6">
      <c r="A191" t="s">
        <v>68</v>
      </c>
      <c r="B191" t="s">
        <v>69</v>
      </c>
      <c r="C191">
        <v>528965</v>
      </c>
      <c r="D191" t="s">
        <v>1359</v>
      </c>
      <c r="E191">
        <v>199</v>
      </c>
      <c r="F191" s="62" t="s">
        <v>4669</v>
      </c>
    </row>
    <row r="192" ht="15" spans="1:6">
      <c r="A192" t="s">
        <v>616</v>
      </c>
      <c r="B192" t="s">
        <v>617</v>
      </c>
      <c r="C192">
        <v>528969</v>
      </c>
      <c r="D192" t="s">
        <v>618</v>
      </c>
      <c r="E192">
        <v>201</v>
      </c>
      <c r="F192" s="62" t="s">
        <v>4675</v>
      </c>
    </row>
    <row r="193" ht="15" spans="1:6">
      <c r="A193" t="s">
        <v>2525</v>
      </c>
      <c r="B193" t="s">
        <v>69</v>
      </c>
      <c r="C193">
        <v>529300</v>
      </c>
      <c r="D193" t="s">
        <v>2776</v>
      </c>
      <c r="E193">
        <v>201</v>
      </c>
      <c r="F193" s="62" t="s">
        <v>4677</v>
      </c>
    </row>
    <row r="194" ht="15" spans="1:6">
      <c r="A194" t="s">
        <v>2779</v>
      </c>
      <c r="B194" t="s">
        <v>152</v>
      </c>
      <c r="C194">
        <v>529062</v>
      </c>
      <c r="D194" t="s">
        <v>2780</v>
      </c>
      <c r="E194">
        <v>203</v>
      </c>
      <c r="F194" s="62" t="s">
        <v>4680</v>
      </c>
    </row>
    <row r="195" ht="15" spans="1:6">
      <c r="A195" t="s">
        <v>174</v>
      </c>
      <c r="B195" t="s">
        <v>69</v>
      </c>
      <c r="C195">
        <v>529205</v>
      </c>
      <c r="D195" t="s">
        <v>2781</v>
      </c>
      <c r="E195">
        <v>203</v>
      </c>
      <c r="F195" s="62" t="s">
        <v>4681</v>
      </c>
    </row>
    <row r="196" ht="15" spans="1:6">
      <c r="A196" t="s">
        <v>2790</v>
      </c>
      <c r="B196" t="s">
        <v>642</v>
      </c>
      <c r="C196">
        <v>503462</v>
      </c>
      <c r="D196" t="s">
        <v>2791</v>
      </c>
      <c r="E196">
        <v>205</v>
      </c>
      <c r="F196" s="62" t="s">
        <v>4691</v>
      </c>
    </row>
    <row r="197" ht="15" spans="1:6">
      <c r="A197" t="s">
        <v>1100</v>
      </c>
      <c r="B197" t="s">
        <v>642</v>
      </c>
      <c r="C197">
        <v>529538</v>
      </c>
      <c r="D197" t="s">
        <v>1103</v>
      </c>
      <c r="E197">
        <v>205</v>
      </c>
      <c r="F197" s="62" t="s">
        <v>4690</v>
      </c>
    </row>
    <row r="198" ht="15" spans="1:6">
      <c r="A198" t="s">
        <v>1446</v>
      </c>
      <c r="B198" t="s">
        <v>385</v>
      </c>
      <c r="C198">
        <v>501725</v>
      </c>
      <c r="D198" t="s">
        <v>1447</v>
      </c>
      <c r="E198">
        <v>205</v>
      </c>
      <c r="F198" s="62" t="s">
        <v>4688</v>
      </c>
    </row>
    <row r="199" ht="15" spans="1:6">
      <c r="A199" t="s">
        <v>68</v>
      </c>
      <c r="B199" t="s">
        <v>69</v>
      </c>
      <c r="C199">
        <v>530039</v>
      </c>
      <c r="D199" t="s">
        <v>2794</v>
      </c>
      <c r="E199">
        <v>208</v>
      </c>
      <c r="F199" s="62" t="s">
        <v>4693</v>
      </c>
    </row>
    <row r="200" ht="15" spans="1:6">
      <c r="A200" t="s">
        <v>717</v>
      </c>
      <c r="B200" t="s">
        <v>522</v>
      </c>
      <c r="C200">
        <v>529423</v>
      </c>
      <c r="D200" t="s">
        <v>1601</v>
      </c>
      <c r="E200">
        <v>209</v>
      </c>
      <c r="F200" s="62" t="s">
        <v>4699</v>
      </c>
    </row>
    <row r="201" ht="15" spans="1:6">
      <c r="A201" t="s">
        <v>68</v>
      </c>
      <c r="B201" t="s">
        <v>69</v>
      </c>
      <c r="C201">
        <v>528815</v>
      </c>
      <c r="D201" t="s">
        <v>2801</v>
      </c>
      <c r="E201">
        <v>210</v>
      </c>
      <c r="F201" s="62" t="s">
        <v>4702</v>
      </c>
    </row>
    <row r="202" ht="15" spans="1:6">
      <c r="A202" t="s">
        <v>1674</v>
      </c>
      <c r="B202" t="s">
        <v>483</v>
      </c>
      <c r="C202">
        <v>530204</v>
      </c>
      <c r="D202" t="s">
        <v>2802</v>
      </c>
      <c r="E202">
        <v>210</v>
      </c>
      <c r="F202" s="62" t="s">
        <v>4705</v>
      </c>
    </row>
    <row r="203" ht="15" spans="1:6">
      <c r="A203" t="s">
        <v>1367</v>
      </c>
      <c r="B203" t="s">
        <v>69</v>
      </c>
      <c r="C203">
        <v>500540</v>
      </c>
      <c r="D203" t="s">
        <v>2803</v>
      </c>
      <c r="E203">
        <v>210</v>
      </c>
      <c r="F203" s="62" t="s">
        <v>4706</v>
      </c>
    </row>
    <row r="204" ht="15" spans="1:6">
      <c r="A204" t="s">
        <v>1305</v>
      </c>
      <c r="B204" t="s">
        <v>69</v>
      </c>
      <c r="C204">
        <v>500938</v>
      </c>
      <c r="D204" t="s">
        <v>1306</v>
      </c>
      <c r="E204">
        <v>213</v>
      </c>
      <c r="F204" s="62" t="s">
        <v>4709</v>
      </c>
    </row>
    <row r="205" ht="15" spans="1:6">
      <c r="A205" t="s">
        <v>226</v>
      </c>
      <c r="B205" t="s">
        <v>69</v>
      </c>
      <c r="C205">
        <v>529215</v>
      </c>
      <c r="D205" t="s">
        <v>2804</v>
      </c>
      <c r="E205">
        <v>213</v>
      </c>
      <c r="F205" s="62" t="s">
        <v>4710</v>
      </c>
    </row>
    <row r="206" ht="15" spans="1:6">
      <c r="A206" t="s">
        <v>1412</v>
      </c>
      <c r="B206" t="s">
        <v>642</v>
      </c>
      <c r="C206">
        <v>528843</v>
      </c>
      <c r="D206" t="s">
        <v>1413</v>
      </c>
      <c r="E206">
        <v>213</v>
      </c>
      <c r="F206" s="62" t="s">
        <v>4708</v>
      </c>
    </row>
    <row r="207" ht="15" spans="1:6">
      <c r="A207" t="s">
        <v>521</v>
      </c>
      <c r="B207" t="s">
        <v>522</v>
      </c>
      <c r="C207">
        <v>529414</v>
      </c>
      <c r="D207" t="s">
        <v>1074</v>
      </c>
      <c r="E207">
        <v>216</v>
      </c>
      <c r="F207" s="62" t="s">
        <v>4716</v>
      </c>
    </row>
    <row r="208" ht="15" spans="1:6">
      <c r="A208" t="s">
        <v>2211</v>
      </c>
      <c r="B208" t="s">
        <v>385</v>
      </c>
      <c r="C208">
        <v>500178</v>
      </c>
      <c r="D208" t="s">
        <v>2212</v>
      </c>
      <c r="E208">
        <v>216</v>
      </c>
      <c r="F208" s="62" t="s">
        <v>4714</v>
      </c>
    </row>
    <row r="209" ht="15" spans="1:6">
      <c r="A209" t="s">
        <v>2339</v>
      </c>
      <c r="B209" t="s">
        <v>385</v>
      </c>
      <c r="C209">
        <v>504367</v>
      </c>
      <c r="D209" t="s">
        <v>2340</v>
      </c>
      <c r="E209">
        <v>216</v>
      </c>
      <c r="F209" s="62" t="s">
        <v>4715</v>
      </c>
    </row>
    <row r="210" ht="15" spans="1:6">
      <c r="A210" t="s">
        <v>1367</v>
      </c>
      <c r="B210" t="s">
        <v>69</v>
      </c>
      <c r="C210">
        <v>529427</v>
      </c>
      <c r="D210" t="s">
        <v>2807</v>
      </c>
      <c r="E210">
        <v>219</v>
      </c>
      <c r="F210" s="62" t="s">
        <v>4718</v>
      </c>
    </row>
    <row r="211" ht="15" spans="1:6">
      <c r="A211" t="s">
        <v>962</v>
      </c>
      <c r="B211" t="s">
        <v>69</v>
      </c>
      <c r="C211">
        <v>529097</v>
      </c>
      <c r="D211" t="s">
        <v>2808</v>
      </c>
      <c r="E211">
        <v>220</v>
      </c>
      <c r="F211" s="62" t="s">
        <v>4720</v>
      </c>
    </row>
    <row r="212" ht="15" spans="1:6">
      <c r="A212" t="s">
        <v>2809</v>
      </c>
      <c r="B212" t="s">
        <v>642</v>
      </c>
      <c r="C212">
        <v>500533</v>
      </c>
      <c r="D212" t="s">
        <v>2810</v>
      </c>
      <c r="E212">
        <v>220</v>
      </c>
      <c r="F212" s="62" t="s">
        <v>4721</v>
      </c>
    </row>
    <row r="213" ht="15" spans="1:6">
      <c r="A213" t="s">
        <v>1603</v>
      </c>
      <c r="B213" t="s">
        <v>653</v>
      </c>
      <c r="C213">
        <v>512768</v>
      </c>
      <c r="D213" t="s">
        <v>1604</v>
      </c>
      <c r="E213">
        <v>220</v>
      </c>
      <c r="F213" s="62" t="s">
        <v>4719</v>
      </c>
    </row>
    <row r="214" ht="15" spans="1:6">
      <c r="A214" t="s">
        <v>695</v>
      </c>
      <c r="B214" t="s">
        <v>471</v>
      </c>
      <c r="C214">
        <v>529037</v>
      </c>
      <c r="D214" t="s">
        <v>696</v>
      </c>
      <c r="E214">
        <v>223</v>
      </c>
      <c r="F214" s="62" t="s">
        <v>4725</v>
      </c>
    </row>
    <row r="215" ht="15" spans="1:6">
      <c r="A215" t="s">
        <v>2817</v>
      </c>
      <c r="B215" t="s">
        <v>106</v>
      </c>
      <c r="C215">
        <v>529703</v>
      </c>
      <c r="D215" t="s">
        <v>2818</v>
      </c>
      <c r="E215">
        <v>223</v>
      </c>
      <c r="F215" s="62" t="s">
        <v>4727</v>
      </c>
    </row>
    <row r="216" ht="15" spans="1:6">
      <c r="A216" t="s">
        <v>521</v>
      </c>
      <c r="B216" t="s">
        <v>522</v>
      </c>
      <c r="C216">
        <v>501678</v>
      </c>
      <c r="D216" t="s">
        <v>1512</v>
      </c>
      <c r="E216">
        <v>225</v>
      </c>
      <c r="F216" s="62" t="s">
        <v>4729</v>
      </c>
    </row>
    <row r="217" ht="15" spans="1:6">
      <c r="A217" t="s">
        <v>137</v>
      </c>
      <c r="B217" t="s">
        <v>69</v>
      </c>
      <c r="C217">
        <v>529079</v>
      </c>
      <c r="D217" t="s">
        <v>2820</v>
      </c>
      <c r="E217">
        <v>225</v>
      </c>
      <c r="F217" s="62" t="s">
        <v>4730</v>
      </c>
    </row>
    <row r="218" ht="15" spans="1:6">
      <c r="A218" t="s">
        <v>680</v>
      </c>
      <c r="B218" t="s">
        <v>464</v>
      </c>
      <c r="C218">
        <v>506575</v>
      </c>
      <c r="D218" t="s">
        <v>2822</v>
      </c>
      <c r="E218">
        <v>227</v>
      </c>
      <c r="F218" s="62" t="s">
        <v>4735</v>
      </c>
    </row>
    <row r="219" ht="15" spans="1:6">
      <c r="A219" t="s">
        <v>667</v>
      </c>
      <c r="B219" t="s">
        <v>668</v>
      </c>
      <c r="C219">
        <v>499894</v>
      </c>
      <c r="D219" t="s">
        <v>1221</v>
      </c>
      <c r="E219">
        <v>227</v>
      </c>
      <c r="F219" s="62" t="s">
        <v>4732</v>
      </c>
    </row>
    <row r="220" ht="15" spans="1:6">
      <c r="A220" t="s">
        <v>2823</v>
      </c>
      <c r="B220" t="s">
        <v>522</v>
      </c>
      <c r="C220">
        <v>529398</v>
      </c>
      <c r="D220" t="s">
        <v>2824</v>
      </c>
      <c r="E220">
        <v>227</v>
      </c>
      <c r="F220" s="62" t="s">
        <v>4736</v>
      </c>
    </row>
    <row r="221" ht="15" spans="1:6">
      <c r="A221" t="s">
        <v>680</v>
      </c>
      <c r="B221" t="s">
        <v>464</v>
      </c>
      <c r="C221">
        <v>503075</v>
      </c>
      <c r="D221" t="s">
        <v>681</v>
      </c>
      <c r="E221">
        <v>230</v>
      </c>
      <c r="F221" s="62" t="s">
        <v>4742</v>
      </c>
    </row>
    <row r="222" ht="15" spans="1:6">
      <c r="A222" t="s">
        <v>719</v>
      </c>
      <c r="B222" t="s">
        <v>522</v>
      </c>
      <c r="C222">
        <v>529310</v>
      </c>
      <c r="D222" t="s">
        <v>720</v>
      </c>
      <c r="E222">
        <v>230</v>
      </c>
      <c r="F222" s="62" t="s">
        <v>4743</v>
      </c>
    </row>
    <row r="223" ht="15" spans="1:6">
      <c r="A223" t="s">
        <v>804</v>
      </c>
      <c r="B223" t="s">
        <v>69</v>
      </c>
      <c r="C223">
        <v>529826</v>
      </c>
      <c r="D223" t="s">
        <v>805</v>
      </c>
      <c r="E223">
        <v>230</v>
      </c>
      <c r="F223" s="62" t="s">
        <v>4744</v>
      </c>
    </row>
    <row r="224" ht="15" spans="1:6">
      <c r="A224" t="s">
        <v>595</v>
      </c>
      <c r="B224" t="s">
        <v>464</v>
      </c>
      <c r="C224">
        <v>502403</v>
      </c>
      <c r="D224" t="s">
        <v>1087</v>
      </c>
      <c r="E224">
        <v>230</v>
      </c>
      <c r="F224" s="62" t="s">
        <v>4741</v>
      </c>
    </row>
    <row r="225" ht="15" spans="1:6">
      <c r="A225" t="s">
        <v>1453</v>
      </c>
      <c r="B225" t="s">
        <v>69</v>
      </c>
      <c r="C225">
        <v>529234</v>
      </c>
      <c r="D225" t="s">
        <v>2828</v>
      </c>
      <c r="E225">
        <v>230</v>
      </c>
      <c r="F225" s="62" t="s">
        <v>4745</v>
      </c>
    </row>
    <row r="226" ht="15" spans="1:6">
      <c r="A226" t="s">
        <v>2829</v>
      </c>
      <c r="B226" t="s">
        <v>642</v>
      </c>
      <c r="C226">
        <v>530173</v>
      </c>
      <c r="D226" t="s">
        <v>2830</v>
      </c>
      <c r="E226">
        <v>230</v>
      </c>
      <c r="F226" s="62" t="s">
        <v>4746</v>
      </c>
    </row>
    <row r="227" ht="15" spans="1:6">
      <c r="A227" t="s">
        <v>730</v>
      </c>
      <c r="B227" t="s">
        <v>689</v>
      </c>
      <c r="C227">
        <v>505206</v>
      </c>
      <c r="D227" t="s">
        <v>731</v>
      </c>
      <c r="E227">
        <v>236</v>
      </c>
      <c r="F227" s="62" t="s">
        <v>4751</v>
      </c>
    </row>
    <row r="228" ht="15" spans="1:6">
      <c r="A228" t="s">
        <v>1019</v>
      </c>
      <c r="B228" t="s">
        <v>69</v>
      </c>
      <c r="C228">
        <v>528986</v>
      </c>
      <c r="D228" t="s">
        <v>1020</v>
      </c>
      <c r="E228">
        <v>236</v>
      </c>
      <c r="F228" s="62" t="s">
        <v>4750</v>
      </c>
    </row>
    <row r="229" ht="15" spans="1:6">
      <c r="A229" t="s">
        <v>137</v>
      </c>
      <c r="B229" t="s">
        <v>69</v>
      </c>
      <c r="C229">
        <v>529139</v>
      </c>
      <c r="D229" t="s">
        <v>2837</v>
      </c>
      <c r="E229">
        <v>238</v>
      </c>
      <c r="F229" s="62" t="s">
        <v>4756</v>
      </c>
    </row>
    <row r="230" ht="15" spans="1:6">
      <c r="A230" t="s">
        <v>1772</v>
      </c>
      <c r="B230" t="s">
        <v>572</v>
      </c>
      <c r="C230">
        <v>529338</v>
      </c>
      <c r="D230" t="s">
        <v>1773</v>
      </c>
      <c r="E230">
        <v>238</v>
      </c>
      <c r="F230" s="62" t="s">
        <v>4757</v>
      </c>
    </row>
    <row r="231" ht="15" spans="1:6">
      <c r="A231" t="s">
        <v>1914</v>
      </c>
      <c r="B231" t="s">
        <v>617</v>
      </c>
      <c r="C231">
        <v>530206</v>
      </c>
      <c r="D231" t="s">
        <v>2838</v>
      </c>
      <c r="E231">
        <v>238</v>
      </c>
      <c r="F231" s="62" t="s">
        <v>4758</v>
      </c>
    </row>
    <row r="232" ht="15" spans="1:6">
      <c r="A232" t="s">
        <v>2416</v>
      </c>
      <c r="B232" t="s">
        <v>69</v>
      </c>
      <c r="C232">
        <v>528958</v>
      </c>
      <c r="D232" t="s">
        <v>2840</v>
      </c>
      <c r="E232">
        <v>241</v>
      </c>
      <c r="F232" s="62" t="s">
        <v>4764</v>
      </c>
    </row>
    <row r="233" ht="15" spans="1:6">
      <c r="A233" t="s">
        <v>521</v>
      </c>
      <c r="B233" t="s">
        <v>522</v>
      </c>
      <c r="C233">
        <v>505518</v>
      </c>
      <c r="D233" t="s">
        <v>2841</v>
      </c>
      <c r="E233">
        <v>241</v>
      </c>
      <c r="F233" s="62" t="s">
        <v>4765</v>
      </c>
    </row>
    <row r="234" ht="15" spans="1:6">
      <c r="A234" t="s">
        <v>595</v>
      </c>
      <c r="B234" t="s">
        <v>464</v>
      </c>
      <c r="C234">
        <v>529650</v>
      </c>
      <c r="D234" t="s">
        <v>2842</v>
      </c>
      <c r="E234">
        <v>243</v>
      </c>
      <c r="F234" s="62" t="s">
        <v>4768</v>
      </c>
    </row>
    <row r="235" ht="15" spans="1:6">
      <c r="A235" t="s">
        <v>2851</v>
      </c>
      <c r="B235" t="s">
        <v>642</v>
      </c>
      <c r="C235">
        <v>528886</v>
      </c>
      <c r="D235" t="s">
        <v>2852</v>
      </c>
      <c r="E235">
        <v>244</v>
      </c>
      <c r="F235" s="62" t="s">
        <v>4776</v>
      </c>
    </row>
    <row r="236" ht="15" spans="1:6">
      <c r="A236" t="s">
        <v>1367</v>
      </c>
      <c r="B236" t="s">
        <v>69</v>
      </c>
      <c r="C236">
        <v>529190</v>
      </c>
      <c r="D236" t="s">
        <v>2853</v>
      </c>
      <c r="E236">
        <v>244</v>
      </c>
      <c r="F236" s="62" t="s">
        <v>4777</v>
      </c>
    </row>
    <row r="237" ht="15" spans="1:6">
      <c r="A237" t="s">
        <v>1552</v>
      </c>
      <c r="B237" t="s">
        <v>69</v>
      </c>
      <c r="C237">
        <v>529807</v>
      </c>
      <c r="D237" t="s">
        <v>2323</v>
      </c>
      <c r="E237">
        <v>246</v>
      </c>
      <c r="F237" s="62" t="s">
        <v>4783</v>
      </c>
    </row>
    <row r="238" ht="15" spans="1:6">
      <c r="A238" t="s">
        <v>1999</v>
      </c>
      <c r="B238" t="s">
        <v>2000</v>
      </c>
      <c r="C238">
        <v>529500</v>
      </c>
      <c r="D238" t="s">
        <v>2860</v>
      </c>
      <c r="E238">
        <v>247</v>
      </c>
      <c r="F238" s="62" t="s">
        <v>4786</v>
      </c>
    </row>
    <row r="239" ht="15" spans="1:6">
      <c r="A239" t="s">
        <v>1075</v>
      </c>
      <c r="B239" t="s">
        <v>522</v>
      </c>
      <c r="C239">
        <v>502590</v>
      </c>
      <c r="D239" t="s">
        <v>1076</v>
      </c>
      <c r="E239">
        <v>248</v>
      </c>
      <c r="F239" s="62" t="s">
        <v>4790</v>
      </c>
    </row>
    <row r="240" ht="15" spans="1:6">
      <c r="A240" t="s">
        <v>2552</v>
      </c>
      <c r="B240" t="s">
        <v>69</v>
      </c>
      <c r="C240">
        <v>503882</v>
      </c>
      <c r="D240" t="s">
        <v>2863</v>
      </c>
      <c r="E240">
        <v>248</v>
      </c>
      <c r="F240" s="62" t="s">
        <v>4791</v>
      </c>
    </row>
    <row r="241" ht="15" spans="1:6">
      <c r="A241" t="s">
        <v>2864</v>
      </c>
      <c r="B241" t="s">
        <v>106</v>
      </c>
      <c r="C241">
        <v>528948</v>
      </c>
      <c r="D241" t="s">
        <v>2865</v>
      </c>
      <c r="E241">
        <v>250</v>
      </c>
      <c r="F241" s="62" t="s">
        <v>4793</v>
      </c>
    </row>
    <row r="242" ht="15" spans="1:6">
      <c r="A242" t="s">
        <v>1273</v>
      </c>
      <c r="B242" t="s">
        <v>522</v>
      </c>
      <c r="C242">
        <v>529621</v>
      </c>
      <c r="D242" t="s">
        <v>1274</v>
      </c>
      <c r="E242">
        <v>250</v>
      </c>
      <c r="F242" s="62" t="s">
        <v>4794</v>
      </c>
    </row>
    <row r="243" ht="15" spans="1:6">
      <c r="A243" t="s">
        <v>1531</v>
      </c>
      <c r="B243" t="s">
        <v>522</v>
      </c>
      <c r="C243">
        <v>529286</v>
      </c>
      <c r="D243" t="s">
        <v>1534</v>
      </c>
      <c r="E243">
        <v>250</v>
      </c>
      <c r="F243" s="62" t="s">
        <v>4796</v>
      </c>
    </row>
    <row r="244" ht="15" spans="1:6">
      <c r="A244" t="s">
        <v>2868</v>
      </c>
      <c r="B244" t="s">
        <v>69</v>
      </c>
      <c r="C244">
        <v>529189</v>
      </c>
      <c r="D244" t="s">
        <v>2869</v>
      </c>
      <c r="E244">
        <v>250</v>
      </c>
      <c r="F244" s="62" t="s">
        <v>4799</v>
      </c>
    </row>
    <row r="245" ht="15" spans="1:6">
      <c r="A245" t="s">
        <v>388</v>
      </c>
      <c r="B245" t="s">
        <v>69</v>
      </c>
      <c r="C245">
        <v>530034</v>
      </c>
      <c r="D245" t="s">
        <v>2870</v>
      </c>
      <c r="E245">
        <v>250</v>
      </c>
      <c r="F245" s="62" t="s">
        <v>4800</v>
      </c>
    </row>
    <row r="246" ht="15" spans="1:6">
      <c r="A246" t="s">
        <v>652</v>
      </c>
      <c r="B246" t="s">
        <v>653</v>
      </c>
      <c r="C246">
        <v>530061</v>
      </c>
      <c r="D246" t="s">
        <v>1445</v>
      </c>
      <c r="E246">
        <v>255</v>
      </c>
      <c r="F246" s="62" t="s">
        <v>4804</v>
      </c>
    </row>
    <row r="247" ht="15" spans="1:6">
      <c r="A247" t="s">
        <v>1757</v>
      </c>
      <c r="B247" t="s">
        <v>1758</v>
      </c>
      <c r="C247">
        <v>530207</v>
      </c>
      <c r="D247" t="s">
        <v>1759</v>
      </c>
      <c r="E247">
        <v>255</v>
      </c>
      <c r="F247" s="62" t="s">
        <v>4808</v>
      </c>
    </row>
    <row r="248" ht="15" spans="1:6">
      <c r="A248" t="s">
        <v>864</v>
      </c>
      <c r="B248" t="s">
        <v>69</v>
      </c>
      <c r="C248">
        <v>529341</v>
      </c>
      <c r="D248" t="s">
        <v>2873</v>
      </c>
      <c r="E248">
        <v>257</v>
      </c>
      <c r="F248" s="62" t="s">
        <v>4812</v>
      </c>
    </row>
    <row r="249" ht="15" spans="1:6">
      <c r="A249" t="s">
        <v>2874</v>
      </c>
      <c r="B249" t="s">
        <v>69</v>
      </c>
      <c r="C249">
        <v>529507</v>
      </c>
      <c r="D249" t="s">
        <v>2875</v>
      </c>
      <c r="E249">
        <v>257</v>
      </c>
      <c r="F249" s="62" t="s">
        <v>4813</v>
      </c>
    </row>
    <row r="250" ht="15" spans="1:6">
      <c r="A250" t="s">
        <v>1019</v>
      </c>
      <c r="B250" t="s">
        <v>69</v>
      </c>
      <c r="C250">
        <v>529520</v>
      </c>
      <c r="D250" t="s">
        <v>2876</v>
      </c>
      <c r="E250">
        <v>259</v>
      </c>
      <c r="F250" s="62" t="s">
        <v>4818</v>
      </c>
    </row>
    <row r="251" ht="15" spans="1:6">
      <c r="A251" t="s">
        <v>1100</v>
      </c>
      <c r="B251" t="s">
        <v>642</v>
      </c>
      <c r="C251">
        <v>504916</v>
      </c>
      <c r="D251" t="s">
        <v>1859</v>
      </c>
      <c r="E251">
        <v>259</v>
      </c>
      <c r="F251" s="62" t="s">
        <v>4814</v>
      </c>
    </row>
    <row r="252" ht="15" spans="1:6">
      <c r="A252" t="s">
        <v>2096</v>
      </c>
      <c r="B252" t="s">
        <v>617</v>
      </c>
      <c r="C252">
        <v>529479</v>
      </c>
      <c r="D252" t="s">
        <v>2097</v>
      </c>
      <c r="E252">
        <v>259</v>
      </c>
      <c r="F252" s="62" t="s">
        <v>4816</v>
      </c>
    </row>
    <row r="253" ht="15" spans="1:6">
      <c r="A253" t="s">
        <v>2275</v>
      </c>
      <c r="B253" t="s">
        <v>483</v>
      </c>
      <c r="C253">
        <v>529331</v>
      </c>
      <c r="D253" t="s">
        <v>2276</v>
      </c>
      <c r="E253">
        <v>259</v>
      </c>
      <c r="F253" s="62" t="s">
        <v>4820</v>
      </c>
    </row>
    <row r="254" ht="15" spans="1:6">
      <c r="A254" t="s">
        <v>652</v>
      </c>
      <c r="B254" t="s">
        <v>653</v>
      </c>
      <c r="C254">
        <v>530033</v>
      </c>
      <c r="D254" t="s">
        <v>2881</v>
      </c>
      <c r="E254">
        <v>263</v>
      </c>
      <c r="F254" s="62" t="s">
        <v>4823</v>
      </c>
    </row>
    <row r="255" ht="15" spans="1:6">
      <c r="A255" t="s">
        <v>2885</v>
      </c>
      <c r="B255" t="s">
        <v>471</v>
      </c>
      <c r="C255">
        <v>529818</v>
      </c>
      <c r="D255" t="s">
        <v>2886</v>
      </c>
      <c r="E255">
        <v>263</v>
      </c>
      <c r="F255" s="62" t="s">
        <v>4825</v>
      </c>
    </row>
    <row r="256" ht="15" spans="1:6">
      <c r="A256" t="s">
        <v>2889</v>
      </c>
      <c r="B256" t="s">
        <v>642</v>
      </c>
      <c r="C256">
        <v>528828</v>
      </c>
      <c r="D256" t="s">
        <v>2890</v>
      </c>
      <c r="E256">
        <v>265</v>
      </c>
      <c r="F256" s="62" t="s">
        <v>4828</v>
      </c>
    </row>
    <row r="257" ht="15" spans="1:6">
      <c r="A257" t="s">
        <v>1317</v>
      </c>
      <c r="B257" t="s">
        <v>471</v>
      </c>
      <c r="C257">
        <v>501875</v>
      </c>
      <c r="D257" t="s">
        <v>2892</v>
      </c>
      <c r="E257">
        <v>265</v>
      </c>
      <c r="F257" s="62" t="s">
        <v>4829</v>
      </c>
    </row>
    <row r="258" ht="15" spans="1:6">
      <c r="A258" t="s">
        <v>2893</v>
      </c>
      <c r="B258" t="s">
        <v>69</v>
      </c>
      <c r="C258">
        <v>529731</v>
      </c>
      <c r="D258" t="s">
        <v>2894</v>
      </c>
      <c r="E258">
        <v>265</v>
      </c>
      <c r="F258" s="62" t="s">
        <v>4830</v>
      </c>
    </row>
    <row r="259" ht="15" spans="1:6">
      <c r="A259" t="s">
        <v>1586</v>
      </c>
      <c r="B259" t="s">
        <v>572</v>
      </c>
      <c r="C259">
        <v>530043</v>
      </c>
      <c r="D259" t="s">
        <v>1587</v>
      </c>
      <c r="E259">
        <v>265</v>
      </c>
      <c r="F259" s="62" t="s">
        <v>4826</v>
      </c>
    </row>
    <row r="260" ht="15" spans="1:6">
      <c r="A260" t="s">
        <v>993</v>
      </c>
      <c r="B260" t="s">
        <v>617</v>
      </c>
      <c r="C260">
        <v>529178</v>
      </c>
      <c r="D260" t="s">
        <v>2895</v>
      </c>
      <c r="E260">
        <v>269</v>
      </c>
      <c r="F260" s="62" t="s">
        <v>4834</v>
      </c>
    </row>
    <row r="261" ht="15" spans="1:6">
      <c r="A261" t="s">
        <v>962</v>
      </c>
      <c r="B261" t="s">
        <v>69</v>
      </c>
      <c r="C261">
        <v>529517</v>
      </c>
      <c r="D261" t="s">
        <v>963</v>
      </c>
      <c r="E261">
        <v>270</v>
      </c>
      <c r="F261" s="62" t="s">
        <v>4837</v>
      </c>
    </row>
    <row r="262" ht="15" spans="1:6">
      <c r="A262" t="s">
        <v>1674</v>
      </c>
      <c r="B262" t="s">
        <v>483</v>
      </c>
      <c r="C262">
        <v>529532</v>
      </c>
      <c r="D262" t="s">
        <v>2900</v>
      </c>
      <c r="E262">
        <v>270</v>
      </c>
      <c r="F262" s="62" t="s">
        <v>4840</v>
      </c>
    </row>
    <row r="263" ht="15" spans="1:6">
      <c r="A263" t="s">
        <v>68</v>
      </c>
      <c r="B263" t="s">
        <v>69</v>
      </c>
      <c r="C263">
        <v>504555</v>
      </c>
      <c r="D263" t="s">
        <v>782</v>
      </c>
      <c r="E263">
        <v>272</v>
      </c>
      <c r="F263" s="62" t="s">
        <v>4841</v>
      </c>
    </row>
    <row r="264" ht="15" spans="1:6">
      <c r="A264" t="s">
        <v>1100</v>
      </c>
      <c r="B264" t="s">
        <v>642</v>
      </c>
      <c r="C264">
        <v>500492</v>
      </c>
      <c r="D264" t="s">
        <v>2905</v>
      </c>
      <c r="E264">
        <v>273</v>
      </c>
      <c r="F264" s="62" t="s">
        <v>4847</v>
      </c>
    </row>
    <row r="265" ht="15" spans="1:6">
      <c r="A265" t="s">
        <v>1453</v>
      </c>
      <c r="B265" t="s">
        <v>69</v>
      </c>
      <c r="C265">
        <v>529642</v>
      </c>
      <c r="D265" t="s">
        <v>2911</v>
      </c>
      <c r="E265">
        <v>274</v>
      </c>
      <c r="F265" s="62" t="s">
        <v>4854</v>
      </c>
    </row>
    <row r="266" ht="15" spans="1:6">
      <c r="A266" t="s">
        <v>2912</v>
      </c>
      <c r="B266" t="s">
        <v>572</v>
      </c>
      <c r="C266">
        <v>530038</v>
      </c>
      <c r="D266" t="s">
        <v>2913</v>
      </c>
      <c r="E266">
        <v>274</v>
      </c>
      <c r="F266" s="62" t="s">
        <v>4855</v>
      </c>
    </row>
    <row r="267" ht="15" spans="1:6">
      <c r="A267" t="s">
        <v>2333</v>
      </c>
      <c r="B267" t="s">
        <v>69</v>
      </c>
      <c r="C267">
        <v>529253</v>
      </c>
      <c r="D267" t="s">
        <v>2334</v>
      </c>
      <c r="E267">
        <v>274</v>
      </c>
      <c r="F267" s="62" t="s">
        <v>4857</v>
      </c>
    </row>
    <row r="268" ht="15" spans="1:6">
      <c r="A268" t="s">
        <v>2916</v>
      </c>
      <c r="B268" t="s">
        <v>69</v>
      </c>
      <c r="C268">
        <v>529489</v>
      </c>
      <c r="D268" t="s">
        <v>2917</v>
      </c>
      <c r="E268">
        <v>277</v>
      </c>
      <c r="F268" s="62" t="s">
        <v>4859</v>
      </c>
    </row>
    <row r="269" ht="15" spans="1:6">
      <c r="A269" t="s">
        <v>2918</v>
      </c>
      <c r="B269" t="s">
        <v>642</v>
      </c>
      <c r="C269">
        <v>506622</v>
      </c>
      <c r="D269" t="s">
        <v>2919</v>
      </c>
      <c r="E269">
        <v>277</v>
      </c>
      <c r="F269" s="62" t="s">
        <v>4860</v>
      </c>
    </row>
    <row r="270" ht="15" spans="1:6">
      <c r="A270" t="s">
        <v>809</v>
      </c>
      <c r="B270" t="s">
        <v>106</v>
      </c>
      <c r="C270">
        <v>503793</v>
      </c>
      <c r="D270" t="s">
        <v>810</v>
      </c>
      <c r="E270">
        <v>279</v>
      </c>
      <c r="F270" s="62" t="s">
        <v>4865</v>
      </c>
    </row>
    <row r="271" ht="15" spans="1:6">
      <c r="A271" t="s">
        <v>226</v>
      </c>
      <c r="B271" t="s">
        <v>69</v>
      </c>
      <c r="C271">
        <v>502614</v>
      </c>
      <c r="D271" t="s">
        <v>814</v>
      </c>
      <c r="E271">
        <v>279</v>
      </c>
      <c r="F271" s="62" t="s">
        <v>4867</v>
      </c>
    </row>
    <row r="272" ht="15" spans="1:6">
      <c r="A272" t="s">
        <v>384</v>
      </c>
      <c r="B272" t="s">
        <v>385</v>
      </c>
      <c r="C272">
        <v>529173</v>
      </c>
      <c r="D272" t="s">
        <v>2927</v>
      </c>
      <c r="E272">
        <v>281</v>
      </c>
      <c r="F272" s="62" t="s">
        <v>4871</v>
      </c>
    </row>
    <row r="273" ht="15" spans="1:6">
      <c r="A273" t="s">
        <v>384</v>
      </c>
      <c r="B273" t="s">
        <v>385</v>
      </c>
      <c r="C273">
        <v>504624</v>
      </c>
      <c r="D273" t="s">
        <v>930</v>
      </c>
      <c r="E273">
        <v>282</v>
      </c>
      <c r="F273" s="62" t="s">
        <v>4873</v>
      </c>
    </row>
    <row r="274" ht="15" spans="1:6">
      <c r="A274" t="s">
        <v>719</v>
      </c>
      <c r="B274" t="s">
        <v>522</v>
      </c>
      <c r="C274">
        <v>530160</v>
      </c>
      <c r="D274" t="s">
        <v>721</v>
      </c>
      <c r="E274">
        <v>283</v>
      </c>
      <c r="F274" s="62" t="s">
        <v>4884</v>
      </c>
    </row>
    <row r="275" ht="15" spans="1:6">
      <c r="A275" t="s">
        <v>2938</v>
      </c>
      <c r="B275" t="s">
        <v>69</v>
      </c>
      <c r="C275">
        <v>529543</v>
      </c>
      <c r="D275" t="s">
        <v>2939</v>
      </c>
      <c r="E275">
        <v>283</v>
      </c>
      <c r="F275" s="62" t="s">
        <v>4885</v>
      </c>
    </row>
    <row r="276" ht="15" spans="1:6">
      <c r="A276" t="s">
        <v>384</v>
      </c>
      <c r="B276" t="s">
        <v>385</v>
      </c>
      <c r="C276">
        <v>528845</v>
      </c>
      <c r="D276" t="s">
        <v>2129</v>
      </c>
      <c r="E276">
        <v>283</v>
      </c>
      <c r="F276" s="62" t="s">
        <v>4883</v>
      </c>
    </row>
    <row r="277" ht="15" spans="1:6">
      <c r="A277" t="s">
        <v>105</v>
      </c>
      <c r="B277" t="s">
        <v>106</v>
      </c>
      <c r="C277">
        <v>505893</v>
      </c>
      <c r="D277" t="s">
        <v>2942</v>
      </c>
      <c r="E277">
        <v>286</v>
      </c>
      <c r="F277" s="62" t="s">
        <v>4888</v>
      </c>
    </row>
    <row r="278" ht="15" spans="1:6">
      <c r="A278" t="s">
        <v>388</v>
      </c>
      <c r="B278" t="s">
        <v>69</v>
      </c>
      <c r="C278">
        <v>529516</v>
      </c>
      <c r="D278" t="s">
        <v>2943</v>
      </c>
      <c r="E278">
        <v>286</v>
      </c>
      <c r="F278" s="62" t="s">
        <v>4890</v>
      </c>
    </row>
    <row r="279" ht="15" spans="1:6">
      <c r="A279" t="s">
        <v>1112</v>
      </c>
      <c r="B279" t="s">
        <v>385</v>
      </c>
      <c r="C279">
        <v>503088</v>
      </c>
      <c r="D279" t="s">
        <v>1113</v>
      </c>
      <c r="E279">
        <v>288</v>
      </c>
      <c r="F279" s="62" t="s">
        <v>4892</v>
      </c>
    </row>
    <row r="280" ht="15" spans="1:6">
      <c r="A280" t="s">
        <v>2946</v>
      </c>
      <c r="B280" t="s">
        <v>617</v>
      </c>
      <c r="C280">
        <v>530065</v>
      </c>
      <c r="D280" t="s">
        <v>2947</v>
      </c>
      <c r="E280">
        <v>289</v>
      </c>
      <c r="F280" s="62" t="s">
        <v>4896</v>
      </c>
    </row>
    <row r="281" ht="15" spans="1:6">
      <c r="A281" t="s">
        <v>1531</v>
      </c>
      <c r="B281" t="s">
        <v>522</v>
      </c>
      <c r="C281">
        <v>500400</v>
      </c>
      <c r="D281" t="s">
        <v>1532</v>
      </c>
      <c r="E281">
        <v>289</v>
      </c>
      <c r="F281" s="62" t="s">
        <v>4893</v>
      </c>
    </row>
    <row r="282" ht="15" spans="1:6">
      <c r="A282" t="s">
        <v>2948</v>
      </c>
      <c r="B282" t="s">
        <v>69</v>
      </c>
      <c r="C282">
        <v>529103</v>
      </c>
      <c r="D282" t="s">
        <v>2949</v>
      </c>
      <c r="E282">
        <v>289</v>
      </c>
      <c r="F282" s="62" t="s">
        <v>4897</v>
      </c>
    </row>
    <row r="283" ht="15" spans="1:6">
      <c r="A283" t="s">
        <v>1000</v>
      </c>
      <c r="B283" t="s">
        <v>69</v>
      </c>
      <c r="C283">
        <v>529307</v>
      </c>
      <c r="D283" t="s">
        <v>1004</v>
      </c>
      <c r="E283">
        <v>292</v>
      </c>
      <c r="F283" s="62" t="s">
        <v>4900</v>
      </c>
    </row>
    <row r="284" ht="15" spans="1:6">
      <c r="A284" t="s">
        <v>137</v>
      </c>
      <c r="B284" t="s">
        <v>69</v>
      </c>
      <c r="C284">
        <v>529346</v>
      </c>
      <c r="D284" t="s">
        <v>1518</v>
      </c>
      <c r="E284">
        <v>292</v>
      </c>
      <c r="F284" s="62" t="s">
        <v>4901</v>
      </c>
    </row>
    <row r="285" ht="15" spans="1:6">
      <c r="A285" t="s">
        <v>1002</v>
      </c>
      <c r="B285" t="s">
        <v>69</v>
      </c>
      <c r="C285">
        <v>529243</v>
      </c>
      <c r="D285" t="s">
        <v>1003</v>
      </c>
      <c r="E285">
        <v>294</v>
      </c>
      <c r="F285" s="62" t="s">
        <v>4911</v>
      </c>
    </row>
    <row r="286" ht="15" spans="1:6">
      <c r="A286" t="s">
        <v>1384</v>
      </c>
      <c r="B286" t="s">
        <v>106</v>
      </c>
      <c r="C286">
        <v>504249</v>
      </c>
      <c r="D286" t="s">
        <v>1385</v>
      </c>
      <c r="E286">
        <v>295</v>
      </c>
      <c r="F286" s="62" t="s">
        <v>4913</v>
      </c>
    </row>
    <row r="287" ht="15" spans="1:6">
      <c r="A287" t="s">
        <v>1939</v>
      </c>
      <c r="B287" t="s">
        <v>568</v>
      </c>
      <c r="C287">
        <v>529367</v>
      </c>
      <c r="D287" t="s">
        <v>1940</v>
      </c>
      <c r="E287">
        <v>295</v>
      </c>
      <c r="F287" s="62" t="s">
        <v>4915</v>
      </c>
    </row>
    <row r="288" ht="15" spans="1:6">
      <c r="A288" t="s">
        <v>818</v>
      </c>
      <c r="B288" t="s">
        <v>385</v>
      </c>
      <c r="C288">
        <v>503755</v>
      </c>
      <c r="D288" t="s">
        <v>819</v>
      </c>
      <c r="E288">
        <v>297</v>
      </c>
      <c r="F288" s="62" t="s">
        <v>4917</v>
      </c>
    </row>
    <row r="289" ht="15" spans="1:6">
      <c r="A289" t="s">
        <v>1204</v>
      </c>
      <c r="B289" t="s">
        <v>1205</v>
      </c>
      <c r="C289">
        <v>512713</v>
      </c>
      <c r="D289" t="s">
        <v>1206</v>
      </c>
      <c r="E289">
        <v>297</v>
      </c>
      <c r="F289" s="62" t="s">
        <v>4918</v>
      </c>
    </row>
    <row r="290" ht="15" spans="1:6">
      <c r="A290" t="s">
        <v>1317</v>
      </c>
      <c r="B290" t="s">
        <v>471</v>
      </c>
      <c r="C290">
        <v>501451</v>
      </c>
      <c r="D290" t="s">
        <v>1607</v>
      </c>
      <c r="E290">
        <v>297</v>
      </c>
      <c r="F290" s="62" t="s">
        <v>4919</v>
      </c>
    </row>
    <row r="291" ht="15" spans="1:6">
      <c r="A291" t="s">
        <v>2963</v>
      </c>
      <c r="B291" t="s">
        <v>572</v>
      </c>
      <c r="C291">
        <v>530211</v>
      </c>
      <c r="D291" t="s">
        <v>2964</v>
      </c>
      <c r="E291">
        <v>300</v>
      </c>
      <c r="F291" s="62" t="s">
        <v>4921</v>
      </c>
    </row>
    <row r="292" ht="15" spans="1:6">
      <c r="A292" t="s">
        <v>595</v>
      </c>
      <c r="B292" t="s">
        <v>464</v>
      </c>
      <c r="C292">
        <v>529754</v>
      </c>
      <c r="D292" t="s">
        <v>725</v>
      </c>
      <c r="E292">
        <v>301</v>
      </c>
      <c r="F292" s="62" t="s">
        <v>4927</v>
      </c>
    </row>
    <row r="293" ht="15" spans="1:6">
      <c r="A293" t="s">
        <v>1367</v>
      </c>
      <c r="B293" t="s">
        <v>69</v>
      </c>
      <c r="C293">
        <v>529487</v>
      </c>
      <c r="D293" t="s">
        <v>2978</v>
      </c>
      <c r="E293">
        <v>301</v>
      </c>
      <c r="F293" s="62" t="s">
        <v>4931</v>
      </c>
    </row>
    <row r="294" ht="15" spans="1:6">
      <c r="A294" t="s">
        <v>2416</v>
      </c>
      <c r="B294" t="s">
        <v>69</v>
      </c>
      <c r="C294">
        <v>529110</v>
      </c>
      <c r="D294" t="s">
        <v>2979</v>
      </c>
      <c r="E294">
        <v>303</v>
      </c>
      <c r="F294" s="62" t="s">
        <v>4934</v>
      </c>
    </row>
    <row r="295" ht="15" spans="1:6">
      <c r="A295" t="s">
        <v>945</v>
      </c>
      <c r="B295" t="s">
        <v>464</v>
      </c>
      <c r="C295">
        <v>528830</v>
      </c>
      <c r="D295" t="s">
        <v>946</v>
      </c>
      <c r="E295">
        <v>303</v>
      </c>
      <c r="F295" s="62" t="s">
        <v>4935</v>
      </c>
    </row>
    <row r="296" ht="15" spans="1:6">
      <c r="A296" t="s">
        <v>787</v>
      </c>
      <c r="B296" t="s">
        <v>69</v>
      </c>
      <c r="C296">
        <v>529354</v>
      </c>
      <c r="D296" t="s">
        <v>2980</v>
      </c>
      <c r="E296">
        <v>303</v>
      </c>
      <c r="F296" s="62" t="s">
        <v>4936</v>
      </c>
    </row>
    <row r="297" ht="15" spans="1:6">
      <c r="A297" t="s">
        <v>1682</v>
      </c>
      <c r="B297" t="s">
        <v>1683</v>
      </c>
      <c r="C297">
        <v>530037</v>
      </c>
      <c r="D297" t="s">
        <v>1684</v>
      </c>
      <c r="E297">
        <v>303</v>
      </c>
      <c r="F297" s="62" t="s">
        <v>4937</v>
      </c>
    </row>
    <row r="298" ht="15" spans="1:6">
      <c r="A298" t="s">
        <v>1317</v>
      </c>
      <c r="B298" t="s">
        <v>471</v>
      </c>
      <c r="C298">
        <v>503050</v>
      </c>
      <c r="D298" t="s">
        <v>1337</v>
      </c>
      <c r="E298">
        <v>307</v>
      </c>
      <c r="F298" s="62" t="s">
        <v>4941</v>
      </c>
    </row>
    <row r="299" ht="15" spans="1:6">
      <c r="A299" t="s">
        <v>2988</v>
      </c>
      <c r="B299" t="s">
        <v>642</v>
      </c>
      <c r="C299">
        <v>529291</v>
      </c>
      <c r="D299" t="s">
        <v>2989</v>
      </c>
      <c r="E299">
        <v>307</v>
      </c>
      <c r="F299" s="62" t="s">
        <v>4942</v>
      </c>
    </row>
    <row r="300" ht="15" spans="1:6">
      <c r="A300" t="s">
        <v>2990</v>
      </c>
      <c r="B300" t="s">
        <v>642</v>
      </c>
      <c r="C300">
        <v>529356</v>
      </c>
      <c r="D300" t="s">
        <v>2991</v>
      </c>
      <c r="E300">
        <v>309</v>
      </c>
      <c r="F300" s="62" t="s">
        <v>4946</v>
      </c>
    </row>
    <row r="301" ht="15" spans="1:6">
      <c r="A301" t="s">
        <v>2342</v>
      </c>
      <c r="B301" t="s">
        <v>106</v>
      </c>
      <c r="C301">
        <v>529035</v>
      </c>
      <c r="D301" t="s">
        <v>2343</v>
      </c>
      <c r="E301">
        <v>309</v>
      </c>
      <c r="F301" s="62" t="s">
        <v>4945</v>
      </c>
    </row>
    <row r="302" ht="15" spans="1:6">
      <c r="A302" t="s">
        <v>2992</v>
      </c>
      <c r="B302" t="s">
        <v>69</v>
      </c>
      <c r="C302">
        <v>529457</v>
      </c>
      <c r="D302" t="s">
        <v>2993</v>
      </c>
      <c r="E302">
        <v>311</v>
      </c>
      <c r="F302" s="62" t="s">
        <v>4950</v>
      </c>
    </row>
    <row r="303" ht="15" spans="1:6">
      <c r="A303" t="s">
        <v>388</v>
      </c>
      <c r="B303" t="s">
        <v>69</v>
      </c>
      <c r="C303">
        <v>529350</v>
      </c>
      <c r="D303" t="s">
        <v>2996</v>
      </c>
      <c r="E303">
        <v>311</v>
      </c>
      <c r="F303" s="62" t="s">
        <v>4953</v>
      </c>
    </row>
    <row r="304" ht="15" spans="1:6">
      <c r="A304" t="s">
        <v>722</v>
      </c>
      <c r="B304" t="s">
        <v>617</v>
      </c>
      <c r="C304">
        <v>529426</v>
      </c>
      <c r="D304" t="s">
        <v>723</v>
      </c>
      <c r="E304">
        <v>313</v>
      </c>
      <c r="F304" s="62" t="s">
        <v>4956</v>
      </c>
    </row>
    <row r="305" ht="15" spans="1:6">
      <c r="A305" t="s">
        <v>3000</v>
      </c>
      <c r="B305" t="s">
        <v>69</v>
      </c>
      <c r="C305">
        <v>529038</v>
      </c>
      <c r="D305" t="s">
        <v>3001</v>
      </c>
      <c r="E305">
        <v>313</v>
      </c>
      <c r="F305" s="62" t="s">
        <v>4960</v>
      </c>
    </row>
    <row r="306" ht="15" spans="1:6">
      <c r="A306" t="s">
        <v>3002</v>
      </c>
      <c r="B306" t="s">
        <v>3003</v>
      </c>
      <c r="C306">
        <v>529063</v>
      </c>
      <c r="D306" t="s">
        <v>3004</v>
      </c>
      <c r="E306">
        <v>313</v>
      </c>
      <c r="F306" s="62" t="s">
        <v>4961</v>
      </c>
    </row>
    <row r="307" ht="15" spans="1:6">
      <c r="A307" t="s">
        <v>3005</v>
      </c>
      <c r="B307" t="s">
        <v>617</v>
      </c>
      <c r="C307">
        <v>530212</v>
      </c>
      <c r="D307" t="s">
        <v>3006</v>
      </c>
      <c r="E307">
        <v>316</v>
      </c>
      <c r="F307" s="62" t="s">
        <v>4962</v>
      </c>
    </row>
    <row r="308" ht="15" spans="1:6">
      <c r="A308" t="s">
        <v>496</v>
      </c>
      <c r="B308" t="s">
        <v>497</v>
      </c>
      <c r="C308">
        <v>529070</v>
      </c>
      <c r="D308" t="s">
        <v>1179</v>
      </c>
      <c r="E308">
        <v>316</v>
      </c>
      <c r="F308" s="62" t="s">
        <v>4963</v>
      </c>
    </row>
    <row r="309" ht="15" spans="1:6">
      <c r="A309" t="s">
        <v>1000</v>
      </c>
      <c r="B309" t="s">
        <v>69</v>
      </c>
      <c r="C309">
        <v>530213</v>
      </c>
      <c r="D309" t="s">
        <v>3007</v>
      </c>
      <c r="E309">
        <v>318</v>
      </c>
      <c r="F309" s="62" t="s">
        <v>4966</v>
      </c>
    </row>
    <row r="310" ht="15" spans="1:6">
      <c r="A310" t="s">
        <v>1315</v>
      </c>
      <c r="B310" t="s">
        <v>471</v>
      </c>
      <c r="C310">
        <v>504757</v>
      </c>
      <c r="D310" t="s">
        <v>1316</v>
      </c>
      <c r="E310">
        <v>318</v>
      </c>
      <c r="F310" s="62" t="s">
        <v>4965</v>
      </c>
    </row>
    <row r="311" ht="15" spans="1:6">
      <c r="A311" t="s">
        <v>3013</v>
      </c>
      <c r="B311" t="s">
        <v>575</v>
      </c>
      <c r="C311">
        <v>530214</v>
      </c>
      <c r="D311" t="s">
        <v>3014</v>
      </c>
      <c r="E311">
        <v>320</v>
      </c>
      <c r="F311" s="62" t="s">
        <v>4973</v>
      </c>
    </row>
    <row r="312" ht="15" spans="1:6">
      <c r="A312" t="s">
        <v>942</v>
      </c>
      <c r="B312" t="s">
        <v>522</v>
      </c>
      <c r="C312">
        <v>502854</v>
      </c>
      <c r="D312" t="s">
        <v>943</v>
      </c>
      <c r="E312">
        <v>321</v>
      </c>
      <c r="F312" s="62" t="s">
        <v>4978</v>
      </c>
    </row>
    <row r="313" ht="15" spans="1:6">
      <c r="A313" t="s">
        <v>1455</v>
      </c>
      <c r="B313" t="s">
        <v>617</v>
      </c>
      <c r="C313">
        <v>530215</v>
      </c>
      <c r="D313" t="s">
        <v>3018</v>
      </c>
      <c r="E313">
        <v>322</v>
      </c>
      <c r="F313" s="62" t="s">
        <v>4984</v>
      </c>
    </row>
    <row r="314" ht="15" spans="1:6">
      <c r="A314" t="s">
        <v>3019</v>
      </c>
      <c r="B314" t="s">
        <v>653</v>
      </c>
      <c r="C314">
        <v>510765</v>
      </c>
      <c r="D314" t="s">
        <v>3020</v>
      </c>
      <c r="E314">
        <v>322</v>
      </c>
      <c r="F314" s="62" t="s">
        <v>4985</v>
      </c>
    </row>
    <row r="315" ht="15" spans="1:6">
      <c r="A315" t="s">
        <v>1173</v>
      </c>
      <c r="B315" t="s">
        <v>497</v>
      </c>
      <c r="C315">
        <v>529024</v>
      </c>
      <c r="D315" t="s">
        <v>1174</v>
      </c>
      <c r="E315">
        <v>322</v>
      </c>
      <c r="F315" s="62" t="s">
        <v>4983</v>
      </c>
    </row>
    <row r="316" ht="15" spans="1:6">
      <c r="A316" t="s">
        <v>2731</v>
      </c>
      <c r="B316" t="s">
        <v>642</v>
      </c>
      <c r="C316">
        <v>530216</v>
      </c>
      <c r="D316" t="s">
        <v>3026</v>
      </c>
      <c r="E316">
        <v>322</v>
      </c>
      <c r="F316" s="62" t="s">
        <v>4989</v>
      </c>
    </row>
    <row r="317" ht="15" spans="1:6">
      <c r="A317" t="s">
        <v>680</v>
      </c>
      <c r="B317" t="s">
        <v>464</v>
      </c>
      <c r="C317">
        <v>529325</v>
      </c>
      <c r="D317" t="s">
        <v>1657</v>
      </c>
      <c r="E317">
        <v>326</v>
      </c>
      <c r="F317" s="62" t="s">
        <v>4994</v>
      </c>
    </row>
    <row r="318" ht="15" spans="1:6">
      <c r="A318" t="s">
        <v>1019</v>
      </c>
      <c r="B318" t="s">
        <v>69</v>
      </c>
      <c r="C318">
        <v>502045</v>
      </c>
      <c r="D318" t="s">
        <v>3041</v>
      </c>
      <c r="E318">
        <v>327</v>
      </c>
      <c r="F318" s="62" t="s">
        <v>5001</v>
      </c>
    </row>
    <row r="319" ht="15" spans="1:6">
      <c r="A319" t="s">
        <v>1077</v>
      </c>
      <c r="B319" t="s">
        <v>464</v>
      </c>
      <c r="C319">
        <v>529451</v>
      </c>
      <c r="D319" t="s">
        <v>1078</v>
      </c>
      <c r="E319">
        <v>328</v>
      </c>
      <c r="F319" s="62" t="s">
        <v>5006</v>
      </c>
    </row>
    <row r="320" ht="15" spans="1:6">
      <c r="A320" t="s">
        <v>682</v>
      </c>
      <c r="B320" t="s">
        <v>683</v>
      </c>
      <c r="C320">
        <v>511302</v>
      </c>
      <c r="D320" t="s">
        <v>684</v>
      </c>
      <c r="E320">
        <v>329</v>
      </c>
      <c r="F320" s="62" t="s">
        <v>5009</v>
      </c>
    </row>
    <row r="321" ht="15" spans="1:6">
      <c r="A321" t="s">
        <v>3049</v>
      </c>
      <c r="B321" t="s">
        <v>69</v>
      </c>
      <c r="C321">
        <v>529885</v>
      </c>
      <c r="D321" t="s">
        <v>3050</v>
      </c>
      <c r="E321">
        <v>329</v>
      </c>
      <c r="F321" s="62" t="s">
        <v>5010</v>
      </c>
    </row>
    <row r="322" ht="15" spans="1:6">
      <c r="A322" t="s">
        <v>487</v>
      </c>
      <c r="B322" t="s">
        <v>488</v>
      </c>
      <c r="C322">
        <v>529448</v>
      </c>
      <c r="D322" t="s">
        <v>1051</v>
      </c>
      <c r="E322">
        <v>329</v>
      </c>
      <c r="F322" s="62" t="s">
        <v>5011</v>
      </c>
    </row>
    <row r="323" ht="15" spans="1:6">
      <c r="A323" t="s">
        <v>1455</v>
      </c>
      <c r="B323" t="s">
        <v>617</v>
      </c>
      <c r="C323">
        <v>530049</v>
      </c>
      <c r="D323" t="s">
        <v>3051</v>
      </c>
      <c r="E323">
        <v>329</v>
      </c>
      <c r="F323" s="62" t="s">
        <v>5013</v>
      </c>
    </row>
    <row r="324" ht="15" spans="1:6">
      <c r="A324" t="s">
        <v>521</v>
      </c>
      <c r="B324" t="s">
        <v>522</v>
      </c>
      <c r="C324">
        <v>502879</v>
      </c>
      <c r="D324" t="s">
        <v>1511</v>
      </c>
      <c r="E324">
        <v>329</v>
      </c>
      <c r="F324" s="62" t="s">
        <v>5014</v>
      </c>
    </row>
    <row r="325" ht="15" spans="1:6">
      <c r="A325" t="s">
        <v>384</v>
      </c>
      <c r="B325" t="s">
        <v>385</v>
      </c>
      <c r="C325">
        <v>500565</v>
      </c>
      <c r="D325" t="s">
        <v>823</v>
      </c>
      <c r="E325">
        <v>334</v>
      </c>
      <c r="F325" s="62" t="s">
        <v>5019</v>
      </c>
    </row>
    <row r="326" ht="15" spans="1:6">
      <c r="A326" t="s">
        <v>675</v>
      </c>
      <c r="B326" t="s">
        <v>642</v>
      </c>
      <c r="C326">
        <v>529512</v>
      </c>
      <c r="D326" t="s">
        <v>676</v>
      </c>
      <c r="E326">
        <v>335</v>
      </c>
      <c r="F326" s="62" t="s">
        <v>5025</v>
      </c>
    </row>
    <row r="327" ht="15" spans="1:6">
      <c r="A327" t="s">
        <v>818</v>
      </c>
      <c r="B327" t="s">
        <v>385</v>
      </c>
      <c r="C327">
        <v>506847</v>
      </c>
      <c r="D327" t="s">
        <v>3062</v>
      </c>
      <c r="E327">
        <v>335</v>
      </c>
      <c r="F327" s="62" t="s">
        <v>5026</v>
      </c>
    </row>
    <row r="328" ht="15" spans="1:6">
      <c r="A328" t="s">
        <v>2525</v>
      </c>
      <c r="B328" t="s">
        <v>69</v>
      </c>
      <c r="C328">
        <v>529252</v>
      </c>
      <c r="D328" t="s">
        <v>3070</v>
      </c>
      <c r="E328">
        <v>337</v>
      </c>
      <c r="F328" s="62" t="s">
        <v>5035</v>
      </c>
    </row>
    <row r="329" ht="15" spans="1:6">
      <c r="A329" t="s">
        <v>1331</v>
      </c>
      <c r="B329" t="s">
        <v>471</v>
      </c>
      <c r="C329">
        <v>505080</v>
      </c>
      <c r="D329" t="s">
        <v>1332</v>
      </c>
      <c r="E329">
        <v>338</v>
      </c>
      <c r="F329" s="62" t="s">
        <v>5039</v>
      </c>
    </row>
    <row r="330" ht="15" spans="1:6">
      <c r="A330" t="s">
        <v>2349</v>
      </c>
      <c r="B330" t="s">
        <v>69</v>
      </c>
      <c r="C330">
        <v>529420</v>
      </c>
      <c r="D330" t="s">
        <v>2350</v>
      </c>
      <c r="E330">
        <v>338</v>
      </c>
      <c r="F330" s="62" t="s">
        <v>5041</v>
      </c>
    </row>
    <row r="331" ht="15" spans="1:6">
      <c r="A331" t="s">
        <v>3075</v>
      </c>
      <c r="B331" t="s">
        <v>642</v>
      </c>
      <c r="C331">
        <v>528900</v>
      </c>
      <c r="D331" t="s">
        <v>3076</v>
      </c>
      <c r="E331">
        <v>340</v>
      </c>
      <c r="F331" s="62" t="s">
        <v>5042</v>
      </c>
    </row>
    <row r="332" ht="15" spans="1:6">
      <c r="A332" t="s">
        <v>521</v>
      </c>
      <c r="B332" t="s">
        <v>522</v>
      </c>
      <c r="C332">
        <v>529705</v>
      </c>
      <c r="D332" t="s">
        <v>1138</v>
      </c>
      <c r="E332">
        <v>340</v>
      </c>
      <c r="F332" s="62" t="s">
        <v>5043</v>
      </c>
    </row>
    <row r="333" ht="15" spans="1:6">
      <c r="A333" t="s">
        <v>3079</v>
      </c>
      <c r="B333" t="s">
        <v>642</v>
      </c>
      <c r="C333">
        <v>529636</v>
      </c>
      <c r="D333" t="s">
        <v>3080</v>
      </c>
      <c r="E333">
        <v>342</v>
      </c>
      <c r="F333" s="62" t="s">
        <v>5045</v>
      </c>
    </row>
    <row r="334" ht="15" spans="1:6">
      <c r="A334" t="s">
        <v>3081</v>
      </c>
      <c r="B334" t="s">
        <v>1867</v>
      </c>
      <c r="C334">
        <v>530218</v>
      </c>
      <c r="D334" t="s">
        <v>3082</v>
      </c>
      <c r="E334">
        <v>342</v>
      </c>
      <c r="F334" s="62" t="s">
        <v>5047</v>
      </c>
    </row>
    <row r="335" ht="15" spans="1:6">
      <c r="A335" t="s">
        <v>631</v>
      </c>
      <c r="B335" t="s">
        <v>632</v>
      </c>
      <c r="C335">
        <v>530219</v>
      </c>
      <c r="D335" t="s">
        <v>633</v>
      </c>
      <c r="E335">
        <v>344</v>
      </c>
      <c r="F335" s="62" t="s">
        <v>5048</v>
      </c>
    </row>
    <row r="336" ht="15" spans="1:6">
      <c r="A336" t="s">
        <v>1100</v>
      </c>
      <c r="B336" t="s">
        <v>642</v>
      </c>
      <c r="C336">
        <v>529031</v>
      </c>
      <c r="D336" t="s">
        <v>3084</v>
      </c>
      <c r="E336">
        <v>344</v>
      </c>
      <c r="F336" s="62" t="s">
        <v>5051</v>
      </c>
    </row>
    <row r="337" ht="15" spans="1:6">
      <c r="A337" t="s">
        <v>137</v>
      </c>
      <c r="B337" t="s">
        <v>69</v>
      </c>
      <c r="C337">
        <v>505334</v>
      </c>
      <c r="D337" t="s">
        <v>3083</v>
      </c>
      <c r="E337">
        <v>344</v>
      </c>
      <c r="F337" s="62" t="s">
        <v>5049</v>
      </c>
    </row>
    <row r="338" ht="15" spans="1:6">
      <c r="A338" t="s">
        <v>1118</v>
      </c>
      <c r="B338" t="s">
        <v>69</v>
      </c>
      <c r="C338">
        <v>529475</v>
      </c>
      <c r="D338" t="s">
        <v>3093</v>
      </c>
      <c r="E338">
        <v>347</v>
      </c>
      <c r="F338" s="62" t="s">
        <v>5061</v>
      </c>
    </row>
    <row r="339" ht="15" spans="1:6">
      <c r="A339" t="s">
        <v>1170</v>
      </c>
      <c r="B339" t="s">
        <v>522</v>
      </c>
      <c r="C339">
        <v>529623</v>
      </c>
      <c r="D339" t="s">
        <v>1171</v>
      </c>
      <c r="E339">
        <v>347</v>
      </c>
      <c r="F339" s="62" t="s">
        <v>5062</v>
      </c>
    </row>
    <row r="340" ht="15" spans="1:6">
      <c r="A340" t="s">
        <v>3094</v>
      </c>
      <c r="B340" t="s">
        <v>642</v>
      </c>
      <c r="C340">
        <v>529743</v>
      </c>
      <c r="D340" t="s">
        <v>3095</v>
      </c>
      <c r="E340">
        <v>347</v>
      </c>
      <c r="F340" s="62" t="s">
        <v>5064</v>
      </c>
    </row>
    <row r="341" ht="15" spans="1:6">
      <c r="A341" t="s">
        <v>3096</v>
      </c>
      <c r="B341" t="s">
        <v>69</v>
      </c>
      <c r="C341">
        <v>529093</v>
      </c>
      <c r="D341" t="s">
        <v>3097</v>
      </c>
      <c r="E341">
        <v>347</v>
      </c>
      <c r="F341" s="62" t="s">
        <v>5065</v>
      </c>
    </row>
    <row r="342" ht="15" spans="1:6">
      <c r="A342" t="s">
        <v>1762</v>
      </c>
      <c r="B342" t="s">
        <v>572</v>
      </c>
      <c r="C342">
        <v>529458</v>
      </c>
      <c r="D342" t="s">
        <v>1763</v>
      </c>
      <c r="E342">
        <v>347</v>
      </c>
      <c r="F342" s="62" t="s">
        <v>5066</v>
      </c>
    </row>
    <row r="343" ht="15" spans="1:6">
      <c r="A343" t="s">
        <v>3098</v>
      </c>
      <c r="B343" t="s">
        <v>653</v>
      </c>
      <c r="C343">
        <v>508576</v>
      </c>
      <c r="D343" t="s">
        <v>3099</v>
      </c>
      <c r="E343">
        <v>347</v>
      </c>
      <c r="F343" s="62" t="s">
        <v>5067</v>
      </c>
    </row>
    <row r="344" ht="15" spans="1:6">
      <c r="A344" t="s">
        <v>1914</v>
      </c>
      <c r="B344" t="s">
        <v>642</v>
      </c>
      <c r="C344">
        <v>530220</v>
      </c>
      <c r="D344" t="s">
        <v>3103</v>
      </c>
      <c r="E344">
        <v>353</v>
      </c>
      <c r="F344" s="62" t="s">
        <v>5071</v>
      </c>
    </row>
    <row r="345" ht="15" spans="1:6">
      <c r="A345" t="s">
        <v>2172</v>
      </c>
      <c r="B345" t="s">
        <v>653</v>
      </c>
      <c r="C345">
        <v>529786</v>
      </c>
      <c r="D345" t="s">
        <v>2173</v>
      </c>
      <c r="E345">
        <v>353</v>
      </c>
      <c r="F345" s="62" t="s">
        <v>5074</v>
      </c>
    </row>
    <row r="346" ht="15" spans="1:6">
      <c r="A346" t="s">
        <v>1726</v>
      </c>
      <c r="B346" t="s">
        <v>568</v>
      </c>
      <c r="C346">
        <v>530221</v>
      </c>
      <c r="D346" t="s">
        <v>1727</v>
      </c>
      <c r="E346">
        <v>355</v>
      </c>
      <c r="F346" s="62" t="s">
        <v>5075</v>
      </c>
    </row>
    <row r="347" ht="15" spans="1:6">
      <c r="A347" t="s">
        <v>858</v>
      </c>
      <c r="B347" t="s">
        <v>859</v>
      </c>
      <c r="C347">
        <v>530036</v>
      </c>
      <c r="D347" t="s">
        <v>860</v>
      </c>
      <c r="E347">
        <v>355</v>
      </c>
      <c r="F347" s="62" t="s">
        <v>5079</v>
      </c>
    </row>
    <row r="348" ht="15" spans="1:6">
      <c r="A348" t="s">
        <v>1200</v>
      </c>
      <c r="B348" t="s">
        <v>106</v>
      </c>
      <c r="C348">
        <v>505102</v>
      </c>
      <c r="D348" t="s">
        <v>1201</v>
      </c>
      <c r="E348">
        <v>355</v>
      </c>
      <c r="F348" s="62" t="s">
        <v>5078</v>
      </c>
    </row>
    <row r="349" ht="15" spans="1:6">
      <c r="A349" t="s">
        <v>3109</v>
      </c>
      <c r="B349" t="s">
        <v>69</v>
      </c>
      <c r="C349">
        <v>503729</v>
      </c>
      <c r="D349" t="s">
        <v>3110</v>
      </c>
      <c r="E349">
        <v>358</v>
      </c>
      <c r="F349" s="62" t="s">
        <v>5086</v>
      </c>
    </row>
    <row r="350" ht="15" spans="1:6">
      <c r="A350" t="s">
        <v>1075</v>
      </c>
      <c r="B350" t="s">
        <v>522</v>
      </c>
      <c r="C350">
        <v>529419</v>
      </c>
      <c r="D350" t="s">
        <v>3111</v>
      </c>
      <c r="E350">
        <v>358</v>
      </c>
      <c r="F350" s="62" t="s">
        <v>5087</v>
      </c>
    </row>
    <row r="351" ht="15" spans="1:6">
      <c r="A351" t="s">
        <v>68</v>
      </c>
      <c r="B351" t="s">
        <v>69</v>
      </c>
      <c r="C351">
        <v>529734</v>
      </c>
      <c r="D351" t="s">
        <v>3114</v>
      </c>
      <c r="E351">
        <v>360</v>
      </c>
      <c r="F351" s="62" t="s">
        <v>5093</v>
      </c>
    </row>
    <row r="352" ht="15" spans="1:6">
      <c r="A352" t="s">
        <v>815</v>
      </c>
      <c r="B352" t="s">
        <v>69</v>
      </c>
      <c r="C352">
        <v>529515</v>
      </c>
      <c r="D352" t="s">
        <v>3115</v>
      </c>
      <c r="E352">
        <v>360</v>
      </c>
      <c r="F352" s="62" t="s">
        <v>5095</v>
      </c>
    </row>
    <row r="353" ht="15" spans="1:6">
      <c r="A353" t="s">
        <v>105</v>
      </c>
      <c r="B353" t="s">
        <v>106</v>
      </c>
      <c r="C353">
        <v>505425</v>
      </c>
      <c r="D353" t="s">
        <v>1668</v>
      </c>
      <c r="E353">
        <v>360</v>
      </c>
      <c r="F353" s="62" t="s">
        <v>5091</v>
      </c>
    </row>
    <row r="354" ht="15" spans="1:6">
      <c r="A354" t="s">
        <v>2091</v>
      </c>
      <c r="B354" t="s">
        <v>1839</v>
      </c>
      <c r="C354">
        <v>529988</v>
      </c>
      <c r="D354" t="s">
        <v>2092</v>
      </c>
      <c r="E354">
        <v>360</v>
      </c>
      <c r="F354" s="62" t="s">
        <v>5090</v>
      </c>
    </row>
    <row r="355" ht="15" spans="1:6">
      <c r="A355" t="s">
        <v>1107</v>
      </c>
      <c r="B355" t="s">
        <v>653</v>
      </c>
      <c r="C355">
        <v>514902</v>
      </c>
      <c r="D355" t="s">
        <v>1108</v>
      </c>
      <c r="E355">
        <v>364</v>
      </c>
      <c r="F355" s="62" t="s">
        <v>5099</v>
      </c>
    </row>
    <row r="356" ht="15" spans="1:6">
      <c r="A356" t="s">
        <v>652</v>
      </c>
      <c r="B356" t="s">
        <v>653</v>
      </c>
      <c r="C356">
        <v>514629</v>
      </c>
      <c r="D356" t="s">
        <v>1184</v>
      </c>
      <c r="E356">
        <v>364</v>
      </c>
      <c r="F356" s="62" t="s">
        <v>5100</v>
      </c>
    </row>
    <row r="357" ht="15" spans="1:6">
      <c r="A357" t="s">
        <v>1100</v>
      </c>
      <c r="B357" t="s">
        <v>642</v>
      </c>
      <c r="C357">
        <v>529132</v>
      </c>
      <c r="D357" t="s">
        <v>1101</v>
      </c>
      <c r="E357">
        <v>366</v>
      </c>
      <c r="F357" s="62" t="s">
        <v>5104</v>
      </c>
    </row>
    <row r="358" ht="15" spans="1:6">
      <c r="A358" t="s">
        <v>1662</v>
      </c>
      <c r="B358" t="s">
        <v>106</v>
      </c>
      <c r="C358">
        <v>505943</v>
      </c>
      <c r="D358" t="s">
        <v>1663</v>
      </c>
      <c r="E358">
        <v>366</v>
      </c>
      <c r="F358" s="62" t="s">
        <v>5101</v>
      </c>
    </row>
    <row r="359" ht="15" spans="1:6">
      <c r="A359" t="s">
        <v>105</v>
      </c>
      <c r="B359" t="s">
        <v>106</v>
      </c>
      <c r="C359">
        <v>502999</v>
      </c>
      <c r="D359" t="s">
        <v>1133</v>
      </c>
      <c r="E359">
        <v>368</v>
      </c>
      <c r="F359" s="62" t="s">
        <v>5106</v>
      </c>
    </row>
    <row r="360" ht="15" spans="1:6">
      <c r="A360" t="s">
        <v>3120</v>
      </c>
      <c r="B360" t="s">
        <v>642</v>
      </c>
      <c r="C360">
        <v>529816</v>
      </c>
      <c r="D360" t="s">
        <v>3121</v>
      </c>
      <c r="E360">
        <v>368</v>
      </c>
      <c r="F360" s="62" t="s">
        <v>5108</v>
      </c>
    </row>
    <row r="361" ht="15" spans="1:6">
      <c r="A361" t="s">
        <v>2327</v>
      </c>
      <c r="B361" t="s">
        <v>69</v>
      </c>
      <c r="C361">
        <v>529020</v>
      </c>
      <c r="D361" t="s">
        <v>2328</v>
      </c>
      <c r="E361">
        <v>368</v>
      </c>
      <c r="F361" s="62" t="s">
        <v>5109</v>
      </c>
    </row>
    <row r="362" ht="15" spans="1:6">
      <c r="A362" t="s">
        <v>1367</v>
      </c>
      <c r="B362" t="s">
        <v>69</v>
      </c>
      <c r="C362">
        <v>506665</v>
      </c>
      <c r="D362" t="s">
        <v>3124</v>
      </c>
      <c r="E362">
        <v>371</v>
      </c>
      <c r="F362" s="62" t="s">
        <v>5112</v>
      </c>
    </row>
    <row r="363" ht="15" spans="1:6">
      <c r="A363" t="s">
        <v>3125</v>
      </c>
      <c r="B363" t="s">
        <v>69</v>
      </c>
      <c r="C363">
        <v>529521</v>
      </c>
      <c r="D363" t="s">
        <v>3126</v>
      </c>
      <c r="E363">
        <v>371</v>
      </c>
      <c r="F363" s="62" t="s">
        <v>5113</v>
      </c>
    </row>
    <row r="364" ht="15" spans="1:6">
      <c r="A364" t="s">
        <v>595</v>
      </c>
      <c r="B364" t="s">
        <v>464</v>
      </c>
      <c r="C364">
        <v>502695</v>
      </c>
      <c r="D364" t="s">
        <v>1265</v>
      </c>
      <c r="E364">
        <v>371</v>
      </c>
      <c r="F364" s="62" t="s">
        <v>5111</v>
      </c>
    </row>
    <row r="365" ht="15" spans="1:6">
      <c r="A365" t="s">
        <v>571</v>
      </c>
      <c r="B365" t="s">
        <v>572</v>
      </c>
      <c r="C365">
        <v>529194</v>
      </c>
      <c r="D365" t="s">
        <v>573</v>
      </c>
      <c r="E365">
        <v>371</v>
      </c>
      <c r="F365" s="62" t="s">
        <v>5117</v>
      </c>
    </row>
    <row r="366" ht="15" spans="1:6">
      <c r="A366" t="s">
        <v>384</v>
      </c>
      <c r="B366" t="s">
        <v>385</v>
      </c>
      <c r="C366">
        <v>503911</v>
      </c>
      <c r="D366" t="s">
        <v>1196</v>
      </c>
      <c r="E366">
        <v>375</v>
      </c>
      <c r="F366" s="62" t="s">
        <v>5119</v>
      </c>
    </row>
    <row r="367" ht="15" spans="1:6">
      <c r="A367" t="s">
        <v>793</v>
      </c>
      <c r="B367" t="s">
        <v>471</v>
      </c>
      <c r="C367">
        <v>505417</v>
      </c>
      <c r="D367" t="s">
        <v>794</v>
      </c>
      <c r="E367">
        <v>376</v>
      </c>
      <c r="F367" s="62" t="s">
        <v>5124</v>
      </c>
    </row>
    <row r="368" ht="15" spans="1:6">
      <c r="A368" t="s">
        <v>1360</v>
      </c>
      <c r="B368" t="s">
        <v>69</v>
      </c>
      <c r="C368">
        <v>506215</v>
      </c>
      <c r="D368" t="s">
        <v>3132</v>
      </c>
      <c r="E368">
        <v>376</v>
      </c>
      <c r="F368" s="62" t="s">
        <v>5127</v>
      </c>
    </row>
    <row r="369" ht="15" spans="1:6">
      <c r="A369" t="s">
        <v>2868</v>
      </c>
      <c r="B369" t="s">
        <v>69</v>
      </c>
      <c r="C369">
        <v>529089</v>
      </c>
      <c r="D369" t="s">
        <v>3133</v>
      </c>
      <c r="E369">
        <v>376</v>
      </c>
      <c r="F369" s="62" t="s">
        <v>5128</v>
      </c>
    </row>
    <row r="370" ht="15" spans="1:6">
      <c r="A370" t="s">
        <v>1019</v>
      </c>
      <c r="B370" t="s">
        <v>69</v>
      </c>
      <c r="C370">
        <v>529095</v>
      </c>
      <c r="D370" t="s">
        <v>3134</v>
      </c>
      <c r="E370">
        <v>376</v>
      </c>
      <c r="F370" s="62" t="s">
        <v>5129</v>
      </c>
    </row>
    <row r="371" ht="15" spans="1:6">
      <c r="A371" t="s">
        <v>1653</v>
      </c>
      <c r="B371" t="s">
        <v>69</v>
      </c>
      <c r="C371">
        <v>529674</v>
      </c>
      <c r="D371" t="s">
        <v>3135</v>
      </c>
      <c r="E371">
        <v>376</v>
      </c>
      <c r="F371" s="62" t="s">
        <v>5130</v>
      </c>
    </row>
    <row r="372" ht="15" spans="1:6">
      <c r="A372" t="s">
        <v>2303</v>
      </c>
      <c r="B372" t="s">
        <v>69</v>
      </c>
      <c r="C372">
        <v>529262</v>
      </c>
      <c r="D372" t="s">
        <v>2304</v>
      </c>
      <c r="E372">
        <v>376</v>
      </c>
      <c r="F372" s="62" t="s">
        <v>5132</v>
      </c>
    </row>
    <row r="373" ht="15" spans="1:6">
      <c r="A373" t="s">
        <v>705</v>
      </c>
      <c r="B373" t="s">
        <v>464</v>
      </c>
      <c r="C373">
        <v>500132</v>
      </c>
      <c r="D373" t="s">
        <v>706</v>
      </c>
      <c r="E373">
        <v>382</v>
      </c>
      <c r="F373" s="62" t="s">
        <v>5136</v>
      </c>
    </row>
    <row r="374" ht="15" spans="1:6">
      <c r="A374" t="s">
        <v>3145</v>
      </c>
      <c r="B374" t="s">
        <v>69</v>
      </c>
      <c r="C374">
        <v>529303</v>
      </c>
      <c r="D374" t="s">
        <v>3146</v>
      </c>
      <c r="E374">
        <v>382</v>
      </c>
      <c r="F374" s="62" t="s">
        <v>5139</v>
      </c>
    </row>
    <row r="375" ht="15" spans="1:6">
      <c r="A375" t="s">
        <v>226</v>
      </c>
      <c r="B375" t="s">
        <v>69</v>
      </c>
      <c r="C375">
        <v>530042</v>
      </c>
      <c r="D375" t="s">
        <v>3147</v>
      </c>
      <c r="E375">
        <v>382</v>
      </c>
      <c r="F375" s="62" t="s">
        <v>5141</v>
      </c>
    </row>
    <row r="376" ht="15" spans="1:6">
      <c r="A376" t="s">
        <v>1356</v>
      </c>
      <c r="B376" t="s">
        <v>106</v>
      </c>
      <c r="C376">
        <v>504351</v>
      </c>
      <c r="D376" t="s">
        <v>1357</v>
      </c>
      <c r="E376">
        <v>385</v>
      </c>
      <c r="F376" s="62" t="s">
        <v>5147</v>
      </c>
    </row>
    <row r="377" ht="15" spans="1:6">
      <c r="A377" t="s">
        <v>3157</v>
      </c>
      <c r="B377" t="s">
        <v>69</v>
      </c>
      <c r="C377">
        <v>529272</v>
      </c>
      <c r="D377" t="s">
        <v>3158</v>
      </c>
      <c r="E377">
        <v>385</v>
      </c>
      <c r="F377" s="62" t="s">
        <v>5149</v>
      </c>
    </row>
    <row r="378" ht="15" spans="1:6">
      <c r="A378" t="s">
        <v>1144</v>
      </c>
      <c r="B378" t="s">
        <v>106</v>
      </c>
      <c r="C378">
        <v>503283</v>
      </c>
      <c r="D378" t="s">
        <v>1145</v>
      </c>
      <c r="E378">
        <v>387</v>
      </c>
      <c r="F378" s="62" t="s">
        <v>5153</v>
      </c>
    </row>
    <row r="379" ht="15" spans="1:6">
      <c r="A379" t="s">
        <v>787</v>
      </c>
      <c r="B379" t="s">
        <v>69</v>
      </c>
      <c r="C379">
        <v>505128</v>
      </c>
      <c r="D379" t="s">
        <v>3159</v>
      </c>
      <c r="E379">
        <v>387</v>
      </c>
      <c r="F379" s="62" t="s">
        <v>5154</v>
      </c>
    </row>
    <row r="380" ht="15" spans="1:6">
      <c r="A380" t="s">
        <v>174</v>
      </c>
      <c r="B380" t="s">
        <v>69</v>
      </c>
      <c r="C380">
        <v>529418</v>
      </c>
      <c r="D380" t="s">
        <v>3161</v>
      </c>
      <c r="E380">
        <v>387</v>
      </c>
      <c r="F380" s="62" t="s">
        <v>5157</v>
      </c>
    </row>
    <row r="381" ht="15" spans="1:6">
      <c r="A381" t="s">
        <v>1063</v>
      </c>
      <c r="B381" t="s">
        <v>385</v>
      </c>
      <c r="C381">
        <v>504761</v>
      </c>
      <c r="D381" t="s">
        <v>1064</v>
      </c>
      <c r="E381">
        <v>390</v>
      </c>
      <c r="F381" s="62" t="s">
        <v>5159</v>
      </c>
    </row>
    <row r="382" ht="15" spans="1:6">
      <c r="A382" t="s">
        <v>1299</v>
      </c>
      <c r="B382" t="s">
        <v>106</v>
      </c>
      <c r="C382">
        <v>503741</v>
      </c>
      <c r="D382" t="s">
        <v>1300</v>
      </c>
      <c r="E382">
        <v>390</v>
      </c>
      <c r="F382" s="62" t="s">
        <v>5160</v>
      </c>
    </row>
    <row r="383" ht="15" spans="1:6">
      <c r="A383" t="s">
        <v>993</v>
      </c>
      <c r="B383" t="s">
        <v>617</v>
      </c>
      <c r="C383">
        <v>529774</v>
      </c>
      <c r="D383" t="s">
        <v>3166</v>
      </c>
      <c r="E383">
        <v>390</v>
      </c>
      <c r="F383" s="62" t="s">
        <v>5163</v>
      </c>
    </row>
    <row r="384" ht="15" spans="1:6">
      <c r="A384" t="s">
        <v>496</v>
      </c>
      <c r="B384" t="s">
        <v>497</v>
      </c>
      <c r="C384">
        <v>529830</v>
      </c>
      <c r="D384" t="s">
        <v>1182</v>
      </c>
      <c r="E384">
        <v>393</v>
      </c>
      <c r="F384" s="62" t="s">
        <v>5166</v>
      </c>
    </row>
    <row r="385" ht="15" spans="1:6">
      <c r="A385" t="s">
        <v>1412</v>
      </c>
      <c r="B385" t="s">
        <v>642</v>
      </c>
      <c r="C385">
        <v>529687</v>
      </c>
      <c r="D385" t="s">
        <v>3168</v>
      </c>
      <c r="E385">
        <v>393</v>
      </c>
      <c r="F385" s="62" t="s">
        <v>5168</v>
      </c>
    </row>
    <row r="386" ht="15" spans="1:6">
      <c r="A386" t="s">
        <v>3171</v>
      </c>
      <c r="B386" t="s">
        <v>69</v>
      </c>
      <c r="C386">
        <v>529798</v>
      </c>
      <c r="D386" t="s">
        <v>3172</v>
      </c>
      <c r="E386">
        <v>393</v>
      </c>
      <c r="F386" s="62" t="s">
        <v>5171</v>
      </c>
    </row>
    <row r="387" ht="15" spans="1:6">
      <c r="A387" t="s">
        <v>1116</v>
      </c>
      <c r="B387" t="s">
        <v>69</v>
      </c>
      <c r="C387">
        <v>529282</v>
      </c>
      <c r="D387" t="s">
        <v>1117</v>
      </c>
      <c r="E387">
        <v>396</v>
      </c>
      <c r="F387" s="62" t="s">
        <v>5172</v>
      </c>
    </row>
    <row r="388" ht="15" spans="1:6">
      <c r="A388" t="s">
        <v>1395</v>
      </c>
      <c r="B388" t="s">
        <v>106</v>
      </c>
      <c r="C388">
        <v>530032</v>
      </c>
      <c r="D388" t="s">
        <v>1396</v>
      </c>
      <c r="E388">
        <v>396</v>
      </c>
      <c r="F388" s="62" t="s">
        <v>5173</v>
      </c>
    </row>
    <row r="389" ht="15" spans="1:6">
      <c r="A389" t="s">
        <v>635</v>
      </c>
      <c r="B389" t="s">
        <v>385</v>
      </c>
      <c r="C389">
        <v>504876</v>
      </c>
      <c r="D389" t="s">
        <v>636</v>
      </c>
      <c r="E389">
        <v>398</v>
      </c>
      <c r="F389" s="62" t="s">
        <v>5176</v>
      </c>
    </row>
    <row r="390" ht="15" spans="1:6">
      <c r="A390" t="s">
        <v>1092</v>
      </c>
      <c r="B390" t="s">
        <v>642</v>
      </c>
      <c r="C390">
        <v>505474</v>
      </c>
      <c r="D390" t="s">
        <v>1093</v>
      </c>
      <c r="E390">
        <v>399</v>
      </c>
      <c r="F390" s="62" t="s">
        <v>5179</v>
      </c>
    </row>
    <row r="391" ht="15" spans="1:6">
      <c r="A391" t="s">
        <v>3180</v>
      </c>
      <c r="B391" t="s">
        <v>522</v>
      </c>
      <c r="C391">
        <v>529415</v>
      </c>
      <c r="D391" t="s">
        <v>3181</v>
      </c>
      <c r="E391">
        <v>399</v>
      </c>
      <c r="F391" s="62" t="s">
        <v>5181</v>
      </c>
    </row>
    <row r="392" ht="15" spans="1:6">
      <c r="A392" t="s">
        <v>1949</v>
      </c>
      <c r="B392" t="s">
        <v>653</v>
      </c>
      <c r="C392">
        <v>530059</v>
      </c>
      <c r="D392" t="s">
        <v>1950</v>
      </c>
      <c r="E392">
        <v>399</v>
      </c>
      <c r="F392" s="62" t="s">
        <v>5183</v>
      </c>
    </row>
    <row r="393" ht="15" spans="1:6">
      <c r="A393" t="s">
        <v>3184</v>
      </c>
      <c r="B393" t="s">
        <v>522</v>
      </c>
      <c r="C393">
        <v>529643</v>
      </c>
      <c r="D393" t="s">
        <v>3185</v>
      </c>
      <c r="E393">
        <v>402</v>
      </c>
      <c r="F393" s="62" t="s">
        <v>5186</v>
      </c>
    </row>
    <row r="394" ht="15" spans="1:6">
      <c r="A394" t="s">
        <v>827</v>
      </c>
      <c r="B394" t="s">
        <v>385</v>
      </c>
      <c r="C394">
        <v>502760</v>
      </c>
      <c r="D394" t="s">
        <v>828</v>
      </c>
      <c r="E394">
        <v>403</v>
      </c>
      <c r="F394" s="62" t="s">
        <v>5188</v>
      </c>
    </row>
    <row r="395" ht="15" spans="1:6">
      <c r="A395" t="s">
        <v>3188</v>
      </c>
      <c r="B395" t="s">
        <v>657</v>
      </c>
      <c r="C395">
        <v>529806</v>
      </c>
      <c r="D395" t="s">
        <v>3189</v>
      </c>
      <c r="E395">
        <v>403</v>
      </c>
      <c r="F395" s="62" t="s">
        <v>5189</v>
      </c>
    </row>
    <row r="396" ht="15" spans="1:6">
      <c r="A396" t="s">
        <v>1317</v>
      </c>
      <c r="B396" t="s">
        <v>471</v>
      </c>
      <c r="C396">
        <v>529069</v>
      </c>
      <c r="D396" t="s">
        <v>1336</v>
      </c>
      <c r="E396">
        <v>405</v>
      </c>
      <c r="F396" s="62" t="s">
        <v>5192</v>
      </c>
    </row>
    <row r="397" ht="15" spans="1:6">
      <c r="A397" t="s">
        <v>1653</v>
      </c>
      <c r="B397" t="s">
        <v>69</v>
      </c>
      <c r="C397">
        <v>529130</v>
      </c>
      <c r="D397" t="s">
        <v>3194</v>
      </c>
      <c r="E397">
        <v>405</v>
      </c>
      <c r="F397" s="62" t="s">
        <v>5194</v>
      </c>
    </row>
    <row r="398" ht="15" spans="1:6">
      <c r="A398" t="s">
        <v>993</v>
      </c>
      <c r="B398" t="s">
        <v>617</v>
      </c>
      <c r="C398">
        <v>530224</v>
      </c>
      <c r="D398" t="s">
        <v>1215</v>
      </c>
      <c r="E398">
        <v>407</v>
      </c>
      <c r="F398" s="62" t="s">
        <v>5201</v>
      </c>
    </row>
    <row r="399" ht="15" spans="1:6">
      <c r="A399" t="s">
        <v>1520</v>
      </c>
      <c r="B399" t="s">
        <v>69</v>
      </c>
      <c r="C399">
        <v>529179</v>
      </c>
      <c r="D399" t="s">
        <v>1521</v>
      </c>
      <c r="E399">
        <v>407</v>
      </c>
      <c r="F399" s="62" t="s">
        <v>5205</v>
      </c>
    </row>
    <row r="400" ht="15" spans="1:6">
      <c r="A400" t="s">
        <v>3206</v>
      </c>
      <c r="B400" t="s">
        <v>617</v>
      </c>
      <c r="C400">
        <v>529768</v>
      </c>
      <c r="D400" t="s">
        <v>3207</v>
      </c>
      <c r="E400">
        <v>407</v>
      </c>
      <c r="F400" s="62" t="s">
        <v>5207</v>
      </c>
    </row>
    <row r="401" ht="15" spans="1:6">
      <c r="A401" t="s">
        <v>886</v>
      </c>
      <c r="B401" t="s">
        <v>464</v>
      </c>
      <c r="C401">
        <v>500691</v>
      </c>
      <c r="D401" t="s">
        <v>917</v>
      </c>
      <c r="E401">
        <v>410</v>
      </c>
      <c r="F401" s="62" t="s">
        <v>5210</v>
      </c>
    </row>
    <row r="402" ht="15" spans="1:6">
      <c r="A402" t="s">
        <v>3208</v>
      </c>
      <c r="B402" t="s">
        <v>642</v>
      </c>
      <c r="C402">
        <v>529311</v>
      </c>
      <c r="D402" t="s">
        <v>3209</v>
      </c>
      <c r="E402">
        <v>410</v>
      </c>
      <c r="F402" s="62" t="s">
        <v>5211</v>
      </c>
    </row>
    <row r="403" ht="15" spans="1:6">
      <c r="A403" t="s">
        <v>3210</v>
      </c>
      <c r="B403" t="s">
        <v>642</v>
      </c>
      <c r="C403">
        <v>528994</v>
      </c>
      <c r="D403" t="s">
        <v>3211</v>
      </c>
      <c r="E403">
        <v>410</v>
      </c>
      <c r="F403" s="62" t="s">
        <v>5212</v>
      </c>
    </row>
    <row r="404" ht="15" spans="1:6">
      <c r="A404" t="s">
        <v>1838</v>
      </c>
      <c r="B404" t="s">
        <v>1839</v>
      </c>
      <c r="C404">
        <v>529748</v>
      </c>
      <c r="D404" t="s">
        <v>1840</v>
      </c>
      <c r="E404">
        <v>410</v>
      </c>
      <c r="F404" s="62" t="s">
        <v>5209</v>
      </c>
    </row>
    <row r="405" ht="15" spans="1:6">
      <c r="A405" t="s">
        <v>1528</v>
      </c>
      <c r="B405" t="s">
        <v>106</v>
      </c>
      <c r="C405">
        <v>505095</v>
      </c>
      <c r="D405" t="s">
        <v>1529</v>
      </c>
      <c r="E405">
        <v>414</v>
      </c>
      <c r="F405" s="62" t="s">
        <v>5216</v>
      </c>
    </row>
    <row r="406" ht="15" spans="1:6">
      <c r="A406" t="s">
        <v>1653</v>
      </c>
      <c r="B406" t="s">
        <v>69</v>
      </c>
      <c r="C406">
        <v>529011</v>
      </c>
      <c r="D406" t="s">
        <v>3222</v>
      </c>
      <c r="E406">
        <v>415</v>
      </c>
      <c r="F406" s="62" t="s">
        <v>5219</v>
      </c>
    </row>
    <row r="407" ht="15" spans="1:6">
      <c r="A407" t="s">
        <v>595</v>
      </c>
      <c r="B407" t="s">
        <v>464</v>
      </c>
      <c r="C407">
        <v>529526</v>
      </c>
      <c r="D407" t="s">
        <v>1088</v>
      </c>
      <c r="E407">
        <v>416</v>
      </c>
      <c r="F407" s="62" t="s">
        <v>5222</v>
      </c>
    </row>
    <row r="408" ht="15" spans="1:6">
      <c r="A408" t="s">
        <v>1168</v>
      </c>
      <c r="B408" t="s">
        <v>522</v>
      </c>
      <c r="C408">
        <v>529929</v>
      </c>
      <c r="D408" t="s">
        <v>1169</v>
      </c>
      <c r="E408">
        <v>416</v>
      </c>
      <c r="F408" s="62" t="s">
        <v>5223</v>
      </c>
    </row>
    <row r="409" ht="15" spans="1:6">
      <c r="A409" t="s">
        <v>1367</v>
      </c>
      <c r="B409" t="s">
        <v>69</v>
      </c>
      <c r="C409">
        <v>529477</v>
      </c>
      <c r="D409" t="s">
        <v>3228</v>
      </c>
      <c r="E409">
        <v>416</v>
      </c>
      <c r="F409" s="62" t="s">
        <v>5227</v>
      </c>
    </row>
    <row r="410" ht="15" spans="1:6">
      <c r="A410" t="s">
        <v>595</v>
      </c>
      <c r="B410" t="s">
        <v>464</v>
      </c>
      <c r="C410">
        <v>528878</v>
      </c>
      <c r="D410" t="s">
        <v>3224</v>
      </c>
      <c r="E410">
        <v>416</v>
      </c>
      <c r="F410" s="62" t="s">
        <v>5221</v>
      </c>
    </row>
    <row r="411" ht="15" spans="1:6">
      <c r="A411" t="s">
        <v>2519</v>
      </c>
      <c r="B411" t="s">
        <v>572</v>
      </c>
      <c r="C411">
        <v>529742</v>
      </c>
      <c r="D411" t="s">
        <v>3233</v>
      </c>
      <c r="E411">
        <v>420</v>
      </c>
      <c r="F411" s="62" t="s">
        <v>5231</v>
      </c>
    </row>
    <row r="412" ht="15" spans="1:6">
      <c r="A412" t="s">
        <v>1441</v>
      </c>
      <c r="B412" t="s">
        <v>497</v>
      </c>
      <c r="C412">
        <v>529017</v>
      </c>
      <c r="D412" t="s">
        <v>1442</v>
      </c>
      <c r="E412">
        <v>420</v>
      </c>
      <c r="F412" s="62" t="s">
        <v>5230</v>
      </c>
    </row>
    <row r="413" ht="15" spans="1:6">
      <c r="A413" t="s">
        <v>2265</v>
      </c>
      <c r="B413" t="s">
        <v>522</v>
      </c>
      <c r="C413">
        <v>529525</v>
      </c>
      <c r="D413" t="s">
        <v>2266</v>
      </c>
      <c r="E413">
        <v>420</v>
      </c>
      <c r="F413" s="62" t="s">
        <v>5232</v>
      </c>
    </row>
    <row r="414" ht="15" spans="1:6">
      <c r="A414" t="s">
        <v>1367</v>
      </c>
      <c r="B414" t="s">
        <v>69</v>
      </c>
      <c r="C414">
        <v>529882</v>
      </c>
      <c r="D414" t="s">
        <v>3243</v>
      </c>
      <c r="E414">
        <v>423</v>
      </c>
      <c r="F414" s="62" t="s">
        <v>5239</v>
      </c>
    </row>
    <row r="415" ht="15" spans="1:6">
      <c r="A415" t="s">
        <v>68</v>
      </c>
      <c r="B415" t="s">
        <v>69</v>
      </c>
      <c r="C415">
        <v>529634</v>
      </c>
      <c r="D415" t="s">
        <v>3247</v>
      </c>
      <c r="E415">
        <v>424</v>
      </c>
      <c r="F415" s="62" t="s">
        <v>5244</v>
      </c>
    </row>
    <row r="416" ht="15" spans="1:6">
      <c r="A416" t="s">
        <v>680</v>
      </c>
      <c r="B416" t="s">
        <v>464</v>
      </c>
      <c r="C416">
        <v>506852</v>
      </c>
      <c r="D416" t="s">
        <v>969</v>
      </c>
      <c r="E416">
        <v>424</v>
      </c>
      <c r="F416" s="62" t="s">
        <v>5245</v>
      </c>
    </row>
    <row r="417" ht="15" spans="1:6">
      <c r="A417" t="s">
        <v>3248</v>
      </c>
      <c r="B417" t="s">
        <v>572</v>
      </c>
      <c r="C417">
        <v>529529</v>
      </c>
      <c r="D417" t="s">
        <v>3249</v>
      </c>
      <c r="E417">
        <v>424</v>
      </c>
      <c r="F417" s="62" t="s">
        <v>5246</v>
      </c>
    </row>
    <row r="418" ht="15" spans="1:6">
      <c r="A418" t="s">
        <v>3250</v>
      </c>
      <c r="B418" t="s">
        <v>69</v>
      </c>
      <c r="C418">
        <v>529889</v>
      </c>
      <c r="D418" t="s">
        <v>3251</v>
      </c>
      <c r="E418">
        <v>424</v>
      </c>
      <c r="F418" s="62" t="s">
        <v>5247</v>
      </c>
    </row>
    <row r="419" ht="15" spans="1:6">
      <c r="A419" t="s">
        <v>1774</v>
      </c>
      <c r="B419" t="s">
        <v>572</v>
      </c>
      <c r="C419">
        <v>529814</v>
      </c>
      <c r="D419" t="s">
        <v>1775</v>
      </c>
      <c r="E419">
        <v>428</v>
      </c>
      <c r="F419" s="62" t="s">
        <v>5251</v>
      </c>
    </row>
    <row r="420" ht="15" spans="1:6">
      <c r="A420" t="s">
        <v>2335</v>
      </c>
      <c r="B420" t="s">
        <v>647</v>
      </c>
      <c r="C420">
        <v>507918</v>
      </c>
      <c r="D420" t="s">
        <v>2336</v>
      </c>
      <c r="E420">
        <v>428</v>
      </c>
      <c r="F420" s="62" t="s">
        <v>5250</v>
      </c>
    </row>
    <row r="421" ht="15" spans="1:6">
      <c r="A421" t="s">
        <v>2525</v>
      </c>
      <c r="B421" t="s">
        <v>69</v>
      </c>
      <c r="C421">
        <v>529482</v>
      </c>
      <c r="D421" t="s">
        <v>3257</v>
      </c>
      <c r="E421">
        <v>430</v>
      </c>
      <c r="F421" s="62" t="s">
        <v>5253</v>
      </c>
    </row>
    <row r="422" ht="15" spans="1:6">
      <c r="A422" t="s">
        <v>105</v>
      </c>
      <c r="B422" t="s">
        <v>106</v>
      </c>
      <c r="C422">
        <v>529058</v>
      </c>
      <c r="D422" t="s">
        <v>1667</v>
      </c>
      <c r="E422">
        <v>430</v>
      </c>
      <c r="F422" s="62" t="s">
        <v>5254</v>
      </c>
    </row>
    <row r="423" ht="15" spans="1:6">
      <c r="A423" t="s">
        <v>656</v>
      </c>
      <c r="B423" t="s">
        <v>657</v>
      </c>
      <c r="C423">
        <v>530060</v>
      </c>
      <c r="D423" t="s">
        <v>658</v>
      </c>
      <c r="E423">
        <v>432</v>
      </c>
      <c r="F423" s="62" t="s">
        <v>5256</v>
      </c>
    </row>
    <row r="424" ht="15" spans="1:6">
      <c r="A424" t="s">
        <v>3260</v>
      </c>
      <c r="B424" t="s">
        <v>69</v>
      </c>
      <c r="C424">
        <v>529653</v>
      </c>
      <c r="D424" t="s">
        <v>3261</v>
      </c>
      <c r="E424">
        <v>432</v>
      </c>
      <c r="F424" s="62" t="s">
        <v>5258</v>
      </c>
    </row>
    <row r="425" ht="15" spans="1:6">
      <c r="A425" t="s">
        <v>1531</v>
      </c>
      <c r="B425" t="s">
        <v>522</v>
      </c>
      <c r="C425">
        <v>529462</v>
      </c>
      <c r="D425" t="s">
        <v>1536</v>
      </c>
      <c r="E425">
        <v>434</v>
      </c>
      <c r="F425" s="62" t="s">
        <v>5264</v>
      </c>
    </row>
    <row r="426" ht="15" spans="1:6">
      <c r="A426" t="s">
        <v>1552</v>
      </c>
      <c r="B426" t="s">
        <v>69</v>
      </c>
      <c r="C426">
        <v>529823</v>
      </c>
      <c r="D426" t="s">
        <v>3265</v>
      </c>
      <c r="E426">
        <v>434</v>
      </c>
      <c r="F426" s="62" t="s">
        <v>5265</v>
      </c>
    </row>
    <row r="427" ht="15" spans="1:6">
      <c r="A427" t="s">
        <v>105</v>
      </c>
      <c r="B427" t="s">
        <v>106</v>
      </c>
      <c r="C427">
        <v>503707</v>
      </c>
      <c r="D427" t="s">
        <v>1669</v>
      </c>
      <c r="E427">
        <v>434</v>
      </c>
      <c r="F427" s="62" t="s">
        <v>5262</v>
      </c>
    </row>
    <row r="428" ht="15" spans="1:6">
      <c r="A428" t="s">
        <v>3268</v>
      </c>
      <c r="B428" t="s">
        <v>385</v>
      </c>
      <c r="C428">
        <v>504494</v>
      </c>
      <c r="D428" t="s">
        <v>3269</v>
      </c>
      <c r="E428">
        <v>437</v>
      </c>
      <c r="F428" s="62" t="s">
        <v>5269</v>
      </c>
    </row>
    <row r="429" ht="15" spans="1:6">
      <c r="A429" t="s">
        <v>1008</v>
      </c>
      <c r="B429" t="s">
        <v>385</v>
      </c>
      <c r="C429">
        <v>500897</v>
      </c>
      <c r="D429" t="s">
        <v>1009</v>
      </c>
      <c r="E429">
        <v>437</v>
      </c>
      <c r="F429" s="62" t="s">
        <v>5270</v>
      </c>
    </row>
    <row r="430" ht="15" spans="1:6">
      <c r="A430" t="s">
        <v>3270</v>
      </c>
      <c r="B430" t="s">
        <v>642</v>
      </c>
      <c r="C430">
        <v>529453</v>
      </c>
      <c r="D430" t="s">
        <v>3271</v>
      </c>
      <c r="E430">
        <v>437</v>
      </c>
      <c r="F430" s="62" t="s">
        <v>5271</v>
      </c>
    </row>
    <row r="431" ht="15" spans="1:6">
      <c r="A431" t="s">
        <v>137</v>
      </c>
      <c r="B431" t="s">
        <v>69</v>
      </c>
      <c r="C431">
        <v>529171</v>
      </c>
      <c r="D431" t="s">
        <v>3272</v>
      </c>
      <c r="E431">
        <v>437</v>
      </c>
      <c r="F431" s="62" t="s">
        <v>5272</v>
      </c>
    </row>
    <row r="432" ht="15" spans="1:6">
      <c r="A432" t="s">
        <v>574</v>
      </c>
      <c r="B432" t="s">
        <v>575</v>
      </c>
      <c r="C432">
        <v>513204</v>
      </c>
      <c r="D432" t="s">
        <v>576</v>
      </c>
      <c r="E432">
        <v>437</v>
      </c>
      <c r="F432" s="62" t="s">
        <v>5268</v>
      </c>
    </row>
    <row r="433" ht="15" spans="1:6">
      <c r="A433" t="s">
        <v>485</v>
      </c>
      <c r="B433" t="s">
        <v>471</v>
      </c>
      <c r="C433">
        <v>505935</v>
      </c>
      <c r="D433" t="s">
        <v>1154</v>
      </c>
      <c r="E433">
        <v>442</v>
      </c>
      <c r="F433" s="62" t="s">
        <v>5274</v>
      </c>
    </row>
    <row r="434" ht="15" spans="1:6">
      <c r="A434" t="s">
        <v>2029</v>
      </c>
      <c r="B434" t="s">
        <v>522</v>
      </c>
      <c r="C434">
        <v>529803</v>
      </c>
      <c r="D434" t="s">
        <v>2030</v>
      </c>
      <c r="E434">
        <v>442</v>
      </c>
      <c r="F434" s="62" t="s">
        <v>5276</v>
      </c>
    </row>
    <row r="435" ht="15" spans="1:6">
      <c r="A435" t="s">
        <v>2416</v>
      </c>
      <c r="B435" t="s">
        <v>69</v>
      </c>
      <c r="C435">
        <v>529269</v>
      </c>
      <c r="D435" t="s">
        <v>3275</v>
      </c>
      <c r="E435">
        <v>444</v>
      </c>
      <c r="F435" s="62" t="s">
        <v>5278</v>
      </c>
    </row>
    <row r="436" ht="15" spans="1:6">
      <c r="A436" t="s">
        <v>1448</v>
      </c>
      <c r="B436" t="s">
        <v>653</v>
      </c>
      <c r="C436">
        <v>510947</v>
      </c>
      <c r="D436" t="s">
        <v>1449</v>
      </c>
      <c r="E436">
        <v>444</v>
      </c>
      <c r="F436" s="62" t="s">
        <v>5277</v>
      </c>
    </row>
    <row r="437" ht="15" spans="1:6">
      <c r="A437" t="s">
        <v>2790</v>
      </c>
      <c r="B437" t="s">
        <v>642</v>
      </c>
      <c r="C437">
        <v>529539</v>
      </c>
      <c r="D437" t="s">
        <v>3278</v>
      </c>
      <c r="E437">
        <v>446</v>
      </c>
      <c r="F437" s="62" t="s">
        <v>5281</v>
      </c>
    </row>
    <row r="438" ht="15" spans="1:6">
      <c r="A438" t="s">
        <v>1400</v>
      </c>
      <c r="B438" t="s">
        <v>642</v>
      </c>
      <c r="C438">
        <v>528875</v>
      </c>
      <c r="D438" t="s">
        <v>3277</v>
      </c>
      <c r="E438">
        <v>446</v>
      </c>
      <c r="F438" s="62" t="s">
        <v>5280</v>
      </c>
    </row>
    <row r="439" ht="15" spans="1:6">
      <c r="A439" t="s">
        <v>3283</v>
      </c>
      <c r="B439" t="s">
        <v>106</v>
      </c>
      <c r="C439">
        <v>505855</v>
      </c>
      <c r="D439" t="s">
        <v>3284</v>
      </c>
      <c r="E439">
        <v>448</v>
      </c>
      <c r="F439" s="62" t="s">
        <v>5287</v>
      </c>
    </row>
    <row r="440" ht="15" spans="1:6">
      <c r="A440" t="s">
        <v>3286</v>
      </c>
      <c r="B440" t="s">
        <v>69</v>
      </c>
      <c r="C440">
        <v>529284</v>
      </c>
      <c r="D440" t="s">
        <v>3287</v>
      </c>
      <c r="E440">
        <v>448</v>
      </c>
      <c r="F440" s="62" t="s">
        <v>5289</v>
      </c>
    </row>
    <row r="441" ht="15" spans="1:6">
      <c r="A441" t="s">
        <v>886</v>
      </c>
      <c r="B441" t="s">
        <v>464</v>
      </c>
      <c r="C441">
        <v>503998</v>
      </c>
      <c r="D441" t="s">
        <v>887</v>
      </c>
      <c r="E441">
        <v>450</v>
      </c>
      <c r="F441" s="62" t="s">
        <v>5292</v>
      </c>
    </row>
    <row r="442" ht="15" spans="1:6">
      <c r="A442" t="s">
        <v>496</v>
      </c>
      <c r="B442" t="s">
        <v>497</v>
      </c>
      <c r="C442">
        <v>529012</v>
      </c>
      <c r="D442" t="s">
        <v>498</v>
      </c>
      <c r="E442">
        <v>450</v>
      </c>
      <c r="F442" s="62" t="s">
        <v>5290</v>
      </c>
    </row>
    <row r="443" ht="15" spans="1:6">
      <c r="A443" t="s">
        <v>927</v>
      </c>
      <c r="B443" t="s">
        <v>464</v>
      </c>
      <c r="C443">
        <v>503419</v>
      </c>
      <c r="D443" t="s">
        <v>928</v>
      </c>
      <c r="E443">
        <v>452</v>
      </c>
      <c r="F443" s="62" t="s">
        <v>5294</v>
      </c>
    </row>
    <row r="444" ht="15" spans="1:6">
      <c r="A444" t="s">
        <v>827</v>
      </c>
      <c r="B444" t="s">
        <v>385</v>
      </c>
      <c r="C444">
        <v>529395</v>
      </c>
      <c r="D444" t="s">
        <v>3292</v>
      </c>
      <c r="E444">
        <v>452</v>
      </c>
      <c r="F444" s="62" t="s">
        <v>5296</v>
      </c>
    </row>
    <row r="445" ht="15" spans="1:6">
      <c r="A445" t="s">
        <v>68</v>
      </c>
      <c r="B445" t="s">
        <v>69</v>
      </c>
      <c r="C445">
        <v>529223</v>
      </c>
      <c r="D445" t="s">
        <v>3295</v>
      </c>
      <c r="E445">
        <v>454</v>
      </c>
      <c r="F445" s="62" t="s">
        <v>5298</v>
      </c>
    </row>
    <row r="446" ht="15" spans="1:6">
      <c r="A446" t="s">
        <v>3296</v>
      </c>
      <c r="B446" t="s">
        <v>69</v>
      </c>
      <c r="C446">
        <v>529804</v>
      </c>
      <c r="D446" t="s">
        <v>3297</v>
      </c>
      <c r="E446">
        <v>454</v>
      </c>
      <c r="F446" s="62" t="s">
        <v>5299</v>
      </c>
    </row>
    <row r="447" ht="15" spans="1:6">
      <c r="A447" t="s">
        <v>3298</v>
      </c>
      <c r="B447" t="s">
        <v>385</v>
      </c>
      <c r="C447">
        <v>529167</v>
      </c>
      <c r="D447" t="s">
        <v>3299</v>
      </c>
      <c r="E447">
        <v>454</v>
      </c>
      <c r="F447" s="62" t="s">
        <v>5300</v>
      </c>
    </row>
    <row r="448" ht="15" spans="1:6">
      <c r="A448" t="s">
        <v>2729</v>
      </c>
      <c r="B448" t="s">
        <v>642</v>
      </c>
      <c r="C448">
        <v>529784</v>
      </c>
      <c r="D448" t="s">
        <v>3306</v>
      </c>
      <c r="E448">
        <v>457</v>
      </c>
      <c r="F448" s="62" t="s">
        <v>5306</v>
      </c>
    </row>
    <row r="449" ht="15" spans="1:6">
      <c r="A449" t="s">
        <v>388</v>
      </c>
      <c r="B449" t="s">
        <v>69</v>
      </c>
      <c r="C449">
        <v>529727</v>
      </c>
      <c r="D449" t="s">
        <v>3307</v>
      </c>
      <c r="E449">
        <v>457</v>
      </c>
      <c r="F449" s="62" t="s">
        <v>5307</v>
      </c>
    </row>
    <row r="450" ht="15" spans="1:6">
      <c r="A450" t="s">
        <v>152</v>
      </c>
      <c r="B450" t="s">
        <v>152</v>
      </c>
      <c r="C450">
        <v>530227</v>
      </c>
      <c r="D450" t="s">
        <v>3308</v>
      </c>
      <c r="E450">
        <v>457</v>
      </c>
      <c r="F450" s="62" t="s">
        <v>5308</v>
      </c>
    </row>
    <row r="451" ht="15" spans="1:6">
      <c r="A451" t="s">
        <v>226</v>
      </c>
      <c r="B451" t="s">
        <v>69</v>
      </c>
      <c r="C451">
        <v>529308</v>
      </c>
      <c r="D451" t="s">
        <v>3309</v>
      </c>
      <c r="E451">
        <v>457</v>
      </c>
      <c r="F451" s="62" t="s">
        <v>5309</v>
      </c>
    </row>
    <row r="452" ht="15" spans="1:6">
      <c r="A452" t="s">
        <v>1505</v>
      </c>
      <c r="B452" t="s">
        <v>464</v>
      </c>
      <c r="C452">
        <v>505792</v>
      </c>
      <c r="D452" t="s">
        <v>1506</v>
      </c>
      <c r="E452">
        <v>457</v>
      </c>
      <c r="F452" s="62" t="s">
        <v>5310</v>
      </c>
    </row>
    <row r="453" ht="15" spans="1:6">
      <c r="A453" t="s">
        <v>2416</v>
      </c>
      <c r="B453" t="s">
        <v>69</v>
      </c>
      <c r="C453">
        <v>529528</v>
      </c>
      <c r="D453" t="s">
        <v>3320</v>
      </c>
      <c r="E453">
        <v>462</v>
      </c>
      <c r="F453" s="62" t="s">
        <v>5319</v>
      </c>
    </row>
    <row r="454" ht="15" spans="1:6">
      <c r="A454" t="s">
        <v>463</v>
      </c>
      <c r="B454" t="s">
        <v>464</v>
      </c>
      <c r="C454">
        <v>528939</v>
      </c>
      <c r="D454" t="s">
        <v>465</v>
      </c>
      <c r="E454">
        <v>462</v>
      </c>
      <c r="F454" s="62" t="s">
        <v>5318</v>
      </c>
    </row>
    <row r="455" ht="15" spans="1:6">
      <c r="A455" t="s">
        <v>174</v>
      </c>
      <c r="B455" t="s">
        <v>69</v>
      </c>
      <c r="C455">
        <v>529256</v>
      </c>
      <c r="D455" t="s">
        <v>3321</v>
      </c>
      <c r="E455">
        <v>462</v>
      </c>
      <c r="F455" s="62" t="s">
        <v>5320</v>
      </c>
    </row>
    <row r="456" ht="15" spans="1:6">
      <c r="A456" t="s">
        <v>174</v>
      </c>
      <c r="B456" t="s">
        <v>69</v>
      </c>
      <c r="C456">
        <v>529088</v>
      </c>
      <c r="D456" t="s">
        <v>3324</v>
      </c>
      <c r="E456">
        <v>462</v>
      </c>
      <c r="F456" s="62" t="s">
        <v>5323</v>
      </c>
    </row>
    <row r="457" ht="15" spans="1:6">
      <c r="A457" t="s">
        <v>3326</v>
      </c>
      <c r="B457" t="s">
        <v>69</v>
      </c>
      <c r="C457">
        <v>529271</v>
      </c>
      <c r="D457" t="s">
        <v>3327</v>
      </c>
      <c r="E457">
        <v>466</v>
      </c>
      <c r="F457" s="62" t="s">
        <v>5325</v>
      </c>
    </row>
    <row r="458" ht="15" spans="1:6">
      <c r="A458" t="s">
        <v>388</v>
      </c>
      <c r="B458" t="s">
        <v>69</v>
      </c>
      <c r="C458">
        <v>529080</v>
      </c>
      <c r="D458" t="s">
        <v>3328</v>
      </c>
      <c r="E458">
        <v>466</v>
      </c>
      <c r="F458" s="62" t="s">
        <v>5326</v>
      </c>
    </row>
    <row r="459" ht="15" spans="1:6">
      <c r="A459" t="s">
        <v>1249</v>
      </c>
      <c r="B459" t="s">
        <v>642</v>
      </c>
      <c r="C459">
        <v>530057</v>
      </c>
      <c r="D459" t="s">
        <v>1250</v>
      </c>
      <c r="E459">
        <v>466</v>
      </c>
      <c r="F459" s="62" t="s">
        <v>5327</v>
      </c>
    </row>
    <row r="460" ht="15" spans="1:6">
      <c r="A460" t="s">
        <v>1914</v>
      </c>
      <c r="B460" t="s">
        <v>642</v>
      </c>
      <c r="C460">
        <v>530229</v>
      </c>
      <c r="D460" t="s">
        <v>3331</v>
      </c>
      <c r="E460">
        <v>469</v>
      </c>
      <c r="F460" s="62" t="s">
        <v>5332</v>
      </c>
    </row>
    <row r="461" ht="15" spans="1:6">
      <c r="A461" t="s">
        <v>1254</v>
      </c>
      <c r="B461" t="s">
        <v>653</v>
      </c>
      <c r="C461">
        <v>513835</v>
      </c>
      <c r="D461" t="s">
        <v>1255</v>
      </c>
      <c r="E461">
        <v>469</v>
      </c>
      <c r="F461" s="62" t="s">
        <v>5333</v>
      </c>
    </row>
    <row r="462" ht="15" spans="1:6">
      <c r="A462" t="s">
        <v>3332</v>
      </c>
      <c r="B462" t="s">
        <v>69</v>
      </c>
      <c r="C462">
        <v>529473</v>
      </c>
      <c r="D462" t="s">
        <v>3333</v>
      </c>
      <c r="E462">
        <v>469</v>
      </c>
      <c r="F462" s="62" t="s">
        <v>5334</v>
      </c>
    </row>
    <row r="463" ht="15" spans="1:6">
      <c r="A463" t="s">
        <v>470</v>
      </c>
      <c r="B463" t="s">
        <v>471</v>
      </c>
      <c r="C463">
        <v>506137</v>
      </c>
      <c r="D463" t="s">
        <v>1321</v>
      </c>
      <c r="E463">
        <v>469</v>
      </c>
      <c r="F463" s="62" t="s">
        <v>5330</v>
      </c>
    </row>
    <row r="464" ht="15" spans="1:6">
      <c r="A464" t="s">
        <v>804</v>
      </c>
      <c r="B464" t="s">
        <v>69</v>
      </c>
      <c r="C464">
        <v>530199</v>
      </c>
      <c r="D464" t="s">
        <v>3341</v>
      </c>
      <c r="E464">
        <v>473</v>
      </c>
      <c r="F464" s="62" t="s">
        <v>5339</v>
      </c>
    </row>
    <row r="465" ht="15" spans="1:6">
      <c r="A465" t="s">
        <v>3342</v>
      </c>
      <c r="B465" t="s">
        <v>385</v>
      </c>
      <c r="C465">
        <v>529431</v>
      </c>
      <c r="D465" t="s">
        <v>3343</v>
      </c>
      <c r="E465">
        <v>473</v>
      </c>
      <c r="F465" s="62" t="s">
        <v>5340</v>
      </c>
    </row>
    <row r="466" ht="15" spans="1:6">
      <c r="A466" t="s">
        <v>1075</v>
      </c>
      <c r="B466" t="s">
        <v>522</v>
      </c>
      <c r="C466">
        <v>529204</v>
      </c>
      <c r="D466" t="s">
        <v>1948</v>
      </c>
      <c r="E466">
        <v>473</v>
      </c>
      <c r="F466" s="62" t="s">
        <v>5341</v>
      </c>
    </row>
    <row r="467" ht="15" spans="1:6">
      <c r="A467" t="s">
        <v>3346</v>
      </c>
      <c r="B467" t="s">
        <v>642</v>
      </c>
      <c r="C467">
        <v>529780</v>
      </c>
      <c r="D467" t="s">
        <v>3347</v>
      </c>
      <c r="E467">
        <v>476</v>
      </c>
      <c r="F467" s="62" t="s">
        <v>5345</v>
      </c>
    </row>
    <row r="468" ht="15" spans="1:6">
      <c r="A468" t="s">
        <v>3348</v>
      </c>
      <c r="B468" t="s">
        <v>642</v>
      </c>
      <c r="C468">
        <v>529640</v>
      </c>
      <c r="D468" t="s">
        <v>3349</v>
      </c>
      <c r="E468">
        <v>476</v>
      </c>
      <c r="F468" s="62" t="s">
        <v>5346</v>
      </c>
    </row>
    <row r="469" ht="15" spans="1:6">
      <c r="A469" t="s">
        <v>1324</v>
      </c>
      <c r="B469" t="s">
        <v>642</v>
      </c>
      <c r="C469">
        <v>529700</v>
      </c>
      <c r="D469" t="s">
        <v>1325</v>
      </c>
      <c r="E469">
        <v>476</v>
      </c>
      <c r="F469" s="62" t="s">
        <v>5347</v>
      </c>
    </row>
    <row r="470" ht="15" spans="1:6">
      <c r="A470" t="s">
        <v>1092</v>
      </c>
      <c r="B470" t="s">
        <v>642</v>
      </c>
      <c r="C470">
        <v>529004</v>
      </c>
      <c r="D470" t="s">
        <v>1814</v>
      </c>
      <c r="E470">
        <v>476</v>
      </c>
      <c r="F470" s="62" t="s">
        <v>5344</v>
      </c>
    </row>
    <row r="471" ht="15" spans="1:6">
      <c r="A471" t="s">
        <v>1019</v>
      </c>
      <c r="B471" t="s">
        <v>69</v>
      </c>
      <c r="C471">
        <v>529289</v>
      </c>
      <c r="D471" t="s">
        <v>3358</v>
      </c>
      <c r="E471">
        <v>480</v>
      </c>
      <c r="F471" s="62" t="s">
        <v>5353</v>
      </c>
    </row>
    <row r="472" ht="15" spans="1:6">
      <c r="A472" t="s">
        <v>670</v>
      </c>
      <c r="B472" t="s">
        <v>632</v>
      </c>
      <c r="C472">
        <v>510086</v>
      </c>
      <c r="D472" t="s">
        <v>671</v>
      </c>
      <c r="E472">
        <v>481</v>
      </c>
      <c r="F472" s="62" t="s">
        <v>5356</v>
      </c>
    </row>
    <row r="473" ht="15" spans="1:6">
      <c r="A473" t="s">
        <v>1730</v>
      </c>
      <c r="B473" t="s">
        <v>568</v>
      </c>
      <c r="C473">
        <v>529706</v>
      </c>
      <c r="D473" t="s">
        <v>1731</v>
      </c>
      <c r="E473">
        <v>481</v>
      </c>
      <c r="F473" s="62" t="s">
        <v>5355</v>
      </c>
    </row>
    <row r="474" ht="15" spans="1:6">
      <c r="A474" t="s">
        <v>3359</v>
      </c>
      <c r="B474" t="s">
        <v>642</v>
      </c>
      <c r="C474">
        <v>529756</v>
      </c>
      <c r="D474" t="s">
        <v>3360</v>
      </c>
      <c r="E474">
        <v>481</v>
      </c>
      <c r="F474" s="62" t="s">
        <v>5357</v>
      </c>
    </row>
    <row r="475" ht="15" spans="1:6">
      <c r="A475" t="s">
        <v>1653</v>
      </c>
      <c r="B475" t="s">
        <v>69</v>
      </c>
      <c r="C475">
        <v>529285</v>
      </c>
      <c r="D475" t="s">
        <v>3362</v>
      </c>
      <c r="E475">
        <v>481</v>
      </c>
      <c r="F475" s="62" t="s">
        <v>5359</v>
      </c>
    </row>
    <row r="476" ht="15" spans="1:6">
      <c r="A476" t="s">
        <v>886</v>
      </c>
      <c r="B476" t="s">
        <v>464</v>
      </c>
      <c r="C476">
        <v>529316</v>
      </c>
      <c r="D476" t="s">
        <v>3365</v>
      </c>
      <c r="E476">
        <v>485</v>
      </c>
      <c r="F476" s="62" t="s">
        <v>5362</v>
      </c>
    </row>
    <row r="477" ht="15" spans="1:6">
      <c r="A477" t="s">
        <v>428</v>
      </c>
      <c r="B477" t="s">
        <v>69</v>
      </c>
      <c r="C477">
        <v>529719</v>
      </c>
      <c r="D477" t="s">
        <v>3366</v>
      </c>
      <c r="E477">
        <v>485</v>
      </c>
      <c r="F477" s="62" t="s">
        <v>5363</v>
      </c>
    </row>
    <row r="478" ht="15" spans="1:6">
      <c r="A478" t="s">
        <v>960</v>
      </c>
      <c r="B478" t="s">
        <v>471</v>
      </c>
      <c r="C478">
        <v>529251</v>
      </c>
      <c r="D478" t="s">
        <v>1611</v>
      </c>
      <c r="E478">
        <v>485</v>
      </c>
      <c r="F478" s="62" t="s">
        <v>5361</v>
      </c>
    </row>
    <row r="479" ht="15" spans="1:6">
      <c r="A479" t="s">
        <v>852</v>
      </c>
      <c r="B479" t="s">
        <v>1867</v>
      </c>
      <c r="C479">
        <v>530184</v>
      </c>
      <c r="D479" t="s">
        <v>3371</v>
      </c>
      <c r="E479">
        <v>488</v>
      </c>
      <c r="F479" s="62" t="s">
        <v>5368</v>
      </c>
    </row>
    <row r="480" ht="15" spans="1:6">
      <c r="A480" t="s">
        <v>825</v>
      </c>
      <c r="B480" t="s">
        <v>385</v>
      </c>
      <c r="C480">
        <v>503344</v>
      </c>
      <c r="D480" t="s">
        <v>826</v>
      </c>
      <c r="E480">
        <v>488</v>
      </c>
      <c r="F480" s="62" t="s">
        <v>5365</v>
      </c>
    </row>
    <row r="481" ht="15" spans="1:6">
      <c r="A481" t="s">
        <v>919</v>
      </c>
      <c r="B481" t="s">
        <v>106</v>
      </c>
      <c r="C481">
        <v>505737</v>
      </c>
      <c r="D481" t="s">
        <v>920</v>
      </c>
      <c r="E481">
        <v>488</v>
      </c>
      <c r="F481" s="62" t="s">
        <v>5369</v>
      </c>
    </row>
    <row r="482" ht="15" spans="1:6">
      <c r="A482" t="s">
        <v>3372</v>
      </c>
      <c r="B482" t="s">
        <v>647</v>
      </c>
      <c r="C482">
        <v>507733</v>
      </c>
      <c r="D482" t="s">
        <v>3373</v>
      </c>
      <c r="E482">
        <v>488</v>
      </c>
      <c r="F482" s="62" t="s">
        <v>5371</v>
      </c>
    </row>
    <row r="483" ht="15" spans="1:6">
      <c r="A483" t="s">
        <v>1653</v>
      </c>
      <c r="B483" t="s">
        <v>69</v>
      </c>
      <c r="C483">
        <v>529604</v>
      </c>
      <c r="D483" t="s">
        <v>3374</v>
      </c>
      <c r="E483">
        <v>488</v>
      </c>
      <c r="F483" s="62" t="s">
        <v>5372</v>
      </c>
    </row>
    <row r="484" ht="15" spans="1:6">
      <c r="A484" t="s">
        <v>1493</v>
      </c>
      <c r="B484" t="s">
        <v>464</v>
      </c>
      <c r="C484">
        <v>529484</v>
      </c>
      <c r="D484" t="s">
        <v>1494</v>
      </c>
      <c r="E484">
        <v>488</v>
      </c>
      <c r="F484" s="62" t="s">
        <v>5367</v>
      </c>
    </row>
    <row r="485" ht="15" spans="1:6">
      <c r="A485" t="s">
        <v>593</v>
      </c>
      <c r="B485" t="s">
        <v>69</v>
      </c>
      <c r="C485">
        <v>529086</v>
      </c>
      <c r="D485" t="s">
        <v>594</v>
      </c>
      <c r="E485">
        <v>488</v>
      </c>
      <c r="F485" s="62" t="s">
        <v>5376</v>
      </c>
    </row>
    <row r="486" ht="15" spans="1:6">
      <c r="A486" t="s">
        <v>639</v>
      </c>
      <c r="B486" t="s">
        <v>464</v>
      </c>
      <c r="C486">
        <v>529050</v>
      </c>
      <c r="D486" t="s">
        <v>640</v>
      </c>
      <c r="E486">
        <v>495</v>
      </c>
      <c r="F486" s="62" t="s">
        <v>5378</v>
      </c>
    </row>
    <row r="487" ht="15" spans="1:6">
      <c r="A487" t="s">
        <v>787</v>
      </c>
      <c r="B487" t="s">
        <v>69</v>
      </c>
      <c r="C487">
        <v>529497</v>
      </c>
      <c r="D487" t="s">
        <v>3380</v>
      </c>
      <c r="E487">
        <v>495</v>
      </c>
      <c r="F487" s="62" t="s">
        <v>5380</v>
      </c>
    </row>
    <row r="488" ht="15" spans="1:6">
      <c r="A488" t="s">
        <v>1146</v>
      </c>
      <c r="B488" t="s">
        <v>385</v>
      </c>
      <c r="C488">
        <v>500476</v>
      </c>
      <c r="D488" t="s">
        <v>1147</v>
      </c>
      <c r="E488">
        <v>495</v>
      </c>
      <c r="F488" s="62" t="s">
        <v>5377</v>
      </c>
    </row>
    <row r="489" ht="15" spans="1:6">
      <c r="A489" t="s">
        <v>137</v>
      </c>
      <c r="B489" t="s">
        <v>69</v>
      </c>
      <c r="C489">
        <v>505505</v>
      </c>
      <c r="D489" t="s">
        <v>3381</v>
      </c>
      <c r="E489">
        <v>495</v>
      </c>
      <c r="F489" s="62" t="s">
        <v>5381</v>
      </c>
    </row>
    <row r="490" ht="15" spans="1:6">
      <c r="A490" t="s">
        <v>595</v>
      </c>
      <c r="B490" t="s">
        <v>464</v>
      </c>
      <c r="C490">
        <v>529321</v>
      </c>
      <c r="D490" t="s">
        <v>1405</v>
      </c>
      <c r="E490">
        <v>495</v>
      </c>
      <c r="F490" s="62" t="s">
        <v>5382</v>
      </c>
    </row>
    <row r="491" ht="15" spans="1:6">
      <c r="A491" t="s">
        <v>68</v>
      </c>
      <c r="B491" t="s">
        <v>69</v>
      </c>
      <c r="C491">
        <v>529765</v>
      </c>
      <c r="D491" t="s">
        <v>3384</v>
      </c>
      <c r="E491">
        <v>500</v>
      </c>
      <c r="F491" s="62" t="s">
        <v>5387</v>
      </c>
    </row>
    <row r="492" ht="15" spans="1:6">
      <c r="A492" t="s">
        <v>3385</v>
      </c>
      <c r="B492" t="s">
        <v>69</v>
      </c>
      <c r="C492">
        <v>529043</v>
      </c>
      <c r="D492" t="s">
        <v>3386</v>
      </c>
      <c r="E492">
        <v>500</v>
      </c>
      <c r="F492" s="62" t="s">
        <v>5388</v>
      </c>
    </row>
    <row r="493" ht="15" spans="1:6">
      <c r="A493" t="s">
        <v>1866</v>
      </c>
      <c r="B493" t="s">
        <v>1867</v>
      </c>
      <c r="C493">
        <v>530233</v>
      </c>
      <c r="D493" t="s">
        <v>3383</v>
      </c>
      <c r="E493">
        <v>500</v>
      </c>
      <c r="F493" s="62" t="s">
        <v>5386</v>
      </c>
    </row>
    <row r="494" ht="15" spans="1:6">
      <c r="A494" t="s">
        <v>384</v>
      </c>
      <c r="B494" t="s">
        <v>385</v>
      </c>
      <c r="C494">
        <v>529280</v>
      </c>
      <c r="D494" t="s">
        <v>3387</v>
      </c>
      <c r="E494">
        <v>500</v>
      </c>
      <c r="F494" s="62" t="s">
        <v>5389</v>
      </c>
    </row>
    <row r="495" ht="15" spans="1:6">
      <c r="A495" t="s">
        <v>2327</v>
      </c>
      <c r="B495" t="s">
        <v>69</v>
      </c>
      <c r="C495">
        <v>529481</v>
      </c>
      <c r="D495" t="s">
        <v>3392</v>
      </c>
      <c r="E495">
        <v>504</v>
      </c>
      <c r="F495" s="62" t="s">
        <v>5393</v>
      </c>
    </row>
    <row r="496" ht="15" spans="1:6">
      <c r="A496" t="s">
        <v>3393</v>
      </c>
      <c r="B496" t="s">
        <v>69</v>
      </c>
      <c r="C496">
        <v>529853</v>
      </c>
      <c r="D496" t="s">
        <v>3394</v>
      </c>
      <c r="E496">
        <v>504</v>
      </c>
      <c r="F496" s="62" t="s">
        <v>5395</v>
      </c>
    </row>
    <row r="497" ht="15" spans="1:6">
      <c r="A497" t="s">
        <v>3395</v>
      </c>
      <c r="B497" t="s">
        <v>69</v>
      </c>
      <c r="C497">
        <v>529606</v>
      </c>
      <c r="D497" t="s">
        <v>3396</v>
      </c>
      <c r="E497">
        <v>506</v>
      </c>
      <c r="F497" s="62" t="s">
        <v>5398</v>
      </c>
    </row>
    <row r="498" ht="15" spans="1:6">
      <c r="A498" t="s">
        <v>487</v>
      </c>
      <c r="B498" t="s">
        <v>488</v>
      </c>
      <c r="C498">
        <v>528844</v>
      </c>
      <c r="D498" t="s">
        <v>489</v>
      </c>
      <c r="E498">
        <v>506</v>
      </c>
      <c r="F498" s="62" t="s">
        <v>5397</v>
      </c>
    </row>
    <row r="499" ht="15" spans="1:6">
      <c r="A499" t="s">
        <v>3397</v>
      </c>
      <c r="B499" t="s">
        <v>69</v>
      </c>
      <c r="C499">
        <v>529802</v>
      </c>
      <c r="D499" t="s">
        <v>3398</v>
      </c>
      <c r="E499">
        <v>506</v>
      </c>
      <c r="F499" s="62" t="s">
        <v>5399</v>
      </c>
    </row>
    <row r="500" ht="15" spans="1:6">
      <c r="A500" t="s">
        <v>962</v>
      </c>
      <c r="B500" t="s">
        <v>69</v>
      </c>
      <c r="C500">
        <v>530235</v>
      </c>
      <c r="D500" t="s">
        <v>3399</v>
      </c>
      <c r="E500">
        <v>506</v>
      </c>
      <c r="F500" s="62" t="s">
        <v>5400</v>
      </c>
    </row>
    <row r="501" ht="15" spans="1:6">
      <c r="A501" t="s">
        <v>3000</v>
      </c>
      <c r="B501" t="s">
        <v>69</v>
      </c>
      <c r="C501">
        <v>529111</v>
      </c>
      <c r="D501" t="s">
        <v>3400</v>
      </c>
      <c r="E501">
        <v>506</v>
      </c>
      <c r="F501" s="62" t="s">
        <v>5402</v>
      </c>
    </row>
    <row r="502" ht="15" spans="1:6">
      <c r="A502" t="s">
        <v>646</v>
      </c>
      <c r="B502" t="s">
        <v>647</v>
      </c>
      <c r="C502">
        <v>530236</v>
      </c>
      <c r="D502" t="s">
        <v>648</v>
      </c>
      <c r="E502">
        <v>511</v>
      </c>
      <c r="F502" s="62" t="s">
        <v>5404</v>
      </c>
    </row>
    <row r="503" ht="15" spans="1:6">
      <c r="A503" t="s">
        <v>2195</v>
      </c>
      <c r="B503" t="s">
        <v>106</v>
      </c>
      <c r="C503">
        <v>501284</v>
      </c>
      <c r="D503" t="s">
        <v>2196</v>
      </c>
      <c r="E503">
        <v>511</v>
      </c>
      <c r="F503" s="62" t="s">
        <v>5407</v>
      </c>
    </row>
    <row r="504" ht="15" spans="1:6">
      <c r="A504" t="s">
        <v>3407</v>
      </c>
      <c r="B504" t="s">
        <v>642</v>
      </c>
      <c r="C504">
        <v>529446</v>
      </c>
      <c r="D504" t="s">
        <v>3408</v>
      </c>
      <c r="E504">
        <v>513</v>
      </c>
      <c r="F504" s="62" t="s">
        <v>5412</v>
      </c>
    </row>
    <row r="505" ht="15" spans="1:6">
      <c r="A505" t="s">
        <v>3409</v>
      </c>
      <c r="B505" t="s">
        <v>106</v>
      </c>
      <c r="C505">
        <v>528981</v>
      </c>
      <c r="D505" t="s">
        <v>3410</v>
      </c>
      <c r="E505">
        <v>513</v>
      </c>
      <c r="F505" s="62" t="s">
        <v>5413</v>
      </c>
    </row>
    <row r="506" ht="15" spans="1:6">
      <c r="A506" t="s">
        <v>384</v>
      </c>
      <c r="B506" t="s">
        <v>385</v>
      </c>
      <c r="C506">
        <v>529014</v>
      </c>
      <c r="D506" t="s">
        <v>1548</v>
      </c>
      <c r="E506">
        <v>513</v>
      </c>
      <c r="F506" s="62" t="s">
        <v>5409</v>
      </c>
    </row>
    <row r="507" ht="15" spans="1:6">
      <c r="A507" t="s">
        <v>1000</v>
      </c>
      <c r="B507" t="s">
        <v>69</v>
      </c>
      <c r="C507">
        <v>529492</v>
      </c>
      <c r="D507" t="s">
        <v>3416</v>
      </c>
      <c r="E507">
        <v>516</v>
      </c>
      <c r="F507" s="62" t="s">
        <v>5417</v>
      </c>
    </row>
    <row r="508" ht="15" spans="1:6">
      <c r="A508" t="s">
        <v>1092</v>
      </c>
      <c r="B508" t="s">
        <v>642</v>
      </c>
      <c r="C508">
        <v>529534</v>
      </c>
      <c r="D508" t="s">
        <v>3417</v>
      </c>
      <c r="E508">
        <v>516</v>
      </c>
      <c r="F508" s="62" t="s">
        <v>5418</v>
      </c>
    </row>
    <row r="509" ht="15" spans="1:6">
      <c r="A509" t="s">
        <v>3422</v>
      </c>
      <c r="B509" t="s">
        <v>642</v>
      </c>
      <c r="C509">
        <v>530238</v>
      </c>
      <c r="D509" t="s">
        <v>3423</v>
      </c>
      <c r="E509">
        <v>516</v>
      </c>
      <c r="F509" s="62" t="s">
        <v>5422</v>
      </c>
    </row>
    <row r="510" ht="15" spans="1:6">
      <c r="A510" t="s">
        <v>574</v>
      </c>
      <c r="B510" t="s">
        <v>575</v>
      </c>
      <c r="C510">
        <v>510905</v>
      </c>
      <c r="D510" t="s">
        <v>2178</v>
      </c>
      <c r="E510">
        <v>516</v>
      </c>
      <c r="F510" s="62" t="s">
        <v>5423</v>
      </c>
    </row>
    <row r="511" ht="15" spans="1:6">
      <c r="A511" t="s">
        <v>981</v>
      </c>
      <c r="B511" t="s">
        <v>106</v>
      </c>
      <c r="C511">
        <v>506304</v>
      </c>
      <c r="D511" t="s">
        <v>982</v>
      </c>
      <c r="E511">
        <v>520</v>
      </c>
      <c r="F511" s="62" t="s">
        <v>5424</v>
      </c>
    </row>
    <row r="512" ht="15" spans="1:6">
      <c r="A512" t="s">
        <v>3426</v>
      </c>
      <c r="B512" t="s">
        <v>617</v>
      </c>
      <c r="C512">
        <v>530048</v>
      </c>
      <c r="D512" t="s">
        <v>3427</v>
      </c>
      <c r="E512">
        <v>520</v>
      </c>
      <c r="F512" s="62" t="s">
        <v>5426</v>
      </c>
    </row>
    <row r="513" ht="15" spans="1:6">
      <c r="A513" t="s">
        <v>3430</v>
      </c>
      <c r="B513" t="s">
        <v>69</v>
      </c>
      <c r="C513">
        <v>530011</v>
      </c>
      <c r="D513" t="s">
        <v>3431</v>
      </c>
      <c r="E513">
        <v>522</v>
      </c>
      <c r="F513" s="62" t="s">
        <v>5428</v>
      </c>
    </row>
    <row r="514" ht="15" spans="1:6">
      <c r="A514" t="s">
        <v>3432</v>
      </c>
      <c r="B514" t="s">
        <v>568</v>
      </c>
      <c r="C514">
        <v>529995</v>
      </c>
      <c r="D514" t="s">
        <v>3433</v>
      </c>
      <c r="E514">
        <v>522</v>
      </c>
      <c r="F514" s="62" t="s">
        <v>5429</v>
      </c>
    </row>
    <row r="515" ht="15" spans="1:6">
      <c r="A515" t="s">
        <v>2717</v>
      </c>
      <c r="B515" t="s">
        <v>69</v>
      </c>
      <c r="C515">
        <v>529313</v>
      </c>
      <c r="D515" t="s">
        <v>3434</v>
      </c>
      <c r="E515">
        <v>522</v>
      </c>
      <c r="F515" s="62" t="s">
        <v>5430</v>
      </c>
    </row>
    <row r="516" ht="15" spans="1:6">
      <c r="A516" t="s">
        <v>105</v>
      </c>
      <c r="B516" t="s">
        <v>106</v>
      </c>
      <c r="C516">
        <v>530497</v>
      </c>
      <c r="D516" t="s">
        <v>3435</v>
      </c>
      <c r="E516">
        <v>522</v>
      </c>
      <c r="F516" s="62" t="s">
        <v>5431</v>
      </c>
    </row>
    <row r="517" ht="15" spans="1:6">
      <c r="A517" t="s">
        <v>964</v>
      </c>
      <c r="B517" t="s">
        <v>106</v>
      </c>
      <c r="C517">
        <v>529208</v>
      </c>
      <c r="D517" t="s">
        <v>965</v>
      </c>
      <c r="E517">
        <v>526</v>
      </c>
      <c r="F517" s="62" t="s">
        <v>5435</v>
      </c>
    </row>
    <row r="518" ht="15" spans="1:6">
      <c r="A518" t="s">
        <v>1044</v>
      </c>
      <c r="B518" t="s">
        <v>69</v>
      </c>
      <c r="C518">
        <v>529488</v>
      </c>
      <c r="D518" t="s">
        <v>1045</v>
      </c>
      <c r="E518">
        <v>526</v>
      </c>
      <c r="F518" s="62" t="s">
        <v>5436</v>
      </c>
    </row>
    <row r="519" ht="15" spans="1:6">
      <c r="A519" t="s">
        <v>1453</v>
      </c>
      <c r="B519" t="s">
        <v>69</v>
      </c>
      <c r="C519">
        <v>529491</v>
      </c>
      <c r="D519" t="s">
        <v>3439</v>
      </c>
      <c r="E519">
        <v>526</v>
      </c>
      <c r="F519" s="62" t="s">
        <v>5437</v>
      </c>
    </row>
    <row r="520" ht="15" spans="1:6">
      <c r="A520" t="s">
        <v>1168</v>
      </c>
      <c r="B520" t="s">
        <v>522</v>
      </c>
      <c r="C520">
        <v>529425</v>
      </c>
      <c r="D520" t="s">
        <v>3440</v>
      </c>
      <c r="E520">
        <v>526</v>
      </c>
      <c r="F520" s="62" t="s">
        <v>5439</v>
      </c>
    </row>
    <row r="521" ht="15" spans="1:6">
      <c r="A521" t="s">
        <v>3441</v>
      </c>
      <c r="B521" t="s">
        <v>522</v>
      </c>
      <c r="C521">
        <v>529421</v>
      </c>
      <c r="D521" t="s">
        <v>3442</v>
      </c>
      <c r="E521">
        <v>526</v>
      </c>
      <c r="F521" s="62" t="s">
        <v>5440</v>
      </c>
    </row>
    <row r="522" ht="15" spans="1:6">
      <c r="A522" t="s">
        <v>3443</v>
      </c>
      <c r="B522" t="s">
        <v>69</v>
      </c>
      <c r="C522">
        <v>529970</v>
      </c>
      <c r="D522" t="s">
        <v>3444</v>
      </c>
      <c r="E522">
        <v>531</v>
      </c>
      <c r="F522" s="62" t="s">
        <v>5441</v>
      </c>
    </row>
    <row r="523" ht="15" spans="1:6">
      <c r="A523" t="s">
        <v>3447</v>
      </c>
      <c r="B523" t="s">
        <v>572</v>
      </c>
      <c r="C523">
        <v>529797</v>
      </c>
      <c r="D523" t="s">
        <v>3448</v>
      </c>
      <c r="E523">
        <v>531</v>
      </c>
      <c r="F523" s="62" t="s">
        <v>5443</v>
      </c>
    </row>
    <row r="524" ht="15" spans="1:6">
      <c r="A524" t="s">
        <v>3449</v>
      </c>
      <c r="B524" t="s">
        <v>522</v>
      </c>
      <c r="C524">
        <v>529540</v>
      </c>
      <c r="D524" t="s">
        <v>3450</v>
      </c>
      <c r="E524">
        <v>531</v>
      </c>
      <c r="F524" s="62" t="s">
        <v>5444</v>
      </c>
    </row>
    <row r="525" ht="15" spans="1:6">
      <c r="A525" t="s">
        <v>749</v>
      </c>
      <c r="B525" t="s">
        <v>642</v>
      </c>
      <c r="C525">
        <v>529695</v>
      </c>
      <c r="D525" t="s">
        <v>3455</v>
      </c>
      <c r="E525">
        <v>534</v>
      </c>
      <c r="F525" s="62" t="s">
        <v>5449</v>
      </c>
    </row>
    <row r="526" ht="15" spans="1:6">
      <c r="A526" t="s">
        <v>3456</v>
      </c>
      <c r="B526" t="s">
        <v>69</v>
      </c>
      <c r="C526">
        <v>530004</v>
      </c>
      <c r="D526" t="s">
        <v>3457</v>
      </c>
      <c r="E526">
        <v>534</v>
      </c>
      <c r="F526" s="62" t="s">
        <v>5451</v>
      </c>
    </row>
    <row r="527" ht="15" spans="1:6">
      <c r="A527" t="s">
        <v>3000</v>
      </c>
      <c r="B527" t="s">
        <v>69</v>
      </c>
      <c r="C527">
        <v>529841</v>
      </c>
      <c r="D527" t="s">
        <v>3458</v>
      </c>
      <c r="E527">
        <v>534</v>
      </c>
      <c r="F527" s="62" t="s">
        <v>5452</v>
      </c>
    </row>
    <row r="528" ht="15" spans="1:6">
      <c r="A528" t="s">
        <v>496</v>
      </c>
      <c r="B528" t="s">
        <v>497</v>
      </c>
      <c r="C528">
        <v>529510</v>
      </c>
      <c r="D528" t="s">
        <v>1644</v>
      </c>
      <c r="E528">
        <v>534</v>
      </c>
      <c r="F528" s="62" t="s">
        <v>5448</v>
      </c>
    </row>
    <row r="529" ht="15" spans="1:6">
      <c r="A529" t="s">
        <v>695</v>
      </c>
      <c r="B529" t="s">
        <v>471</v>
      </c>
      <c r="C529">
        <v>530063</v>
      </c>
      <c r="D529" t="s">
        <v>1687</v>
      </c>
      <c r="E529">
        <v>534</v>
      </c>
      <c r="F529" s="62" t="s">
        <v>5450</v>
      </c>
    </row>
    <row r="530" ht="15" spans="1:6">
      <c r="A530" t="s">
        <v>1000</v>
      </c>
      <c r="B530" t="s">
        <v>69</v>
      </c>
      <c r="C530">
        <v>530239</v>
      </c>
      <c r="D530" t="s">
        <v>3460</v>
      </c>
      <c r="E530">
        <v>534</v>
      </c>
      <c r="F530" s="62" t="s">
        <v>5454</v>
      </c>
    </row>
    <row r="531" ht="15" spans="1:6">
      <c r="A531" t="s">
        <v>3461</v>
      </c>
      <c r="B531" t="s">
        <v>69</v>
      </c>
      <c r="C531">
        <v>529084</v>
      </c>
      <c r="D531" t="s">
        <v>3462</v>
      </c>
      <c r="E531">
        <v>540</v>
      </c>
      <c r="F531" s="62" t="s">
        <v>5455</v>
      </c>
    </row>
    <row r="532" ht="15" spans="1:6">
      <c r="A532" t="s">
        <v>137</v>
      </c>
      <c r="B532" t="s">
        <v>69</v>
      </c>
      <c r="C532">
        <v>529292</v>
      </c>
      <c r="D532" t="s">
        <v>3463</v>
      </c>
      <c r="E532">
        <v>540</v>
      </c>
      <c r="F532" s="62" t="s">
        <v>5456</v>
      </c>
    </row>
    <row r="533" ht="15" spans="1:6">
      <c r="A533" t="s">
        <v>388</v>
      </c>
      <c r="B533" t="s">
        <v>69</v>
      </c>
      <c r="C533">
        <v>529883</v>
      </c>
      <c r="D533" t="s">
        <v>2318</v>
      </c>
      <c r="E533">
        <v>540</v>
      </c>
      <c r="F533" s="62" t="s">
        <v>5457</v>
      </c>
    </row>
    <row r="534" ht="15" spans="1:6">
      <c r="A534" t="s">
        <v>1109</v>
      </c>
      <c r="B534" t="s">
        <v>385</v>
      </c>
      <c r="C534">
        <v>529118</v>
      </c>
      <c r="D534" t="s">
        <v>1110</v>
      </c>
      <c r="E534">
        <v>543</v>
      </c>
      <c r="F534" s="62" t="s">
        <v>5459</v>
      </c>
    </row>
    <row r="535" ht="15" spans="1:6">
      <c r="A535" t="s">
        <v>667</v>
      </c>
      <c r="B535" t="s">
        <v>668</v>
      </c>
      <c r="C535">
        <v>529723</v>
      </c>
      <c r="D535" t="s">
        <v>1222</v>
      </c>
      <c r="E535">
        <v>543</v>
      </c>
      <c r="F535" s="62" t="s">
        <v>5458</v>
      </c>
    </row>
    <row r="536" ht="15" spans="1:6">
      <c r="A536" t="s">
        <v>1914</v>
      </c>
      <c r="B536" t="s">
        <v>617</v>
      </c>
      <c r="C536">
        <v>530013</v>
      </c>
      <c r="D536" t="s">
        <v>2124</v>
      </c>
      <c r="E536">
        <v>543</v>
      </c>
      <c r="F536" s="62" t="s">
        <v>5462</v>
      </c>
    </row>
    <row r="537" ht="15" spans="1:6">
      <c r="A537" t="s">
        <v>815</v>
      </c>
      <c r="B537" t="s">
        <v>69</v>
      </c>
      <c r="C537">
        <v>529956</v>
      </c>
      <c r="D537" t="s">
        <v>3468</v>
      </c>
      <c r="E537">
        <v>546</v>
      </c>
      <c r="F537" s="62" t="s">
        <v>5466</v>
      </c>
    </row>
    <row r="538" ht="15" spans="1:6">
      <c r="A538" t="s">
        <v>1446</v>
      </c>
      <c r="B538" t="s">
        <v>385</v>
      </c>
      <c r="C538">
        <v>506231</v>
      </c>
      <c r="D538" t="s">
        <v>3466</v>
      </c>
      <c r="E538">
        <v>546</v>
      </c>
      <c r="F538" s="62" t="s">
        <v>5465</v>
      </c>
    </row>
    <row r="539" ht="15" spans="1:6">
      <c r="A539" t="s">
        <v>2731</v>
      </c>
      <c r="B539" t="s">
        <v>642</v>
      </c>
      <c r="C539">
        <v>529021</v>
      </c>
      <c r="D539" t="s">
        <v>3476</v>
      </c>
      <c r="E539">
        <v>548</v>
      </c>
      <c r="F539" s="62" t="s">
        <v>5473</v>
      </c>
    </row>
    <row r="540" ht="15" spans="1:6">
      <c r="A540" t="s">
        <v>68</v>
      </c>
      <c r="B540" t="s">
        <v>69</v>
      </c>
      <c r="C540">
        <v>529730</v>
      </c>
      <c r="D540" t="s">
        <v>3473</v>
      </c>
      <c r="E540">
        <v>548</v>
      </c>
      <c r="F540" s="62" t="s">
        <v>5471</v>
      </c>
    </row>
    <row r="541" ht="15" spans="1:6">
      <c r="A541" t="s">
        <v>3477</v>
      </c>
      <c r="B541" t="s">
        <v>69</v>
      </c>
      <c r="C541">
        <v>529877</v>
      </c>
      <c r="D541" t="s">
        <v>3478</v>
      </c>
      <c r="E541">
        <v>548</v>
      </c>
      <c r="F541" s="62" t="s">
        <v>5474</v>
      </c>
    </row>
    <row r="542" ht="15" spans="1:6">
      <c r="A542" t="s">
        <v>478</v>
      </c>
      <c r="B542" t="s">
        <v>106</v>
      </c>
      <c r="C542">
        <v>529222</v>
      </c>
      <c r="D542" t="s">
        <v>3474</v>
      </c>
      <c r="E542">
        <v>548</v>
      </c>
      <c r="F542" s="62" t="s">
        <v>5472</v>
      </c>
    </row>
    <row r="543" ht="15" spans="1:6">
      <c r="A543" t="s">
        <v>653</v>
      </c>
      <c r="B543" t="s">
        <v>653</v>
      </c>
      <c r="C543">
        <v>508814</v>
      </c>
      <c r="D543" t="s">
        <v>1302</v>
      </c>
      <c r="E543">
        <v>548</v>
      </c>
      <c r="F543" s="62" t="s">
        <v>5475</v>
      </c>
    </row>
    <row r="544" ht="15" spans="1:6">
      <c r="A544" t="s">
        <v>428</v>
      </c>
      <c r="B544" t="s">
        <v>69</v>
      </c>
      <c r="C544">
        <v>529461</v>
      </c>
      <c r="D544" t="s">
        <v>3479</v>
      </c>
      <c r="E544">
        <v>548</v>
      </c>
      <c r="F544" s="62" t="s">
        <v>5476</v>
      </c>
    </row>
    <row r="545" ht="15" spans="1:6">
      <c r="A545" t="s">
        <v>2731</v>
      </c>
      <c r="B545" t="s">
        <v>642</v>
      </c>
      <c r="C545">
        <v>529221</v>
      </c>
      <c r="D545" t="s">
        <v>3472</v>
      </c>
      <c r="E545">
        <v>548</v>
      </c>
      <c r="F545" s="62" t="s">
        <v>5470</v>
      </c>
    </row>
    <row r="546" ht="15" spans="1:6">
      <c r="A546" t="s">
        <v>3484</v>
      </c>
      <c r="B546" t="s">
        <v>617</v>
      </c>
      <c r="C546">
        <v>529662</v>
      </c>
      <c r="D546" t="s">
        <v>3485</v>
      </c>
      <c r="E546">
        <v>555</v>
      </c>
      <c r="F546" s="62" t="s">
        <v>5481</v>
      </c>
    </row>
    <row r="547" ht="15" spans="1:6">
      <c r="A547" t="s">
        <v>3486</v>
      </c>
      <c r="B547" t="s">
        <v>642</v>
      </c>
      <c r="C547">
        <v>529648</v>
      </c>
      <c r="D547" t="s">
        <v>3487</v>
      </c>
      <c r="E547">
        <v>555</v>
      </c>
      <c r="F547" s="62" t="s">
        <v>5482</v>
      </c>
    </row>
    <row r="548" ht="15" spans="1:6">
      <c r="A548" t="s">
        <v>1328</v>
      </c>
      <c r="B548" t="s">
        <v>642</v>
      </c>
      <c r="C548">
        <v>529710</v>
      </c>
      <c r="D548" t="s">
        <v>1329</v>
      </c>
      <c r="E548">
        <v>555</v>
      </c>
      <c r="F548" s="62" t="s">
        <v>5480</v>
      </c>
    </row>
    <row r="549" ht="15" spans="1:6">
      <c r="A549" t="s">
        <v>2354</v>
      </c>
      <c r="B549" t="s">
        <v>69</v>
      </c>
      <c r="C549">
        <v>529759</v>
      </c>
      <c r="D549" t="s">
        <v>3491</v>
      </c>
      <c r="E549">
        <v>558</v>
      </c>
      <c r="F549" s="62" t="s">
        <v>5486</v>
      </c>
    </row>
    <row r="550" ht="15" spans="1:6">
      <c r="A550" t="s">
        <v>3504</v>
      </c>
      <c r="B550" t="s">
        <v>464</v>
      </c>
      <c r="C550">
        <v>529789</v>
      </c>
      <c r="D550" t="s">
        <v>3505</v>
      </c>
      <c r="E550">
        <v>559</v>
      </c>
      <c r="F550" s="62" t="s">
        <v>5495</v>
      </c>
    </row>
    <row r="551" ht="15" spans="1:6">
      <c r="A551" t="s">
        <v>3510</v>
      </c>
      <c r="B551" t="s">
        <v>2624</v>
      </c>
      <c r="C551">
        <v>529699</v>
      </c>
      <c r="D551" t="s">
        <v>3511</v>
      </c>
      <c r="E551">
        <v>559</v>
      </c>
      <c r="F551" s="62" t="s">
        <v>5498</v>
      </c>
    </row>
    <row r="552" ht="15" spans="1:6">
      <c r="A552" t="s">
        <v>787</v>
      </c>
      <c r="B552" t="s">
        <v>69</v>
      </c>
      <c r="C552">
        <v>529997</v>
      </c>
      <c r="D552" t="s">
        <v>3514</v>
      </c>
      <c r="E552">
        <v>561</v>
      </c>
      <c r="F552" s="62" t="s">
        <v>5500</v>
      </c>
    </row>
    <row r="553" ht="15" spans="1:6">
      <c r="A553" t="s">
        <v>105</v>
      </c>
      <c r="B553" t="s">
        <v>106</v>
      </c>
      <c r="C553">
        <v>504934</v>
      </c>
      <c r="D553" t="s">
        <v>3515</v>
      </c>
      <c r="E553">
        <v>561</v>
      </c>
      <c r="F553" s="62" t="s">
        <v>5501</v>
      </c>
    </row>
    <row r="554" ht="15" spans="1:6">
      <c r="A554" t="s">
        <v>137</v>
      </c>
      <c r="B554" t="s">
        <v>69</v>
      </c>
      <c r="C554">
        <v>529644</v>
      </c>
      <c r="D554" t="s">
        <v>3516</v>
      </c>
      <c r="E554">
        <v>561</v>
      </c>
      <c r="F554" s="62" t="s">
        <v>5502</v>
      </c>
    </row>
    <row r="555" ht="15" spans="1:6">
      <c r="A555" t="s">
        <v>973</v>
      </c>
      <c r="B555" t="s">
        <v>464</v>
      </c>
      <c r="C555">
        <v>529430</v>
      </c>
      <c r="D555" t="s">
        <v>974</v>
      </c>
      <c r="E555">
        <v>564</v>
      </c>
      <c r="F555" s="62" t="s">
        <v>5505</v>
      </c>
    </row>
    <row r="556" ht="15" spans="1:6">
      <c r="A556" t="s">
        <v>3519</v>
      </c>
      <c r="B556" t="s">
        <v>642</v>
      </c>
      <c r="C556">
        <v>529309</v>
      </c>
      <c r="D556" t="s">
        <v>3520</v>
      </c>
      <c r="E556">
        <v>564</v>
      </c>
      <c r="F556" s="62" t="s">
        <v>5506</v>
      </c>
    </row>
    <row r="557" ht="15" spans="1:6">
      <c r="A557" t="s">
        <v>3521</v>
      </c>
      <c r="B557" t="s">
        <v>617</v>
      </c>
      <c r="C557">
        <v>530241</v>
      </c>
      <c r="D557" t="s">
        <v>3522</v>
      </c>
      <c r="E557">
        <v>564</v>
      </c>
      <c r="F557" s="62" t="s">
        <v>5507</v>
      </c>
    </row>
    <row r="558" ht="15" spans="1:6">
      <c r="A558" t="s">
        <v>3523</v>
      </c>
      <c r="B558" t="s">
        <v>464</v>
      </c>
      <c r="C558">
        <v>528942</v>
      </c>
      <c r="D558" t="s">
        <v>3524</v>
      </c>
      <c r="E558">
        <v>564</v>
      </c>
      <c r="F558" s="62" t="s">
        <v>5508</v>
      </c>
    </row>
    <row r="559" ht="15" spans="1:6">
      <c r="A559" t="s">
        <v>1349</v>
      </c>
      <c r="B559" t="s">
        <v>464</v>
      </c>
      <c r="C559">
        <v>529726</v>
      </c>
      <c r="D559" t="s">
        <v>1350</v>
      </c>
      <c r="E559">
        <v>564</v>
      </c>
      <c r="F559" s="62" t="s">
        <v>5509</v>
      </c>
    </row>
    <row r="560" ht="15" spans="1:6">
      <c r="A560" t="s">
        <v>2525</v>
      </c>
      <c r="B560" t="s">
        <v>69</v>
      </c>
      <c r="C560">
        <v>530179</v>
      </c>
      <c r="D560" t="s">
        <v>3525</v>
      </c>
      <c r="E560">
        <v>564</v>
      </c>
      <c r="F560" s="62" t="s">
        <v>5510</v>
      </c>
    </row>
    <row r="561" ht="15" spans="1:6">
      <c r="A561" t="s">
        <v>174</v>
      </c>
      <c r="B561" t="s">
        <v>69</v>
      </c>
      <c r="C561">
        <v>529822</v>
      </c>
      <c r="D561" t="s">
        <v>3533</v>
      </c>
      <c r="E561">
        <v>564</v>
      </c>
      <c r="F561" s="62" t="s">
        <v>5514</v>
      </c>
    </row>
    <row r="562" ht="15" spans="1:6">
      <c r="A562" t="s">
        <v>1514</v>
      </c>
      <c r="B562" t="s">
        <v>522</v>
      </c>
      <c r="C562">
        <v>529831</v>
      </c>
      <c r="D562" t="s">
        <v>1515</v>
      </c>
      <c r="E562">
        <v>571</v>
      </c>
      <c r="F562" s="62" t="s">
        <v>5525</v>
      </c>
    </row>
    <row r="563" ht="15" spans="1:6">
      <c r="A563" t="s">
        <v>567</v>
      </c>
      <c r="B563" t="s">
        <v>568</v>
      </c>
      <c r="C563">
        <v>530244</v>
      </c>
      <c r="D563" t="s">
        <v>569</v>
      </c>
      <c r="E563">
        <v>571</v>
      </c>
      <c r="F563" s="62" t="s">
        <v>5523</v>
      </c>
    </row>
    <row r="564" ht="15" spans="1:6">
      <c r="A564" t="s">
        <v>2265</v>
      </c>
      <c r="B564" t="s">
        <v>522</v>
      </c>
      <c r="C564">
        <v>530162</v>
      </c>
      <c r="D564" t="s">
        <v>2267</v>
      </c>
      <c r="E564">
        <v>571</v>
      </c>
      <c r="F564" s="62" t="s">
        <v>5526</v>
      </c>
    </row>
    <row r="565" ht="15" spans="1:6">
      <c r="A565" t="s">
        <v>1059</v>
      </c>
      <c r="B565" t="s">
        <v>385</v>
      </c>
      <c r="C565">
        <v>529412</v>
      </c>
      <c r="D565" t="s">
        <v>1060</v>
      </c>
      <c r="E565">
        <v>574</v>
      </c>
      <c r="F565" s="62" t="s">
        <v>5527</v>
      </c>
    </row>
    <row r="566" ht="15" spans="1:6">
      <c r="A566" t="s">
        <v>1081</v>
      </c>
      <c r="B566" t="s">
        <v>464</v>
      </c>
      <c r="C566">
        <v>529954</v>
      </c>
      <c r="D566" t="s">
        <v>1082</v>
      </c>
      <c r="E566">
        <v>574</v>
      </c>
      <c r="F566" s="62" t="s">
        <v>5528</v>
      </c>
    </row>
    <row r="567" ht="15" spans="1:6">
      <c r="A567" t="s">
        <v>3544</v>
      </c>
      <c r="B567" t="s">
        <v>471</v>
      </c>
      <c r="C567">
        <v>529460</v>
      </c>
      <c r="D567" t="s">
        <v>3545</v>
      </c>
      <c r="E567">
        <v>574</v>
      </c>
      <c r="F567" s="62" t="s">
        <v>5530</v>
      </c>
    </row>
    <row r="568" ht="15" spans="1:6">
      <c r="A568" t="s">
        <v>1002</v>
      </c>
      <c r="B568" t="s">
        <v>69</v>
      </c>
      <c r="C568">
        <v>530245</v>
      </c>
      <c r="D568" t="s">
        <v>5921</v>
      </c>
      <c r="E568">
        <v>577</v>
      </c>
      <c r="F568" s="62" t="s">
        <v>5922</v>
      </c>
    </row>
    <row r="569" ht="15" spans="1:6">
      <c r="A569" t="s">
        <v>3643</v>
      </c>
      <c r="B569" t="s">
        <v>69</v>
      </c>
      <c r="C569">
        <v>529505</v>
      </c>
      <c r="D569" t="s">
        <v>5923</v>
      </c>
      <c r="E569">
        <v>577</v>
      </c>
      <c r="F569" s="62" t="s">
        <v>5924</v>
      </c>
    </row>
    <row r="570" ht="15" spans="1:6">
      <c r="A570" t="s">
        <v>5925</v>
      </c>
      <c r="B570" t="s">
        <v>642</v>
      </c>
      <c r="C570">
        <v>529844</v>
      </c>
      <c r="D570" t="s">
        <v>5926</v>
      </c>
      <c r="E570">
        <v>577</v>
      </c>
      <c r="F570" s="62" t="s">
        <v>5927</v>
      </c>
    </row>
    <row r="571" ht="15" spans="1:6">
      <c r="A571" t="s">
        <v>5928</v>
      </c>
      <c r="B571" t="s">
        <v>522</v>
      </c>
      <c r="C571">
        <v>529983</v>
      </c>
      <c r="D571" t="s">
        <v>5929</v>
      </c>
      <c r="E571">
        <v>577</v>
      </c>
      <c r="F571" s="62" t="s">
        <v>5930</v>
      </c>
    </row>
    <row r="572" ht="15" spans="1:6">
      <c r="A572" t="s">
        <v>5931</v>
      </c>
      <c r="B572" t="s">
        <v>69</v>
      </c>
      <c r="C572">
        <v>529351</v>
      </c>
      <c r="D572" t="s">
        <v>5932</v>
      </c>
      <c r="E572">
        <v>581</v>
      </c>
      <c r="F572" s="62" t="s">
        <v>5933</v>
      </c>
    </row>
    <row r="573" ht="15" spans="1:6">
      <c r="A573" t="s">
        <v>2717</v>
      </c>
      <c r="B573" t="s">
        <v>69</v>
      </c>
      <c r="C573">
        <v>530180</v>
      </c>
      <c r="D573" t="s">
        <v>3547</v>
      </c>
      <c r="E573">
        <v>581</v>
      </c>
      <c r="F573" s="62" t="s">
        <v>5532</v>
      </c>
    </row>
    <row r="574" ht="15" spans="1:6">
      <c r="A574" t="s">
        <v>1540</v>
      </c>
      <c r="B574" t="s">
        <v>642</v>
      </c>
      <c r="C574">
        <v>529846</v>
      </c>
      <c r="D574" t="s">
        <v>3548</v>
      </c>
      <c r="E574">
        <v>581</v>
      </c>
      <c r="F574" s="62" t="s">
        <v>5533</v>
      </c>
    </row>
    <row r="575" ht="15" spans="1:6">
      <c r="A575" t="s">
        <v>137</v>
      </c>
      <c r="B575" t="s">
        <v>69</v>
      </c>
      <c r="C575">
        <v>529812</v>
      </c>
      <c r="D575" t="s">
        <v>3549</v>
      </c>
      <c r="E575">
        <v>581</v>
      </c>
      <c r="F575" s="62" t="s">
        <v>5534</v>
      </c>
    </row>
    <row r="576" ht="15" spans="1:6">
      <c r="A576" t="s">
        <v>3556</v>
      </c>
      <c r="B576" t="s">
        <v>642</v>
      </c>
      <c r="C576">
        <v>529447</v>
      </c>
      <c r="D576" t="s">
        <v>3557</v>
      </c>
      <c r="E576">
        <v>581</v>
      </c>
      <c r="F576" s="62" t="s">
        <v>5539</v>
      </c>
    </row>
    <row r="577" ht="15" spans="1:6">
      <c r="A577" t="s">
        <v>678</v>
      </c>
      <c r="B577" t="s">
        <v>464</v>
      </c>
      <c r="C577">
        <v>529229</v>
      </c>
      <c r="D577" t="s">
        <v>679</v>
      </c>
      <c r="E577">
        <v>586</v>
      </c>
      <c r="F577" s="62" t="s">
        <v>5541</v>
      </c>
    </row>
    <row r="578" ht="15" spans="1:6">
      <c r="A578" t="s">
        <v>878</v>
      </c>
      <c r="B578" t="s">
        <v>642</v>
      </c>
      <c r="C578">
        <v>529835</v>
      </c>
      <c r="D578" t="s">
        <v>879</v>
      </c>
      <c r="E578">
        <v>586</v>
      </c>
      <c r="F578" s="62" t="s">
        <v>5542</v>
      </c>
    </row>
    <row r="579" ht="15" spans="1:6">
      <c r="A579" t="s">
        <v>1347</v>
      </c>
      <c r="B579" t="s">
        <v>859</v>
      </c>
      <c r="C579">
        <v>530246</v>
      </c>
      <c r="D579" t="s">
        <v>2061</v>
      </c>
      <c r="E579">
        <v>586</v>
      </c>
      <c r="F579" s="62" t="s">
        <v>5543</v>
      </c>
    </row>
    <row r="580" ht="15" spans="1:6">
      <c r="A580" t="s">
        <v>1061</v>
      </c>
      <c r="B580" t="s">
        <v>642</v>
      </c>
      <c r="C580">
        <v>529410</v>
      </c>
      <c r="D580" t="s">
        <v>1062</v>
      </c>
      <c r="E580">
        <v>589</v>
      </c>
      <c r="F580" s="62" t="s">
        <v>5544</v>
      </c>
    </row>
    <row r="581" ht="15" spans="1:6">
      <c r="A581" t="s">
        <v>480</v>
      </c>
      <c r="B581" t="s">
        <v>464</v>
      </c>
      <c r="C581">
        <v>528972</v>
      </c>
      <c r="D581" t="s">
        <v>481</v>
      </c>
      <c r="E581">
        <v>590</v>
      </c>
      <c r="F581" s="62" t="s">
        <v>5551</v>
      </c>
    </row>
    <row r="582" ht="15" spans="1:6">
      <c r="A582" t="s">
        <v>1674</v>
      </c>
      <c r="B582" t="s">
        <v>483</v>
      </c>
      <c r="C582">
        <v>530247</v>
      </c>
      <c r="D582" t="s">
        <v>3564</v>
      </c>
      <c r="E582">
        <v>590</v>
      </c>
      <c r="F582" s="62" t="s">
        <v>5552</v>
      </c>
    </row>
    <row r="583" ht="15" spans="1:6">
      <c r="A583" t="s">
        <v>105</v>
      </c>
      <c r="B583" t="s">
        <v>106</v>
      </c>
      <c r="C583">
        <v>529655</v>
      </c>
      <c r="D583" t="s">
        <v>1467</v>
      </c>
      <c r="E583">
        <v>590</v>
      </c>
      <c r="F583" s="62" t="s">
        <v>5550</v>
      </c>
    </row>
    <row r="584" ht="15" spans="1:6">
      <c r="A584" t="s">
        <v>773</v>
      </c>
      <c r="B584" t="s">
        <v>522</v>
      </c>
      <c r="C584">
        <v>529463</v>
      </c>
      <c r="D584" t="s">
        <v>774</v>
      </c>
      <c r="E584">
        <v>593</v>
      </c>
      <c r="F584" s="62" t="s">
        <v>5555</v>
      </c>
    </row>
    <row r="585" ht="15" spans="1:6">
      <c r="A585" t="s">
        <v>864</v>
      </c>
      <c r="B585" t="s">
        <v>69</v>
      </c>
      <c r="C585">
        <v>529903</v>
      </c>
      <c r="D585" t="s">
        <v>3567</v>
      </c>
      <c r="E585">
        <v>593</v>
      </c>
      <c r="F585" s="62" t="s">
        <v>5556</v>
      </c>
    </row>
    <row r="586" ht="15" spans="1:6">
      <c r="A586" t="s">
        <v>1019</v>
      </c>
      <c r="B586" t="s">
        <v>69</v>
      </c>
      <c r="C586">
        <v>529965</v>
      </c>
      <c r="D586" t="s">
        <v>3568</v>
      </c>
      <c r="E586">
        <v>593</v>
      </c>
      <c r="F586" s="62" t="s">
        <v>5557</v>
      </c>
    </row>
    <row r="587" ht="15" spans="1:6">
      <c r="A587" t="s">
        <v>749</v>
      </c>
      <c r="B587" t="s">
        <v>642</v>
      </c>
      <c r="C587">
        <v>529406</v>
      </c>
      <c r="D587" t="s">
        <v>750</v>
      </c>
      <c r="E587">
        <v>596</v>
      </c>
      <c r="F587" s="62" t="s">
        <v>5561</v>
      </c>
    </row>
    <row r="588" ht="15" spans="1:6">
      <c r="A588" t="s">
        <v>521</v>
      </c>
      <c r="B588" t="s">
        <v>522</v>
      </c>
      <c r="C588">
        <v>530055</v>
      </c>
      <c r="D588" t="s">
        <v>1172</v>
      </c>
      <c r="E588">
        <v>596</v>
      </c>
      <c r="F588" s="62" t="s">
        <v>5562</v>
      </c>
    </row>
    <row r="589" ht="15" spans="1:6">
      <c r="A589" t="s">
        <v>3575</v>
      </c>
      <c r="B589" t="s">
        <v>642</v>
      </c>
      <c r="C589">
        <v>530249</v>
      </c>
      <c r="D589" t="s">
        <v>3576</v>
      </c>
      <c r="E589">
        <v>596</v>
      </c>
      <c r="F589" s="62" t="s">
        <v>5564</v>
      </c>
    </row>
    <row r="590" ht="15" spans="1:6">
      <c r="A590" t="s">
        <v>597</v>
      </c>
      <c r="B590" t="s">
        <v>522</v>
      </c>
      <c r="C590">
        <v>529810</v>
      </c>
      <c r="D590" t="s">
        <v>598</v>
      </c>
      <c r="E590">
        <v>596</v>
      </c>
      <c r="F590" s="62" t="s">
        <v>5565</v>
      </c>
    </row>
    <row r="591" ht="15" spans="1:6">
      <c r="A591" t="s">
        <v>1328</v>
      </c>
      <c r="B591" t="s">
        <v>642</v>
      </c>
      <c r="C591">
        <v>529541</v>
      </c>
      <c r="D591" t="s">
        <v>3579</v>
      </c>
      <c r="E591">
        <v>600</v>
      </c>
      <c r="F591" s="62" t="s">
        <v>5569</v>
      </c>
    </row>
    <row r="592" ht="15" spans="1:6">
      <c r="A592" t="s">
        <v>864</v>
      </c>
      <c r="B592" t="s">
        <v>69</v>
      </c>
      <c r="C592">
        <v>529283</v>
      </c>
      <c r="D592" t="s">
        <v>3580</v>
      </c>
      <c r="E592">
        <v>600</v>
      </c>
      <c r="F592" s="62" t="s">
        <v>5570</v>
      </c>
    </row>
    <row r="593" ht="15" spans="1:6">
      <c r="A593" t="s">
        <v>1360</v>
      </c>
      <c r="B593" t="s">
        <v>69</v>
      </c>
      <c r="C593">
        <v>529509</v>
      </c>
      <c r="D593" t="s">
        <v>3581</v>
      </c>
      <c r="E593">
        <v>600</v>
      </c>
      <c r="F593" s="62" t="s">
        <v>5571</v>
      </c>
    </row>
    <row r="594" ht="15" spans="1:6">
      <c r="A594" t="s">
        <v>478</v>
      </c>
      <c r="B594" t="s">
        <v>106</v>
      </c>
      <c r="C594">
        <v>529360</v>
      </c>
      <c r="D594" t="s">
        <v>3582</v>
      </c>
      <c r="E594">
        <v>600</v>
      </c>
      <c r="F594" s="62" t="s">
        <v>5572</v>
      </c>
    </row>
    <row r="595" ht="15" spans="1:6">
      <c r="A595" t="s">
        <v>105</v>
      </c>
      <c r="B595" t="s">
        <v>106</v>
      </c>
      <c r="C595">
        <v>529126</v>
      </c>
      <c r="D595" t="s">
        <v>3583</v>
      </c>
      <c r="E595">
        <v>604</v>
      </c>
      <c r="F595" s="62" t="s">
        <v>5573</v>
      </c>
    </row>
    <row r="596" ht="15" spans="1:6">
      <c r="A596" t="s">
        <v>384</v>
      </c>
      <c r="B596" t="s">
        <v>385</v>
      </c>
      <c r="C596">
        <v>529227</v>
      </c>
      <c r="D596" t="s">
        <v>3584</v>
      </c>
      <c r="E596">
        <v>604</v>
      </c>
      <c r="F596" s="62" t="s">
        <v>5574</v>
      </c>
    </row>
    <row r="597" ht="15" spans="1:6">
      <c r="A597" t="s">
        <v>1516</v>
      </c>
      <c r="B597" t="s">
        <v>522</v>
      </c>
      <c r="C597">
        <v>529465</v>
      </c>
      <c r="D597" t="s">
        <v>1517</v>
      </c>
      <c r="E597">
        <v>604</v>
      </c>
      <c r="F597" s="62" t="s">
        <v>5575</v>
      </c>
    </row>
    <row r="598" ht="15" spans="1:6">
      <c r="A598" t="s">
        <v>1019</v>
      </c>
      <c r="B598" t="s">
        <v>69</v>
      </c>
      <c r="C598">
        <v>529815</v>
      </c>
      <c r="D598" t="s">
        <v>3591</v>
      </c>
      <c r="E598">
        <v>607</v>
      </c>
      <c r="F598" s="62" t="s">
        <v>5580</v>
      </c>
    </row>
    <row r="599" ht="15" spans="1:6">
      <c r="A599" t="s">
        <v>177</v>
      </c>
      <c r="B599" t="s">
        <v>106</v>
      </c>
      <c r="C599">
        <v>528871</v>
      </c>
      <c r="D599" t="s">
        <v>1468</v>
      </c>
      <c r="E599">
        <v>607</v>
      </c>
      <c r="F599" s="62" t="s">
        <v>5579</v>
      </c>
    </row>
    <row r="600" ht="15" spans="1:6">
      <c r="A600" t="s">
        <v>1509</v>
      </c>
      <c r="B600" t="s">
        <v>522</v>
      </c>
      <c r="C600">
        <v>529459</v>
      </c>
      <c r="D600" t="s">
        <v>1510</v>
      </c>
      <c r="E600">
        <v>607</v>
      </c>
      <c r="F600" s="62" t="s">
        <v>5582</v>
      </c>
    </row>
    <row r="601" ht="15" spans="1:6">
      <c r="A601" t="s">
        <v>1664</v>
      </c>
      <c r="B601" t="s">
        <v>106</v>
      </c>
      <c r="C601">
        <v>503027</v>
      </c>
      <c r="D601" t="s">
        <v>1665</v>
      </c>
      <c r="E601">
        <v>607</v>
      </c>
      <c r="F601" s="62" t="s">
        <v>5577</v>
      </c>
    </row>
    <row r="602" ht="15" spans="1:6">
      <c r="A602" t="s">
        <v>3596</v>
      </c>
      <c r="B602" t="s">
        <v>69</v>
      </c>
      <c r="C602">
        <v>529478</v>
      </c>
      <c r="D602" t="s">
        <v>3597</v>
      </c>
      <c r="E602">
        <v>611</v>
      </c>
      <c r="F602" s="62" t="s">
        <v>5586</v>
      </c>
    </row>
    <row r="603" ht="15" spans="1:6">
      <c r="A603" t="s">
        <v>491</v>
      </c>
      <c r="B603" t="s">
        <v>106</v>
      </c>
      <c r="C603">
        <v>500650</v>
      </c>
      <c r="D603" t="s">
        <v>492</v>
      </c>
      <c r="E603">
        <v>611</v>
      </c>
      <c r="F603" s="62" t="s">
        <v>5584</v>
      </c>
    </row>
    <row r="604" ht="15" spans="1:6">
      <c r="A604" t="s">
        <v>494</v>
      </c>
      <c r="B604" t="s">
        <v>464</v>
      </c>
      <c r="C604">
        <v>529187</v>
      </c>
      <c r="D604" t="s">
        <v>495</v>
      </c>
      <c r="E604">
        <v>611</v>
      </c>
      <c r="F604" s="62" t="s">
        <v>5587</v>
      </c>
    </row>
    <row r="605" ht="15" spans="1:6">
      <c r="A605" t="s">
        <v>538</v>
      </c>
      <c r="B605" t="s">
        <v>464</v>
      </c>
      <c r="C605">
        <v>528971</v>
      </c>
      <c r="D605" t="s">
        <v>539</v>
      </c>
      <c r="E605">
        <v>611</v>
      </c>
      <c r="F605" s="62" t="s">
        <v>5585</v>
      </c>
    </row>
    <row r="606" ht="15" spans="1:6">
      <c r="A606" t="s">
        <v>3600</v>
      </c>
      <c r="B606" t="s">
        <v>69</v>
      </c>
      <c r="C606">
        <v>530024</v>
      </c>
      <c r="D606" t="s">
        <v>3601</v>
      </c>
      <c r="E606">
        <v>611</v>
      </c>
      <c r="F606" s="62" t="s">
        <v>5589</v>
      </c>
    </row>
    <row r="607" ht="15" spans="1:6">
      <c r="A607" t="s">
        <v>3603</v>
      </c>
      <c r="B607" t="s">
        <v>522</v>
      </c>
      <c r="C607">
        <v>530251</v>
      </c>
      <c r="D607" t="s">
        <v>3604</v>
      </c>
      <c r="E607">
        <v>616</v>
      </c>
      <c r="F607" s="62" t="s">
        <v>5592</v>
      </c>
    </row>
    <row r="608" ht="15" spans="1:6">
      <c r="A608" t="s">
        <v>993</v>
      </c>
      <c r="B608" t="s">
        <v>617</v>
      </c>
      <c r="C608">
        <v>530022</v>
      </c>
      <c r="D608" t="s">
        <v>994</v>
      </c>
      <c r="E608">
        <v>617</v>
      </c>
      <c r="F608" s="62" t="s">
        <v>5599</v>
      </c>
    </row>
    <row r="609" ht="15" spans="1:6">
      <c r="A609" t="s">
        <v>1501</v>
      </c>
      <c r="B609" t="s">
        <v>642</v>
      </c>
      <c r="C609">
        <v>529514</v>
      </c>
      <c r="D609" t="s">
        <v>1502</v>
      </c>
      <c r="E609">
        <v>617</v>
      </c>
      <c r="F609" s="62" t="s">
        <v>5596</v>
      </c>
    </row>
    <row r="610" ht="15" spans="1:6">
      <c r="A610" t="s">
        <v>1589</v>
      </c>
      <c r="B610" t="s">
        <v>497</v>
      </c>
      <c r="C610">
        <v>529335</v>
      </c>
      <c r="D610" t="s">
        <v>1590</v>
      </c>
      <c r="E610">
        <v>617</v>
      </c>
      <c r="F610" s="62" t="s">
        <v>5595</v>
      </c>
    </row>
    <row r="611" ht="15" spans="1:6">
      <c r="A611" t="s">
        <v>1653</v>
      </c>
      <c r="B611" t="s">
        <v>69</v>
      </c>
      <c r="C611">
        <v>529963</v>
      </c>
      <c r="D611" t="s">
        <v>3611</v>
      </c>
      <c r="E611">
        <v>620</v>
      </c>
      <c r="F611" s="62" t="s">
        <v>5603</v>
      </c>
    </row>
    <row r="612" ht="15" spans="1:6">
      <c r="A612" t="s">
        <v>3615</v>
      </c>
      <c r="B612" t="s">
        <v>69</v>
      </c>
      <c r="C612">
        <v>529314</v>
      </c>
      <c r="D612" t="s">
        <v>3616</v>
      </c>
      <c r="E612">
        <v>621</v>
      </c>
      <c r="F612" s="62" t="s">
        <v>5606</v>
      </c>
    </row>
    <row r="613" ht="15" spans="1:6">
      <c r="A613" t="s">
        <v>815</v>
      </c>
      <c r="B613" t="s">
        <v>69</v>
      </c>
      <c r="C613">
        <v>530005</v>
      </c>
      <c r="D613" t="s">
        <v>3617</v>
      </c>
      <c r="E613">
        <v>621</v>
      </c>
      <c r="F613" s="62" t="s">
        <v>5607</v>
      </c>
    </row>
    <row r="614" ht="15" spans="1:6">
      <c r="A614" t="s">
        <v>105</v>
      </c>
      <c r="B614" t="s">
        <v>106</v>
      </c>
      <c r="C614">
        <v>529125</v>
      </c>
      <c r="D614" t="s">
        <v>1537</v>
      </c>
      <c r="E614">
        <v>621</v>
      </c>
      <c r="F614" s="62" t="s">
        <v>5608</v>
      </c>
    </row>
    <row r="615" ht="15" spans="1:6">
      <c r="A615" t="s">
        <v>1914</v>
      </c>
      <c r="B615" t="s">
        <v>617</v>
      </c>
      <c r="C615">
        <v>530076</v>
      </c>
      <c r="D615" t="s">
        <v>3620</v>
      </c>
      <c r="E615">
        <v>621</v>
      </c>
      <c r="F615" s="62" t="s">
        <v>5610</v>
      </c>
    </row>
    <row r="616" ht="15" spans="1:6">
      <c r="A616" t="s">
        <v>3621</v>
      </c>
      <c r="B616" t="s">
        <v>69</v>
      </c>
      <c r="C616">
        <v>529490</v>
      </c>
      <c r="D616" t="s">
        <v>3622</v>
      </c>
      <c r="E616">
        <v>621</v>
      </c>
      <c r="F616" s="62" t="s">
        <v>5611</v>
      </c>
    </row>
    <row r="617" ht="15" spans="1:6">
      <c r="A617" t="s">
        <v>3623</v>
      </c>
      <c r="B617" t="s">
        <v>464</v>
      </c>
      <c r="C617">
        <v>530058</v>
      </c>
      <c r="D617" t="s">
        <v>3624</v>
      </c>
      <c r="E617">
        <v>626</v>
      </c>
      <c r="F617" s="62" t="s">
        <v>5614</v>
      </c>
    </row>
    <row r="618" ht="15" spans="1:6">
      <c r="A618" t="s">
        <v>3625</v>
      </c>
      <c r="B618" t="s">
        <v>522</v>
      </c>
      <c r="C618">
        <v>529417</v>
      </c>
      <c r="D618" t="s">
        <v>3626</v>
      </c>
      <c r="E618">
        <v>626</v>
      </c>
      <c r="F618" s="62" t="s">
        <v>5615</v>
      </c>
    </row>
    <row r="619" ht="15" spans="1:6">
      <c r="A619" t="s">
        <v>1360</v>
      </c>
      <c r="B619" t="s">
        <v>69</v>
      </c>
      <c r="C619">
        <v>529736</v>
      </c>
      <c r="D619" t="s">
        <v>3627</v>
      </c>
      <c r="E619">
        <v>626</v>
      </c>
      <c r="F619" s="62" t="s">
        <v>5616</v>
      </c>
    </row>
    <row r="620" ht="15" spans="1:6">
      <c r="A620" t="s">
        <v>3628</v>
      </c>
      <c r="B620" t="s">
        <v>464</v>
      </c>
      <c r="C620">
        <v>529206</v>
      </c>
      <c r="D620" t="s">
        <v>3629</v>
      </c>
      <c r="E620">
        <v>626</v>
      </c>
      <c r="F620" s="62" t="s">
        <v>5617</v>
      </c>
    </row>
    <row r="621" ht="15" spans="1:6">
      <c r="A621" t="s">
        <v>641</v>
      </c>
      <c r="B621" t="s">
        <v>642</v>
      </c>
      <c r="C621">
        <v>529893</v>
      </c>
      <c r="D621" t="s">
        <v>643</v>
      </c>
      <c r="E621">
        <v>630</v>
      </c>
      <c r="F621" s="62" t="s">
        <v>5618</v>
      </c>
    </row>
    <row r="622" ht="15" spans="1:6">
      <c r="A622" t="s">
        <v>2717</v>
      </c>
      <c r="B622" t="s">
        <v>69</v>
      </c>
      <c r="C622">
        <v>530062</v>
      </c>
      <c r="D622" t="s">
        <v>3632</v>
      </c>
      <c r="E622">
        <v>630</v>
      </c>
      <c r="F622" s="62" t="s">
        <v>5620</v>
      </c>
    </row>
    <row r="623" ht="15" spans="1:6">
      <c r="A623" t="s">
        <v>5934</v>
      </c>
      <c r="B623" t="s">
        <v>69</v>
      </c>
      <c r="C623">
        <v>529878</v>
      </c>
      <c r="D623" t="s">
        <v>5935</v>
      </c>
      <c r="E623">
        <v>630</v>
      </c>
      <c r="F623" s="62" t="s">
        <v>5936</v>
      </c>
    </row>
    <row r="624" ht="15" spans="1:6">
      <c r="A624" t="s">
        <v>616</v>
      </c>
      <c r="B624" t="s">
        <v>617</v>
      </c>
      <c r="C624">
        <v>529273</v>
      </c>
      <c r="D624" t="s">
        <v>5937</v>
      </c>
      <c r="E624">
        <v>630</v>
      </c>
      <c r="F624" s="62" t="s">
        <v>5938</v>
      </c>
    </row>
    <row r="625" ht="15" spans="1:6">
      <c r="A625" t="s">
        <v>5939</v>
      </c>
      <c r="B625" t="s">
        <v>522</v>
      </c>
      <c r="C625">
        <v>530052</v>
      </c>
      <c r="D625" t="s">
        <v>5940</v>
      </c>
      <c r="E625">
        <v>630</v>
      </c>
      <c r="F625" s="62" t="s">
        <v>5941</v>
      </c>
    </row>
    <row r="626" ht="15" spans="1:6">
      <c r="A626" t="s">
        <v>5942</v>
      </c>
      <c r="B626" t="s">
        <v>106</v>
      </c>
      <c r="C626">
        <v>529613</v>
      </c>
      <c r="D626" t="s">
        <v>5943</v>
      </c>
      <c r="E626">
        <v>635</v>
      </c>
      <c r="F626" s="62" t="s">
        <v>5944</v>
      </c>
    </row>
    <row r="627" ht="15" spans="1:6">
      <c r="A627" t="s">
        <v>105</v>
      </c>
      <c r="B627" t="s">
        <v>106</v>
      </c>
      <c r="C627">
        <v>529047</v>
      </c>
      <c r="D627" t="s">
        <v>5945</v>
      </c>
      <c r="E627">
        <v>635</v>
      </c>
      <c r="F627" s="62" t="s">
        <v>5946</v>
      </c>
    </row>
    <row r="628" ht="15" spans="1:6">
      <c r="A628" t="s">
        <v>1338</v>
      </c>
      <c r="B628" t="s">
        <v>471</v>
      </c>
      <c r="C628">
        <v>529013</v>
      </c>
      <c r="D628" t="s">
        <v>1339</v>
      </c>
      <c r="E628">
        <v>637</v>
      </c>
      <c r="F628" s="62" t="s">
        <v>5623</v>
      </c>
    </row>
    <row r="629" ht="15" spans="1:6">
      <c r="A629" t="s">
        <v>3643</v>
      </c>
      <c r="B629" t="s">
        <v>69</v>
      </c>
      <c r="C629">
        <v>529504</v>
      </c>
      <c r="D629" t="s">
        <v>3644</v>
      </c>
      <c r="E629">
        <v>638</v>
      </c>
      <c r="F629" s="62" t="s">
        <v>5627</v>
      </c>
    </row>
    <row r="630" ht="15" spans="1:6">
      <c r="A630" t="s">
        <v>177</v>
      </c>
      <c r="B630" t="s">
        <v>106</v>
      </c>
      <c r="C630">
        <v>529120</v>
      </c>
      <c r="D630" t="s">
        <v>1207</v>
      </c>
      <c r="E630">
        <v>639</v>
      </c>
      <c r="F630" s="62" t="s">
        <v>5632</v>
      </c>
    </row>
    <row r="631" ht="15" spans="1:6">
      <c r="A631" t="s">
        <v>1116</v>
      </c>
      <c r="B631" t="s">
        <v>69</v>
      </c>
      <c r="C631">
        <v>529926</v>
      </c>
      <c r="D631" t="s">
        <v>2330</v>
      </c>
      <c r="E631">
        <v>639</v>
      </c>
      <c r="F631" s="62" t="s">
        <v>5633</v>
      </c>
    </row>
    <row r="632" ht="15" spans="1:6">
      <c r="A632" t="s">
        <v>2331</v>
      </c>
      <c r="B632" t="s">
        <v>106</v>
      </c>
      <c r="C632">
        <v>529042</v>
      </c>
      <c r="D632" t="s">
        <v>2332</v>
      </c>
      <c r="E632">
        <v>639</v>
      </c>
      <c r="F632" s="62" t="s">
        <v>5634</v>
      </c>
    </row>
    <row r="633" ht="15" spans="1:6">
      <c r="A633" t="s">
        <v>3653</v>
      </c>
      <c r="B633" t="s">
        <v>69</v>
      </c>
      <c r="C633">
        <v>530254</v>
      </c>
      <c r="D633" t="s">
        <v>3654</v>
      </c>
      <c r="E633">
        <v>642</v>
      </c>
      <c r="F633" s="62" t="s">
        <v>5636</v>
      </c>
    </row>
    <row r="634" ht="15" spans="1:6">
      <c r="A634" t="s">
        <v>3477</v>
      </c>
      <c r="B634" t="s">
        <v>69</v>
      </c>
      <c r="C634">
        <v>529732</v>
      </c>
      <c r="D634" t="s">
        <v>3655</v>
      </c>
      <c r="E634">
        <v>642</v>
      </c>
      <c r="F634" s="62" t="s">
        <v>5637</v>
      </c>
    </row>
    <row r="635" ht="15" spans="1:6">
      <c r="A635" t="s">
        <v>1142</v>
      </c>
      <c r="B635" t="s">
        <v>106</v>
      </c>
      <c r="C635">
        <v>529279</v>
      </c>
      <c r="D635" t="s">
        <v>1143</v>
      </c>
      <c r="E635">
        <v>642</v>
      </c>
      <c r="F635" s="62" t="s">
        <v>5638</v>
      </c>
    </row>
    <row r="636" ht="15" spans="1:6">
      <c r="A636" t="s">
        <v>3664</v>
      </c>
      <c r="B636" t="s">
        <v>572</v>
      </c>
      <c r="C636">
        <v>530050</v>
      </c>
      <c r="D636" t="s">
        <v>3665</v>
      </c>
      <c r="E636">
        <v>645</v>
      </c>
      <c r="F636" s="62" t="s">
        <v>5643</v>
      </c>
    </row>
    <row r="637" ht="15" spans="1:6">
      <c r="A637" t="s">
        <v>3668</v>
      </c>
      <c r="B637" t="s">
        <v>568</v>
      </c>
      <c r="C637">
        <v>529875</v>
      </c>
      <c r="D637" t="s">
        <v>3669</v>
      </c>
      <c r="E637">
        <v>646</v>
      </c>
      <c r="F637" s="62" t="s">
        <v>5647</v>
      </c>
    </row>
    <row r="638" ht="15" spans="1:6">
      <c r="A638" t="s">
        <v>521</v>
      </c>
      <c r="B638" t="s">
        <v>522</v>
      </c>
      <c r="C638">
        <v>529531</v>
      </c>
      <c r="D638" t="s">
        <v>3670</v>
      </c>
      <c r="E638">
        <v>647</v>
      </c>
      <c r="F638" s="62" t="s">
        <v>5648</v>
      </c>
    </row>
    <row r="639" ht="15" spans="1:6">
      <c r="A639" t="s">
        <v>2354</v>
      </c>
      <c r="B639" t="s">
        <v>69</v>
      </c>
      <c r="C639">
        <v>529673</v>
      </c>
      <c r="D639" t="s">
        <v>3671</v>
      </c>
      <c r="E639">
        <v>647</v>
      </c>
      <c r="F639" s="62" t="s">
        <v>5649</v>
      </c>
    </row>
    <row r="640" ht="15" spans="1:6">
      <c r="A640" t="s">
        <v>3672</v>
      </c>
      <c r="B640" t="s">
        <v>69</v>
      </c>
      <c r="C640">
        <v>529962</v>
      </c>
      <c r="D640" t="s">
        <v>3673</v>
      </c>
      <c r="E640">
        <v>647</v>
      </c>
      <c r="F640" s="62" t="s">
        <v>5650</v>
      </c>
    </row>
    <row r="641" ht="15" spans="1:6">
      <c r="A641" t="s">
        <v>1914</v>
      </c>
      <c r="B641" t="s">
        <v>617</v>
      </c>
      <c r="C641">
        <v>530259</v>
      </c>
      <c r="D641" t="s">
        <v>1915</v>
      </c>
      <c r="E641">
        <v>650</v>
      </c>
      <c r="F641" s="62" t="s">
        <v>5654</v>
      </c>
    </row>
    <row r="642" ht="15" spans="1:6">
      <c r="A642" t="s">
        <v>793</v>
      </c>
      <c r="B642" t="s">
        <v>471</v>
      </c>
      <c r="C642">
        <v>529072</v>
      </c>
      <c r="D642" t="s">
        <v>822</v>
      </c>
      <c r="E642">
        <v>651</v>
      </c>
      <c r="F642" s="62" t="s">
        <v>5655</v>
      </c>
    </row>
    <row r="643" ht="15" spans="1:6">
      <c r="A643" t="s">
        <v>3678</v>
      </c>
      <c r="B643" t="s">
        <v>642</v>
      </c>
      <c r="C643">
        <v>529523</v>
      </c>
      <c r="D643" t="s">
        <v>3679</v>
      </c>
      <c r="E643">
        <v>651</v>
      </c>
      <c r="F643" s="62" t="s">
        <v>5656</v>
      </c>
    </row>
    <row r="644" ht="15" spans="1:6">
      <c r="A644" t="s">
        <v>105</v>
      </c>
      <c r="B644" t="s">
        <v>106</v>
      </c>
      <c r="C644">
        <v>529265</v>
      </c>
      <c r="D644" t="s">
        <v>1658</v>
      </c>
      <c r="E644">
        <v>651</v>
      </c>
      <c r="F644" s="62" t="s">
        <v>5657</v>
      </c>
    </row>
    <row r="645" ht="15" spans="1:6">
      <c r="A645" t="s">
        <v>2337</v>
      </c>
      <c r="B645" t="s">
        <v>522</v>
      </c>
      <c r="C645">
        <v>529429</v>
      </c>
      <c r="D645" t="s">
        <v>2338</v>
      </c>
      <c r="E645">
        <v>651</v>
      </c>
      <c r="F645" s="62" t="s">
        <v>5658</v>
      </c>
    </row>
    <row r="646" ht="15" spans="1:6">
      <c r="A646" t="s">
        <v>717</v>
      </c>
      <c r="B646" t="s">
        <v>522</v>
      </c>
      <c r="C646">
        <v>530260</v>
      </c>
      <c r="D646" t="s">
        <v>718</v>
      </c>
      <c r="E646">
        <v>655</v>
      </c>
      <c r="F646" s="62" t="s">
        <v>5659</v>
      </c>
    </row>
    <row r="647" ht="15" spans="1:6">
      <c r="A647" t="s">
        <v>2275</v>
      </c>
      <c r="B647" t="s">
        <v>483</v>
      </c>
      <c r="C647">
        <v>529712</v>
      </c>
      <c r="D647" t="s">
        <v>3680</v>
      </c>
      <c r="E647">
        <v>655</v>
      </c>
      <c r="F647" s="62" t="s">
        <v>5660</v>
      </c>
    </row>
    <row r="648" ht="15" spans="1:6">
      <c r="A648" t="s">
        <v>5947</v>
      </c>
      <c r="B648" t="s">
        <v>642</v>
      </c>
      <c r="C648">
        <v>530261</v>
      </c>
      <c r="D648" t="s">
        <v>5948</v>
      </c>
      <c r="E648">
        <v>655</v>
      </c>
      <c r="F648" s="62" t="s">
        <v>5949</v>
      </c>
    </row>
    <row r="649" ht="15" spans="1:6">
      <c r="A649" t="s">
        <v>5950</v>
      </c>
      <c r="B649" t="s">
        <v>642</v>
      </c>
      <c r="C649">
        <v>529770</v>
      </c>
      <c r="D649" t="s">
        <v>5951</v>
      </c>
      <c r="E649">
        <v>655</v>
      </c>
      <c r="F649" s="62" t="s">
        <v>5952</v>
      </c>
    </row>
    <row r="650" ht="15" spans="1:6">
      <c r="A650" t="s">
        <v>695</v>
      </c>
      <c r="B650" t="s">
        <v>471</v>
      </c>
      <c r="C650">
        <v>530191</v>
      </c>
      <c r="D650" t="s">
        <v>5953</v>
      </c>
      <c r="E650">
        <v>659</v>
      </c>
      <c r="F650" s="62" t="s">
        <v>5954</v>
      </c>
    </row>
    <row r="651" ht="15" spans="1:6">
      <c r="A651" t="s">
        <v>2717</v>
      </c>
      <c r="B651" t="s">
        <v>69</v>
      </c>
      <c r="C651">
        <v>529611</v>
      </c>
      <c r="D651" t="s">
        <v>5955</v>
      </c>
      <c r="E651">
        <v>659</v>
      </c>
      <c r="F651" s="62" t="s">
        <v>5956</v>
      </c>
    </row>
    <row r="652" ht="15" spans="1:6">
      <c r="A652" t="s">
        <v>2342</v>
      </c>
      <c r="B652" t="s">
        <v>106</v>
      </c>
      <c r="C652">
        <v>529211</v>
      </c>
      <c r="D652" t="s">
        <v>2344</v>
      </c>
      <c r="E652">
        <v>659</v>
      </c>
      <c r="F652" s="62" t="s">
        <v>5662</v>
      </c>
    </row>
    <row r="653" ht="15" spans="1:6">
      <c r="A653" t="s">
        <v>2016</v>
      </c>
      <c r="B653" t="s">
        <v>522</v>
      </c>
      <c r="C653">
        <v>529472</v>
      </c>
      <c r="D653" t="s">
        <v>2017</v>
      </c>
      <c r="E653">
        <v>662</v>
      </c>
      <c r="F653" s="62" t="s">
        <v>5666</v>
      </c>
    </row>
    <row r="654" ht="15" spans="1:6">
      <c r="A654" t="s">
        <v>2184</v>
      </c>
      <c r="B654" t="s">
        <v>106</v>
      </c>
      <c r="C654">
        <v>529099</v>
      </c>
      <c r="D654" t="s">
        <v>2185</v>
      </c>
      <c r="E654">
        <v>663</v>
      </c>
      <c r="F654" s="62" t="s">
        <v>5670</v>
      </c>
    </row>
    <row r="655" ht="15" spans="1:6">
      <c r="A655" t="s">
        <v>5957</v>
      </c>
      <c r="B655" t="s">
        <v>106</v>
      </c>
      <c r="C655">
        <v>529263</v>
      </c>
      <c r="D655" t="s">
        <v>5958</v>
      </c>
      <c r="E655">
        <v>664</v>
      </c>
      <c r="F655" s="62" t="s">
        <v>5959</v>
      </c>
    </row>
    <row r="656" ht="15" spans="1:6">
      <c r="A656" t="s">
        <v>5960</v>
      </c>
      <c r="B656" t="s">
        <v>642</v>
      </c>
      <c r="C656">
        <v>529821</v>
      </c>
      <c r="D656" t="s">
        <v>5961</v>
      </c>
      <c r="E656">
        <v>664</v>
      </c>
      <c r="F656" s="62" t="s">
        <v>5962</v>
      </c>
    </row>
    <row r="657" ht="15" spans="1:6">
      <c r="A657" t="s">
        <v>5963</v>
      </c>
      <c r="B657" t="s">
        <v>69</v>
      </c>
      <c r="C657">
        <v>529975</v>
      </c>
      <c r="D657" t="s">
        <v>5964</v>
      </c>
      <c r="E657">
        <v>664</v>
      </c>
      <c r="F657" s="62" t="s">
        <v>5965</v>
      </c>
    </row>
    <row r="658" ht="15" spans="1:6">
      <c r="A658" t="s">
        <v>597</v>
      </c>
      <c r="B658" t="s">
        <v>522</v>
      </c>
      <c r="C658">
        <v>529917</v>
      </c>
      <c r="D658" t="s">
        <v>5966</v>
      </c>
      <c r="E658">
        <v>667</v>
      </c>
      <c r="F658" s="62" t="s">
        <v>5967</v>
      </c>
    </row>
    <row r="659" ht="15" spans="1:6">
      <c r="A659" t="s">
        <v>5968</v>
      </c>
      <c r="B659" t="s">
        <v>642</v>
      </c>
      <c r="C659">
        <v>529255</v>
      </c>
      <c r="D659" t="s">
        <v>5969</v>
      </c>
      <c r="E659">
        <v>667</v>
      </c>
      <c r="F659" s="62" t="s">
        <v>5970</v>
      </c>
    </row>
    <row r="660" ht="15" spans="1:6">
      <c r="A660" t="s">
        <v>478</v>
      </c>
      <c r="B660" t="s">
        <v>106</v>
      </c>
      <c r="C660">
        <v>529259</v>
      </c>
      <c r="D660" t="s">
        <v>479</v>
      </c>
      <c r="E660">
        <v>667</v>
      </c>
      <c r="F660" s="62" t="s">
        <v>5671</v>
      </c>
    </row>
    <row r="661" ht="15" spans="1:6">
      <c r="A661" t="s">
        <v>3643</v>
      </c>
      <c r="B661" t="s">
        <v>69</v>
      </c>
      <c r="C661">
        <v>529886</v>
      </c>
      <c r="D661" t="s">
        <v>3694</v>
      </c>
      <c r="E661">
        <v>667</v>
      </c>
      <c r="F661" s="62" t="s">
        <v>5672</v>
      </c>
    </row>
    <row r="662" ht="15" spans="1:6">
      <c r="A662" t="s">
        <v>3695</v>
      </c>
      <c r="B662" t="s">
        <v>464</v>
      </c>
      <c r="C662">
        <v>530263</v>
      </c>
      <c r="D662" t="s">
        <v>3696</v>
      </c>
      <c r="E662">
        <v>667</v>
      </c>
      <c r="F662" s="62" t="s">
        <v>5673</v>
      </c>
    </row>
    <row r="663" ht="15" spans="1:6">
      <c r="A663" t="s">
        <v>105</v>
      </c>
      <c r="B663" t="s">
        <v>106</v>
      </c>
      <c r="C663">
        <v>529005</v>
      </c>
      <c r="D663" t="s">
        <v>3697</v>
      </c>
      <c r="E663">
        <v>667</v>
      </c>
      <c r="F663" s="62" t="s">
        <v>5674</v>
      </c>
    </row>
    <row r="664" ht="15" spans="1:6">
      <c r="A664" t="s">
        <v>388</v>
      </c>
      <c r="B664" t="s">
        <v>69</v>
      </c>
      <c r="C664">
        <v>530264</v>
      </c>
      <c r="D664" t="s">
        <v>3698</v>
      </c>
      <c r="E664">
        <v>673</v>
      </c>
      <c r="F664" s="62" t="s">
        <v>5675</v>
      </c>
    </row>
    <row r="665" ht="15" spans="1:6">
      <c r="A665" t="s">
        <v>3699</v>
      </c>
      <c r="B665" t="s">
        <v>69</v>
      </c>
      <c r="C665">
        <v>529833</v>
      </c>
      <c r="D665" t="s">
        <v>3700</v>
      </c>
      <c r="E665">
        <v>674</v>
      </c>
      <c r="F665" s="62" t="s">
        <v>5678</v>
      </c>
    </row>
    <row r="666" ht="15" spans="1:6">
      <c r="A666" t="s">
        <v>590</v>
      </c>
      <c r="B666" t="s">
        <v>106</v>
      </c>
      <c r="C666">
        <v>505526</v>
      </c>
      <c r="D666" t="s">
        <v>591</v>
      </c>
      <c r="E666">
        <v>674</v>
      </c>
      <c r="F666" s="62" t="s">
        <v>5676</v>
      </c>
    </row>
    <row r="667" ht="15" spans="1:6">
      <c r="A667" t="s">
        <v>1013</v>
      </c>
      <c r="B667" t="s">
        <v>385</v>
      </c>
      <c r="C667">
        <v>529236</v>
      </c>
      <c r="D667" t="s">
        <v>1014</v>
      </c>
      <c r="E667">
        <v>676</v>
      </c>
      <c r="F667" s="62" t="s">
        <v>5683</v>
      </c>
    </row>
    <row r="668" ht="15" spans="1:6">
      <c r="A668" t="s">
        <v>3708</v>
      </c>
      <c r="B668" t="s">
        <v>69</v>
      </c>
      <c r="C668">
        <v>529729</v>
      </c>
      <c r="D668" t="s">
        <v>3709</v>
      </c>
      <c r="E668">
        <v>676</v>
      </c>
      <c r="F668" s="62" t="s">
        <v>5684</v>
      </c>
    </row>
    <row r="669" ht="15" spans="1:6">
      <c r="A669" t="s">
        <v>1360</v>
      </c>
      <c r="B669" t="s">
        <v>69</v>
      </c>
      <c r="C669">
        <v>501409</v>
      </c>
      <c r="D669" t="s">
        <v>3710</v>
      </c>
      <c r="E669">
        <v>676</v>
      </c>
      <c r="F669" s="62" t="s">
        <v>5685</v>
      </c>
    </row>
    <row r="670" ht="15" spans="1:6">
      <c r="A670" t="s">
        <v>3711</v>
      </c>
      <c r="B670" t="s">
        <v>69</v>
      </c>
      <c r="C670">
        <v>529809</v>
      </c>
      <c r="D670" t="s">
        <v>3712</v>
      </c>
      <c r="E670">
        <v>679</v>
      </c>
      <c r="F670" s="62" t="s">
        <v>5686</v>
      </c>
    </row>
    <row r="671" ht="15" spans="1:6">
      <c r="A671" t="s">
        <v>898</v>
      </c>
      <c r="B671" t="s">
        <v>464</v>
      </c>
      <c r="C671">
        <v>530069</v>
      </c>
      <c r="D671" t="s">
        <v>899</v>
      </c>
      <c r="E671">
        <v>680</v>
      </c>
      <c r="F671" s="62" t="s">
        <v>5691</v>
      </c>
    </row>
    <row r="672" ht="15" spans="1:6">
      <c r="A672" t="s">
        <v>519</v>
      </c>
      <c r="B672" t="s">
        <v>464</v>
      </c>
      <c r="C672">
        <v>504179</v>
      </c>
      <c r="D672" t="s">
        <v>520</v>
      </c>
      <c r="E672">
        <v>680</v>
      </c>
      <c r="F672" s="62" t="s">
        <v>5693</v>
      </c>
    </row>
    <row r="673" ht="15" spans="1:6">
      <c r="A673" t="s">
        <v>1367</v>
      </c>
      <c r="B673" t="s">
        <v>69</v>
      </c>
      <c r="C673">
        <v>529890</v>
      </c>
      <c r="D673" t="s">
        <v>3720</v>
      </c>
      <c r="E673">
        <v>680</v>
      </c>
      <c r="F673" s="62" t="s">
        <v>5695</v>
      </c>
    </row>
    <row r="674" ht="15" spans="1:6">
      <c r="A674" t="s">
        <v>174</v>
      </c>
      <c r="B674" t="s">
        <v>69</v>
      </c>
      <c r="C674">
        <v>530269</v>
      </c>
      <c r="D674" t="s">
        <v>3721</v>
      </c>
      <c r="E674">
        <v>680</v>
      </c>
      <c r="F674" s="62" t="s">
        <v>5696</v>
      </c>
    </row>
    <row r="675" ht="15" spans="1:6">
      <c r="A675" t="s">
        <v>174</v>
      </c>
      <c r="B675" t="s">
        <v>69</v>
      </c>
      <c r="C675">
        <v>529306</v>
      </c>
      <c r="D675" t="s">
        <v>3723</v>
      </c>
      <c r="E675">
        <v>684</v>
      </c>
      <c r="F675" s="62" t="s">
        <v>5698</v>
      </c>
    </row>
    <row r="676" ht="15" spans="1:6">
      <c r="A676" t="s">
        <v>3724</v>
      </c>
      <c r="B676" t="s">
        <v>642</v>
      </c>
      <c r="C676">
        <v>529980</v>
      </c>
      <c r="D676" t="s">
        <v>3725</v>
      </c>
      <c r="E676">
        <v>684</v>
      </c>
      <c r="F676" s="62" t="s">
        <v>5699</v>
      </c>
    </row>
    <row r="677" ht="15" spans="1:6">
      <c r="A677" t="s">
        <v>3726</v>
      </c>
      <c r="B677" t="s">
        <v>464</v>
      </c>
      <c r="C677">
        <v>530174</v>
      </c>
      <c r="D677" t="s">
        <v>3727</v>
      </c>
      <c r="E677">
        <v>684</v>
      </c>
      <c r="F677" s="62" t="s">
        <v>5700</v>
      </c>
    </row>
    <row r="678" ht="15" spans="1:6">
      <c r="A678" t="s">
        <v>717</v>
      </c>
      <c r="B678" t="s">
        <v>522</v>
      </c>
      <c r="C678">
        <v>529513</v>
      </c>
      <c r="D678" t="s">
        <v>5971</v>
      </c>
      <c r="E678">
        <v>684</v>
      </c>
      <c r="F678" s="62" t="s">
        <v>5972</v>
      </c>
    </row>
    <row r="679" ht="15" spans="1:6">
      <c r="A679" t="s">
        <v>5973</v>
      </c>
      <c r="B679" t="s">
        <v>69</v>
      </c>
      <c r="C679">
        <v>529494</v>
      </c>
      <c r="D679" t="s">
        <v>5974</v>
      </c>
      <c r="E679">
        <v>684</v>
      </c>
      <c r="F679" s="62" t="s">
        <v>5975</v>
      </c>
    </row>
    <row r="680" ht="15" spans="1:6">
      <c r="A680" t="s">
        <v>5976</v>
      </c>
      <c r="B680" t="s">
        <v>1867</v>
      </c>
      <c r="C680">
        <v>530271</v>
      </c>
      <c r="D680" t="s">
        <v>5977</v>
      </c>
      <c r="E680">
        <v>689</v>
      </c>
      <c r="F680" s="62" t="s">
        <v>5978</v>
      </c>
    </row>
    <row r="681" ht="15" spans="1:6">
      <c r="A681" t="s">
        <v>5979</v>
      </c>
      <c r="B681" t="s">
        <v>69</v>
      </c>
      <c r="C681">
        <v>530070</v>
      </c>
      <c r="D681" t="s">
        <v>5980</v>
      </c>
      <c r="E681">
        <v>690</v>
      </c>
      <c r="F681" s="62" t="s">
        <v>5981</v>
      </c>
    </row>
    <row r="682" ht="15" spans="1:6">
      <c r="A682" t="s">
        <v>513</v>
      </c>
      <c r="B682" t="s">
        <v>106</v>
      </c>
      <c r="C682">
        <v>529121</v>
      </c>
      <c r="D682" t="s">
        <v>5982</v>
      </c>
      <c r="E682">
        <v>690</v>
      </c>
      <c r="F682" s="62" t="s">
        <v>5983</v>
      </c>
    </row>
    <row r="683" ht="15" spans="1:6">
      <c r="A683" t="s">
        <v>3000</v>
      </c>
      <c r="B683" t="s">
        <v>69</v>
      </c>
      <c r="C683">
        <v>529839</v>
      </c>
      <c r="D683" t="s">
        <v>5984</v>
      </c>
      <c r="E683">
        <v>690</v>
      </c>
      <c r="F683" s="62" t="s">
        <v>5985</v>
      </c>
    </row>
    <row r="684" ht="15" spans="1:6">
      <c r="A684" t="s">
        <v>1489</v>
      </c>
      <c r="B684" t="s">
        <v>106</v>
      </c>
      <c r="C684">
        <v>529232</v>
      </c>
      <c r="D684" t="s">
        <v>1490</v>
      </c>
      <c r="E684">
        <v>690</v>
      </c>
      <c r="F684" s="62" t="s">
        <v>5702</v>
      </c>
    </row>
    <row r="685" ht="15" spans="1:6">
      <c r="A685" t="s">
        <v>105</v>
      </c>
      <c r="B685" t="s">
        <v>106</v>
      </c>
      <c r="C685">
        <v>529361</v>
      </c>
      <c r="D685" t="s">
        <v>3728</v>
      </c>
      <c r="E685">
        <v>694</v>
      </c>
      <c r="F685" s="62" t="s">
        <v>5705</v>
      </c>
    </row>
    <row r="686" ht="15" spans="1:6">
      <c r="A686" t="s">
        <v>1423</v>
      </c>
      <c r="B686" t="s">
        <v>642</v>
      </c>
      <c r="C686">
        <v>529502</v>
      </c>
      <c r="D686" t="s">
        <v>1424</v>
      </c>
      <c r="E686">
        <v>694</v>
      </c>
      <c r="F686" s="62" t="s">
        <v>5704</v>
      </c>
    </row>
    <row r="687" ht="15" spans="1:6">
      <c r="A687" t="s">
        <v>3741</v>
      </c>
      <c r="B687" t="s">
        <v>69</v>
      </c>
      <c r="C687">
        <v>529857</v>
      </c>
      <c r="D687" t="s">
        <v>3742</v>
      </c>
      <c r="E687">
        <v>696</v>
      </c>
      <c r="F687" s="62" t="s">
        <v>5713</v>
      </c>
    </row>
    <row r="688" ht="15" spans="1:6">
      <c r="A688" t="s">
        <v>105</v>
      </c>
      <c r="B688" t="s">
        <v>106</v>
      </c>
      <c r="C688">
        <v>505240</v>
      </c>
      <c r="D688" t="s">
        <v>1189</v>
      </c>
      <c r="E688">
        <v>696</v>
      </c>
      <c r="F688" s="62" t="s">
        <v>5714</v>
      </c>
    </row>
    <row r="689" ht="15" spans="1:6">
      <c r="A689" t="s">
        <v>1326</v>
      </c>
      <c r="B689" t="s">
        <v>642</v>
      </c>
      <c r="C689">
        <v>529775</v>
      </c>
      <c r="D689" t="s">
        <v>1327</v>
      </c>
      <c r="E689">
        <v>696</v>
      </c>
      <c r="F689" s="62" t="s">
        <v>5715</v>
      </c>
    </row>
    <row r="690" ht="15" spans="1:6">
      <c r="A690" t="s">
        <v>3748</v>
      </c>
      <c r="B690" t="s">
        <v>69</v>
      </c>
      <c r="C690">
        <v>529496</v>
      </c>
      <c r="D690" t="s">
        <v>3749</v>
      </c>
      <c r="E690">
        <v>696</v>
      </c>
      <c r="F690" s="62" t="s">
        <v>5718</v>
      </c>
    </row>
    <row r="691" ht="15" spans="1:6">
      <c r="A691" t="s">
        <v>3750</v>
      </c>
      <c r="B691" t="s">
        <v>69</v>
      </c>
      <c r="C691">
        <v>530153</v>
      </c>
      <c r="D691" t="s">
        <v>3751</v>
      </c>
      <c r="E691">
        <v>696</v>
      </c>
      <c r="F691" s="62" t="s">
        <v>5719</v>
      </c>
    </row>
    <row r="692" ht="15" spans="1:6">
      <c r="A692" t="s">
        <v>3752</v>
      </c>
      <c r="B692" t="s">
        <v>69</v>
      </c>
      <c r="C692">
        <v>529845</v>
      </c>
      <c r="D692" t="s">
        <v>3753</v>
      </c>
      <c r="E692">
        <v>701</v>
      </c>
      <c r="F692" s="62" t="s">
        <v>5720</v>
      </c>
    </row>
    <row r="693" ht="15" spans="1:6">
      <c r="A693" t="s">
        <v>1006</v>
      </c>
      <c r="B693" t="s">
        <v>106</v>
      </c>
      <c r="C693">
        <v>504586</v>
      </c>
      <c r="D693" t="s">
        <v>1007</v>
      </c>
      <c r="E693">
        <v>702</v>
      </c>
      <c r="F693" s="62" t="s">
        <v>5725</v>
      </c>
    </row>
    <row r="694" ht="15" spans="1:6">
      <c r="A694" t="s">
        <v>1083</v>
      </c>
      <c r="B694" t="s">
        <v>464</v>
      </c>
      <c r="C694">
        <v>529950</v>
      </c>
      <c r="D694" t="s">
        <v>1084</v>
      </c>
      <c r="E694">
        <v>703</v>
      </c>
      <c r="F694" s="62" t="s">
        <v>5729</v>
      </c>
    </row>
    <row r="695" ht="15" spans="1:6">
      <c r="A695" t="s">
        <v>500</v>
      </c>
      <c r="B695" t="s">
        <v>464</v>
      </c>
      <c r="C695">
        <v>529277</v>
      </c>
      <c r="D695" t="s">
        <v>501</v>
      </c>
      <c r="E695">
        <v>703</v>
      </c>
      <c r="F695" s="62" t="s">
        <v>5730</v>
      </c>
    </row>
    <row r="696" ht="15" spans="1:6">
      <c r="A696" t="s">
        <v>105</v>
      </c>
      <c r="B696" t="s">
        <v>106</v>
      </c>
      <c r="C696">
        <v>529123</v>
      </c>
      <c r="D696" t="s">
        <v>1635</v>
      </c>
      <c r="E696">
        <v>703</v>
      </c>
      <c r="F696" s="62" t="s">
        <v>5731</v>
      </c>
    </row>
    <row r="697" ht="15" spans="1:6">
      <c r="A697" t="s">
        <v>688</v>
      </c>
      <c r="B697" t="s">
        <v>689</v>
      </c>
      <c r="C697">
        <v>530014</v>
      </c>
      <c r="D697" t="s">
        <v>690</v>
      </c>
      <c r="E697">
        <v>706</v>
      </c>
      <c r="F697" s="62" t="s">
        <v>5732</v>
      </c>
    </row>
    <row r="698" ht="15" spans="1:6">
      <c r="A698" t="s">
        <v>962</v>
      </c>
      <c r="B698" t="s">
        <v>69</v>
      </c>
      <c r="C698">
        <v>530178</v>
      </c>
      <c r="D698" t="s">
        <v>3763</v>
      </c>
      <c r="E698">
        <v>706</v>
      </c>
      <c r="F698" s="62" t="s">
        <v>5733</v>
      </c>
    </row>
    <row r="699" ht="15" spans="1:6">
      <c r="A699" t="s">
        <v>513</v>
      </c>
      <c r="B699" t="s">
        <v>106</v>
      </c>
      <c r="C699">
        <v>529083</v>
      </c>
      <c r="D699" t="s">
        <v>514</v>
      </c>
      <c r="E699">
        <v>706</v>
      </c>
      <c r="F699" s="62" t="s">
        <v>5734</v>
      </c>
    </row>
    <row r="700" ht="15" spans="1:6">
      <c r="A700" t="s">
        <v>2354</v>
      </c>
      <c r="B700" t="s">
        <v>69</v>
      </c>
      <c r="C700">
        <v>529838</v>
      </c>
      <c r="D700" t="s">
        <v>3765</v>
      </c>
      <c r="E700">
        <v>706</v>
      </c>
      <c r="F700" s="62" t="s">
        <v>5736</v>
      </c>
    </row>
    <row r="701" ht="15" spans="1:6">
      <c r="A701" t="s">
        <v>962</v>
      </c>
      <c r="B701" t="s">
        <v>69</v>
      </c>
      <c r="C701">
        <v>529622</v>
      </c>
      <c r="D701" t="s">
        <v>3766</v>
      </c>
      <c r="E701">
        <v>710</v>
      </c>
      <c r="F701" s="62" t="s">
        <v>5738</v>
      </c>
    </row>
    <row r="702" ht="15" spans="1:6">
      <c r="A702" t="s">
        <v>384</v>
      </c>
      <c r="B702" t="s">
        <v>385</v>
      </c>
      <c r="C702">
        <v>529503</v>
      </c>
      <c r="D702" t="s">
        <v>3767</v>
      </c>
      <c r="E702">
        <v>710</v>
      </c>
      <c r="F702" s="62" t="s">
        <v>5739</v>
      </c>
    </row>
    <row r="703" ht="15" spans="1:6">
      <c r="A703" t="s">
        <v>1202</v>
      </c>
      <c r="B703" t="s">
        <v>106</v>
      </c>
      <c r="C703">
        <v>529122</v>
      </c>
      <c r="D703" t="s">
        <v>1203</v>
      </c>
      <c r="E703">
        <v>710</v>
      </c>
      <c r="F703" s="62" t="s">
        <v>5740</v>
      </c>
    </row>
    <row r="704" ht="15" spans="1:6">
      <c r="A704" t="s">
        <v>1653</v>
      </c>
      <c r="B704" t="s">
        <v>69</v>
      </c>
      <c r="C704">
        <v>530273</v>
      </c>
      <c r="D704" t="s">
        <v>3768</v>
      </c>
      <c r="E704">
        <v>710</v>
      </c>
      <c r="F704" s="62" t="s">
        <v>5741</v>
      </c>
    </row>
    <row r="705" ht="15" spans="1:6">
      <c r="A705" t="s">
        <v>3769</v>
      </c>
      <c r="B705" t="s">
        <v>642</v>
      </c>
      <c r="C705">
        <v>530084</v>
      </c>
      <c r="D705" t="s">
        <v>3770</v>
      </c>
      <c r="E705">
        <v>710</v>
      </c>
      <c r="F705" s="62" t="s">
        <v>5742</v>
      </c>
    </row>
    <row r="706" ht="15" spans="1:6">
      <c r="A706" t="s">
        <v>3771</v>
      </c>
      <c r="B706" t="s">
        <v>642</v>
      </c>
      <c r="C706">
        <v>529968</v>
      </c>
      <c r="D706" t="s">
        <v>3772</v>
      </c>
      <c r="E706">
        <v>715</v>
      </c>
      <c r="F706" s="62" t="s">
        <v>5745</v>
      </c>
    </row>
    <row r="707" ht="15" spans="1:6">
      <c r="A707" t="s">
        <v>815</v>
      </c>
      <c r="B707" t="s">
        <v>69</v>
      </c>
      <c r="C707">
        <v>529852</v>
      </c>
      <c r="D707" t="s">
        <v>3780</v>
      </c>
      <c r="E707">
        <v>716</v>
      </c>
      <c r="F707" s="62" t="s">
        <v>5749</v>
      </c>
    </row>
    <row r="708" ht="15" spans="1:6">
      <c r="A708" t="s">
        <v>3777</v>
      </c>
      <c r="B708" t="s">
        <v>385</v>
      </c>
      <c r="C708">
        <v>529081</v>
      </c>
      <c r="D708" t="s">
        <v>3778</v>
      </c>
      <c r="E708">
        <v>716</v>
      </c>
      <c r="F708" s="62" t="s">
        <v>5748</v>
      </c>
    </row>
    <row r="709" ht="15" spans="1:6">
      <c r="A709" t="s">
        <v>388</v>
      </c>
      <c r="B709" t="s">
        <v>69</v>
      </c>
      <c r="C709">
        <v>529493</v>
      </c>
      <c r="D709" t="s">
        <v>3781</v>
      </c>
      <c r="E709">
        <v>716</v>
      </c>
      <c r="F709" s="62" t="s">
        <v>5750</v>
      </c>
    </row>
    <row r="710" ht="15" spans="1:6">
      <c r="A710" t="s">
        <v>2717</v>
      </c>
      <c r="B710" t="s">
        <v>69</v>
      </c>
      <c r="C710">
        <v>529973</v>
      </c>
      <c r="D710" t="s">
        <v>3784</v>
      </c>
      <c r="E710">
        <v>719</v>
      </c>
      <c r="F710" s="62" t="s">
        <v>5753</v>
      </c>
    </row>
    <row r="711" ht="15" spans="1:6">
      <c r="A711" t="s">
        <v>3785</v>
      </c>
      <c r="B711" t="s">
        <v>69</v>
      </c>
      <c r="C711">
        <v>529483</v>
      </c>
      <c r="D711" t="s">
        <v>3786</v>
      </c>
      <c r="E711">
        <v>719</v>
      </c>
      <c r="F711" s="62" t="s">
        <v>5754</v>
      </c>
    </row>
    <row r="712" ht="15" spans="1:6">
      <c r="A712" t="s">
        <v>3787</v>
      </c>
      <c r="B712" t="s">
        <v>642</v>
      </c>
      <c r="C712">
        <v>529438</v>
      </c>
      <c r="D712" t="s">
        <v>3788</v>
      </c>
      <c r="E712">
        <v>719</v>
      </c>
      <c r="F712" s="62" t="s">
        <v>5755</v>
      </c>
    </row>
    <row r="713" ht="15" spans="1:6">
      <c r="A713" t="s">
        <v>960</v>
      </c>
      <c r="B713" t="s">
        <v>471</v>
      </c>
      <c r="C713">
        <v>529258</v>
      </c>
      <c r="D713" t="s">
        <v>961</v>
      </c>
      <c r="E713">
        <v>722</v>
      </c>
      <c r="F713" s="62" t="s">
        <v>5756</v>
      </c>
    </row>
    <row r="714" ht="15" spans="1:6">
      <c r="A714" t="s">
        <v>983</v>
      </c>
      <c r="B714" t="s">
        <v>642</v>
      </c>
      <c r="C714">
        <v>530275</v>
      </c>
      <c r="D714" t="s">
        <v>984</v>
      </c>
      <c r="E714">
        <v>722</v>
      </c>
      <c r="F714" s="62" t="s">
        <v>5757</v>
      </c>
    </row>
    <row r="715" ht="15" spans="1:6">
      <c r="A715" t="s">
        <v>3791</v>
      </c>
      <c r="B715" t="s">
        <v>69</v>
      </c>
      <c r="C715">
        <v>530276</v>
      </c>
      <c r="D715" t="s">
        <v>3792</v>
      </c>
      <c r="E715">
        <v>722</v>
      </c>
      <c r="F715" s="62" t="s">
        <v>5759</v>
      </c>
    </row>
    <row r="716" ht="15" spans="1:6">
      <c r="A716" t="s">
        <v>3793</v>
      </c>
      <c r="B716" t="s">
        <v>106</v>
      </c>
      <c r="C716">
        <v>530054</v>
      </c>
      <c r="D716" t="s">
        <v>3794</v>
      </c>
      <c r="E716">
        <v>722</v>
      </c>
      <c r="F716" s="62" t="s">
        <v>5760</v>
      </c>
    </row>
    <row r="717" ht="15" spans="1:6">
      <c r="A717" t="s">
        <v>1284</v>
      </c>
      <c r="B717" t="s">
        <v>106</v>
      </c>
      <c r="C717">
        <v>529216</v>
      </c>
      <c r="D717" t="s">
        <v>1285</v>
      </c>
      <c r="E717">
        <v>726</v>
      </c>
      <c r="F717" s="62" t="s">
        <v>5762</v>
      </c>
    </row>
    <row r="718" ht="15" spans="1:6">
      <c r="A718" t="s">
        <v>3802</v>
      </c>
      <c r="B718" t="s">
        <v>69</v>
      </c>
      <c r="C718">
        <v>530277</v>
      </c>
      <c r="D718" t="s">
        <v>3803</v>
      </c>
      <c r="E718">
        <v>727</v>
      </c>
      <c r="F718" s="62" t="s">
        <v>5766</v>
      </c>
    </row>
    <row r="719" ht="15" spans="1:6">
      <c r="A719" t="s">
        <v>384</v>
      </c>
      <c r="B719" t="s">
        <v>385</v>
      </c>
      <c r="C719">
        <v>530006</v>
      </c>
      <c r="D719" t="s">
        <v>3800</v>
      </c>
      <c r="E719">
        <v>727</v>
      </c>
      <c r="F719" s="62" t="s">
        <v>5765</v>
      </c>
    </row>
    <row r="720" ht="15" spans="1:6">
      <c r="A720" t="s">
        <v>3805</v>
      </c>
      <c r="B720" t="s">
        <v>464</v>
      </c>
      <c r="C720">
        <v>529785</v>
      </c>
      <c r="D720" t="s">
        <v>3806</v>
      </c>
      <c r="E720">
        <v>729</v>
      </c>
      <c r="F720" s="62" t="s">
        <v>5769</v>
      </c>
    </row>
    <row r="721" ht="15" spans="1:6">
      <c r="A721" t="s">
        <v>226</v>
      </c>
      <c r="B721" t="s">
        <v>69</v>
      </c>
      <c r="C721">
        <v>530278</v>
      </c>
      <c r="D721" t="s">
        <v>3807</v>
      </c>
      <c r="E721">
        <v>729</v>
      </c>
      <c r="F721" s="62" t="s">
        <v>5770</v>
      </c>
    </row>
    <row r="722" ht="15" spans="1:6">
      <c r="A722" t="s">
        <v>1297</v>
      </c>
      <c r="B722" t="s">
        <v>106</v>
      </c>
      <c r="C722">
        <v>529077</v>
      </c>
      <c r="D722" t="s">
        <v>1298</v>
      </c>
      <c r="E722">
        <v>731</v>
      </c>
      <c r="F722" s="62" t="s">
        <v>5771</v>
      </c>
    </row>
    <row r="723" ht="15" spans="1:6">
      <c r="A723" t="s">
        <v>3810</v>
      </c>
      <c r="B723" t="s">
        <v>464</v>
      </c>
      <c r="C723">
        <v>529790</v>
      </c>
      <c r="D723" t="s">
        <v>3811</v>
      </c>
      <c r="E723">
        <v>731</v>
      </c>
      <c r="F723" s="62" t="s">
        <v>5773</v>
      </c>
    </row>
    <row r="724" ht="15" spans="1:6">
      <c r="A724" t="s">
        <v>68</v>
      </c>
      <c r="B724" t="s">
        <v>69</v>
      </c>
      <c r="C724">
        <v>530279</v>
      </c>
      <c r="D724" t="s">
        <v>3814</v>
      </c>
      <c r="E724">
        <v>733</v>
      </c>
      <c r="F724" s="62" t="s">
        <v>5775</v>
      </c>
    </row>
    <row r="725" ht="15" spans="1:6">
      <c r="A725" t="s">
        <v>3816</v>
      </c>
      <c r="B725" t="s">
        <v>69</v>
      </c>
      <c r="C725">
        <v>530074</v>
      </c>
      <c r="D725" t="s">
        <v>3817</v>
      </c>
      <c r="E725">
        <v>734</v>
      </c>
      <c r="F725" s="62" t="s">
        <v>5777</v>
      </c>
    </row>
    <row r="726" ht="15" spans="1:6">
      <c r="A726" t="s">
        <v>652</v>
      </c>
      <c r="B726" t="s">
        <v>653</v>
      </c>
      <c r="C726">
        <v>514022</v>
      </c>
      <c r="D726" t="s">
        <v>3818</v>
      </c>
      <c r="E726">
        <v>734</v>
      </c>
      <c r="F726" s="62" t="s">
        <v>5778</v>
      </c>
    </row>
    <row r="727" ht="15" spans="1:6">
      <c r="A727" t="s">
        <v>536</v>
      </c>
      <c r="B727" t="s">
        <v>106</v>
      </c>
      <c r="C727">
        <v>503668</v>
      </c>
      <c r="D727" t="s">
        <v>537</v>
      </c>
      <c r="E727">
        <v>734</v>
      </c>
      <c r="F727" s="62" t="s">
        <v>5779</v>
      </c>
    </row>
    <row r="728" ht="15" spans="1:6">
      <c r="A728" t="s">
        <v>548</v>
      </c>
      <c r="B728" t="s">
        <v>106</v>
      </c>
      <c r="C728">
        <v>529530</v>
      </c>
      <c r="D728" t="s">
        <v>549</v>
      </c>
      <c r="E728">
        <v>734</v>
      </c>
      <c r="F728" s="62" t="s">
        <v>5780</v>
      </c>
    </row>
    <row r="729" ht="15" spans="1:6">
      <c r="A729" t="s">
        <v>68</v>
      </c>
      <c r="B729" t="s">
        <v>69</v>
      </c>
      <c r="C729">
        <v>530280</v>
      </c>
      <c r="D729" t="s">
        <v>3819</v>
      </c>
      <c r="E729">
        <v>738</v>
      </c>
      <c r="F729" s="62" t="s">
        <v>5781</v>
      </c>
    </row>
    <row r="730" ht="15" spans="1:6">
      <c r="A730" t="s">
        <v>3820</v>
      </c>
      <c r="B730" t="s">
        <v>385</v>
      </c>
      <c r="C730">
        <v>500285</v>
      </c>
      <c r="D730" t="s">
        <v>3821</v>
      </c>
      <c r="E730">
        <v>738</v>
      </c>
      <c r="F730" s="62" t="s">
        <v>5782</v>
      </c>
    </row>
    <row r="731" ht="15" spans="1:6">
      <c r="A731" t="s">
        <v>1044</v>
      </c>
      <c r="B731" t="s">
        <v>69</v>
      </c>
      <c r="C731">
        <v>530020</v>
      </c>
      <c r="D731" t="s">
        <v>3822</v>
      </c>
      <c r="E731">
        <v>738</v>
      </c>
      <c r="F731" s="62" t="s">
        <v>5783</v>
      </c>
    </row>
    <row r="732" ht="15" spans="1:6">
      <c r="A732" t="s">
        <v>3823</v>
      </c>
      <c r="B732" t="s">
        <v>642</v>
      </c>
      <c r="C732">
        <v>529871</v>
      </c>
      <c r="D732" t="s">
        <v>3824</v>
      </c>
      <c r="E732">
        <v>741</v>
      </c>
      <c r="F732" s="62" t="s">
        <v>5785</v>
      </c>
    </row>
    <row r="733" ht="15" spans="1:6">
      <c r="A733" t="s">
        <v>766</v>
      </c>
      <c r="B733" t="s">
        <v>464</v>
      </c>
      <c r="C733">
        <v>530281</v>
      </c>
      <c r="D733" t="s">
        <v>767</v>
      </c>
      <c r="E733">
        <v>741</v>
      </c>
      <c r="F733" s="62" t="s">
        <v>5786</v>
      </c>
    </row>
    <row r="734" ht="15" spans="1:6">
      <c r="A734" t="s">
        <v>502</v>
      </c>
      <c r="B734" t="s">
        <v>106</v>
      </c>
      <c r="C734">
        <v>528839</v>
      </c>
      <c r="D734" t="s">
        <v>503</v>
      </c>
      <c r="E734">
        <v>741</v>
      </c>
      <c r="F734" s="62" t="s">
        <v>5788</v>
      </c>
    </row>
    <row r="735" ht="15" spans="1:6">
      <c r="A735" t="s">
        <v>595</v>
      </c>
      <c r="B735" t="s">
        <v>464</v>
      </c>
      <c r="C735">
        <v>529952</v>
      </c>
      <c r="D735" t="s">
        <v>596</v>
      </c>
      <c r="E735">
        <v>741</v>
      </c>
      <c r="F735" s="62" t="s">
        <v>5790</v>
      </c>
    </row>
    <row r="736" ht="15" spans="1:6">
      <c r="A736" t="s">
        <v>3826</v>
      </c>
      <c r="B736" t="s">
        <v>69</v>
      </c>
      <c r="C736">
        <v>530282</v>
      </c>
      <c r="D736" t="s">
        <v>3827</v>
      </c>
      <c r="E736">
        <v>745</v>
      </c>
      <c r="F736" s="62" t="s">
        <v>5791</v>
      </c>
    </row>
    <row r="737" ht="15" spans="1:6">
      <c r="A737" t="s">
        <v>3828</v>
      </c>
      <c r="B737" t="s">
        <v>69</v>
      </c>
      <c r="C737">
        <v>530283</v>
      </c>
      <c r="D737" t="s">
        <v>3829</v>
      </c>
      <c r="E737">
        <v>745</v>
      </c>
      <c r="F737" s="62" t="s">
        <v>5792</v>
      </c>
    </row>
    <row r="738" ht="15" spans="1:6">
      <c r="A738" t="s">
        <v>2729</v>
      </c>
      <c r="B738" t="s">
        <v>642</v>
      </c>
      <c r="C738">
        <v>529413</v>
      </c>
      <c r="D738" t="s">
        <v>3830</v>
      </c>
      <c r="E738">
        <v>745</v>
      </c>
      <c r="F738" s="62" t="s">
        <v>5793</v>
      </c>
    </row>
    <row r="739" ht="15" spans="1:6">
      <c r="A739" t="s">
        <v>3831</v>
      </c>
      <c r="B739" t="s">
        <v>69</v>
      </c>
      <c r="C739">
        <v>529819</v>
      </c>
      <c r="D739" t="s">
        <v>3832</v>
      </c>
      <c r="E739">
        <v>745</v>
      </c>
      <c r="F739" s="62" t="s">
        <v>5794</v>
      </c>
    </row>
    <row r="740" ht="15" spans="1:6">
      <c r="A740" t="s">
        <v>2249</v>
      </c>
      <c r="B740" t="s">
        <v>106</v>
      </c>
      <c r="C740">
        <v>529231</v>
      </c>
      <c r="D740" t="s">
        <v>2250</v>
      </c>
      <c r="E740">
        <v>745</v>
      </c>
      <c r="F740" s="62" t="s">
        <v>5795</v>
      </c>
    </row>
    <row r="741" ht="15" spans="1:6">
      <c r="A741" t="s">
        <v>428</v>
      </c>
      <c r="B741" t="s">
        <v>69</v>
      </c>
      <c r="C741">
        <v>530083</v>
      </c>
      <c r="D741" t="s">
        <v>3835</v>
      </c>
      <c r="E741">
        <v>750</v>
      </c>
      <c r="F741" s="62" t="s">
        <v>5798</v>
      </c>
    </row>
    <row r="742" ht="15" spans="1:6">
      <c r="A742" t="s">
        <v>3836</v>
      </c>
      <c r="B742" t="s">
        <v>642</v>
      </c>
      <c r="C742">
        <v>529967</v>
      </c>
      <c r="D742" t="s">
        <v>3837</v>
      </c>
      <c r="E742">
        <v>750</v>
      </c>
      <c r="F742" s="62" t="s">
        <v>5799</v>
      </c>
    </row>
    <row r="743" ht="15" spans="1:6">
      <c r="A743" t="s">
        <v>384</v>
      </c>
      <c r="B743" t="s">
        <v>385</v>
      </c>
      <c r="C743">
        <v>529260</v>
      </c>
      <c r="D743" t="s">
        <v>1555</v>
      </c>
      <c r="E743">
        <v>750</v>
      </c>
      <c r="F743" s="62" t="s">
        <v>5796</v>
      </c>
    </row>
    <row r="744" ht="15" spans="1:6">
      <c r="A744" t="s">
        <v>467</v>
      </c>
      <c r="B744" t="s">
        <v>464</v>
      </c>
      <c r="C744">
        <v>529293</v>
      </c>
      <c r="D744" t="s">
        <v>468</v>
      </c>
      <c r="E744">
        <v>753</v>
      </c>
      <c r="F744" s="62" t="s">
        <v>5801</v>
      </c>
    </row>
    <row r="745" ht="15" spans="1:6">
      <c r="A745" t="s">
        <v>1002</v>
      </c>
      <c r="B745" t="s">
        <v>69</v>
      </c>
      <c r="C745">
        <v>529620</v>
      </c>
      <c r="D745" t="s">
        <v>3840</v>
      </c>
      <c r="E745">
        <v>753</v>
      </c>
      <c r="F745" s="62" t="s">
        <v>5802</v>
      </c>
    </row>
    <row r="746" ht="15" spans="1:6">
      <c r="A746" t="s">
        <v>3844</v>
      </c>
      <c r="B746" t="s">
        <v>69</v>
      </c>
      <c r="C746">
        <v>529612</v>
      </c>
      <c r="D746" t="s">
        <v>3845</v>
      </c>
      <c r="E746">
        <v>755</v>
      </c>
      <c r="F746" s="62" t="s">
        <v>5806</v>
      </c>
    </row>
    <row r="747" ht="15" spans="1:6">
      <c r="A747" t="s">
        <v>2626</v>
      </c>
      <c r="B747" t="s">
        <v>69</v>
      </c>
      <c r="C747">
        <v>529641</v>
      </c>
      <c r="D747" t="s">
        <v>3846</v>
      </c>
      <c r="E747">
        <v>755</v>
      </c>
      <c r="F747" s="62" t="s">
        <v>5808</v>
      </c>
    </row>
    <row r="748" ht="15" spans="1:6">
      <c r="A748" t="s">
        <v>1319</v>
      </c>
      <c r="B748" t="s">
        <v>471</v>
      </c>
      <c r="C748">
        <v>529192</v>
      </c>
      <c r="D748" t="s">
        <v>1320</v>
      </c>
      <c r="E748">
        <v>755</v>
      </c>
      <c r="F748" s="62" t="s">
        <v>5805</v>
      </c>
    </row>
    <row r="749" ht="15" spans="1:6">
      <c r="A749" t="s">
        <v>3847</v>
      </c>
      <c r="B749" t="s">
        <v>69</v>
      </c>
      <c r="C749">
        <v>529518</v>
      </c>
      <c r="D749" t="s">
        <v>3848</v>
      </c>
      <c r="E749">
        <v>755</v>
      </c>
      <c r="F749" s="62" t="s">
        <v>5809</v>
      </c>
    </row>
    <row r="750" ht="15" spans="1:6">
      <c r="A750" t="s">
        <v>2717</v>
      </c>
      <c r="B750" t="s">
        <v>69</v>
      </c>
      <c r="C750">
        <v>529827</v>
      </c>
      <c r="D750" t="s">
        <v>3852</v>
      </c>
      <c r="E750">
        <v>759</v>
      </c>
      <c r="F750" s="62" t="s">
        <v>5813</v>
      </c>
    </row>
    <row r="751" ht="15" spans="1:6">
      <c r="A751" t="s">
        <v>1149</v>
      </c>
      <c r="B751" t="s">
        <v>106</v>
      </c>
      <c r="C751">
        <v>529913</v>
      </c>
      <c r="D751" t="s">
        <v>1150</v>
      </c>
      <c r="E751">
        <v>759</v>
      </c>
      <c r="F751" s="62" t="s">
        <v>5815</v>
      </c>
    </row>
    <row r="752" ht="15" spans="1:6">
      <c r="A752" t="s">
        <v>2868</v>
      </c>
      <c r="B752" t="s">
        <v>69</v>
      </c>
      <c r="C752">
        <v>529921</v>
      </c>
      <c r="D752" t="s">
        <v>3854</v>
      </c>
      <c r="E752">
        <v>759</v>
      </c>
      <c r="F752" s="62" t="s">
        <v>5816</v>
      </c>
    </row>
    <row r="753" ht="15" spans="1:6">
      <c r="A753" t="s">
        <v>1317</v>
      </c>
      <c r="B753" t="s">
        <v>471</v>
      </c>
      <c r="C753">
        <v>529138</v>
      </c>
      <c r="D753" t="s">
        <v>1318</v>
      </c>
      <c r="E753">
        <v>759</v>
      </c>
      <c r="F753" s="62" t="s">
        <v>5812</v>
      </c>
    </row>
    <row r="754" ht="15" spans="1:6">
      <c r="A754" t="s">
        <v>105</v>
      </c>
      <c r="B754" t="s">
        <v>106</v>
      </c>
      <c r="C754">
        <v>529119</v>
      </c>
      <c r="D754" t="s">
        <v>1358</v>
      </c>
      <c r="E754">
        <v>759</v>
      </c>
      <c r="F754" s="62" t="s">
        <v>5817</v>
      </c>
    </row>
    <row r="755" ht="15" spans="1:6">
      <c r="A755" t="s">
        <v>2552</v>
      </c>
      <c r="B755" t="s">
        <v>69</v>
      </c>
      <c r="C755">
        <v>529860</v>
      </c>
      <c r="D755" t="s">
        <v>3856</v>
      </c>
      <c r="E755">
        <v>764</v>
      </c>
      <c r="F755" s="62" t="s">
        <v>5819</v>
      </c>
    </row>
    <row r="756" ht="15" spans="1:6">
      <c r="A756" t="s">
        <v>3430</v>
      </c>
      <c r="B756" t="s">
        <v>69</v>
      </c>
      <c r="C756">
        <v>529485</v>
      </c>
      <c r="D756" t="s">
        <v>5986</v>
      </c>
      <c r="E756">
        <v>765</v>
      </c>
      <c r="F756" s="62" t="s">
        <v>5987</v>
      </c>
    </row>
    <row r="757" ht="15" spans="1:6">
      <c r="A757" t="s">
        <v>5988</v>
      </c>
      <c r="B757" t="s">
        <v>106</v>
      </c>
      <c r="C757">
        <v>529625</v>
      </c>
      <c r="D757" t="s">
        <v>5989</v>
      </c>
      <c r="E757">
        <v>765</v>
      </c>
      <c r="F757" s="62" t="s">
        <v>5990</v>
      </c>
    </row>
    <row r="758" ht="15" spans="1:6">
      <c r="A758" t="s">
        <v>3952</v>
      </c>
      <c r="B758" t="s">
        <v>69</v>
      </c>
      <c r="C758">
        <v>530092</v>
      </c>
      <c r="D758" t="s">
        <v>5991</v>
      </c>
      <c r="E758">
        <v>765</v>
      </c>
      <c r="F758" s="62" t="s">
        <v>5992</v>
      </c>
    </row>
    <row r="759" ht="15" spans="1:6">
      <c r="A759" t="s">
        <v>2626</v>
      </c>
      <c r="B759" t="s">
        <v>69</v>
      </c>
      <c r="C759">
        <v>529614</v>
      </c>
      <c r="D759" t="s">
        <v>5993</v>
      </c>
      <c r="E759">
        <v>765</v>
      </c>
      <c r="F759" s="62" t="s">
        <v>5994</v>
      </c>
    </row>
    <row r="760" ht="15" spans="1:6">
      <c r="A760" t="s">
        <v>5995</v>
      </c>
      <c r="B760" t="s">
        <v>464</v>
      </c>
      <c r="C760">
        <v>530284</v>
      </c>
      <c r="D760" t="s">
        <v>5996</v>
      </c>
      <c r="E760">
        <v>769</v>
      </c>
      <c r="F760" s="62" t="s">
        <v>5997</v>
      </c>
    </row>
    <row r="761" ht="15" spans="1:6">
      <c r="A761" t="s">
        <v>5998</v>
      </c>
      <c r="B761" t="s">
        <v>464</v>
      </c>
      <c r="C761">
        <v>530091</v>
      </c>
      <c r="D761" t="s">
        <v>5999</v>
      </c>
      <c r="E761">
        <v>769</v>
      </c>
      <c r="F761" s="62" t="s">
        <v>6000</v>
      </c>
    </row>
    <row r="762" ht="15" spans="1:6">
      <c r="A762" t="s">
        <v>3621</v>
      </c>
      <c r="B762" t="s">
        <v>69</v>
      </c>
      <c r="C762">
        <v>530021</v>
      </c>
      <c r="D762" t="s">
        <v>3857</v>
      </c>
      <c r="E762">
        <v>769</v>
      </c>
      <c r="F762" s="62" t="s">
        <v>5821</v>
      </c>
    </row>
    <row r="763" ht="15" spans="1:6">
      <c r="A763" t="s">
        <v>3866</v>
      </c>
      <c r="B763" t="s">
        <v>642</v>
      </c>
      <c r="C763">
        <v>530287</v>
      </c>
      <c r="D763" t="s">
        <v>3867</v>
      </c>
      <c r="E763">
        <v>772</v>
      </c>
      <c r="F763" s="62" t="s">
        <v>5827</v>
      </c>
    </row>
    <row r="764" ht="15" spans="1:6">
      <c r="A764" t="s">
        <v>3868</v>
      </c>
      <c r="B764" t="s">
        <v>69</v>
      </c>
      <c r="C764">
        <v>529900</v>
      </c>
      <c r="D764" t="s">
        <v>3869</v>
      </c>
      <c r="E764">
        <v>772</v>
      </c>
      <c r="F764" s="62" t="s">
        <v>5828</v>
      </c>
    </row>
    <row r="765" ht="15" spans="1:6">
      <c r="A765" t="s">
        <v>3326</v>
      </c>
      <c r="B765" t="s">
        <v>69</v>
      </c>
      <c r="C765">
        <v>529948</v>
      </c>
      <c r="D765" t="s">
        <v>3870</v>
      </c>
      <c r="E765">
        <v>772</v>
      </c>
      <c r="F765" s="62" t="s">
        <v>5829</v>
      </c>
    </row>
    <row r="766" ht="15" spans="1:6">
      <c r="A766" t="s">
        <v>3871</v>
      </c>
      <c r="B766" t="s">
        <v>69</v>
      </c>
      <c r="C766">
        <v>529957</v>
      </c>
      <c r="D766" t="s">
        <v>3872</v>
      </c>
      <c r="E766">
        <v>775</v>
      </c>
      <c r="F766" s="62" t="s">
        <v>5831</v>
      </c>
    </row>
    <row r="767" ht="15" spans="1:6">
      <c r="A767" t="s">
        <v>470</v>
      </c>
      <c r="B767" t="s">
        <v>471</v>
      </c>
      <c r="C767">
        <v>529287</v>
      </c>
      <c r="D767" t="s">
        <v>472</v>
      </c>
      <c r="E767">
        <v>775</v>
      </c>
      <c r="F767" s="62" t="s">
        <v>5830</v>
      </c>
    </row>
    <row r="768" ht="15" spans="1:6">
      <c r="A768" t="s">
        <v>3876</v>
      </c>
      <c r="B768" t="s">
        <v>642</v>
      </c>
      <c r="C768">
        <v>530288</v>
      </c>
      <c r="D768" t="s">
        <v>3877</v>
      </c>
      <c r="E768">
        <v>775</v>
      </c>
      <c r="F768" s="62" t="s">
        <v>5833</v>
      </c>
    </row>
    <row r="769" ht="15" spans="1:6">
      <c r="A769" t="s">
        <v>3878</v>
      </c>
      <c r="B769" t="s">
        <v>69</v>
      </c>
      <c r="C769">
        <v>529888</v>
      </c>
      <c r="D769" t="s">
        <v>3879</v>
      </c>
      <c r="E769">
        <v>775</v>
      </c>
      <c r="F769" s="62" t="s">
        <v>5834</v>
      </c>
    </row>
    <row r="770" ht="15" spans="1:6">
      <c r="A770" t="s">
        <v>2552</v>
      </c>
      <c r="B770" t="s">
        <v>69</v>
      </c>
      <c r="C770">
        <v>530080</v>
      </c>
      <c r="D770" t="s">
        <v>3880</v>
      </c>
      <c r="E770">
        <v>779</v>
      </c>
      <c r="F770" s="62" t="s">
        <v>5835</v>
      </c>
    </row>
    <row r="771" ht="15" spans="1:6">
      <c r="A771" t="s">
        <v>534</v>
      </c>
      <c r="B771" t="s">
        <v>106</v>
      </c>
      <c r="C771">
        <v>529295</v>
      </c>
      <c r="D771" t="s">
        <v>535</v>
      </c>
      <c r="E771">
        <v>779</v>
      </c>
      <c r="F771" s="62" t="s">
        <v>5837</v>
      </c>
    </row>
    <row r="772" ht="15" spans="1:6">
      <c r="A772" t="s">
        <v>3883</v>
      </c>
      <c r="B772" t="s">
        <v>106</v>
      </c>
      <c r="C772">
        <v>529624</v>
      </c>
      <c r="D772" t="s">
        <v>3884</v>
      </c>
      <c r="E772">
        <v>779</v>
      </c>
      <c r="F772" s="62" t="s">
        <v>5838</v>
      </c>
    </row>
    <row r="773" ht="15" spans="1:6">
      <c r="A773" t="s">
        <v>504</v>
      </c>
      <c r="B773" t="s">
        <v>106</v>
      </c>
      <c r="C773">
        <v>530072</v>
      </c>
      <c r="D773" t="s">
        <v>505</v>
      </c>
      <c r="E773">
        <v>782</v>
      </c>
      <c r="F773" s="62" t="s">
        <v>5839</v>
      </c>
    </row>
    <row r="774" ht="15" spans="1:6">
      <c r="A774" t="s">
        <v>620</v>
      </c>
      <c r="B774" t="s">
        <v>106</v>
      </c>
      <c r="C774">
        <v>529127</v>
      </c>
      <c r="D774" t="s">
        <v>621</v>
      </c>
      <c r="E774">
        <v>783</v>
      </c>
      <c r="F774" s="62" t="s">
        <v>5840</v>
      </c>
    </row>
    <row r="775" ht="15" spans="1:6">
      <c r="A775" t="s">
        <v>2626</v>
      </c>
      <c r="B775" t="s">
        <v>69</v>
      </c>
      <c r="C775">
        <v>529605</v>
      </c>
      <c r="D775" t="s">
        <v>3885</v>
      </c>
      <c r="E775">
        <v>783</v>
      </c>
      <c r="F775" s="62" t="s">
        <v>5841</v>
      </c>
    </row>
    <row r="776" ht="15" spans="1:6">
      <c r="A776" t="s">
        <v>3886</v>
      </c>
      <c r="B776" t="s">
        <v>69</v>
      </c>
      <c r="C776">
        <v>529931</v>
      </c>
      <c r="D776" t="s">
        <v>3887</v>
      </c>
      <c r="E776">
        <v>783</v>
      </c>
      <c r="F776" s="62" t="s">
        <v>5842</v>
      </c>
    </row>
    <row r="777" ht="15" spans="1:6">
      <c r="A777" t="s">
        <v>2760</v>
      </c>
      <c r="B777" t="s">
        <v>642</v>
      </c>
      <c r="C777">
        <v>530289</v>
      </c>
      <c r="D777" t="s">
        <v>3888</v>
      </c>
      <c r="E777">
        <v>786</v>
      </c>
      <c r="F777" s="62" t="s">
        <v>5843</v>
      </c>
    </row>
    <row r="778" ht="15" spans="1:6">
      <c r="A778" t="s">
        <v>3895</v>
      </c>
      <c r="B778" t="s">
        <v>642</v>
      </c>
      <c r="C778">
        <v>530093</v>
      </c>
      <c r="D778" t="s">
        <v>3896</v>
      </c>
      <c r="E778">
        <v>787</v>
      </c>
      <c r="F778" s="62" t="s">
        <v>5849</v>
      </c>
    </row>
    <row r="779" ht="15" spans="1:6">
      <c r="A779" t="s">
        <v>1244</v>
      </c>
      <c r="B779" t="s">
        <v>522</v>
      </c>
      <c r="C779">
        <v>529981</v>
      </c>
      <c r="D779" t="s">
        <v>1245</v>
      </c>
      <c r="E779">
        <v>787</v>
      </c>
      <c r="F779" s="62" t="s">
        <v>5850</v>
      </c>
    </row>
    <row r="780" ht="15" spans="1:6">
      <c r="A780" t="s">
        <v>511</v>
      </c>
      <c r="B780" t="s">
        <v>106</v>
      </c>
      <c r="C780">
        <v>530012</v>
      </c>
      <c r="D780" t="s">
        <v>512</v>
      </c>
      <c r="E780">
        <v>787</v>
      </c>
      <c r="F780" s="62" t="s">
        <v>5847</v>
      </c>
    </row>
    <row r="781" ht="15" spans="1:6">
      <c r="A781" t="s">
        <v>3898</v>
      </c>
      <c r="B781" t="s">
        <v>642</v>
      </c>
      <c r="C781">
        <v>529773</v>
      </c>
      <c r="D781" t="s">
        <v>3899</v>
      </c>
      <c r="E781">
        <v>787</v>
      </c>
      <c r="F781" s="62" t="s">
        <v>5852</v>
      </c>
    </row>
    <row r="782" ht="15" spans="1:6">
      <c r="A782" t="s">
        <v>1360</v>
      </c>
      <c r="B782" t="s">
        <v>69</v>
      </c>
      <c r="C782">
        <v>529847</v>
      </c>
      <c r="D782" t="s">
        <v>3900</v>
      </c>
      <c r="E782">
        <v>787</v>
      </c>
      <c r="F782" s="62" t="s">
        <v>5853</v>
      </c>
    </row>
    <row r="783" ht="15" spans="1:6">
      <c r="A783" t="s">
        <v>1540</v>
      </c>
      <c r="B783" t="s">
        <v>642</v>
      </c>
      <c r="C783">
        <v>530099</v>
      </c>
      <c r="D783" t="s">
        <v>1541</v>
      </c>
      <c r="E783">
        <v>787</v>
      </c>
      <c r="F783" s="62" t="s">
        <v>5854</v>
      </c>
    </row>
    <row r="784" ht="15" spans="1:6">
      <c r="A784" t="s">
        <v>1367</v>
      </c>
      <c r="B784" t="s">
        <v>69</v>
      </c>
      <c r="C784">
        <v>529862</v>
      </c>
      <c r="D784" t="s">
        <v>3901</v>
      </c>
      <c r="E784">
        <v>787</v>
      </c>
      <c r="F784" s="62" t="s">
        <v>5855</v>
      </c>
    </row>
    <row r="785" ht="15" spans="1:6">
      <c r="A785" t="s">
        <v>1653</v>
      </c>
      <c r="B785" t="s">
        <v>69</v>
      </c>
      <c r="C785">
        <v>529856</v>
      </c>
      <c r="D785" t="s">
        <v>3902</v>
      </c>
      <c r="E785">
        <v>794</v>
      </c>
      <c r="F785" s="62" t="s">
        <v>5857</v>
      </c>
    </row>
    <row r="786" ht="15" spans="1:6">
      <c r="A786" t="s">
        <v>1322</v>
      </c>
      <c r="B786" t="s">
        <v>471</v>
      </c>
      <c r="C786">
        <v>529226</v>
      </c>
      <c r="D786" t="s">
        <v>1323</v>
      </c>
      <c r="E786">
        <v>794</v>
      </c>
      <c r="F786" s="62" t="s">
        <v>5856</v>
      </c>
    </row>
    <row r="787" ht="15" spans="1:6">
      <c r="A787" t="s">
        <v>815</v>
      </c>
      <c r="B787" t="s">
        <v>69</v>
      </c>
      <c r="C787">
        <v>530292</v>
      </c>
      <c r="D787" t="s">
        <v>3910</v>
      </c>
      <c r="E787">
        <v>796</v>
      </c>
      <c r="F787" s="62" t="s">
        <v>5862</v>
      </c>
    </row>
    <row r="788" ht="15" spans="1:6">
      <c r="A788" t="s">
        <v>2714</v>
      </c>
      <c r="B788" t="s">
        <v>642</v>
      </c>
      <c r="C788">
        <v>529958</v>
      </c>
      <c r="D788" t="s">
        <v>3911</v>
      </c>
      <c r="E788">
        <v>796</v>
      </c>
      <c r="F788" s="62" t="s">
        <v>5863</v>
      </c>
    </row>
    <row r="789" ht="15" spans="1:6">
      <c r="A789" t="s">
        <v>3912</v>
      </c>
      <c r="B789" t="s">
        <v>642</v>
      </c>
      <c r="C789">
        <v>530293</v>
      </c>
      <c r="D789" t="s">
        <v>3913</v>
      </c>
      <c r="E789">
        <v>796</v>
      </c>
      <c r="F789" s="62" t="s">
        <v>5864</v>
      </c>
    </row>
    <row r="790" ht="15" spans="1:6">
      <c r="A790" t="s">
        <v>3914</v>
      </c>
      <c r="B790" t="s">
        <v>642</v>
      </c>
      <c r="C790">
        <v>529639</v>
      </c>
      <c r="D790" t="s">
        <v>3915</v>
      </c>
      <c r="E790">
        <v>796</v>
      </c>
      <c r="F790" s="62" t="s">
        <v>5865</v>
      </c>
    </row>
    <row r="791" ht="15" spans="1:6">
      <c r="A791" t="s">
        <v>3916</v>
      </c>
      <c r="B791" t="s">
        <v>642</v>
      </c>
      <c r="C791">
        <v>529649</v>
      </c>
      <c r="D791" t="s">
        <v>3917</v>
      </c>
      <c r="E791">
        <v>800</v>
      </c>
      <c r="F791" s="62" t="s">
        <v>5867</v>
      </c>
    </row>
    <row r="792" ht="15" spans="1:6">
      <c r="A792" t="s">
        <v>3919</v>
      </c>
      <c r="B792" t="s">
        <v>464</v>
      </c>
      <c r="C792">
        <v>528975</v>
      </c>
      <c r="D792" t="s">
        <v>3920</v>
      </c>
      <c r="E792">
        <v>801</v>
      </c>
      <c r="F792" s="62" t="s">
        <v>5870</v>
      </c>
    </row>
    <row r="793" ht="15" spans="1:6">
      <c r="A793" t="s">
        <v>3921</v>
      </c>
      <c r="B793" t="s">
        <v>69</v>
      </c>
      <c r="C793">
        <v>530064</v>
      </c>
      <c r="D793" t="s">
        <v>3922</v>
      </c>
      <c r="E793">
        <v>801</v>
      </c>
      <c r="F793" s="62" t="s">
        <v>5871</v>
      </c>
    </row>
    <row r="794" ht="15" spans="1:6">
      <c r="A794" t="s">
        <v>532</v>
      </c>
      <c r="B794" t="s">
        <v>106</v>
      </c>
      <c r="C794">
        <v>529191</v>
      </c>
      <c r="D794" t="s">
        <v>533</v>
      </c>
      <c r="E794">
        <v>801</v>
      </c>
      <c r="F794" s="62" t="s">
        <v>5869</v>
      </c>
    </row>
    <row r="795" ht="15" spans="1:6">
      <c r="A795" t="s">
        <v>1525</v>
      </c>
      <c r="B795" t="s">
        <v>69</v>
      </c>
      <c r="C795">
        <v>530295</v>
      </c>
      <c r="D795" t="s">
        <v>3923</v>
      </c>
      <c r="E795">
        <v>801</v>
      </c>
      <c r="F795" s="62" t="s">
        <v>5872</v>
      </c>
    </row>
    <row r="796" ht="15" spans="1:6">
      <c r="A796" t="s">
        <v>579</v>
      </c>
      <c r="B796" t="s">
        <v>106</v>
      </c>
      <c r="C796">
        <v>529246</v>
      </c>
      <c r="D796" t="s">
        <v>580</v>
      </c>
      <c r="E796">
        <v>801</v>
      </c>
      <c r="F796" s="62" t="s">
        <v>5873</v>
      </c>
    </row>
    <row r="797" ht="15" spans="1:6">
      <c r="A797" t="s">
        <v>695</v>
      </c>
      <c r="B797" t="s">
        <v>471</v>
      </c>
      <c r="C797">
        <v>529116</v>
      </c>
      <c r="D797" t="s">
        <v>3924</v>
      </c>
      <c r="E797">
        <v>806</v>
      </c>
      <c r="F797" s="62" t="s">
        <v>5874</v>
      </c>
    </row>
    <row r="798" ht="15" spans="1:6">
      <c r="A798" t="s">
        <v>1168</v>
      </c>
      <c r="B798" t="s">
        <v>522</v>
      </c>
      <c r="C798">
        <v>529843</v>
      </c>
      <c r="D798" t="s">
        <v>3926</v>
      </c>
      <c r="E798">
        <v>806</v>
      </c>
      <c r="F798" s="62" t="s">
        <v>5876</v>
      </c>
    </row>
    <row r="799" ht="15" spans="1:6">
      <c r="A799" t="s">
        <v>3145</v>
      </c>
      <c r="B799" t="s">
        <v>69</v>
      </c>
      <c r="C799">
        <v>529927</v>
      </c>
      <c r="D799" t="s">
        <v>3927</v>
      </c>
      <c r="E799">
        <v>806</v>
      </c>
      <c r="F799" s="62" t="s">
        <v>5877</v>
      </c>
    </row>
    <row r="800" ht="15" spans="1:6">
      <c r="A800" t="s">
        <v>485</v>
      </c>
      <c r="B800" t="s">
        <v>471</v>
      </c>
      <c r="C800">
        <v>529910</v>
      </c>
      <c r="D800" t="s">
        <v>486</v>
      </c>
      <c r="E800">
        <v>806</v>
      </c>
      <c r="F800" s="62" t="s">
        <v>5878</v>
      </c>
    </row>
    <row r="801" ht="15" spans="1:6">
      <c r="A801" t="s">
        <v>3928</v>
      </c>
      <c r="B801" t="s">
        <v>69</v>
      </c>
      <c r="C801">
        <v>529884</v>
      </c>
      <c r="D801" t="s">
        <v>3929</v>
      </c>
      <c r="E801">
        <v>806</v>
      </c>
      <c r="F801" s="62" t="s">
        <v>5879</v>
      </c>
    </row>
    <row r="802" ht="15" spans="1:6">
      <c r="A802" t="s">
        <v>3932</v>
      </c>
      <c r="B802" t="s">
        <v>69</v>
      </c>
      <c r="C802">
        <v>529897</v>
      </c>
      <c r="D802" t="s">
        <v>3933</v>
      </c>
      <c r="E802">
        <v>811</v>
      </c>
      <c r="F802" s="62" t="s">
        <v>5882</v>
      </c>
    </row>
    <row r="803" ht="15" spans="1:6">
      <c r="A803" t="s">
        <v>3934</v>
      </c>
      <c r="B803" t="s">
        <v>642</v>
      </c>
      <c r="C803">
        <v>530297</v>
      </c>
      <c r="D803" t="s">
        <v>3935</v>
      </c>
      <c r="E803">
        <v>811</v>
      </c>
      <c r="F803" s="62" t="s">
        <v>5883</v>
      </c>
    </row>
    <row r="804" ht="15" spans="1:6">
      <c r="A804" t="s">
        <v>521</v>
      </c>
      <c r="B804" t="s">
        <v>522</v>
      </c>
      <c r="C804">
        <v>529865</v>
      </c>
      <c r="D804" t="s">
        <v>523</v>
      </c>
      <c r="E804">
        <v>811</v>
      </c>
      <c r="F804" s="62" t="s">
        <v>5884</v>
      </c>
    </row>
    <row r="805" ht="15" spans="1:6">
      <c r="A805" t="s">
        <v>3936</v>
      </c>
      <c r="B805" t="s">
        <v>69</v>
      </c>
      <c r="C805">
        <v>529979</v>
      </c>
      <c r="D805" t="s">
        <v>3937</v>
      </c>
      <c r="E805">
        <v>811</v>
      </c>
      <c r="F805" s="62" t="s">
        <v>5885</v>
      </c>
    </row>
    <row r="806" ht="15" spans="1:6">
      <c r="A806" t="s">
        <v>428</v>
      </c>
      <c r="B806" t="s">
        <v>69</v>
      </c>
      <c r="C806">
        <v>529977</v>
      </c>
      <c r="D806" t="s">
        <v>3938</v>
      </c>
      <c r="E806">
        <v>811</v>
      </c>
      <c r="F806" s="62" t="s">
        <v>5886</v>
      </c>
    </row>
    <row r="807" ht="15" spans="1:6">
      <c r="A807" t="s">
        <v>2552</v>
      </c>
      <c r="B807" t="s">
        <v>69</v>
      </c>
      <c r="C807">
        <v>529892</v>
      </c>
      <c r="D807" t="s">
        <v>3941</v>
      </c>
      <c r="E807">
        <v>816</v>
      </c>
      <c r="F807" s="62" t="s">
        <v>5889</v>
      </c>
    </row>
    <row r="808" ht="15" spans="1:6">
      <c r="A808" t="s">
        <v>428</v>
      </c>
      <c r="B808" t="s">
        <v>69</v>
      </c>
      <c r="C808">
        <v>530085</v>
      </c>
      <c r="D808" t="s">
        <v>3942</v>
      </c>
      <c r="E808">
        <v>816</v>
      </c>
      <c r="F808" s="62" t="s">
        <v>5890</v>
      </c>
    </row>
    <row r="809" ht="15" spans="1:6">
      <c r="A809" t="s">
        <v>508</v>
      </c>
      <c r="B809" t="s">
        <v>464</v>
      </c>
      <c r="C809">
        <v>530090</v>
      </c>
      <c r="D809" t="s">
        <v>509</v>
      </c>
      <c r="E809">
        <v>816</v>
      </c>
      <c r="F809" s="62" t="s">
        <v>5891</v>
      </c>
    </row>
    <row r="810" ht="15" spans="1:6">
      <c r="A810" t="s">
        <v>68</v>
      </c>
      <c r="B810" t="s">
        <v>69</v>
      </c>
      <c r="C810">
        <v>529868</v>
      </c>
      <c r="D810" t="s">
        <v>3943</v>
      </c>
      <c r="E810">
        <v>819</v>
      </c>
      <c r="F810" s="62" t="s">
        <v>5892</v>
      </c>
    </row>
    <row r="811" ht="15" spans="1:6">
      <c r="A811" t="s">
        <v>3944</v>
      </c>
      <c r="B811" t="s">
        <v>69</v>
      </c>
      <c r="C811">
        <v>529959</v>
      </c>
      <c r="D811" t="s">
        <v>3945</v>
      </c>
      <c r="E811">
        <v>819</v>
      </c>
      <c r="F811" s="62" t="s">
        <v>5893</v>
      </c>
    </row>
    <row r="812" ht="15" spans="1:6">
      <c r="A812" t="s">
        <v>105</v>
      </c>
      <c r="B812" t="s">
        <v>106</v>
      </c>
      <c r="C812">
        <v>530300</v>
      </c>
      <c r="D812" t="s">
        <v>1527</v>
      </c>
      <c r="E812">
        <v>821</v>
      </c>
      <c r="F812" s="62" t="s">
        <v>5896</v>
      </c>
    </row>
    <row r="813" ht="15" spans="1:6">
      <c r="A813" t="s">
        <v>3791</v>
      </c>
      <c r="B813" t="s">
        <v>69</v>
      </c>
      <c r="C813">
        <v>529972</v>
      </c>
      <c r="D813" t="s">
        <v>3950</v>
      </c>
      <c r="E813">
        <v>822</v>
      </c>
      <c r="F813" s="62" t="s">
        <v>5897</v>
      </c>
    </row>
    <row r="814" ht="15" spans="1:6">
      <c r="A814" t="s">
        <v>428</v>
      </c>
      <c r="B814" t="s">
        <v>69</v>
      </c>
      <c r="C814">
        <v>529829</v>
      </c>
      <c r="D814" t="s">
        <v>3951</v>
      </c>
      <c r="E814">
        <v>822</v>
      </c>
      <c r="F814" s="62" t="s">
        <v>5898</v>
      </c>
    </row>
    <row r="815" ht="15" spans="1:6">
      <c r="A815" t="s">
        <v>3952</v>
      </c>
      <c r="B815" t="s">
        <v>69</v>
      </c>
      <c r="C815">
        <v>529919</v>
      </c>
      <c r="D815" t="s">
        <v>3953</v>
      </c>
      <c r="E815">
        <v>824</v>
      </c>
      <c r="F815" s="62" t="s">
        <v>5899</v>
      </c>
    </row>
    <row r="816" ht="15" spans="1:6">
      <c r="A816" t="s">
        <v>226</v>
      </c>
      <c r="B816" t="s">
        <v>69</v>
      </c>
      <c r="C816">
        <v>529873</v>
      </c>
      <c r="D816" t="s">
        <v>3954</v>
      </c>
      <c r="E816">
        <v>824</v>
      </c>
      <c r="F816" s="62" t="s">
        <v>5900</v>
      </c>
    </row>
    <row r="817" ht="15" spans="1:6">
      <c r="A817" t="s">
        <v>6001</v>
      </c>
      <c r="B817" t="s">
        <v>69</v>
      </c>
      <c r="C817">
        <v>530077</v>
      </c>
      <c r="D817" t="s">
        <v>6002</v>
      </c>
      <c r="E817">
        <v>824</v>
      </c>
      <c r="F817" s="62" t="s">
        <v>6003</v>
      </c>
    </row>
    <row r="818" ht="15" spans="1:6">
      <c r="A818" t="s">
        <v>2868</v>
      </c>
      <c r="B818" t="s">
        <v>69</v>
      </c>
      <c r="C818">
        <v>530007</v>
      </c>
      <c r="D818" t="s">
        <v>6004</v>
      </c>
      <c r="E818">
        <v>824</v>
      </c>
      <c r="F818" s="62" t="s">
        <v>6005</v>
      </c>
    </row>
    <row r="819" ht="15" spans="1:6">
      <c r="A819" t="s">
        <v>1209</v>
      </c>
      <c r="B819" t="s">
        <v>385</v>
      </c>
      <c r="C819">
        <v>529536</v>
      </c>
      <c r="D819" t="s">
        <v>6006</v>
      </c>
      <c r="E819">
        <v>828</v>
      </c>
      <c r="F819" s="62" t="s">
        <v>6007</v>
      </c>
    </row>
    <row r="820" ht="15" spans="1:6">
      <c r="A820" t="s">
        <v>6008</v>
      </c>
      <c r="B820" t="s">
        <v>69</v>
      </c>
      <c r="C820">
        <v>529739</v>
      </c>
      <c r="D820" t="s">
        <v>6009</v>
      </c>
      <c r="E820">
        <v>828</v>
      </c>
      <c r="F820" s="62" t="s">
        <v>6010</v>
      </c>
    </row>
    <row r="821" ht="15" spans="1:6">
      <c r="A821" t="s">
        <v>5934</v>
      </c>
      <c r="B821" t="s">
        <v>69</v>
      </c>
      <c r="C821">
        <v>529915</v>
      </c>
      <c r="D821" t="s">
        <v>6011</v>
      </c>
      <c r="E821">
        <v>828</v>
      </c>
      <c r="F821" s="62" t="s">
        <v>6012</v>
      </c>
    </row>
    <row r="822" ht="15" spans="1:6">
      <c r="A822" t="s">
        <v>6013</v>
      </c>
      <c r="B822" t="s">
        <v>464</v>
      </c>
      <c r="C822">
        <v>529319</v>
      </c>
      <c r="D822" t="s">
        <v>6014</v>
      </c>
      <c r="E822">
        <v>831</v>
      </c>
      <c r="F822" s="62" t="s">
        <v>6015</v>
      </c>
    </row>
    <row r="823" ht="15" spans="1:6">
      <c r="A823" t="s">
        <v>3957</v>
      </c>
      <c r="B823" t="s">
        <v>106</v>
      </c>
      <c r="C823">
        <v>529920</v>
      </c>
      <c r="D823" t="s">
        <v>3958</v>
      </c>
      <c r="E823">
        <v>831</v>
      </c>
      <c r="F823" s="62" t="s">
        <v>5902</v>
      </c>
    </row>
    <row r="824" ht="15" spans="1:6">
      <c r="A824" t="s">
        <v>1400</v>
      </c>
      <c r="B824" t="s">
        <v>642</v>
      </c>
      <c r="C824">
        <v>529495</v>
      </c>
      <c r="D824" t="s">
        <v>1401</v>
      </c>
      <c r="E824">
        <v>831</v>
      </c>
      <c r="F824" s="62" t="s">
        <v>5903</v>
      </c>
    </row>
    <row r="825" ht="15" spans="1:6">
      <c r="A825" t="s">
        <v>886</v>
      </c>
      <c r="B825" t="s">
        <v>464</v>
      </c>
      <c r="C825">
        <v>530088</v>
      </c>
      <c r="D825" t="s">
        <v>3959</v>
      </c>
      <c r="E825">
        <v>834</v>
      </c>
      <c r="F825" s="62" t="s">
        <v>5904</v>
      </c>
    </row>
    <row r="826" ht="15" spans="1:6">
      <c r="A826" t="s">
        <v>2988</v>
      </c>
      <c r="B826" t="s">
        <v>642</v>
      </c>
      <c r="C826">
        <v>530135</v>
      </c>
      <c r="D826" t="s">
        <v>3960</v>
      </c>
      <c r="E826">
        <v>834</v>
      </c>
      <c r="F826" s="62" t="s">
        <v>5905</v>
      </c>
    </row>
    <row r="827" ht="15" spans="1:6">
      <c r="A827" t="s">
        <v>482</v>
      </c>
      <c r="B827" t="s">
        <v>483</v>
      </c>
      <c r="C827">
        <v>530303</v>
      </c>
      <c r="D827" t="s">
        <v>484</v>
      </c>
      <c r="E827">
        <v>836</v>
      </c>
      <c r="F827" s="62" t="s">
        <v>5909</v>
      </c>
    </row>
    <row r="828" ht="15" spans="1:6">
      <c r="A828" t="s">
        <v>3963</v>
      </c>
      <c r="B828" t="s">
        <v>385</v>
      </c>
      <c r="C828">
        <v>529476</v>
      </c>
      <c r="D828" t="s">
        <v>3964</v>
      </c>
      <c r="E828">
        <v>836</v>
      </c>
      <c r="F828" s="62" t="s">
        <v>5910</v>
      </c>
    </row>
    <row r="829" ht="15" spans="1:6">
      <c r="A829" t="s">
        <v>6016</v>
      </c>
      <c r="B829" t="s">
        <v>69</v>
      </c>
      <c r="C829">
        <v>529961</v>
      </c>
      <c r="D829" t="s">
        <v>6017</v>
      </c>
      <c r="E829">
        <v>836</v>
      </c>
      <c r="F829" s="62" t="s">
        <v>6018</v>
      </c>
    </row>
    <row r="830" ht="15" spans="1:6">
      <c r="A830" t="s">
        <v>6019</v>
      </c>
      <c r="B830" t="s">
        <v>464</v>
      </c>
      <c r="C830">
        <v>529318</v>
      </c>
      <c r="D830" t="s">
        <v>6020</v>
      </c>
      <c r="E830">
        <v>839</v>
      </c>
      <c r="F830" s="62" t="s">
        <v>6021</v>
      </c>
    </row>
    <row r="831" ht="15" spans="1:6">
      <c r="A831" t="s">
        <v>6022</v>
      </c>
      <c r="B831" t="s">
        <v>106</v>
      </c>
      <c r="C831">
        <v>529908</v>
      </c>
      <c r="D831" t="s">
        <v>6023</v>
      </c>
      <c r="E831">
        <v>839</v>
      </c>
      <c r="F831" s="62" t="s">
        <v>6024</v>
      </c>
    </row>
    <row r="832" ht="15" spans="1:6">
      <c r="A832" t="s">
        <v>6025</v>
      </c>
      <c r="B832" t="s">
        <v>642</v>
      </c>
      <c r="C832">
        <v>530304</v>
      </c>
      <c r="D832" t="s">
        <v>6026</v>
      </c>
      <c r="E832">
        <v>841</v>
      </c>
      <c r="F832" s="62" t="s">
        <v>6027</v>
      </c>
    </row>
    <row r="833" ht="15" spans="1:6">
      <c r="A833" t="s">
        <v>680</v>
      </c>
      <c r="B833" t="s">
        <v>464</v>
      </c>
      <c r="C833">
        <v>530103</v>
      </c>
      <c r="D833" t="s">
        <v>6028</v>
      </c>
      <c r="E833">
        <v>842</v>
      </c>
      <c r="F833" s="62" t="s">
        <v>6029</v>
      </c>
    </row>
    <row r="834" ht="15" spans="1:6">
      <c r="A834" t="s">
        <v>3260</v>
      </c>
      <c r="B834" t="s">
        <v>69</v>
      </c>
      <c r="C834">
        <v>529964</v>
      </c>
      <c r="D834" t="s">
        <v>6030</v>
      </c>
      <c r="E834">
        <v>843</v>
      </c>
      <c r="F834" s="62" t="s">
        <v>6031</v>
      </c>
    </row>
    <row r="835" ht="15" spans="1:6">
      <c r="A835" t="s">
        <v>6032</v>
      </c>
      <c r="B835" t="s">
        <v>642</v>
      </c>
      <c r="C835">
        <v>529772</v>
      </c>
      <c r="D835" t="s">
        <v>6033</v>
      </c>
      <c r="E835">
        <v>843</v>
      </c>
      <c r="F835" s="62" t="s">
        <v>6034</v>
      </c>
    </row>
    <row r="836" ht="15" spans="1:6">
      <c r="A836" t="s">
        <v>1360</v>
      </c>
      <c r="B836" t="s">
        <v>69</v>
      </c>
      <c r="C836">
        <v>529849</v>
      </c>
      <c r="D836" t="s">
        <v>6035</v>
      </c>
      <c r="E836">
        <v>843</v>
      </c>
      <c r="F836" s="62" t="s">
        <v>6036</v>
      </c>
    </row>
    <row r="837" ht="15" spans="1:6">
      <c r="A837" t="s">
        <v>6037</v>
      </c>
      <c r="B837" t="s">
        <v>69</v>
      </c>
      <c r="C837">
        <v>530130</v>
      </c>
      <c r="D837" t="s">
        <v>6038</v>
      </c>
      <c r="E837">
        <v>843</v>
      </c>
      <c r="F837" s="62" t="s">
        <v>6039</v>
      </c>
    </row>
    <row r="838" ht="15" spans="1:6">
      <c r="A838" t="s">
        <v>6040</v>
      </c>
      <c r="B838" t="s">
        <v>464</v>
      </c>
      <c r="C838">
        <v>530086</v>
      </c>
      <c r="D838" t="s">
        <v>6041</v>
      </c>
      <c r="E838">
        <v>847</v>
      </c>
      <c r="F838" s="62" t="s">
        <v>6042</v>
      </c>
    </row>
    <row r="839" ht="15" spans="1:6">
      <c r="A839" t="s">
        <v>6043</v>
      </c>
      <c r="B839" t="s">
        <v>69</v>
      </c>
      <c r="C839">
        <v>530078</v>
      </c>
      <c r="D839" t="s">
        <v>6044</v>
      </c>
      <c r="E839">
        <v>847</v>
      </c>
      <c r="F839" s="62" t="s">
        <v>6045</v>
      </c>
    </row>
    <row r="840" ht="15" spans="1:6">
      <c r="A840" t="s">
        <v>6046</v>
      </c>
      <c r="B840" t="s">
        <v>642</v>
      </c>
      <c r="C840">
        <v>529738</v>
      </c>
      <c r="D840" t="s">
        <v>6047</v>
      </c>
      <c r="E840">
        <v>847</v>
      </c>
      <c r="F840" s="62" t="s">
        <v>6048</v>
      </c>
    </row>
    <row r="841" ht="15" spans="1:6">
      <c r="A841" t="s">
        <v>6049</v>
      </c>
      <c r="B841" t="s">
        <v>106</v>
      </c>
      <c r="C841">
        <v>529626</v>
      </c>
      <c r="D841" t="s">
        <v>6050</v>
      </c>
      <c r="E841">
        <v>847</v>
      </c>
      <c r="F841" s="62" t="s">
        <v>6051</v>
      </c>
    </row>
    <row r="842" ht="15" spans="1:6">
      <c r="A842" t="s">
        <v>3791</v>
      </c>
      <c r="B842" t="s">
        <v>69</v>
      </c>
      <c r="C842">
        <v>529941</v>
      </c>
      <c r="D842" t="s">
        <v>6052</v>
      </c>
      <c r="E842">
        <v>847</v>
      </c>
      <c r="F842" s="62" t="s">
        <v>6053</v>
      </c>
    </row>
    <row r="843" ht="15" spans="1:6">
      <c r="A843" t="s">
        <v>595</v>
      </c>
      <c r="B843" t="s">
        <v>464</v>
      </c>
      <c r="C843">
        <v>529928</v>
      </c>
      <c r="D843" t="s">
        <v>6054</v>
      </c>
      <c r="E843">
        <v>852</v>
      </c>
      <c r="F843" s="62" t="s">
        <v>6055</v>
      </c>
    </row>
    <row r="844" ht="15" spans="1:6">
      <c r="A844" t="s">
        <v>6056</v>
      </c>
      <c r="B844" t="s">
        <v>642</v>
      </c>
      <c r="C844">
        <v>530305</v>
      </c>
      <c r="D844" t="s">
        <v>6057</v>
      </c>
      <c r="E844">
        <v>852</v>
      </c>
      <c r="F844" s="62" t="s">
        <v>6058</v>
      </c>
    </row>
    <row r="845" ht="15" spans="1:6">
      <c r="A845" t="s">
        <v>5998</v>
      </c>
      <c r="B845" t="s">
        <v>464</v>
      </c>
      <c r="C845">
        <v>529317</v>
      </c>
      <c r="D845" t="s">
        <v>6059</v>
      </c>
      <c r="E845">
        <v>852</v>
      </c>
      <c r="F845" s="62" t="s">
        <v>6060</v>
      </c>
    </row>
    <row r="846" ht="15" spans="1:6">
      <c r="A846" t="s">
        <v>864</v>
      </c>
      <c r="B846" t="s">
        <v>69</v>
      </c>
      <c r="C846">
        <v>530118</v>
      </c>
      <c r="D846" t="s">
        <v>6061</v>
      </c>
      <c r="E846">
        <v>852</v>
      </c>
      <c r="F846" s="62" t="s">
        <v>6062</v>
      </c>
    </row>
    <row r="847" ht="15" spans="1:6">
      <c r="A847" t="s">
        <v>105</v>
      </c>
      <c r="B847" t="s">
        <v>106</v>
      </c>
      <c r="C847">
        <v>504314</v>
      </c>
      <c r="D847" t="s">
        <v>6063</v>
      </c>
      <c r="E847">
        <v>852</v>
      </c>
      <c r="F847" s="62" t="s">
        <v>6064</v>
      </c>
    </row>
    <row r="848" ht="15" spans="1:6">
      <c r="A848" t="s">
        <v>6065</v>
      </c>
      <c r="B848" t="s">
        <v>464</v>
      </c>
      <c r="C848">
        <v>529108</v>
      </c>
      <c r="D848" t="s">
        <v>6066</v>
      </c>
      <c r="E848">
        <v>857</v>
      </c>
      <c r="F848" s="62" t="s">
        <v>6067</v>
      </c>
    </row>
    <row r="849" ht="15" spans="1:6">
      <c r="A849" t="s">
        <v>105</v>
      </c>
      <c r="B849" t="s">
        <v>106</v>
      </c>
      <c r="C849">
        <v>530015</v>
      </c>
      <c r="D849" t="s">
        <v>6068</v>
      </c>
      <c r="E849">
        <v>857</v>
      </c>
      <c r="F849" s="62" t="s">
        <v>6069</v>
      </c>
    </row>
    <row r="850" ht="15" spans="1:6">
      <c r="A850" t="s">
        <v>6070</v>
      </c>
      <c r="B850" t="s">
        <v>69</v>
      </c>
      <c r="C850">
        <v>530107</v>
      </c>
      <c r="D850" t="s">
        <v>6071</v>
      </c>
      <c r="E850">
        <v>857</v>
      </c>
      <c r="F850" s="62" t="s">
        <v>6072</v>
      </c>
    </row>
    <row r="851" ht="15" spans="1:6">
      <c r="A851" t="s">
        <v>68</v>
      </c>
      <c r="B851" t="s">
        <v>69</v>
      </c>
      <c r="C851">
        <v>529799</v>
      </c>
      <c r="D851" t="s">
        <v>6073</v>
      </c>
      <c r="E851">
        <v>857</v>
      </c>
      <c r="F851" s="62" t="s">
        <v>6074</v>
      </c>
    </row>
    <row r="852" ht="15" spans="1:6">
      <c r="A852" t="s">
        <v>6075</v>
      </c>
      <c r="B852" t="s">
        <v>483</v>
      </c>
      <c r="C852">
        <v>530307</v>
      </c>
      <c r="D852" t="s">
        <v>6076</v>
      </c>
      <c r="E852">
        <v>861</v>
      </c>
      <c r="F852" s="62" t="s">
        <v>6077</v>
      </c>
    </row>
    <row r="853" ht="15" spans="1:6">
      <c r="A853" t="s">
        <v>2525</v>
      </c>
      <c r="B853" t="s">
        <v>69</v>
      </c>
      <c r="C853">
        <v>529832</v>
      </c>
      <c r="D853" t="s">
        <v>6078</v>
      </c>
      <c r="E853">
        <v>861</v>
      </c>
      <c r="F853" s="62" t="s">
        <v>6079</v>
      </c>
    </row>
    <row r="854" ht="15" spans="1:6">
      <c r="A854" t="s">
        <v>818</v>
      </c>
      <c r="B854" t="s">
        <v>385</v>
      </c>
      <c r="C854">
        <v>529249</v>
      </c>
      <c r="D854" t="s">
        <v>6080</v>
      </c>
      <c r="E854">
        <v>863</v>
      </c>
      <c r="F854" s="62" t="s">
        <v>6081</v>
      </c>
    </row>
    <row r="855" ht="15" spans="1:6">
      <c r="A855" t="s">
        <v>2626</v>
      </c>
      <c r="B855" t="s">
        <v>69</v>
      </c>
      <c r="C855">
        <v>530100</v>
      </c>
      <c r="D855" t="s">
        <v>6082</v>
      </c>
      <c r="E855">
        <v>863</v>
      </c>
      <c r="F855" s="62" t="s">
        <v>6083</v>
      </c>
    </row>
    <row r="856" ht="15" spans="1:6">
      <c r="A856" t="s">
        <v>2354</v>
      </c>
      <c r="B856" t="s">
        <v>69</v>
      </c>
      <c r="C856">
        <v>529824</v>
      </c>
      <c r="D856" t="s">
        <v>6084</v>
      </c>
      <c r="E856">
        <v>863</v>
      </c>
      <c r="F856" s="62" t="s">
        <v>6085</v>
      </c>
    </row>
    <row r="857" ht="15" spans="1:6">
      <c r="A857" t="s">
        <v>6086</v>
      </c>
      <c r="B857" t="s">
        <v>106</v>
      </c>
      <c r="C857">
        <v>530193</v>
      </c>
      <c r="D857" t="s">
        <v>6087</v>
      </c>
      <c r="E857">
        <v>863</v>
      </c>
      <c r="F857" s="62" t="s">
        <v>6088</v>
      </c>
    </row>
    <row r="858" ht="15" spans="1:6">
      <c r="A858" t="s">
        <v>388</v>
      </c>
      <c r="B858" t="s">
        <v>69</v>
      </c>
      <c r="C858">
        <v>530073</v>
      </c>
      <c r="D858" t="s">
        <v>6089</v>
      </c>
      <c r="E858">
        <v>867</v>
      </c>
      <c r="F858" s="62" t="s">
        <v>6090</v>
      </c>
    </row>
    <row r="859" ht="15" spans="1:6">
      <c r="A859" t="s">
        <v>177</v>
      </c>
      <c r="B859" t="s">
        <v>106</v>
      </c>
      <c r="C859">
        <v>529087</v>
      </c>
      <c r="D859" t="s">
        <v>6091</v>
      </c>
      <c r="E859">
        <v>867</v>
      </c>
      <c r="F859" s="62" t="s">
        <v>6092</v>
      </c>
    </row>
    <row r="860" ht="15" spans="1:6">
      <c r="A860" t="s">
        <v>1044</v>
      </c>
      <c r="B860" t="s">
        <v>69</v>
      </c>
      <c r="C860">
        <v>529817</v>
      </c>
      <c r="D860" t="s">
        <v>6093</v>
      </c>
      <c r="E860">
        <v>869</v>
      </c>
      <c r="F860" s="62" t="s">
        <v>6094</v>
      </c>
    </row>
    <row r="861" ht="15" spans="1:6">
      <c r="A861" t="s">
        <v>6095</v>
      </c>
      <c r="B861" t="s">
        <v>464</v>
      </c>
      <c r="C861">
        <v>530087</v>
      </c>
      <c r="D861" t="s">
        <v>6096</v>
      </c>
      <c r="E861">
        <v>870</v>
      </c>
      <c r="F861" s="62" t="s">
        <v>6097</v>
      </c>
    </row>
    <row r="862" ht="15" spans="1:6">
      <c r="A862" t="s">
        <v>137</v>
      </c>
      <c r="B862" t="s">
        <v>69</v>
      </c>
      <c r="C862">
        <v>529887</v>
      </c>
      <c r="D862" t="s">
        <v>6098</v>
      </c>
      <c r="E862">
        <v>870</v>
      </c>
      <c r="F862" s="62" t="s">
        <v>6099</v>
      </c>
    </row>
    <row r="863" ht="15" spans="1:6">
      <c r="A863" t="s">
        <v>6100</v>
      </c>
      <c r="B863" t="s">
        <v>464</v>
      </c>
      <c r="C863">
        <v>529951</v>
      </c>
      <c r="D863" t="s">
        <v>6101</v>
      </c>
      <c r="E863">
        <v>872</v>
      </c>
      <c r="F863" s="62" t="s">
        <v>6102</v>
      </c>
    </row>
    <row r="864" ht="15" spans="1:6">
      <c r="A864" t="s">
        <v>6103</v>
      </c>
      <c r="B864" t="s">
        <v>385</v>
      </c>
      <c r="C864">
        <v>529998</v>
      </c>
      <c r="D864" t="s">
        <v>6104</v>
      </c>
      <c r="E864">
        <v>872</v>
      </c>
      <c r="F864" s="62" t="s">
        <v>6105</v>
      </c>
    </row>
    <row r="865" ht="15" spans="1:6">
      <c r="A865" t="s">
        <v>174</v>
      </c>
      <c r="B865" t="s">
        <v>69</v>
      </c>
      <c r="C865">
        <v>530123</v>
      </c>
      <c r="D865" t="s">
        <v>6106</v>
      </c>
      <c r="E865">
        <v>874</v>
      </c>
      <c r="F865" s="62" t="s">
        <v>6107</v>
      </c>
    </row>
    <row r="866" ht="15" spans="1:6">
      <c r="A866" t="s">
        <v>496</v>
      </c>
      <c r="B866" t="s">
        <v>497</v>
      </c>
      <c r="C866">
        <v>529645</v>
      </c>
      <c r="D866" t="s">
        <v>6108</v>
      </c>
      <c r="E866">
        <v>874</v>
      </c>
      <c r="F866" s="62" t="s">
        <v>6109</v>
      </c>
    </row>
    <row r="867" ht="15" spans="1:6">
      <c r="A867" t="s">
        <v>6110</v>
      </c>
      <c r="B867" t="s">
        <v>642</v>
      </c>
      <c r="C867">
        <v>530309</v>
      </c>
      <c r="D867" t="s">
        <v>6111</v>
      </c>
      <c r="E867">
        <v>874</v>
      </c>
      <c r="F867" s="62" t="s">
        <v>6112</v>
      </c>
    </row>
    <row r="868" ht="15" spans="1:6">
      <c r="A868" t="s">
        <v>793</v>
      </c>
      <c r="B868" t="s">
        <v>471</v>
      </c>
      <c r="C868">
        <v>529068</v>
      </c>
      <c r="D868" t="s">
        <v>6113</v>
      </c>
      <c r="E868">
        <v>874</v>
      </c>
      <c r="F868" s="62" t="s">
        <v>6114</v>
      </c>
    </row>
    <row r="869" ht="15" spans="1:6">
      <c r="A869" t="s">
        <v>2731</v>
      </c>
      <c r="B869" t="s">
        <v>642</v>
      </c>
      <c r="C869">
        <v>530127</v>
      </c>
      <c r="D869" t="s">
        <v>6115</v>
      </c>
      <c r="E869">
        <v>878</v>
      </c>
      <c r="F869" s="62" t="s">
        <v>6116</v>
      </c>
    </row>
    <row r="870" ht="15" spans="1:6">
      <c r="A870" t="s">
        <v>6117</v>
      </c>
      <c r="B870" t="s">
        <v>572</v>
      </c>
      <c r="C870">
        <v>529544</v>
      </c>
      <c r="D870" t="s">
        <v>6118</v>
      </c>
      <c r="E870">
        <v>878</v>
      </c>
      <c r="F870" s="62" t="s">
        <v>6119</v>
      </c>
    </row>
    <row r="871" ht="15" spans="1:6">
      <c r="A871" t="s">
        <v>6120</v>
      </c>
      <c r="B871" t="s">
        <v>471</v>
      </c>
      <c r="C871">
        <v>529894</v>
      </c>
      <c r="D871" t="s">
        <v>6121</v>
      </c>
      <c r="E871">
        <v>880</v>
      </c>
      <c r="F871" s="62" t="s">
        <v>6122</v>
      </c>
    </row>
    <row r="872" ht="15" spans="1:6">
      <c r="A872" t="s">
        <v>384</v>
      </c>
      <c r="B872" t="s">
        <v>385</v>
      </c>
      <c r="C872">
        <v>529861</v>
      </c>
      <c r="D872" t="s">
        <v>6123</v>
      </c>
      <c r="E872">
        <v>881</v>
      </c>
      <c r="F872" s="62" t="s">
        <v>6124</v>
      </c>
    </row>
    <row r="873" ht="15" spans="1:6">
      <c r="A873" t="s">
        <v>6125</v>
      </c>
      <c r="B873" t="s">
        <v>106</v>
      </c>
      <c r="C873">
        <v>529499</v>
      </c>
      <c r="D873" t="s">
        <v>6126</v>
      </c>
      <c r="E873">
        <v>882</v>
      </c>
      <c r="F873" s="62" t="s">
        <v>6127</v>
      </c>
    </row>
    <row r="874" ht="15" spans="1:6">
      <c r="A874" t="s">
        <v>177</v>
      </c>
      <c r="B874" t="s">
        <v>106</v>
      </c>
      <c r="C874">
        <v>529524</v>
      </c>
      <c r="D874" t="s">
        <v>6128</v>
      </c>
      <c r="E874">
        <v>882</v>
      </c>
      <c r="F874" s="62" t="s">
        <v>6129</v>
      </c>
    </row>
    <row r="875" ht="15" spans="1:6">
      <c r="A875" t="s">
        <v>2868</v>
      </c>
      <c r="B875" t="s">
        <v>69</v>
      </c>
      <c r="C875">
        <v>530311</v>
      </c>
      <c r="D875" t="s">
        <v>6130</v>
      </c>
      <c r="E875">
        <v>882</v>
      </c>
      <c r="F875" s="62" t="s">
        <v>6131</v>
      </c>
    </row>
    <row r="876" ht="15" spans="1:6">
      <c r="A876" t="s">
        <v>1653</v>
      </c>
      <c r="B876" t="s">
        <v>69</v>
      </c>
      <c r="C876">
        <v>529858</v>
      </c>
      <c r="D876" t="s">
        <v>6132</v>
      </c>
      <c r="E876">
        <v>882</v>
      </c>
      <c r="F876" s="62" t="s">
        <v>6133</v>
      </c>
    </row>
    <row r="877" ht="15" spans="1:6">
      <c r="A877" t="s">
        <v>384</v>
      </c>
      <c r="B877" t="s">
        <v>385</v>
      </c>
      <c r="C877">
        <v>529264</v>
      </c>
      <c r="D877" t="s">
        <v>6134</v>
      </c>
      <c r="E877">
        <v>886</v>
      </c>
      <c r="F877" s="62" t="s">
        <v>6135</v>
      </c>
    </row>
    <row r="878" ht="15" spans="1:6">
      <c r="A878" t="s">
        <v>6136</v>
      </c>
      <c r="B878" t="s">
        <v>106</v>
      </c>
      <c r="C878">
        <v>529359</v>
      </c>
      <c r="D878" t="s">
        <v>6137</v>
      </c>
      <c r="E878">
        <v>887</v>
      </c>
      <c r="F878" s="62" t="s">
        <v>6138</v>
      </c>
    </row>
    <row r="879" ht="15" spans="1:6">
      <c r="A879" t="s">
        <v>6139</v>
      </c>
      <c r="B879" t="s">
        <v>69</v>
      </c>
      <c r="C879">
        <v>530312</v>
      </c>
      <c r="D879" t="s">
        <v>6140</v>
      </c>
      <c r="E879">
        <v>888</v>
      </c>
      <c r="F879" s="62" t="s">
        <v>6141</v>
      </c>
    </row>
    <row r="880" ht="15" spans="1:6">
      <c r="A880" t="s">
        <v>6142</v>
      </c>
      <c r="B880" t="s">
        <v>69</v>
      </c>
      <c r="C880">
        <v>530313</v>
      </c>
      <c r="D880" t="s">
        <v>6143</v>
      </c>
      <c r="E880">
        <v>888</v>
      </c>
      <c r="F880" s="62" t="s">
        <v>6144</v>
      </c>
    </row>
    <row r="881" ht="15" spans="1:6">
      <c r="A881" t="s">
        <v>6145</v>
      </c>
      <c r="B881" t="s">
        <v>385</v>
      </c>
      <c r="C881">
        <v>529275</v>
      </c>
      <c r="D881" t="s">
        <v>6146</v>
      </c>
      <c r="E881">
        <v>888</v>
      </c>
      <c r="F881" s="62" t="s">
        <v>6147</v>
      </c>
    </row>
    <row r="882" ht="15" spans="1:6">
      <c r="A882" t="s">
        <v>6148</v>
      </c>
      <c r="B882" t="s">
        <v>106</v>
      </c>
      <c r="C882">
        <v>529373</v>
      </c>
      <c r="D882" t="s">
        <v>6149</v>
      </c>
      <c r="E882">
        <v>891</v>
      </c>
      <c r="F882" s="62" t="s">
        <v>6150</v>
      </c>
    </row>
    <row r="883" ht="15" spans="1:6">
      <c r="A883" t="s">
        <v>174</v>
      </c>
      <c r="B883" t="s">
        <v>69</v>
      </c>
      <c r="C883">
        <v>529949</v>
      </c>
      <c r="D883" t="s">
        <v>6151</v>
      </c>
      <c r="E883">
        <v>891</v>
      </c>
      <c r="F883" s="62" t="s">
        <v>6152</v>
      </c>
    </row>
    <row r="884" ht="15" spans="1:6">
      <c r="A884" t="s">
        <v>2868</v>
      </c>
      <c r="B884" t="s">
        <v>69</v>
      </c>
      <c r="C884">
        <v>529760</v>
      </c>
      <c r="D884" t="s">
        <v>6153</v>
      </c>
      <c r="E884">
        <v>893</v>
      </c>
      <c r="F884" s="62" t="s">
        <v>6154</v>
      </c>
    </row>
    <row r="885" ht="15" spans="1:6">
      <c r="A885" t="s">
        <v>6155</v>
      </c>
      <c r="B885" t="s">
        <v>642</v>
      </c>
      <c r="C885">
        <v>530314</v>
      </c>
      <c r="D885" t="s">
        <v>6156</v>
      </c>
      <c r="E885">
        <v>894</v>
      </c>
      <c r="F885" s="62" t="s">
        <v>6157</v>
      </c>
    </row>
    <row r="886" ht="15" spans="1:6">
      <c r="A886" t="s">
        <v>6158</v>
      </c>
      <c r="B886" t="s">
        <v>464</v>
      </c>
      <c r="C886">
        <v>530315</v>
      </c>
      <c r="D886" t="s">
        <v>6159</v>
      </c>
      <c r="E886">
        <v>894</v>
      </c>
      <c r="F886" s="62" t="s">
        <v>6160</v>
      </c>
    </row>
    <row r="887" ht="15" spans="1:6">
      <c r="A887" t="s">
        <v>749</v>
      </c>
      <c r="B887" t="s">
        <v>642</v>
      </c>
      <c r="C887">
        <v>530316</v>
      </c>
      <c r="D887" t="s">
        <v>6161</v>
      </c>
      <c r="E887">
        <v>896</v>
      </c>
      <c r="F887" s="62" t="s">
        <v>6162</v>
      </c>
    </row>
    <row r="888" ht="15" spans="1:6">
      <c r="A888" t="s">
        <v>2354</v>
      </c>
      <c r="B888" t="s">
        <v>69</v>
      </c>
      <c r="C888">
        <v>530155</v>
      </c>
      <c r="D888" t="s">
        <v>6163</v>
      </c>
      <c r="E888">
        <v>896</v>
      </c>
      <c r="F888" s="62" t="s">
        <v>6164</v>
      </c>
    </row>
    <row r="889" ht="15" spans="1:6">
      <c r="A889" t="s">
        <v>6165</v>
      </c>
      <c r="B889" t="s">
        <v>106</v>
      </c>
      <c r="C889">
        <v>529501</v>
      </c>
      <c r="D889" t="s">
        <v>6166</v>
      </c>
      <c r="E889">
        <v>898</v>
      </c>
      <c r="F889" s="62" t="s">
        <v>6167</v>
      </c>
    </row>
    <row r="890" ht="15" spans="1:6">
      <c r="A890" t="s">
        <v>521</v>
      </c>
      <c r="B890" t="s">
        <v>522</v>
      </c>
      <c r="C890">
        <v>530318</v>
      </c>
      <c r="D890" t="s">
        <v>6168</v>
      </c>
      <c r="E890">
        <v>898</v>
      </c>
      <c r="F890" s="62" t="s">
        <v>6169</v>
      </c>
    </row>
    <row r="891" ht="15" spans="1:6">
      <c r="A891" t="s">
        <v>6170</v>
      </c>
      <c r="B891" t="s">
        <v>69</v>
      </c>
      <c r="C891">
        <v>530079</v>
      </c>
      <c r="D891" t="s">
        <v>6171</v>
      </c>
      <c r="E891">
        <v>900</v>
      </c>
      <c r="F891" s="62" t="s">
        <v>6172</v>
      </c>
    </row>
    <row r="892" ht="15" spans="1:6">
      <c r="A892" t="s">
        <v>6173</v>
      </c>
      <c r="B892" t="s">
        <v>464</v>
      </c>
      <c r="C892">
        <v>530124</v>
      </c>
      <c r="D892" t="s">
        <v>6174</v>
      </c>
      <c r="E892">
        <v>901</v>
      </c>
      <c r="F892" s="62" t="s">
        <v>6175</v>
      </c>
    </row>
    <row r="893" ht="15" spans="1:6">
      <c r="A893" t="s">
        <v>6176</v>
      </c>
      <c r="B893" t="s">
        <v>385</v>
      </c>
      <c r="C893">
        <v>529896</v>
      </c>
      <c r="D893" t="s">
        <v>6177</v>
      </c>
      <c r="E893">
        <v>902</v>
      </c>
      <c r="F893" s="62" t="s">
        <v>6178</v>
      </c>
    </row>
    <row r="894" ht="15" spans="1:6">
      <c r="A894" t="s">
        <v>6179</v>
      </c>
      <c r="B894" t="s">
        <v>642</v>
      </c>
      <c r="C894">
        <v>529842</v>
      </c>
      <c r="D894" t="s">
        <v>6180</v>
      </c>
      <c r="E894">
        <v>902</v>
      </c>
      <c r="F894" s="62" t="s">
        <v>6181</v>
      </c>
    </row>
    <row r="895" ht="15" spans="1:6">
      <c r="A895" t="s">
        <v>1653</v>
      </c>
      <c r="B895" t="s">
        <v>69</v>
      </c>
      <c r="C895">
        <v>530110</v>
      </c>
      <c r="D895" t="s">
        <v>6182</v>
      </c>
      <c r="E895">
        <v>902</v>
      </c>
      <c r="F895" s="62" t="s">
        <v>6183</v>
      </c>
    </row>
    <row r="896" ht="15" spans="1:6">
      <c r="A896" t="s">
        <v>2916</v>
      </c>
      <c r="B896" t="s">
        <v>69</v>
      </c>
      <c r="C896">
        <v>530089</v>
      </c>
      <c r="D896" t="s">
        <v>6184</v>
      </c>
      <c r="E896">
        <v>905</v>
      </c>
      <c r="F896" s="62" t="s">
        <v>6185</v>
      </c>
    </row>
    <row r="897" ht="15" spans="1:6">
      <c r="A897" t="s">
        <v>2717</v>
      </c>
      <c r="B897" t="s">
        <v>69</v>
      </c>
      <c r="C897">
        <v>530117</v>
      </c>
      <c r="D897" t="s">
        <v>6186</v>
      </c>
      <c r="E897">
        <v>905</v>
      </c>
      <c r="F897" s="62" t="s">
        <v>6187</v>
      </c>
    </row>
    <row r="898" ht="15" spans="1:6">
      <c r="A898" t="s">
        <v>6188</v>
      </c>
      <c r="B898" t="s">
        <v>471</v>
      </c>
      <c r="C898">
        <v>530320</v>
      </c>
      <c r="D898" t="s">
        <v>6189</v>
      </c>
      <c r="E898">
        <v>905</v>
      </c>
      <c r="F898" s="62" t="s">
        <v>6190</v>
      </c>
    </row>
    <row r="899" ht="15" spans="1:6">
      <c r="A899" t="s">
        <v>6191</v>
      </c>
      <c r="B899" t="s">
        <v>106</v>
      </c>
      <c r="C899">
        <v>529542</v>
      </c>
      <c r="D899" t="s">
        <v>6192</v>
      </c>
      <c r="E899">
        <v>908</v>
      </c>
      <c r="F899" s="62" t="s">
        <v>6193</v>
      </c>
    </row>
    <row r="900" ht="15" spans="1:6">
      <c r="A900" t="s">
        <v>6194</v>
      </c>
      <c r="B900" t="s">
        <v>69</v>
      </c>
      <c r="C900">
        <v>530321</v>
      </c>
      <c r="D900" t="s">
        <v>6195</v>
      </c>
      <c r="E900">
        <v>908</v>
      </c>
      <c r="F900" s="62" t="s">
        <v>6196</v>
      </c>
    </row>
    <row r="901" ht="15" spans="1:6">
      <c r="A901" t="s">
        <v>6197</v>
      </c>
      <c r="B901" t="s">
        <v>464</v>
      </c>
      <c r="C901">
        <v>530322</v>
      </c>
      <c r="D901" t="s">
        <v>6198</v>
      </c>
      <c r="E901">
        <v>908</v>
      </c>
      <c r="F901" s="62" t="s">
        <v>6199</v>
      </c>
    </row>
    <row r="902" ht="15" spans="1:6">
      <c r="A902" t="s">
        <v>6200</v>
      </c>
      <c r="B902" t="s">
        <v>642</v>
      </c>
      <c r="C902">
        <v>530323</v>
      </c>
      <c r="D902" t="s">
        <v>6201</v>
      </c>
      <c r="E902">
        <v>908</v>
      </c>
      <c r="F902" s="62" t="s">
        <v>6202</v>
      </c>
    </row>
    <row r="903" ht="15" spans="1:6">
      <c r="A903" t="s">
        <v>680</v>
      </c>
      <c r="B903" t="s">
        <v>464</v>
      </c>
      <c r="C903">
        <v>529924</v>
      </c>
      <c r="D903" t="s">
        <v>6203</v>
      </c>
      <c r="E903">
        <v>912</v>
      </c>
      <c r="F903" s="62" t="s">
        <v>6204</v>
      </c>
    </row>
    <row r="904" ht="15" spans="1:6">
      <c r="A904" t="s">
        <v>1446</v>
      </c>
      <c r="B904" t="s">
        <v>385</v>
      </c>
      <c r="C904">
        <v>529242</v>
      </c>
      <c r="D904" t="s">
        <v>6205</v>
      </c>
      <c r="E904">
        <v>912</v>
      </c>
      <c r="F904" s="62" t="s">
        <v>6206</v>
      </c>
    </row>
    <row r="905" ht="15" spans="1:6">
      <c r="A905" t="s">
        <v>3407</v>
      </c>
      <c r="B905" t="s">
        <v>642</v>
      </c>
      <c r="C905">
        <v>530324</v>
      </c>
      <c r="D905" t="s">
        <v>6207</v>
      </c>
      <c r="E905">
        <v>912</v>
      </c>
      <c r="F905" s="62" t="s">
        <v>6208</v>
      </c>
    </row>
    <row r="906" ht="15" spans="1:6">
      <c r="A906" t="s">
        <v>6209</v>
      </c>
      <c r="B906" t="s">
        <v>464</v>
      </c>
      <c r="C906">
        <v>529294</v>
      </c>
      <c r="D906" t="s">
        <v>6210</v>
      </c>
      <c r="E906">
        <v>912</v>
      </c>
      <c r="F906" s="62" t="s">
        <v>6211</v>
      </c>
    </row>
    <row r="907" ht="15" spans="1:6">
      <c r="A907" t="s">
        <v>6212</v>
      </c>
      <c r="B907" t="s">
        <v>69</v>
      </c>
      <c r="C907">
        <v>529511</v>
      </c>
      <c r="D907" t="s">
        <v>6213</v>
      </c>
      <c r="E907">
        <v>912</v>
      </c>
      <c r="F907" s="62" t="s">
        <v>6214</v>
      </c>
    </row>
    <row r="908" ht="15" spans="1:6">
      <c r="A908" t="s">
        <v>6215</v>
      </c>
      <c r="B908" t="s">
        <v>497</v>
      </c>
      <c r="C908">
        <v>530075</v>
      </c>
      <c r="D908" t="s">
        <v>6216</v>
      </c>
      <c r="E908">
        <v>917</v>
      </c>
      <c r="F908" s="62" t="s">
        <v>6217</v>
      </c>
    </row>
    <row r="909" ht="15" spans="1:6">
      <c r="A909" t="s">
        <v>1367</v>
      </c>
      <c r="B909" t="s">
        <v>69</v>
      </c>
      <c r="C909">
        <v>530156</v>
      </c>
      <c r="D909" t="s">
        <v>6218</v>
      </c>
      <c r="E909">
        <v>917</v>
      </c>
      <c r="F909" s="62" t="s">
        <v>6219</v>
      </c>
    </row>
    <row r="910" ht="15" spans="1:6">
      <c r="A910" t="s">
        <v>2525</v>
      </c>
      <c r="B910" t="s">
        <v>69</v>
      </c>
      <c r="C910">
        <v>530106</v>
      </c>
      <c r="D910" t="s">
        <v>6220</v>
      </c>
      <c r="E910">
        <v>919</v>
      </c>
      <c r="F910" s="62" t="s">
        <v>6221</v>
      </c>
    </row>
    <row r="911" ht="15" spans="1:6">
      <c r="A911" t="s">
        <v>6222</v>
      </c>
      <c r="B911" t="s">
        <v>106</v>
      </c>
      <c r="C911">
        <v>529372</v>
      </c>
      <c r="D911" t="s">
        <v>6223</v>
      </c>
      <c r="E911">
        <v>920</v>
      </c>
      <c r="F911" s="62" t="s">
        <v>6224</v>
      </c>
    </row>
    <row r="912" ht="15" spans="1:6">
      <c r="A912" t="s">
        <v>1367</v>
      </c>
      <c r="B912" t="s">
        <v>69</v>
      </c>
      <c r="C912">
        <v>530121</v>
      </c>
      <c r="D912" t="s">
        <v>6225</v>
      </c>
      <c r="E912">
        <v>920</v>
      </c>
      <c r="F912" s="62" t="s">
        <v>6226</v>
      </c>
    </row>
    <row r="913" ht="15" spans="1:6">
      <c r="A913" t="s">
        <v>1360</v>
      </c>
      <c r="B913" t="s">
        <v>69</v>
      </c>
      <c r="C913">
        <v>530327</v>
      </c>
      <c r="D913" t="s">
        <v>6227</v>
      </c>
      <c r="E913">
        <v>920</v>
      </c>
      <c r="F913" s="62" t="s">
        <v>6228</v>
      </c>
    </row>
    <row r="914" ht="15" spans="1:6">
      <c r="A914" t="s">
        <v>6229</v>
      </c>
      <c r="B914" t="s">
        <v>464</v>
      </c>
      <c r="C914">
        <v>530122</v>
      </c>
      <c r="D914" t="s">
        <v>6230</v>
      </c>
      <c r="E914">
        <v>920</v>
      </c>
      <c r="F914" s="62" t="s">
        <v>6231</v>
      </c>
    </row>
    <row r="915" ht="15" spans="1:6">
      <c r="A915" t="s">
        <v>2416</v>
      </c>
      <c r="B915" t="s">
        <v>69</v>
      </c>
      <c r="C915">
        <v>530328</v>
      </c>
      <c r="D915" t="s">
        <v>6232</v>
      </c>
      <c r="E915">
        <v>924</v>
      </c>
      <c r="F915" s="62" t="s">
        <v>6233</v>
      </c>
    </row>
    <row r="916" ht="15" spans="1:6">
      <c r="A916" t="s">
        <v>3952</v>
      </c>
      <c r="B916" t="s">
        <v>69</v>
      </c>
      <c r="C916">
        <v>530112</v>
      </c>
      <c r="D916" t="s">
        <v>6234</v>
      </c>
      <c r="E916">
        <v>924</v>
      </c>
      <c r="F916" s="62" t="s">
        <v>6235</v>
      </c>
    </row>
    <row r="917" ht="15" spans="1:6">
      <c r="A917" t="s">
        <v>6236</v>
      </c>
      <c r="B917" t="s">
        <v>385</v>
      </c>
      <c r="C917">
        <v>530329</v>
      </c>
      <c r="D917" t="s">
        <v>6237</v>
      </c>
      <c r="E917">
        <v>924</v>
      </c>
      <c r="F917" s="62" t="s">
        <v>6238</v>
      </c>
    </row>
    <row r="918" ht="15" spans="1:6">
      <c r="A918" t="s">
        <v>6239</v>
      </c>
      <c r="B918" t="s">
        <v>642</v>
      </c>
      <c r="C918">
        <v>529828</v>
      </c>
      <c r="D918" t="s">
        <v>6240</v>
      </c>
      <c r="E918">
        <v>924</v>
      </c>
      <c r="F918" s="62" t="s">
        <v>6241</v>
      </c>
    </row>
    <row r="919" ht="15" spans="1:6">
      <c r="A919" t="s">
        <v>6242</v>
      </c>
      <c r="B919" t="s">
        <v>69</v>
      </c>
      <c r="C919">
        <v>530104</v>
      </c>
      <c r="D919" t="s">
        <v>6243</v>
      </c>
      <c r="E919">
        <v>924</v>
      </c>
      <c r="F919" s="62" t="s">
        <v>6244</v>
      </c>
    </row>
    <row r="920" ht="15" spans="1:6">
      <c r="A920" t="s">
        <v>6245</v>
      </c>
      <c r="B920" t="s">
        <v>106</v>
      </c>
      <c r="C920">
        <v>529238</v>
      </c>
      <c r="D920" t="s">
        <v>6246</v>
      </c>
      <c r="E920">
        <v>929</v>
      </c>
      <c r="F920" s="62" t="s">
        <v>6247</v>
      </c>
    </row>
    <row r="921" ht="15" spans="1:6">
      <c r="A921" t="s">
        <v>6248</v>
      </c>
      <c r="B921" t="s">
        <v>69</v>
      </c>
      <c r="C921">
        <v>530095</v>
      </c>
      <c r="D921" t="s">
        <v>6249</v>
      </c>
      <c r="E921">
        <v>930</v>
      </c>
      <c r="F921" s="62" t="s">
        <v>6250</v>
      </c>
    </row>
    <row r="922" ht="15" spans="1:6">
      <c r="A922" t="s">
        <v>1446</v>
      </c>
      <c r="B922" t="s">
        <v>385</v>
      </c>
      <c r="C922">
        <v>530331</v>
      </c>
      <c r="D922" t="s">
        <v>6251</v>
      </c>
      <c r="E922">
        <v>930</v>
      </c>
      <c r="F922" s="62" t="s">
        <v>6252</v>
      </c>
    </row>
    <row r="923" ht="15" spans="1:6">
      <c r="A923" t="s">
        <v>6253</v>
      </c>
      <c r="B923" t="s">
        <v>69</v>
      </c>
      <c r="C923">
        <v>530332</v>
      </c>
      <c r="D923" t="s">
        <v>6254</v>
      </c>
      <c r="E923">
        <v>932</v>
      </c>
      <c r="F923" s="62" t="s">
        <v>6255</v>
      </c>
    </row>
    <row r="924" ht="15" spans="1:6">
      <c r="A924" t="s">
        <v>3785</v>
      </c>
      <c r="B924" t="s">
        <v>69</v>
      </c>
      <c r="C924">
        <v>530105</v>
      </c>
      <c r="D924" t="s">
        <v>6256</v>
      </c>
      <c r="E924">
        <v>932</v>
      </c>
      <c r="F924" s="62" t="s">
        <v>6257</v>
      </c>
    </row>
    <row r="925" ht="15" spans="1:6">
      <c r="A925" t="s">
        <v>137</v>
      </c>
      <c r="B925" t="s">
        <v>69</v>
      </c>
      <c r="C925">
        <v>530333</v>
      </c>
      <c r="D925" t="s">
        <v>6258</v>
      </c>
      <c r="E925">
        <v>932</v>
      </c>
      <c r="F925" s="62" t="s">
        <v>6259</v>
      </c>
    </row>
    <row r="926" ht="15" spans="1:6">
      <c r="A926" t="s">
        <v>6260</v>
      </c>
      <c r="B926" t="s">
        <v>106</v>
      </c>
      <c r="C926">
        <v>529486</v>
      </c>
      <c r="D926" t="s">
        <v>6261</v>
      </c>
      <c r="E926">
        <v>932</v>
      </c>
      <c r="F926" s="62" t="s">
        <v>6262</v>
      </c>
    </row>
    <row r="927" ht="15" spans="1:6">
      <c r="A927" t="s">
        <v>5998</v>
      </c>
      <c r="B927" t="s">
        <v>464</v>
      </c>
      <c r="C927">
        <v>530141</v>
      </c>
      <c r="D927" t="s">
        <v>6263</v>
      </c>
      <c r="E927">
        <v>936</v>
      </c>
      <c r="F927" s="62" t="s">
        <v>6264</v>
      </c>
    </row>
    <row r="928" ht="15" spans="1:6">
      <c r="A928" t="s">
        <v>6265</v>
      </c>
      <c r="B928" t="s">
        <v>464</v>
      </c>
      <c r="C928">
        <v>530334</v>
      </c>
      <c r="D928" t="s">
        <v>6266</v>
      </c>
      <c r="E928">
        <v>937</v>
      </c>
      <c r="F928" s="62" t="s">
        <v>6267</v>
      </c>
    </row>
    <row r="929" ht="15" spans="1:6">
      <c r="A929" t="s">
        <v>174</v>
      </c>
      <c r="B929" t="s">
        <v>69</v>
      </c>
      <c r="C929">
        <v>530335</v>
      </c>
      <c r="D929" t="s">
        <v>6268</v>
      </c>
      <c r="E929">
        <v>937</v>
      </c>
      <c r="F929" s="62" t="s">
        <v>6269</v>
      </c>
    </row>
    <row r="930" ht="15" spans="1:6">
      <c r="A930" t="s">
        <v>6270</v>
      </c>
      <c r="B930" t="s">
        <v>106</v>
      </c>
      <c r="C930">
        <v>529298</v>
      </c>
      <c r="D930" t="s">
        <v>6271</v>
      </c>
      <c r="E930">
        <v>939</v>
      </c>
      <c r="F930" s="62" t="s">
        <v>6272</v>
      </c>
    </row>
    <row r="931" ht="15" spans="1:6">
      <c r="A931" t="s">
        <v>864</v>
      </c>
      <c r="B931" t="s">
        <v>69</v>
      </c>
      <c r="C931">
        <v>530336</v>
      </c>
      <c r="D931" t="s">
        <v>6273</v>
      </c>
      <c r="E931">
        <v>940</v>
      </c>
      <c r="F931" s="62" t="s">
        <v>6274</v>
      </c>
    </row>
    <row r="932" ht="15" spans="1:6">
      <c r="A932" t="s">
        <v>6275</v>
      </c>
      <c r="B932" t="s">
        <v>69</v>
      </c>
      <c r="C932">
        <v>530111</v>
      </c>
      <c r="D932" t="s">
        <v>6276</v>
      </c>
      <c r="E932">
        <v>940</v>
      </c>
      <c r="F932" s="62" t="s">
        <v>6277</v>
      </c>
    </row>
    <row r="933" ht="15" spans="1:6">
      <c r="A933" t="s">
        <v>6278</v>
      </c>
      <c r="B933" t="s">
        <v>464</v>
      </c>
      <c r="C933">
        <v>530139</v>
      </c>
      <c r="D933" t="s">
        <v>6279</v>
      </c>
      <c r="E933">
        <v>942</v>
      </c>
      <c r="F933" s="62" t="s">
        <v>6280</v>
      </c>
    </row>
    <row r="934" ht="15" spans="1:6">
      <c r="A934" t="s">
        <v>6281</v>
      </c>
      <c r="B934" t="s">
        <v>69</v>
      </c>
      <c r="C934">
        <v>530108</v>
      </c>
      <c r="D934" t="s">
        <v>6282</v>
      </c>
      <c r="E934">
        <v>943</v>
      </c>
      <c r="F934" s="62" t="s">
        <v>6283</v>
      </c>
    </row>
    <row r="935" ht="15" spans="1:6">
      <c r="A935" t="s">
        <v>6284</v>
      </c>
      <c r="B935" t="s">
        <v>385</v>
      </c>
      <c r="C935">
        <v>530109</v>
      </c>
      <c r="D935" t="s">
        <v>6285</v>
      </c>
      <c r="E935">
        <v>943</v>
      </c>
      <c r="F935" s="62" t="s">
        <v>6286</v>
      </c>
    </row>
    <row r="936" ht="15" spans="1:6">
      <c r="A936" t="s">
        <v>521</v>
      </c>
      <c r="B936" t="s">
        <v>522</v>
      </c>
      <c r="C936">
        <v>530097</v>
      </c>
      <c r="D936" t="s">
        <v>6287</v>
      </c>
      <c r="E936">
        <v>945</v>
      </c>
      <c r="F936" s="62" t="s">
        <v>6288</v>
      </c>
    </row>
    <row r="937" ht="15" spans="1:6">
      <c r="A937" t="s">
        <v>6289</v>
      </c>
      <c r="B937" t="s">
        <v>69</v>
      </c>
      <c r="C937">
        <v>530102</v>
      </c>
      <c r="D937" t="s">
        <v>6290</v>
      </c>
      <c r="E937">
        <v>945</v>
      </c>
      <c r="F937" s="62" t="s">
        <v>6291</v>
      </c>
    </row>
    <row r="938" ht="15" spans="1:6">
      <c r="A938" t="s">
        <v>6292</v>
      </c>
      <c r="B938" t="s">
        <v>106</v>
      </c>
      <c r="C938">
        <v>529297</v>
      </c>
      <c r="D938" t="s">
        <v>6293</v>
      </c>
      <c r="E938">
        <v>945</v>
      </c>
      <c r="F938" s="62" t="s">
        <v>6294</v>
      </c>
    </row>
    <row r="939" ht="15" spans="1:6">
      <c r="A939" t="s">
        <v>815</v>
      </c>
      <c r="B939" t="s">
        <v>69</v>
      </c>
      <c r="C939">
        <v>529978</v>
      </c>
      <c r="D939" t="s">
        <v>6295</v>
      </c>
      <c r="E939">
        <v>945</v>
      </c>
      <c r="F939" s="62" t="s">
        <v>6296</v>
      </c>
    </row>
    <row r="940" ht="15" spans="1:6">
      <c r="A940" t="s">
        <v>960</v>
      </c>
      <c r="B940" t="s">
        <v>471</v>
      </c>
      <c r="C940">
        <v>529945</v>
      </c>
      <c r="D940" t="s">
        <v>6297</v>
      </c>
      <c r="E940">
        <v>949</v>
      </c>
      <c r="F940" s="62" t="s">
        <v>6298</v>
      </c>
    </row>
    <row r="941" ht="15" spans="1:6">
      <c r="A941" t="s">
        <v>6299</v>
      </c>
      <c r="B941" t="s">
        <v>642</v>
      </c>
      <c r="C941">
        <v>529869</v>
      </c>
      <c r="D941" t="s">
        <v>6300</v>
      </c>
      <c r="E941">
        <v>950</v>
      </c>
      <c r="F941" s="62" t="s">
        <v>6301</v>
      </c>
    </row>
    <row r="942" ht="15" spans="1:6">
      <c r="A942" t="s">
        <v>6302</v>
      </c>
      <c r="B942" t="s">
        <v>464</v>
      </c>
      <c r="C942">
        <v>530337</v>
      </c>
      <c r="D942" t="s">
        <v>6303</v>
      </c>
      <c r="E942">
        <v>950</v>
      </c>
      <c r="F942" s="62" t="s">
        <v>6304</v>
      </c>
    </row>
    <row r="943" ht="15" spans="1:6">
      <c r="A943" t="s">
        <v>137</v>
      </c>
      <c r="B943" t="s">
        <v>69</v>
      </c>
      <c r="C943">
        <v>530338</v>
      </c>
      <c r="D943" t="s">
        <v>6305</v>
      </c>
      <c r="E943">
        <v>950</v>
      </c>
      <c r="F943" s="62" t="s">
        <v>6306</v>
      </c>
    </row>
    <row r="944" ht="15" spans="1:6">
      <c r="A944" t="s">
        <v>6139</v>
      </c>
      <c r="B944" t="s">
        <v>69</v>
      </c>
      <c r="C944">
        <v>530339</v>
      </c>
      <c r="D944" t="s">
        <v>6307</v>
      </c>
      <c r="E944">
        <v>953</v>
      </c>
      <c r="F944" s="62" t="s">
        <v>6308</v>
      </c>
    </row>
    <row r="945" ht="15" spans="1:6">
      <c r="A945" t="s">
        <v>695</v>
      </c>
      <c r="B945" t="s">
        <v>471</v>
      </c>
      <c r="C945">
        <v>530340</v>
      </c>
      <c r="D945" t="s">
        <v>6309</v>
      </c>
      <c r="E945">
        <v>953</v>
      </c>
      <c r="F945" s="62" t="s">
        <v>6310</v>
      </c>
    </row>
    <row r="946" ht="15" spans="1:6">
      <c r="A946" t="s">
        <v>1190</v>
      </c>
      <c r="B946" t="s">
        <v>106</v>
      </c>
      <c r="C946">
        <v>529288</v>
      </c>
      <c r="D946" t="s">
        <v>6311</v>
      </c>
      <c r="E946">
        <v>953</v>
      </c>
      <c r="F946" s="62" t="s">
        <v>6312</v>
      </c>
    </row>
    <row r="947" ht="15" spans="1:6">
      <c r="A947" t="s">
        <v>6313</v>
      </c>
      <c r="B947" t="s">
        <v>69</v>
      </c>
      <c r="C947">
        <v>530341</v>
      </c>
      <c r="D947" t="s">
        <v>6314</v>
      </c>
      <c r="E947">
        <v>956</v>
      </c>
      <c r="F947" s="62" t="s">
        <v>6315</v>
      </c>
    </row>
    <row r="948" ht="15" spans="1:6">
      <c r="A948" t="s">
        <v>6316</v>
      </c>
      <c r="B948" t="s">
        <v>385</v>
      </c>
      <c r="C948">
        <v>530098</v>
      </c>
      <c r="D948" t="s">
        <v>6317</v>
      </c>
      <c r="E948">
        <v>956</v>
      </c>
      <c r="F948" s="62" t="s">
        <v>6318</v>
      </c>
    </row>
    <row r="949" ht="15" spans="1:6">
      <c r="A949" t="s">
        <v>521</v>
      </c>
      <c r="B949" t="s">
        <v>522</v>
      </c>
      <c r="C949">
        <v>530129</v>
      </c>
      <c r="D949" t="s">
        <v>6319</v>
      </c>
      <c r="E949">
        <v>956</v>
      </c>
      <c r="F949" s="62" t="s">
        <v>6320</v>
      </c>
    </row>
    <row r="950" ht="15" spans="1:6">
      <c r="A950" t="s">
        <v>1367</v>
      </c>
      <c r="B950" t="s">
        <v>69</v>
      </c>
      <c r="C950">
        <v>529947</v>
      </c>
      <c r="D950" t="s">
        <v>6321</v>
      </c>
      <c r="E950">
        <v>959</v>
      </c>
      <c r="F950" s="62" t="s">
        <v>6322</v>
      </c>
    </row>
    <row r="951" ht="15" spans="1:6">
      <c r="A951" t="s">
        <v>6323</v>
      </c>
      <c r="B951" t="s">
        <v>69</v>
      </c>
      <c r="C951">
        <v>530128</v>
      </c>
      <c r="D951" t="s">
        <v>6324</v>
      </c>
      <c r="E951">
        <v>959</v>
      </c>
      <c r="F951" s="62" t="s">
        <v>6325</v>
      </c>
    </row>
    <row r="952" ht="15" spans="1:6">
      <c r="A952" t="s">
        <v>6326</v>
      </c>
      <c r="B952" t="s">
        <v>106</v>
      </c>
      <c r="C952">
        <v>529374</v>
      </c>
      <c r="D952" t="s">
        <v>622</v>
      </c>
      <c r="E952">
        <v>961</v>
      </c>
      <c r="F952" s="62" t="s">
        <v>6327</v>
      </c>
    </row>
    <row r="953" ht="15" spans="1:6">
      <c r="A953" t="s">
        <v>6328</v>
      </c>
      <c r="B953" t="s">
        <v>642</v>
      </c>
      <c r="C953">
        <v>530113</v>
      </c>
      <c r="D953" t="s">
        <v>6329</v>
      </c>
      <c r="E953">
        <v>962</v>
      </c>
      <c r="F953" s="62" t="s">
        <v>6330</v>
      </c>
    </row>
    <row r="954" ht="15" spans="1:6">
      <c r="A954" t="s">
        <v>6331</v>
      </c>
      <c r="B954" t="s">
        <v>385</v>
      </c>
      <c r="C954">
        <v>529872</v>
      </c>
      <c r="D954" t="s">
        <v>6332</v>
      </c>
      <c r="E954">
        <v>962</v>
      </c>
      <c r="F954" s="62" t="s">
        <v>6333</v>
      </c>
    </row>
    <row r="955" ht="15" spans="1:6">
      <c r="A955" t="s">
        <v>6334</v>
      </c>
      <c r="B955" t="s">
        <v>69</v>
      </c>
      <c r="C955">
        <v>530140</v>
      </c>
      <c r="D955" t="s">
        <v>6335</v>
      </c>
      <c r="E955">
        <v>962</v>
      </c>
      <c r="F955" s="62" t="s">
        <v>6336</v>
      </c>
    </row>
    <row r="956" ht="15" spans="1:6">
      <c r="A956" t="s">
        <v>960</v>
      </c>
      <c r="B956" t="s">
        <v>471</v>
      </c>
      <c r="C956">
        <v>529936</v>
      </c>
      <c r="D956" t="s">
        <v>6337</v>
      </c>
      <c r="E956">
        <v>962</v>
      </c>
      <c r="F956" s="62" t="s">
        <v>6338</v>
      </c>
    </row>
    <row r="957" ht="15" spans="1:6">
      <c r="A957" t="s">
        <v>6339</v>
      </c>
      <c r="B957" t="s">
        <v>642</v>
      </c>
      <c r="C957">
        <v>530342</v>
      </c>
      <c r="D957" t="s">
        <v>6340</v>
      </c>
      <c r="E957">
        <v>962</v>
      </c>
      <c r="F957" s="62" t="s">
        <v>6341</v>
      </c>
    </row>
    <row r="958" ht="15" spans="1:6">
      <c r="A958" t="s">
        <v>6342</v>
      </c>
      <c r="B958" t="s">
        <v>464</v>
      </c>
      <c r="C958">
        <v>530343</v>
      </c>
      <c r="D958" t="s">
        <v>6343</v>
      </c>
      <c r="E958">
        <v>967</v>
      </c>
      <c r="F958" s="62" t="s">
        <v>6344</v>
      </c>
    </row>
    <row r="959" ht="15" spans="1:6">
      <c r="A959" t="s">
        <v>6222</v>
      </c>
      <c r="B959" t="s">
        <v>106</v>
      </c>
      <c r="C959">
        <v>529352</v>
      </c>
      <c r="D959" t="s">
        <v>6345</v>
      </c>
      <c r="E959">
        <v>967</v>
      </c>
      <c r="F959" s="62" t="s">
        <v>6346</v>
      </c>
    </row>
    <row r="960" ht="15" spans="1:6">
      <c r="A960" t="s">
        <v>6347</v>
      </c>
      <c r="B960" t="s">
        <v>385</v>
      </c>
      <c r="C960">
        <v>529302</v>
      </c>
      <c r="D960" t="s">
        <v>6348</v>
      </c>
      <c r="E960">
        <v>969</v>
      </c>
      <c r="F960" s="62" t="s">
        <v>6349</v>
      </c>
    </row>
    <row r="961" ht="15" spans="1:6">
      <c r="A961" t="s">
        <v>6350</v>
      </c>
      <c r="B961" t="s">
        <v>69</v>
      </c>
      <c r="C961">
        <v>530344</v>
      </c>
      <c r="D961" t="s">
        <v>6351</v>
      </c>
      <c r="E961">
        <v>970</v>
      </c>
      <c r="F961" s="62" t="s">
        <v>6352</v>
      </c>
    </row>
    <row r="962" ht="15" spans="1:6">
      <c r="A962" t="s">
        <v>793</v>
      </c>
      <c r="B962" t="s">
        <v>471</v>
      </c>
      <c r="C962">
        <v>529942</v>
      </c>
      <c r="D962" t="s">
        <v>6353</v>
      </c>
      <c r="E962">
        <v>971</v>
      </c>
      <c r="F962" s="62" t="s">
        <v>6354</v>
      </c>
    </row>
    <row r="963" ht="15" spans="1:6">
      <c r="A963" t="s">
        <v>3643</v>
      </c>
      <c r="B963" t="s">
        <v>69</v>
      </c>
      <c r="C963">
        <v>530119</v>
      </c>
      <c r="D963" t="s">
        <v>6355</v>
      </c>
      <c r="E963">
        <v>972</v>
      </c>
      <c r="F963" s="62" t="s">
        <v>6356</v>
      </c>
    </row>
    <row r="964" ht="15" spans="1:6">
      <c r="A964" t="s">
        <v>6357</v>
      </c>
      <c r="B964" t="s">
        <v>522</v>
      </c>
      <c r="C964">
        <v>530131</v>
      </c>
      <c r="D964" t="s">
        <v>6358</v>
      </c>
      <c r="E964">
        <v>973</v>
      </c>
      <c r="F964" s="62" t="s">
        <v>6359</v>
      </c>
    </row>
    <row r="965" ht="15" spans="1:6">
      <c r="A965" t="s">
        <v>6360</v>
      </c>
      <c r="B965" t="s">
        <v>106</v>
      </c>
      <c r="C965">
        <v>530346</v>
      </c>
      <c r="D965" t="s">
        <v>6361</v>
      </c>
      <c r="E965">
        <v>973</v>
      </c>
      <c r="F965" s="62" t="s">
        <v>6362</v>
      </c>
    </row>
    <row r="966" ht="15" spans="1:6">
      <c r="A966" t="s">
        <v>864</v>
      </c>
      <c r="B966" t="s">
        <v>69</v>
      </c>
      <c r="C966">
        <v>530347</v>
      </c>
      <c r="D966" t="s">
        <v>6363</v>
      </c>
      <c r="E966">
        <v>973</v>
      </c>
      <c r="F966" s="62" t="s">
        <v>6364</v>
      </c>
    </row>
    <row r="967" ht="15" spans="1:6">
      <c r="A967" t="s">
        <v>6365</v>
      </c>
      <c r="B967" t="s">
        <v>464</v>
      </c>
      <c r="C967">
        <v>530134</v>
      </c>
      <c r="D967" t="s">
        <v>6366</v>
      </c>
      <c r="E967">
        <v>976</v>
      </c>
      <c r="F967" s="62" t="s">
        <v>6367</v>
      </c>
    </row>
    <row r="968" ht="15" spans="1:6">
      <c r="A968" t="s">
        <v>5998</v>
      </c>
      <c r="B968" t="s">
        <v>464</v>
      </c>
      <c r="C968">
        <v>530136</v>
      </c>
      <c r="D968" t="s">
        <v>6368</v>
      </c>
      <c r="E968">
        <v>976</v>
      </c>
      <c r="F968" s="62" t="s">
        <v>6369</v>
      </c>
    </row>
    <row r="969" ht="15" spans="1:6">
      <c r="A969" t="s">
        <v>6370</v>
      </c>
      <c r="B969" t="s">
        <v>385</v>
      </c>
      <c r="C969">
        <v>530126</v>
      </c>
      <c r="D969" t="s">
        <v>6371</v>
      </c>
      <c r="E969">
        <v>978</v>
      </c>
      <c r="F969" s="62" t="s">
        <v>6372</v>
      </c>
    </row>
    <row r="970" ht="15" spans="1:6">
      <c r="A970" t="s">
        <v>6373</v>
      </c>
      <c r="B970" t="s">
        <v>464</v>
      </c>
      <c r="C970">
        <v>530146</v>
      </c>
      <c r="D970" t="s">
        <v>6374</v>
      </c>
      <c r="E970">
        <v>978</v>
      </c>
      <c r="F970" s="62" t="s">
        <v>6375</v>
      </c>
    </row>
    <row r="971" ht="15" spans="1:6">
      <c r="A971" t="s">
        <v>6376</v>
      </c>
      <c r="B971" t="s">
        <v>522</v>
      </c>
      <c r="C971">
        <v>530348</v>
      </c>
      <c r="D971" t="s">
        <v>6377</v>
      </c>
      <c r="E971">
        <v>978</v>
      </c>
      <c r="F971" s="62" t="s">
        <v>6378</v>
      </c>
    </row>
    <row r="972" ht="15" spans="1:6">
      <c r="A972" t="s">
        <v>878</v>
      </c>
      <c r="B972" t="s">
        <v>642</v>
      </c>
      <c r="C972">
        <v>530181</v>
      </c>
      <c r="D972" t="s">
        <v>6379</v>
      </c>
      <c r="E972">
        <v>981</v>
      </c>
      <c r="F972" s="62" t="s">
        <v>6380</v>
      </c>
    </row>
    <row r="973" ht="15" spans="1:6">
      <c r="A973" t="s">
        <v>6381</v>
      </c>
      <c r="B973" t="s">
        <v>69</v>
      </c>
      <c r="C973">
        <v>529930</v>
      </c>
      <c r="D973" t="s">
        <v>6382</v>
      </c>
      <c r="E973">
        <v>981</v>
      </c>
      <c r="F973" s="62" t="s">
        <v>6383</v>
      </c>
    </row>
    <row r="974" ht="15" spans="1:6">
      <c r="A974" t="s">
        <v>1367</v>
      </c>
      <c r="B974" t="s">
        <v>69</v>
      </c>
      <c r="C974">
        <v>529837</v>
      </c>
      <c r="D974" t="s">
        <v>6384</v>
      </c>
      <c r="E974">
        <v>983</v>
      </c>
      <c r="F974" s="62" t="s">
        <v>6385</v>
      </c>
    </row>
    <row r="975" ht="15" spans="1:6">
      <c r="A975" t="s">
        <v>3866</v>
      </c>
      <c r="B975" t="s">
        <v>642</v>
      </c>
      <c r="C975">
        <v>529854</v>
      </c>
      <c r="D975" t="s">
        <v>6386</v>
      </c>
      <c r="E975">
        <v>983</v>
      </c>
      <c r="F975" s="62" t="s">
        <v>6387</v>
      </c>
    </row>
    <row r="976" ht="15" spans="1:6">
      <c r="A976" t="s">
        <v>6388</v>
      </c>
      <c r="B976" t="s">
        <v>106</v>
      </c>
      <c r="C976">
        <v>530115</v>
      </c>
      <c r="D976" t="s">
        <v>6389</v>
      </c>
      <c r="E976">
        <v>985</v>
      </c>
      <c r="F976" s="62" t="s">
        <v>6390</v>
      </c>
    </row>
    <row r="977" ht="15" spans="1:6">
      <c r="A977" t="s">
        <v>6391</v>
      </c>
      <c r="B977" t="s">
        <v>471</v>
      </c>
      <c r="C977">
        <v>530125</v>
      </c>
      <c r="D977" t="s">
        <v>6392</v>
      </c>
      <c r="E977">
        <v>986</v>
      </c>
      <c r="F977" s="62" t="s">
        <v>6393</v>
      </c>
    </row>
    <row r="978" ht="15" spans="1:6">
      <c r="A978" t="s">
        <v>6394</v>
      </c>
      <c r="B978" t="s">
        <v>522</v>
      </c>
      <c r="C978">
        <v>530144</v>
      </c>
      <c r="D978" t="s">
        <v>6395</v>
      </c>
      <c r="E978">
        <v>986</v>
      </c>
      <c r="F978" s="62" t="s">
        <v>6396</v>
      </c>
    </row>
    <row r="979" ht="15" spans="1:6">
      <c r="A979" t="s">
        <v>6397</v>
      </c>
      <c r="B979" t="s">
        <v>464</v>
      </c>
      <c r="C979">
        <v>530350</v>
      </c>
      <c r="D979" t="s">
        <v>6398</v>
      </c>
      <c r="E979">
        <v>988</v>
      </c>
      <c r="F979" s="62" t="s">
        <v>6399</v>
      </c>
    </row>
    <row r="980" ht="15" spans="1:6">
      <c r="A980" t="s">
        <v>513</v>
      </c>
      <c r="B980" t="s">
        <v>106</v>
      </c>
      <c r="C980">
        <v>530101</v>
      </c>
      <c r="D980" t="s">
        <v>6400</v>
      </c>
      <c r="E980">
        <v>988</v>
      </c>
      <c r="F980" s="62" t="s">
        <v>6401</v>
      </c>
    </row>
    <row r="981" ht="15" spans="1:6">
      <c r="A981" t="s">
        <v>6402</v>
      </c>
      <c r="B981" t="s">
        <v>106</v>
      </c>
      <c r="C981">
        <v>529918</v>
      </c>
      <c r="D981" t="s">
        <v>6403</v>
      </c>
      <c r="E981">
        <v>990</v>
      </c>
      <c r="F981" s="62" t="s">
        <v>6404</v>
      </c>
    </row>
    <row r="982" ht="15" spans="1:6">
      <c r="A982" t="s">
        <v>1038</v>
      </c>
      <c r="B982" t="s">
        <v>106</v>
      </c>
      <c r="C982">
        <v>529250</v>
      </c>
      <c r="D982" t="s">
        <v>6405</v>
      </c>
      <c r="E982">
        <v>990</v>
      </c>
      <c r="F982" s="62" t="s">
        <v>6406</v>
      </c>
    </row>
    <row r="983" ht="15" spans="1:6">
      <c r="A983" t="s">
        <v>3615</v>
      </c>
      <c r="B983" t="s">
        <v>69</v>
      </c>
      <c r="C983">
        <v>530145</v>
      </c>
      <c r="D983" t="s">
        <v>6407</v>
      </c>
      <c r="E983">
        <v>990</v>
      </c>
      <c r="F983" s="62" t="s">
        <v>6408</v>
      </c>
    </row>
    <row r="984" ht="15" spans="1:6">
      <c r="A984" t="s">
        <v>3145</v>
      </c>
      <c r="B984" t="s">
        <v>69</v>
      </c>
      <c r="C984">
        <v>530138</v>
      </c>
      <c r="D984" t="s">
        <v>6409</v>
      </c>
      <c r="E984">
        <v>993</v>
      </c>
      <c r="F984" s="62" t="s">
        <v>6410</v>
      </c>
    </row>
    <row r="985" ht="15" spans="1:6">
      <c r="A985" t="s">
        <v>6411</v>
      </c>
      <c r="B985" t="s">
        <v>69</v>
      </c>
      <c r="C985">
        <v>530353</v>
      </c>
      <c r="D985" t="s">
        <v>6412</v>
      </c>
      <c r="E985">
        <v>993</v>
      </c>
      <c r="F985" s="62" t="s">
        <v>6413</v>
      </c>
    </row>
    <row r="986" ht="15" spans="1:6">
      <c r="A986" t="s">
        <v>6414</v>
      </c>
      <c r="B986" t="s">
        <v>464</v>
      </c>
      <c r="C986">
        <v>530355</v>
      </c>
      <c r="D986" t="s">
        <v>6415</v>
      </c>
      <c r="E986">
        <v>995</v>
      </c>
      <c r="F986" s="62" t="s">
        <v>6416</v>
      </c>
    </row>
    <row r="987" ht="15" spans="1:6">
      <c r="A987" t="s">
        <v>428</v>
      </c>
      <c r="B987" t="s">
        <v>69</v>
      </c>
      <c r="C987">
        <v>530356</v>
      </c>
      <c r="D987" t="s">
        <v>6417</v>
      </c>
      <c r="E987">
        <v>996</v>
      </c>
      <c r="F987" s="62" t="s">
        <v>6418</v>
      </c>
    </row>
    <row r="988" ht="15" spans="1:6">
      <c r="A988" t="s">
        <v>825</v>
      </c>
      <c r="B988" t="s">
        <v>385</v>
      </c>
      <c r="C988">
        <v>530357</v>
      </c>
      <c r="D988" t="s">
        <v>6419</v>
      </c>
      <c r="E988">
        <v>997</v>
      </c>
      <c r="F988" s="62" t="s">
        <v>6420</v>
      </c>
    </row>
    <row r="989" ht="15" spans="1:6">
      <c r="A989" t="s">
        <v>3171</v>
      </c>
      <c r="B989" t="s">
        <v>69</v>
      </c>
      <c r="C989">
        <v>530358</v>
      </c>
      <c r="D989" t="s">
        <v>6421</v>
      </c>
      <c r="E989">
        <v>997</v>
      </c>
      <c r="F989" s="62" t="s">
        <v>6422</v>
      </c>
    </row>
    <row r="990" ht="15" spans="1:6">
      <c r="A990" t="s">
        <v>6423</v>
      </c>
      <c r="B990" t="s">
        <v>471</v>
      </c>
      <c r="C990">
        <v>530359</v>
      </c>
      <c r="D990" t="s">
        <v>6424</v>
      </c>
      <c r="E990">
        <v>999</v>
      </c>
      <c r="F990" s="62" t="s">
        <v>6425</v>
      </c>
    </row>
    <row r="991" ht="15" spans="1:6">
      <c r="A991" t="s">
        <v>384</v>
      </c>
      <c r="B991" t="s">
        <v>385</v>
      </c>
      <c r="C991">
        <v>529527</v>
      </c>
      <c r="D991" t="s">
        <v>6426</v>
      </c>
      <c r="E991" s="100">
        <v>1000</v>
      </c>
      <c r="F991" s="62" t="s">
        <v>6427</v>
      </c>
    </row>
    <row r="992" ht="15" spans="1:6">
      <c r="A992" t="s">
        <v>6428</v>
      </c>
      <c r="B992" t="s">
        <v>464</v>
      </c>
      <c r="C992">
        <v>530142</v>
      </c>
      <c r="D992" t="s">
        <v>6429</v>
      </c>
      <c r="E992" s="100">
        <v>1001</v>
      </c>
      <c r="F992" s="62" t="s">
        <v>6430</v>
      </c>
    </row>
    <row r="993" ht="15" spans="1:6">
      <c r="A993" t="s">
        <v>6431</v>
      </c>
      <c r="B993" t="s">
        <v>464</v>
      </c>
      <c r="C993">
        <v>530360</v>
      </c>
      <c r="D993" t="s">
        <v>6432</v>
      </c>
      <c r="E993" s="100">
        <v>1002</v>
      </c>
      <c r="F993" s="62" t="s">
        <v>6433</v>
      </c>
    </row>
    <row r="994" ht="15" spans="1:6">
      <c r="A994" t="s">
        <v>3952</v>
      </c>
      <c r="B994" t="s">
        <v>69</v>
      </c>
      <c r="C994">
        <v>530361</v>
      </c>
      <c r="D994" t="s">
        <v>6434</v>
      </c>
      <c r="E994" s="100">
        <v>1002</v>
      </c>
      <c r="F994" s="62" t="s">
        <v>6435</v>
      </c>
    </row>
    <row r="995" ht="15" spans="1:6">
      <c r="A995" t="s">
        <v>226</v>
      </c>
      <c r="B995" t="s">
        <v>69</v>
      </c>
      <c r="C995">
        <v>529776</v>
      </c>
      <c r="D995" t="s">
        <v>6436</v>
      </c>
      <c r="E995" s="100">
        <v>1004</v>
      </c>
      <c r="F995" s="62" t="s">
        <v>6437</v>
      </c>
    </row>
    <row r="996" ht="15" spans="1:6">
      <c r="A996" t="s">
        <v>6438</v>
      </c>
      <c r="B996" t="s">
        <v>69</v>
      </c>
      <c r="C996">
        <v>530133</v>
      </c>
      <c r="D996" t="s">
        <v>6439</v>
      </c>
      <c r="E996" s="100">
        <v>1004</v>
      </c>
      <c r="F996" s="62" t="s">
        <v>6440</v>
      </c>
    </row>
    <row r="997" ht="15" spans="1:6">
      <c r="A997" t="s">
        <v>1395</v>
      </c>
      <c r="B997" t="s">
        <v>106</v>
      </c>
      <c r="C997">
        <v>530362</v>
      </c>
      <c r="D997" t="s">
        <v>6441</v>
      </c>
      <c r="E997" s="100">
        <v>1006</v>
      </c>
      <c r="F997" s="62" t="s">
        <v>6442</v>
      </c>
    </row>
    <row r="998" ht="15" spans="1:6">
      <c r="A998" t="s">
        <v>6443</v>
      </c>
      <c r="B998" t="s">
        <v>464</v>
      </c>
      <c r="C998">
        <v>530116</v>
      </c>
      <c r="D998" t="s">
        <v>6444</v>
      </c>
      <c r="E998" s="100">
        <v>1007</v>
      </c>
      <c r="F998" s="62" t="s">
        <v>6445</v>
      </c>
    </row>
    <row r="999" ht="15" spans="1:6">
      <c r="A999" t="s">
        <v>2717</v>
      </c>
      <c r="B999" t="s">
        <v>69</v>
      </c>
      <c r="C999">
        <v>530363</v>
      </c>
      <c r="D999" t="s">
        <v>6446</v>
      </c>
      <c r="E999" s="100">
        <v>1008</v>
      </c>
      <c r="F999" s="62" t="s">
        <v>6447</v>
      </c>
    </row>
    <row r="1000" ht="15" spans="1:6">
      <c r="A1000" t="s">
        <v>6448</v>
      </c>
      <c r="B1000" t="s">
        <v>642</v>
      </c>
      <c r="C1000">
        <v>529867</v>
      </c>
      <c r="D1000" t="s">
        <v>6449</v>
      </c>
      <c r="E1000" s="100">
        <v>1008</v>
      </c>
      <c r="F1000" s="62" t="s">
        <v>6450</v>
      </c>
    </row>
    <row r="1001" ht="15" spans="1:6">
      <c r="A1001" t="s">
        <v>2416</v>
      </c>
      <c r="B1001" t="s">
        <v>69</v>
      </c>
      <c r="C1001">
        <v>530364</v>
      </c>
      <c r="D1001" t="s">
        <v>6451</v>
      </c>
      <c r="E1001" s="100">
        <v>1010</v>
      </c>
      <c r="F1001" s="62" t="s">
        <v>6452</v>
      </c>
    </row>
    <row r="1002" ht="15" spans="1:6">
      <c r="A1002" t="s">
        <v>3831</v>
      </c>
      <c r="B1002" t="s">
        <v>69</v>
      </c>
      <c r="C1002">
        <v>530365</v>
      </c>
      <c r="D1002" t="s">
        <v>6453</v>
      </c>
      <c r="E1002" s="100">
        <v>1010</v>
      </c>
      <c r="F1002" s="62" t="s">
        <v>6454</v>
      </c>
    </row>
    <row r="1003" ht="15" spans="1:6">
      <c r="A1003" t="s">
        <v>6455</v>
      </c>
      <c r="B1003" t="s">
        <v>69</v>
      </c>
      <c r="C1003">
        <v>530366</v>
      </c>
      <c r="D1003" t="s">
        <v>6456</v>
      </c>
      <c r="E1003" s="100">
        <v>1010</v>
      </c>
      <c r="F1003" s="62" t="s">
        <v>6457</v>
      </c>
    </row>
    <row r="1004" ht="15" spans="1:6">
      <c r="A1004" t="s">
        <v>6458</v>
      </c>
      <c r="B1004" t="s">
        <v>464</v>
      </c>
      <c r="C1004">
        <v>530137</v>
      </c>
      <c r="D1004" t="s">
        <v>6459</v>
      </c>
      <c r="E1004" s="100">
        <v>1013</v>
      </c>
      <c r="F1004" s="62" t="s">
        <v>6460</v>
      </c>
    </row>
    <row r="1005" ht="15" spans="1:6">
      <c r="A1005" t="s">
        <v>827</v>
      </c>
      <c r="B1005" t="s">
        <v>385</v>
      </c>
      <c r="C1005">
        <v>530368</v>
      </c>
      <c r="D1005" t="s">
        <v>6461</v>
      </c>
      <c r="E1005" s="100">
        <v>1013</v>
      </c>
      <c r="F1005" s="62" t="s">
        <v>6462</v>
      </c>
    </row>
    <row r="1006" ht="15" spans="1:6">
      <c r="A1006" t="s">
        <v>6381</v>
      </c>
      <c r="B1006" t="s">
        <v>69</v>
      </c>
      <c r="C1006">
        <v>530369</v>
      </c>
      <c r="D1006" t="s">
        <v>6463</v>
      </c>
      <c r="E1006" s="100">
        <v>1015</v>
      </c>
      <c r="F1006" s="62" t="s">
        <v>6464</v>
      </c>
    </row>
    <row r="1007" ht="15" spans="1:6">
      <c r="A1007" t="s">
        <v>6465</v>
      </c>
      <c r="B1007" t="s">
        <v>69</v>
      </c>
      <c r="C1007">
        <v>530148</v>
      </c>
      <c r="D1007" t="s">
        <v>6466</v>
      </c>
      <c r="E1007" s="100">
        <v>1016</v>
      </c>
      <c r="F1007" s="62" t="s">
        <v>6467</v>
      </c>
    </row>
    <row r="1008" ht="15" spans="1:6">
      <c r="A1008" t="s">
        <v>6468</v>
      </c>
      <c r="B1008" t="s">
        <v>642</v>
      </c>
      <c r="C1008">
        <v>530132</v>
      </c>
      <c r="D1008" t="s">
        <v>6469</v>
      </c>
      <c r="E1008" s="100">
        <v>1016</v>
      </c>
      <c r="F1008" s="62" t="s">
        <v>6470</v>
      </c>
    </row>
    <row r="1009" ht="15" spans="1:6">
      <c r="A1009" t="s">
        <v>864</v>
      </c>
      <c r="B1009" t="s">
        <v>69</v>
      </c>
      <c r="C1009">
        <v>530371</v>
      </c>
      <c r="D1009" t="s">
        <v>6471</v>
      </c>
      <c r="E1009" s="100">
        <v>1018</v>
      </c>
      <c r="F1009" s="62" t="s">
        <v>6472</v>
      </c>
    </row>
    <row r="1010" ht="15" spans="1:6">
      <c r="A1010" t="s">
        <v>5995</v>
      </c>
      <c r="B1010" t="s">
        <v>464</v>
      </c>
      <c r="C1010">
        <v>530372</v>
      </c>
      <c r="D1010" t="s">
        <v>6473</v>
      </c>
      <c r="E1010" s="100">
        <v>1019</v>
      </c>
      <c r="F1010" s="62" t="s">
        <v>6474</v>
      </c>
    </row>
    <row r="1011" ht="15" spans="1:6">
      <c r="A1011" t="s">
        <v>3171</v>
      </c>
      <c r="B1011" t="s">
        <v>69</v>
      </c>
      <c r="C1011">
        <v>530373</v>
      </c>
      <c r="D1011" t="s">
        <v>6475</v>
      </c>
      <c r="E1011" s="100">
        <v>1020</v>
      </c>
      <c r="F1011" s="62" t="s">
        <v>6476</v>
      </c>
    </row>
    <row r="1012" ht="15" spans="1:6">
      <c r="A1012" t="s">
        <v>6477</v>
      </c>
      <c r="B1012" t="s">
        <v>471</v>
      </c>
      <c r="C1012">
        <v>529922</v>
      </c>
      <c r="D1012" t="s">
        <v>6478</v>
      </c>
      <c r="E1012" s="100">
        <v>1020</v>
      </c>
      <c r="F1012" s="62" t="s">
        <v>6479</v>
      </c>
    </row>
    <row r="1013" ht="15" spans="1:6">
      <c r="A1013" t="s">
        <v>6480</v>
      </c>
      <c r="B1013" t="s">
        <v>69</v>
      </c>
      <c r="C1013">
        <v>530374</v>
      </c>
      <c r="D1013" t="s">
        <v>6481</v>
      </c>
      <c r="E1013" s="100">
        <v>1022</v>
      </c>
      <c r="F1013" s="62" t="s">
        <v>6482</v>
      </c>
    </row>
    <row r="1014" ht="15" spans="1:6">
      <c r="A1014" t="s">
        <v>6483</v>
      </c>
      <c r="B1014" t="s">
        <v>69</v>
      </c>
      <c r="C1014">
        <v>530375</v>
      </c>
      <c r="D1014" t="s">
        <v>6484</v>
      </c>
      <c r="E1014" s="100">
        <v>1023</v>
      </c>
      <c r="F1014" s="62" t="s">
        <v>6485</v>
      </c>
    </row>
    <row r="1015" ht="15" spans="1:6">
      <c r="A1015" t="s">
        <v>6486</v>
      </c>
      <c r="B1015" t="s">
        <v>69</v>
      </c>
      <c r="C1015">
        <v>530377</v>
      </c>
      <c r="D1015" t="s">
        <v>6487</v>
      </c>
      <c r="E1015" s="100">
        <v>1024</v>
      </c>
      <c r="F1015" s="62" t="s">
        <v>6488</v>
      </c>
    </row>
    <row r="1016" ht="15" spans="1:6">
      <c r="A1016" t="s">
        <v>3298</v>
      </c>
      <c r="B1016" t="s">
        <v>385</v>
      </c>
      <c r="C1016">
        <v>529943</v>
      </c>
      <c r="D1016" t="s">
        <v>6489</v>
      </c>
      <c r="E1016" s="100">
        <v>1025</v>
      </c>
      <c r="F1016" s="62" t="s">
        <v>6490</v>
      </c>
    </row>
    <row r="1017" ht="15" spans="1:6">
      <c r="A1017" t="s">
        <v>6491</v>
      </c>
      <c r="B1017" t="s">
        <v>106</v>
      </c>
      <c r="C1017">
        <v>529925</v>
      </c>
      <c r="D1017" t="s">
        <v>6492</v>
      </c>
      <c r="E1017" s="100">
        <v>1025</v>
      </c>
      <c r="F1017" s="62" t="s">
        <v>6493</v>
      </c>
    </row>
    <row r="1018" ht="15" spans="1:6">
      <c r="A1018" t="s">
        <v>6494</v>
      </c>
      <c r="B1018" t="s">
        <v>642</v>
      </c>
      <c r="C1018">
        <v>530408</v>
      </c>
      <c r="D1018" t="s">
        <v>6495</v>
      </c>
      <c r="E1018" t="s">
        <v>6496</v>
      </c>
      <c r="F1018" s="62" t="s">
        <v>6497</v>
      </c>
    </row>
    <row r="1019" ht="15" spans="1:6">
      <c r="A1019" t="s">
        <v>6498</v>
      </c>
      <c r="B1019" t="s">
        <v>69</v>
      </c>
      <c r="C1019">
        <v>529976</v>
      </c>
      <c r="D1019" t="s">
        <v>6499</v>
      </c>
      <c r="E1019" t="s">
        <v>6496</v>
      </c>
      <c r="F1019" s="62" t="s">
        <v>6500</v>
      </c>
    </row>
    <row r="1020" ht="15" spans="1:6">
      <c r="A1020" t="s">
        <v>6501</v>
      </c>
      <c r="B1020" t="s">
        <v>497</v>
      </c>
      <c r="C1020">
        <v>530462</v>
      </c>
      <c r="D1020" t="s">
        <v>6502</v>
      </c>
      <c r="E1020" t="s">
        <v>6496</v>
      </c>
      <c r="F1020" s="62" t="s">
        <v>6503</v>
      </c>
    </row>
    <row r="1021" ht="15" spans="1:6">
      <c r="A1021" t="s">
        <v>68</v>
      </c>
      <c r="B1021" t="s">
        <v>69</v>
      </c>
      <c r="C1021">
        <v>530419</v>
      </c>
      <c r="D1021" t="s">
        <v>6504</v>
      </c>
      <c r="E1021" t="s">
        <v>6496</v>
      </c>
      <c r="F1021" s="62" t="s">
        <v>6505</v>
      </c>
    </row>
    <row r="1022" ht="15" spans="1:6">
      <c r="A1022" t="s">
        <v>68</v>
      </c>
      <c r="B1022" t="s">
        <v>69</v>
      </c>
      <c r="C1022">
        <v>530460</v>
      </c>
      <c r="D1022" t="s">
        <v>6506</v>
      </c>
      <c r="E1022" t="s">
        <v>6496</v>
      </c>
      <c r="F1022" s="62" t="s">
        <v>6507</v>
      </c>
    </row>
    <row r="1023" ht="15" spans="1:6">
      <c r="A1023" t="s">
        <v>6508</v>
      </c>
      <c r="B1023" t="s">
        <v>464</v>
      </c>
      <c r="C1023">
        <v>529788</v>
      </c>
      <c r="D1023" t="s">
        <v>6509</v>
      </c>
      <c r="E1023" t="s">
        <v>6496</v>
      </c>
      <c r="F1023" s="62" t="s">
        <v>6510</v>
      </c>
    </row>
    <row r="1024" ht="15" spans="1:6">
      <c r="A1024" t="s">
        <v>1455</v>
      </c>
      <c r="B1024" t="s">
        <v>617</v>
      </c>
      <c r="C1024">
        <v>530499</v>
      </c>
      <c r="D1024" t="s">
        <v>6511</v>
      </c>
      <c r="E1024" t="s">
        <v>6496</v>
      </c>
      <c r="F1024" s="62" t="s">
        <v>6512</v>
      </c>
    </row>
    <row r="1025" ht="15" spans="1:6">
      <c r="A1025" t="s">
        <v>2552</v>
      </c>
      <c r="B1025" t="s">
        <v>69</v>
      </c>
      <c r="C1025">
        <v>530417</v>
      </c>
      <c r="D1025" t="s">
        <v>6513</v>
      </c>
      <c r="E1025" t="s">
        <v>6496</v>
      </c>
      <c r="F1025" s="62" t="s">
        <v>6514</v>
      </c>
    </row>
    <row r="1026" ht="15" spans="1:6">
      <c r="A1026" t="s">
        <v>864</v>
      </c>
      <c r="B1026" t="s">
        <v>69</v>
      </c>
      <c r="C1026">
        <v>530185</v>
      </c>
      <c r="D1026" t="s">
        <v>6515</v>
      </c>
      <c r="E1026" t="s">
        <v>6496</v>
      </c>
      <c r="F1026" s="62" t="s">
        <v>6516</v>
      </c>
    </row>
    <row r="1027" ht="15" spans="1:6">
      <c r="A1027" t="s">
        <v>616</v>
      </c>
      <c r="B1027" t="s">
        <v>617</v>
      </c>
      <c r="C1027">
        <v>529934</v>
      </c>
      <c r="D1027" t="s">
        <v>6517</v>
      </c>
      <c r="E1027" t="s">
        <v>6496</v>
      </c>
      <c r="F1027" s="62" t="s">
        <v>6518</v>
      </c>
    </row>
    <row r="1028" ht="15" spans="1:6">
      <c r="A1028" t="s">
        <v>6519</v>
      </c>
      <c r="B1028" t="s">
        <v>642</v>
      </c>
      <c r="C1028">
        <v>530445</v>
      </c>
      <c r="D1028" t="s">
        <v>6520</v>
      </c>
      <c r="E1028" t="s">
        <v>6496</v>
      </c>
      <c r="F1028" s="62" t="s">
        <v>6521</v>
      </c>
    </row>
    <row r="1029" ht="15" spans="1:6">
      <c r="A1029" t="s">
        <v>1347</v>
      </c>
      <c r="B1029" t="s">
        <v>859</v>
      </c>
      <c r="C1029">
        <v>530411</v>
      </c>
      <c r="D1029" t="s">
        <v>6522</v>
      </c>
      <c r="E1029" t="s">
        <v>6496</v>
      </c>
      <c r="F1029" s="62" t="s">
        <v>6523</v>
      </c>
    </row>
    <row r="1030" ht="15" spans="1:6">
      <c r="A1030" t="s">
        <v>6483</v>
      </c>
      <c r="B1030" t="s">
        <v>69</v>
      </c>
      <c r="C1030">
        <v>530425</v>
      </c>
      <c r="D1030" t="s">
        <v>6524</v>
      </c>
      <c r="E1030" t="s">
        <v>6496</v>
      </c>
      <c r="F1030" s="62" t="s">
        <v>6525</v>
      </c>
    </row>
    <row r="1031" ht="15" spans="1:6">
      <c r="A1031" t="s">
        <v>487</v>
      </c>
      <c r="B1031" t="s">
        <v>488</v>
      </c>
      <c r="C1031">
        <v>529654</v>
      </c>
      <c r="D1031" t="s">
        <v>6526</v>
      </c>
      <c r="E1031" t="s">
        <v>6496</v>
      </c>
      <c r="F1031" s="62" t="s">
        <v>6527</v>
      </c>
    </row>
    <row r="1032" ht="15" spans="1:6">
      <c r="A1032" t="s">
        <v>6528</v>
      </c>
      <c r="B1032" t="s">
        <v>522</v>
      </c>
      <c r="C1032">
        <v>530401</v>
      </c>
      <c r="D1032" t="s">
        <v>6529</v>
      </c>
      <c r="E1032" t="s">
        <v>6496</v>
      </c>
      <c r="F1032" s="62" t="s">
        <v>6530</v>
      </c>
    </row>
    <row r="1033" ht="15" spans="1:6">
      <c r="A1033" t="s">
        <v>1002</v>
      </c>
      <c r="B1033" t="s">
        <v>69</v>
      </c>
      <c r="C1033">
        <v>530415</v>
      </c>
      <c r="D1033" t="s">
        <v>6531</v>
      </c>
      <c r="E1033" t="s">
        <v>6496</v>
      </c>
      <c r="F1033" s="62" t="s">
        <v>6532</v>
      </c>
    </row>
    <row r="1034" ht="15" spans="1:6">
      <c r="A1034" t="s">
        <v>2275</v>
      </c>
      <c r="B1034" t="s">
        <v>483</v>
      </c>
      <c r="C1034">
        <v>530157</v>
      </c>
      <c r="D1034" t="s">
        <v>6533</v>
      </c>
      <c r="E1034" t="s">
        <v>6496</v>
      </c>
      <c r="F1034" s="62" t="s">
        <v>6534</v>
      </c>
    </row>
    <row r="1035" ht="15" spans="1:6">
      <c r="A1035" t="s">
        <v>1035</v>
      </c>
      <c r="B1035" t="s">
        <v>106</v>
      </c>
      <c r="C1035">
        <v>529435</v>
      </c>
      <c r="D1035" t="s">
        <v>6535</v>
      </c>
      <c r="E1035" t="s">
        <v>6496</v>
      </c>
      <c r="F1035" s="62" t="s">
        <v>6536</v>
      </c>
    </row>
    <row r="1036" ht="15" spans="1:6">
      <c r="A1036" t="s">
        <v>105</v>
      </c>
      <c r="B1036" t="s">
        <v>106</v>
      </c>
      <c r="C1036">
        <v>530490</v>
      </c>
      <c r="D1036" t="s">
        <v>6537</v>
      </c>
      <c r="E1036" t="s">
        <v>6496</v>
      </c>
      <c r="F1036" s="62" t="s">
        <v>6538</v>
      </c>
    </row>
    <row r="1037" ht="15" spans="1:6">
      <c r="A1037" t="s">
        <v>1674</v>
      </c>
      <c r="B1037" t="s">
        <v>483</v>
      </c>
      <c r="C1037">
        <v>530479</v>
      </c>
      <c r="D1037" t="s">
        <v>6539</v>
      </c>
      <c r="E1037" t="s">
        <v>6496</v>
      </c>
      <c r="F1037" s="62" t="s">
        <v>6540</v>
      </c>
    </row>
    <row r="1038" ht="15" spans="1:6">
      <c r="A1038" t="s">
        <v>1674</v>
      </c>
      <c r="B1038" t="s">
        <v>483</v>
      </c>
      <c r="C1038">
        <v>530498</v>
      </c>
      <c r="D1038" t="s">
        <v>6541</v>
      </c>
      <c r="E1038" t="s">
        <v>6496</v>
      </c>
      <c r="F1038" s="62" t="s">
        <v>6542</v>
      </c>
    </row>
    <row r="1039" ht="15" spans="1:6">
      <c r="A1039" t="s">
        <v>6043</v>
      </c>
      <c r="B1039" t="s">
        <v>69</v>
      </c>
      <c r="C1039">
        <v>530413</v>
      </c>
      <c r="D1039" t="s">
        <v>6543</v>
      </c>
      <c r="E1039" t="s">
        <v>6496</v>
      </c>
      <c r="F1039" s="62" t="s">
        <v>6544</v>
      </c>
    </row>
    <row r="1040" ht="15" spans="1:6">
      <c r="A1040" t="s">
        <v>6545</v>
      </c>
      <c r="B1040" t="s">
        <v>69</v>
      </c>
      <c r="C1040">
        <v>530444</v>
      </c>
      <c r="D1040" t="s">
        <v>6546</v>
      </c>
      <c r="E1040" t="s">
        <v>6496</v>
      </c>
      <c r="F1040" s="62" t="s">
        <v>6547</v>
      </c>
    </row>
    <row r="1041" ht="15" spans="1:6">
      <c r="A1041" t="s">
        <v>6548</v>
      </c>
      <c r="B1041" t="s">
        <v>642</v>
      </c>
      <c r="C1041">
        <v>530506</v>
      </c>
      <c r="D1041" t="s">
        <v>6549</v>
      </c>
      <c r="E1041" t="s">
        <v>6496</v>
      </c>
      <c r="F1041" s="62" t="s">
        <v>6550</v>
      </c>
    </row>
    <row r="1042" ht="15" spans="1:6">
      <c r="A1042" t="s">
        <v>6551</v>
      </c>
      <c r="B1042" t="s">
        <v>522</v>
      </c>
      <c r="C1042">
        <v>530427</v>
      </c>
      <c r="D1042" t="s">
        <v>6552</v>
      </c>
      <c r="E1042" t="s">
        <v>6496</v>
      </c>
      <c r="F1042" s="62" t="s">
        <v>6553</v>
      </c>
    </row>
    <row r="1043" ht="15" spans="1:6">
      <c r="A1043" t="s">
        <v>6554</v>
      </c>
      <c r="B1043" t="s">
        <v>642</v>
      </c>
      <c r="C1043">
        <v>530435</v>
      </c>
      <c r="D1043" t="s">
        <v>6555</v>
      </c>
      <c r="E1043" t="s">
        <v>6496</v>
      </c>
      <c r="F1043" s="62" t="s">
        <v>6556</v>
      </c>
    </row>
    <row r="1044" ht="15" spans="1:6">
      <c r="A1044" t="s">
        <v>878</v>
      </c>
      <c r="B1044" t="s">
        <v>642</v>
      </c>
      <c r="C1044">
        <v>530478</v>
      </c>
      <c r="D1044" t="s">
        <v>6557</v>
      </c>
      <c r="E1044" t="s">
        <v>6496</v>
      </c>
      <c r="F1044" s="62" t="s">
        <v>6558</v>
      </c>
    </row>
    <row r="1045" ht="15" spans="1:6">
      <c r="A1045" t="s">
        <v>6559</v>
      </c>
      <c r="B1045" t="s">
        <v>69</v>
      </c>
      <c r="C1045">
        <v>530457</v>
      </c>
      <c r="D1045" t="s">
        <v>6560</v>
      </c>
      <c r="E1045" t="s">
        <v>6496</v>
      </c>
      <c r="F1045" s="62" t="s">
        <v>6561</v>
      </c>
    </row>
    <row r="1046" ht="15" spans="1:6">
      <c r="A1046" t="s">
        <v>3785</v>
      </c>
      <c r="B1046" t="s">
        <v>69</v>
      </c>
      <c r="C1046">
        <v>530454</v>
      </c>
      <c r="D1046" t="s">
        <v>6562</v>
      </c>
      <c r="E1046" t="s">
        <v>6496</v>
      </c>
      <c r="F1046" s="62" t="s">
        <v>6563</v>
      </c>
    </row>
    <row r="1047" ht="15" spans="1:6">
      <c r="A1047" t="s">
        <v>1092</v>
      </c>
      <c r="B1047" t="s">
        <v>642</v>
      </c>
      <c r="C1047">
        <v>529911</v>
      </c>
      <c r="D1047" t="s">
        <v>6564</v>
      </c>
      <c r="E1047" t="s">
        <v>6496</v>
      </c>
      <c r="F1047" s="62" t="s">
        <v>6565</v>
      </c>
    </row>
    <row r="1048" ht="15" spans="1:6">
      <c r="A1048" t="s">
        <v>1726</v>
      </c>
      <c r="B1048" t="s">
        <v>568</v>
      </c>
      <c r="C1048">
        <v>530504</v>
      </c>
      <c r="D1048" t="s">
        <v>6566</v>
      </c>
      <c r="E1048" t="s">
        <v>6496</v>
      </c>
      <c r="F1048" s="62" t="s">
        <v>6567</v>
      </c>
    </row>
    <row r="1049" ht="15" spans="1:6">
      <c r="A1049" t="s">
        <v>6568</v>
      </c>
      <c r="B1049" t="s">
        <v>642</v>
      </c>
      <c r="C1049">
        <v>529778</v>
      </c>
      <c r="D1049" t="s">
        <v>6569</v>
      </c>
      <c r="E1049" t="s">
        <v>6496</v>
      </c>
      <c r="F1049" s="62" t="s">
        <v>6570</v>
      </c>
    </row>
    <row r="1050" ht="15" spans="1:6">
      <c r="A1050" t="s">
        <v>1400</v>
      </c>
      <c r="B1050" t="s">
        <v>642</v>
      </c>
      <c r="C1050">
        <v>530475</v>
      </c>
      <c r="D1050" t="s">
        <v>6571</v>
      </c>
      <c r="E1050" t="s">
        <v>6496</v>
      </c>
      <c r="F1050" s="62" t="s">
        <v>6572</v>
      </c>
    </row>
    <row r="1051" ht="15" spans="1:6">
      <c r="A1051" t="s">
        <v>1100</v>
      </c>
      <c r="B1051" t="s">
        <v>642</v>
      </c>
      <c r="C1051">
        <v>530423</v>
      </c>
      <c r="D1051" t="s">
        <v>6573</v>
      </c>
      <c r="E1051" t="s">
        <v>6496</v>
      </c>
      <c r="F1051" s="62" t="s">
        <v>6574</v>
      </c>
    </row>
    <row r="1052" ht="15" spans="1:6">
      <c r="A1052" t="s">
        <v>1501</v>
      </c>
      <c r="B1052" t="s">
        <v>642</v>
      </c>
      <c r="C1052">
        <v>529779</v>
      </c>
      <c r="D1052" t="s">
        <v>6575</v>
      </c>
      <c r="E1052" t="s">
        <v>6496</v>
      </c>
      <c r="F1052" s="62" t="s">
        <v>6576</v>
      </c>
    </row>
    <row r="1053" ht="15" spans="1:6">
      <c r="A1053" t="s">
        <v>1423</v>
      </c>
      <c r="B1053" t="s">
        <v>642</v>
      </c>
      <c r="C1053">
        <v>530405</v>
      </c>
      <c r="D1053" t="s">
        <v>6577</v>
      </c>
      <c r="E1053" t="s">
        <v>6496</v>
      </c>
      <c r="F1053" s="62" t="s">
        <v>6578</v>
      </c>
    </row>
    <row r="1054" ht="15" spans="1:6">
      <c r="A1054" t="s">
        <v>6579</v>
      </c>
      <c r="B1054" t="s">
        <v>642</v>
      </c>
      <c r="C1054">
        <v>530452</v>
      </c>
      <c r="D1054" t="s">
        <v>6580</v>
      </c>
      <c r="E1054" t="s">
        <v>6496</v>
      </c>
      <c r="F1054" s="62" t="s">
        <v>6581</v>
      </c>
    </row>
    <row r="1055" ht="15" spans="1:6">
      <c r="A1055" t="s">
        <v>6582</v>
      </c>
      <c r="B1055" t="s">
        <v>69</v>
      </c>
      <c r="C1055">
        <v>530434</v>
      </c>
      <c r="D1055" t="s">
        <v>6583</v>
      </c>
      <c r="E1055" t="s">
        <v>6496</v>
      </c>
      <c r="F1055" s="62" t="s">
        <v>6584</v>
      </c>
    </row>
    <row r="1056" ht="15" spans="1:6">
      <c r="A1056" t="s">
        <v>2552</v>
      </c>
      <c r="B1056" t="s">
        <v>69</v>
      </c>
      <c r="C1056">
        <v>530466</v>
      </c>
      <c r="D1056" t="s">
        <v>6585</v>
      </c>
      <c r="E1056" t="s">
        <v>6496</v>
      </c>
      <c r="F1056" s="62" t="s">
        <v>6586</v>
      </c>
    </row>
    <row r="1057" ht="15" spans="1:6">
      <c r="A1057" t="s">
        <v>6587</v>
      </c>
      <c r="B1057" t="s">
        <v>69</v>
      </c>
      <c r="C1057">
        <v>529898</v>
      </c>
      <c r="D1057" t="s">
        <v>6588</v>
      </c>
      <c r="E1057" t="s">
        <v>6496</v>
      </c>
      <c r="F1057" s="62" t="s">
        <v>6589</v>
      </c>
    </row>
    <row r="1058" ht="15" spans="1:6">
      <c r="A1058" t="s">
        <v>2938</v>
      </c>
      <c r="B1058" t="s">
        <v>69</v>
      </c>
      <c r="C1058">
        <v>530455</v>
      </c>
      <c r="D1058" t="s">
        <v>6590</v>
      </c>
      <c r="E1058" t="s">
        <v>6496</v>
      </c>
      <c r="F1058" s="62" t="s">
        <v>6591</v>
      </c>
    </row>
    <row r="1059" ht="15" spans="1:6">
      <c r="A1059" t="s">
        <v>6592</v>
      </c>
      <c r="B1059" t="s">
        <v>69</v>
      </c>
      <c r="C1059">
        <v>530424</v>
      </c>
      <c r="D1059" t="s">
        <v>6593</v>
      </c>
      <c r="E1059" t="s">
        <v>6496</v>
      </c>
      <c r="F1059" s="62" t="s">
        <v>6594</v>
      </c>
    </row>
    <row r="1060" ht="15" spans="1:6">
      <c r="A1060" t="s">
        <v>6595</v>
      </c>
      <c r="B1060" t="s">
        <v>642</v>
      </c>
      <c r="C1060">
        <v>530412</v>
      </c>
      <c r="D1060" t="s">
        <v>6596</v>
      </c>
      <c r="E1060" t="s">
        <v>6496</v>
      </c>
      <c r="F1060" s="62" t="s">
        <v>6597</v>
      </c>
    </row>
    <row r="1061" ht="15" spans="1:6">
      <c r="A1061" t="s">
        <v>2342</v>
      </c>
      <c r="B1061" t="s">
        <v>106</v>
      </c>
      <c r="C1061">
        <v>530453</v>
      </c>
      <c r="D1061" t="s">
        <v>6598</v>
      </c>
      <c r="E1061" t="s">
        <v>6496</v>
      </c>
      <c r="F1061" s="62" t="s">
        <v>6599</v>
      </c>
    </row>
    <row r="1062" ht="15" spans="1:6">
      <c r="A1062" t="s">
        <v>6600</v>
      </c>
      <c r="B1062" t="s">
        <v>106</v>
      </c>
      <c r="C1062">
        <v>529368</v>
      </c>
      <c r="D1062" t="s">
        <v>6601</v>
      </c>
      <c r="E1062" t="s">
        <v>6496</v>
      </c>
      <c r="F1062" s="62" t="s">
        <v>6602</v>
      </c>
    </row>
    <row r="1063" ht="15" spans="1:6">
      <c r="A1063" t="s">
        <v>6603</v>
      </c>
      <c r="B1063" t="s">
        <v>642</v>
      </c>
      <c r="C1063">
        <v>530432</v>
      </c>
      <c r="D1063" t="s">
        <v>6604</v>
      </c>
      <c r="E1063" t="s">
        <v>6496</v>
      </c>
      <c r="F1063" s="62" t="s">
        <v>6605</v>
      </c>
    </row>
    <row r="1064" ht="15" spans="1:6">
      <c r="A1064" t="s">
        <v>1170</v>
      </c>
      <c r="B1064" t="s">
        <v>522</v>
      </c>
      <c r="C1064">
        <v>530186</v>
      </c>
      <c r="D1064" t="s">
        <v>6606</v>
      </c>
      <c r="E1064" t="s">
        <v>6496</v>
      </c>
      <c r="F1064" s="62" t="s">
        <v>6607</v>
      </c>
    </row>
    <row r="1065" ht="15" spans="1:6">
      <c r="A1065" t="s">
        <v>3094</v>
      </c>
      <c r="B1065" t="s">
        <v>642</v>
      </c>
      <c r="C1065">
        <v>529744</v>
      </c>
      <c r="D1065" t="s">
        <v>6608</v>
      </c>
      <c r="E1065" t="s">
        <v>6496</v>
      </c>
      <c r="F1065" s="62" t="s">
        <v>6609</v>
      </c>
    </row>
    <row r="1066" ht="15" spans="1:6">
      <c r="A1066" t="s">
        <v>5928</v>
      </c>
      <c r="B1066" t="s">
        <v>522</v>
      </c>
      <c r="C1066">
        <v>530400</v>
      </c>
      <c r="D1066" t="s">
        <v>6610</v>
      </c>
      <c r="E1066" t="s">
        <v>6496</v>
      </c>
      <c r="F1066" s="62" t="s">
        <v>6611</v>
      </c>
    </row>
    <row r="1067" ht="15" spans="1:6">
      <c r="A1067" t="s">
        <v>6612</v>
      </c>
      <c r="B1067" t="s">
        <v>642</v>
      </c>
      <c r="C1067">
        <v>530441</v>
      </c>
      <c r="D1067" t="s">
        <v>6613</v>
      </c>
      <c r="E1067" t="s">
        <v>6496</v>
      </c>
      <c r="F1067" s="62" t="s">
        <v>6614</v>
      </c>
    </row>
    <row r="1068" ht="15" spans="1:6">
      <c r="A1068" t="s">
        <v>177</v>
      </c>
      <c r="B1068" t="s">
        <v>106</v>
      </c>
      <c r="C1068">
        <v>529651</v>
      </c>
      <c r="D1068" t="s">
        <v>6615</v>
      </c>
      <c r="E1068" t="s">
        <v>6496</v>
      </c>
      <c r="F1068" s="62" t="s">
        <v>6616</v>
      </c>
    </row>
    <row r="1069" ht="15" spans="1:6">
      <c r="A1069" t="s">
        <v>2992</v>
      </c>
      <c r="B1069" t="s">
        <v>69</v>
      </c>
      <c r="C1069">
        <v>529801</v>
      </c>
      <c r="D1069" t="s">
        <v>6617</v>
      </c>
      <c r="E1069" t="s">
        <v>6496</v>
      </c>
      <c r="F1069" s="62" t="s">
        <v>6618</v>
      </c>
    </row>
    <row r="1070" ht="15" spans="1:6">
      <c r="A1070" t="s">
        <v>6619</v>
      </c>
      <c r="B1070" t="s">
        <v>522</v>
      </c>
      <c r="C1070">
        <v>530402</v>
      </c>
      <c r="D1070" t="s">
        <v>6620</v>
      </c>
      <c r="E1070" t="s">
        <v>6496</v>
      </c>
      <c r="F1070" s="62" t="s">
        <v>6621</v>
      </c>
    </row>
    <row r="1071" ht="15" spans="1:6">
      <c r="A1071" t="s">
        <v>3094</v>
      </c>
      <c r="B1071" t="s">
        <v>642</v>
      </c>
      <c r="C1071">
        <v>530429</v>
      </c>
      <c r="D1071" t="s">
        <v>6622</v>
      </c>
      <c r="E1071" t="s">
        <v>6496</v>
      </c>
      <c r="F1071" s="62" t="s">
        <v>6623</v>
      </c>
    </row>
    <row r="1072" ht="15" spans="1:6">
      <c r="A1072" t="s">
        <v>6624</v>
      </c>
      <c r="B1072" t="s">
        <v>642</v>
      </c>
      <c r="C1072">
        <v>528889</v>
      </c>
      <c r="D1072" t="s">
        <v>6625</v>
      </c>
      <c r="E1072" t="s">
        <v>6496</v>
      </c>
      <c r="F1072" s="62" t="s">
        <v>6626</v>
      </c>
    </row>
    <row r="1073" ht="15" spans="1:6">
      <c r="A1073" t="s">
        <v>6627</v>
      </c>
      <c r="B1073" t="s">
        <v>497</v>
      </c>
      <c r="C1073">
        <v>529090</v>
      </c>
      <c r="D1073" t="s">
        <v>6628</v>
      </c>
      <c r="E1073" t="s">
        <v>6496</v>
      </c>
      <c r="F1073" s="62" t="s">
        <v>6629</v>
      </c>
    </row>
    <row r="1074" ht="15" spans="1:6">
      <c r="A1074" t="s">
        <v>6630</v>
      </c>
      <c r="B1074" t="s">
        <v>642</v>
      </c>
      <c r="C1074">
        <v>530443</v>
      </c>
      <c r="D1074" t="s">
        <v>6631</v>
      </c>
      <c r="E1074" t="s">
        <v>6496</v>
      </c>
      <c r="F1074" s="62" t="s">
        <v>6632</v>
      </c>
    </row>
    <row r="1075" ht="15" spans="1:6">
      <c r="A1075" t="s">
        <v>6633</v>
      </c>
      <c r="B1075" t="s">
        <v>464</v>
      </c>
      <c r="C1075">
        <v>529436</v>
      </c>
      <c r="D1075" t="s">
        <v>6634</v>
      </c>
      <c r="E1075" t="s">
        <v>6496</v>
      </c>
      <c r="F1075" s="62" t="s">
        <v>6635</v>
      </c>
    </row>
    <row r="1076" ht="15" spans="1:6">
      <c r="A1076" t="s">
        <v>6636</v>
      </c>
      <c r="B1076" t="s">
        <v>572</v>
      </c>
      <c r="C1076">
        <v>530500</v>
      </c>
      <c r="D1076" t="s">
        <v>6637</v>
      </c>
      <c r="E1076" t="s">
        <v>6496</v>
      </c>
      <c r="F1076" s="62" t="s">
        <v>6638</v>
      </c>
    </row>
    <row r="1077" ht="15" spans="1:6">
      <c r="A1077" t="s">
        <v>1299</v>
      </c>
      <c r="B1077" t="s">
        <v>106</v>
      </c>
      <c r="C1077">
        <v>529751</v>
      </c>
      <c r="D1077" t="s">
        <v>6639</v>
      </c>
      <c r="E1077" t="s">
        <v>6496</v>
      </c>
      <c r="F1077" s="62" t="s">
        <v>6640</v>
      </c>
    </row>
    <row r="1078" ht="15" spans="1:6">
      <c r="A1078" t="s">
        <v>1002</v>
      </c>
      <c r="B1078" t="s">
        <v>69</v>
      </c>
      <c r="C1078">
        <v>530447</v>
      </c>
      <c r="D1078" t="s">
        <v>6641</v>
      </c>
      <c r="E1078" t="s">
        <v>6496</v>
      </c>
      <c r="F1078" s="62" t="s">
        <v>6642</v>
      </c>
    </row>
    <row r="1079" ht="15" spans="1:6">
      <c r="A1079" t="s">
        <v>6643</v>
      </c>
      <c r="B1079" t="s">
        <v>106</v>
      </c>
      <c r="C1079">
        <v>529792</v>
      </c>
      <c r="D1079" t="s">
        <v>6644</v>
      </c>
      <c r="E1079" t="s">
        <v>6496</v>
      </c>
      <c r="F1079" s="62" t="s">
        <v>6645</v>
      </c>
    </row>
    <row r="1080" ht="15" spans="1:6">
      <c r="A1080" t="s">
        <v>6646</v>
      </c>
      <c r="B1080" t="s">
        <v>642</v>
      </c>
      <c r="C1080">
        <v>529836</v>
      </c>
      <c r="D1080" t="s">
        <v>6647</v>
      </c>
      <c r="E1080" t="s">
        <v>6496</v>
      </c>
      <c r="F1080" s="62" t="s">
        <v>6648</v>
      </c>
    </row>
    <row r="1081" ht="15" spans="1:6">
      <c r="A1081" t="s">
        <v>6649</v>
      </c>
      <c r="B1081" t="s">
        <v>617</v>
      </c>
      <c r="C1081">
        <v>530505</v>
      </c>
      <c r="D1081" t="s">
        <v>6650</v>
      </c>
      <c r="E1081" t="s">
        <v>6496</v>
      </c>
      <c r="F1081" s="62" t="s">
        <v>6651</v>
      </c>
    </row>
    <row r="1082" ht="15" spans="1:6">
      <c r="A1082" t="s">
        <v>3157</v>
      </c>
      <c r="B1082" t="s">
        <v>69</v>
      </c>
      <c r="C1082">
        <v>530433</v>
      </c>
      <c r="D1082" t="s">
        <v>6652</v>
      </c>
      <c r="E1082" t="s">
        <v>6496</v>
      </c>
      <c r="F1082" s="62" t="s">
        <v>6653</v>
      </c>
    </row>
    <row r="1083" ht="15" spans="1:6">
      <c r="A1083" t="s">
        <v>6654</v>
      </c>
      <c r="B1083" t="s">
        <v>642</v>
      </c>
      <c r="C1083">
        <v>530446</v>
      </c>
      <c r="D1083" t="s">
        <v>6655</v>
      </c>
      <c r="E1083" t="s">
        <v>6496</v>
      </c>
      <c r="F1083" s="62" t="s">
        <v>6656</v>
      </c>
    </row>
    <row r="1084" ht="15" spans="1:6">
      <c r="A1084" t="s">
        <v>3871</v>
      </c>
      <c r="B1084" t="s">
        <v>69</v>
      </c>
      <c r="C1084">
        <v>530474</v>
      </c>
      <c r="D1084" t="s">
        <v>6657</v>
      </c>
      <c r="E1084" t="s">
        <v>6496</v>
      </c>
      <c r="F1084" s="62" t="s">
        <v>6658</v>
      </c>
    </row>
    <row r="1085" ht="15" spans="1:6">
      <c r="A1085" t="s">
        <v>105</v>
      </c>
      <c r="B1085" t="s">
        <v>106</v>
      </c>
      <c r="C1085">
        <v>529332</v>
      </c>
      <c r="D1085" t="s">
        <v>6659</v>
      </c>
      <c r="E1085" t="s">
        <v>6496</v>
      </c>
      <c r="F1085" s="62" t="s">
        <v>6660</v>
      </c>
    </row>
    <row r="1086" ht="15" spans="1:6">
      <c r="A1086" t="s">
        <v>1395</v>
      </c>
      <c r="B1086" t="s">
        <v>106</v>
      </c>
      <c r="C1086">
        <v>529369</v>
      </c>
      <c r="D1086" t="s">
        <v>6661</v>
      </c>
      <c r="E1086" t="s">
        <v>6496</v>
      </c>
      <c r="F1086" s="62" t="s">
        <v>6662</v>
      </c>
    </row>
    <row r="1087" ht="15" spans="1:6">
      <c r="A1087" t="s">
        <v>2744</v>
      </c>
      <c r="B1087" t="s">
        <v>464</v>
      </c>
      <c r="C1087">
        <v>529753</v>
      </c>
      <c r="D1087" t="s">
        <v>6663</v>
      </c>
      <c r="E1087" t="s">
        <v>6496</v>
      </c>
      <c r="F1087" s="62" t="s">
        <v>6664</v>
      </c>
    </row>
    <row r="1088" ht="15" spans="1:6">
      <c r="A1088" t="s">
        <v>2539</v>
      </c>
      <c r="B1088" t="s">
        <v>653</v>
      </c>
      <c r="C1088">
        <v>530183</v>
      </c>
      <c r="D1088" t="s">
        <v>6665</v>
      </c>
      <c r="E1088" t="s">
        <v>6496</v>
      </c>
      <c r="F1088" s="62" t="s">
        <v>6666</v>
      </c>
    </row>
    <row r="1089" ht="15" spans="1:6">
      <c r="A1089" t="s">
        <v>695</v>
      </c>
      <c r="B1089" t="s">
        <v>471</v>
      </c>
      <c r="C1089">
        <v>530476</v>
      </c>
      <c r="D1089" t="s">
        <v>6667</v>
      </c>
      <c r="E1089" t="s">
        <v>6496</v>
      </c>
      <c r="F1089" s="62" t="s">
        <v>6668</v>
      </c>
    </row>
    <row r="1090" ht="15" spans="1:6">
      <c r="A1090" t="s">
        <v>1205</v>
      </c>
      <c r="B1090" t="s">
        <v>1205</v>
      </c>
      <c r="C1090">
        <v>530501</v>
      </c>
      <c r="D1090" t="s">
        <v>6669</v>
      </c>
      <c r="E1090" t="s">
        <v>6496</v>
      </c>
      <c r="F1090" s="62" t="s">
        <v>6670</v>
      </c>
    </row>
    <row r="1091" ht="15" spans="1:6">
      <c r="A1091" t="s">
        <v>3184</v>
      </c>
      <c r="B1091" t="s">
        <v>522</v>
      </c>
      <c r="C1091">
        <v>530159</v>
      </c>
      <c r="D1091" t="s">
        <v>6671</v>
      </c>
      <c r="E1091" t="s">
        <v>6496</v>
      </c>
      <c r="F1091" s="62" t="s">
        <v>6672</v>
      </c>
    </row>
    <row r="1092" ht="15" spans="1:6">
      <c r="A1092" t="s">
        <v>6673</v>
      </c>
      <c r="B1092" t="s">
        <v>689</v>
      </c>
      <c r="C1092">
        <v>530026</v>
      </c>
      <c r="D1092" t="s">
        <v>6674</v>
      </c>
      <c r="E1092" t="s">
        <v>6496</v>
      </c>
      <c r="F1092" s="62" t="s">
        <v>6675</v>
      </c>
    </row>
    <row r="1093" ht="15" spans="1:6">
      <c r="A1093" t="s">
        <v>1509</v>
      </c>
      <c r="B1093" t="s">
        <v>522</v>
      </c>
      <c r="C1093">
        <v>530409</v>
      </c>
      <c r="D1093" t="s">
        <v>6676</v>
      </c>
      <c r="E1093" t="s">
        <v>6496</v>
      </c>
      <c r="F1093" s="62" t="s">
        <v>6677</v>
      </c>
    </row>
    <row r="1094" ht="15" spans="1:6">
      <c r="A1094" t="s">
        <v>2729</v>
      </c>
      <c r="B1094" t="s">
        <v>642</v>
      </c>
      <c r="C1094">
        <v>529944</v>
      </c>
      <c r="D1094" t="s">
        <v>6678</v>
      </c>
      <c r="E1094" t="s">
        <v>6496</v>
      </c>
      <c r="F1094" s="62" t="s">
        <v>6679</v>
      </c>
    </row>
    <row r="1095" ht="15" spans="1:6">
      <c r="A1095" t="s">
        <v>6680</v>
      </c>
      <c r="B1095" t="s">
        <v>69</v>
      </c>
      <c r="C1095">
        <v>530439</v>
      </c>
      <c r="D1095" t="s">
        <v>6681</v>
      </c>
      <c r="E1095" t="s">
        <v>6496</v>
      </c>
      <c r="F1095" s="62" t="s">
        <v>6682</v>
      </c>
    </row>
    <row r="1096" ht="15" spans="1:6">
      <c r="A1096" t="s">
        <v>1514</v>
      </c>
      <c r="B1096" t="s">
        <v>522</v>
      </c>
      <c r="C1096">
        <v>530404</v>
      </c>
      <c r="D1096" t="s">
        <v>6683</v>
      </c>
      <c r="E1096" t="s">
        <v>6496</v>
      </c>
      <c r="F1096" s="62" t="s">
        <v>6684</v>
      </c>
    </row>
    <row r="1097" ht="15" spans="1:6">
      <c r="A1097" t="s">
        <v>137</v>
      </c>
      <c r="B1097" t="s">
        <v>69</v>
      </c>
      <c r="C1097">
        <v>530442</v>
      </c>
      <c r="D1097" t="s">
        <v>6685</v>
      </c>
      <c r="E1097" t="s">
        <v>6496</v>
      </c>
      <c r="F1097" s="62" t="s">
        <v>6686</v>
      </c>
    </row>
    <row r="1098" ht="15" spans="1:6">
      <c r="A1098" t="s">
        <v>1360</v>
      </c>
      <c r="B1098" t="s">
        <v>69</v>
      </c>
      <c r="C1098">
        <v>529870</v>
      </c>
      <c r="D1098" t="s">
        <v>6687</v>
      </c>
      <c r="E1098" t="s">
        <v>6496</v>
      </c>
      <c r="F1098" s="62" t="s">
        <v>6688</v>
      </c>
    </row>
    <row r="1099" ht="15" spans="1:6">
      <c r="A1099" t="s">
        <v>1360</v>
      </c>
      <c r="B1099" t="s">
        <v>69</v>
      </c>
      <c r="C1099">
        <v>530428</v>
      </c>
      <c r="D1099" t="s">
        <v>6689</v>
      </c>
      <c r="E1099" t="s">
        <v>6496</v>
      </c>
      <c r="F1099" s="62" t="s">
        <v>6690</v>
      </c>
    </row>
    <row r="1100" ht="15" spans="1:6">
      <c r="A1100" t="s">
        <v>6691</v>
      </c>
      <c r="B1100" t="s">
        <v>642</v>
      </c>
      <c r="C1100">
        <v>529073</v>
      </c>
      <c r="D1100" t="s">
        <v>6692</v>
      </c>
      <c r="E1100" t="s">
        <v>6496</v>
      </c>
      <c r="F1100" s="62" t="s">
        <v>6693</v>
      </c>
    </row>
    <row r="1101" ht="15" spans="1:6">
      <c r="A1101" t="s">
        <v>6339</v>
      </c>
      <c r="B1101" t="s">
        <v>642</v>
      </c>
      <c r="C1101">
        <v>530398</v>
      </c>
      <c r="D1101" t="s">
        <v>6694</v>
      </c>
      <c r="E1101" t="s">
        <v>6496</v>
      </c>
      <c r="F1101" s="62" t="s">
        <v>6695</v>
      </c>
    </row>
    <row r="1102" ht="15" spans="1:6">
      <c r="A1102" t="s">
        <v>6649</v>
      </c>
      <c r="B1102" t="s">
        <v>617</v>
      </c>
      <c r="C1102">
        <v>530502</v>
      </c>
      <c r="D1102" t="s">
        <v>6696</v>
      </c>
      <c r="E1102" t="s">
        <v>6496</v>
      </c>
      <c r="F1102" s="62" t="s">
        <v>6697</v>
      </c>
    </row>
    <row r="1103" ht="15" spans="1:6">
      <c r="A1103" t="s">
        <v>2731</v>
      </c>
      <c r="B1103" t="s">
        <v>642</v>
      </c>
      <c r="C1103">
        <v>530414</v>
      </c>
      <c r="D1103" t="s">
        <v>6698</v>
      </c>
      <c r="E1103" t="s">
        <v>6496</v>
      </c>
      <c r="F1103" s="62" t="s">
        <v>6699</v>
      </c>
    </row>
    <row r="1104" ht="15" spans="1:6">
      <c r="A1104" t="s">
        <v>511</v>
      </c>
      <c r="B1104" t="s">
        <v>106</v>
      </c>
      <c r="C1104">
        <v>530166</v>
      </c>
      <c r="D1104" t="s">
        <v>6700</v>
      </c>
      <c r="E1104" t="s">
        <v>6496</v>
      </c>
      <c r="F1104" s="62" t="s">
        <v>6701</v>
      </c>
    </row>
    <row r="1105" ht="15" spans="1:6">
      <c r="A1105" t="s">
        <v>105</v>
      </c>
      <c r="B1105" t="s">
        <v>106</v>
      </c>
      <c r="C1105">
        <v>530416</v>
      </c>
      <c r="D1105" t="s">
        <v>6702</v>
      </c>
      <c r="E1105" t="s">
        <v>6496</v>
      </c>
      <c r="F1105" s="62" t="s">
        <v>6703</v>
      </c>
    </row>
    <row r="1106" ht="15" spans="1:6">
      <c r="A1106" t="s">
        <v>3248</v>
      </c>
      <c r="B1106" t="s">
        <v>572</v>
      </c>
      <c r="C1106">
        <v>529638</v>
      </c>
      <c r="D1106" t="s">
        <v>6704</v>
      </c>
      <c r="E1106" t="s">
        <v>6496</v>
      </c>
      <c r="F1106" s="62" t="s">
        <v>6705</v>
      </c>
    </row>
    <row r="1107" ht="15" spans="1:6">
      <c r="A1107" t="s">
        <v>6706</v>
      </c>
      <c r="B1107" t="s">
        <v>106</v>
      </c>
      <c r="C1107">
        <v>530177</v>
      </c>
      <c r="D1107" t="s">
        <v>6707</v>
      </c>
      <c r="E1107" t="s">
        <v>6496</v>
      </c>
      <c r="F1107" s="62" t="s">
        <v>6708</v>
      </c>
    </row>
    <row r="1108" ht="15" spans="1:6">
      <c r="A1108" t="s">
        <v>2096</v>
      </c>
      <c r="B1108" t="s">
        <v>617</v>
      </c>
      <c r="C1108">
        <v>530503</v>
      </c>
      <c r="D1108" t="s">
        <v>6709</v>
      </c>
      <c r="E1108" t="s">
        <v>6496</v>
      </c>
      <c r="F1108" s="62" t="s">
        <v>6710</v>
      </c>
    </row>
    <row r="1109" ht="15" spans="1:6">
      <c r="A1109" t="s">
        <v>6711</v>
      </c>
      <c r="B1109" t="s">
        <v>642</v>
      </c>
      <c r="C1109">
        <v>529652</v>
      </c>
      <c r="D1109" t="s">
        <v>6712</v>
      </c>
      <c r="E1109" t="s">
        <v>6496</v>
      </c>
      <c r="F1109" s="62" t="s">
        <v>6713</v>
      </c>
    </row>
    <row r="1110" ht="15" spans="1:6">
      <c r="A1110" t="s">
        <v>6714</v>
      </c>
      <c r="B1110" t="s">
        <v>522</v>
      </c>
      <c r="C1110">
        <v>530197</v>
      </c>
      <c r="D1110" t="s">
        <v>6715</v>
      </c>
      <c r="E1110" t="s">
        <v>6496</v>
      </c>
      <c r="F1110" s="62" t="s">
        <v>6716</v>
      </c>
    </row>
    <row r="1111" ht="15" spans="1:6">
      <c r="A1111" t="s">
        <v>2729</v>
      </c>
      <c r="B1111" t="s">
        <v>642</v>
      </c>
      <c r="C1111">
        <v>529966</v>
      </c>
      <c r="D1111" t="s">
        <v>6717</v>
      </c>
      <c r="E1111" t="s">
        <v>6496</v>
      </c>
      <c r="F1111" s="62" t="s">
        <v>6718</v>
      </c>
    </row>
  </sheetData>
  <autoFilter ref="A1:F1111">
    <extLst/>
  </autoFilter>
  <conditionalFormatting sqref="D1">
    <cfRule type="duplicateValues" dxfId="10" priority="1"/>
  </conditionalFormatting>
  <hyperlinks>
    <hyperlink ref="F2" r:id="rId1" display="https://www.usnews.com/education/best-global-universities/tsinghua-university-503146"/>
    <hyperlink ref="F3" r:id="rId2" display="https://www.usnews.com/education/best-global-universities/national-university-of-singapore-505009"/>
    <hyperlink ref="F4" r:id="rId3" display="https://www.usnews.com/education/best-global-universities/nanyang-technological-university-503366"/>
    <hyperlink ref="F5" r:id="rId4" display="https://www.usnews.com/education/best-global-universities/peking-university-501148"/>
    <hyperlink ref="F6" r:id="rId5" display="https://www.usnews.com/education/best-global-universities/chinese-university-of-hong-kong-502973"/>
    <hyperlink ref="F7" r:id="rId6" display="https://www.usnews.com/education/best-global-universities/university-of-hong-kong-505046"/>
    <hyperlink ref="F8" r:id="rId7" display="https://www.usnews.com/education/best-global-universities/zhejiang-university-504773"/>
    <hyperlink ref="F9" r:id="rId8" display="https://www.usnews.com/education/best-global-universities/shanghai-jiao-tong-university-501915"/>
    <hyperlink ref="F10" r:id="rId9" display="https://www.usnews.com/education/best-global-universities/hong-kong-polytechnic-university-500421"/>
    <hyperlink ref="F11" r:id="rId10" display="https://www.usnews.com/education/best-global-universities/university-of-chinese-academy-of-sciences-cas-529679"/>
    <hyperlink ref="F12" r:id="rId11" display="https://www.usnews.com/education/best-global-universities/king-abdulaziz-university-501597"/>
    <hyperlink ref="F13" r:id="rId12" display="https://www.usnews.com/education/best-global-universities/city-university-of-hong-kong-502667"/>
    <hyperlink ref="F14" r:id="rId13" display="https://www.usnews.com/education/best-global-universities/university-of-science-technology-of-china-cas-505547"/>
    <hyperlink ref="F15" r:id="rId14" display="https://www.usnews.com/education/best-global-universities/university-of-tokyo-500248"/>
    <hyperlink ref="F16" r:id="rId15" display="https://www.usnews.com/education/best-global-universities/fudan-university-500824"/>
    <hyperlink ref="F17" r:id="rId16" display="https://www.usnews.com/education/best-global-universities/nanjing-university-503849"/>
    <hyperlink ref="F18" r:id="rId17" display="https://www.usnews.com/education/best-global-universities/huazhong-university-of-science-technology-505190"/>
    <hyperlink ref="F19" r:id="rId18" display="https://www.usnews.com/education/best-global-universities/king-abdullah-university-of-science-technology-510489"/>
    <hyperlink ref="F20" r:id="rId19" display="https://www.usnews.com/education/best-global-universities/hong-kong-university-of-science-technology-503260"/>
    <hyperlink ref="F21" r:id="rId20" display="https://www.usnews.com/education/best-global-universities/sun-yat-sen-university-506062"/>
    <hyperlink ref="F22" r:id="rId21" display="https://www.usnews.com/education/best-global-universities/wuhan-university-503252"/>
    <hyperlink ref="F23" r:id="rId22" display="https://www.usnews.com/education/best-global-universities/hunan-university-505375"/>
    <hyperlink ref="F24" r:id="rId23" display="https://www.usnews.com/education/best-global-universities/seoul-national-university-snu-503456"/>
    <hyperlink ref="F25" r:id="rId24" display="https://www.usnews.com/education/best-global-universities/weizmann-institute-of-science-506795"/>
    <hyperlink ref="F26" r:id="rId25" display="https://www.usnews.com/education/best-global-universities/king-saud-university-503764"/>
    <hyperlink ref="F27" r:id="rId26" display="https://www.usnews.com/education/best-global-universities/tongji-university-501326"/>
    <hyperlink ref="F28" r:id="rId27" display="https://www.usnews.com/education/best-global-universities/university-of-electronic-science-technology-of-china-506780"/>
    <hyperlink ref="F29" r:id="rId28" display="https://www.usnews.com/education/best-global-universities/southern-university-of-science-technology-529428"/>
    <hyperlink ref="F30" r:id="rId29" display="https://www.usnews.com/education/best-global-universities/harbin-institute-of-technology-505604"/>
    <hyperlink ref="F31" r:id="rId30" display="https://www.usnews.com/education/best-global-universities/cankaya-university-529758"/>
    <hyperlink ref="F32" r:id="rId31" display="https://www.usnews.com/education/best-global-universities/central-south-university-501467"/>
    <hyperlink ref="F33" r:id="rId32" display="https://www.usnews.com/education/best-global-universities/kyoto-university-505388"/>
    <hyperlink ref="F34" r:id="rId33" display="https://www.usnews.com/education/best-global-universities/tel-aviv-university-500052"/>
    <hyperlink ref="F35" r:id="rId34" display="https://www.usnews.com/education/best-global-universities/beijing-institute-of-technology-504704"/>
    <hyperlink ref="F36" r:id="rId35" display="https://www.usnews.com/education/best-global-universities/xian-jiaotong-university-503987"/>
    <hyperlink ref="F37" r:id="rId36" display="https://www.usnews.com/education/best-global-universities/southeast-university-china-505648"/>
    <hyperlink ref="F38" r:id="rId37" display="https://www.usnews.com/education/best-global-universities/shenzhen-university-529041"/>
    <hyperlink ref="F39" r:id="rId38" display="https://www.usnews.com/education/best-global-universities/south-china-university-of-technology-505115"/>
    <hyperlink ref="F40" r:id="rId39" display="https://www.usnews.com/education/best-global-universities/nankai-university-505981"/>
    <hyperlink ref="F41" r:id="rId40" display="https://www.usnews.com/education/best-global-universities/tianjin-university-503557"/>
    <hyperlink ref="F42" r:id="rId41" display="https://www.usnews.com/education/best-global-universities/chongqing-university-505768"/>
    <hyperlink ref="F43" r:id="rId42" display="https://www.usnews.com/education/best-global-universities/east-china-normal-university-506407"/>
    <hyperlink ref="F44" r:id="rId43" display="https://www.usnews.com/education/best-global-universities/northwestern-polytechnical-university-504154"/>
    <hyperlink ref="F45" r:id="rId44" display="https://www.usnews.com/education/best-global-universities/ton-duc-thang-university-529637"/>
    <hyperlink ref="F46" r:id="rId45" display="https://www.usnews.com/education/best-global-universities/university-of-sharjah-529769"/>
    <hyperlink ref="F47" r:id="rId46" display="https://www.usnews.com/education/best-global-universities/university-of-macau-528951"/>
    <hyperlink ref="F48" r:id="rId47" display="https://www.usnews.com/education/best-global-universities/hebrew-university-of-jerusalem-500554"/>
    <hyperlink ref="F49" r:id="rId48" display="https://www.usnews.com/education/best-global-universities/sungkyunkwan-university-skku-500193"/>
    <hyperlink ref="F50" r:id="rId49" display="https://www.usnews.com/education/best-global-universities/university-of-tehran-504903"/>
    <hyperlink ref="F51" r:id="rId50" display="https://www.usnews.com/education/best-global-universities/universiti-malaya-501730"/>
    <hyperlink ref="F52" r:id="rId51" display="https://www.usnews.com/education/best-global-universities/china-medical-university-taiwan-503180"/>
    <hyperlink ref="F53" r:id="rId52" display="https://www.usnews.com/education/best-global-universities/comsats-university-islamabad-cui-529200"/>
    <hyperlink ref="F54" r:id="rId53" display="https://www.usnews.com/education/best-global-universities/dalian-university-of-technology-500236"/>
    <hyperlink ref="F55" r:id="rId54" display="https://www.usnews.com/education/best-global-universities/shandong-university-505166"/>
    <hyperlink ref="F56" r:id="rId55" display="https://www.usnews.com/education/best-global-universities/duy-tan-university-529795"/>
    <hyperlink ref="F57" r:id="rId56" display="https://www.usnews.com/education/best-global-universities/korea-advanced-institute-of-science-technology-kaist-506336"/>
    <hyperlink ref="F58" r:id="rId57" display="https://www.usnews.com/education/best-global-universities/korea-university-505391"/>
    <hyperlink ref="F59" r:id="rId58" display="https://www.usnews.com/education/best-global-universities/wuhan-university-of-technology-506361"/>
    <hyperlink ref="F60" r:id="rId59" display="https://www.usnews.com/education/best-global-universities/tohoku-university-500862"/>
    <hyperlink ref="F61" r:id="rId60" display="https://www.usnews.com/education/best-global-universities/osaka-university-505864"/>
    <hyperlink ref="F62" r:id="rId61" display="https://www.usnews.com/education/best-global-universities/soochow-university-china-506714"/>
    <hyperlink ref="F63" r:id="rId62" display="https://www.usnews.com/education/best-global-universities/king-fahd-university-of-petroleum-minerals-506100"/>
    <hyperlink ref="F64" r:id="rId63" display="https://www.usnews.com/education/best-global-universities/shanghai-university-504274"/>
    <hyperlink ref="F65" r:id="rId64" display="https://www.usnews.com/education/best-global-universities/beijing-university-of-chemical-technology-501098"/>
    <hyperlink ref="F66" r:id="rId65" display="https://www.usnews.com/education/best-global-universities/nanjing-agricultural-university-506399"/>
    <hyperlink ref="F67" r:id="rId66" display="https://www.usnews.com/education/best-global-universities/qatar-university-529146"/>
    <hyperlink ref="F68" r:id="rId67" display="https://www.usnews.com/education/best-global-universities/jiangsu-university-501438"/>
    <hyperlink ref="F69" r:id="rId68" display="https://www.usnews.com/education/best-global-universities/jilin-university-506709"/>
    <hyperlink ref="F70" r:id="rId69" display="https://www.usnews.com/education/best-global-universities/technion-israel-institute-of-technology-505919"/>
    <hyperlink ref="F71" r:id="rId70" display="https://www.usnews.com/education/best-global-universities/universiti-teknologi-malaysia-528827"/>
    <hyperlink ref="F72" r:id="rId71" display="https://www.usnews.com/education/best-global-universities/singapore-university-of-technology-design-529432"/>
    <hyperlink ref="F73" r:id="rId72" display="https://www.usnews.com/education/best-global-universities/kyushu-university-505482"/>
    <hyperlink ref="F74" r:id="rId73" display="https://www.usnews.com/education/best-global-universities/taif-university-511965"/>
    <hyperlink ref="F75" r:id="rId74" display="https://www.usnews.com/education/best-global-universities/nagoya-university-501944"/>
    <hyperlink ref="F76" r:id="rId75" display="https://www.usnews.com/education/best-global-universities/huazhong-agricultural-university-503034"/>
    <hyperlink ref="F77" r:id="rId76" display="https://www.usnews.com/education/best-global-universities/shanghaitech-university-529508"/>
    <hyperlink ref="F78" r:id="rId77" display="https://www.usnews.com/education/best-global-universities/islamic-azad-university-528829"/>
    <hyperlink ref="F79" r:id="rId78" display="https://www.usnews.com/education/best-global-universities/northwest-af-university-china-503600"/>
    <hyperlink ref="F80" r:id="rId79" display="https://www.usnews.com/education/best-global-universities/american-university-of-beirut-499994"/>
    <hyperlink ref="F81" r:id="rId80" display="https://www.usnews.com/education/best-global-universities/quaid-i-azam-university-503114"/>
    <hyperlink ref="F82" r:id="rId81" display="https://www.usnews.com/education/best-global-universities/university-of-science-technology-beijing-506176"/>
    <hyperlink ref="F83" r:id="rId82" display="https://www.usnews.com/education/best-global-universities/pohang-university-of-science-technology-postech-503003"/>
    <hyperlink ref="F84" r:id="rId83" display="https://www.usnews.com/education/best-global-universities/changsha-university-of-science-technology-529522"/>
    <hyperlink ref="F85" r:id="rId84" display="https://www.usnews.com/education/best-global-universities/ulsan-national-institute-of-science-technology-unist-528883"/>
    <hyperlink ref="F86" r:id="rId85" display="https://www.usnews.com/education/best-global-universities/nanjing-university-of-information-science-technology-529160"/>
    <hyperlink ref="F87" r:id="rId86" display="https://www.usnews.com/education/best-global-universities/united-arab-emirates-university-514827"/>
    <hyperlink ref="F88" r:id="rId87" display="https://www.usnews.com/education/best-global-universities/universiti-sains-malaysia-528826"/>
    <hyperlink ref="F89" r:id="rId88" display="https://www.usnews.com/education/best-global-universities/jinan-university-505051"/>
    <hyperlink ref="F90" r:id="rId89" display="https://www.usnews.com/education/best-global-universities/westlake-university-530200"/>
    <hyperlink ref="F91" r:id="rId90" display="https://www.usnews.com/education/best-global-universities/central-china-normal-university-501632"/>
    <hyperlink ref="F92" r:id="rId91" display="https://www.usnews.com/education/best-global-universities/qingdao-university-529026"/>
    <hyperlink ref="F93" r:id="rId92" display="https://www.usnews.com/education/best-global-universities/fuzhou-university-528832"/>
    <hyperlink ref="F94" r:id="rId93" display="https://www.usnews.com/education/best-global-universities/prince-sultan-university-508025"/>
    <hyperlink ref="F95" r:id="rId94" display="https://www.usnews.com/education/best-global-universities/hokkaido-university-501928"/>
    <hyperlink ref="F96" r:id="rId95" display="https://www.usnews.com/education/best-global-universities/hanyang-university-500484"/>
    <hyperlink ref="F97" r:id="rId96" display="https://www.usnews.com/education/best-global-universities/tokyo-institute-of-technology-504950"/>
    <hyperlink ref="F98" r:id="rId97" display="https://www.usnews.com/education/best-global-universities/king-khalid-university-529704"/>
    <hyperlink ref="F99" r:id="rId98" display="https://www.usnews.com/education/best-global-universities/renmin-university-of-china-528921"/>
    <hyperlink ref="F100" r:id="rId99" display="https://www.usnews.com/education/best-global-universities/zhejiang-normal-university-529076"/>
    <hyperlink ref="F101" r:id="rId100" display="https://www.usnews.com/education/best-global-universities/guangzhou-university-529537"/>
    <hyperlink ref="F102" r:id="rId101" display="https://www.usnews.com/education/best-global-universities/hong-kong-baptist-university-502544"/>
    <hyperlink ref="F103" r:id="rId102" display="https://www.usnews.com/education/best-global-universities/southwestern-university-of-finance-economics---china-529633"/>
    <hyperlink ref="F104" r:id="rId103" display="https://www.usnews.com/education/best-global-universities/nanjing-forestry-university-529506"/>
    <hyperlink ref="F105" r:id="rId104" display="https://www.usnews.com/education/best-global-universities/university-of-the-philippines-manila-529741"/>
    <hyperlink ref="F106" r:id="rId105" display="https://www.usnews.com/education/best-global-universities/lanzhou-university-502794"/>
    <hyperlink ref="F107" r:id="rId106" display="https://www.usnews.com/education/best-global-universities/xidian-university-506871"/>
    <hyperlink ref="F108" r:id="rId107" display="https://www.usnews.com/education/best-global-universities/university-of-tsukuba-506429"/>
    <hyperlink ref="F109" r:id="rId108" display="https://www.usnews.com/education/best-global-universities/nanjing-university-of-science-technology-502308"/>
    <hyperlink ref="F110" r:id="rId109" display="https://www.usnews.com/education/best-global-universities/bogazici-university-504066"/>
    <hyperlink ref="F111" r:id="rId110" display="https://www.usnews.com/education/best-global-universities/northeastern-university-china-514931"/>
    <hyperlink ref="F112" r:id="rId111" display="https://www.usnews.com/education/best-global-universities/prince-sattam-bin-abdulaziz-university-530003"/>
    <hyperlink ref="F113" r:id="rId112" display="https://www.usnews.com/education/best-global-universities/china-university-of-petroleum-500186"/>
    <hyperlink ref="F114" r:id="rId113" display="https://www.usnews.com/education/best-global-universities/jiangnan-university-504800"/>
    <hyperlink ref="F115" r:id="rId114" display="https://www.usnews.com/education/best-global-universities/hohai-university-528997"/>
    <hyperlink ref="F116" r:id="rId115" display="https://www.usnews.com/education/best-global-universities/ocean-university-of-china-502491"/>
    <hyperlink ref="F117" r:id="rId116" display="https://www.usnews.com/education/best-global-universities/donghua-university-500299"/>
    <hyperlink ref="F118" r:id="rId117" display="https://www.usnews.com/education/best-global-universities/national-tsing-hua-university-501245"/>
    <hyperlink ref="F119" r:id="rId118" display="https://www.usnews.com/education/best-global-universities/kyung-hee-university-501161"/>
    <hyperlink ref="F120" r:id="rId119" display="https://www.usnews.com/education/best-global-universities/sharif-university-of-technology-502898"/>
    <hyperlink ref="F121" r:id="rId120" display="https://www.usnews.com/education/best-global-universities/tehran-university-of-medical-sciences-503294"/>
    <hyperlink ref="F122" r:id="rId121" display="https://www.usnews.com/education/best-global-universities/hamad-bin-khalifa-university-qatar-510873"/>
    <hyperlink ref="F123" r:id="rId122" display="https://www.usnews.com/education/best-global-universities/peking-union-medical-college-529794"/>
    <hyperlink ref="F124" r:id="rId123" display="https://www.usnews.com/education/best-global-universities/university-of-tabriz-528957"/>
    <hyperlink ref="F125" r:id="rId124" display="https://www.usnews.com/education/best-global-universities/southwest-university-china-506024"/>
    <hyperlink ref="F126" r:id="rId125" display="https://www.usnews.com/education/best-global-universities/khalifa-university-of-science-technology-529390"/>
    <hyperlink ref="F127" r:id="rId126" display="https://www.usnews.com/education/best-global-universities/chulalongkorn-university-505636"/>
    <hyperlink ref="F128" r:id="rId127" display="https://www.usnews.com/education/best-global-universities/keio-university-500715"/>
    <hyperlink ref="F129" r:id="rId128" display="https://www.usnews.com/education/best-global-universities/shandong-university-of-science-technology-529480"/>
    <hyperlink ref="F130" r:id="rId129" display="https://www.usnews.com/education/best-global-universities/mahidol-university-503481"/>
    <hyperlink ref="F131" r:id="rId130" display="https://www.usnews.com/education/best-global-universities/universiti-kebangsaan-malaysia-506289"/>
    <hyperlink ref="F132" r:id="rId131" display="https://www.usnews.com/education/best-global-universities/koc-university-528923"/>
    <hyperlink ref="F133" r:id="rId132" display="https://www.usnews.com/education/best-global-universities/universiti-putra-malaysia-500789"/>
    <hyperlink ref="F134" r:id="rId133" display="https://www.usnews.com/education/best-global-universities/beijing-university-of-posts-telecommunications-502130"/>
    <hyperlink ref="F135" r:id="rId134" display="https://www.usnews.com/education/best-global-universities/beijing-university-of-technology-505552"/>
    <hyperlink ref="F136" r:id="rId135" display="https://www.usnews.com/education/best-global-universities/taylors-university-530202"/>
    <hyperlink ref="F137" r:id="rId136" display="https://www.usnews.com/education/best-global-universities/ben-gurion-university-501902"/>
    <hyperlink ref="F138" r:id="rId137" display="https://www.usnews.com/education/best-global-universities/china-university-of-mining-technology-529045"/>
    <hyperlink ref="F139" r:id="rId138" display="https://www.usnews.com/education/best-global-universities/middle-east-technical-university-503271"/>
    <hyperlink ref="F140" r:id="rId139" display="https://www.usnews.com/education/best-global-universities/nanjing-tech-university-501774"/>
    <hyperlink ref="F141" r:id="rId140" display="https://www.usnews.com/education/best-global-universities/nanjing-university-of-aeronautics-astronautics-500835"/>
    <hyperlink ref="F142" r:id="rId141" display="https://www.usnews.com/education/best-global-universities/university-of-dhaka-529474"/>
    <hyperlink ref="F143" r:id="rId142" display="https://www.usnews.com/education/best-global-universities/zhejiang-university-of-technology-529071"/>
    <hyperlink ref="F144" r:id="rId143" display="https://www.usnews.com/education/best-global-universities/nanjing-normal-university-528982"/>
    <hyperlink ref="F145" r:id="rId144" display="https://www.usnews.com/education/best-global-universities/south-china-agricultural-university-529032"/>
    <hyperlink ref="F146" r:id="rId145" display="https://www.usnews.com/education/best-global-universities/east-china-university-of-science-technology-505997"/>
    <hyperlink ref="F147" r:id="rId146" display="https://www.usnews.com/education/best-global-universities/government-college-university-faisalabad-529535"/>
    <hyperlink ref="F148" r:id="rId147" display="https://www.usnews.com/education/best-global-universities/singapore-management-university-502117"/>
    <hyperlink ref="F149" r:id="rId148" display="https://www.usnews.com/education/best-global-universities/southwest-jiaotong-university-528991"/>
    <hyperlink ref="F150" r:id="rId149" display="https://www.usnews.com/education/best-global-universities/guangdong-university-of-technology-529270"/>
    <hyperlink ref="F151" r:id="rId150" display="https://www.usnews.com/education/best-global-universities/waseda-university-501931"/>
    <hyperlink ref="F152" r:id="rId151" display="https://www.usnews.com/education/best-global-universities/national-university-of-sciences-technology---pakistan-529152"/>
    <hyperlink ref="F153" r:id="rId152" display="https://www.usnews.com/education/best-global-universities/beijing-jiaotong-university-501352"/>
    <hyperlink ref="F154" r:id="rId153" display="https://www.usnews.com/education/best-global-universities/indian-institute-of-science-iisc-bangalore-505956"/>
    <hyperlink ref="F155" r:id="rId154" display="https://www.usnews.com/education/best-global-universities/nanchang-university-529112"/>
    <hyperlink ref="F156" r:id="rId155" display="https://www.usnews.com/education/best-global-universities/university-of-agriculture-faisalabad-529094"/>
    <hyperlink ref="F157" r:id="rId156" display="https://www.usnews.com/education/best-global-universities/south-china-normal-university-501607"/>
    <hyperlink ref="F158" r:id="rId157" display="https://www.usnews.com/education/best-global-universities/imam-abdulrahman-bin-faisal-university-529721"/>
    <hyperlink ref="F159" r:id="rId158" display="https://www.usnews.com/education/best-global-universities/national-cheng-kung-university-502356"/>
    <hyperlink ref="F160" r:id="rId159" display="https://www.usnews.com/education/best-global-universities/national-yang-ming-chiao-tung-university-529781"/>
    <hyperlink ref="F161" r:id="rId160" display="https://www.usnews.com/education/best-global-universities/indian-institute-of-technology-iit-bombay-501259"/>
    <hyperlink ref="F162" r:id="rId161" display="https://www.usnews.com/education/best-global-universities/indian-institute-of-technology-iit-madras-502278"/>
    <hyperlink ref="F163" r:id="rId162" display="https://www.usnews.com/education/best-global-universities/southern-medical-university-china-529257"/>
    <hyperlink ref="F164" r:id="rId163" display="https://www.usnews.com/education/best-global-universities/sultan-qaboos-university-507300"/>
    <hyperlink ref="F165" r:id="rId164" display="https://www.usnews.com/education/best-global-universities/alfaisal-university-529740"/>
    <hyperlink ref="F166" r:id="rId165" display="https://www.usnews.com/education/best-global-universities/hiroshima-university-502589"/>
    <hyperlink ref="F167" r:id="rId166" display="https://www.usnews.com/education/best-global-universities/tata-institute-of-fundamental-research-tifr-529777"/>
    <hyperlink ref="F168" r:id="rId167" display="https://www.usnews.com/education/best-global-universities/amirkabir-university-of-technology-506266"/>
    <hyperlink ref="F169" r:id="rId168" display="https://www.usnews.com/education/best-global-universities/hacettepe-university-505298"/>
    <hyperlink ref="F170" r:id="rId169" display="https://www.usnews.com/education/best-global-universities/kobe-university-504263"/>
    <hyperlink ref="F171" r:id="rId170" display="https://www.usnews.com/education/best-global-universities/umm-al-qura-university-510156"/>
    <hyperlink ref="F172" r:id="rId171" display="https://www.usnews.com/education/best-global-universities/wenzhou-university-529301"/>
    <hyperlink ref="F173" r:id="rId172" display="https://www.usnews.com/education/best-global-universities/chiang-mai-university-500257"/>
    <hyperlink ref="F174" r:id="rId173" display="https://www.usnews.com/education/best-global-universities/sabanci-university-529533"/>
    <hyperlink ref="F175" r:id="rId174" display="https://www.usnews.com/education/best-global-universities/king-faisal-university-514869"/>
    <hyperlink ref="F176" r:id="rId175" display="https://www.usnews.com/education/best-global-universities/aligarh-muslim-university-528840"/>
    <hyperlink ref="F177" r:id="rId176" display="https://www.usnews.com/education/best-global-universities/tarbiat-modares-university-528825"/>
    <hyperlink ref="F178" r:id="rId177" display="https://www.usnews.com/education/best-global-universities/university-of-lahore-530000"/>
    <hyperlink ref="F179" r:id="rId178" display="https://www.usnews.com/education/best-global-universities/zayed-university-511520"/>
    <hyperlink ref="F180" r:id="rId179" display="https://www.usnews.com/education/best-global-universities/huzhou-university-529994"/>
    <hyperlink ref="F181" r:id="rId180" display="https://www.usnews.com/education/best-global-universities/jordan-university-of-science-technology-511732"/>
    <hyperlink ref="F182" r:id="rId181" display="https://www.usnews.com/education/best-global-universities/university-of-cyprus-528848"/>
    <hyperlink ref="F183" r:id="rId182" display="https://www.usnews.com/education/best-global-universities/university-of-haifa-501200"/>
    <hyperlink ref="F184" r:id="rId183" display="https://www.usnews.com/education/best-global-universities/vellore-institute-of-technology-vit-529209"/>
    <hyperlink ref="F185" r:id="rId184" display="https://www.usnews.com/education/best-global-universities/indian-institute-of-technology-iit-delhi-500856"/>
    <hyperlink ref="F186" r:id="rId185" display="https://www.usnews.com/education/best-global-universities/istanbul-technical-university-503684"/>
    <hyperlink ref="F187" r:id="rId186" display="https://www.usnews.com/education/best-global-universities/near-east-university-529702"/>
    <hyperlink ref="F188" r:id="rId187" display="https://www.usnews.com/education/best-global-universities/eastern-mediterranean-university-529692"/>
    <hyperlink ref="F189" r:id="rId188" display="https://www.usnews.com/education/best-global-universities/university-of-jordan-512144"/>
    <hyperlink ref="F190" r:id="rId189" display="https://www.usnews.com/education/best-global-universities/kyungpook-national-university-506312"/>
    <hyperlink ref="F191" r:id="rId190" display="https://www.usnews.com/education/best-global-universities/north-china-electric-power-university-528965"/>
    <hyperlink ref="F192" r:id="rId191" display="https://www.usnews.com/education/best-global-universities/aga-khan-university-528969"/>
    <hyperlink ref="F193" r:id="rId192" display="https://www.usnews.com/education/best-global-universities/shandong-normal-university-529300"/>
    <hyperlink ref="F194" r:id="rId193" display="https://www.usnews.com/education/best-global-universities/education-university-of-hong-kong-eduhk-529062"/>
    <hyperlink ref="F195" r:id="rId194" display="https://www.usnews.com/education/best-global-universities/hangzhou-normal-university-529205"/>
    <hyperlink ref="F196" r:id="rId195" display="https://www.usnews.com/education/best-global-universities/banaras-hindu-university-bhu-503462"/>
    <hyperlink ref="F197" r:id="rId196" display="https://www.usnews.com/education/best-global-universities/jamia-millia-islamia-529538"/>
    <hyperlink ref="F198" r:id="rId197" display="https://www.usnews.com/education/best-global-universities/pusan-national-university-501725"/>
    <hyperlink ref="F199" r:id="rId198" display="https://www.usnews.com/education/best-global-universities/university-of-international-business-economics-530039"/>
    <hyperlink ref="F200" r:id="rId199" display="https://www.usnews.com/education/best-global-universities/tabriz-university-of-medical-science-529423"/>
    <hyperlink ref="F201" r:id="rId200" display="https://www.usnews.com/education/best-global-universities/beijing-forestry-university-528815"/>
    <hyperlink ref="F202" r:id="rId201" display="https://www.usnews.com/education/best-global-universities/nguyen-tat-thanh-university-nttu-530204"/>
    <hyperlink ref="F203" r:id="rId202" display="https://www.usnews.com/education/best-global-universities/northwest-university-xian-500540"/>
    <hyperlink ref="F204" r:id="rId203" display="https://www.usnews.com/education/best-global-universities/nanjing-medical-university-500938"/>
    <hyperlink ref="F205" r:id="rId204" display="https://www.usnews.com/education/best-global-universities/nanjing-university-of-posts-telecommunications-529215"/>
    <hyperlink ref="F206" r:id="rId205" display="https://www.usnews.com/education/best-global-universities/panjab-university-528843"/>
    <hyperlink ref="F207" r:id="rId206" display="https://www.usnews.com/education/best-global-universities/iran-university-of-medical-sciences-529414"/>
    <hyperlink ref="F208" r:id="rId207" display="https://www.usnews.com/education/best-global-universities/university-of-ulsan-500178"/>
    <hyperlink ref="F209" r:id="rId208" display="https://www.usnews.com/education/best-global-universities/yeungnam-university-504367"/>
    <hyperlink ref="F210" r:id="rId209" display="https://www.usnews.com/education/best-global-universities/changan-university-529427"/>
    <hyperlink ref="F211" r:id="rId210" display="https://www.usnews.com/education/best-global-universities/fujian-agriculture-forestry-university-529097"/>
    <hyperlink ref="F212" r:id="rId211" display="https://www.usnews.com/education/best-global-universities/indian-institute-of-technology-iit-kharagpur-500533"/>
    <hyperlink ref="F213" r:id="rId212" display="https://www.usnews.com/education/best-global-universities/taibah-university-512768"/>
    <hyperlink ref="F214" r:id="rId213" display="https://www.usnews.com/education/best-global-universities/asia-university-taiwan-529037"/>
    <hyperlink ref="F215" r:id="rId214" display="https://www.usnews.com/education/best-global-universities/okinawa-institute-of-science-technology-graduate-university-529703"/>
    <hyperlink ref="F216" r:id="rId215" display="https://www.usnews.com/education/best-global-universities/shahid-beheshti-university-medical-sciences-501678"/>
    <hyperlink ref="F217" r:id="rId216" display="https://www.usnews.com/education/best-global-universities/university-of-shanghai-for-science-technology-529079"/>
    <hyperlink ref="F218" r:id="rId217" display="https://www.usnews.com/education/best-global-universities/ihsan-dogramaci-bilkent-university-506575"/>
    <hyperlink ref="F219" r:id="rId218" display="https://www.usnews.com/education/best-global-universities/lebanese-american-university-499894"/>
    <hyperlink ref="F220" r:id="rId219" display="https://www.usnews.com/education/best-global-universities/mashhad-university-medical-science-529398"/>
    <hyperlink ref="F221" r:id="rId220" display="https://www.usnews.com/education/best-global-universities/ankara-university-503075"/>
    <hyperlink ref="F222" r:id="rId221" display="https://www.usnews.com/education/best-global-universities/babol-noshirvani-university-of-technology-529310"/>
    <hyperlink ref="F223" r:id="rId222" display="https://www.usnews.com/education/best-global-universities/chengdu-university-529826"/>
    <hyperlink ref="F224" r:id="rId223" display="https://www.usnews.com/education/best-global-universities/istanbul-university-502403"/>
    <hyperlink ref="F225" r:id="rId224" display="https://www.usnews.com/education/best-global-universities/qingdao-university-of-science-technology-529234"/>
    <hyperlink ref="F226" r:id="rId225" display="https://www.usnews.com/education/best-global-universities/shoolini-university-530173"/>
    <hyperlink ref="F227" r:id="rId226" display="https://www.usnews.com/education/best-global-universities/bar-ilan-university-505206"/>
    <hyperlink ref="F228" r:id="rId227" display="https://www.usnews.com/education/best-global-universities/harbin-engineering-university-528986"/>
    <hyperlink ref="F229" r:id="rId228" display="https://www.usnews.com/education/best-global-universities/shanghai-university-of-finance-economics-529139"/>
    <hyperlink ref="F230" r:id="rId229" display="https://www.usnews.com/education/best-global-universities/universiti-teknologi-petronas-529338"/>
    <hyperlink ref="F231" r:id="rId230" display="https://www.usnews.com/education/best-global-universities/university-of-management-technology-umt-530206"/>
    <hyperlink ref="F232" r:id="rId231" display="https://www.usnews.com/education/best-global-universities/hefei-university-of-technology-528958"/>
    <hyperlink ref="F233" r:id="rId232" display="https://www.usnews.com/education/best-global-universities/iran-university-science-technology-505518"/>
    <hyperlink ref="F234" r:id="rId233" display="https://www.usnews.com/education/best-global-universities/istanbul-bilgi-university-529650"/>
    <hyperlink ref="F235" r:id="rId234" display="https://www.usnews.com/education/best-global-universities/manipal-academy-of-higher-education-mahe-528886"/>
    <hyperlink ref="F236" r:id="rId235" display="https://www.usnews.com/education/best-global-universities/shaanxi-normal-university-529190"/>
    <hyperlink ref="F237" r:id="rId236" display="https://www.usnews.com/education/best-global-universities/xian-jiaotong-liverpool-university-529807"/>
    <hyperlink ref="F238" r:id="rId237" display="https://www.usnews.com/education/best-global-universities/macau-university-of-science-technology-529500"/>
    <hyperlink ref="F239" r:id="rId238" display="https://www.usnews.com/education/best-global-universities/isfahan-university-of-technology-502590"/>
    <hyperlink ref="F240" r:id="rId239" display="https://www.usnews.com/education/best-global-universities/northeast-normal-university-china-503882"/>
    <hyperlink ref="F241" r:id="rId240" display="https://www.usnews.com/education/best-global-universities/graduate-university-for-advanced-studies-japan-528948"/>
    <hyperlink ref="F242" r:id="rId241" display="https://www.usnews.com/education/best-global-universities/mazandaran-university-medical-sciences-529621"/>
    <hyperlink ref="F243" r:id="rId242" display="https://www.usnews.com/education/best-global-universities/shiraz-university-of-medical-science-529286"/>
    <hyperlink ref="F244" r:id="rId243" display="https://www.usnews.com/education/best-global-universities/yunnan-university-529189"/>
    <hyperlink ref="F245" r:id="rId244" display="https://www.usnews.com/education/best-global-universities/zhongnan-university-of-economics-law-530034"/>
    <hyperlink ref="F246" r:id="rId245" display="https://www.usnews.com/education/best-global-universities/princess-nourah-bint-abdulrahman-university-530061"/>
    <hyperlink ref="F247" r:id="rId246" display="https://www.usnews.com/education/best-global-universities/universiti-brunei-darussalam-530207"/>
    <hyperlink ref="F248" r:id="rId247" display="https://www.usnews.com/education/best-global-universities/dalian-maritime-university-529341"/>
    <hyperlink ref="F249" r:id="rId248" display="https://www.usnews.com/education/best-global-universities/henan-university-529507"/>
    <hyperlink ref="F250" r:id="rId249" display="https://www.usnews.com/education/best-global-universities/northeast-agricultural-university-china-529520"/>
    <hyperlink ref="F251" r:id="rId250" display="https://www.usnews.com/education/best-global-universities/university-of-delhi-504916"/>
    <hyperlink ref="F252" r:id="rId251" display="https://www.usnews.com/education/best-global-universities/university-of-peshawar-529479"/>
    <hyperlink ref="F253" r:id="rId252" display="https://www.usnews.com/education/best-global-universities/vietnam-national-university-hanoi-529331"/>
    <hyperlink ref="F254" r:id="rId253" display="https://www.usnews.com/education/best-global-universities/imam-mohammad-ibn-saud-islamic-university-imsiu-530033"/>
    <hyperlink ref="F255" r:id="rId254" display="https://www.usnews.com/education/best-global-universities/national-yunlin-university-science-technology-529818"/>
    <hyperlink ref="F256" r:id="rId255" display="https://www.usnews.com/education/best-global-universities/indian-institute-of-technology-iit-roorkee-528828"/>
    <hyperlink ref="F257" r:id="rId256" display="https://www.usnews.com/education/best-global-universities/national-taiwan-university-of-science-technology-501875"/>
    <hyperlink ref="F258" r:id="rId257" display="https://www.usnews.com/education/best-global-universities/southwest-university-of-science-technology---china-529731"/>
    <hyperlink ref="F259" r:id="rId258" display="https://www.usnews.com/education/best-global-universities/sunway-university-530043"/>
    <hyperlink ref="F260" r:id="rId259" display="https://www.usnews.com/education/best-global-universities/university-of-punjab-529178"/>
    <hyperlink ref="F261" r:id="rId260" display="https://www.usnews.com/education/best-global-universities/fujian-normal-university-529517"/>
    <hyperlink ref="F262" r:id="rId261" display="https://www.usnews.com/education/best-global-universities/vietnam-national-university-hochiminh-city-529532"/>
    <hyperlink ref="F263" r:id="rId262" display="https://www.usnews.com/education/best-global-universities/capital-medical-university-504555"/>
    <hyperlink ref="F264" r:id="rId263" display="https://www.usnews.com/education/best-global-universities/all-india-institute-of-medical-sciences-aiims-new-delhi-500492"/>
    <hyperlink ref="F265" r:id="rId264" display="https://www.usnews.com/education/best-global-universities/qingdao-university-of-technology-529642"/>
    <hyperlink ref="F266" r:id="rId265" display="https://www.usnews.com/education/best-global-universities/universiti-malaysia-terengganu-530038"/>
    <hyperlink ref="F267" r:id="rId266" display="https://www.usnews.com/education/best-global-universities/yangzhou-university-529253"/>
    <hyperlink ref="F268" r:id="rId267" display="https://www.usnews.com/education/best-global-universities/hainan-university-529489"/>
    <hyperlink ref="F269" r:id="rId268" display="https://www.usnews.com/education/best-global-universities/indian-institute-of-technology-iit-kanpur-506622"/>
    <hyperlink ref="F270" r:id="rId269" display="https://www.usnews.com/education/best-global-universities/chiba-university-503793"/>
    <hyperlink ref="F271" r:id="rId270" display="https://www.usnews.com/education/best-global-universities/china-pharmaceutical-university-502614"/>
    <hyperlink ref="F272" r:id="rId271" display="https://www.usnews.com/education/best-global-universities/dongguk-university-529173"/>
    <hyperlink ref="F273" r:id="rId272" display="https://www.usnews.com/education/best-global-universities/ewha-womans-university-504624"/>
    <hyperlink ref="F274" r:id="rId273" display="https://www.usnews.com/education/best-global-universities/babol-university-of-medical-sciences-530160"/>
    <hyperlink ref="F275" r:id="rId274" display="https://www.usnews.com/education/best-global-universities/qufu-normal-university-529543"/>
    <hyperlink ref="F276" r:id="rId275" display="https://www.usnews.com/education/best-global-universities/university-of-seoul-528845"/>
    <hyperlink ref="F277" r:id="rId276" display="https://www.usnews.com/education/best-global-universities/tokyo-medical-dental-university-tmdu-505893"/>
    <hyperlink ref="F278" r:id="rId277" display="https://www.usnews.com/education/best-global-universities/wuhan-institute-of-technology-529516"/>
    <hyperlink ref="F279" r:id="rId278" display="https://www.usnews.com/education/best-global-universities/jeonbuk-national-university-503088"/>
    <hyperlink ref="F280" r:id="rId279" display="https://www.usnews.com/education/best-global-universities/islamia-university-of-bahawalpur-530065"/>
    <hyperlink ref="F281" r:id="rId280" display="https://www.usnews.com/education/best-global-universities/shiraz-university-500400"/>
    <hyperlink ref="F282" r:id="rId281" display="https://www.usnews.com/education/best-global-universities/sichuan-agricultural-university-529103"/>
    <hyperlink ref="F283" r:id="rId282" display="https://www.usnews.com/education/best-global-universities/guangzhou-medical-university-529307"/>
    <hyperlink ref="F284" r:id="rId283" display="https://www.usnews.com/education/best-global-universities/shanghai-maritime-university-529346"/>
    <hyperlink ref="F285" r:id="rId284" display="https://www.usnews.com/education/best-global-universities/guangxi-university-529243"/>
    <hyperlink ref="F286" r:id="rId285" display="https://www.usnews.com/education/best-global-universities/okayama-university-504249"/>
    <hyperlink ref="F287" r:id="rId286" display="https://www.usnews.com/education/best-global-universities/university-of-indonesia-529367"/>
    <hyperlink ref="F288" r:id="rId287" display="https://www.usnews.com/education/best-global-universities/chonnam-national-university-503755"/>
    <hyperlink ref="F289" r:id="rId288" display="https://www.usnews.com/education/best-global-universities/kuwait-university-512713"/>
    <hyperlink ref="F290" r:id="rId289" display="https://www.usnews.com/education/best-global-universities/taipei-medical-university-501451"/>
    <hyperlink ref="F291" r:id="rId290" display="https://www.usnews.com/education/best-global-universities/ucsi-university-530211"/>
    <hyperlink ref="F292" r:id="rId291" display="https://www.usnews.com/education/best-global-universities/bahcesehir-university-529754"/>
    <hyperlink ref="F293" r:id="rId292" display="https://www.usnews.com/education/best-global-universities/xian-university-of-architecture-technology-529487"/>
    <hyperlink ref="F294" r:id="rId293" display="https://www.usnews.com/education/best-global-universities/anhui-university-529110"/>
    <hyperlink ref="F295" r:id="rId294" display="https://www.usnews.com/education/best-global-universities/firat-university-528830"/>
    <hyperlink ref="F296" r:id="rId295" display="https://www.usnews.com/education/best-global-universities/hunan-agricultural-university-529354"/>
    <hyperlink ref="F297" r:id="rId296" display="https://www.usnews.com/education/best-global-universities/tribhuvan-university-530037"/>
    <hyperlink ref="F298" r:id="rId297" display="https://www.usnews.com/education/best-global-universities/national-taiwan-normal-university-503050"/>
    <hyperlink ref="F299" r:id="rId298" display="https://www.usnews.com/education/best-global-universities/thapar-institute-of-engineering-technology-529291"/>
    <hyperlink ref="F300" r:id="rId299" display="https://www.usnews.com/education/best-global-universities/christian-medical-college-hospital-cmch-vellore-529356"/>
    <hyperlink ref="F301" r:id="rId300" display="https://www.usnews.com/education/best-global-universities/yokohama-city-university-529035"/>
    <hyperlink ref="F302" r:id="rId301" display="https://www.usnews.com/education/best-global-universities/bohai-university-529457"/>
    <hyperlink ref="F303" r:id="rId302" display="https://www.usnews.com/education/best-global-universities/wuhan-university-of-science-technology-529350"/>
    <hyperlink ref="F304" r:id="rId303" display="https://www.usnews.com/education/best-global-universities/bahauddin-zakariya-university-529426"/>
    <hyperlink ref="F305" r:id="rId304" display="https://www.usnews.com/education/best-global-universities/shanxi-university-529038"/>
    <hyperlink ref="F306" r:id="rId305" display="https://www.usnews.com/education/best-global-universities/yerevan-physics-institute-529063"/>
    <hyperlink ref="F307" r:id="rId306" display="https://www.usnews.com/education/best-global-universities/abdul-wali-khan-university-530212"/>
    <hyperlink ref="F308" r:id="rId307" display="https://www.usnews.com/education/best-global-universities/king-mongkuts-university-of-technology-thonburi-529070"/>
    <hyperlink ref="F309" r:id="rId308" display="https://www.usnews.com/education/best-global-universities/guangdong-university-of-foreign-studies-530213"/>
    <hyperlink ref="F310" r:id="rId309" display="https://www.usnews.com/education/best-global-universities/national-central-university-504757"/>
    <hyperlink ref="F311" r:id="rId310" display="https://www.usnews.com/education/best-global-universities/university-of-sulimanyah-530214"/>
    <hyperlink ref="F312" r:id="rId311" display="https://www.usnews.com/education/best-global-universities/ferdowsi-university-mashhad-502854"/>
    <hyperlink ref="F313" r:id="rId312" display="https://www.usnews.com/education/best-global-universities/air-university-islamabad-530215"/>
    <hyperlink ref="F314" r:id="rId313" display="https://www.usnews.com/education/best-global-universities/al-jouf-university-510765"/>
    <hyperlink ref="F315" r:id="rId314" display="https://www.usnews.com/education/best-global-universities/khon-kaen-university-529024"/>
    <hyperlink ref="F316" r:id="rId315" display="https://www.usnews.com/education/best-global-universities/saveetha-institute-of-medical-technical-science-530216"/>
    <hyperlink ref="F317" r:id="rId316" display="https://www.usnews.com/education/best-global-universities/tobb-university-of-economics-and-technology-529325"/>
    <hyperlink ref="F318" r:id="rId317" display="https://www.usnews.com/education/best-global-universities/harbin-medical-university-502045"/>
    <hyperlink ref="F319" r:id="rId318" display="https://www.usnews.com/education/best-global-universities/istanbul-aydin-university-529451"/>
    <hyperlink ref="F320" r:id="rId319" display="https://www.usnews.com/education/best-global-universities/an-najah-national-university-511302"/>
    <hyperlink ref="F321" r:id="rId320" display="https://www.usnews.com/education/best-global-universities/foshan-university-529885"/>
    <hyperlink ref="F322" r:id="rId321" display="https://www.usnews.com/education/best-global-universities/ilia-state-university-529448"/>
    <hyperlink ref="F323" r:id="rId322" display="https://www.usnews.com/education/best-global-universities/international-islamic-university-pakistan-530049"/>
    <hyperlink ref="F324" r:id="rId323" display="https://www.usnews.com/education/best-global-universities/shahid-beheshti-university-502879"/>
    <hyperlink ref="F325" r:id="rId324" display="https://www.usnews.com/education/best-global-universities/chung-ang-university-500565"/>
    <hyperlink ref="F326" r:id="rId325" display="https://www.usnews.com/education/best-global-universities/amity-university-noida-529512"/>
    <hyperlink ref="F327" r:id="rId326" display="https://www.usnews.com/education/best-global-universities/gwangju-institute-of-science-technology-gist-506847"/>
    <hyperlink ref="F328" r:id="rId327" display="https://www.usnews.com/education/best-global-universities/university-of-jinan-529252"/>
    <hyperlink ref="F329" r:id="rId328" display="https://www.usnews.com/education/best-global-universities/national-sun-yat-sen-university-505080"/>
    <hyperlink ref="F330" r:id="rId329" display="https://www.usnews.com/education/best-global-universities/zhejiang-gongshang-university-529420"/>
    <hyperlink ref="F331" r:id="rId330" display="https://www.usnews.com/education/best-global-universities/birla-institute-of-technology-science-pilani-bits-pilani-528900"/>
    <hyperlink ref="F332" r:id="rId331" display="https://www.usnews.com/education/best-global-universities/k-n-toosi-university-of-technology-529705"/>
    <hyperlink ref="F333" r:id="rId332" display="https://www.usnews.com/education/best-global-universities/indian-institute-of-technology-iit-hyderabad-529636"/>
    <hyperlink ref="F334" r:id="rId333" display="https://www.usnews.com/education/best-global-universities/university-of-rajshahi-530218"/>
    <hyperlink ref="F335" r:id="rId334" display="https://www.usnews.com/education/best-global-universities/ajman-university-530219"/>
    <hyperlink ref="F336" r:id="rId335" display="https://www.usnews.com/education/best-global-universities/jawaharlal-nehru-university-new-delhi-529031"/>
    <hyperlink ref="F337" r:id="rId336" display="https://www.usnews.com/education/best-global-universities/shanghai-normal-university-505334"/>
    <hyperlink ref="F338" r:id="rId337" display="https://www.usnews.com/education/best-global-universities/jiangsu-university-of-science-technology-529475"/>
    <hyperlink ref="F339" r:id="rId338" display="https://www.usnews.com/education/best-global-universities/kermanshah-university-of-medical-sciences-529623"/>
    <hyperlink ref="F340" r:id="rId339" display="https://www.usnews.com/education/best-global-universities/sanjay-gandhi-postgraduate-institute-of-medical-sciences-529743"/>
    <hyperlink ref="F341" r:id="rId340" display="https://www.usnews.com/education/best-global-universities/shandong-agricultural-university-529093"/>
    <hyperlink ref="F342" r:id="rId341" display="https://www.usnews.com/education/best-global-universities/universiti-malaysia-pahang-al-sultan-abdullah-umpsa-529458"/>
    <hyperlink ref="F343" r:id="rId342" display="https://www.usnews.com/education/best-global-universities/university-hail-508576"/>
    <hyperlink ref="F344" r:id="rId343" display="https://www.usnews.com/education/best-global-universities/chandigarh-university-530220"/>
    <hyperlink ref="F345" r:id="rId344" display="https://www.usnews.com/education/best-global-universities/university-of-tabuk-529786"/>
    <hyperlink ref="F346" r:id="rId345" display="https://www.usnews.com/education/best-global-universities/airlangga-university-530221"/>
    <hyperlink ref="F347" r:id="rId346" display="https://www.usnews.com/education/best-global-universities/cyprus-university-of-technology-530036"/>
    <hyperlink ref="F348" r:id="rId347" display="https://www.usnews.com/education/best-global-universities/kumamoto-university-505102"/>
    <hyperlink ref="F349" r:id="rId348" display="https://www.usnews.com/education/best-global-universities/army-medical-university-503729"/>
    <hyperlink ref="F350" r:id="rId349" display="https://www.usnews.com/education/best-global-universities/isfahan-university-medical-science-529419"/>
    <hyperlink ref="F351" r:id="rId350" display="https://www.usnews.com/education/best-global-universities/beijing-technology-business-university-529734"/>
    <hyperlink ref="F352" r:id="rId351" display="https://www.usnews.com/education/best-global-universities/chongqing-university-of-posts-telecommunications-529515"/>
    <hyperlink ref="F353" r:id="rId352" display="https://www.usnews.com/education/best-global-universities/tokyo-metropolitan-university-505425"/>
    <hyperlink ref="F354" r:id="rId353" display="https://www.usnews.com/education/best-global-universities/university-of-peradeniya-529988"/>
    <hyperlink ref="F355" r:id="rId354" display="https://www.usnews.com/education/best-global-universities/jazan-university-514902"/>
    <hyperlink ref="F356" r:id="rId355" display="https://www.usnews.com/education/best-global-universities/king-saud-bin-abdulaziz-university-for-health-sciences-514629"/>
    <hyperlink ref="F357" r:id="rId356" display="https://www.usnews.com/education/best-global-universities/jamia-hamdard-university-529132"/>
    <hyperlink ref="F358" r:id="rId357" display="https://www.usnews.com/education/best-global-universities/tokai-university-505943"/>
    <hyperlink ref="F359" r:id="rId358" display="https://www.usnews.com/education/best-global-universities/juntendo-university-502999"/>
    <hyperlink ref="F360" r:id="rId359" display="https://www.usnews.com/education/best-global-universities/srm-institute-of-science-technology-chennai-529816"/>
    <hyperlink ref="F361" r:id="rId360" display="https://www.usnews.com/education/best-global-universities/xiangtan-university-529020"/>
    <hyperlink ref="F362" r:id="rId361" display="https://www.usnews.com/education/best-global-universities/air-force-military-medical-university-506665"/>
    <hyperlink ref="F363" r:id="rId362" display="https://www.usnews.com/education/best-global-universities/henan-polytechnic-university-529521"/>
    <hyperlink ref="F364" r:id="rId363" display="https://www.usnews.com/education/best-global-universities/marmara-university-502695"/>
    <hyperlink ref="F365" r:id="rId364" display="https://www.usnews.com/education/best-global-universities/universiti-teknologi-mara-529194"/>
    <hyperlink ref="F366" r:id="rId365" display="https://www.usnews.com/education/best-global-universities/konkuk-university-503911"/>
    <hyperlink ref="F367" r:id="rId366" display="https://www.usnews.com/education/best-global-universities/chang-gung-university-505417"/>
    <hyperlink ref="F368" r:id="rId367" display="https://www.usnews.com/education/best-global-universities/china-medical-university-506215"/>
    <hyperlink ref="F369" r:id="rId368" display="https://www.usnews.com/education/best-global-universities/kunming-university-of-science-technology-529089"/>
    <hyperlink ref="F370" r:id="rId369" display="https://www.usnews.com/education/best-global-universities/northeast-forestry-university-china-529095"/>
    <hyperlink ref="F371" r:id="rId370" display="https://www.usnews.com/education/best-global-universities/tianjin-university-of-technology-529674"/>
    <hyperlink ref="F372" r:id="rId371" display="https://www.usnews.com/education/best-global-universities/wenzhou-medical-university-529262"/>
    <hyperlink ref="F373" r:id="rId372" display="https://www.usnews.com/education/best-global-universities/ataturk-university-500132"/>
    <hyperlink ref="F374" r:id="rId373" display="https://www.usnews.com/education/best-global-universities/guizhou-university-529303"/>
    <hyperlink ref="F375" r:id="rId374" display="https://www.usnews.com/education/best-global-universities/nanjing-university-of-finance-economics-530042"/>
    <hyperlink ref="F376" r:id="rId375" display="https://www.usnews.com/education/best-global-universities/niigata-university-504351"/>
    <hyperlink ref="F377" r:id="rId376" display="https://www.usnews.com/education/best-global-universities/ningbo-university-529272"/>
    <hyperlink ref="F378" r:id="rId377" display="https://www.usnews.com/education/best-global-universities/kanazawa-university-503283"/>
    <hyperlink ref="F379" r:id="rId378" display="https://www.usnews.com/education/best-global-universities/national-university-of-defense-technology-china-505128"/>
    <hyperlink ref="F380" r:id="rId379" display="https://www.usnews.com/education/best-global-universities/zhejiang-af-university-529418"/>
    <hyperlink ref="F381" r:id="rId380" display="https://www.usnews.com/education/best-global-universities/inha-university-504761"/>
    <hyperlink ref="F382" r:id="rId381" display="https://www.usnews.com/education/best-global-universities/nagasaki-university-503741"/>
    <hyperlink ref="F383" r:id="rId382" display="https://www.usnews.com/education/best-global-universities/university-of-engineering-technology-lahore-529774"/>
    <hyperlink ref="F384" r:id="rId383" display="https://www.usnews.com/education/best-global-universities/king-mongkuts-university-of-technology-north-bangkok-529830"/>
    <hyperlink ref="F385" r:id="rId384" display="https://www.usnews.com/education/best-global-universities/post-graduate-institute-of-medical-education-research-pgimer-chandigarh-529687"/>
    <hyperlink ref="F386" r:id="rId385" display="https://www.usnews.com/education/best-global-universities/xian-university-of-science-technology-529798"/>
    <hyperlink ref="F387" r:id="rId386" display="https://www.usnews.com/education/best-global-universities/jiangsu-normal-university-529282"/>
    <hyperlink ref="F388" r:id="rId387" display="https://www.usnews.com/education/best-global-universities/osaka-metropolitan-university-530032"/>
    <hyperlink ref="F389" r:id="rId388" display="https://www.usnews.com/education/best-global-universities/ajou-university-504876"/>
    <hyperlink ref="F390" r:id="rId389" display="https://www.usnews.com/education/best-global-universities/jadavpur-university-505474"/>
    <hyperlink ref="F391" r:id="rId390" display="https://www.usnews.com/education/best-global-universities/university-kashan-529415"/>
    <hyperlink ref="F392" r:id="rId391" display="https://www.usnews.com/education/best-global-universities/university-of-jeddah-530059"/>
    <hyperlink ref="F393" r:id="rId392" display="https://www.usnews.com/education/best-global-universities/imam-khomeini-international-university-529643"/>
    <hyperlink ref="F394" r:id="rId393" display="https://www.usnews.com/education/best-global-universities/chungnam-national-university-502760"/>
    <hyperlink ref="F395" r:id="rId394" display="https://www.usnews.com/education/best-global-universities/nazarbayev-university-529806"/>
    <hyperlink ref="F396" r:id="rId395" display="https://www.usnews.com/education/best-global-universities/national-taipei-university-of-technology-529069"/>
    <hyperlink ref="F397" r:id="rId396" display="https://www.usnews.com/education/best-global-universities/tiangong-university-529130"/>
    <hyperlink ref="F398" r:id="rId397" display="https://www.usnews.com/education/best-global-universities/lahore-university-of-management-sciences-530224"/>
    <hyperlink ref="F399" r:id="rId398" display="https://www.usnews.com/education/best-global-universities/shantou-university-529179"/>
    <hyperlink ref="F400" r:id="rId399" display="https://www.usnews.com/education/best-global-universities/university-of-engineering-technology-taxila-529768"/>
    <hyperlink ref="F401" r:id="rId400" display="https://www.usnews.com/education/best-global-universities/ege-university-500691"/>
    <hyperlink ref="F402" r:id="rId401" display="https://www.usnews.com/education/best-global-universities/indian-institute-of-science-education-research-iiser-pune-529311"/>
    <hyperlink ref="F403" r:id="rId402" display="https://www.usnews.com/education/best-global-universities/indian-institute-of-technology-iit-guwahati-528994"/>
    <hyperlink ref="F404" r:id="rId403" display="https://www.usnews.com/education/best-global-universities/university-of-colombo-529748"/>
    <hyperlink ref="F405" r:id="rId404" display="https://www.usnews.com/education/best-global-universities/shinshu-university-505095"/>
    <hyperlink ref="F406" r:id="rId405" display="https://www.usnews.com/education/best-global-universities/tianjin-medical-university-529011"/>
    <hyperlink ref="F407" r:id="rId406" display="https://www.usnews.com/education/best-global-universities/istanbul-university-cerrahpasa-529526"/>
    <hyperlink ref="F408" r:id="rId407" display="https://www.usnews.com/education/best-global-universities/kerman-university-of-medical-sciences-529929"/>
    <hyperlink ref="F409" r:id="rId408" display="https://www.usnews.com/education/best-global-universities/xian-university-of-technology-529477"/>
    <hyperlink ref="F410" r:id="rId409" display="https://www.usnews.com/education/best-global-universities/yildiz-technical-university-528878"/>
    <hyperlink ref="F411" r:id="rId410" display="https://www.usnews.com/education/best-global-universities/international-medical-university-malaysia-529742"/>
    <hyperlink ref="F412" r:id="rId411" display="https://www.usnews.com/education/best-global-universities/prince-of-songkla-university-529017"/>
    <hyperlink ref="F413" r:id="rId412" display="https://www.usnews.com/education/best-global-universities/urmia-university-529525"/>
    <hyperlink ref="F414" r:id="rId413" display="https://www.usnews.com/education/best-global-universities/shaanxi-university-of-science-technology-529882"/>
    <hyperlink ref="F415" r:id="rId414" display="https://www.usnews.com/education/best-global-universities/central-university-of-finance-economics-529634"/>
    <hyperlink ref="F416" r:id="rId415" display="https://www.usnews.com/education/best-global-universities/gazi-university-506852"/>
    <hyperlink ref="F417" r:id="rId416" display="https://www.usnews.com/education/best-global-universities/international-islamic-university-malaysia-529529"/>
    <hyperlink ref="F418" r:id="rId417" display="https://www.usnews.com/education/best-global-universities/jiangxi-university-of-science-technology-529889"/>
    <hyperlink ref="F419" r:id="rId418" display="https://www.usnews.com/education/best-global-universities/universiti-tunku-abdul-rahman-utar-529814"/>
    <hyperlink ref="F420" r:id="rId419" display="https://www.usnews.com/education/best-global-universities/yarmouk-university-507918"/>
    <hyperlink ref="F421" r:id="rId420" display="https://www.usnews.com/education/best-global-universities/qilu-university-of-technology-529482"/>
    <hyperlink ref="F422" r:id="rId421" display="https://www.usnews.com/education/best-global-universities/tokyo-medical-university-529058"/>
    <hyperlink ref="F423" r:id="rId422" display="https://www.usnews.com/education/best-global-universities/al-farabi-kazakh-national-university-530060"/>
    <hyperlink ref="F424" r:id="rId423" display="https://www.usnews.com/education/best-global-universities/henan-university-of-science-technology-529653"/>
    <hyperlink ref="F425" r:id="rId424" display="https://www.usnews.com/education/best-global-universities/shiraz-university-of-technology-529462"/>
    <hyperlink ref="F426" r:id="rId425" display="https://www.usnews.com/education/best-global-universities/suzhou-university-of-science-technology-529823"/>
    <hyperlink ref="F427" r:id="rId426" display="https://www.usnews.com/education/best-global-universities/tokyo-university-of-science-503707"/>
    <hyperlink ref="F428" r:id="rId427" display="https://www.usnews.com/education/best-global-universities/catholic-university-of-korea-504494"/>
    <hyperlink ref="F429" r:id="rId428" display="https://www.usnews.com/education/best-global-universities/gyeongsang-national-university-500897"/>
    <hyperlink ref="F430" r:id="rId429" display="https://www.usnews.com/education/best-global-universities/indian-institute-of-technology-iit-indore-529453"/>
    <hyperlink ref="F431" r:id="rId430" display="https://www.usnews.com/education/best-global-universities/shanghai-ocean-university-529171"/>
    <hyperlink ref="F432" r:id="rId431" display="https://www.usnews.com/education/best-global-universities/university-of-baghdad-513204"/>
    <hyperlink ref="F433" r:id="rId432" display="https://www.usnews.com/education/best-global-universities/kaohsiung-medical-university-505935"/>
    <hyperlink ref="F434" r:id="rId433" display="https://www.usnews.com/education/best-global-universities/university-of-mohaghegh-ardabili-529803"/>
    <hyperlink ref="F435" r:id="rId434" display="https://www.usnews.com/education/best-global-universities/anhui-medical-university-529269"/>
    <hyperlink ref="F436" r:id="rId435" display="https://www.usnews.com/education/best-global-universities/qassim-university-510947"/>
    <hyperlink ref="F437" r:id="rId436" display="https://www.usnews.com/education/best-global-universities/indian-institute-of-technology-bhu-varanasi-iit-bhu-varanasi-529539"/>
    <hyperlink ref="F438" r:id="rId437" display="https://www.usnews.com/education/best-global-universities/university-of-hyderabad-528875"/>
    <hyperlink ref="F439" r:id="rId438" display="https://www.usnews.com/education/best-global-universities/kindai-university-kinki-university-505855"/>
    <hyperlink ref="F440" r:id="rId439" display="https://www.usnews.com/education/best-global-universities/xinjiang-university-529284"/>
    <hyperlink ref="F441" r:id="rId440" display="https://www.usnews.com/education/best-global-universities/dokuz-eylul-university-503998"/>
    <hyperlink ref="F442" r:id="rId441" display="https://www.usnews.com/education/best-global-universities/kasetsart-university-529012"/>
    <hyperlink ref="F443" r:id="rId442" display="https://www.usnews.com/education/best-global-universities/erciyes-university-503419"/>
    <hyperlink ref="F444" r:id="rId443" display="https://www.usnews.com/education/best-global-universities/university-of-science-technology-ust-529395"/>
    <hyperlink ref="F445" r:id="rId444" display="https://www.usnews.com/education/best-global-universities/capital-normal-university-529223"/>
    <hyperlink ref="F446" r:id="rId445" display="https://www.usnews.com/education/best-global-universities/dongguan-university-of-technology-529804"/>
    <hyperlink ref="F447" r:id="rId446" display="https://www.usnews.com/education/best-global-universities/gachon-university-529167"/>
    <hyperlink ref="F448" r:id="rId447" display="https://www.usnews.com/education/best-global-universities/homi-bhabha-national-institute-529784"/>
    <hyperlink ref="F449" r:id="rId448" display="https://www.usnews.com/education/best-global-universities/hubei-university-of-technology-529727"/>
    <hyperlink ref="F450" r:id="rId449" display="https://www.usnews.com/education/best-global-universities/lingnan-university-530227"/>
    <hyperlink ref="F451" r:id="rId450" display="https://www.usnews.com/education/best-global-universities/nanjing-university-of-chinese-medicine-529308"/>
    <hyperlink ref="F452" r:id="rId451" display="https://www.usnews.com/education/best-global-universities/selcuk-university-505792"/>
    <hyperlink ref="F453" r:id="rId452" display="https://www.usnews.com/education/best-global-universities/anhui-agricultural-university-529528"/>
    <hyperlink ref="F454" r:id="rId453" display="https://www.usnews.com/education/best-global-universities/cukurova-university-528939"/>
    <hyperlink ref="F455" r:id="rId454" display="https://www.usnews.com/education/best-global-universities/hangzhou-dianzi-university-529256"/>
    <hyperlink ref="F456" r:id="rId455" display="https://www.usnews.com/education/best-global-universities/zhejiang-sci-tech-university-529088"/>
    <hyperlink ref="F457" r:id="rId456" display="https://www.usnews.com/education/best-global-universities/henan-normal-university-529271"/>
    <hyperlink ref="F458" r:id="rId457" display="https://www.usnews.com/education/best-global-universities/hubei-university-529080"/>
    <hyperlink ref="F459" r:id="rId458" display="https://www.usnews.com/education/best-global-universities/lovely-professional-university-530057"/>
    <hyperlink ref="F460" r:id="rId459" display="https://www.usnews.com/education/best-global-universities/chitkara-university-punjab-530229"/>
    <hyperlink ref="F461" r:id="rId460" display="https://www.usnews.com/education/best-global-universities/majmaah-university-513835"/>
    <hyperlink ref="F462" r:id="rId461" display="https://www.usnews.com/education/best-global-universities/nantong-university-529473"/>
    <hyperlink ref="F463" r:id="rId462" display="https://www.usnews.com/education/best-global-universities/national-chung-hsing-university-506137"/>
    <hyperlink ref="F464" r:id="rId463" display="https://www.usnews.com/education/best-global-universities/chengdu-university-of-technology-530199"/>
    <hyperlink ref="F465" r:id="rId464" display="https://www.usnews.com/education/best-global-universities/daegu-gyeongbuk-institute-of-science-technology-dgist-529431"/>
    <hyperlink ref="F466" r:id="rId465" display="https://www.usnews.com/education/best-global-universities/university-of-isfahan-529204"/>
    <hyperlink ref="F467" r:id="rId466" display="https://www.usnews.com/education/best-global-universities/indian-institute-of-technology-iit-gandhinagar-529780"/>
    <hyperlink ref="F468" r:id="rId467" display="https://www.usnews.com/education/best-global-universities/malaviya-national-institute-of-technology-jaipur-529640"/>
    <hyperlink ref="F469" r:id="rId468" display="https://www.usnews.com/education/best-global-universities/national-institute-of-technology-rourkela-529700"/>
    <hyperlink ref="F470" r:id="rId469" display="https://www.usnews.com/education/best-global-universities/university-of-calcutta-529004"/>
    <hyperlink ref="F471" r:id="rId470" display="https://www.usnews.com/education/best-global-universities/heilongjiang-university-529289"/>
    <hyperlink ref="F472" r:id="rId471" display="https://www.usnews.com/education/best-global-universities/american-university-of-sharjah-510086"/>
    <hyperlink ref="F473" r:id="rId472" display="https://www.usnews.com/education/best-global-universities/gadjah-mada-university-529706"/>
    <hyperlink ref="F474" r:id="rId473" display="https://www.usnews.com/education/best-global-universities/indian-institute-of-technology-iit-bhubaneswar-529756"/>
    <hyperlink ref="F475" r:id="rId474" display="https://www.usnews.com/education/best-global-universities/tianjin-university-science-technology-529285"/>
    <hyperlink ref="F476" r:id="rId475" display="https://www.usnews.com/education/best-global-universities/izmir-yuksek-teknoloji-enstitusu-529316"/>
    <hyperlink ref="F477" r:id="rId476" display="https://www.usnews.com/education/best-global-universities/sichuan-normal-university-529719"/>
    <hyperlink ref="F478" r:id="rId477" display="https://www.usnews.com/education/best-global-universities/tamkang-university-529251"/>
    <hyperlink ref="F479" r:id="rId478" display="https://www.usnews.com/education/best-global-universities/bangladesh-university-of-engineering-technology-buet-530184"/>
    <hyperlink ref="F480" r:id="rId479" display="https://www.usnews.com/education/best-global-universities/chungbuk-national-university-503344"/>
    <hyperlink ref="F481" r:id="rId480" display="https://www.usnews.com/education/best-global-universities/ehime-university-505737"/>
    <hyperlink ref="F482" r:id="rId481" display="https://www.usnews.com/education/best-global-universities/hashemite-university-507733"/>
    <hyperlink ref="F483" r:id="rId482" display="https://www.usnews.com/education/best-global-universities/hebei-university-of-technology-529604"/>
    <hyperlink ref="F484" r:id="rId483" display="https://www.usnews.com/education/best-global-universities/sakarya-university-529484"/>
    <hyperlink ref="F485" r:id="rId484" display="https://www.usnews.com/education/best-global-universities/yanshan-university-529086"/>
    <hyperlink ref="F486" r:id="rId485" display="https://www.usnews.com/education/best-global-universities/akdeniz-university-529050"/>
    <hyperlink ref="F487" r:id="rId486" display="https://www.usnews.com/education/best-global-universities/hunan-normal-university-529497"/>
    <hyperlink ref="F488" r:id="rId487" display="https://www.usnews.com/education/best-global-universities/kangwon-national-university-500476"/>
    <hyperlink ref="F489" r:id="rId488" display="https://www.usnews.com/education/best-global-universities/naval-medical-university-505505"/>
    <hyperlink ref="F490" r:id="rId489" display="https://www.usnews.com/education/best-global-universities/ozyegin-university-529321"/>
    <hyperlink ref="F491" r:id="rId490" display="https://www.usnews.com/education/best-global-universities/beijing-university-of-civil-engineering-architecture-529765"/>
    <hyperlink ref="F492" r:id="rId491" display="https://www.usnews.com/education/best-global-universities/chongqing-medical-university-529043"/>
    <hyperlink ref="F493" r:id="rId492" display="https://www.usnews.com/education/best-global-universities/jahangirnagar-university-530233"/>
    <hyperlink ref="F494" r:id="rId493" display="https://www.usnews.com/education/best-global-universities/kwangwoon-university-529280"/>
    <hyperlink ref="F495" r:id="rId494" display="https://www.usnews.com/education/best-global-universities/hunan-university-of-science-technology-529481"/>
    <hyperlink ref="F496" r:id="rId495" display="https://www.usnews.com/education/best-global-universities/shandong-university-of-technology-529853"/>
    <hyperlink ref="F497" r:id="rId496" display="https://www.usnews.com/education/best-global-universities/hunan-university-of-technology-529606"/>
    <hyperlink ref="F498" r:id="rId497" display="https://www.usnews.com/education/best-global-universities/ivane-javakhishvili-tbilisi-state-university-528844"/>
    <hyperlink ref="F499" r:id="rId498" display="https://www.usnews.com/education/best-global-universities/liaocheng-university-529802"/>
    <hyperlink ref="F500" r:id="rId499" display="https://www.usnews.com/education/best-global-universities/minjiang-university-530235"/>
    <hyperlink ref="F501" r:id="rId500" display="https://www.usnews.com/education/best-global-universities/taiyuan-university-of-technology-529111"/>
    <hyperlink ref="F502" r:id="rId501" display="https://www.usnews.com/education/best-global-universities/al-balqa-applied-university-530236"/>
    <hyperlink ref="F503" r:id="rId502" display="https://www.usnews.com/education/best-global-universities/university-of-toyama-501284"/>
    <hyperlink ref="F504" r:id="rId503" display="https://www.usnews.com/education/best-global-universities/indian-institute-of-science-education-research-iiser---kolkata-529446"/>
    <hyperlink ref="F505" r:id="rId504" display="https://www.usnews.com/education/best-global-universities/nara-institute-of-science-technology-528981"/>
    <hyperlink ref="F506" r:id="rId505" display="https://www.usnews.com/education/best-global-universities/sogang-university-529014"/>
    <hyperlink ref="F507" r:id="rId506" display="https://www.usnews.com/education/best-global-universities/guangzhou-university-of-chinese-medicine-529492"/>
    <hyperlink ref="F508" r:id="rId507" display="https://www.usnews.com/education/best-global-universities/indian-statistical-institute-kolkata-529534"/>
    <hyperlink ref="F509" r:id="rId508" display="https://www.usnews.com/education/best-global-universities/university-of-petroleum-energy-studies-upes-530238"/>
    <hyperlink ref="F510" r:id="rId509" display="https://www.usnews.com/education/best-global-universities/university-of-technology-iraq-510905"/>
    <hyperlink ref="F511" r:id="rId510" display="https://www.usnews.com/education/best-global-universities/gifu-university-506304"/>
    <hyperlink ref="F512" r:id="rId511" display="https://www.usnews.com/education/best-global-universities/pakistan-institute-of-engineering-applied-science-530048"/>
    <hyperlink ref="F513" r:id="rId512" display="https://www.usnews.com/education/best-global-universities/guangdong-ocean-university-530011"/>
    <hyperlink ref="F514" r:id="rId513" display="https://www.usnews.com/education/best-global-universities/institute-technology-of-bandung-529995"/>
    <hyperlink ref="F515" r:id="rId514" display="https://www.usnews.com/education/best-global-universities/jiangxi-normal-university-529313"/>
    <hyperlink ref="F516" r:id="rId515" display="https://www.usnews.com/education/best-global-universities/tokyo-university-of-agriculture-technology-530497"/>
    <hyperlink ref="F517" r:id="rId516" display="https://www.usnews.com/education/best-global-universities/fujita-health-university-529208"/>
    <hyperlink ref="F518" r:id="rId517" display="https://www.usnews.com/education/best-global-universities/huaqiao-university-529488"/>
    <hyperlink ref="F519" r:id="rId518" display="https://www.usnews.com/education/best-global-universities/qingdao-agricultural-university-529491"/>
    <hyperlink ref="F520" r:id="rId519" display="https://www.usnews.com/education/best-global-universities/shahid-bahonar-university-of-kerman-sbuk-529425"/>
    <hyperlink ref="F521" r:id="rId520" display="https://www.usnews.com/education/best-global-universities/university-of-guilan-529421"/>
    <hyperlink ref="F522" r:id="rId521" display="https://www.usnews.com/education/best-global-universities/linyi-university-529970"/>
    <hyperlink ref="F523" r:id="rId522" display="https://www.usnews.com/education/best-global-universities/university-of-tun-hussein-onn-malaysia-529797"/>
    <hyperlink ref="F524" r:id="rId523" display="https://www.usnews.com/education/best-global-universities/university-of-yazd-529540"/>
    <hyperlink ref="F525" r:id="rId524" display="https://www.usnews.com/education/best-global-universities/amrita-vishwa-vidyapeetham-529695"/>
    <hyperlink ref="F526" r:id="rId525" display="https://www.usnews.com/education/best-global-universities/shaoxing-university-530004"/>
    <hyperlink ref="F527" r:id="rId526" display="https://www.usnews.com/education/best-global-universities/taiyuan-university-of-science-technology-529841"/>
    <hyperlink ref="F528" r:id="rId527" display="https://www.usnews.com/education/best-global-universities/thammasat-university-529510"/>
    <hyperlink ref="F529" r:id="rId528" display="https://www.usnews.com/education/best-global-universities/tunghai-university-530063"/>
    <hyperlink ref="F530" r:id="rId529" display="https://www.usnews.com/education/best-global-universities/zhongkai-university-of-agriculture-engineering-530239"/>
    <hyperlink ref="F531" r:id="rId530" display="https://www.usnews.com/education/best-global-universities/anhui-university-of-technology-529084"/>
    <hyperlink ref="F532" r:id="rId531" display="https://www.usnews.com/education/best-global-universities/shanghai-university-of-traditional-chinese-medicine-529292"/>
    <hyperlink ref="F533" r:id="rId532" display="https://www.usnews.com/education/best-global-universities/wuhan-textile-university-529883"/>
    <hyperlink ref="F534" r:id="rId533" display="https://www.usnews.com/education/best-global-universities/jeju-national-university-529118"/>
    <hyperlink ref="F535" r:id="rId534" display="https://www.usnews.com/education/best-global-universities/lebanese-university-529723"/>
    <hyperlink ref="F536" r:id="rId535" display="https://www.usnews.com/education/best-global-universities/university-of-sargodha-530013"/>
    <hyperlink ref="F537" r:id="rId536" display="https://www.usnews.com/education/best-global-universities/chongqing-technology-business-university-529956"/>
    <hyperlink ref="F538" r:id="rId537" display="https://www.usnews.com/education/best-global-universities/pukyong-national-university-506231"/>
    <hyperlink ref="F539" r:id="rId538" display="https://www.usnews.com/education/best-global-universities/anna-university-chennai-529021"/>
    <hyperlink ref="F540" r:id="rId539" display="https://www.usnews.com/education/best-global-universities/beijing-university-of-chinese-medicine-529730"/>
    <hyperlink ref="F541" r:id="rId540" display="https://www.usnews.com/education/best-global-universities/hebei-agricultural-university-529877"/>
    <hyperlink ref="F542" r:id="rId541" display="https://www.usnews.com/education/best-global-universities/kyushu-institute-of-technology-529222"/>
    <hyperlink ref="F543" r:id="rId542" display="https://www.usnews.com/education/best-global-universities/najran-university-508814"/>
    <hyperlink ref="F544" r:id="rId543" display="https://www.usnews.com/education/best-global-universities/southwest-petroleum-university-529461"/>
    <hyperlink ref="F545" r:id="rId544" display="https://www.usnews.com/education/best-global-universities/university-of-madras-529221"/>
    <hyperlink ref="F546" r:id="rId545" display="https://www.usnews.com/education/best-global-universities/arid-agriculture-university-529662"/>
    <hyperlink ref="F547" r:id="rId546" display="https://www.usnews.com/education/best-global-universities/national-institute-of-pharmaceutical-education-research-niper-529648"/>
    <hyperlink ref="F548" r:id="rId547" display="https://www.usnews.com/education/best-global-universities/national-institute-of-technology-tiruchirappalli-529710"/>
    <hyperlink ref="F549" r:id="rId548" display="https://www.usnews.com/education/best-global-universities/henan-agricultural-university-529759"/>
    <hyperlink ref="F550" r:id="rId549" display="https://www.usnews.com/education/best-global-universities/bingol-university-529789"/>
    <hyperlink ref="F551" r:id="rId550" display="https://www.usnews.com/education/best-global-universities/university-of-the-philippines-diliman-529699"/>
    <hyperlink ref="F552" r:id="rId551" display="https://www.usnews.com/education/best-global-universities/central-south-university-of-forestry-technology-529997"/>
    <hyperlink ref="F553" r:id="rId552" display="https://www.usnews.com/education/best-global-universities/nihon-university-504934"/>
    <hyperlink ref="F554" r:id="rId553" display="https://www.usnews.com/education/best-global-universities/shanghai-university-of-electric-power-529644"/>
    <hyperlink ref="F555" r:id="rId554" display="https://www.usnews.com/education/best-global-universities/gebze-technical-university-529430"/>
    <hyperlink ref="F556" r:id="rId555" display="https://www.usnews.com/education/best-global-universities/guru-nanak-dev-university-529309"/>
    <hyperlink ref="F557" r:id="rId556" display="https://www.usnews.com/education/best-global-universities/hazara-university-530241"/>
    <hyperlink ref="F558" r:id="rId557" display="https://www.usnews.com/education/best-global-universities/mersin-university-528942"/>
    <hyperlink ref="F559" r:id="rId558" display="https://www.usnews.com/education/best-global-universities/necmettin-erbakan-university-529726"/>
    <hyperlink ref="F560" r:id="rId559" display="https://www.usnews.com/education/best-global-universities/shandong-university-of-finance-economics-530179"/>
    <hyperlink ref="F561" r:id="rId560" display="https://www.usnews.com/education/best-global-universities/zhejiang-university-of-finance-economics-529822"/>
    <hyperlink ref="F562" r:id="rId561" display="https://www.usnews.com/education/best-global-universities/shahrekord-university-529831"/>
    <hyperlink ref="F563" r:id="rId562" display="https://www.usnews.com/education/best-global-universities/universitas-padjadjaran-530244"/>
    <hyperlink ref="F564" r:id="rId563" display="https://www.usnews.com/education/best-global-universities/urmia-university-of-medical-sciences-530162"/>
    <hyperlink ref="F565" r:id="rId564" display="https://www.usnews.com/education/best-global-universities/incheon-national-university-529412"/>
    <hyperlink ref="F566" r:id="rId565" display="https://www.usnews.com/education/best-global-universities/istanbul-medeniyet-university-529954"/>
    <hyperlink ref="F567" r:id="rId566" display="https://www.usnews.com/education/best-global-universities/national-kaohsiung-university-of-science-technology-529460"/>
    <hyperlink ref="F568" r:id="rId567" display="https://www.usnews.com/education/best-global-universities/guangxi-minzu-university-530245"/>
    <hyperlink ref="F569" r:id="rId568" display="https://www.usnews.com/education/best-global-universities/guilin-university-of-electronic-technology-529505"/>
    <hyperlink ref="F570" r:id="rId569" display="https://www.usnews.com/education/best-global-universities/national-institute-of-technology-kurukshetra-529844"/>
    <hyperlink ref="F571" r:id="rId570" display="https://www.usnews.com/education/best-global-universities/university-of-kurdistan-529983"/>
    <hyperlink ref="F572" r:id="rId571" display="https://www.usnews.com/education/best-global-universities/changzhou-university-529351"/>
    <hyperlink ref="F573" r:id="rId572" display="https://www.usnews.com/education/best-global-universities/jiangxi-university-of-finance-economics-530180"/>
    <hyperlink ref="F574" r:id="rId573" display="https://www.usnews.com/education/best-global-universities/kalinga-institute-of-industrial-technology-kiit-529846"/>
    <hyperlink ref="F575" r:id="rId574" display="https://www.usnews.com/education/best-global-universities/shanghai-university-of-engineering-science-529812"/>
    <hyperlink ref="F576" r:id="rId575" display="https://www.usnews.com/education/best-global-universities/visva-bharati-university-529447"/>
    <hyperlink ref="F577" r:id="rId576" display="https://www.usnews.com/education/best-global-universities/anadolu-university-529229"/>
    <hyperlink ref="F578" r:id="rId577" display="https://www.usnews.com/education/best-global-universities/delhi-technological-university-529835"/>
    <hyperlink ref="F579" r:id="rId578" display="https://www.usnews.com/education/best-global-universities/university-of-nicosia-530246"/>
    <hyperlink ref="F580" r:id="rId579" display="https://www.usnews.com/education/best-global-universities/indian-institute-of-technology-indian-school-of-mines-dhanbad-529410"/>
    <hyperlink ref="F581" r:id="rId580" display="https://www.usnews.com/education/best-global-universities/gaziantep-university-528972"/>
    <hyperlink ref="F582" r:id="rId581" display="https://www.usnews.com/education/best-global-universities/ho-chi-minh-city-university-of-technology-hcmcut-530247"/>
    <hyperlink ref="F583" r:id="rId582" display="https://www.usnews.com/education/best-global-universities/rikkyo-university-529655"/>
    <hyperlink ref="F584" r:id="rId583" display="https://www.usnews.com/education/best-global-universities/bu-ali-sina-university-529463"/>
    <hyperlink ref="F585" r:id="rId584" display="https://www.usnews.com/education/best-global-universities/dalian-polytechnic-university-529903"/>
    <hyperlink ref="F586" r:id="rId585" display="https://www.usnews.com/education/best-global-universities/harbin-normal-university-529965"/>
    <hyperlink ref="F587" r:id="rId586" display="https://www.usnews.com/education/best-global-universities/bharathiar-university-529406"/>
    <hyperlink ref="F588" r:id="rId587" display="https://www.usnews.com/education/best-global-universities/kharazmi-university-530055"/>
    <hyperlink ref="F589" r:id="rId588" display="https://www.usnews.com/education/best-global-universities/national-institute-of-technology-patna-530249"/>
    <hyperlink ref="F590" r:id="rId589" display="https://www.usnews.com/education/best-global-universities/shahid-chamran-university-of-ahvaz-529810"/>
    <hyperlink ref="F591" r:id="rId590" display="https://www.usnews.com/education/best-global-universities/bharathidasan-university-529541"/>
    <hyperlink ref="F592" r:id="rId591" display="https://www.usnews.com/education/best-global-universities/dalian-medical-university-529283"/>
    <hyperlink ref="F593" r:id="rId592" display="https://www.usnews.com/education/best-global-universities/liaoning-university-529509"/>
    <hyperlink ref="F594" r:id="rId593" display="https://www.usnews.com/education/best-global-universities/university-of-occupational-environmental-health---japan-529360"/>
    <hyperlink ref="F595" r:id="rId594" display="https://www.usnews.com/education/best-global-universities/jikei-university-529126"/>
    <hyperlink ref="F596" r:id="rId595" display="https://www.usnews.com/education/best-global-universities/seoul-national-university-of-science-technology-529227"/>
    <hyperlink ref="F597" r:id="rId596" display="https://www.usnews.com/education/best-global-universities/shahrood-university-of-technology-529465"/>
    <hyperlink ref="F598" r:id="rId597" display="https://www.usnews.com/education/best-global-universities/harbin-university-of-science-technology-529815"/>
    <hyperlink ref="F599" r:id="rId598" display="https://www.usnews.com/education/best-global-universities/ritsumeikan-university-528871"/>
    <hyperlink ref="F600" r:id="rId599" display="https://www.usnews.com/education/best-global-universities/semnan-university-529459"/>
    <hyperlink ref="F601" r:id="rId600" display="https://www.usnews.com/education/best-global-universities/tokushima-university-503027"/>
    <hyperlink ref="F602" r:id="rId601" display="https://www.usnews.com/education/best-global-universities/china-three-gorges-university-529478"/>
    <hyperlink ref="F603" r:id="rId602" display="https://www.usnews.com/education/best-global-universities/kagoshima-university-500650"/>
    <hyperlink ref="F604" r:id="rId603" display="https://www.usnews.com/education/best-global-universities/karadeniz-technical-university-529187"/>
    <hyperlink ref="F605" r:id="rId604" display="https://www.usnews.com/education/best-global-universities/suleyman-demirel-university-528971"/>
    <hyperlink ref="F606" r:id="rId605" display="https://www.usnews.com/education/best-global-universities/zhejiang-ocean-university-530024"/>
    <hyperlink ref="F607" r:id="rId606" display="https://www.usnews.com/education/best-global-universities/hamadan-university-of-medical-sciences-530251"/>
    <hyperlink ref="F608" r:id="rId607" display="https://www.usnews.com/education/best-global-universities/government-college-university-lahore-530022"/>
    <hyperlink ref="F609" r:id="rId608" display="https://www.usnews.com/education/best-global-universities/savitribai-phule-pune-university-529514"/>
    <hyperlink ref="F610" r:id="rId609" display="https://www.usnews.com/education/best-global-universities/suranaree-university-of-technology-529335"/>
    <hyperlink ref="F611" r:id="rId610" display="https://www.usnews.com/education/best-global-universities/tianjin-normal-university-529963"/>
    <hyperlink ref="F612" r:id="rId611" display="https://www.usnews.com/education/best-global-universities/anhui-normal-university-529314"/>
    <hyperlink ref="F613" r:id="rId612" display="https://www.usnews.com/education/best-global-universities/chongqing-normal-university-530005"/>
    <hyperlink ref="F614" r:id="rId613" display="https://www.usnews.com/education/best-global-universities/showa-university-529125"/>
    <hyperlink ref="F615" r:id="rId614" display="https://www.usnews.com/education/best-global-universities/university-of-veterinary-animal-science---pakistan-530076"/>
    <hyperlink ref="F616" r:id="rId615" display="https://www.usnews.com/education/best-global-universities/yantai-university-529490"/>
    <hyperlink ref="F617" r:id="rId616" display="https://www.usnews.com/education/best-global-universities/harran-university-530058"/>
    <hyperlink ref="F618" r:id="rId617" display="https://www.usnews.com/education/best-global-universities/razi-university-529417"/>
    <hyperlink ref="F619" r:id="rId618" display="https://www.usnews.com/education/best-global-universities/shenyang-agricultural-university-529736"/>
    <hyperlink ref="F620" r:id="rId619" display="https://www.usnews.com/education/best-global-universities/uludag-university-529206"/>
    <hyperlink ref="F621" r:id="rId620" display="https://www.usnews.com/education/best-global-universities/alagappa-university-529893"/>
    <hyperlink ref="F622" r:id="rId621" display="https://www.usnews.com/education/best-global-universities/jiangxi-agricultural-university-530062"/>
    <hyperlink ref="F623" r:id="rId622" display="https://www.usnews.com/education/best-global-universities/shanxi-agricultural-university-529878"/>
    <hyperlink ref="F624" r:id="rId623" display="https://www.usnews.com/education/best-global-universities/university-of-karachi-529273"/>
    <hyperlink ref="F625" r:id="rId624" display="https://www.usnews.com/education/best-global-universities/university-zanjan-530052"/>
    <hyperlink ref="F626" r:id="rId625" display="https://www.usnews.com/education/best-global-universities/japan-advanced-institute-of-science-technology-jaist-529613"/>
    <hyperlink ref="F627" r:id="rId626" display="https://www.usnews.com/education/best-global-universities/tokyo-womens-medical-university-529047"/>
    <hyperlink ref="F628" r:id="rId627" display="https://www.usnews.com/education/best-global-universities/national-taiwan-ocean-university-529013"/>
    <hyperlink ref="F629" r:id="rId628" display="https://www.usnews.com/education/best-global-universities/guangxi-normal-university-529504"/>
    <hyperlink ref="F630" r:id="rId629" display="https://www.usnews.com/education/best-global-universities/kyoto-prefectural-university-of-medicine-529120"/>
    <hyperlink ref="F631" r:id="rId630" display="https://www.usnews.com/education/best-global-universities/xuzhou-medical-university-529926"/>
    <hyperlink ref="F632" r:id="rId631" display="https://www.usnews.com/education/best-global-universities/yamagata-university-529042"/>
    <hyperlink ref="F633" r:id="rId632" display="https://www.usnews.com/education/best-global-universities/guangdong-university-of-petrochemical-technology-530254"/>
    <hyperlink ref="F634" r:id="rId633" display="https://www.usnews.com/education/best-global-universities/hebei-university-529732"/>
    <hyperlink ref="F635" r:id="rId634" display="https://www.usnews.com/education/best-global-universities/kagawa-university-529279"/>
    <hyperlink ref="F636" r:id="rId635" display="https://www.usnews.com/education/best-global-universities/universiti-malaysia-sabah-530050"/>
    <hyperlink ref="F637" r:id="rId636" display="https://www.usnews.com/education/best-global-universities/bogor-agricultural-university-529875"/>
    <hyperlink ref="F638" r:id="rId637" display="https://www.usnews.com/education/best-global-universities/baqiyatallah-university-of-medical-sciences-bmsu-529531"/>
    <hyperlink ref="F639" r:id="rId638" display="https://www.usnews.com/education/best-global-universities/henan-university-of-technology-529673"/>
    <hyperlink ref="F640" r:id="rId639" display="https://www.usnews.com/education/best-global-universities/taizhou-university-529962"/>
    <hyperlink ref="F641" r:id="rId640" display="https://www.usnews.com/education/best-global-universities/university-of-gujrat-530259"/>
    <hyperlink ref="F642" r:id="rId641" display="https://www.usnews.com/education/best-global-universities/chung-yuan-christian-university-529072"/>
    <hyperlink ref="F643" r:id="rId642" display="https://www.usnews.com/education/best-global-universities/shanmugha-arts-science-technology-research-academy-sastra-529523"/>
    <hyperlink ref="F644" r:id="rId643" display="https://www.usnews.com/education/best-global-universities/toho-university-529265"/>
    <hyperlink ref="F645" r:id="rId644" display="https://www.usnews.com/education/best-global-universities/yasouj-university-529429"/>
    <hyperlink ref="F646" r:id="rId645" display="https://www.usnews.com/education/best-global-universities/azarbaijan-shahid-madani-university-530260"/>
    <hyperlink ref="F647" r:id="rId646" display="https://www.usnews.com/education/best-global-universities/hanoi-university-of-science-technology-hust-529712"/>
    <hyperlink ref="F648" r:id="rId647" display="https://www.usnews.com/education/best-global-universities/indian-institute-of-technology-iit-jodhpur-530261"/>
    <hyperlink ref="F649" r:id="rId648" display="https://www.usnews.com/education/best-global-universities/national-institute-of-technology-warangal-529770"/>
    <hyperlink ref="F650" r:id="rId649" display="https://www.usnews.com/education/best-global-universities/chaoyang-university-of-technology-530191"/>
    <hyperlink ref="F651" r:id="rId650" display="https://www.usnews.com/education/best-global-universities/nanchang-hangkong-university-529611"/>
    <hyperlink ref="F652" r:id="rId651" display="https://www.usnews.com/education/best-global-universities/yokohama-national-university-529211"/>
    <hyperlink ref="F653" r:id="rId652" display="https://www.usnews.com/education/best-global-universities/university-of-mazandaran-529472"/>
    <hyperlink ref="F654" r:id="rId653" display="https://www.usnews.com/education/best-global-universities/university-of-the-ryukyus-529099"/>
    <hyperlink ref="F655" r:id="rId654" display="https://www.usnews.com/education/best-global-universities/hirosaki-university-529263"/>
    <hyperlink ref="F656" r:id="rId655" display="https://www.usnews.com/education/best-global-universities/indian-institute-of-technology-iit-patna-529821"/>
    <hyperlink ref="F657" r:id="rId656" display="https://www.usnews.com/education/best-global-universities/xinyang-normal-university-529975"/>
    <hyperlink ref="F658" r:id="rId657" display="https://www.usnews.com/education/best-global-universities/ahvaz-jundishapur-university-of-medical-sciences-ajums-529917"/>
    <hyperlink ref="F659" r:id="rId658" display="https://www.usnews.com/education/best-global-universities/annamalai-university-529255"/>
    <hyperlink ref="F660" r:id="rId659" display="https://www.usnews.com/education/best-global-universities/fukuoka-university-529259"/>
    <hyperlink ref="F661" r:id="rId660" display="https://www.usnews.com/education/best-global-universities/guilin-university-of-technology-529886"/>
    <hyperlink ref="F662" r:id="rId661" display="https://www.usnews.com/education/best-global-universities/istinye-university-530263"/>
    <hyperlink ref="F663" r:id="rId662" display="https://www.usnews.com/education/best-global-universities/university-of-electro-communications-japan-529005"/>
    <hyperlink ref="F664" r:id="rId663" display="https://www.usnews.com/education/best-global-universities/wuhan-polytechnic-university-530264"/>
    <hyperlink ref="F665" r:id="rId664" display="https://www.usnews.com/education/best-global-universities/anhui-university-of-science-technology-529833"/>
    <hyperlink ref="F666" r:id="rId665" display="https://www.usnews.com/education/best-global-universities/yamaguchi-university-505526"/>
    <hyperlink ref="F667" r:id="rId666" display="https://www.usnews.com/education/best-global-universities/hallym-university-529236"/>
    <hyperlink ref="F668" r:id="rId667" display="https://www.usnews.com/education/best-global-universities/shandong-first-medical-university-shandong-academy-of-medical-sciences-529729"/>
    <hyperlink ref="F669" r:id="rId668" display="https://www.usnews.com/education/best-global-universities/shenyang-pharmaceutical-university-501409"/>
    <hyperlink ref="F670" r:id="rId669" display="https://www.usnews.com/education/best-global-universities/northeast-electric-power-university-529809"/>
    <hyperlink ref="F671" r:id="rId670" display="https://www.usnews.com/education/best-global-universities/duzce-university-530069"/>
    <hyperlink ref="F672" r:id="rId671" display="https://www.usnews.com/education/best-global-universities/ondokuz-mayis-university-504179"/>
    <hyperlink ref="F673" r:id="rId672" display="https://www.usnews.com/education/best-global-universities/xian-technological-university-529890"/>
    <hyperlink ref="F674" r:id="rId673" display="https://www.usnews.com/education/best-global-universities/zhejiang-university-of-science-technology-530269"/>
    <hyperlink ref="F675" r:id="rId674" display="https://www.usnews.com/education/best-global-universities/china-jiliang-university-529306"/>
    <hyperlink ref="F676" r:id="rId675" display="https://www.usnews.com/education/best-global-universities/indian-institute-of-technology-iit-ropar-529980"/>
    <hyperlink ref="F677" r:id="rId676" display="https://www.usnews.com/education/best-global-universities/karamanoglu-mehmetbey-university-530174"/>
    <hyperlink ref="F678" r:id="rId677" display="https://www.usnews.com/education/best-global-universities/sahand-university-of-technology-529513"/>
    <hyperlink ref="F679" r:id="rId678" display="https://www.usnews.com/education/best-global-universities/yangtze-university-529494"/>
    <hyperlink ref="F680" r:id="rId679" display="https://www.usnews.com/education/best-global-universities/bangladesh-agricultural-university-bau-530271"/>
    <hyperlink ref="F681" r:id="rId680" display="https://www.usnews.com/education/best-global-universities/guangdong-pharmaceutical-university-530070"/>
    <hyperlink ref="F682" r:id="rId681" display="https://www.usnews.com/education/best-global-universities/nagoya-city-university-529121"/>
    <hyperlink ref="F683" r:id="rId682" display="https://www.usnews.com/education/best-global-universities/north-university-of-china-529839"/>
    <hyperlink ref="F684" r:id="rId683" display="https://www.usnews.com/education/best-global-universities/saga-university-529232"/>
    <hyperlink ref="F685" r:id="rId684" display="https://www.usnews.com/education/best-global-universities/kyorin-university-529361"/>
    <hyperlink ref="F686" r:id="rId685" display="https://www.usnews.com/education/best-global-universities/pondicherry-university-529502"/>
    <hyperlink ref="F687" r:id="rId686" display="https://www.usnews.com/education/best-global-universities/huaiyin-institute-of-technology-529857"/>
    <hyperlink ref="F688" r:id="rId687" display="https://www.usnews.com/education/best-global-universities/kitasato-university-505240"/>
    <hyperlink ref="F689" r:id="rId688" display="https://www.usnews.com/education/best-global-universities/national-institute-of-technology-silchar-529775"/>
    <hyperlink ref="F690" r:id="rId689" display="https://www.usnews.com/education/best-global-universities/university-of-south-china-529496"/>
    <hyperlink ref="F691" r:id="rId690" display="https://www.usnews.com/education/best-global-universities/wuyi-university-530153"/>
    <hyperlink ref="F692" r:id="rId691" display="https://www.usnews.com/education/best-global-universities/chongqing-university-of-technology-529845"/>
    <hyperlink ref="F693" r:id="rId692" display="https://www.usnews.com/education/best-global-universities/gunma-university-504586"/>
    <hyperlink ref="F694" r:id="rId693" display="https://www.usnews.com/education/best-global-universities/istanbul-medipol-university-529950"/>
    <hyperlink ref="F695" r:id="rId694" display="https://www.usnews.com/education/best-global-universities/kocaeli-university-529277"/>
    <hyperlink ref="F696" r:id="rId695" display="https://www.usnews.com/education/best-global-universities/teikyo-university-529123"/>
    <hyperlink ref="F697" r:id="rId696" display="https://www.usnews.com/education/best-global-universities/ariel-university-530014"/>
    <hyperlink ref="F698" r:id="rId697" display="https://www.usnews.com/education/best-global-universities/fujian-university-of-technology-530178"/>
    <hyperlink ref="F699" r:id="rId698" display="https://www.usnews.com/education/best-global-universities/nagoya-institute-of-technology-529083"/>
    <hyperlink ref="F700" r:id="rId699" display="https://www.usnews.com/education/best-global-universities/zhengzhou-university-of-light-industry-529838"/>
    <hyperlink ref="F701" r:id="rId700" display="https://www.usnews.com/education/best-global-universities/fujian-medical-university-529622"/>
    <hyperlink ref="F702" r:id="rId701" display="https://www.usnews.com/education/best-global-universities/hankuk-university-foreign-studies-529503"/>
    <hyperlink ref="F703" r:id="rId702" display="https://www.usnews.com/education/best-global-universities/kurume-university-529122"/>
    <hyperlink ref="F704" r:id="rId703" display="https://www.usnews.com/education/best-global-universities/tianjin-university-of-commerce-530273"/>
    <hyperlink ref="F705" r:id="rId704" display="https://www.usnews.com/education/best-global-universities/university-of-kashmir-530084"/>
    <hyperlink ref="F706" r:id="rId705" display="https://www.usnews.com/education/best-global-universities/mahatma-gandhi-university-kerala-529968"/>
    <hyperlink ref="F707" r:id="rId706" display="https://www.usnews.com/education/best-global-universities/chongqing-jiaotong-university-529852"/>
    <hyperlink ref="F708" r:id="rId707" display="https://www.usnews.com/education/best-global-universities/dankook-university-529081"/>
    <hyperlink ref="F709" r:id="rId708" display="https://www.usnews.com/education/best-global-universities/south-central-minzu-university-529493"/>
    <hyperlink ref="F710" r:id="rId709" display="https://www.usnews.com/education/best-global-universities/east-china-university-of-technology-529973"/>
    <hyperlink ref="F711" r:id="rId710" display="https://www.usnews.com/education/best-global-universities/inner-mongolia-university-529483"/>
    <hyperlink ref="F712" r:id="rId711" display="https://www.usnews.com/education/best-global-universities/punjab-agricultural-university-529438"/>
    <hyperlink ref="F713" r:id="rId712" display="https://www.usnews.com/education/best-global-universities/fu-jen-catholic-university-529258"/>
    <hyperlink ref="F714" r:id="rId713" display="https://www.usnews.com/education/best-global-universities/gla-university-530275"/>
    <hyperlink ref="F715" r:id="rId714" display="https://www.usnews.com/education/best-global-universities/north-minzu-university-530276"/>
    <hyperlink ref="F716" r:id="rId715" display="https://www.usnews.com/education/best-global-universities/tokyo-university-of-marine-science-technology-530054"/>
    <hyperlink ref="F717" r:id="rId716" display="https://www.usnews.com/education/best-global-universities/mie-university-529216"/>
    <hyperlink ref="F718" r:id="rId717" display="https://www.usnews.com/education/best-global-universities/shenzhen-technology-university-530277"/>
    <hyperlink ref="F719" r:id="rId718" display="https://www.usnews.com/education/best-global-universities/sookmyung-womens-university-530006"/>
    <hyperlink ref="F720" r:id="rId719" display="https://www.usnews.com/education/best-global-universities/giresun-university-529785"/>
    <hyperlink ref="F721" r:id="rId720" display="https://www.usnews.com/education/best-global-universities/nanjing-audit-university-530278"/>
    <hyperlink ref="F722" r:id="rId721" display="https://www.usnews.com/education/best-global-universities/nagaoka-university-of-technology-529077"/>
    <hyperlink ref="F723" r:id="rId722" display="https://www.usnews.com/education/best-global-universities/sinop-university-529790"/>
    <hyperlink ref="F724" r:id="rId723" display="https://www.usnews.com/education/best-global-universities/minzu-university-of-china-530279"/>
    <hyperlink ref="F725" r:id="rId724" display="https://www.usnews.com/education/best-global-universities/binzhou-medical-university-530074"/>
    <hyperlink ref="F726" r:id="rId725" display="https://www.usnews.com/education/best-global-universities/shaqra-university-514022"/>
    <hyperlink ref="F727" r:id="rId726" display="https://www.usnews.com/education/best-global-universities/shizuoka-university-503668"/>
    <hyperlink ref="F728" r:id="rId727" display="https://www.usnews.com/education/best-global-universities/tottori-university-529530"/>
    <hyperlink ref="F729" r:id="rId728" display="https://www.usnews.com/education/best-global-universities/capital-university-of-economics-business-530280"/>
    <hyperlink ref="F730" r:id="rId729" display="https://www.usnews.com/education/best-global-universities/inje-university-500285"/>
    <hyperlink ref="F731" r:id="rId730" display="https://www.usnews.com/education/best-global-universities/jimei-university-530020"/>
    <hyperlink ref="F732" r:id="rId731" display="https://www.usnews.com/education/best-global-universities/birla-institute-of-technology-mesra-529871"/>
    <hyperlink ref="F733" r:id="rId732" display="https://www.usnews.com/education/best-global-universities/bozok-university-530281"/>
    <hyperlink ref="F734" r:id="rId733" display="https://www.usnews.com/education/best-global-universities/kochi-university-528839"/>
    <hyperlink ref="F735" r:id="rId734" display="https://www.usnews.com/education/best-global-universities/yeditepe-university-529952"/>
    <hyperlink ref="F736" r:id="rId735" display="https://www.usnews.com/education/best-global-universities/anhui-polytechnic-university-530282"/>
    <hyperlink ref="F737" r:id="rId736" display="https://www.usnews.com/education/best-global-universities/hubei-normal-university-530283"/>
    <hyperlink ref="F738" r:id="rId737" display="https://www.usnews.com/education/best-global-universities/institute-of-chemical-technology-mumbai-529413"/>
    <hyperlink ref="F739" r:id="rId738" display="https://www.usnews.com/education/best-global-universities/northeast-petroleum-university-529819"/>
    <hyperlink ref="F740" r:id="rId739" display="https://www.usnews.com/education/best-global-universities/university-of-yamanashi-529231"/>
    <hyperlink ref="F741" r:id="rId740" display="https://www.usnews.com/education/best-global-universities/chengdu-university-of-traditional-chinese-medicine-530083"/>
    <hyperlink ref="F742" r:id="rId741" display="https://www.usnews.com/education/best-global-universities/indian-institute-of-science-education-research-iiser---mohali-529967"/>
    <hyperlink ref="F743" r:id="rId742" display="https://www.usnews.com/education/best-global-universities/soongsil-university-529260"/>
    <hyperlink ref="F744" r:id="rId743" display="https://www.usnews.com/education/best-global-universities/eskisehir-osmangazi-university-529293"/>
    <hyperlink ref="F745" r:id="rId744" display="https://www.usnews.com/education/best-global-universities/guangxi-medical-university-529620"/>
    <hyperlink ref="F746" r:id="rId745" display="https://www.usnews.com/education/best-global-universities/huaibei-normal-university-529612"/>
    <hyperlink ref="F747" r:id="rId746" display="https://www.usnews.com/education/best-global-universities/lanzhou-university-of-technology-529641"/>
    <hyperlink ref="F748" r:id="rId747" display="https://www.usnews.com/education/best-global-universities/national-chung-cheng-university-529192"/>
    <hyperlink ref="F749" r:id="rId748" display="https://www.usnews.com/education/best-global-universities/north-china-university-of-science-technology-529518"/>
    <hyperlink ref="F750" r:id="rId749" display="https://www.usnews.com/education/best-global-universities/east-china-jiaotong-university-529827"/>
    <hyperlink ref="F751" r:id="rId750" display="https://www.usnews.com/education/best-global-universities/kansai-medical-university-529913"/>
    <hyperlink ref="F752" r:id="rId751" display="https://www.usnews.com/education/best-global-universities/kunming-medical-university-529921"/>
    <hyperlink ref="F753" r:id="rId752" display="https://www.usnews.com/education/best-global-universities/national-chengchi-university-529138"/>
    <hyperlink ref="F754" r:id="rId753" display="https://www.usnews.com/education/best-global-universities/nippon-medical-school-529119"/>
    <hyperlink ref="F755" r:id="rId754" display="https://www.usnews.com/education/best-global-universities/changchun-university-of-science-technology-529860"/>
    <hyperlink ref="F756" r:id="rId755" display="https://www.usnews.com/education/best-global-universities/guangdong-medical-university-529485"/>
    <hyperlink ref="F757" r:id="rId756" display="https://www.usnews.com/education/best-global-universities/hamamatsu-university-school-of-medicine-529625"/>
    <hyperlink ref="F758" r:id="rId757" display="https://www.usnews.com/education/best-global-universities/hebei-normal-university-530092"/>
    <hyperlink ref="F759" r:id="rId758" display="https://www.usnews.com/education/best-global-universities/lanzhou-jiaotong-university-529614"/>
    <hyperlink ref="F760" r:id="rId759" display="https://www.usnews.com/education/best-global-universities/bartin-university-530284"/>
    <hyperlink ref="F761" r:id="rId760" display="https://www.usnews.com/education/best-global-universities/cumhuriyet-university-530091"/>
    <hyperlink ref="F762" r:id="rId761" display="https://www.usnews.com/education/best-global-universities/ludong-university-530021"/>
    <hyperlink ref="F763" r:id="rId762" display="https://www.usnews.com/education/best-global-universities/university-of-allahabad-530287"/>
    <hyperlink ref="F764" r:id="rId763" display="https://www.usnews.com/education/best-global-universities/university-of-science-technology-liaoning-529900"/>
    <hyperlink ref="F765" r:id="rId764" display="https://www.usnews.com/education/best-global-universities/xinxiang-medical-university-529948"/>
    <hyperlink ref="F766" r:id="rId765" display="https://www.usnews.com/education/best-global-universities/china-west-normal-university-529957"/>
    <hyperlink ref="F767" r:id="rId766" display="https://www.usnews.com/education/best-global-universities/feng-chia-university-529287"/>
    <hyperlink ref="F768" r:id="rId767" display="https://www.usnews.com/education/best-global-universities/university-of-burdwan-530288"/>
    <hyperlink ref="F769" r:id="rId768" display="https://www.usnews.com/education/best-global-universities/yancheng-institute-of-technology-529888"/>
    <hyperlink ref="F770" r:id="rId769" display="https://www.usnews.com/education/best-global-universities/jilin-agricultural-university-530080"/>
    <hyperlink ref="F771" r:id="rId770" display="https://www.usnews.com/education/best-global-universities/shimane-university-529295"/>
    <hyperlink ref="F772" r:id="rId771" display="https://www.usnews.com/education/best-global-universities/wakayama-medical-university-529624"/>
    <hyperlink ref="F773" r:id="rId772" display="https://www.usnews.com/education/best-global-universities/kwansei-gakuin-university-530072"/>
    <hyperlink ref="F774" r:id="rId773" display="https://www.usnews.com/education/best-global-universities/jichi-medical-university-529127"/>
    <hyperlink ref="F775" r:id="rId774" display="https://www.usnews.com/education/best-global-universities/northwest-normal-university-china-529605"/>
    <hyperlink ref="F776" r:id="rId775" display="https://www.usnews.com/education/best-global-universities/southwest-medical-university-529931"/>
    <hyperlink ref="F777" r:id="rId776" display="https://www.usnews.com/education/best-global-universities/ssn-college-of-engineering-530289"/>
    <hyperlink ref="F778" r:id="rId777" display="https://www.usnews.com/education/best-global-universities/indian-institute-of-technology-iit-mandi-530093"/>
    <hyperlink ref="F779" r:id="rId778" display="https://www.usnews.com/education/best-global-universities/lorestan-university-529981"/>
    <hyperlink ref="F780" r:id="rId779" display="https://www.usnews.com/education/best-global-universities/meiji-university-530012"/>
    <hyperlink ref="F781" r:id="rId780" display="https://www.usnews.com/education/best-global-universities/national-institute-of-technology-karnataka-529773"/>
    <hyperlink ref="F782" r:id="rId781" display="https://www.usnews.com/education/best-global-universities/shenyang-university-of-technology-529847"/>
    <hyperlink ref="F783" r:id="rId782" display="https://www.usnews.com/education/best-global-universities/siksha-o-anusandhan-university-530099"/>
    <hyperlink ref="F784" r:id="rId783" display="https://www.usnews.com/education/best-global-universities/xian-university-of-posts-telecommunications-529862"/>
    <hyperlink ref="F785" r:id="rId784" display="https://www.usnews.com/education/best-global-universities/civil-aviation-university-of-china-529856"/>
    <hyperlink ref="F786" r:id="rId785" display="https://www.usnews.com/education/best-global-universities/national-dong-hwa-university-529226"/>
    <hyperlink ref="F787" r:id="rId786" display="https://www.usnews.com/education/best-global-universities/chongqing-university-of-science-technology-530292"/>
    <hyperlink ref="F788" r:id="rId787" display="https://www.usnews.com/education/best-global-universities/jain-university-529958"/>
    <hyperlink ref="F789" r:id="rId788" display="https://www.usnews.com/education/best-global-universities/periyar-university-530293"/>
    <hyperlink ref="F790" r:id="rId789" display="https://www.usnews.com/education/best-global-universities/sardar-vallabhbhai-national-institute-of-technology-529639"/>
    <hyperlink ref="F791" r:id="rId790" display="https://www.usnews.com/education/best-global-universities/gauhati-university-529649"/>
    <hyperlink ref="F792" r:id="rId791" display="https://www.usnews.com/education/best-global-universities/gaziosmanpasa-university-528975"/>
    <hyperlink ref="F793" r:id="rId792" display="https://www.usnews.com/education/best-global-universities/huaiyin-normal-university-530064"/>
    <hyperlink ref="F794" r:id="rId793" display="https://www.usnews.com/education/best-global-universities/saitama-university-529191"/>
    <hyperlink ref="F795" r:id="rId794" display="https://www.usnews.com/education/best-global-universities/shenzhen-polytechnic-university-530295"/>
    <hyperlink ref="F796" r:id="rId795" display="https://www.usnews.com/education/best-global-universities/university-of-miyazaki-529246"/>
    <hyperlink ref="F797" r:id="rId796" display="https://www.usnews.com/education/best-global-universities/chung-shan-medical-university-529116"/>
    <hyperlink ref="F798" r:id="rId797" display="https://www.usnews.com/education/best-global-universities/graduate-university-of-advanced-technology-529843"/>
    <hyperlink ref="F799" r:id="rId798" display="https://www.usnews.com/education/best-global-universities/guizhou-medical-university-529927"/>
    <hyperlink ref="F800" r:id="rId799" display="https://www.usnews.com/education/best-global-universities/i-shou-university-529910"/>
    <hyperlink ref="F801" r:id="rId800" display="https://www.usnews.com/education/best-global-universities/jilin-normal-university-529884"/>
    <hyperlink ref="F802" r:id="rId801" display="https://www.usnews.com/education/best-global-universities/chongqing-university-of-arts-sciences-529897"/>
    <hyperlink ref="F803" r:id="rId802" display="https://www.usnews.com/education/best-global-universities/maharshi-dayanand-university-530297"/>
    <hyperlink ref="F804" r:id="rId803" display="https://www.usnews.com/education/best-global-universities/payame-noor-university-529865"/>
    <hyperlink ref="F805" r:id="rId804" display="https://www.usnews.com/education/best-global-universities/sichuan-university-of-science-engineering-529979"/>
    <hyperlink ref="F806" r:id="rId805" display="https://www.usnews.com/education/best-global-universities/southwest-minzu-university-529977"/>
    <hyperlink ref="F807" r:id="rId806" display="https://www.usnews.com/education/best-global-universities/changchun-university-of-technology-529892"/>
    <hyperlink ref="F808" r:id="rId807" display="https://www.usnews.com/education/best-global-universities/chengdu-university-of-information-technology-530085"/>
    <hyperlink ref="F809" r:id="rId808" display="https://www.usnews.com/education/best-global-universities/manisa-celal-bayar-universitesi-530090"/>
    <hyperlink ref="F810" r:id="rId809" display="https://www.usnews.com/education/best-global-universities/beijing-information-science-technology-university-529868"/>
    <hyperlink ref="F811" r:id="rId810" display="https://www.usnews.com/education/best-global-universities/jiaxing-university-529959"/>
    <hyperlink ref="F812" r:id="rId811" display="https://www.usnews.com/education/best-global-universities/shibaura-institute-of-technology-530300"/>
    <hyperlink ref="F813" r:id="rId812" display="https://www.usnews.com/education/best-global-universities/ningxia-university-529972"/>
    <hyperlink ref="F814" r:id="rId813" display="https://www.usnews.com/education/best-global-universities/xihua-university-529829"/>
    <hyperlink ref="F815" r:id="rId814" display="https://www.usnews.com/education/best-global-universities/hebei-medical-university-529919"/>
    <hyperlink ref="F816" r:id="rId815" display="https://www.usnews.com/education/best-global-universities/nanjing-institute-of-technology-529873"/>
    <hyperlink ref="F817" r:id="rId816" display="https://www.usnews.com/education/best-global-universities/qinghai-university-530077"/>
    <hyperlink ref="F818" r:id="rId817" display="https://www.usnews.com/education/best-global-universities/yunnan-normal-university-530007"/>
    <hyperlink ref="F819" r:id="rId818" display="https://www.usnews.com/education/best-global-universities/keimyung-university-529536"/>
    <hyperlink ref="F820" r:id="rId819" display="https://www.usnews.com/education/best-global-universities/nanyang-normal-college-529739"/>
    <hyperlink ref="F821" r:id="rId820" display="https://www.usnews.com/education/best-global-universities/shanxi-medical-university-529915"/>
    <hyperlink ref="F822" r:id="rId821" display="https://www.usnews.com/education/best-global-universities/adiyaman-university-529319"/>
    <hyperlink ref="F823" r:id="rId822" display="https://www.usnews.com/education/best-global-universities/international-university-of-health-welfare-529920"/>
    <hyperlink ref="F824" r:id="rId823" display="https://www.usnews.com/education/best-global-universities/osmania-university-529495"/>
    <hyperlink ref="F825" r:id="rId824" display="https://www.usnews.com/education/best-global-universities/izmir-katip-celebi-university-530088"/>
    <hyperlink ref="F826" r:id="rId825" display="https://www.usnews.com/education/best-global-universities/punjabi-university-530135"/>
    <hyperlink ref="F827" r:id="rId826" display="https://www.usnews.com/education/best-global-universities/hue-university-530303"/>
    <hyperlink ref="F828" r:id="rId827" display="https://www.usnews.com/education/best-global-universities/pochon-cha-university-529476"/>
    <hyperlink ref="F829" r:id="rId828" display="https://www.usnews.com/education/best-global-universities/shihezi-university-529961"/>
    <hyperlink ref="F830" r:id="rId829" display="https://www.usnews.com/education/best-global-universities/erzincan-binali-yildirim-university-529318"/>
    <hyperlink ref="F831" r:id="rId830" display="https://www.usnews.com/education/best-global-universities/saint-marianna-university-529908"/>
    <hyperlink ref="F832" r:id="rId831" display="https://www.usnews.com/education/best-global-universities/kalasalingam-academy-of-research-education-530304"/>
    <hyperlink ref="F833" r:id="rId832" display="https://www.usnews.com/education/best-global-universities/yildirim-beyazit-university-530103"/>
    <hyperlink ref="F834" r:id="rId833" display="https://www.usnews.com/education/best-global-universities/luoyang-normal-university-529964"/>
    <hyperlink ref="F835" r:id="rId834" display="https://www.usnews.com/education/best-global-universities/national-institute-of-technology-durgapur-529772"/>
    <hyperlink ref="F836" r:id="rId835" display="https://www.usnews.com/education/best-global-universities/shenyang-aerospace-university-529849"/>
    <hyperlink ref="F837" r:id="rId836" display="https://www.usnews.com/education/best-global-universities/yanan-university-530130"/>
    <hyperlink ref="F838" r:id="rId837" display="https://www.usnews.com/education/best-global-universities/canakkale-onsekiz-mart-university-530086"/>
    <hyperlink ref="F839" r:id="rId838" display="https://www.usnews.com/education/best-global-universities/hubei-university-of-medicine-530078"/>
    <hyperlink ref="F840" r:id="rId839" display="https://www.usnews.com/education/best-global-universities/indian-institute-of-science-education-research-iiser---bhopal-529738"/>
    <hyperlink ref="F841" r:id="rId840" display="https://www.usnews.com/education/best-global-universities/nara-medical-university-529626"/>
    <hyperlink ref="F842" r:id="rId841" display="https://www.usnews.com/education/best-global-universities/ningxia-medical-university-529941"/>
    <hyperlink ref="F843" r:id="rId842" display="https://www.usnews.com/education/best-global-universities/acibadem-university-529928"/>
    <hyperlink ref="F844" r:id="rId843" display="https://www.usnews.com/education/best-global-universities/dr-b-r-ambedkar-national-institute-of-technology-jalandhar-530305"/>
    <hyperlink ref="F845" r:id="rId844" display="https://www.usnews.com/education/best-global-universities/kafkas-university-529317"/>
    <hyperlink ref="F846" r:id="rId845" display="https://www.usnews.com/education/best-global-universities/liaoning-normal-university-530118"/>
    <hyperlink ref="F847" r:id="rId846" display="https://www.usnews.com/education/best-global-universities/tokyo-university-of-agriculture-504314"/>
    <hyperlink ref="F848" r:id="rId847" display="https://www.usnews.com/education/best-global-universities/adnan-menderes-university-529108"/>
    <hyperlink ref="F849" r:id="rId848" display="https://www.usnews.com/education/best-global-universities/chuo-university-530015"/>
    <hyperlink ref="F850" r:id="rId849" display="https://www.usnews.com/education/best-global-universities/henan-institute-of-science-technology-530107"/>
    <hyperlink ref="F851" r:id="rId850" display="https://www.usnews.com/education/best-global-universities/north-china-university-of-technology-529799"/>
    <hyperlink ref="F852" r:id="rId851" display="https://www.usnews.com/education/best-global-universities/can-tho-university-530307"/>
    <hyperlink ref="F853" r:id="rId852" display="https://www.usnews.com/education/best-global-universities/shandong-jianzhu-university-529832"/>
    <hyperlink ref="F854" r:id="rId853" display="https://www.usnews.com/education/best-global-universities/chosun-university-529249"/>
    <hyperlink ref="F855" r:id="rId854" display="https://www.usnews.com/education/best-global-universities/gansu-agricultural-university-530100"/>
    <hyperlink ref="F856" r:id="rId855" display="https://www.usnews.com/education/best-global-universities/north-china-university-of-water-resources-electric-power-529824"/>
    <hyperlink ref="F857" r:id="rId856" display="https://www.usnews.com/education/best-global-universities/toyohashi-university-of-technology-530193"/>
    <hyperlink ref="F858" r:id="rId857" display="https://www.usnews.com/education/best-global-universities/jianghan-university-530073"/>
    <hyperlink ref="F859" r:id="rId858" display="https://www.usnews.com/education/best-global-universities/kyoto-institute-of-technology-529087"/>
    <hyperlink ref="F860" r:id="rId859" display="https://www.usnews.com/education/best-global-universities/xiamen-university-of-technology-529817"/>
    <hyperlink ref="F861" r:id="rId860" display="https://www.usnews.com/education/best-global-universities/abant-izzet-baysal-university-530087"/>
    <hyperlink ref="F862" r:id="rId861" display="https://www.usnews.com/education/best-global-universities/shanghai-institute-of-technology-529887"/>
    <hyperlink ref="F863" r:id="rId862" display="https://www.usnews.com/education/best-global-universities/inonu-university-529951"/>
    <hyperlink ref="F864" r:id="rId863" display="https://www.usnews.com/education/best-global-universities/kangnung-wonju-national-university-529998"/>
    <hyperlink ref="F865" r:id="rId864" display="https://www.usnews.com/education/best-global-universities/hangzhou-medical-college-530123"/>
    <hyperlink ref="F866" r:id="rId865" display="https://www.usnews.com/education/best-global-universities/king-mongkuts-institute-of-technology-ladkrabang-529645"/>
    <hyperlink ref="F867" r:id="rId866" display="https://www.usnews.com/education/best-global-universities/maharaja-sayajirao-university-baroda-530309"/>
    <hyperlink ref="F868" r:id="rId867" display="https://www.usnews.com/education/best-global-universities/yuan-ze-university-529068"/>
    <hyperlink ref="F869" r:id="rId868" display="https://www.usnews.com/education/best-global-universities/sathyabama-institute-of-science-technology-530127"/>
    <hyperlink ref="F870" r:id="rId869" display="https://www.usnews.com/education/best-global-universities/universiti-malaysia-perlis-529544"/>
    <hyperlink ref="F871" r:id="rId870" display="https://www.usnews.com/education/best-global-universities/ming-chi-university-of-technology-529894"/>
    <hyperlink ref="F872" r:id="rId871" display="https://www.usnews.com/education/best-global-universities/hongik-university-529861"/>
    <hyperlink ref="F873" r:id="rId872" display="https://www.usnews.com/education/best-global-universities/akita-university-529499"/>
    <hyperlink ref="F874" r:id="rId873" display="https://www.usnews.com/education/best-global-universities/doshisha-university-529524"/>
    <hyperlink ref="F875" r:id="rId874" display="https://www.usnews.com/education/best-global-universities/southwest-forestry-university-china-530311"/>
    <hyperlink ref="F876" r:id="rId875" display="https://www.usnews.com/education/best-global-universities/tianjin-chengjian-university-529858"/>
    <hyperlink ref="F877" r:id="rId876" display="https://www.usnews.com/education/best-global-universities/kookmin-university-529264"/>
    <hyperlink ref="F878" r:id="rId877" display="https://www.usnews.com/education/best-global-universities/kawasaki-medical-school-529359"/>
    <hyperlink ref="F879" r:id="rId878" display="https://www.usnews.com/education/best-global-universities/changshu-institute-of-technology-530312"/>
    <hyperlink ref="F880" r:id="rId879" display="https://www.usnews.com/education/best-global-universities/hubei-university-of-arts-science-530313"/>
    <hyperlink ref="F881" r:id="rId880" display="https://www.usnews.com/education/best-global-universities/soonchunhyang-university-529275"/>
    <hyperlink ref="F882" r:id="rId881" display="https://www.usnews.com/education/best-global-universities/saitama-medical-university-529373"/>
    <hyperlink ref="F883" r:id="rId882" display="https://www.usnews.com/education/best-global-universities/zhejiang-chinese-medical-university-529949"/>
    <hyperlink ref="F884" r:id="rId883" display="https://www.usnews.com/education/best-global-universities/yunnan-agricultural-university-529760"/>
    <hyperlink ref="F885" r:id="rId884" display="https://www.usnews.com/education/best-global-universities/gandhi-institute-of-technology-management-gitam-530314"/>
    <hyperlink ref="F886" r:id="rId885" display="https://www.usnews.com/education/best-global-universities/university-of-health-sciences-turkey-530315"/>
    <hyperlink ref="F887" r:id="rId886" display="https://www.usnews.com/education/best-global-universities/karunya-institute-of-technology-sciences-530316"/>
    <hyperlink ref="F888" r:id="rId887" display="https://www.usnews.com/education/best-global-universities/zhongyuan-university-of-technology-530155"/>
    <hyperlink ref="F889" r:id="rId888" display="https://www.usnews.com/education/best-global-universities/oita-university-529501"/>
    <hyperlink ref="F890" r:id="rId889" display="https://www.usnews.com/education/best-global-universities/shahid-rajaee-teacher-training-university-srttu-530318"/>
    <hyperlink ref="F891" r:id="rId890" display="https://www.usnews.com/education/best-global-universities/hunan-university-of-chinese-medicine-530079"/>
    <hyperlink ref="F892" r:id="rId891" display="https://www.usnews.com/education/best-global-universities/karabuk-university-530124"/>
    <hyperlink ref="F893" r:id="rId892" display="https://www.usnews.com/education/best-global-universities/changwon-national-university-529896"/>
    <hyperlink ref="F894" r:id="rId893" display="https://www.usnews.com/education/best-global-universities/indian-institute-of-engineering-science-technology-shibpur-iiest-529842"/>
    <hyperlink ref="F895" r:id="rId894" display="https://www.usnews.com/education/best-global-universities/tianjin-university-of-traditional-chinese-medicine-530110"/>
    <hyperlink ref="F896" r:id="rId895" display="https://www.usnews.com/education/best-global-universities/hainan-medical-university-530089"/>
    <hyperlink ref="F897" r:id="rId896" display="https://www.usnews.com/education/best-global-universities/jiangxi-university-of-traditional-chinese-medicine-530117"/>
    <hyperlink ref="F898" r:id="rId897" display="https://www.usnews.com/education/best-global-universities/national-pingtung-university-science-technology-530320"/>
    <hyperlink ref="F899" r:id="rId898" display="https://www.usnews.com/education/best-global-universities/fukushima-medical-university-529542"/>
    <hyperlink ref="F900" r:id="rId899" display="https://www.usnews.com/education/best-global-universities/jiangsu-ocean-university-530321"/>
    <hyperlink ref="F901" r:id="rId900" display="https://www.usnews.com/education/best-global-universities/kastamonu-university-530322"/>
    <hyperlink ref="F902" r:id="rId901" display="https://www.usnews.com/education/best-global-universities/koneru-lakshmaiah-education-foundation-k-l-deemed-to-be-university-530323"/>
    <hyperlink ref="F903" r:id="rId902" display="https://www.usnews.com/education/best-global-universities/baskent-university-529924"/>
    <hyperlink ref="F904" r:id="rId903" display="https://www.usnews.com/education/best-global-universities/dong-a-university-529242"/>
    <hyperlink ref="F905" r:id="rId904" display="https://www.usnews.com/education/best-global-universities/kalyani-university-530324"/>
    <hyperlink ref="F906" r:id="rId905" display="https://www.usnews.com/education/best-global-universities/pamukkale-university-529294"/>
    <hyperlink ref="F907" r:id="rId906" display="https://www.usnews.com/education/best-global-universities/yanbian-university-529511"/>
    <hyperlink ref="F908" r:id="rId907" display="https://www.usnews.com/education/best-global-universities/naresuan-university-530075"/>
    <hyperlink ref="F909" r:id="rId908" display="https://www.usnews.com/education/best-global-universities/xian-polytechnic-university-530156"/>
    <hyperlink ref="F910" r:id="rId909" display="https://www.usnews.com/education/best-global-universities/shandong-university-of-traditional-chinese-medicine-530106"/>
    <hyperlink ref="F911" r:id="rId910" display="https://www.usnews.com/education/best-global-universities/iwate-medical-university-529372"/>
    <hyperlink ref="F912" r:id="rId911" display="https://www.usnews.com/education/best-global-universities/shanxi-normal-university-530121"/>
    <hyperlink ref="F913" r:id="rId912" display="https://www.usnews.com/education/best-global-universities/shenyang-university-of-chemical-technology-530327"/>
    <hyperlink ref="F914" r:id="rId913" display="https://www.usnews.com/education/best-global-universities/yuzuncu-yil-university-530122"/>
    <hyperlink ref="F915" r:id="rId914" display="https://www.usnews.com/education/best-global-universities/anhui-jianzhu-university-530328"/>
    <hyperlink ref="F916" r:id="rId915" display="https://www.usnews.com/education/best-global-universities/hebei-university-of-science-technology-530112"/>
    <hyperlink ref="F917" r:id="rId916" display="https://www.usnews.com/education/best-global-universities/kumoh-national-university-technology-530329"/>
    <hyperlink ref="F918" r:id="rId917" display="https://www.usnews.com/education/best-global-universities/visvesvaraya-national-institute-of-technology-nagpur-529828"/>
    <hyperlink ref="F919" r:id="rId918" display="https://www.usnews.com/education/best-global-universities/zunyi-medical-university-530104"/>
    <hyperlink ref="F920" r:id="rId919" display="https://www.usnews.com/education/best-global-universities/ibaraki-university-529238"/>
    <hyperlink ref="F921" r:id="rId920" display="https://www.usnews.com/education/best-global-universities/dalian-university-530095"/>
    <hyperlink ref="F922" r:id="rId921" display="https://www.usnews.com/education/best-global-universities/korea-maritime-ocean-university-530331"/>
    <hyperlink ref="F923" r:id="rId922" display="https://www.usnews.com/education/best-global-universities/dali-university-530332"/>
    <hyperlink ref="F924" r:id="rId923" display="https://www.usnews.com/education/best-global-universities/inner-mongolia-agricultural-university-530105"/>
    <hyperlink ref="F925" r:id="rId924" display="https://www.usnews.com/education/best-global-universities/shanghai-university-of-medicine-health-sciences-530333"/>
    <hyperlink ref="F926" r:id="rId925" display="https://www.usnews.com/education/best-global-universities/shiga-university-of-medical-science-529486"/>
    <hyperlink ref="F927" r:id="rId926" display="https://www.usnews.com/education/best-global-universities/recep-tayyip-erdogan-university-530141"/>
    <hyperlink ref="F928" r:id="rId927" display="https://www.usnews.com/education/best-global-universities/aksaray-university-530334"/>
    <hyperlink ref="F929" r:id="rId928" display="https://www.usnews.com/education/best-global-universities/hangzhou-city-university-530335"/>
    <hyperlink ref="F930" r:id="rId929" display="https://www.usnews.com/education/best-global-universities/hyogo-college-of-medicine-529298"/>
    <hyperlink ref="F931" r:id="rId930" display="https://www.usnews.com/education/best-global-universities/dalian-minzu-university-530336"/>
    <hyperlink ref="F932" r:id="rId931" display="https://www.usnews.com/education/best-global-universities/shandong-second-medical-university-530111"/>
    <hyperlink ref="F933" r:id="rId932" display="https://www.usnews.com/education/best-global-universities/afyon-kocatepe-university-530139"/>
    <hyperlink ref="F934" r:id="rId933" display="https://www.usnews.com/education/best-global-universities/hebei-university-of-engineering-530108"/>
    <hyperlink ref="F935" r:id="rId934" display="https://www.usnews.com/education/best-global-universities/kyonggi-university-530109"/>
    <hyperlink ref="F936" r:id="rId935" display="https://www.usnews.com/education/best-global-universities/alzahra-university-530097"/>
    <hyperlink ref="F937" r:id="rId936" display="https://www.usnews.com/education/best-global-universities/jining-medical-university-530102"/>
    <hyperlink ref="F938" r:id="rId937" display="https://www.usnews.com/education/best-global-universities/university-of-fukui-529297"/>
    <hyperlink ref="F939" r:id="rId938" display="https://www.usnews.com/education/best-global-universities/yangtze-normal-university-529978"/>
    <hyperlink ref="F940" r:id="rId939" display="https://www.usnews.com/education/best-global-universities/national-taipei-university-of-nursing-health-science-ntunhs-529945"/>
    <hyperlink ref="F941" r:id="rId940" display="https://www.usnews.com/education/best-global-universities/national-institute-of-technology-raipur-529869"/>
    <hyperlink ref="F942" r:id="rId941" display="https://www.usnews.com/education/best-global-universities/nigde-omer-halisdemir-university-530337"/>
    <hyperlink ref="F943" r:id="rId942" display="https://www.usnews.com/education/best-global-universities/shanghai-university-of-sport-530338"/>
    <hyperlink ref="F944" r:id="rId943" display="https://www.usnews.com/education/best-global-universities/jiangsu-university-of-technology-530339"/>
    <hyperlink ref="F945" r:id="rId944" display="https://www.usnews.com/education/best-global-universities/national-chin-yi-university-of-technology-530340"/>
    <hyperlink ref="F946" r:id="rId945" display="https://www.usnews.com/education/best-global-universities/university-of-hyogo-529288"/>
    <hyperlink ref="F947" r:id="rId946" display="https://www.usnews.com/education/best-global-universities/guangxi-university-of-science-technology-530341"/>
    <hyperlink ref="F948" r:id="rId947" display="https://www.usnews.com/education/best-global-universities/kongju-national-university-530098"/>
    <hyperlink ref="F949" r:id="rId948" display="https://www.usnews.com/education/best-global-universities/shahed-university-530129"/>
    <hyperlink ref="F950" r:id="rId949" display="https://www.usnews.com/education/best-global-universities/xian-medical-university-529947"/>
    <hyperlink ref="F951" r:id="rId950" display="https://www.usnews.com/education/best-global-universities/xian-shiyou-university-530128"/>
    <hyperlink ref="F952" r:id="rId951" display="https://www.usnews.com/education/best-global-universities/aichi-medical-university-529374"/>
    <hyperlink ref="F953" r:id="rId952" display="https://www.usnews.com/education/best-global-universities/cochin-university-science-technology-530113"/>
    <hyperlink ref="F954" r:id="rId953" display="https://www.usnews.com/education/best-global-universities/kunsan-national-university-529872"/>
    <hyperlink ref="F955" r:id="rId954" display="https://www.usnews.com/education/best-global-universities/liaoning-petrochemical-university-530140"/>
    <hyperlink ref="F956" r:id="rId955" display="https://www.usnews.com/education/best-global-universities/national-defense-medical-center-529936"/>
    <hyperlink ref="F957" r:id="rId956" display="https://www.usnews.com/education/best-global-universities/university-of-kerala-530342"/>
    <hyperlink ref="F958" r:id="rId957" display="https://www.usnews.com/education/best-global-universities/eskisehir-technical-university-530343"/>
    <hyperlink ref="F959" r:id="rId958" display="https://www.usnews.com/education/best-global-universities/iwate-university-529352"/>
    <hyperlink ref="F960" r:id="rId959" display="https://www.usnews.com/education/best-global-universities/wonkwang-university-529302"/>
    <hyperlink ref="F961" r:id="rId960" display="https://www.usnews.com/education/best-global-universities/hainan-normal-university-530344"/>
    <hyperlink ref="F962" r:id="rId961" display="https://www.usnews.com/education/best-global-universities/chang-gung-university-of-science-technology-529942"/>
    <hyperlink ref="F963" r:id="rId962" display="https://www.usnews.com/education/best-global-universities/guilin-medical-university-530119"/>
    <hyperlink ref="F964" r:id="rId963" display="https://www.usnews.com/education/best-global-universities/arak-university-530131"/>
    <hyperlink ref="F965" r:id="rId964" display="https://www.usnews.com/education/best-global-universities/chubu-university-530346"/>
    <hyperlink ref="F966" r:id="rId965" display="https://www.usnews.com/education/best-global-universities/dalian-ocean-university-530347"/>
    <hyperlink ref="F967" r:id="rId966" display="https://www.usnews.com/education/best-global-universities/dicle-university-530134"/>
    <hyperlink ref="F968" r:id="rId967" display="https://www.usnews.com/education/best-global-universities/zonguldak-bulent-ecevit-universitesi-530136"/>
    <hyperlink ref="F969" r:id="rId968" display="https://www.usnews.com/education/best-global-universities/sunchon-national-university-530126"/>
    <hyperlink ref="F970" r:id="rId969" display="https://www.usnews.com/education/best-global-universities/trakya-university-530146"/>
    <hyperlink ref="F971" r:id="rId970" display="https://www.usnews.com/education/best-global-universities/university-of-birjand-530348"/>
    <hyperlink ref="F972" r:id="rId971" display="https://www.usnews.com/education/best-global-universities/netaji-subhas-university-of-technology-530181"/>
    <hyperlink ref="F973" r:id="rId972" display="https://www.usnews.com/education/best-global-universities/xinjiang-medical-university-529930"/>
    <hyperlink ref="F974" r:id="rId973" display="https://www.usnews.com/education/best-global-universities/air-force-engineering-university-529837"/>
    <hyperlink ref="F975" r:id="rId974" display="https://www.usnews.com/education/best-global-universities/motilal-nehru-national-institute-of-technology-529854"/>
    <hyperlink ref="F976" r:id="rId975" display="https://www.usnews.com/education/best-global-universities/university-of-shizuoka-530115"/>
    <hyperlink ref="F977" r:id="rId976" display="https://www.usnews.com/education/best-global-universities/national-chiayi-university-530125"/>
    <hyperlink ref="F978" r:id="rId977" display="https://www.usnews.com/education/best-global-universities/university-of-sistan-baluchestan-530144"/>
    <hyperlink ref="F979" r:id="rId978" display="https://www.usnews.com/education/best-global-universities/mehmet-akif-ersoy-university-530350"/>
    <hyperlink ref="F980" r:id="rId979" display="https://www.usnews.com/education/best-global-universities/meijo-university-530101"/>
    <hyperlink ref="F981" r:id="rId980" display="https://www.usnews.com/education/best-global-universities/dokkyo-medical-university-529918"/>
    <hyperlink ref="F982" r:id="rId981" display="https://www.usnews.com/education/best-global-universities/sapporo-medical-university-529250"/>
    <hyperlink ref="F983" r:id="rId982" display="https://www.usnews.com/education/best-global-universities/wannan-medical-college-530145"/>
    <hyperlink ref="F984" r:id="rId983" display="https://www.usnews.com/education/best-global-universities/guizhou-normal-university-530138"/>
    <hyperlink ref="F985" r:id="rId984" display="https://www.usnews.com/education/best-global-universities/qiqihar-university-530353"/>
    <hyperlink ref="F986" r:id="rId985" display="https://www.usnews.com/education/best-global-universities/ahi-evran-university-530355"/>
    <hyperlink ref="F987" r:id="rId986" display="https://www.usnews.com/education/best-global-universities/chengdu-medical-college-530356"/>
    <hyperlink ref="F988" r:id="rId987" display="https://www.usnews.com/education/best-global-universities/korea-national-university-of-transportation-530357"/>
    <hyperlink ref="F989" r:id="rId988" display="https://www.usnews.com/education/best-global-universities/xijing-university-530358"/>
    <hyperlink ref="F990" r:id="rId989" display="https://www.usnews.com/education/best-global-universities/national-changhua-university-of-education-530359"/>
    <hyperlink ref="F991" r:id="rId990" display="https://www.usnews.com/education/best-global-universities/myongji-university-529527"/>
    <hyperlink ref="F992" r:id="rId991" display="https://www.usnews.com/education/best-global-universities/mugla-sitki-kocman-university-530142"/>
    <hyperlink ref="F993" r:id="rId992" display="https://www.usnews.com/education/best-global-universities/mustafa-kemal-university-530360"/>
    <hyperlink ref="F994" r:id="rId993" display="https://www.usnews.com/education/best-global-universities/shijiazhuang-tiedao-university-530361"/>
    <hyperlink ref="F995" r:id="rId994" display="https://www.usnews.com/education/best-global-universities/army-engineering-university-of-pla-529776"/>
    <hyperlink ref="F996" r:id="rId995" display="https://www.usnews.com/education/best-global-universities/bengbu-medical-college-530133"/>
    <hyperlink ref="F997" r:id="rId996" display="https://www.usnews.com/education/best-global-universities/kansai-university-530362"/>
    <hyperlink ref="F998" r:id="rId997" display="https://www.usnews.com/education/best-global-universities/kirikkale-university-530116"/>
    <hyperlink ref="F999" r:id="rId998" display="https://www.usnews.com/education/best-global-universities/jiangxi-science-technology-normal-university-530363"/>
    <hyperlink ref="F1000" r:id="rId999" display="https://www.usnews.com/education/best-global-universities/national-institute-of-technology-calicut-529867"/>
    <hyperlink ref="F1001" r:id="rId1000" display="https://www.usnews.com/education/best-global-universities/anhui-university-of-chinese-medicine-530364"/>
    <hyperlink ref="F1002" r:id="rId1001" display="https://www.usnews.com/education/best-global-universities/heilongjiang-bayi-agricultural-university-530365"/>
    <hyperlink ref="F1003" r:id="rId1002" display="https://www.usnews.com/education/best-global-universities/liaoning-technical-university-530366"/>
    <hyperlink ref="F1004" r:id="rId1003" display="https://www.usnews.com/education/best-global-universities/balikesir-university-530137"/>
    <hyperlink ref="F1005" r:id="rId1004" display="https://www.usnews.com/education/best-global-universities/hanbat-national-university-530368"/>
    <hyperlink ref="F1006" r:id="rId1005" display="https://www.usnews.com/education/best-global-universities/xinjiang-agricultural-university-530369"/>
    <hyperlink ref="F1007" r:id="rId1006" display="https://www.usnews.com/education/best-global-universities/pla-information-engineering-university-530148"/>
    <hyperlink ref="F1008" r:id="rId1007" display="https://www.usnews.com/education/best-global-universities/tezpur-university-530132"/>
    <hyperlink ref="F1009" r:id="rId1008" display="https://www.usnews.com/education/best-global-universities/dalian-jiaotong-university-530371"/>
    <hyperlink ref="F1010" r:id="rId1009" display="https://www.usnews.com/education/best-global-universities/kahramanmaras-sutcu-imam-university-530372"/>
    <hyperlink ref="F1011" r:id="rId1010" display="https://www.usnews.com/education/best-global-universities/rocket-force-university-of-engineering-530373"/>
    <hyperlink ref="F1012" r:id="rId1011" display="https://www.usnews.com/education/best-global-universities/tzu-chi-university-529922"/>
    <hyperlink ref="F1013" r:id="rId1012" display="https://www.usnews.com/education/best-global-universities/fujian-university-of-traditional-chinese-medicine-530374"/>
    <hyperlink ref="F1014" r:id="rId1013" display="https://www.usnews.com/education/best-global-universities/gannan-medical-university-530375"/>
    <hyperlink ref="F1015" r:id="rId1014" display="https://www.usnews.com/education/best-global-universities/henan-university-of-traditional-chinese-medicine-530377"/>
    <hyperlink ref="F1016" r:id="rId1015" display="https://www.usnews.com/education/best-global-universities/eulji-university-529943"/>
    <hyperlink ref="F1017" r:id="rId1016" display="https://www.usnews.com/education/best-global-universities/national-defense-medical-college-japan-529925"/>
    <hyperlink ref="F1018" r:id="rId1017" display="https://www.usnews.com/education/best-global-universities/all-india-institute-of-medical-sciences-aiims-jodhpur-530408"/>
    <hyperlink ref="F1019" r:id="rId1018" display="https://www.usnews.com/education/best-global-universities/anyang-normal-university-529976"/>
    <hyperlink ref="F1020" r:id="rId1019" display="https://www.usnews.com/education/best-global-universities/asian-institute-of-technology-530462"/>
    <hyperlink ref="F1021" r:id="rId1020" display="https://www.usnews.com/education/best-global-universities/beijing-institute-of-petrochemical-technology-530419"/>
    <hyperlink ref="F1022" r:id="rId1021" display="https://www.usnews.com/education/best-global-universities/beijing-university-of-agriculture-530460"/>
    <hyperlink ref="F1023" r:id="rId1022" display="https://www.usnews.com/education/best-global-universities/beykent-university-529788"/>
    <hyperlink ref="F1024" r:id="rId1023" display="https://www.usnews.com/education/best-global-universities/capital-university-of-science-technology-530499"/>
    <hyperlink ref="F1025" r:id="rId1024" display="https://www.usnews.com/education/best-global-universities/changchun-university-of-chinese-medicine-530417"/>
    <hyperlink ref="F1026" r:id="rId1025" display="https://www.usnews.com/education/best-global-universities/dongbei-university-of-finance-economics-530185"/>
    <hyperlink ref="F1027" r:id="rId1026" display="https://www.usnews.com/education/best-global-universities/dow-university-of-health-sciences-529934"/>
    <hyperlink ref="F1028" r:id="rId1027" display="https://www.usnews.com/education/best-global-universities/dr-babasaheb-ambedkar-marathwada-university-bamu-530445"/>
    <hyperlink ref="F1029" r:id="rId1028" display="https://www.usnews.com/education/best-global-universities/european-university-cyprus-530411"/>
    <hyperlink ref="F1030" r:id="rId1029" display="https://www.usnews.com/education/best-global-universities/gannan-normal-university-530425"/>
    <hyperlink ref="F1031" r:id="rId1030" display="https://www.usnews.com/education/best-global-universities/georgian-technical-university-529654"/>
    <hyperlink ref="F1032" r:id="rId1031" display="https://www.usnews.com/education/best-global-universities/golestan-university-of-medical-sciences-530401"/>
    <hyperlink ref="F1033" r:id="rId1032" display="https://www.usnews.com/education/best-global-universities/guangxi-university-of-chinese-medicine-530415"/>
    <hyperlink ref="F1034" r:id="rId1033" display="https://www.usnews.com/education/best-global-universities/hanoi-medical-university-530157"/>
    <hyperlink ref="F1035" r:id="rId1034" display="https://www.usnews.com/education/best-global-universities/hiroshima-institute-of-technology-529435"/>
    <hyperlink ref="F1036" r:id="rId1035" display="https://www.usnews.com/education/best-global-universities/hitotsubashi-university-530490"/>
    <hyperlink ref="F1037" r:id="rId1036" display="https://www.usnews.com/education/best-global-universities/ho-chi-minh-city-university-economics-530479"/>
    <hyperlink ref="F1038" r:id="rId1037" display="https://www.usnews.com/education/best-global-universities/ho-chi-minh-city-university-of-technology-hutech-530498"/>
    <hyperlink ref="F1039" r:id="rId1038" display="https://www.usnews.com/education/best-global-universities/hubei-university-of-chinese-medicine-530413"/>
    <hyperlink ref="F1040" r:id="rId1039" display="https://www.usnews.com/education/best-global-universities/hunan-institute-of-science-technology-530444"/>
    <hyperlink ref="F1041" r:id="rId1040" display="https://www.usnews.com/education/best-global-universities/i-k-gujral-punjab-technical-university-530506"/>
    <hyperlink ref="F1042" r:id="rId1041" display="https://www.usnews.com/education/best-global-universities/ilam-university-530427"/>
    <hyperlink ref="F1043" r:id="rId1042" display="https://www.usnews.com/education/best-global-universities/indian-institute-of-science-education-research-iiser---thiruvananthapuram-530435"/>
    <hyperlink ref="F1044" r:id="rId1043" display="https://www.usnews.com/education/best-global-universities/indraprastha-institute-of-information-technology-delhi-530478"/>
    <hyperlink ref="F1045" r:id="rId1044" display="https://www.usnews.com/education/best-global-universities/inner-mongolia-university-of-science-technology-530457"/>
    <hyperlink ref="F1046" r:id="rId1045" display="https://www.usnews.com/education/best-global-universities/inner-mongolia-university-of-technology-530454"/>
    <hyperlink ref="F1047" r:id="rId1046" display="https://www.usnews.com/education/best-global-universities/institute-of-post-graduate-medical-education-research-ipgmer-kolkata-529911"/>
    <hyperlink ref="F1048" r:id="rId1047" display="https://www.usnews.com/education/best-global-universities/institut-teknologi-sepuluh-nopember-530504"/>
    <hyperlink ref="F1049" r:id="rId1048" display="https://www.usnews.com/education/best-global-universities/international-centre-for-theoretical-sciences-bengaluru-529778"/>
    <hyperlink ref="F1050" r:id="rId1049" display="https://www.usnews.com/education/best-global-universities/international-institute-of-information-technology-hyderabad-530475"/>
    <hyperlink ref="F1051" r:id="rId1050" display="https://www.usnews.com/education/best-global-universities/inter-university-accelerator-centre-530423"/>
    <hyperlink ref="F1052" r:id="rId1051" display="https://www.usnews.com/education/best-global-universities/inter-university-centre-for-astronomy-astrophysics-529779"/>
    <hyperlink ref="F1053" r:id="rId1052" display="https://www.usnews.com/education/best-global-universities/jawaharlal-institute-of-postgraduate-medical-education-research-530405"/>
    <hyperlink ref="F1054" r:id="rId1053" display="https://www.usnews.com/education/best-global-universities/jawaharlal-nehru-technological-university-hyderabad-530452"/>
    <hyperlink ref="F1055" r:id="rId1054" display="https://www.usnews.com/education/best-global-universities/jilin-institute-of-chemical-technology-530434"/>
    <hyperlink ref="F1056" r:id="rId1055" display="https://www.usnews.com/education/best-global-universities/jilin-jianzhu-university-530466"/>
    <hyperlink ref="F1057" r:id="rId1056" display="https://www.usnews.com/education/best-global-universities/jingdezhen-ceramic-institute-529898"/>
    <hyperlink ref="F1058" r:id="rId1057" display="https://www.usnews.com/education/best-global-universities/jining-university-530455"/>
    <hyperlink ref="F1059" r:id="rId1058" display="https://www.usnews.com/education/best-global-universities/jishou-university-530424"/>
    <hyperlink ref="F1060" r:id="rId1059" display="https://www.usnews.com/education/best-global-universities/jss-academy-of-higher-education-research-530412"/>
    <hyperlink ref="F1061" r:id="rId1060" display="https://www.usnews.com/education/best-global-universities/kanagawa-university-530453"/>
    <hyperlink ref="F1062" r:id="rId1061" display="https://www.usnews.com/education/best-global-universities/kanazawa-medical-university-529368"/>
    <hyperlink ref="F1063" r:id="rId1062" display="https://www.usnews.com/education/best-global-universities/karnatak-university-530432"/>
    <hyperlink ref="F1064" r:id="rId1063" display="https://www.usnews.com/education/best-global-universities/kermanshah-university-of-technology-530186"/>
    <hyperlink ref="F1065" r:id="rId1064" display="https://www.usnews.com/education/best-global-universities/king-georges-medical-university-529744"/>
    <hyperlink ref="F1066" r:id="rId1065" display="https://www.usnews.com/education/best-global-universities/kurdistan-university-of-medical-sciences-530400"/>
    <hyperlink ref="F1067" r:id="rId1066" display="https://www.usnews.com/education/best-global-universities/kurukshetra-university-530441"/>
    <hyperlink ref="F1068" r:id="rId1067" display="https://www.usnews.com/education/best-global-universities/kyoto-university-of-education-529651"/>
    <hyperlink ref="F1069" r:id="rId1068" display="https://www.usnews.com/education/best-global-universities/liaoning-university-of-technology-529801"/>
    <hyperlink ref="F1070" r:id="rId1069" display="https://www.usnews.com/education/best-global-universities/lorestan-university-of-medical-sciences-530402"/>
    <hyperlink ref="F1071" r:id="rId1070" display="https://www.usnews.com/education/best-global-universities/lucknow-university-530429"/>
    <hyperlink ref="F1072" r:id="rId1071" display="https://www.usnews.com/education/best-global-universities/madurai-kamaraj-university-528889"/>
    <hyperlink ref="F1073" r:id="rId1072" display="https://www.usnews.com/education/best-global-universities/mae-fah-luang-university-529090"/>
    <hyperlink ref="F1074" r:id="rId1073" display="https://www.usnews.com/education/best-global-universities/mangalore-university-530443"/>
    <hyperlink ref="F1075" r:id="rId1074" display="https://www.usnews.com/education/best-global-universities/mimar-sinan-guzel-sanatlar-university-529436"/>
    <hyperlink ref="F1076" r:id="rId1075" display="https://www.usnews.com/education/best-global-universities/multimedia-university-530500"/>
    <hyperlink ref="F1077" r:id="rId1076" display="https://www.usnews.com/education/best-global-universities/nagasaki-institute-of-applied-science-529751"/>
    <hyperlink ref="F1078" r:id="rId1077" display="https://www.usnews.com/education/best-global-universities/nanning-normal-university-530447"/>
    <hyperlink ref="F1079" r:id="rId1078" display="https://www.usnews.com/education/best-global-universities/nara-womens-university-529792"/>
    <hyperlink ref="F1080" r:id="rId1079" display="https://www.usnews.com/education/best-global-universities/national-institute-of-technology-hamirpur-529836"/>
    <hyperlink ref="F1081" r:id="rId1080" display="https://www.usnews.com/education/best-global-universities/ned-university-of-engineering-technology-530505"/>
    <hyperlink ref="F1082" r:id="rId1081" display="https://www.usnews.com/education/best-global-universities/ningbo-university-of-technology-530433"/>
    <hyperlink ref="F1083" r:id="rId1082" display="https://www.usnews.com/education/best-global-universities/north-eastern-hill-university-530446"/>
    <hyperlink ref="F1084" r:id="rId1083" display="https://www.usnews.com/education/best-global-universities/north-sichuan-medical-university-530474"/>
    <hyperlink ref="F1085" r:id="rId1084" display="https://www.usnews.com/education/best-global-universities/ochanomizu-university-529332"/>
    <hyperlink ref="F1086" r:id="rId1085" display="https://www.usnews.com/education/best-global-universities/osaka-medical-pharmaceutical-university-529369"/>
    <hyperlink ref="F1087" r:id="rId1086" display="https://www.usnews.com/education/best-global-universities/piri-reis-university-529753"/>
    <hyperlink ref="F1088" r:id="rId1087" display="https://www.usnews.com/education/best-global-universities/prince-mohammad-bin-fahd-university-530183"/>
    <hyperlink ref="F1089" r:id="rId1088" display="https://www.usnews.com/education/best-global-universities/providence-university-taiwan-530476"/>
    <hyperlink ref="F1090" r:id="rId1089" display="https://www.usnews.com/education/best-global-universities/public-authority-for-applied-education-training-paaet---kuwait-530501"/>
    <hyperlink ref="F1091" r:id="rId1090" display="https://www.usnews.com/education/best-global-universities/qazvin-university-of-medical-sciences-qums-530159"/>
    <hyperlink ref="F1092" r:id="rId1091" display="https://www.usnews.com/education/best-global-universities/reichman-university-530026"/>
    <hyperlink ref="F1093" r:id="rId1092" display="https://www.usnews.com/education/best-global-universities/semnan-university-of-medical-sciences-530409"/>
    <hyperlink ref="F1094" r:id="rId1093" display="https://www.usnews.com/education/best-global-universities/seth-gordhandas-sunderdas-medical-college-king-edward-memorial-hospital-529944"/>
    <hyperlink ref="F1095" r:id="rId1094" display="https://www.usnews.com/education/best-global-universities/shaanxi-university-of-technology-530439"/>
    <hyperlink ref="F1096" r:id="rId1095" display="https://www.usnews.com/education/best-global-universities/shahrekord-university-medical-sciences-530404"/>
    <hyperlink ref="F1097" r:id="rId1096" display="https://www.usnews.com/education/best-global-universities/shangqiu-normal-university-530442"/>
    <hyperlink ref="F1098" r:id="rId1097" display="https://www.usnews.com/education/best-global-universities/shenyang-jianzhu-university-529870"/>
    <hyperlink ref="F1099" r:id="rId1098" display="https://www.usnews.com/education/best-global-universities/shenyang-normal-university-530428"/>
    <hyperlink ref="F1100" r:id="rId1099" display="https://www.usnews.com/education/best-global-universities/shivaji-university-529073"/>
    <hyperlink ref="F1101" r:id="rId1100" display="https://www.usnews.com/education/best-global-universities/sree-chitra-tirunal-institute-for-medical-sciences-technology-sctimst-530398"/>
    <hyperlink ref="F1102" r:id="rId1101" display="https://www.usnews.com/education/best-global-universities/sukkur-iba-university-530502"/>
    <hyperlink ref="F1103" r:id="rId1102" display="https://www.usnews.com/education/best-global-universities/svkms-nmims-deemed-to-be-university-530414"/>
    <hyperlink ref="F1104" r:id="rId1103" display="https://www.usnews.com/education/best-global-universities/tokyo-dental-college-530166"/>
    <hyperlink ref="F1105" r:id="rId1104" display="https://www.usnews.com/education/best-global-universities/tokyo-university-of-pharmacy-life-sciences-530416"/>
    <hyperlink ref="F1106" r:id="rId1105" display="https://www.usnews.com/education/best-global-universities/universiti-tenaga-nasional-529638"/>
    <hyperlink ref="F1107" r:id="rId1106" display="https://www.usnews.com/education/best-global-universities/university-of-aizu-530177"/>
    <hyperlink ref="F1108" r:id="rId1107" display="https://www.usnews.com/education/best-global-universities/university-of-engineering-technology-peshawar-530503"/>
    <hyperlink ref="F1109" r:id="rId1108" display="https://www.usnews.com/education/best-global-universities/university-of-jammu-529652"/>
    <hyperlink ref="F1110" r:id="rId1109" display="https://www.usnews.com/education/best-global-universities/university-of-maragheh-530197"/>
    <hyperlink ref="F1111" r:id="rId1110" display="https://www.usnews.com/education/best-global-universities/university-of-mumbai-529966"/>
  </hyperlink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11"/>
  <sheetViews>
    <sheetView workbookViewId="0">
      <selection activeCell="E3" sqref="E3:E711"/>
    </sheetView>
  </sheetViews>
  <sheetFormatPr defaultColWidth="9" defaultRowHeight="13.5" outlineLevelCol="5"/>
  <sheetData>
    <row r="1" s="60" customFormat="1" spans="1:6">
      <c r="A1" s="60" t="s">
        <v>24</v>
      </c>
      <c r="B1" s="60" t="s">
        <v>25</v>
      </c>
      <c r="C1" s="60" t="s">
        <v>26</v>
      </c>
      <c r="D1" s="60" t="s">
        <v>27</v>
      </c>
      <c r="E1" s="61" t="s">
        <v>3965</v>
      </c>
      <c r="F1" s="60" t="s">
        <v>3968</v>
      </c>
    </row>
    <row r="2" ht="15" spans="1:6">
      <c r="A2" t="s">
        <v>35</v>
      </c>
      <c r="B2" t="s">
        <v>36</v>
      </c>
      <c r="C2">
        <v>503637</v>
      </c>
      <c r="D2" t="s">
        <v>37</v>
      </c>
      <c r="E2">
        <v>1</v>
      </c>
      <c r="F2" s="62" t="s">
        <v>3972</v>
      </c>
    </row>
    <row r="3" ht="15" spans="1:6">
      <c r="A3" t="s">
        <v>46</v>
      </c>
      <c r="B3" t="s">
        <v>36</v>
      </c>
      <c r="C3">
        <v>502149</v>
      </c>
      <c r="D3" t="s">
        <v>47</v>
      </c>
      <c r="E3">
        <v>2</v>
      </c>
      <c r="F3" s="62" t="s">
        <v>3974</v>
      </c>
    </row>
    <row r="4" ht="15" spans="1:6">
      <c r="A4" t="s">
        <v>57</v>
      </c>
      <c r="B4" t="s">
        <v>36</v>
      </c>
      <c r="C4">
        <v>501693</v>
      </c>
      <c r="D4" t="s">
        <v>2359</v>
      </c>
      <c r="E4">
        <v>3</v>
      </c>
      <c r="F4" s="62" t="s">
        <v>3975</v>
      </c>
    </row>
    <row r="5" ht="15" spans="1:6">
      <c r="A5" t="s">
        <v>57</v>
      </c>
      <c r="B5" t="s">
        <v>36</v>
      </c>
      <c r="C5">
        <v>505571</v>
      </c>
      <c r="D5" t="s">
        <v>58</v>
      </c>
      <c r="E5">
        <v>4</v>
      </c>
      <c r="F5" s="62" t="s">
        <v>3980</v>
      </c>
    </row>
    <row r="6" ht="15" spans="1:6">
      <c r="A6" t="s">
        <v>209</v>
      </c>
      <c r="B6" t="s">
        <v>113</v>
      </c>
      <c r="C6">
        <v>502241</v>
      </c>
      <c r="D6" t="s">
        <v>6719</v>
      </c>
      <c r="E6">
        <v>5</v>
      </c>
      <c r="F6" s="62" t="s">
        <v>4002</v>
      </c>
    </row>
    <row r="7" ht="15" spans="1:6">
      <c r="A7" t="s">
        <v>159</v>
      </c>
      <c r="B7" t="s">
        <v>156</v>
      </c>
      <c r="C7">
        <v>502957</v>
      </c>
      <c r="D7" t="s">
        <v>160</v>
      </c>
      <c r="E7">
        <v>5</v>
      </c>
      <c r="F7" s="62" t="s">
        <v>4001</v>
      </c>
    </row>
    <row r="8" ht="15" spans="1:6">
      <c r="A8" t="s">
        <v>57</v>
      </c>
      <c r="B8" t="s">
        <v>36</v>
      </c>
      <c r="C8">
        <v>500330</v>
      </c>
      <c r="D8" t="s">
        <v>99</v>
      </c>
      <c r="E8">
        <v>7</v>
      </c>
      <c r="F8" s="62" t="s">
        <v>4004</v>
      </c>
    </row>
    <row r="9" ht="15" spans="1:6">
      <c r="A9" t="s">
        <v>911</v>
      </c>
      <c r="B9" t="s">
        <v>36</v>
      </c>
      <c r="C9">
        <v>505832</v>
      </c>
      <c r="D9" t="s">
        <v>6720</v>
      </c>
      <c r="E9">
        <v>8</v>
      </c>
      <c r="F9" s="62" t="s">
        <v>4006</v>
      </c>
    </row>
    <row r="10" ht="15" spans="1:6">
      <c r="A10" t="s">
        <v>217</v>
      </c>
      <c r="B10" t="s">
        <v>218</v>
      </c>
      <c r="C10">
        <v>529677</v>
      </c>
      <c r="D10" t="s">
        <v>6721</v>
      </c>
      <c r="E10">
        <v>9</v>
      </c>
      <c r="F10" s="62" t="s">
        <v>4011</v>
      </c>
    </row>
    <row r="11" ht="15" spans="1:6">
      <c r="A11" t="s">
        <v>269</v>
      </c>
      <c r="B11" t="s">
        <v>270</v>
      </c>
      <c r="C11">
        <v>503710</v>
      </c>
      <c r="D11" t="s">
        <v>271</v>
      </c>
      <c r="E11">
        <v>10</v>
      </c>
      <c r="F11" s="62" t="s">
        <v>4012</v>
      </c>
    </row>
    <row r="12" ht="15" spans="1:6">
      <c r="A12" t="s">
        <v>171</v>
      </c>
      <c r="B12" t="s">
        <v>156</v>
      </c>
      <c r="C12">
        <v>505962</v>
      </c>
      <c r="D12" t="s">
        <v>172</v>
      </c>
      <c r="E12">
        <v>11</v>
      </c>
      <c r="F12" s="62" t="s">
        <v>4014</v>
      </c>
    </row>
    <row r="13" ht="15" spans="1:6">
      <c r="A13" t="s">
        <v>363</v>
      </c>
      <c r="B13" t="s">
        <v>96</v>
      </c>
      <c r="C13">
        <v>506698</v>
      </c>
      <c r="D13" t="s">
        <v>6722</v>
      </c>
      <c r="E13">
        <v>12</v>
      </c>
      <c r="F13" s="62" t="s">
        <v>4017</v>
      </c>
    </row>
    <row r="14" ht="15" spans="1:6">
      <c r="A14" t="s">
        <v>116</v>
      </c>
      <c r="B14" t="s">
        <v>117</v>
      </c>
      <c r="C14">
        <v>504785</v>
      </c>
      <c r="D14" t="s">
        <v>118</v>
      </c>
      <c r="E14">
        <v>12</v>
      </c>
      <c r="F14" s="62" t="s">
        <v>4016</v>
      </c>
    </row>
    <row r="15" ht="15" spans="1:6">
      <c r="A15" t="s">
        <v>130</v>
      </c>
      <c r="B15" t="s">
        <v>131</v>
      </c>
      <c r="C15">
        <v>503151</v>
      </c>
      <c r="D15" t="s">
        <v>132</v>
      </c>
      <c r="E15">
        <v>14</v>
      </c>
      <c r="F15" s="62" t="s">
        <v>4020</v>
      </c>
    </row>
    <row r="16" ht="15" spans="1:6">
      <c r="A16" t="s">
        <v>95</v>
      </c>
      <c r="B16" t="s">
        <v>96</v>
      </c>
      <c r="C16">
        <v>500951</v>
      </c>
      <c r="D16" t="s">
        <v>6723</v>
      </c>
      <c r="E16">
        <v>15</v>
      </c>
      <c r="F16" s="62" t="s">
        <v>4021</v>
      </c>
    </row>
    <row r="17" ht="15" spans="1:6">
      <c r="A17" t="s">
        <v>2401</v>
      </c>
      <c r="B17" t="s">
        <v>96</v>
      </c>
      <c r="C17">
        <v>506277</v>
      </c>
      <c r="D17" t="s">
        <v>6724</v>
      </c>
      <c r="E17">
        <v>16</v>
      </c>
      <c r="F17" s="62" t="s">
        <v>4023</v>
      </c>
    </row>
    <row r="18" ht="15" spans="1:6">
      <c r="A18" t="s">
        <v>191</v>
      </c>
      <c r="B18" t="s">
        <v>156</v>
      </c>
      <c r="C18">
        <v>503069</v>
      </c>
      <c r="D18" t="s">
        <v>192</v>
      </c>
      <c r="E18">
        <v>17</v>
      </c>
      <c r="F18" s="62" t="s">
        <v>4025</v>
      </c>
    </row>
    <row r="19" ht="15" spans="1:6">
      <c r="A19" t="s">
        <v>217</v>
      </c>
      <c r="B19" t="s">
        <v>218</v>
      </c>
      <c r="C19">
        <v>529569</v>
      </c>
      <c r="D19" t="s">
        <v>6725</v>
      </c>
      <c r="E19">
        <v>17</v>
      </c>
      <c r="F19" s="62" t="s">
        <v>4026</v>
      </c>
    </row>
    <row r="20" ht="15" spans="1:6">
      <c r="A20" t="s">
        <v>209</v>
      </c>
      <c r="B20" t="s">
        <v>113</v>
      </c>
      <c r="C20">
        <v>505287</v>
      </c>
      <c r="D20" t="s">
        <v>210</v>
      </c>
      <c r="E20">
        <v>19</v>
      </c>
      <c r="F20" s="62" t="s">
        <v>4028</v>
      </c>
    </row>
    <row r="21" ht="15" spans="1:6">
      <c r="A21" t="s">
        <v>206</v>
      </c>
      <c r="B21" t="s">
        <v>36</v>
      </c>
      <c r="C21">
        <v>500110</v>
      </c>
      <c r="D21" t="s">
        <v>207</v>
      </c>
      <c r="E21">
        <v>20</v>
      </c>
      <c r="F21" s="62" t="s">
        <v>4029</v>
      </c>
    </row>
    <row r="22" ht="15" spans="1:6">
      <c r="A22" t="s">
        <v>363</v>
      </c>
      <c r="B22" t="s">
        <v>96</v>
      </c>
      <c r="C22">
        <v>502084</v>
      </c>
      <c r="D22" t="s">
        <v>6726</v>
      </c>
      <c r="E22">
        <v>21</v>
      </c>
      <c r="F22" s="62" t="s">
        <v>4034</v>
      </c>
    </row>
    <row r="23" ht="15" spans="1:6">
      <c r="A23" t="s">
        <v>1259</v>
      </c>
      <c r="B23" t="s">
        <v>36</v>
      </c>
      <c r="C23">
        <v>500273</v>
      </c>
      <c r="D23" t="s">
        <v>6727</v>
      </c>
      <c r="E23">
        <v>22</v>
      </c>
      <c r="F23" s="62" t="s">
        <v>4036</v>
      </c>
    </row>
    <row r="24" ht="15" spans="1:6">
      <c r="A24" t="s">
        <v>197</v>
      </c>
      <c r="B24" t="s">
        <v>156</v>
      </c>
      <c r="C24">
        <v>500349</v>
      </c>
      <c r="D24" t="s">
        <v>200</v>
      </c>
      <c r="E24">
        <v>23</v>
      </c>
      <c r="F24" s="62" t="s">
        <v>4038</v>
      </c>
    </row>
    <row r="25" ht="15" spans="1:6">
      <c r="A25" t="s">
        <v>221</v>
      </c>
      <c r="B25" t="s">
        <v>218</v>
      </c>
      <c r="C25">
        <v>529676</v>
      </c>
      <c r="D25" t="s">
        <v>6728</v>
      </c>
      <c r="E25">
        <v>24</v>
      </c>
      <c r="F25" s="62" t="s">
        <v>4045</v>
      </c>
    </row>
    <row r="26" ht="15" spans="1:6">
      <c r="A26" t="s">
        <v>185</v>
      </c>
      <c r="B26" t="s">
        <v>156</v>
      </c>
      <c r="C26">
        <v>500967</v>
      </c>
      <c r="D26" t="s">
        <v>186</v>
      </c>
      <c r="E26">
        <v>24</v>
      </c>
      <c r="F26" s="62" t="s">
        <v>4044</v>
      </c>
    </row>
    <row r="27" ht="15" spans="1:6">
      <c r="A27" t="s">
        <v>159</v>
      </c>
      <c r="B27" t="s">
        <v>156</v>
      </c>
      <c r="C27">
        <v>500669</v>
      </c>
      <c r="D27" t="s">
        <v>287</v>
      </c>
      <c r="E27">
        <v>26</v>
      </c>
      <c r="F27" s="62" t="s">
        <v>4046</v>
      </c>
    </row>
    <row r="28" ht="15" spans="1:6">
      <c r="A28" t="s">
        <v>401</v>
      </c>
      <c r="B28" t="s">
        <v>402</v>
      </c>
      <c r="C28">
        <v>500261</v>
      </c>
      <c r="D28" t="s">
        <v>6729</v>
      </c>
      <c r="E28">
        <v>27</v>
      </c>
      <c r="F28" s="62" t="s">
        <v>4048</v>
      </c>
    </row>
    <row r="29" ht="15" spans="1:6">
      <c r="A29" t="s">
        <v>95</v>
      </c>
      <c r="B29" t="s">
        <v>96</v>
      </c>
      <c r="C29">
        <v>503109</v>
      </c>
      <c r="D29" t="s">
        <v>97</v>
      </c>
      <c r="E29">
        <v>28</v>
      </c>
      <c r="F29" s="62" t="s">
        <v>4050</v>
      </c>
    </row>
    <row r="30" ht="15" spans="1:6">
      <c r="A30" t="s">
        <v>112</v>
      </c>
      <c r="B30" t="s">
        <v>113</v>
      </c>
      <c r="C30">
        <v>501629</v>
      </c>
      <c r="D30" t="s">
        <v>114</v>
      </c>
      <c r="E30">
        <v>29</v>
      </c>
      <c r="F30" s="62" t="s">
        <v>4056</v>
      </c>
    </row>
    <row r="31" ht="15" spans="1:6">
      <c r="A31" t="s">
        <v>57</v>
      </c>
      <c r="B31" t="s">
        <v>36</v>
      </c>
      <c r="C31">
        <v>503389</v>
      </c>
      <c r="D31" t="s">
        <v>6730</v>
      </c>
      <c r="E31">
        <v>30</v>
      </c>
      <c r="F31" s="62" t="s">
        <v>4060</v>
      </c>
    </row>
    <row r="32" ht="15" spans="1:6">
      <c r="A32" t="s">
        <v>254</v>
      </c>
      <c r="B32" t="s">
        <v>36</v>
      </c>
      <c r="C32">
        <v>501524</v>
      </c>
      <c r="D32" t="s">
        <v>255</v>
      </c>
      <c r="E32">
        <v>31</v>
      </c>
      <c r="F32" s="62" t="s">
        <v>4062</v>
      </c>
    </row>
    <row r="33" ht="15" spans="1:6">
      <c r="A33" t="s">
        <v>188</v>
      </c>
      <c r="B33" t="s">
        <v>36</v>
      </c>
      <c r="C33">
        <v>505342</v>
      </c>
      <c r="D33" t="s">
        <v>189</v>
      </c>
      <c r="E33">
        <v>32</v>
      </c>
      <c r="F33" s="62" t="s">
        <v>4064</v>
      </c>
    </row>
    <row r="34" ht="15" spans="1:6">
      <c r="A34" t="s">
        <v>301</v>
      </c>
      <c r="B34" t="s">
        <v>302</v>
      </c>
      <c r="C34">
        <v>502680</v>
      </c>
      <c r="D34" t="s">
        <v>303</v>
      </c>
      <c r="E34">
        <v>33</v>
      </c>
      <c r="F34" s="62" t="s">
        <v>4072</v>
      </c>
    </row>
    <row r="35" ht="15" spans="1:6">
      <c r="A35" t="s">
        <v>251</v>
      </c>
      <c r="B35" t="s">
        <v>117</v>
      </c>
      <c r="C35">
        <v>506883</v>
      </c>
      <c r="D35" t="s">
        <v>252</v>
      </c>
      <c r="E35">
        <v>34</v>
      </c>
      <c r="F35" s="62" t="s">
        <v>4077</v>
      </c>
    </row>
    <row r="36" ht="15" spans="1:6">
      <c r="A36" t="s">
        <v>224</v>
      </c>
      <c r="B36" t="s">
        <v>113</v>
      </c>
      <c r="C36">
        <v>505657</v>
      </c>
      <c r="D36" t="s">
        <v>225</v>
      </c>
      <c r="E36">
        <v>35</v>
      </c>
      <c r="F36" s="62" t="s">
        <v>4079</v>
      </c>
    </row>
    <row r="37" ht="15" spans="1:6">
      <c r="A37" t="s">
        <v>217</v>
      </c>
      <c r="B37" t="s">
        <v>218</v>
      </c>
      <c r="C37">
        <v>529378</v>
      </c>
      <c r="D37" t="s">
        <v>6731</v>
      </c>
      <c r="E37">
        <v>36</v>
      </c>
      <c r="F37" s="62" t="s">
        <v>4080</v>
      </c>
    </row>
    <row r="38" ht="15" spans="1:6">
      <c r="A38" t="s">
        <v>260</v>
      </c>
      <c r="B38" t="s">
        <v>261</v>
      </c>
      <c r="C38">
        <v>501989</v>
      </c>
      <c r="D38" t="s">
        <v>262</v>
      </c>
      <c r="E38">
        <v>37</v>
      </c>
      <c r="F38" s="62" t="s">
        <v>4081</v>
      </c>
    </row>
    <row r="39" ht="15" spans="1:6">
      <c r="A39" t="s">
        <v>155</v>
      </c>
      <c r="B39" t="s">
        <v>156</v>
      </c>
      <c r="C39">
        <v>501112</v>
      </c>
      <c r="D39" t="s">
        <v>157</v>
      </c>
      <c r="E39">
        <v>37</v>
      </c>
      <c r="F39" s="62" t="s">
        <v>4082</v>
      </c>
    </row>
    <row r="40" ht="15" spans="1:6">
      <c r="A40" t="s">
        <v>274</v>
      </c>
      <c r="B40" t="s">
        <v>270</v>
      </c>
      <c r="C40">
        <v>502125</v>
      </c>
      <c r="D40" t="s">
        <v>275</v>
      </c>
      <c r="E40">
        <v>39</v>
      </c>
      <c r="F40" s="62" t="s">
        <v>4085</v>
      </c>
    </row>
    <row r="41" ht="15" spans="1:6">
      <c r="A41" t="s">
        <v>2436</v>
      </c>
      <c r="B41" t="s">
        <v>156</v>
      </c>
      <c r="C41">
        <v>501519</v>
      </c>
      <c r="D41" t="s">
        <v>6732</v>
      </c>
      <c r="E41">
        <v>39</v>
      </c>
      <c r="F41" s="62" t="s">
        <v>4086</v>
      </c>
    </row>
    <row r="42" ht="15" spans="1:6">
      <c r="A42" t="s">
        <v>1895</v>
      </c>
      <c r="B42" t="s">
        <v>113</v>
      </c>
      <c r="C42">
        <v>504635</v>
      </c>
      <c r="D42" t="s">
        <v>1896</v>
      </c>
      <c r="E42">
        <v>41</v>
      </c>
      <c r="F42" s="62" t="s">
        <v>4087</v>
      </c>
    </row>
    <row r="43" ht="15" spans="1:6">
      <c r="A43" t="s">
        <v>57</v>
      </c>
      <c r="B43" t="s">
        <v>36</v>
      </c>
      <c r="C43">
        <v>503353</v>
      </c>
      <c r="D43" t="s">
        <v>2438</v>
      </c>
      <c r="E43">
        <v>42</v>
      </c>
      <c r="F43" s="62" t="s">
        <v>4089</v>
      </c>
    </row>
    <row r="44" ht="15" spans="1:6">
      <c r="A44" t="s">
        <v>2439</v>
      </c>
      <c r="B44" t="s">
        <v>36</v>
      </c>
      <c r="C44">
        <v>502021</v>
      </c>
      <c r="D44" t="s">
        <v>6733</v>
      </c>
      <c r="E44">
        <v>43</v>
      </c>
      <c r="F44" s="62" t="s">
        <v>4090</v>
      </c>
    </row>
    <row r="45" ht="15" spans="1:6">
      <c r="A45" t="s">
        <v>257</v>
      </c>
      <c r="B45" t="s">
        <v>36</v>
      </c>
      <c r="C45">
        <v>504892</v>
      </c>
      <c r="D45" t="s">
        <v>258</v>
      </c>
      <c r="E45">
        <v>44</v>
      </c>
      <c r="F45" s="62" t="s">
        <v>4091</v>
      </c>
    </row>
    <row r="46" ht="15" spans="1:6">
      <c r="A46" t="s">
        <v>280</v>
      </c>
      <c r="B46" t="s">
        <v>131</v>
      </c>
      <c r="C46">
        <v>500083</v>
      </c>
      <c r="D46" t="s">
        <v>281</v>
      </c>
      <c r="E46">
        <v>45</v>
      </c>
      <c r="F46" s="62" t="s">
        <v>4093</v>
      </c>
    </row>
    <row r="47" ht="15" spans="1:6">
      <c r="A47" t="s">
        <v>2446</v>
      </c>
      <c r="B47" t="s">
        <v>405</v>
      </c>
      <c r="C47">
        <v>502210</v>
      </c>
      <c r="D47" t="s">
        <v>6734</v>
      </c>
      <c r="E47">
        <v>46</v>
      </c>
      <c r="F47" s="62" t="s">
        <v>4098</v>
      </c>
    </row>
    <row r="48" ht="15" spans="1:6">
      <c r="A48" t="s">
        <v>2078</v>
      </c>
      <c r="B48" t="s">
        <v>405</v>
      </c>
      <c r="C48">
        <v>502381</v>
      </c>
      <c r="D48" t="s">
        <v>2079</v>
      </c>
      <c r="E48">
        <v>46</v>
      </c>
      <c r="F48" s="62" t="s">
        <v>4099</v>
      </c>
    </row>
    <row r="49" ht="15" spans="1:6">
      <c r="A49" t="s">
        <v>401</v>
      </c>
      <c r="B49" t="s">
        <v>402</v>
      </c>
      <c r="C49">
        <v>505700</v>
      </c>
      <c r="D49" t="s">
        <v>403</v>
      </c>
      <c r="E49">
        <v>48</v>
      </c>
      <c r="F49" s="62" t="s">
        <v>4101</v>
      </c>
    </row>
    <row r="50" ht="15" spans="1:6">
      <c r="A50" t="s">
        <v>397</v>
      </c>
      <c r="B50" t="s">
        <v>36</v>
      </c>
      <c r="C50">
        <v>506611</v>
      </c>
      <c r="D50" t="s">
        <v>398</v>
      </c>
      <c r="E50">
        <v>49</v>
      </c>
      <c r="F50" s="62" t="s">
        <v>4106</v>
      </c>
    </row>
    <row r="51" ht="15" spans="1:6">
      <c r="A51" t="s">
        <v>1497</v>
      </c>
      <c r="B51" t="s">
        <v>405</v>
      </c>
      <c r="C51">
        <v>506550</v>
      </c>
      <c r="D51" t="s">
        <v>1498</v>
      </c>
      <c r="E51">
        <v>50</v>
      </c>
      <c r="F51" s="62" t="s">
        <v>4108</v>
      </c>
    </row>
    <row r="52" ht="15" spans="1:6">
      <c r="A52" t="s">
        <v>307</v>
      </c>
      <c r="B52" t="s">
        <v>36</v>
      </c>
      <c r="C52">
        <v>505265</v>
      </c>
      <c r="D52" t="s">
        <v>308</v>
      </c>
      <c r="E52">
        <v>51</v>
      </c>
      <c r="F52" s="62" t="s">
        <v>4109</v>
      </c>
    </row>
    <row r="53" ht="15" spans="1:6">
      <c r="A53" t="s">
        <v>310</v>
      </c>
      <c r="B53" t="s">
        <v>36</v>
      </c>
      <c r="C53">
        <v>503548</v>
      </c>
      <c r="D53" t="s">
        <v>311</v>
      </c>
      <c r="E53">
        <v>52</v>
      </c>
      <c r="F53" s="62" t="s">
        <v>4110</v>
      </c>
    </row>
    <row r="54" ht="15" spans="1:6">
      <c r="A54" t="s">
        <v>305</v>
      </c>
      <c r="B54" t="s">
        <v>96</v>
      </c>
      <c r="C54">
        <v>501079</v>
      </c>
      <c r="D54" t="s">
        <v>306</v>
      </c>
      <c r="E54">
        <v>53</v>
      </c>
      <c r="F54" s="62" t="s">
        <v>4115</v>
      </c>
    </row>
    <row r="55" ht="15" spans="1:6">
      <c r="A55" t="s">
        <v>1046</v>
      </c>
      <c r="B55" t="s">
        <v>405</v>
      </c>
      <c r="C55">
        <v>506478</v>
      </c>
      <c r="D55" t="s">
        <v>2022</v>
      </c>
      <c r="E55">
        <v>53</v>
      </c>
      <c r="F55" s="62" t="s">
        <v>4114</v>
      </c>
    </row>
    <row r="56" ht="15" spans="1:6">
      <c r="A56" t="s">
        <v>351</v>
      </c>
      <c r="B56" t="s">
        <v>131</v>
      </c>
      <c r="C56">
        <v>501990</v>
      </c>
      <c r="D56" t="s">
        <v>352</v>
      </c>
      <c r="E56">
        <v>55</v>
      </c>
      <c r="F56" s="62" t="s">
        <v>4118</v>
      </c>
    </row>
    <row r="57" ht="15" spans="1:6">
      <c r="A57" t="s">
        <v>130</v>
      </c>
      <c r="B57" t="s">
        <v>131</v>
      </c>
      <c r="C57">
        <v>505458</v>
      </c>
      <c r="D57" t="s">
        <v>395</v>
      </c>
      <c r="E57">
        <v>56</v>
      </c>
      <c r="F57" s="62" t="s">
        <v>4122</v>
      </c>
    </row>
    <row r="58" ht="15" spans="1:6">
      <c r="A58" t="s">
        <v>215</v>
      </c>
      <c r="B58" t="s">
        <v>96</v>
      </c>
      <c r="C58">
        <v>504578</v>
      </c>
      <c r="D58" t="s">
        <v>216</v>
      </c>
      <c r="E58">
        <v>57</v>
      </c>
      <c r="F58" s="62" t="s">
        <v>4126</v>
      </c>
    </row>
    <row r="59" ht="15" spans="1:6">
      <c r="A59" t="s">
        <v>1365</v>
      </c>
      <c r="B59" t="s">
        <v>36</v>
      </c>
      <c r="C59">
        <v>503247</v>
      </c>
      <c r="D59" t="s">
        <v>2460</v>
      </c>
      <c r="E59">
        <v>58</v>
      </c>
      <c r="F59" s="62" t="s">
        <v>4127</v>
      </c>
    </row>
    <row r="60" ht="15" spans="1:6">
      <c r="A60" t="s">
        <v>790</v>
      </c>
      <c r="B60" t="s">
        <v>131</v>
      </c>
      <c r="C60">
        <v>501869</v>
      </c>
      <c r="D60" t="s">
        <v>1904</v>
      </c>
      <c r="E60">
        <v>59</v>
      </c>
      <c r="F60" s="62" t="s">
        <v>4129</v>
      </c>
    </row>
    <row r="61" ht="15" spans="1:6">
      <c r="A61" t="s">
        <v>272</v>
      </c>
      <c r="B61" t="s">
        <v>36</v>
      </c>
      <c r="C61">
        <v>503922</v>
      </c>
      <c r="D61" t="s">
        <v>273</v>
      </c>
      <c r="E61">
        <v>59</v>
      </c>
      <c r="F61" s="62" t="s">
        <v>4131</v>
      </c>
    </row>
    <row r="62" ht="15" spans="1:6">
      <c r="A62" t="s">
        <v>240</v>
      </c>
      <c r="B62" t="s">
        <v>113</v>
      </c>
      <c r="C62">
        <v>502059</v>
      </c>
      <c r="D62" t="s">
        <v>241</v>
      </c>
      <c r="E62">
        <v>61</v>
      </c>
      <c r="F62" s="62" t="s">
        <v>4137</v>
      </c>
    </row>
    <row r="63" ht="15" spans="1:6">
      <c r="A63" t="s">
        <v>283</v>
      </c>
      <c r="B63" t="s">
        <v>96</v>
      </c>
      <c r="C63">
        <v>502609</v>
      </c>
      <c r="D63" t="s">
        <v>284</v>
      </c>
      <c r="E63">
        <v>62</v>
      </c>
      <c r="F63" s="62" t="s">
        <v>4140</v>
      </c>
    </row>
    <row r="64" ht="15" spans="1:6">
      <c r="A64" t="s">
        <v>246</v>
      </c>
      <c r="B64" t="s">
        <v>36</v>
      </c>
      <c r="C64">
        <v>503443</v>
      </c>
      <c r="D64" t="s">
        <v>247</v>
      </c>
      <c r="E64">
        <v>62</v>
      </c>
      <c r="F64" s="62" t="s">
        <v>4141</v>
      </c>
    </row>
    <row r="65" ht="15" spans="1:6">
      <c r="A65" t="s">
        <v>112</v>
      </c>
      <c r="B65" t="s">
        <v>113</v>
      </c>
      <c r="C65">
        <v>505144</v>
      </c>
      <c r="D65" t="s">
        <v>325</v>
      </c>
      <c r="E65">
        <v>64</v>
      </c>
      <c r="F65" s="62" t="s">
        <v>4143</v>
      </c>
    </row>
    <row r="66" ht="15" spans="1:6">
      <c r="A66" t="s">
        <v>336</v>
      </c>
      <c r="B66" t="s">
        <v>156</v>
      </c>
      <c r="C66">
        <v>505759</v>
      </c>
      <c r="D66" t="s">
        <v>337</v>
      </c>
      <c r="E66">
        <v>65</v>
      </c>
      <c r="F66" s="62" t="s">
        <v>4148</v>
      </c>
    </row>
    <row r="67" ht="15" spans="1:6">
      <c r="A67" t="s">
        <v>411</v>
      </c>
      <c r="B67" t="s">
        <v>36</v>
      </c>
      <c r="C67">
        <v>500071</v>
      </c>
      <c r="D67" t="s">
        <v>412</v>
      </c>
      <c r="E67">
        <v>66</v>
      </c>
      <c r="F67" s="62" t="s">
        <v>4153</v>
      </c>
    </row>
    <row r="68" ht="15" spans="1:6">
      <c r="A68" t="s">
        <v>379</v>
      </c>
      <c r="B68" t="s">
        <v>270</v>
      </c>
      <c r="C68">
        <v>503016</v>
      </c>
      <c r="D68" t="s">
        <v>380</v>
      </c>
      <c r="E68">
        <v>66</v>
      </c>
      <c r="F68" s="62" t="s">
        <v>4152</v>
      </c>
    </row>
    <row r="69" ht="15" spans="1:6">
      <c r="A69" t="s">
        <v>180</v>
      </c>
      <c r="B69" t="s">
        <v>156</v>
      </c>
      <c r="C69">
        <v>505496</v>
      </c>
      <c r="D69" t="s">
        <v>181</v>
      </c>
      <c r="E69">
        <v>68</v>
      </c>
      <c r="F69" s="62" t="s">
        <v>4155</v>
      </c>
    </row>
    <row r="70" ht="15" spans="1:6">
      <c r="A70" t="s">
        <v>1414</v>
      </c>
      <c r="B70" t="s">
        <v>405</v>
      </c>
      <c r="C70">
        <v>505539</v>
      </c>
      <c r="D70" t="s">
        <v>2041</v>
      </c>
      <c r="E70">
        <v>68</v>
      </c>
      <c r="F70" s="62" t="s">
        <v>4158</v>
      </c>
    </row>
    <row r="71" ht="15" spans="1:6">
      <c r="A71" t="s">
        <v>376</v>
      </c>
      <c r="B71" t="s">
        <v>36</v>
      </c>
      <c r="C71">
        <v>501221</v>
      </c>
      <c r="D71" t="s">
        <v>377</v>
      </c>
      <c r="E71">
        <v>70</v>
      </c>
      <c r="F71" s="62" t="s">
        <v>4162</v>
      </c>
    </row>
    <row r="72" ht="15" spans="1:6">
      <c r="A72" t="s">
        <v>2476</v>
      </c>
      <c r="B72" t="s">
        <v>96</v>
      </c>
      <c r="C72">
        <v>503424</v>
      </c>
      <c r="D72" t="s">
        <v>2477</v>
      </c>
      <c r="E72">
        <v>71</v>
      </c>
      <c r="F72" s="62" t="s">
        <v>4165</v>
      </c>
    </row>
    <row r="73" ht="15" spans="1:6">
      <c r="A73" t="s">
        <v>628</v>
      </c>
      <c r="B73" t="s">
        <v>218</v>
      </c>
      <c r="C73">
        <v>528917</v>
      </c>
      <c r="D73" t="s">
        <v>629</v>
      </c>
      <c r="E73">
        <v>72</v>
      </c>
      <c r="F73" s="62" t="s">
        <v>4167</v>
      </c>
    </row>
    <row r="74" ht="15" spans="1:6">
      <c r="A74" t="s">
        <v>2480</v>
      </c>
      <c r="B74" t="s">
        <v>96</v>
      </c>
      <c r="C74">
        <v>501011</v>
      </c>
      <c r="D74" t="s">
        <v>2481</v>
      </c>
      <c r="E74">
        <v>73</v>
      </c>
      <c r="F74" s="62" t="s">
        <v>4169</v>
      </c>
    </row>
    <row r="75" ht="15" spans="1:6">
      <c r="A75" t="s">
        <v>2483</v>
      </c>
      <c r="B75" t="s">
        <v>117</v>
      </c>
      <c r="C75">
        <v>506348</v>
      </c>
      <c r="D75" t="s">
        <v>2484</v>
      </c>
      <c r="E75">
        <v>73</v>
      </c>
      <c r="F75" s="62" t="s">
        <v>4170</v>
      </c>
    </row>
    <row r="76" ht="15" spans="1:6">
      <c r="A76" t="s">
        <v>297</v>
      </c>
      <c r="B76" t="s">
        <v>298</v>
      </c>
      <c r="C76">
        <v>504165</v>
      </c>
      <c r="D76" t="s">
        <v>424</v>
      </c>
      <c r="E76">
        <v>75</v>
      </c>
      <c r="F76" s="62" t="s">
        <v>4171</v>
      </c>
    </row>
    <row r="77" ht="15" spans="1:6">
      <c r="A77" t="s">
        <v>369</v>
      </c>
      <c r="B77" t="s">
        <v>370</v>
      </c>
      <c r="C77">
        <v>501570</v>
      </c>
      <c r="D77" t="s">
        <v>371</v>
      </c>
      <c r="E77">
        <v>76</v>
      </c>
      <c r="F77" s="62" t="s">
        <v>4176</v>
      </c>
    </row>
    <row r="78" ht="15" spans="1:6">
      <c r="A78" t="s">
        <v>1046</v>
      </c>
      <c r="B78" t="s">
        <v>405</v>
      </c>
      <c r="C78">
        <v>501347</v>
      </c>
      <c r="D78" t="s">
        <v>2288</v>
      </c>
      <c r="E78">
        <v>77</v>
      </c>
      <c r="F78" s="62" t="s">
        <v>4177</v>
      </c>
    </row>
    <row r="79" ht="15" spans="1:6">
      <c r="A79" t="s">
        <v>267</v>
      </c>
      <c r="B79" t="s">
        <v>96</v>
      </c>
      <c r="C79">
        <v>503940</v>
      </c>
      <c r="D79" t="s">
        <v>268</v>
      </c>
      <c r="E79">
        <v>78</v>
      </c>
      <c r="F79" s="62" t="s">
        <v>4178</v>
      </c>
    </row>
    <row r="80" ht="15" spans="1:6">
      <c r="A80" t="s">
        <v>333</v>
      </c>
      <c r="B80" t="s">
        <v>96</v>
      </c>
      <c r="C80">
        <v>505067</v>
      </c>
      <c r="D80" t="s">
        <v>334</v>
      </c>
      <c r="E80">
        <v>78</v>
      </c>
      <c r="F80" s="62" t="s">
        <v>4179</v>
      </c>
    </row>
    <row r="81" ht="15" spans="1:6">
      <c r="A81" t="s">
        <v>316</v>
      </c>
      <c r="B81" t="s">
        <v>117</v>
      </c>
      <c r="C81">
        <v>505023</v>
      </c>
      <c r="D81" t="s">
        <v>317</v>
      </c>
      <c r="E81">
        <v>80</v>
      </c>
      <c r="F81" s="62" t="s">
        <v>4181</v>
      </c>
    </row>
    <row r="82" ht="15" spans="1:6">
      <c r="A82" t="s">
        <v>1340</v>
      </c>
      <c r="B82" t="s">
        <v>692</v>
      </c>
      <c r="C82">
        <v>504988</v>
      </c>
      <c r="D82" t="s">
        <v>2488</v>
      </c>
      <c r="E82">
        <v>81</v>
      </c>
      <c r="F82" s="62" t="s">
        <v>4184</v>
      </c>
    </row>
    <row r="83" ht="15" spans="1:6">
      <c r="A83" t="s">
        <v>297</v>
      </c>
      <c r="B83" t="s">
        <v>298</v>
      </c>
      <c r="C83">
        <v>505908</v>
      </c>
      <c r="D83" t="s">
        <v>299</v>
      </c>
      <c r="E83">
        <v>81</v>
      </c>
      <c r="F83" s="62" t="s">
        <v>4183</v>
      </c>
    </row>
    <row r="84" ht="15" spans="1:6">
      <c r="A84" t="s">
        <v>237</v>
      </c>
      <c r="B84" t="s">
        <v>96</v>
      </c>
      <c r="C84">
        <v>506441</v>
      </c>
      <c r="D84" t="s">
        <v>238</v>
      </c>
      <c r="E84">
        <v>83</v>
      </c>
      <c r="F84" s="62" t="s">
        <v>4186</v>
      </c>
    </row>
    <row r="85" ht="15" spans="1:6">
      <c r="A85" t="s">
        <v>2489</v>
      </c>
      <c r="B85" t="s">
        <v>218</v>
      </c>
      <c r="C85">
        <v>528813</v>
      </c>
      <c r="D85" t="s">
        <v>2490</v>
      </c>
      <c r="E85">
        <v>83</v>
      </c>
      <c r="F85" s="62" t="s">
        <v>4188</v>
      </c>
    </row>
    <row r="86" ht="15" spans="1:6">
      <c r="A86" t="s">
        <v>1421</v>
      </c>
      <c r="B86" t="s">
        <v>405</v>
      </c>
      <c r="C86">
        <v>502528</v>
      </c>
      <c r="D86" t="s">
        <v>2204</v>
      </c>
      <c r="E86">
        <v>85</v>
      </c>
      <c r="F86" s="62" t="s">
        <v>4189</v>
      </c>
    </row>
    <row r="87" ht="15" spans="1:6">
      <c r="A87" t="s">
        <v>2493</v>
      </c>
      <c r="B87" t="s">
        <v>1068</v>
      </c>
      <c r="C87">
        <v>501120</v>
      </c>
      <c r="D87" t="s">
        <v>2494</v>
      </c>
      <c r="E87">
        <v>86</v>
      </c>
      <c r="F87" s="62" t="s">
        <v>4193</v>
      </c>
    </row>
    <row r="88" ht="15" spans="1:6">
      <c r="A88" t="s">
        <v>986</v>
      </c>
      <c r="B88" t="s">
        <v>96</v>
      </c>
      <c r="C88">
        <v>503512</v>
      </c>
      <c r="D88" t="s">
        <v>987</v>
      </c>
      <c r="E88">
        <v>87</v>
      </c>
      <c r="F88" s="62" t="s">
        <v>4196</v>
      </c>
    </row>
    <row r="89" ht="15" spans="1:6">
      <c r="A89" t="s">
        <v>2148</v>
      </c>
      <c r="B89" t="s">
        <v>270</v>
      </c>
      <c r="C89">
        <v>500382</v>
      </c>
      <c r="D89" t="s">
        <v>2149</v>
      </c>
      <c r="E89">
        <v>87</v>
      </c>
      <c r="F89" s="62" t="s">
        <v>4197</v>
      </c>
    </row>
    <row r="90" ht="15" spans="1:6">
      <c r="A90" t="s">
        <v>289</v>
      </c>
      <c r="B90" t="s">
        <v>36</v>
      </c>
      <c r="C90">
        <v>504720</v>
      </c>
      <c r="D90" t="s">
        <v>290</v>
      </c>
      <c r="E90">
        <v>89</v>
      </c>
      <c r="F90" s="62" t="s">
        <v>4200</v>
      </c>
    </row>
    <row r="91" ht="15" spans="1:6">
      <c r="A91" t="s">
        <v>1123</v>
      </c>
      <c r="B91" t="s">
        <v>96</v>
      </c>
      <c r="C91">
        <v>500317</v>
      </c>
      <c r="D91" t="s">
        <v>1124</v>
      </c>
      <c r="E91">
        <v>90</v>
      </c>
      <c r="F91" s="62" t="s">
        <v>4201</v>
      </c>
    </row>
    <row r="92" ht="15" spans="1:6">
      <c r="A92" t="s">
        <v>407</v>
      </c>
      <c r="B92" t="s">
        <v>96</v>
      </c>
      <c r="C92">
        <v>500396</v>
      </c>
      <c r="D92" t="s">
        <v>408</v>
      </c>
      <c r="E92">
        <v>91</v>
      </c>
      <c r="F92" s="62" t="s">
        <v>4203</v>
      </c>
    </row>
    <row r="93" ht="15" spans="1:6">
      <c r="A93" t="s">
        <v>2501</v>
      </c>
      <c r="B93" t="s">
        <v>218</v>
      </c>
      <c r="C93">
        <v>528916</v>
      </c>
      <c r="D93" t="s">
        <v>2502</v>
      </c>
      <c r="E93">
        <v>92</v>
      </c>
      <c r="F93" s="62" t="s">
        <v>4206</v>
      </c>
    </row>
    <row r="94" ht="15" spans="1:6">
      <c r="A94" t="s">
        <v>57</v>
      </c>
      <c r="B94" t="s">
        <v>36</v>
      </c>
      <c r="C94">
        <v>502076</v>
      </c>
      <c r="D94" t="s">
        <v>2503</v>
      </c>
      <c r="E94">
        <v>93</v>
      </c>
      <c r="F94" s="62" t="s">
        <v>4208</v>
      </c>
    </row>
    <row r="95" ht="15" spans="1:6">
      <c r="A95" t="s">
        <v>340</v>
      </c>
      <c r="B95" t="s">
        <v>96</v>
      </c>
      <c r="C95">
        <v>500060</v>
      </c>
      <c r="D95" t="s">
        <v>341</v>
      </c>
      <c r="E95">
        <v>94</v>
      </c>
      <c r="F95" s="62" t="s">
        <v>4209</v>
      </c>
    </row>
    <row r="96" ht="15" spans="1:6">
      <c r="A96" t="s">
        <v>2174</v>
      </c>
      <c r="B96" t="s">
        <v>1609</v>
      </c>
      <c r="C96">
        <v>502553</v>
      </c>
      <c r="D96" t="s">
        <v>2175</v>
      </c>
      <c r="E96">
        <v>95</v>
      </c>
      <c r="F96" s="62" t="s">
        <v>4212</v>
      </c>
    </row>
    <row r="97" ht="15" spans="1:6">
      <c r="A97" t="s">
        <v>1885</v>
      </c>
      <c r="B97" t="s">
        <v>405</v>
      </c>
      <c r="C97">
        <v>501033</v>
      </c>
      <c r="D97" t="s">
        <v>1886</v>
      </c>
      <c r="E97">
        <v>96</v>
      </c>
      <c r="F97" s="62" t="s">
        <v>4215</v>
      </c>
    </row>
    <row r="98" ht="15" spans="1:6">
      <c r="A98" t="s">
        <v>404</v>
      </c>
      <c r="B98" t="s">
        <v>405</v>
      </c>
      <c r="C98">
        <v>501006</v>
      </c>
      <c r="D98" t="s">
        <v>2098</v>
      </c>
      <c r="E98">
        <v>96</v>
      </c>
      <c r="F98" s="62" t="s">
        <v>4214</v>
      </c>
    </row>
    <row r="99" ht="15" spans="1:6">
      <c r="A99" t="s">
        <v>1808</v>
      </c>
      <c r="B99" t="s">
        <v>36</v>
      </c>
      <c r="C99">
        <v>503906</v>
      </c>
      <c r="D99" t="s">
        <v>2169</v>
      </c>
      <c r="E99">
        <v>96</v>
      </c>
      <c r="F99" s="62" t="s">
        <v>4213</v>
      </c>
    </row>
    <row r="100" ht="15" spans="1:6">
      <c r="A100" t="s">
        <v>2504</v>
      </c>
      <c r="B100" t="s">
        <v>36</v>
      </c>
      <c r="C100">
        <v>505776</v>
      </c>
      <c r="D100" t="s">
        <v>2505</v>
      </c>
      <c r="E100">
        <v>96</v>
      </c>
      <c r="F100" s="62" t="s">
        <v>4217</v>
      </c>
    </row>
    <row r="101" ht="15" spans="1:6">
      <c r="A101" t="s">
        <v>130</v>
      </c>
      <c r="B101" t="s">
        <v>131</v>
      </c>
      <c r="C101">
        <v>505970</v>
      </c>
      <c r="D101" t="s">
        <v>2506</v>
      </c>
      <c r="E101">
        <v>100</v>
      </c>
      <c r="F101" s="62" t="s">
        <v>4219</v>
      </c>
    </row>
    <row r="102" ht="15" spans="1:6">
      <c r="A102" t="s">
        <v>2216</v>
      </c>
      <c r="B102" t="s">
        <v>402</v>
      </c>
      <c r="C102">
        <v>504510</v>
      </c>
      <c r="D102" t="s">
        <v>2217</v>
      </c>
      <c r="E102">
        <v>100</v>
      </c>
      <c r="F102" s="62" t="s">
        <v>4220</v>
      </c>
    </row>
    <row r="103" ht="15" spans="1:6">
      <c r="A103" t="s">
        <v>2507</v>
      </c>
      <c r="B103" t="s">
        <v>545</v>
      </c>
      <c r="C103">
        <v>502397</v>
      </c>
      <c r="D103" t="s">
        <v>2508</v>
      </c>
      <c r="E103">
        <v>102</v>
      </c>
      <c r="F103" s="62" t="s">
        <v>4226</v>
      </c>
    </row>
    <row r="104" ht="15" spans="1:6">
      <c r="A104" t="s">
        <v>369</v>
      </c>
      <c r="B104" t="s">
        <v>370</v>
      </c>
      <c r="C104">
        <v>504418</v>
      </c>
      <c r="D104" t="s">
        <v>1779</v>
      </c>
      <c r="E104">
        <v>102</v>
      </c>
      <c r="F104" s="62" t="s">
        <v>4221</v>
      </c>
    </row>
    <row r="105" ht="15" spans="1:6">
      <c r="A105" t="s">
        <v>1046</v>
      </c>
      <c r="B105" t="s">
        <v>405</v>
      </c>
      <c r="C105">
        <v>501339</v>
      </c>
      <c r="D105" t="s">
        <v>2025</v>
      </c>
      <c r="E105">
        <v>102</v>
      </c>
      <c r="F105" s="62" t="s">
        <v>4222</v>
      </c>
    </row>
    <row r="106" ht="15" spans="1:6">
      <c r="A106" t="s">
        <v>1799</v>
      </c>
      <c r="B106" t="s">
        <v>302</v>
      </c>
      <c r="C106">
        <v>500374</v>
      </c>
      <c r="D106" t="s">
        <v>1800</v>
      </c>
      <c r="E106">
        <v>105</v>
      </c>
      <c r="F106" s="62" t="s">
        <v>4227</v>
      </c>
    </row>
    <row r="107" ht="15" spans="1:6">
      <c r="A107" t="s">
        <v>1750</v>
      </c>
      <c r="B107" t="s">
        <v>117</v>
      </c>
      <c r="C107">
        <v>505303</v>
      </c>
      <c r="D107" t="s">
        <v>1751</v>
      </c>
      <c r="E107">
        <v>106</v>
      </c>
      <c r="F107" s="62" t="s">
        <v>4228</v>
      </c>
    </row>
    <row r="108" ht="15" spans="1:6">
      <c r="A108" t="s">
        <v>437</v>
      </c>
      <c r="B108" t="s">
        <v>36</v>
      </c>
      <c r="C108">
        <v>505350</v>
      </c>
      <c r="D108" t="s">
        <v>438</v>
      </c>
      <c r="E108">
        <v>107</v>
      </c>
      <c r="F108" s="62" t="s">
        <v>4234</v>
      </c>
    </row>
    <row r="109" ht="15" spans="1:6">
      <c r="A109" t="s">
        <v>2512</v>
      </c>
      <c r="B109" t="s">
        <v>302</v>
      </c>
      <c r="C109">
        <v>503599</v>
      </c>
      <c r="D109" t="s">
        <v>2513</v>
      </c>
      <c r="E109">
        <v>108</v>
      </c>
      <c r="F109" s="62" t="s">
        <v>4235</v>
      </c>
    </row>
    <row r="110" ht="15" spans="1:6">
      <c r="A110" t="s">
        <v>401</v>
      </c>
      <c r="B110" t="s">
        <v>402</v>
      </c>
      <c r="C110">
        <v>504748</v>
      </c>
      <c r="D110" t="s">
        <v>410</v>
      </c>
      <c r="E110">
        <v>109</v>
      </c>
      <c r="F110" s="62" t="s">
        <v>4237</v>
      </c>
    </row>
    <row r="111" ht="15" spans="1:6">
      <c r="A111" t="s">
        <v>2515</v>
      </c>
      <c r="B111" t="s">
        <v>1068</v>
      </c>
      <c r="C111">
        <v>505685</v>
      </c>
      <c r="D111" t="s">
        <v>2516</v>
      </c>
      <c r="E111">
        <v>110</v>
      </c>
      <c r="F111" s="62" t="s">
        <v>4241</v>
      </c>
    </row>
    <row r="112" ht="15" spans="1:6">
      <c r="A112" t="s">
        <v>715</v>
      </c>
      <c r="B112" t="s">
        <v>402</v>
      </c>
      <c r="C112">
        <v>502502</v>
      </c>
      <c r="D112" t="s">
        <v>716</v>
      </c>
      <c r="E112">
        <v>111</v>
      </c>
      <c r="F112" s="62" t="s">
        <v>4245</v>
      </c>
    </row>
    <row r="113" ht="15" spans="1:6">
      <c r="A113" t="s">
        <v>600</v>
      </c>
      <c r="B113" t="s">
        <v>270</v>
      </c>
      <c r="C113">
        <v>501276</v>
      </c>
      <c r="D113" t="s">
        <v>601</v>
      </c>
      <c r="E113">
        <v>112</v>
      </c>
      <c r="F113" s="62" t="s">
        <v>4246</v>
      </c>
    </row>
    <row r="114" ht="15" spans="1:6">
      <c r="A114" t="s">
        <v>2517</v>
      </c>
      <c r="B114" t="s">
        <v>218</v>
      </c>
      <c r="C114">
        <v>528820</v>
      </c>
      <c r="D114" t="s">
        <v>2518</v>
      </c>
      <c r="E114">
        <v>113</v>
      </c>
      <c r="F114" s="62" t="s">
        <v>4249</v>
      </c>
    </row>
    <row r="115" ht="15" spans="1:6">
      <c r="A115" t="s">
        <v>431</v>
      </c>
      <c r="B115" t="s">
        <v>96</v>
      </c>
      <c r="C115">
        <v>504002</v>
      </c>
      <c r="D115" t="s">
        <v>432</v>
      </c>
      <c r="E115">
        <v>113</v>
      </c>
      <c r="F115" s="62" t="s">
        <v>4251</v>
      </c>
    </row>
    <row r="116" ht="15" spans="1:6">
      <c r="A116" t="s">
        <v>416</v>
      </c>
      <c r="B116" t="s">
        <v>96</v>
      </c>
      <c r="C116">
        <v>502442</v>
      </c>
      <c r="D116" t="s">
        <v>417</v>
      </c>
      <c r="E116">
        <v>115</v>
      </c>
      <c r="F116" s="62" t="s">
        <v>4258</v>
      </c>
    </row>
    <row r="117" ht="15" spans="1:6">
      <c r="A117" t="s">
        <v>363</v>
      </c>
      <c r="B117" t="s">
        <v>96</v>
      </c>
      <c r="C117">
        <v>506357</v>
      </c>
      <c r="D117" t="s">
        <v>364</v>
      </c>
      <c r="E117">
        <v>116</v>
      </c>
      <c r="F117" s="62" t="s">
        <v>4262</v>
      </c>
    </row>
    <row r="118" ht="15" spans="1:6">
      <c r="A118" t="s">
        <v>1057</v>
      </c>
      <c r="B118" t="s">
        <v>218</v>
      </c>
      <c r="C118">
        <v>503302</v>
      </c>
      <c r="D118" t="s">
        <v>2527</v>
      </c>
      <c r="E118">
        <v>116</v>
      </c>
      <c r="F118" s="62" t="s">
        <v>4263</v>
      </c>
    </row>
    <row r="119" ht="15" spans="1:6">
      <c r="A119" t="s">
        <v>603</v>
      </c>
      <c r="B119" t="s">
        <v>261</v>
      </c>
      <c r="C119">
        <v>503645</v>
      </c>
      <c r="D119" t="s">
        <v>604</v>
      </c>
      <c r="E119">
        <v>118</v>
      </c>
      <c r="F119" s="62" t="s">
        <v>4264</v>
      </c>
    </row>
    <row r="120" ht="15" spans="1:6">
      <c r="A120" t="s">
        <v>1236</v>
      </c>
      <c r="B120" t="s">
        <v>131</v>
      </c>
      <c r="C120">
        <v>503497</v>
      </c>
      <c r="D120" t="s">
        <v>1237</v>
      </c>
      <c r="E120">
        <v>119</v>
      </c>
      <c r="F120" s="62" t="s">
        <v>4270</v>
      </c>
    </row>
    <row r="121" ht="15" spans="1:6">
      <c r="A121" t="s">
        <v>1869</v>
      </c>
      <c r="B121" t="s">
        <v>96</v>
      </c>
      <c r="C121">
        <v>505327</v>
      </c>
      <c r="D121" t="s">
        <v>1870</v>
      </c>
      <c r="E121">
        <v>120</v>
      </c>
      <c r="F121" s="62" t="s">
        <v>4274</v>
      </c>
    </row>
    <row r="122" ht="15" spans="1:6">
      <c r="A122" t="s">
        <v>2086</v>
      </c>
      <c r="B122" t="s">
        <v>405</v>
      </c>
      <c r="C122">
        <v>502948</v>
      </c>
      <c r="D122" t="s">
        <v>2087</v>
      </c>
      <c r="E122">
        <v>120</v>
      </c>
      <c r="F122" s="62" t="s">
        <v>4275</v>
      </c>
    </row>
    <row r="123" ht="15" spans="1:6">
      <c r="A123" t="s">
        <v>2290</v>
      </c>
      <c r="B123" t="s">
        <v>117</v>
      </c>
      <c r="C123">
        <v>504942</v>
      </c>
      <c r="D123" t="s">
        <v>2291</v>
      </c>
      <c r="E123">
        <v>120</v>
      </c>
      <c r="F123" s="62" t="s">
        <v>4276</v>
      </c>
    </row>
    <row r="124" ht="15" spans="1:6">
      <c r="A124" t="s">
        <v>434</v>
      </c>
      <c r="B124" t="s">
        <v>36</v>
      </c>
      <c r="C124">
        <v>501717</v>
      </c>
      <c r="D124" t="s">
        <v>435</v>
      </c>
      <c r="E124">
        <v>123</v>
      </c>
      <c r="F124" s="62" t="s">
        <v>4277</v>
      </c>
    </row>
    <row r="125" ht="15" spans="1:6">
      <c r="A125" t="s">
        <v>1046</v>
      </c>
      <c r="B125" t="s">
        <v>405</v>
      </c>
      <c r="C125">
        <v>502229</v>
      </c>
      <c r="D125" t="s">
        <v>2535</v>
      </c>
      <c r="E125">
        <v>124</v>
      </c>
      <c r="F125" s="62" t="s">
        <v>4285</v>
      </c>
    </row>
    <row r="126" ht="15" spans="1:6">
      <c r="A126" t="s">
        <v>1559</v>
      </c>
      <c r="B126" t="s">
        <v>373</v>
      </c>
      <c r="C126">
        <v>530031</v>
      </c>
      <c r="D126" t="s">
        <v>1560</v>
      </c>
      <c r="E126">
        <v>124</v>
      </c>
      <c r="F126" s="62" t="s">
        <v>4287</v>
      </c>
    </row>
    <row r="127" ht="15" spans="1:6">
      <c r="A127" t="s">
        <v>2197</v>
      </c>
      <c r="B127" t="s">
        <v>405</v>
      </c>
      <c r="C127">
        <v>504044</v>
      </c>
      <c r="D127" t="s">
        <v>2198</v>
      </c>
      <c r="E127">
        <v>126</v>
      </c>
      <c r="F127" s="62" t="s">
        <v>4289</v>
      </c>
    </row>
    <row r="128" ht="15" spans="1:6">
      <c r="A128" t="s">
        <v>2536</v>
      </c>
      <c r="B128" t="s">
        <v>218</v>
      </c>
      <c r="C128">
        <v>501292</v>
      </c>
      <c r="D128" t="s">
        <v>2537</v>
      </c>
      <c r="E128">
        <v>127</v>
      </c>
      <c r="F128" s="62" t="s">
        <v>4290</v>
      </c>
    </row>
    <row r="129" ht="15" spans="1:6">
      <c r="A129" t="s">
        <v>715</v>
      </c>
      <c r="B129" t="s">
        <v>402</v>
      </c>
      <c r="C129">
        <v>506527</v>
      </c>
      <c r="D129" t="s">
        <v>843</v>
      </c>
      <c r="E129">
        <v>128</v>
      </c>
      <c r="F129" s="62" t="s">
        <v>4291</v>
      </c>
    </row>
    <row r="130" ht="15" spans="1:6">
      <c r="A130" t="s">
        <v>1966</v>
      </c>
      <c r="B130" t="s">
        <v>96</v>
      </c>
      <c r="C130">
        <v>504681</v>
      </c>
      <c r="D130" t="s">
        <v>1967</v>
      </c>
      <c r="E130">
        <v>128</v>
      </c>
      <c r="F130" s="62" t="s">
        <v>4294</v>
      </c>
    </row>
    <row r="131" ht="15" spans="1:6">
      <c r="A131" t="s">
        <v>2542</v>
      </c>
      <c r="B131" t="s">
        <v>96</v>
      </c>
      <c r="C131">
        <v>503504</v>
      </c>
      <c r="D131" t="s">
        <v>2543</v>
      </c>
      <c r="E131">
        <v>130</v>
      </c>
      <c r="F131" s="62" t="s">
        <v>4298</v>
      </c>
    </row>
    <row r="132" ht="15" spans="1:6">
      <c r="A132" t="s">
        <v>2166</v>
      </c>
      <c r="B132" t="s">
        <v>36</v>
      </c>
      <c r="C132">
        <v>505401</v>
      </c>
      <c r="D132" t="s">
        <v>2167</v>
      </c>
      <c r="E132">
        <v>130</v>
      </c>
      <c r="F132" s="62" t="s">
        <v>4295</v>
      </c>
    </row>
    <row r="133" ht="15" spans="1:6">
      <c r="A133" t="s">
        <v>1898</v>
      </c>
      <c r="B133" t="s">
        <v>405</v>
      </c>
      <c r="C133">
        <v>503778</v>
      </c>
      <c r="D133" t="s">
        <v>1899</v>
      </c>
      <c r="E133">
        <v>132</v>
      </c>
      <c r="F133" s="62" t="s">
        <v>4300</v>
      </c>
    </row>
    <row r="134" ht="15" spans="1:6">
      <c r="A134" t="s">
        <v>1046</v>
      </c>
      <c r="B134" t="s">
        <v>405</v>
      </c>
      <c r="C134">
        <v>503167</v>
      </c>
      <c r="D134" t="s">
        <v>2551</v>
      </c>
      <c r="E134">
        <v>133</v>
      </c>
      <c r="F134" s="62" t="s">
        <v>4310</v>
      </c>
    </row>
    <row r="135" ht="15" spans="1:6">
      <c r="A135" t="s">
        <v>790</v>
      </c>
      <c r="B135" t="s">
        <v>131</v>
      </c>
      <c r="C135">
        <v>505279</v>
      </c>
      <c r="D135" t="s">
        <v>791</v>
      </c>
      <c r="E135">
        <v>133</v>
      </c>
      <c r="F135" s="62" t="s">
        <v>4309</v>
      </c>
    </row>
    <row r="136" ht="15" spans="1:6">
      <c r="A136" t="s">
        <v>831</v>
      </c>
      <c r="B136" t="s">
        <v>218</v>
      </c>
      <c r="C136">
        <v>500870</v>
      </c>
      <c r="D136" t="s">
        <v>832</v>
      </c>
      <c r="E136">
        <v>135</v>
      </c>
      <c r="F136" s="62" t="s">
        <v>4316</v>
      </c>
    </row>
    <row r="137" ht="15" spans="1:6">
      <c r="A137" t="s">
        <v>57</v>
      </c>
      <c r="B137" t="s">
        <v>36</v>
      </c>
      <c r="C137">
        <v>502037</v>
      </c>
      <c r="D137" t="s">
        <v>2554</v>
      </c>
      <c r="E137">
        <v>136</v>
      </c>
      <c r="F137" s="62" t="s">
        <v>4319</v>
      </c>
    </row>
    <row r="138" ht="15" spans="1:6">
      <c r="A138" t="s">
        <v>1906</v>
      </c>
      <c r="B138" t="s">
        <v>402</v>
      </c>
      <c r="C138">
        <v>505316</v>
      </c>
      <c r="D138" t="s">
        <v>1907</v>
      </c>
      <c r="E138">
        <v>137</v>
      </c>
      <c r="F138" s="62" t="s">
        <v>4321</v>
      </c>
    </row>
    <row r="139" ht="15" spans="1:6">
      <c r="A139" t="s">
        <v>344</v>
      </c>
      <c r="B139" t="s">
        <v>96</v>
      </c>
      <c r="C139">
        <v>502475</v>
      </c>
      <c r="D139" t="s">
        <v>345</v>
      </c>
      <c r="E139">
        <v>138</v>
      </c>
      <c r="F139" s="62" t="s">
        <v>4322</v>
      </c>
    </row>
    <row r="140" ht="15" spans="1:6">
      <c r="A140" t="s">
        <v>608</v>
      </c>
      <c r="B140" t="s">
        <v>261</v>
      </c>
      <c r="C140">
        <v>504089</v>
      </c>
      <c r="D140" t="s">
        <v>2205</v>
      </c>
      <c r="E140">
        <v>139</v>
      </c>
      <c r="F140" s="62" t="s">
        <v>4323</v>
      </c>
    </row>
    <row r="141" ht="15" spans="1:6">
      <c r="A141" t="s">
        <v>1872</v>
      </c>
      <c r="B141" t="s">
        <v>36</v>
      </c>
      <c r="C141">
        <v>506606</v>
      </c>
      <c r="D141" t="s">
        <v>1873</v>
      </c>
      <c r="E141">
        <v>140</v>
      </c>
      <c r="F141" s="62" t="s">
        <v>4330</v>
      </c>
    </row>
    <row r="142" ht="15" spans="1:6">
      <c r="A142" t="s">
        <v>1738</v>
      </c>
      <c r="B142" t="s">
        <v>218</v>
      </c>
      <c r="C142">
        <v>529682</v>
      </c>
      <c r="D142" t="s">
        <v>1739</v>
      </c>
      <c r="E142">
        <v>141</v>
      </c>
      <c r="F142" s="62" t="s">
        <v>4333</v>
      </c>
    </row>
    <row r="143" ht="15" spans="1:6">
      <c r="A143" t="s">
        <v>418</v>
      </c>
      <c r="B143" t="s">
        <v>36</v>
      </c>
      <c r="C143">
        <v>501749</v>
      </c>
      <c r="D143" t="s">
        <v>419</v>
      </c>
      <c r="E143">
        <v>142</v>
      </c>
      <c r="F143" s="62" t="s">
        <v>4336</v>
      </c>
    </row>
    <row r="144" ht="15" spans="1:6">
      <c r="A144" t="s">
        <v>1497</v>
      </c>
      <c r="B144" t="s">
        <v>405</v>
      </c>
      <c r="C144">
        <v>500808</v>
      </c>
      <c r="D144" t="s">
        <v>2563</v>
      </c>
      <c r="E144">
        <v>143</v>
      </c>
      <c r="F144" s="62" t="s">
        <v>4339</v>
      </c>
    </row>
    <row r="145" ht="15" spans="1:6">
      <c r="A145" t="s">
        <v>382</v>
      </c>
      <c r="B145" t="s">
        <v>298</v>
      </c>
      <c r="C145">
        <v>501562</v>
      </c>
      <c r="D145" t="s">
        <v>383</v>
      </c>
      <c r="E145">
        <v>144</v>
      </c>
      <c r="F145" s="62" t="s">
        <v>4341</v>
      </c>
    </row>
    <row r="146" ht="15" spans="1:6">
      <c r="A146" t="s">
        <v>921</v>
      </c>
      <c r="B146" t="s">
        <v>156</v>
      </c>
      <c r="C146">
        <v>501655</v>
      </c>
      <c r="D146" t="s">
        <v>922</v>
      </c>
      <c r="E146">
        <v>145</v>
      </c>
      <c r="F146" s="62" t="s">
        <v>4342</v>
      </c>
    </row>
    <row r="147" ht="15" spans="1:6">
      <c r="A147" t="s">
        <v>2105</v>
      </c>
      <c r="B147" t="s">
        <v>96</v>
      </c>
      <c r="C147">
        <v>505430</v>
      </c>
      <c r="D147" t="s">
        <v>2106</v>
      </c>
      <c r="E147">
        <v>145</v>
      </c>
      <c r="F147" s="62" t="s">
        <v>4345</v>
      </c>
    </row>
    <row r="148" ht="15" spans="1:6">
      <c r="A148" t="s">
        <v>442</v>
      </c>
      <c r="B148" t="s">
        <v>36</v>
      </c>
      <c r="C148">
        <v>504198</v>
      </c>
      <c r="D148" t="s">
        <v>443</v>
      </c>
      <c r="E148">
        <v>147</v>
      </c>
      <c r="F148" s="62" t="s">
        <v>4346</v>
      </c>
    </row>
    <row r="149" ht="15" spans="1:6">
      <c r="A149" t="s">
        <v>1984</v>
      </c>
      <c r="B149" t="s">
        <v>117</v>
      </c>
      <c r="C149">
        <v>506253</v>
      </c>
      <c r="D149" t="s">
        <v>1985</v>
      </c>
      <c r="E149">
        <v>148</v>
      </c>
      <c r="F149" s="62" t="s">
        <v>4351</v>
      </c>
    </row>
    <row r="150" ht="15" spans="1:6">
      <c r="A150" t="s">
        <v>413</v>
      </c>
      <c r="B150" t="s">
        <v>96</v>
      </c>
      <c r="C150">
        <v>500506</v>
      </c>
      <c r="D150" t="s">
        <v>414</v>
      </c>
      <c r="E150">
        <v>149</v>
      </c>
      <c r="F150" s="62" t="s">
        <v>4354</v>
      </c>
    </row>
    <row r="151" ht="15" spans="1:6">
      <c r="A151" t="s">
        <v>2044</v>
      </c>
      <c r="B151" t="s">
        <v>402</v>
      </c>
      <c r="C151">
        <v>500141</v>
      </c>
      <c r="D151" t="s">
        <v>2045</v>
      </c>
      <c r="E151">
        <v>149</v>
      </c>
      <c r="F151" s="62" t="s">
        <v>4353</v>
      </c>
    </row>
    <row r="152" ht="15" spans="1:6">
      <c r="A152" t="s">
        <v>1480</v>
      </c>
      <c r="B152" t="s">
        <v>96</v>
      </c>
      <c r="C152">
        <v>500459</v>
      </c>
      <c r="D152" t="s">
        <v>1481</v>
      </c>
      <c r="E152">
        <v>151</v>
      </c>
      <c r="F152" s="62" t="s">
        <v>4358</v>
      </c>
    </row>
    <row r="153" ht="15" spans="1:6">
      <c r="A153" t="s">
        <v>460</v>
      </c>
      <c r="B153" t="s">
        <v>461</v>
      </c>
      <c r="C153">
        <v>500039</v>
      </c>
      <c r="D153" t="s">
        <v>1095</v>
      </c>
      <c r="E153">
        <v>152</v>
      </c>
      <c r="F153" s="62" t="s">
        <v>4359</v>
      </c>
    </row>
    <row r="154" ht="15" spans="1:6">
      <c r="A154" t="s">
        <v>691</v>
      </c>
      <c r="B154" t="s">
        <v>692</v>
      </c>
      <c r="C154">
        <v>506056</v>
      </c>
      <c r="D154" t="s">
        <v>693</v>
      </c>
      <c r="E154">
        <v>153</v>
      </c>
      <c r="F154" s="62" t="s">
        <v>4363</v>
      </c>
    </row>
    <row r="155" ht="15" spans="1:6">
      <c r="A155" t="s">
        <v>2155</v>
      </c>
      <c r="B155" t="s">
        <v>36</v>
      </c>
      <c r="C155">
        <v>503328</v>
      </c>
      <c r="D155" t="s">
        <v>2156</v>
      </c>
      <c r="E155">
        <v>153</v>
      </c>
      <c r="F155" s="62" t="s">
        <v>4362</v>
      </c>
    </row>
    <row r="156" ht="15" spans="1:6">
      <c r="A156" t="s">
        <v>1875</v>
      </c>
      <c r="B156" t="s">
        <v>36</v>
      </c>
      <c r="C156">
        <v>503561</v>
      </c>
      <c r="D156" t="s">
        <v>1876</v>
      </c>
      <c r="E156">
        <v>155</v>
      </c>
      <c r="F156" s="62" t="s">
        <v>4367</v>
      </c>
    </row>
    <row r="157" ht="15" spans="1:6">
      <c r="A157" t="s">
        <v>1690</v>
      </c>
      <c r="B157" t="s">
        <v>131</v>
      </c>
      <c r="C157">
        <v>504031</v>
      </c>
      <c r="D157" t="s">
        <v>1691</v>
      </c>
      <c r="E157">
        <v>156</v>
      </c>
      <c r="F157" s="62" t="s">
        <v>4370</v>
      </c>
    </row>
    <row r="158" ht="15" spans="1:6">
      <c r="A158" t="s">
        <v>2577</v>
      </c>
      <c r="B158" t="s">
        <v>218</v>
      </c>
      <c r="C158">
        <v>529680</v>
      </c>
      <c r="D158" t="s">
        <v>2578</v>
      </c>
      <c r="E158">
        <v>156</v>
      </c>
      <c r="F158" s="62" t="s">
        <v>4372</v>
      </c>
    </row>
    <row r="159" ht="15" spans="1:6">
      <c r="A159" t="s">
        <v>372</v>
      </c>
      <c r="B159" t="s">
        <v>373</v>
      </c>
      <c r="C159">
        <v>529709</v>
      </c>
      <c r="D159" t="s">
        <v>2583</v>
      </c>
      <c r="E159">
        <v>158</v>
      </c>
      <c r="F159" s="62" t="s">
        <v>4383</v>
      </c>
    </row>
    <row r="160" ht="15" spans="1:6">
      <c r="A160" t="s">
        <v>2584</v>
      </c>
      <c r="B160" t="s">
        <v>405</v>
      </c>
      <c r="C160">
        <v>505560</v>
      </c>
      <c r="D160" t="s">
        <v>2585</v>
      </c>
      <c r="E160">
        <v>158</v>
      </c>
      <c r="F160" s="62" t="s">
        <v>4384</v>
      </c>
    </row>
    <row r="161" ht="15" spans="1:6">
      <c r="A161" t="s">
        <v>1776</v>
      </c>
      <c r="B161" t="s">
        <v>370</v>
      </c>
      <c r="C161">
        <v>502427</v>
      </c>
      <c r="D161" t="s">
        <v>1777</v>
      </c>
      <c r="E161">
        <v>158</v>
      </c>
      <c r="F161" s="62" t="s">
        <v>4381</v>
      </c>
    </row>
    <row r="162" ht="15" spans="1:6">
      <c r="A162" t="s">
        <v>2206</v>
      </c>
      <c r="B162" t="s">
        <v>156</v>
      </c>
      <c r="C162">
        <v>506687</v>
      </c>
      <c r="D162" t="s">
        <v>2207</v>
      </c>
      <c r="E162">
        <v>158</v>
      </c>
      <c r="F162" s="62" t="s">
        <v>4380</v>
      </c>
    </row>
    <row r="163" ht="15" spans="1:6">
      <c r="A163" t="s">
        <v>1228</v>
      </c>
      <c r="B163" t="s">
        <v>96</v>
      </c>
      <c r="C163">
        <v>503226</v>
      </c>
      <c r="D163" t="s">
        <v>2587</v>
      </c>
      <c r="E163">
        <v>162</v>
      </c>
      <c r="F163" s="62" t="s">
        <v>4387</v>
      </c>
    </row>
    <row r="164" ht="15" spans="1:6">
      <c r="A164" t="s">
        <v>1046</v>
      </c>
      <c r="B164" t="s">
        <v>405</v>
      </c>
      <c r="C164">
        <v>529627</v>
      </c>
      <c r="D164" t="s">
        <v>1047</v>
      </c>
      <c r="E164">
        <v>163</v>
      </c>
      <c r="F164" s="62" t="s">
        <v>4391</v>
      </c>
    </row>
    <row r="165" ht="15" spans="1:6">
      <c r="A165" t="s">
        <v>2073</v>
      </c>
      <c r="B165" t="s">
        <v>261</v>
      </c>
      <c r="C165">
        <v>502651</v>
      </c>
      <c r="D165" t="s">
        <v>2074</v>
      </c>
      <c r="E165">
        <v>163</v>
      </c>
      <c r="F165" s="62" t="s">
        <v>4389</v>
      </c>
    </row>
    <row r="166" ht="15" spans="1:6">
      <c r="A166" t="s">
        <v>1027</v>
      </c>
      <c r="B166" t="s">
        <v>96</v>
      </c>
      <c r="C166">
        <v>503659</v>
      </c>
      <c r="D166" t="s">
        <v>1028</v>
      </c>
      <c r="E166">
        <v>165</v>
      </c>
      <c r="F166" s="62" t="s">
        <v>4397</v>
      </c>
    </row>
    <row r="167" ht="15" spans="1:6">
      <c r="A167" t="s">
        <v>1790</v>
      </c>
      <c r="B167" t="s">
        <v>36</v>
      </c>
      <c r="C167">
        <v>506373</v>
      </c>
      <c r="D167" t="s">
        <v>1791</v>
      </c>
      <c r="E167">
        <v>166</v>
      </c>
      <c r="F167" s="62" t="s">
        <v>4400</v>
      </c>
    </row>
    <row r="168" ht="15" spans="1:6">
      <c r="A168" t="s">
        <v>206</v>
      </c>
      <c r="B168" t="s">
        <v>36</v>
      </c>
      <c r="C168">
        <v>504736</v>
      </c>
      <c r="D168" t="s">
        <v>2163</v>
      </c>
      <c r="E168">
        <v>166</v>
      </c>
      <c r="F168" s="62" t="s">
        <v>4401</v>
      </c>
    </row>
    <row r="169" ht="15" spans="1:6">
      <c r="A169" t="s">
        <v>1312</v>
      </c>
      <c r="B169" t="s">
        <v>218</v>
      </c>
      <c r="C169">
        <v>501104</v>
      </c>
      <c r="D169" t="s">
        <v>1313</v>
      </c>
      <c r="E169">
        <v>168</v>
      </c>
      <c r="F169" s="62" t="s">
        <v>4406</v>
      </c>
    </row>
    <row r="170" ht="15" spans="1:6">
      <c r="A170" t="s">
        <v>1592</v>
      </c>
      <c r="B170" t="s">
        <v>36</v>
      </c>
      <c r="C170">
        <v>505583</v>
      </c>
      <c r="D170" t="s">
        <v>1593</v>
      </c>
      <c r="E170">
        <v>169</v>
      </c>
      <c r="F170" s="62" t="s">
        <v>4408</v>
      </c>
    </row>
    <row r="171" ht="15" spans="1:6">
      <c r="A171" t="s">
        <v>351</v>
      </c>
      <c r="B171" t="s">
        <v>131</v>
      </c>
      <c r="C171">
        <v>503091</v>
      </c>
      <c r="D171" t="s">
        <v>1595</v>
      </c>
      <c r="E171">
        <v>169</v>
      </c>
      <c r="F171" s="62" t="s">
        <v>4412</v>
      </c>
    </row>
    <row r="172" ht="15" spans="1:6">
      <c r="A172" t="s">
        <v>1795</v>
      </c>
      <c r="B172" t="s">
        <v>582</v>
      </c>
      <c r="C172">
        <v>500616</v>
      </c>
      <c r="D172" t="s">
        <v>1796</v>
      </c>
      <c r="E172">
        <v>169</v>
      </c>
      <c r="F172" s="62" t="s">
        <v>4410</v>
      </c>
    </row>
    <row r="173" ht="15" spans="1:6">
      <c r="A173" t="s">
        <v>1276</v>
      </c>
      <c r="B173" t="s">
        <v>298</v>
      </c>
      <c r="C173">
        <v>505463</v>
      </c>
      <c r="D173" t="s">
        <v>1277</v>
      </c>
      <c r="E173">
        <v>172</v>
      </c>
      <c r="F173" s="62" t="s">
        <v>4415</v>
      </c>
    </row>
    <row r="174" ht="15" spans="1:6">
      <c r="A174" t="s">
        <v>2599</v>
      </c>
      <c r="B174" t="s">
        <v>405</v>
      </c>
      <c r="C174">
        <v>503896</v>
      </c>
      <c r="D174" t="s">
        <v>2600</v>
      </c>
      <c r="E174">
        <v>172</v>
      </c>
      <c r="F174" s="62" t="s">
        <v>4417</v>
      </c>
    </row>
    <row r="175" ht="15" spans="1:6">
      <c r="A175" t="s">
        <v>401</v>
      </c>
      <c r="B175" t="s">
        <v>402</v>
      </c>
      <c r="C175">
        <v>501701</v>
      </c>
      <c r="D175" t="s">
        <v>1735</v>
      </c>
      <c r="E175">
        <v>174</v>
      </c>
      <c r="F175" s="62" t="s">
        <v>4418</v>
      </c>
    </row>
    <row r="176" ht="15" spans="1:6">
      <c r="A176" t="s">
        <v>372</v>
      </c>
      <c r="B176" t="s">
        <v>373</v>
      </c>
      <c r="C176">
        <v>500445</v>
      </c>
      <c r="D176" t="s">
        <v>374</v>
      </c>
      <c r="E176">
        <v>175</v>
      </c>
      <c r="F176" s="62" t="s">
        <v>4419</v>
      </c>
    </row>
    <row r="177" ht="15" spans="1:6">
      <c r="A177" t="s">
        <v>404</v>
      </c>
      <c r="B177" t="s">
        <v>405</v>
      </c>
      <c r="C177">
        <v>504541</v>
      </c>
      <c r="D177" t="s">
        <v>406</v>
      </c>
      <c r="E177">
        <v>175</v>
      </c>
      <c r="F177" s="62" t="s">
        <v>4422</v>
      </c>
    </row>
    <row r="178" ht="15" spans="1:6">
      <c r="A178" t="s">
        <v>2602</v>
      </c>
      <c r="B178" t="s">
        <v>218</v>
      </c>
      <c r="C178">
        <v>529568</v>
      </c>
      <c r="D178" t="s">
        <v>2603</v>
      </c>
      <c r="E178">
        <v>175</v>
      </c>
      <c r="F178" s="62" t="s">
        <v>4423</v>
      </c>
    </row>
    <row r="179" ht="15" spans="1:6">
      <c r="A179" t="s">
        <v>2200</v>
      </c>
      <c r="B179" t="s">
        <v>405</v>
      </c>
      <c r="C179">
        <v>500914</v>
      </c>
      <c r="D179" t="s">
        <v>2201</v>
      </c>
      <c r="E179">
        <v>178</v>
      </c>
      <c r="F179" s="62" t="s">
        <v>4427</v>
      </c>
    </row>
    <row r="180" ht="15" spans="1:6">
      <c r="A180" t="s">
        <v>2609</v>
      </c>
      <c r="B180" t="s">
        <v>402</v>
      </c>
      <c r="C180">
        <v>502718</v>
      </c>
      <c r="D180" t="s">
        <v>2610</v>
      </c>
      <c r="E180">
        <v>179</v>
      </c>
      <c r="F180" s="62" t="s">
        <v>4431</v>
      </c>
    </row>
    <row r="181" ht="15" spans="1:6">
      <c r="A181" t="s">
        <v>1806</v>
      </c>
      <c r="B181" t="s">
        <v>405</v>
      </c>
      <c r="C181">
        <v>502286</v>
      </c>
      <c r="D181" t="s">
        <v>1807</v>
      </c>
      <c r="E181">
        <v>179</v>
      </c>
      <c r="F181" s="62" t="s">
        <v>4429</v>
      </c>
    </row>
    <row r="182" ht="15" spans="1:6">
      <c r="A182" t="s">
        <v>1832</v>
      </c>
      <c r="B182" t="s">
        <v>405</v>
      </c>
      <c r="C182">
        <v>504106</v>
      </c>
      <c r="D182" t="s">
        <v>1833</v>
      </c>
      <c r="E182">
        <v>179</v>
      </c>
      <c r="F182" s="62" t="s">
        <v>4432</v>
      </c>
    </row>
    <row r="183" ht="15" spans="1:6">
      <c r="A183" t="s">
        <v>1276</v>
      </c>
      <c r="B183" t="s">
        <v>298</v>
      </c>
      <c r="C183">
        <v>504813</v>
      </c>
      <c r="D183" t="s">
        <v>1941</v>
      </c>
      <c r="E183">
        <v>182</v>
      </c>
      <c r="F183" s="62" t="s">
        <v>4434</v>
      </c>
    </row>
    <row r="184" ht="15" spans="1:6">
      <c r="A184" t="s">
        <v>1612</v>
      </c>
      <c r="B184" t="s">
        <v>261</v>
      </c>
      <c r="C184">
        <v>530201</v>
      </c>
      <c r="D184" t="s">
        <v>1613</v>
      </c>
      <c r="E184">
        <v>183</v>
      </c>
      <c r="F184" s="62" t="s">
        <v>4440</v>
      </c>
    </row>
    <row r="185" ht="15" spans="1:6">
      <c r="A185" t="s">
        <v>2619</v>
      </c>
      <c r="B185" t="s">
        <v>1068</v>
      </c>
      <c r="C185">
        <v>501040</v>
      </c>
      <c r="D185" t="s">
        <v>2620</v>
      </c>
      <c r="E185">
        <v>184</v>
      </c>
      <c r="F185" s="62" t="s">
        <v>4444</v>
      </c>
    </row>
    <row r="186" ht="15" spans="1:6">
      <c r="A186" t="s">
        <v>2621</v>
      </c>
      <c r="B186" t="s">
        <v>218</v>
      </c>
      <c r="C186">
        <v>504447</v>
      </c>
      <c r="D186" t="s">
        <v>2622</v>
      </c>
      <c r="E186">
        <v>185</v>
      </c>
      <c r="F186" s="62" t="s">
        <v>4448</v>
      </c>
    </row>
    <row r="187" ht="15" spans="1:6">
      <c r="A187" t="s">
        <v>2222</v>
      </c>
      <c r="B187" t="s">
        <v>461</v>
      </c>
      <c r="C187">
        <v>502726</v>
      </c>
      <c r="D187" t="s">
        <v>2223</v>
      </c>
      <c r="E187">
        <v>185</v>
      </c>
      <c r="F187" s="62" t="s">
        <v>4447</v>
      </c>
    </row>
    <row r="188" ht="15" spans="1:6">
      <c r="A188" t="s">
        <v>923</v>
      </c>
      <c r="B188" t="s">
        <v>924</v>
      </c>
      <c r="C188">
        <v>505612</v>
      </c>
      <c r="D188" t="s">
        <v>925</v>
      </c>
      <c r="E188">
        <v>187</v>
      </c>
      <c r="F188" s="62" t="s">
        <v>4454</v>
      </c>
    </row>
    <row r="189" ht="15" spans="1:6">
      <c r="A189" t="s">
        <v>2631</v>
      </c>
      <c r="B189" t="s">
        <v>36</v>
      </c>
      <c r="C189">
        <v>502232</v>
      </c>
      <c r="D189" t="s">
        <v>2632</v>
      </c>
      <c r="E189">
        <v>188</v>
      </c>
      <c r="F189" s="62" t="s">
        <v>4462</v>
      </c>
    </row>
    <row r="190" ht="15" spans="1:6">
      <c r="A190" t="s">
        <v>1992</v>
      </c>
      <c r="B190" t="s">
        <v>1993</v>
      </c>
      <c r="C190">
        <v>502840</v>
      </c>
      <c r="D190" t="s">
        <v>1994</v>
      </c>
      <c r="E190">
        <v>189</v>
      </c>
      <c r="F190" s="62" t="s">
        <v>4466</v>
      </c>
    </row>
    <row r="191" ht="15" spans="1:6">
      <c r="A191" t="s">
        <v>2637</v>
      </c>
      <c r="B191" t="s">
        <v>373</v>
      </c>
      <c r="C191">
        <v>528929</v>
      </c>
      <c r="D191" t="s">
        <v>2638</v>
      </c>
      <c r="E191">
        <v>190</v>
      </c>
      <c r="F191" s="62" t="s">
        <v>4470</v>
      </c>
    </row>
    <row r="192" ht="15" spans="1:6">
      <c r="A192" t="s">
        <v>1340</v>
      </c>
      <c r="B192" t="s">
        <v>692</v>
      </c>
      <c r="C192">
        <v>505449</v>
      </c>
      <c r="D192" t="s">
        <v>1341</v>
      </c>
      <c r="E192">
        <v>191</v>
      </c>
      <c r="F192" s="62" t="s">
        <v>4476</v>
      </c>
    </row>
    <row r="193" ht="15" spans="1:6">
      <c r="A193" t="s">
        <v>1134</v>
      </c>
      <c r="B193" t="s">
        <v>96</v>
      </c>
      <c r="C193">
        <v>500790</v>
      </c>
      <c r="D193" t="s">
        <v>1135</v>
      </c>
      <c r="E193">
        <v>192</v>
      </c>
      <c r="F193" s="62" t="s">
        <v>4481</v>
      </c>
    </row>
    <row r="194" ht="15" spans="1:6">
      <c r="A194" t="s">
        <v>1421</v>
      </c>
      <c r="B194" t="s">
        <v>405</v>
      </c>
      <c r="C194">
        <v>502577</v>
      </c>
      <c r="D194" t="s">
        <v>1422</v>
      </c>
      <c r="E194">
        <v>192</v>
      </c>
      <c r="F194" s="62" t="s">
        <v>4482</v>
      </c>
    </row>
    <row r="195" ht="15" spans="1:6">
      <c r="A195" t="s">
        <v>2643</v>
      </c>
      <c r="B195" t="s">
        <v>405</v>
      </c>
      <c r="C195">
        <v>529545</v>
      </c>
      <c r="D195" t="s">
        <v>2644</v>
      </c>
      <c r="E195">
        <v>192</v>
      </c>
      <c r="F195" s="62" t="s">
        <v>4483</v>
      </c>
    </row>
    <row r="196" ht="15" spans="1:6">
      <c r="A196" t="s">
        <v>1995</v>
      </c>
      <c r="B196" t="s">
        <v>1996</v>
      </c>
      <c r="C196">
        <v>528945</v>
      </c>
      <c r="D196" t="s">
        <v>1997</v>
      </c>
      <c r="E196">
        <v>192</v>
      </c>
      <c r="F196" s="62" t="s">
        <v>4478</v>
      </c>
    </row>
    <row r="197" ht="15" spans="1:6">
      <c r="A197" t="s">
        <v>2251</v>
      </c>
      <c r="B197" t="s">
        <v>586</v>
      </c>
      <c r="C197">
        <v>502783</v>
      </c>
      <c r="D197" t="s">
        <v>2252</v>
      </c>
      <c r="E197">
        <v>192</v>
      </c>
      <c r="F197" s="62" t="s">
        <v>4479</v>
      </c>
    </row>
    <row r="198" ht="15" spans="1:6">
      <c r="A198" t="s">
        <v>2647</v>
      </c>
      <c r="B198" t="s">
        <v>402</v>
      </c>
      <c r="C198">
        <v>506569</v>
      </c>
      <c r="D198" t="s">
        <v>2648</v>
      </c>
      <c r="E198">
        <v>197</v>
      </c>
      <c r="F198" s="62" t="s">
        <v>4490</v>
      </c>
    </row>
    <row r="199" ht="15" spans="1:6">
      <c r="A199" t="s">
        <v>1933</v>
      </c>
      <c r="B199" t="s">
        <v>1934</v>
      </c>
      <c r="C199">
        <v>528847</v>
      </c>
      <c r="D199" t="s">
        <v>1935</v>
      </c>
      <c r="E199">
        <v>197</v>
      </c>
      <c r="F199" s="62" t="s">
        <v>4489</v>
      </c>
    </row>
    <row r="200" ht="15" spans="1:6">
      <c r="A200" t="s">
        <v>1406</v>
      </c>
      <c r="B200" t="s">
        <v>402</v>
      </c>
      <c r="C200">
        <v>502822</v>
      </c>
      <c r="D200" t="s">
        <v>2131</v>
      </c>
      <c r="E200">
        <v>197</v>
      </c>
      <c r="F200" s="62" t="s">
        <v>4493</v>
      </c>
    </row>
    <row r="201" ht="15" spans="1:6">
      <c r="A201" t="s">
        <v>2200</v>
      </c>
      <c r="B201" t="s">
        <v>405</v>
      </c>
      <c r="C201">
        <v>528824</v>
      </c>
      <c r="D201" t="s">
        <v>2651</v>
      </c>
      <c r="E201">
        <v>200</v>
      </c>
      <c r="F201" s="62" t="s">
        <v>4496</v>
      </c>
    </row>
    <row r="202" ht="15" spans="1:6">
      <c r="A202" t="s">
        <v>1246</v>
      </c>
      <c r="B202" t="s">
        <v>36</v>
      </c>
      <c r="C202">
        <v>506503</v>
      </c>
      <c r="D202" t="s">
        <v>1247</v>
      </c>
      <c r="E202">
        <v>200</v>
      </c>
      <c r="F202" s="62" t="s">
        <v>4495</v>
      </c>
    </row>
    <row r="203" ht="15" spans="1:6">
      <c r="A203" t="s">
        <v>2094</v>
      </c>
      <c r="B203" t="s">
        <v>405</v>
      </c>
      <c r="C203">
        <v>504697</v>
      </c>
      <c r="D203" t="s">
        <v>2095</v>
      </c>
      <c r="E203">
        <v>200</v>
      </c>
      <c r="F203" s="62" t="s">
        <v>4498</v>
      </c>
    </row>
    <row r="204" ht="15" spans="1:6">
      <c r="A204" t="s">
        <v>1046</v>
      </c>
      <c r="B204" t="s">
        <v>405</v>
      </c>
      <c r="C204">
        <v>502370</v>
      </c>
      <c r="D204" t="s">
        <v>2657</v>
      </c>
      <c r="E204">
        <v>203</v>
      </c>
      <c r="F204" s="62" t="s">
        <v>4500</v>
      </c>
    </row>
    <row r="205" ht="15" spans="1:6">
      <c r="A205" t="s">
        <v>2493</v>
      </c>
      <c r="B205" t="s">
        <v>1068</v>
      </c>
      <c r="C205">
        <v>506121</v>
      </c>
      <c r="D205" t="s">
        <v>2660</v>
      </c>
      <c r="E205">
        <v>204</v>
      </c>
      <c r="F205" s="62" t="s">
        <v>4505</v>
      </c>
    </row>
    <row r="206" ht="15" spans="1:6">
      <c r="A206" t="s">
        <v>297</v>
      </c>
      <c r="B206" t="s">
        <v>298</v>
      </c>
      <c r="C206">
        <v>502163</v>
      </c>
      <c r="D206" t="s">
        <v>2670</v>
      </c>
      <c r="E206">
        <v>205</v>
      </c>
      <c r="F206" s="62" t="s">
        <v>4521</v>
      </c>
    </row>
    <row r="207" ht="15" spans="1:6">
      <c r="A207" t="s">
        <v>2672</v>
      </c>
      <c r="B207" t="s">
        <v>1068</v>
      </c>
      <c r="C207">
        <v>504426</v>
      </c>
      <c r="D207" t="s">
        <v>2673</v>
      </c>
      <c r="E207">
        <v>205</v>
      </c>
      <c r="F207" s="62" t="s">
        <v>4522</v>
      </c>
    </row>
    <row r="208" ht="15" spans="1:6">
      <c r="A208" t="s">
        <v>1877</v>
      </c>
      <c r="B208" t="s">
        <v>261</v>
      </c>
      <c r="C208">
        <v>504471</v>
      </c>
      <c r="D208" t="s">
        <v>1878</v>
      </c>
      <c r="E208">
        <v>205</v>
      </c>
      <c r="F208" s="62" t="s">
        <v>4517</v>
      </c>
    </row>
    <row r="209" ht="15" spans="1:6">
      <c r="A209" t="s">
        <v>2674</v>
      </c>
      <c r="B209" t="s">
        <v>370</v>
      </c>
      <c r="C209">
        <v>505038</v>
      </c>
      <c r="D209" t="s">
        <v>2675</v>
      </c>
      <c r="E209">
        <v>208</v>
      </c>
      <c r="F209" s="62" t="s">
        <v>4523</v>
      </c>
    </row>
    <row r="210" ht="15" spans="1:6">
      <c r="A210" t="s">
        <v>1883</v>
      </c>
      <c r="B210" t="s">
        <v>405</v>
      </c>
      <c r="C210">
        <v>503123</v>
      </c>
      <c r="D210" t="s">
        <v>1884</v>
      </c>
      <c r="E210">
        <v>209</v>
      </c>
      <c r="F210" s="62" t="s">
        <v>4525</v>
      </c>
    </row>
    <row r="211" ht="15" spans="1:6">
      <c r="A211" t="s">
        <v>2080</v>
      </c>
      <c r="B211" t="s">
        <v>405</v>
      </c>
      <c r="C211">
        <v>501535</v>
      </c>
      <c r="D211" t="s">
        <v>2081</v>
      </c>
      <c r="E211">
        <v>210</v>
      </c>
      <c r="F211" s="62" t="s">
        <v>4527</v>
      </c>
    </row>
    <row r="212" ht="15" spans="1:6">
      <c r="A212" t="s">
        <v>2118</v>
      </c>
      <c r="B212" t="s">
        <v>405</v>
      </c>
      <c r="C212">
        <v>502531</v>
      </c>
      <c r="D212" t="s">
        <v>2119</v>
      </c>
      <c r="E212">
        <v>210</v>
      </c>
      <c r="F212" s="62" t="s">
        <v>4526</v>
      </c>
    </row>
    <row r="213" ht="15" spans="1:6">
      <c r="A213" t="s">
        <v>2681</v>
      </c>
      <c r="B213" t="s">
        <v>96</v>
      </c>
      <c r="C213">
        <v>502747</v>
      </c>
      <c r="D213" t="s">
        <v>2682</v>
      </c>
      <c r="E213">
        <v>212</v>
      </c>
      <c r="F213" s="62" t="s">
        <v>4533</v>
      </c>
    </row>
    <row r="214" ht="15" spans="1:6">
      <c r="A214" t="s">
        <v>2685</v>
      </c>
      <c r="B214" t="s">
        <v>218</v>
      </c>
      <c r="C214">
        <v>504372</v>
      </c>
      <c r="D214" t="s">
        <v>2686</v>
      </c>
      <c r="E214">
        <v>213</v>
      </c>
      <c r="F214" s="62" t="s">
        <v>4538</v>
      </c>
    </row>
    <row r="215" ht="15" spans="1:6">
      <c r="A215" t="s">
        <v>2688</v>
      </c>
      <c r="B215" t="s">
        <v>96</v>
      </c>
      <c r="C215">
        <v>500220</v>
      </c>
      <c r="D215" t="s">
        <v>2689</v>
      </c>
      <c r="E215">
        <v>213</v>
      </c>
      <c r="F215" s="62" t="s">
        <v>4540</v>
      </c>
    </row>
    <row r="216" ht="15" spans="1:6">
      <c r="A216" t="s">
        <v>397</v>
      </c>
      <c r="B216" t="s">
        <v>36</v>
      </c>
      <c r="C216">
        <v>504028</v>
      </c>
      <c r="D216" t="s">
        <v>1239</v>
      </c>
      <c r="E216">
        <v>215</v>
      </c>
      <c r="F216" s="62" t="s">
        <v>4541</v>
      </c>
    </row>
    <row r="217" ht="15" spans="1:6">
      <c r="A217" t="s">
        <v>2020</v>
      </c>
      <c r="B217" t="s">
        <v>405</v>
      </c>
      <c r="C217">
        <v>500522</v>
      </c>
      <c r="D217" t="s">
        <v>2021</v>
      </c>
      <c r="E217">
        <v>215</v>
      </c>
      <c r="F217" s="62" t="s">
        <v>4544</v>
      </c>
    </row>
    <row r="218" ht="15" spans="1:6">
      <c r="A218" t="s">
        <v>2694</v>
      </c>
      <c r="B218" t="s">
        <v>302</v>
      </c>
      <c r="C218">
        <v>500047</v>
      </c>
      <c r="D218" t="s">
        <v>2695</v>
      </c>
      <c r="E218">
        <v>217</v>
      </c>
      <c r="F218" s="62" t="s">
        <v>4551</v>
      </c>
    </row>
    <row r="219" ht="15" spans="1:6">
      <c r="A219" t="s">
        <v>1962</v>
      </c>
      <c r="B219" t="s">
        <v>36</v>
      </c>
      <c r="C219">
        <v>500018</v>
      </c>
      <c r="D219" t="s">
        <v>1963</v>
      </c>
      <c r="E219">
        <v>217</v>
      </c>
      <c r="F219" s="62" t="s">
        <v>4545</v>
      </c>
    </row>
    <row r="220" ht="15" spans="1:6">
      <c r="A220" t="s">
        <v>2102</v>
      </c>
      <c r="B220" t="s">
        <v>36</v>
      </c>
      <c r="C220">
        <v>505745</v>
      </c>
      <c r="D220" t="s">
        <v>2103</v>
      </c>
      <c r="E220">
        <v>217</v>
      </c>
      <c r="F220" s="62" t="s">
        <v>4546</v>
      </c>
    </row>
    <row r="221" ht="15" spans="1:6">
      <c r="A221" t="s">
        <v>372</v>
      </c>
      <c r="B221" t="s">
        <v>373</v>
      </c>
      <c r="C221">
        <v>529129</v>
      </c>
      <c r="D221" t="s">
        <v>2696</v>
      </c>
      <c r="E221">
        <v>220</v>
      </c>
      <c r="F221" s="62" t="s">
        <v>4553</v>
      </c>
    </row>
    <row r="222" ht="15" spans="1:6">
      <c r="A222" t="s">
        <v>1228</v>
      </c>
      <c r="B222" t="s">
        <v>96</v>
      </c>
      <c r="C222">
        <v>503676</v>
      </c>
      <c r="D222" t="s">
        <v>1229</v>
      </c>
      <c r="E222">
        <v>220</v>
      </c>
      <c r="F222" s="62" t="s">
        <v>4552</v>
      </c>
    </row>
    <row r="223" ht="15" spans="1:6">
      <c r="A223" t="s">
        <v>1723</v>
      </c>
      <c r="B223" t="s">
        <v>113</v>
      </c>
      <c r="C223">
        <v>529681</v>
      </c>
      <c r="D223" t="s">
        <v>1724</v>
      </c>
      <c r="E223">
        <v>222</v>
      </c>
      <c r="F223" s="62" t="s">
        <v>4557</v>
      </c>
    </row>
    <row r="224" ht="15" spans="1:6">
      <c r="A224" t="s">
        <v>2135</v>
      </c>
      <c r="B224" t="s">
        <v>405</v>
      </c>
      <c r="C224">
        <v>504323</v>
      </c>
      <c r="D224" t="s">
        <v>2136</v>
      </c>
      <c r="E224">
        <v>222</v>
      </c>
      <c r="F224" s="62" t="s">
        <v>4555</v>
      </c>
    </row>
    <row r="225" ht="15" spans="1:6">
      <c r="A225" t="s">
        <v>372</v>
      </c>
      <c r="B225" t="s">
        <v>373</v>
      </c>
      <c r="C225">
        <v>528842</v>
      </c>
      <c r="D225" t="s">
        <v>2697</v>
      </c>
      <c r="E225">
        <v>224</v>
      </c>
      <c r="F225" s="62" t="s">
        <v>4558</v>
      </c>
    </row>
    <row r="226" ht="15" spans="1:6">
      <c r="A226" t="s">
        <v>923</v>
      </c>
      <c r="B226" t="s">
        <v>924</v>
      </c>
      <c r="C226">
        <v>502811</v>
      </c>
      <c r="D226" t="s">
        <v>1508</v>
      </c>
      <c r="E226">
        <v>224</v>
      </c>
      <c r="F226" s="62" t="s">
        <v>4560</v>
      </c>
    </row>
    <row r="227" ht="15" spans="1:6">
      <c r="A227" t="s">
        <v>2700</v>
      </c>
      <c r="B227" t="s">
        <v>218</v>
      </c>
      <c r="C227">
        <v>529156</v>
      </c>
      <c r="D227" t="s">
        <v>2701</v>
      </c>
      <c r="E227">
        <v>224</v>
      </c>
      <c r="F227" s="62" t="s">
        <v>4562</v>
      </c>
    </row>
    <row r="228" ht="15" spans="1:6">
      <c r="A228" t="s">
        <v>2703</v>
      </c>
      <c r="B228" t="s">
        <v>96</v>
      </c>
      <c r="C228">
        <v>502174</v>
      </c>
      <c r="D228" t="s">
        <v>2704</v>
      </c>
      <c r="E228">
        <v>227</v>
      </c>
      <c r="F228" s="62" t="s">
        <v>4568</v>
      </c>
    </row>
    <row r="229" ht="15" spans="1:6">
      <c r="A229" t="s">
        <v>2082</v>
      </c>
      <c r="B229" t="s">
        <v>405</v>
      </c>
      <c r="C229">
        <v>501495</v>
      </c>
      <c r="D229" t="s">
        <v>2083</v>
      </c>
      <c r="E229">
        <v>227</v>
      </c>
      <c r="F229" s="62" t="s">
        <v>4566</v>
      </c>
    </row>
    <row r="230" ht="15" spans="1:6">
      <c r="A230" t="s">
        <v>2706</v>
      </c>
      <c r="B230" t="s">
        <v>405</v>
      </c>
      <c r="C230">
        <v>501966</v>
      </c>
      <c r="D230" t="s">
        <v>2707</v>
      </c>
      <c r="E230">
        <v>229</v>
      </c>
      <c r="F230" s="62" t="s">
        <v>4569</v>
      </c>
    </row>
    <row r="231" ht="15" spans="1:6">
      <c r="A231" t="s">
        <v>2708</v>
      </c>
      <c r="B231" t="s">
        <v>218</v>
      </c>
      <c r="C231">
        <v>528863</v>
      </c>
      <c r="D231" t="s">
        <v>2709</v>
      </c>
      <c r="E231">
        <v>229</v>
      </c>
      <c r="F231" s="62" t="s">
        <v>4570</v>
      </c>
    </row>
    <row r="232" ht="15" spans="1:6">
      <c r="A232" t="s">
        <v>1954</v>
      </c>
      <c r="B232" t="s">
        <v>261</v>
      </c>
      <c r="C232">
        <v>500627</v>
      </c>
      <c r="D232" t="s">
        <v>1955</v>
      </c>
      <c r="E232">
        <v>229</v>
      </c>
      <c r="F232" s="62" t="s">
        <v>4571</v>
      </c>
    </row>
    <row r="233" ht="15" spans="1:6">
      <c r="A233" t="s">
        <v>1804</v>
      </c>
      <c r="B233" t="s">
        <v>96</v>
      </c>
      <c r="C233">
        <v>500777</v>
      </c>
      <c r="D233" t="s">
        <v>1805</v>
      </c>
      <c r="E233">
        <v>232</v>
      </c>
      <c r="F233" s="62" t="s">
        <v>4574</v>
      </c>
    </row>
    <row r="234" ht="15" spans="1:6">
      <c r="A234" t="s">
        <v>1879</v>
      </c>
      <c r="B234" t="s">
        <v>36</v>
      </c>
      <c r="C234">
        <v>502672</v>
      </c>
      <c r="D234" t="s">
        <v>1880</v>
      </c>
      <c r="E234">
        <v>232</v>
      </c>
      <c r="F234" s="62" t="s">
        <v>4575</v>
      </c>
    </row>
    <row r="235" ht="15" spans="1:6">
      <c r="A235" t="s">
        <v>1968</v>
      </c>
      <c r="B235" t="s">
        <v>96</v>
      </c>
      <c r="C235">
        <v>504712</v>
      </c>
      <c r="D235" t="s">
        <v>1969</v>
      </c>
      <c r="E235">
        <v>232</v>
      </c>
      <c r="F235" s="62" t="s">
        <v>4576</v>
      </c>
    </row>
    <row r="236" ht="15" spans="1:6">
      <c r="A236" t="s">
        <v>2712</v>
      </c>
      <c r="B236" t="s">
        <v>1068</v>
      </c>
      <c r="C236">
        <v>506228</v>
      </c>
      <c r="D236" t="s">
        <v>2713</v>
      </c>
      <c r="E236">
        <v>235</v>
      </c>
      <c r="F236" s="62" t="s">
        <v>4579</v>
      </c>
    </row>
    <row r="237" ht="15" spans="1:6">
      <c r="A237" t="s">
        <v>770</v>
      </c>
      <c r="B237" t="s">
        <v>545</v>
      </c>
      <c r="C237">
        <v>506917</v>
      </c>
      <c r="D237" t="s">
        <v>2716</v>
      </c>
      <c r="E237">
        <v>236</v>
      </c>
      <c r="F237" s="62" t="s">
        <v>4582</v>
      </c>
    </row>
    <row r="238" ht="15" spans="1:6">
      <c r="A238" t="s">
        <v>310</v>
      </c>
      <c r="B238" t="s">
        <v>36</v>
      </c>
      <c r="C238">
        <v>529163</v>
      </c>
      <c r="D238" t="s">
        <v>1371</v>
      </c>
      <c r="E238">
        <v>236</v>
      </c>
      <c r="F238" s="62" t="s">
        <v>4580</v>
      </c>
    </row>
    <row r="239" ht="15" spans="1:6">
      <c r="A239" t="s">
        <v>217</v>
      </c>
      <c r="B239" t="s">
        <v>218</v>
      </c>
      <c r="C239">
        <v>530029</v>
      </c>
      <c r="D239" t="s">
        <v>1066</v>
      </c>
      <c r="E239">
        <v>238</v>
      </c>
      <c r="F239" s="62" t="s">
        <v>4586</v>
      </c>
    </row>
    <row r="240" ht="15" spans="1:6">
      <c r="A240" t="s">
        <v>297</v>
      </c>
      <c r="B240" t="s">
        <v>298</v>
      </c>
      <c r="C240">
        <v>501157</v>
      </c>
      <c r="D240" t="s">
        <v>2721</v>
      </c>
      <c r="E240">
        <v>239</v>
      </c>
      <c r="F240" s="62" t="s">
        <v>4594</v>
      </c>
    </row>
    <row r="241" ht="15" spans="1:6">
      <c r="A241" t="s">
        <v>1497</v>
      </c>
      <c r="B241" t="s">
        <v>405</v>
      </c>
      <c r="C241">
        <v>504483</v>
      </c>
      <c r="D241" t="s">
        <v>2723</v>
      </c>
      <c r="E241">
        <v>240</v>
      </c>
      <c r="F241" s="62" t="s">
        <v>4598</v>
      </c>
    </row>
    <row r="242" ht="15" spans="1:6">
      <c r="A242" t="s">
        <v>1655</v>
      </c>
      <c r="B242" t="s">
        <v>156</v>
      </c>
      <c r="C242">
        <v>499980</v>
      </c>
      <c r="D242" t="s">
        <v>1656</v>
      </c>
      <c r="E242">
        <v>241</v>
      </c>
      <c r="F242" s="62" t="s">
        <v>4600</v>
      </c>
    </row>
    <row r="243" ht="15" spans="1:6">
      <c r="A243" t="s">
        <v>715</v>
      </c>
      <c r="B243" t="s">
        <v>402</v>
      </c>
      <c r="C243">
        <v>500155</v>
      </c>
      <c r="D243" t="s">
        <v>2726</v>
      </c>
      <c r="E243">
        <v>241</v>
      </c>
      <c r="F243" s="62" t="s">
        <v>4601</v>
      </c>
    </row>
    <row r="244" ht="15" spans="1:6">
      <c r="A244" t="s">
        <v>2727</v>
      </c>
      <c r="B244" t="s">
        <v>405</v>
      </c>
      <c r="C244">
        <v>506894</v>
      </c>
      <c r="D244" t="s">
        <v>2728</v>
      </c>
      <c r="E244">
        <v>241</v>
      </c>
      <c r="F244" s="62" t="s">
        <v>4602</v>
      </c>
    </row>
    <row r="245" ht="15" spans="1:6">
      <c r="A245" t="s">
        <v>845</v>
      </c>
      <c r="B245" t="s">
        <v>270</v>
      </c>
      <c r="C245">
        <v>502092</v>
      </c>
      <c r="D245" t="s">
        <v>846</v>
      </c>
      <c r="E245">
        <v>244</v>
      </c>
      <c r="F245" s="62" t="s">
        <v>4603</v>
      </c>
    </row>
    <row r="246" ht="15" spans="1:6">
      <c r="A246" t="s">
        <v>397</v>
      </c>
      <c r="B246" t="s">
        <v>36</v>
      </c>
      <c r="C246">
        <v>529389</v>
      </c>
      <c r="D246" t="s">
        <v>1240</v>
      </c>
      <c r="E246">
        <v>244</v>
      </c>
      <c r="F246" s="62" t="s">
        <v>4606</v>
      </c>
    </row>
    <row r="247" ht="15" spans="1:6">
      <c r="A247" t="s">
        <v>2216</v>
      </c>
      <c r="B247" t="s">
        <v>402</v>
      </c>
      <c r="C247">
        <v>501850</v>
      </c>
      <c r="D247" t="s">
        <v>2735</v>
      </c>
      <c r="E247">
        <v>244</v>
      </c>
      <c r="F247" s="62" t="s">
        <v>4608</v>
      </c>
    </row>
    <row r="248" ht="15" spans="1:6">
      <c r="A248" t="s">
        <v>2737</v>
      </c>
      <c r="B248" t="s">
        <v>96</v>
      </c>
      <c r="C248">
        <v>528857</v>
      </c>
      <c r="D248" t="s">
        <v>2738</v>
      </c>
      <c r="E248">
        <v>247</v>
      </c>
      <c r="F248" s="62" t="s">
        <v>4611</v>
      </c>
    </row>
    <row r="249" ht="15" spans="1:6">
      <c r="A249" t="s">
        <v>2742</v>
      </c>
      <c r="B249" t="s">
        <v>96</v>
      </c>
      <c r="C249">
        <v>504564</v>
      </c>
      <c r="D249" t="s">
        <v>2743</v>
      </c>
      <c r="E249">
        <v>248</v>
      </c>
      <c r="F249" s="62" t="s">
        <v>4621</v>
      </c>
    </row>
    <row r="250" ht="15" spans="1:6">
      <c r="A250" t="s">
        <v>2100</v>
      </c>
      <c r="B250" t="s">
        <v>36</v>
      </c>
      <c r="C250">
        <v>500972</v>
      </c>
      <c r="D250" t="s">
        <v>2101</v>
      </c>
      <c r="E250">
        <v>249</v>
      </c>
      <c r="F250" s="62" t="s">
        <v>4624</v>
      </c>
    </row>
    <row r="251" ht="15" spans="1:6">
      <c r="A251" t="s">
        <v>254</v>
      </c>
      <c r="B251" t="s">
        <v>36</v>
      </c>
      <c r="C251">
        <v>528938</v>
      </c>
      <c r="D251" t="s">
        <v>701</v>
      </c>
      <c r="E251">
        <v>250</v>
      </c>
      <c r="F251" s="62" t="s">
        <v>4627</v>
      </c>
    </row>
    <row r="252" ht="15" spans="1:6">
      <c r="A252" t="s">
        <v>1890</v>
      </c>
      <c r="B252" t="s">
        <v>113</v>
      </c>
      <c r="C252">
        <v>528849</v>
      </c>
      <c r="D252" t="s">
        <v>1891</v>
      </c>
      <c r="E252">
        <v>250</v>
      </c>
      <c r="F252" s="62" t="s">
        <v>4630</v>
      </c>
    </row>
    <row r="253" ht="15" spans="1:6">
      <c r="A253" t="s">
        <v>1218</v>
      </c>
      <c r="B253" t="s">
        <v>261</v>
      </c>
      <c r="C253">
        <v>528924</v>
      </c>
      <c r="D253" t="s">
        <v>1219</v>
      </c>
      <c r="E253">
        <v>252</v>
      </c>
      <c r="F253" s="62" t="s">
        <v>4631</v>
      </c>
    </row>
    <row r="254" ht="15" spans="1:6">
      <c r="A254" t="s">
        <v>2748</v>
      </c>
      <c r="B254" t="s">
        <v>218</v>
      </c>
      <c r="C254">
        <v>503874</v>
      </c>
      <c r="D254" t="s">
        <v>2749</v>
      </c>
      <c r="E254">
        <v>253</v>
      </c>
      <c r="F254" s="62" t="s">
        <v>4635</v>
      </c>
    </row>
    <row r="255" ht="15" spans="1:6">
      <c r="A255" t="s">
        <v>1409</v>
      </c>
      <c r="B255" t="s">
        <v>545</v>
      </c>
      <c r="C255">
        <v>506534</v>
      </c>
      <c r="D255" t="s">
        <v>1410</v>
      </c>
      <c r="E255">
        <v>254</v>
      </c>
      <c r="F255" s="62" t="s">
        <v>4641</v>
      </c>
    </row>
    <row r="256" ht="15" spans="1:6">
      <c r="A256" t="s">
        <v>1621</v>
      </c>
      <c r="B256" t="s">
        <v>96</v>
      </c>
      <c r="C256">
        <v>506035</v>
      </c>
      <c r="D256" t="s">
        <v>1622</v>
      </c>
      <c r="E256">
        <v>254</v>
      </c>
      <c r="F256" s="62" t="s">
        <v>4639</v>
      </c>
    </row>
    <row r="257" ht="15" spans="1:6">
      <c r="A257" t="s">
        <v>764</v>
      </c>
      <c r="B257" t="s">
        <v>36</v>
      </c>
      <c r="C257">
        <v>529060</v>
      </c>
      <c r="D257" t="s">
        <v>765</v>
      </c>
      <c r="E257">
        <v>256</v>
      </c>
      <c r="F257" s="62" t="s">
        <v>4643</v>
      </c>
    </row>
    <row r="258" ht="15" spans="1:6">
      <c r="A258" t="s">
        <v>1259</v>
      </c>
      <c r="B258" t="s">
        <v>36</v>
      </c>
      <c r="C258">
        <v>528968</v>
      </c>
      <c r="D258" t="s">
        <v>1260</v>
      </c>
      <c r="E258">
        <v>256</v>
      </c>
      <c r="F258" s="62" t="s">
        <v>4644</v>
      </c>
    </row>
    <row r="259" ht="15" spans="1:6">
      <c r="A259" t="s">
        <v>2245</v>
      </c>
      <c r="B259" t="s">
        <v>96</v>
      </c>
      <c r="C259">
        <v>529387</v>
      </c>
      <c r="D259" t="s">
        <v>2246</v>
      </c>
      <c r="E259">
        <v>258</v>
      </c>
      <c r="F259" s="62" t="s">
        <v>4653</v>
      </c>
    </row>
    <row r="260" ht="15" spans="1:6">
      <c r="A260" t="s">
        <v>1472</v>
      </c>
      <c r="B260" t="s">
        <v>402</v>
      </c>
      <c r="C260">
        <v>506486</v>
      </c>
      <c r="D260" t="s">
        <v>1473</v>
      </c>
      <c r="E260">
        <v>259</v>
      </c>
      <c r="F260" s="62" t="s">
        <v>4656</v>
      </c>
    </row>
    <row r="261" ht="15" spans="1:6">
      <c r="A261" t="s">
        <v>2766</v>
      </c>
      <c r="B261" t="s">
        <v>131</v>
      </c>
      <c r="C261">
        <v>529025</v>
      </c>
      <c r="D261" t="s">
        <v>2767</v>
      </c>
      <c r="E261">
        <v>260</v>
      </c>
      <c r="F261" s="62" t="s">
        <v>4662</v>
      </c>
    </row>
    <row r="262" ht="15" spans="1:6">
      <c r="A262" t="s">
        <v>1851</v>
      </c>
      <c r="B262" t="s">
        <v>692</v>
      </c>
      <c r="C262">
        <v>501556</v>
      </c>
      <c r="D262" t="s">
        <v>1852</v>
      </c>
      <c r="E262">
        <v>260</v>
      </c>
      <c r="F262" s="62" t="s">
        <v>4660</v>
      </c>
    </row>
    <row r="263" ht="15" spans="1:6">
      <c r="A263" t="s">
        <v>382</v>
      </c>
      <c r="B263" t="s">
        <v>298</v>
      </c>
      <c r="C263">
        <v>505072</v>
      </c>
      <c r="D263" t="s">
        <v>1909</v>
      </c>
      <c r="E263">
        <v>262</v>
      </c>
      <c r="F263" s="62" t="s">
        <v>4670</v>
      </c>
    </row>
    <row r="264" ht="15" spans="1:6">
      <c r="A264" t="s">
        <v>1263</v>
      </c>
      <c r="B264" t="s">
        <v>405</v>
      </c>
      <c r="C264">
        <v>503536</v>
      </c>
      <c r="D264" t="s">
        <v>1264</v>
      </c>
      <c r="E264">
        <v>263</v>
      </c>
      <c r="F264" s="62" t="s">
        <v>4676</v>
      </c>
    </row>
    <row r="265" ht="15" spans="1:6">
      <c r="A265" t="s">
        <v>2777</v>
      </c>
      <c r="B265" t="s">
        <v>96</v>
      </c>
      <c r="C265">
        <v>504395</v>
      </c>
      <c r="D265" t="s">
        <v>2778</v>
      </c>
      <c r="E265">
        <v>264</v>
      </c>
      <c r="F265" s="62" t="s">
        <v>4679</v>
      </c>
    </row>
    <row r="266" ht="15" spans="1:6">
      <c r="A266" t="s">
        <v>2783</v>
      </c>
      <c r="B266" t="s">
        <v>402</v>
      </c>
      <c r="C266">
        <v>501803</v>
      </c>
      <c r="D266" t="s">
        <v>2784</v>
      </c>
      <c r="E266">
        <v>265</v>
      </c>
      <c r="F266" s="62" t="s">
        <v>4684</v>
      </c>
    </row>
    <row r="267" ht="15" spans="1:6">
      <c r="A267" t="s">
        <v>2209</v>
      </c>
      <c r="B267" t="s">
        <v>405</v>
      </c>
      <c r="C267">
        <v>504338</v>
      </c>
      <c r="D267" t="s">
        <v>2210</v>
      </c>
      <c r="E267">
        <v>265</v>
      </c>
      <c r="F267" s="62" t="s">
        <v>4686</v>
      </c>
    </row>
    <row r="268" ht="15" spans="1:6">
      <c r="A268" t="s">
        <v>2787</v>
      </c>
      <c r="B268" t="s">
        <v>2788</v>
      </c>
      <c r="C268">
        <v>500702</v>
      </c>
      <c r="D268" t="s">
        <v>2789</v>
      </c>
      <c r="E268">
        <v>267</v>
      </c>
      <c r="F268" s="62" t="s">
        <v>4689</v>
      </c>
    </row>
    <row r="269" ht="15" spans="1:6">
      <c r="A269" t="s">
        <v>372</v>
      </c>
      <c r="B269" t="s">
        <v>373</v>
      </c>
      <c r="C269">
        <v>529616</v>
      </c>
      <c r="D269" t="s">
        <v>2800</v>
      </c>
      <c r="E269">
        <v>268</v>
      </c>
      <c r="F269" s="62" t="s">
        <v>4698</v>
      </c>
    </row>
    <row r="270" ht="15" spans="1:6">
      <c r="A270" t="s">
        <v>2584</v>
      </c>
      <c r="B270" t="s">
        <v>405</v>
      </c>
      <c r="C270">
        <v>528918</v>
      </c>
      <c r="D270" t="s">
        <v>2799</v>
      </c>
      <c r="E270">
        <v>268</v>
      </c>
      <c r="F270" s="62" t="s">
        <v>4696</v>
      </c>
    </row>
    <row r="271" ht="15" spans="1:6">
      <c r="A271" t="s">
        <v>2161</v>
      </c>
      <c r="B271" t="s">
        <v>36</v>
      </c>
      <c r="C271">
        <v>528876</v>
      </c>
      <c r="D271" t="s">
        <v>2162</v>
      </c>
      <c r="E271">
        <v>270</v>
      </c>
      <c r="F271" s="62" t="s">
        <v>4700</v>
      </c>
    </row>
    <row r="272" ht="15" spans="1:6">
      <c r="A272" t="s">
        <v>1375</v>
      </c>
      <c r="B272" t="s">
        <v>373</v>
      </c>
      <c r="C272">
        <v>503585</v>
      </c>
      <c r="D272" t="s">
        <v>1376</v>
      </c>
      <c r="E272">
        <v>271</v>
      </c>
      <c r="F272" s="62" t="s">
        <v>4707</v>
      </c>
    </row>
    <row r="273" ht="15" spans="1:6">
      <c r="A273" t="s">
        <v>2164</v>
      </c>
      <c r="B273" t="s">
        <v>96</v>
      </c>
      <c r="C273">
        <v>506202</v>
      </c>
      <c r="D273" t="s">
        <v>2165</v>
      </c>
      <c r="E273">
        <v>271</v>
      </c>
      <c r="F273" s="62" t="s">
        <v>4712</v>
      </c>
    </row>
    <row r="274" ht="15" spans="1:6">
      <c r="A274" t="s">
        <v>1090</v>
      </c>
      <c r="B274" t="s">
        <v>373</v>
      </c>
      <c r="C274">
        <v>502182</v>
      </c>
      <c r="D274" t="s">
        <v>1492</v>
      </c>
      <c r="E274">
        <v>273</v>
      </c>
      <c r="F274" s="62" t="s">
        <v>4713</v>
      </c>
    </row>
    <row r="275" ht="15" spans="1:6">
      <c r="A275" t="s">
        <v>2805</v>
      </c>
      <c r="B275" t="s">
        <v>302</v>
      </c>
      <c r="C275">
        <v>529549</v>
      </c>
      <c r="D275" t="s">
        <v>2806</v>
      </c>
      <c r="E275">
        <v>273</v>
      </c>
      <c r="F275" s="62" t="s">
        <v>4717</v>
      </c>
    </row>
    <row r="276" ht="15" spans="1:6">
      <c r="A276" t="s">
        <v>541</v>
      </c>
      <c r="B276" t="s">
        <v>445</v>
      </c>
      <c r="C276">
        <v>504529</v>
      </c>
      <c r="D276" t="s">
        <v>2816</v>
      </c>
      <c r="E276">
        <v>275</v>
      </c>
      <c r="F276" s="62" t="s">
        <v>4726</v>
      </c>
    </row>
    <row r="277" ht="15" spans="1:6">
      <c r="A277" t="s">
        <v>1885</v>
      </c>
      <c r="B277" t="s">
        <v>405</v>
      </c>
      <c r="C277">
        <v>529059</v>
      </c>
      <c r="D277" t="s">
        <v>2819</v>
      </c>
      <c r="E277">
        <v>276</v>
      </c>
      <c r="F277" s="62" t="s">
        <v>4728</v>
      </c>
    </row>
    <row r="278" ht="15" spans="1:6">
      <c r="A278" t="s">
        <v>217</v>
      </c>
      <c r="B278" t="s">
        <v>218</v>
      </c>
      <c r="C278">
        <v>529092</v>
      </c>
      <c r="D278" t="s">
        <v>2821</v>
      </c>
      <c r="E278">
        <v>277</v>
      </c>
      <c r="F278" s="62" t="s">
        <v>4733</v>
      </c>
    </row>
    <row r="279" ht="15" spans="1:6">
      <c r="A279" t="s">
        <v>848</v>
      </c>
      <c r="B279" t="s">
        <v>36</v>
      </c>
      <c r="C279">
        <v>500995</v>
      </c>
      <c r="D279" t="s">
        <v>849</v>
      </c>
      <c r="E279">
        <v>277</v>
      </c>
      <c r="F279" s="62" t="s">
        <v>4734</v>
      </c>
    </row>
    <row r="280" ht="15" spans="1:6">
      <c r="A280" t="s">
        <v>1022</v>
      </c>
      <c r="B280" t="s">
        <v>117</v>
      </c>
      <c r="C280">
        <v>528960</v>
      </c>
      <c r="D280" t="s">
        <v>1023</v>
      </c>
      <c r="E280">
        <v>277</v>
      </c>
      <c r="F280" s="62" t="s">
        <v>4731</v>
      </c>
    </row>
    <row r="281" ht="15" spans="1:6">
      <c r="A281" t="s">
        <v>2164</v>
      </c>
      <c r="B281" t="s">
        <v>96</v>
      </c>
      <c r="C281">
        <v>502293</v>
      </c>
      <c r="D281" t="s">
        <v>2825</v>
      </c>
      <c r="E281">
        <v>277</v>
      </c>
      <c r="F281" s="62" t="s">
        <v>4737</v>
      </c>
    </row>
    <row r="282" ht="15" spans="1:6">
      <c r="A282" t="s">
        <v>2831</v>
      </c>
      <c r="B282" t="s">
        <v>402</v>
      </c>
      <c r="C282">
        <v>528855</v>
      </c>
      <c r="D282" t="s">
        <v>2832</v>
      </c>
      <c r="E282">
        <v>281</v>
      </c>
      <c r="F282" s="62" t="s">
        <v>4747</v>
      </c>
    </row>
    <row r="283" ht="15" spans="1:6">
      <c r="A283" t="s">
        <v>2114</v>
      </c>
      <c r="B283" t="s">
        <v>402</v>
      </c>
      <c r="C283">
        <v>502705</v>
      </c>
      <c r="D283" t="s">
        <v>2115</v>
      </c>
      <c r="E283">
        <v>281</v>
      </c>
      <c r="F283" s="62" t="s">
        <v>4740</v>
      </c>
    </row>
    <row r="284" ht="15" spans="1:6">
      <c r="A284" t="s">
        <v>2263</v>
      </c>
      <c r="B284" t="s">
        <v>373</v>
      </c>
      <c r="C284">
        <v>529237</v>
      </c>
      <c r="D284" t="s">
        <v>2264</v>
      </c>
      <c r="E284">
        <v>281</v>
      </c>
      <c r="F284" s="62" t="s">
        <v>4748</v>
      </c>
    </row>
    <row r="285" ht="15" spans="1:6">
      <c r="A285" t="s">
        <v>399</v>
      </c>
      <c r="B285" t="s">
        <v>96</v>
      </c>
      <c r="C285">
        <v>502865</v>
      </c>
      <c r="D285" t="s">
        <v>400</v>
      </c>
      <c r="E285">
        <v>284</v>
      </c>
      <c r="F285" s="62" t="s">
        <v>4752</v>
      </c>
    </row>
    <row r="286" ht="15" spans="1:6">
      <c r="A286" t="s">
        <v>2507</v>
      </c>
      <c r="B286" t="s">
        <v>545</v>
      </c>
      <c r="C286">
        <v>529098</v>
      </c>
      <c r="D286" t="s">
        <v>2839</v>
      </c>
      <c r="E286">
        <v>285</v>
      </c>
      <c r="F286" s="62" t="s">
        <v>4763</v>
      </c>
    </row>
    <row r="287" ht="15" spans="1:6">
      <c r="A287" t="s">
        <v>1090</v>
      </c>
      <c r="B287" t="s">
        <v>373</v>
      </c>
      <c r="C287">
        <v>529154</v>
      </c>
      <c r="D287" t="s">
        <v>1091</v>
      </c>
      <c r="E287">
        <v>285</v>
      </c>
      <c r="F287" s="62" t="s">
        <v>4762</v>
      </c>
    </row>
    <row r="288" ht="15" spans="1:6">
      <c r="A288" t="s">
        <v>1670</v>
      </c>
      <c r="B288" t="s">
        <v>373</v>
      </c>
      <c r="C288">
        <v>529019</v>
      </c>
      <c r="D288" t="s">
        <v>1672</v>
      </c>
      <c r="E288">
        <v>285</v>
      </c>
      <c r="F288" s="62" t="s">
        <v>4760</v>
      </c>
    </row>
    <row r="289" ht="15" spans="1:6">
      <c r="A289" t="s">
        <v>1928</v>
      </c>
      <c r="B289" t="s">
        <v>36</v>
      </c>
      <c r="C289">
        <v>505254</v>
      </c>
      <c r="D289" t="s">
        <v>1929</v>
      </c>
      <c r="E289">
        <v>285</v>
      </c>
      <c r="F289" s="62" t="s">
        <v>4761</v>
      </c>
    </row>
    <row r="290" ht="15" spans="1:6">
      <c r="A290" t="s">
        <v>2844</v>
      </c>
      <c r="B290" t="s">
        <v>924</v>
      </c>
      <c r="C290">
        <v>501065</v>
      </c>
      <c r="D290" t="s">
        <v>2845</v>
      </c>
      <c r="E290">
        <v>289</v>
      </c>
      <c r="F290" s="62" t="s">
        <v>4769</v>
      </c>
    </row>
    <row r="291" ht="15" spans="1:6">
      <c r="A291" t="s">
        <v>2256</v>
      </c>
      <c r="B291" t="s">
        <v>402</v>
      </c>
      <c r="C291">
        <v>502343</v>
      </c>
      <c r="D291" t="s">
        <v>2257</v>
      </c>
      <c r="E291">
        <v>289</v>
      </c>
      <c r="F291" s="62" t="s">
        <v>4770</v>
      </c>
    </row>
    <row r="292" ht="15" spans="1:6">
      <c r="A292" t="s">
        <v>2846</v>
      </c>
      <c r="B292" t="s">
        <v>218</v>
      </c>
      <c r="C292">
        <v>529386</v>
      </c>
      <c r="D292" t="s">
        <v>2847</v>
      </c>
      <c r="E292">
        <v>291</v>
      </c>
      <c r="F292" s="62" t="s">
        <v>4771</v>
      </c>
    </row>
    <row r="293" ht="15" spans="1:6">
      <c r="A293" t="s">
        <v>2849</v>
      </c>
      <c r="B293" t="s">
        <v>402</v>
      </c>
      <c r="C293">
        <v>502362</v>
      </c>
      <c r="D293" t="s">
        <v>2850</v>
      </c>
      <c r="E293">
        <v>292</v>
      </c>
      <c r="F293" s="62" t="s">
        <v>4772</v>
      </c>
    </row>
    <row r="294" ht="15" spans="1:6">
      <c r="A294" t="s">
        <v>1793</v>
      </c>
      <c r="B294" t="s">
        <v>96</v>
      </c>
      <c r="C294">
        <v>500728</v>
      </c>
      <c r="D294" t="s">
        <v>1794</v>
      </c>
      <c r="E294">
        <v>293</v>
      </c>
      <c r="F294" s="62" t="s">
        <v>4774</v>
      </c>
    </row>
    <row r="295" ht="15" spans="1:6">
      <c r="A295" t="s">
        <v>1090</v>
      </c>
      <c r="B295" t="s">
        <v>373</v>
      </c>
      <c r="C295">
        <v>529065</v>
      </c>
      <c r="D295" t="s">
        <v>1418</v>
      </c>
      <c r="E295">
        <v>294</v>
      </c>
      <c r="F295" s="62" t="s">
        <v>4779</v>
      </c>
    </row>
    <row r="296" ht="15" spans="1:6">
      <c r="A296" t="s">
        <v>46</v>
      </c>
      <c r="B296" t="s">
        <v>36</v>
      </c>
      <c r="C296">
        <v>529443</v>
      </c>
      <c r="D296" t="s">
        <v>2859</v>
      </c>
      <c r="E296">
        <v>295</v>
      </c>
      <c r="F296" s="62" t="s">
        <v>4785</v>
      </c>
    </row>
    <row r="297" ht="15" spans="1:6">
      <c r="A297" t="s">
        <v>911</v>
      </c>
      <c r="B297" t="s">
        <v>36</v>
      </c>
      <c r="C297">
        <v>529991</v>
      </c>
      <c r="D297" t="s">
        <v>912</v>
      </c>
      <c r="E297">
        <v>295</v>
      </c>
      <c r="F297" s="62" t="s">
        <v>4784</v>
      </c>
    </row>
    <row r="298" ht="15" spans="1:6">
      <c r="A298" t="s">
        <v>1365</v>
      </c>
      <c r="B298" t="s">
        <v>36</v>
      </c>
      <c r="C298">
        <v>529055</v>
      </c>
      <c r="D298" t="s">
        <v>1366</v>
      </c>
      <c r="E298">
        <v>295</v>
      </c>
      <c r="F298" s="62" t="s">
        <v>4787</v>
      </c>
    </row>
    <row r="299" ht="15" spans="1:6">
      <c r="A299" t="s">
        <v>2861</v>
      </c>
      <c r="B299" t="s">
        <v>402</v>
      </c>
      <c r="C299">
        <v>505924</v>
      </c>
      <c r="D299" t="s">
        <v>2862</v>
      </c>
      <c r="E299">
        <v>298</v>
      </c>
      <c r="F299" s="62" t="s">
        <v>4789</v>
      </c>
    </row>
    <row r="300" ht="15" spans="1:6">
      <c r="A300" t="s">
        <v>404</v>
      </c>
      <c r="B300" t="s">
        <v>405</v>
      </c>
      <c r="C300">
        <v>529393</v>
      </c>
      <c r="D300" t="s">
        <v>2866</v>
      </c>
      <c r="E300">
        <v>299</v>
      </c>
      <c r="F300" s="62" t="s">
        <v>4795</v>
      </c>
    </row>
    <row r="301" ht="15" spans="1:6">
      <c r="A301" t="s">
        <v>372</v>
      </c>
      <c r="B301" t="s">
        <v>373</v>
      </c>
      <c r="C301">
        <v>529683</v>
      </c>
      <c r="D301" t="s">
        <v>2867</v>
      </c>
      <c r="E301">
        <v>299</v>
      </c>
      <c r="F301" s="62" t="s">
        <v>4797</v>
      </c>
    </row>
    <row r="302" ht="15" spans="1:6">
      <c r="A302" t="s">
        <v>2116</v>
      </c>
      <c r="B302" t="s">
        <v>405</v>
      </c>
      <c r="C302">
        <v>528853</v>
      </c>
      <c r="D302" t="s">
        <v>2117</v>
      </c>
      <c r="E302">
        <v>299</v>
      </c>
      <c r="F302" s="62" t="s">
        <v>4798</v>
      </c>
    </row>
    <row r="303" ht="15" spans="1:6">
      <c r="A303" t="s">
        <v>911</v>
      </c>
      <c r="B303" t="s">
        <v>36</v>
      </c>
      <c r="C303">
        <v>506192</v>
      </c>
      <c r="D303" t="s">
        <v>1032</v>
      </c>
      <c r="E303">
        <v>302</v>
      </c>
      <c r="F303" s="62" t="s">
        <v>4806</v>
      </c>
    </row>
    <row r="304" ht="15" spans="1:6">
      <c r="A304" t="s">
        <v>2871</v>
      </c>
      <c r="B304" t="s">
        <v>218</v>
      </c>
      <c r="C304">
        <v>529145</v>
      </c>
      <c r="D304" t="s">
        <v>2872</v>
      </c>
      <c r="E304">
        <v>302</v>
      </c>
      <c r="F304" s="62" t="s">
        <v>4807</v>
      </c>
    </row>
    <row r="305" ht="15" spans="1:6">
      <c r="A305" t="s">
        <v>2034</v>
      </c>
      <c r="B305" t="s">
        <v>402</v>
      </c>
      <c r="C305">
        <v>503573</v>
      </c>
      <c r="D305" t="s">
        <v>2035</v>
      </c>
      <c r="E305">
        <v>302</v>
      </c>
      <c r="F305" s="62" t="s">
        <v>4805</v>
      </c>
    </row>
    <row r="306" ht="15" spans="1:6">
      <c r="A306" t="s">
        <v>460</v>
      </c>
      <c r="B306" t="s">
        <v>461</v>
      </c>
      <c r="C306">
        <v>504859</v>
      </c>
      <c r="D306" t="s">
        <v>619</v>
      </c>
      <c r="E306">
        <v>305</v>
      </c>
      <c r="F306" s="62" t="s">
        <v>4811</v>
      </c>
    </row>
    <row r="307" ht="15" spans="1:6">
      <c r="A307" t="s">
        <v>1944</v>
      </c>
      <c r="B307" t="s">
        <v>692</v>
      </c>
      <c r="C307">
        <v>501360</v>
      </c>
      <c r="D307" t="s">
        <v>1945</v>
      </c>
      <c r="E307">
        <v>305</v>
      </c>
      <c r="F307" s="62" t="s">
        <v>4809</v>
      </c>
    </row>
    <row r="308" ht="15" spans="1:6">
      <c r="A308" t="s">
        <v>1812</v>
      </c>
      <c r="B308" t="s">
        <v>405</v>
      </c>
      <c r="C308">
        <v>505594</v>
      </c>
      <c r="D308" t="s">
        <v>1813</v>
      </c>
      <c r="E308">
        <v>307</v>
      </c>
      <c r="F308" s="62" t="s">
        <v>4815</v>
      </c>
    </row>
    <row r="309" ht="15" spans="1:6">
      <c r="A309" t="s">
        <v>2877</v>
      </c>
      <c r="B309" t="s">
        <v>96</v>
      </c>
      <c r="C309">
        <v>500634</v>
      </c>
      <c r="D309" t="s">
        <v>2878</v>
      </c>
      <c r="E309">
        <v>307</v>
      </c>
      <c r="F309" s="62" t="s">
        <v>4819</v>
      </c>
    </row>
    <row r="310" ht="15" spans="1:6">
      <c r="A310" t="s">
        <v>1688</v>
      </c>
      <c r="B310" t="s">
        <v>36</v>
      </c>
      <c r="C310">
        <v>528872</v>
      </c>
      <c r="D310" t="s">
        <v>1689</v>
      </c>
      <c r="E310">
        <v>309</v>
      </c>
      <c r="F310" s="62" t="s">
        <v>4821</v>
      </c>
    </row>
    <row r="311" ht="15" spans="1:6">
      <c r="A311" t="s">
        <v>369</v>
      </c>
      <c r="B311" t="s">
        <v>370</v>
      </c>
      <c r="C311">
        <v>528873</v>
      </c>
      <c r="D311" t="s">
        <v>892</v>
      </c>
      <c r="E311">
        <v>310</v>
      </c>
      <c r="F311" s="62" t="s">
        <v>4831</v>
      </c>
    </row>
    <row r="312" ht="15" spans="1:6">
      <c r="A312" t="s">
        <v>1477</v>
      </c>
      <c r="B312" t="s">
        <v>36</v>
      </c>
      <c r="C312">
        <v>501237</v>
      </c>
      <c r="D312" t="s">
        <v>1478</v>
      </c>
      <c r="E312">
        <v>310</v>
      </c>
      <c r="F312" s="62" t="s">
        <v>4833</v>
      </c>
    </row>
    <row r="313" ht="15" spans="1:6">
      <c r="A313" t="s">
        <v>1392</v>
      </c>
      <c r="B313" t="s">
        <v>131</v>
      </c>
      <c r="C313">
        <v>528966</v>
      </c>
      <c r="D313" t="s">
        <v>1393</v>
      </c>
      <c r="E313">
        <v>312</v>
      </c>
      <c r="F313" s="62" t="s">
        <v>4838</v>
      </c>
    </row>
    <row r="314" ht="15" spans="1:6">
      <c r="A314" t="s">
        <v>715</v>
      </c>
      <c r="B314" t="s">
        <v>402</v>
      </c>
      <c r="C314">
        <v>528978</v>
      </c>
      <c r="D314" t="s">
        <v>2897</v>
      </c>
      <c r="E314">
        <v>312</v>
      </c>
      <c r="F314" s="62" t="s">
        <v>4839</v>
      </c>
    </row>
    <row r="315" ht="15" spans="1:6">
      <c r="A315" t="s">
        <v>2153</v>
      </c>
      <c r="B315" t="s">
        <v>586</v>
      </c>
      <c r="C315">
        <v>528851</v>
      </c>
      <c r="D315" t="s">
        <v>2154</v>
      </c>
      <c r="E315">
        <v>312</v>
      </c>
      <c r="F315" s="62" t="s">
        <v>4836</v>
      </c>
    </row>
    <row r="316" ht="15" spans="1:6">
      <c r="A316" t="s">
        <v>2906</v>
      </c>
      <c r="B316" t="s">
        <v>402</v>
      </c>
      <c r="C316">
        <v>528856</v>
      </c>
      <c r="D316" t="s">
        <v>2907</v>
      </c>
      <c r="E316">
        <v>315</v>
      </c>
      <c r="F316" s="62" t="s">
        <v>4849</v>
      </c>
    </row>
    <row r="317" ht="15" spans="1:6">
      <c r="A317" t="s">
        <v>1340</v>
      </c>
      <c r="B317" t="s">
        <v>692</v>
      </c>
      <c r="C317">
        <v>529124</v>
      </c>
      <c r="D317" t="s">
        <v>2908</v>
      </c>
      <c r="E317">
        <v>316</v>
      </c>
      <c r="F317" s="62" t="s">
        <v>4851</v>
      </c>
    </row>
    <row r="318" ht="15" spans="1:6">
      <c r="A318" t="s">
        <v>2909</v>
      </c>
      <c r="B318" t="s">
        <v>218</v>
      </c>
      <c r="C318">
        <v>501087</v>
      </c>
      <c r="D318" t="s">
        <v>2910</v>
      </c>
      <c r="E318">
        <v>316</v>
      </c>
      <c r="F318" s="62" t="s">
        <v>4852</v>
      </c>
    </row>
    <row r="319" ht="15" spans="1:6">
      <c r="A319" t="s">
        <v>1369</v>
      </c>
      <c r="B319" t="s">
        <v>302</v>
      </c>
      <c r="C319">
        <v>528819</v>
      </c>
      <c r="D319" t="s">
        <v>1370</v>
      </c>
      <c r="E319">
        <v>316</v>
      </c>
      <c r="F319" s="62" t="s">
        <v>4853</v>
      </c>
    </row>
    <row r="320" ht="15" spans="1:6">
      <c r="A320" t="s">
        <v>1679</v>
      </c>
      <c r="B320" t="s">
        <v>445</v>
      </c>
      <c r="C320">
        <v>529684</v>
      </c>
      <c r="D320" t="s">
        <v>1680</v>
      </c>
      <c r="E320">
        <v>316</v>
      </c>
      <c r="F320" s="62" t="s">
        <v>4850</v>
      </c>
    </row>
    <row r="321" ht="15" spans="1:6">
      <c r="A321" t="s">
        <v>206</v>
      </c>
      <c r="B321" t="s">
        <v>36</v>
      </c>
      <c r="C321">
        <v>530028</v>
      </c>
      <c r="D321" t="s">
        <v>2914</v>
      </c>
      <c r="E321">
        <v>316</v>
      </c>
      <c r="F321" s="62" t="s">
        <v>4856</v>
      </c>
    </row>
    <row r="322" ht="15" spans="1:6">
      <c r="A322" t="s">
        <v>2507</v>
      </c>
      <c r="B322" t="s">
        <v>545</v>
      </c>
      <c r="C322">
        <v>502255</v>
      </c>
      <c r="D322" t="s">
        <v>2915</v>
      </c>
      <c r="E322">
        <v>321</v>
      </c>
      <c r="F322" s="62" t="s">
        <v>4858</v>
      </c>
    </row>
    <row r="323" ht="15" spans="1:6">
      <c r="A323" t="s">
        <v>2921</v>
      </c>
      <c r="B323" t="s">
        <v>36</v>
      </c>
      <c r="C323">
        <v>506455</v>
      </c>
      <c r="D323" t="s">
        <v>2922</v>
      </c>
      <c r="E323">
        <v>321</v>
      </c>
      <c r="F323" s="62" t="s">
        <v>4861</v>
      </c>
    </row>
    <row r="324" ht="15" spans="1:6">
      <c r="A324" t="s">
        <v>2191</v>
      </c>
      <c r="B324" t="s">
        <v>692</v>
      </c>
      <c r="C324">
        <v>529034</v>
      </c>
      <c r="D324" t="s">
        <v>2192</v>
      </c>
      <c r="E324">
        <v>321</v>
      </c>
      <c r="F324" s="62" t="s">
        <v>4862</v>
      </c>
    </row>
    <row r="325" ht="15" spans="1:6">
      <c r="A325" t="s">
        <v>57</v>
      </c>
      <c r="B325" t="s">
        <v>36</v>
      </c>
      <c r="C325">
        <v>504845</v>
      </c>
      <c r="D325" t="s">
        <v>1241</v>
      </c>
      <c r="E325">
        <v>324</v>
      </c>
      <c r="F325" s="62" t="s">
        <v>4868</v>
      </c>
    </row>
    <row r="326" ht="15" spans="1:6">
      <c r="A326" t="s">
        <v>2084</v>
      </c>
      <c r="B326" t="s">
        <v>692</v>
      </c>
      <c r="C326">
        <v>503205</v>
      </c>
      <c r="D326" t="s">
        <v>2085</v>
      </c>
      <c r="E326">
        <v>324</v>
      </c>
      <c r="F326" s="62" t="s">
        <v>4866</v>
      </c>
    </row>
    <row r="327" ht="15" spans="1:6">
      <c r="A327" t="s">
        <v>727</v>
      </c>
      <c r="B327" t="s">
        <v>36</v>
      </c>
      <c r="C327">
        <v>528852</v>
      </c>
      <c r="D327" t="s">
        <v>728</v>
      </c>
      <c r="E327">
        <v>326</v>
      </c>
      <c r="F327" s="62" t="s">
        <v>4870</v>
      </c>
    </row>
    <row r="328" ht="15" spans="1:6">
      <c r="A328" t="s">
        <v>1162</v>
      </c>
      <c r="B328" t="s">
        <v>36</v>
      </c>
      <c r="C328">
        <v>504593</v>
      </c>
      <c r="D328" t="s">
        <v>1163</v>
      </c>
      <c r="E328">
        <v>327</v>
      </c>
      <c r="F328" s="62" t="s">
        <v>4875</v>
      </c>
    </row>
    <row r="329" ht="15" spans="1:6">
      <c r="A329" t="s">
        <v>2930</v>
      </c>
      <c r="B329" t="s">
        <v>96</v>
      </c>
      <c r="C329">
        <v>528861</v>
      </c>
      <c r="D329" t="s">
        <v>2931</v>
      </c>
      <c r="E329">
        <v>327</v>
      </c>
      <c r="F329" s="62" t="s">
        <v>4876</v>
      </c>
    </row>
    <row r="330" ht="15" spans="1:6">
      <c r="A330" t="s">
        <v>2932</v>
      </c>
      <c r="B330" t="s">
        <v>302</v>
      </c>
      <c r="C330">
        <v>529337</v>
      </c>
      <c r="D330" t="s">
        <v>2933</v>
      </c>
      <c r="E330">
        <v>327</v>
      </c>
      <c r="F330" s="62" t="s">
        <v>4877</v>
      </c>
    </row>
    <row r="331" ht="15" spans="1:6">
      <c r="A331" t="s">
        <v>1856</v>
      </c>
      <c r="B331" t="s">
        <v>924</v>
      </c>
      <c r="C331">
        <v>504230</v>
      </c>
      <c r="D331" t="s">
        <v>1857</v>
      </c>
      <c r="E331">
        <v>327</v>
      </c>
      <c r="F331" s="62" t="s">
        <v>4874</v>
      </c>
    </row>
    <row r="332" ht="15" spans="1:6">
      <c r="A332" t="s">
        <v>524</v>
      </c>
      <c r="B332" t="s">
        <v>445</v>
      </c>
      <c r="C332">
        <v>529201</v>
      </c>
      <c r="D332" t="s">
        <v>2937</v>
      </c>
      <c r="E332">
        <v>331</v>
      </c>
      <c r="F332" s="62" t="s">
        <v>4880</v>
      </c>
    </row>
    <row r="333" ht="15" spans="1:6">
      <c r="A333" t="s">
        <v>1414</v>
      </c>
      <c r="B333" t="s">
        <v>405</v>
      </c>
      <c r="C333">
        <v>529142</v>
      </c>
      <c r="D333" t="s">
        <v>1415</v>
      </c>
      <c r="E333">
        <v>331</v>
      </c>
      <c r="F333" s="62" t="s">
        <v>4881</v>
      </c>
    </row>
    <row r="334" ht="15" spans="1:6">
      <c r="A334" t="s">
        <v>1670</v>
      </c>
      <c r="B334" t="s">
        <v>373</v>
      </c>
      <c r="C334">
        <v>529158</v>
      </c>
      <c r="D334" t="s">
        <v>1671</v>
      </c>
      <c r="E334">
        <v>333</v>
      </c>
      <c r="F334" s="62" t="s">
        <v>4889</v>
      </c>
    </row>
    <row r="335" ht="15" spans="1:6">
      <c r="A335" t="s">
        <v>2279</v>
      </c>
      <c r="B335" t="s">
        <v>1158</v>
      </c>
      <c r="C335">
        <v>503315</v>
      </c>
      <c r="D335" t="s">
        <v>2280</v>
      </c>
      <c r="E335">
        <v>334</v>
      </c>
      <c r="F335" s="62" t="s">
        <v>4891</v>
      </c>
    </row>
    <row r="336" ht="15" spans="1:6">
      <c r="A336" t="s">
        <v>57</v>
      </c>
      <c r="B336" t="s">
        <v>36</v>
      </c>
      <c r="C336">
        <v>506805</v>
      </c>
      <c r="D336" t="s">
        <v>751</v>
      </c>
      <c r="E336">
        <v>335</v>
      </c>
      <c r="F336" s="62" t="s">
        <v>4895</v>
      </c>
    </row>
    <row r="337" ht="15" spans="1:6">
      <c r="A337" t="s">
        <v>2950</v>
      </c>
      <c r="B337" t="s">
        <v>218</v>
      </c>
      <c r="C337">
        <v>505886</v>
      </c>
      <c r="D337" t="s">
        <v>2951</v>
      </c>
      <c r="E337">
        <v>335</v>
      </c>
      <c r="F337" s="62" t="s">
        <v>4898</v>
      </c>
    </row>
    <row r="338" ht="15" spans="1:6">
      <c r="A338" t="s">
        <v>2076</v>
      </c>
      <c r="B338" t="s">
        <v>402</v>
      </c>
      <c r="C338">
        <v>503830</v>
      </c>
      <c r="D338" t="s">
        <v>2077</v>
      </c>
      <c r="E338">
        <v>335</v>
      </c>
      <c r="F338" s="62" t="s">
        <v>4899</v>
      </c>
    </row>
    <row r="339" ht="15" spans="1:6">
      <c r="A339" t="s">
        <v>2953</v>
      </c>
      <c r="B339" t="s">
        <v>218</v>
      </c>
      <c r="C339">
        <v>501414</v>
      </c>
      <c r="D339" t="s">
        <v>2954</v>
      </c>
      <c r="E339">
        <v>338</v>
      </c>
      <c r="F339" s="62" t="s">
        <v>4903</v>
      </c>
    </row>
    <row r="340" ht="15" spans="1:6">
      <c r="A340" t="s">
        <v>2956</v>
      </c>
      <c r="B340" t="s">
        <v>402</v>
      </c>
      <c r="C340">
        <v>503965</v>
      </c>
      <c r="D340" t="s">
        <v>2957</v>
      </c>
      <c r="E340">
        <v>339</v>
      </c>
      <c r="F340" s="62" t="s">
        <v>4904</v>
      </c>
    </row>
    <row r="341" ht="15" spans="1:6">
      <c r="A341" t="s">
        <v>1437</v>
      </c>
      <c r="B341" t="s">
        <v>461</v>
      </c>
      <c r="C341">
        <v>500923</v>
      </c>
      <c r="D341" t="s">
        <v>2958</v>
      </c>
      <c r="E341">
        <v>340</v>
      </c>
      <c r="F341" s="62" t="s">
        <v>4909</v>
      </c>
    </row>
    <row r="342" ht="15" spans="1:6">
      <c r="A342" t="s">
        <v>57</v>
      </c>
      <c r="B342" t="s">
        <v>36</v>
      </c>
      <c r="C342">
        <v>503692</v>
      </c>
      <c r="D342" t="s">
        <v>2959</v>
      </c>
      <c r="E342">
        <v>340</v>
      </c>
      <c r="F342" s="62" t="s">
        <v>4910</v>
      </c>
    </row>
    <row r="343" ht="15" spans="1:6">
      <c r="A343" t="s">
        <v>958</v>
      </c>
      <c r="B343" t="s">
        <v>405</v>
      </c>
      <c r="C343">
        <v>529990</v>
      </c>
      <c r="D343" t="s">
        <v>959</v>
      </c>
      <c r="E343">
        <v>340</v>
      </c>
      <c r="F343" s="62" t="s">
        <v>4907</v>
      </c>
    </row>
    <row r="344" ht="15" spans="1:6">
      <c r="A344" t="s">
        <v>401</v>
      </c>
      <c r="B344" t="s">
        <v>402</v>
      </c>
      <c r="C344">
        <v>529454</v>
      </c>
      <c r="D344" t="s">
        <v>1737</v>
      </c>
      <c r="E344">
        <v>340</v>
      </c>
      <c r="F344" s="62" t="s">
        <v>4906</v>
      </c>
    </row>
    <row r="345" ht="15" spans="1:6">
      <c r="A345" t="s">
        <v>2031</v>
      </c>
      <c r="B345" t="s">
        <v>117</v>
      </c>
      <c r="C345">
        <v>528860</v>
      </c>
      <c r="D345" t="s">
        <v>2032</v>
      </c>
      <c r="E345">
        <v>340</v>
      </c>
      <c r="F345" s="62" t="s">
        <v>4908</v>
      </c>
    </row>
    <row r="346" ht="15" spans="1:6">
      <c r="A346" t="s">
        <v>2960</v>
      </c>
      <c r="B346" t="s">
        <v>96</v>
      </c>
      <c r="C346">
        <v>505131</v>
      </c>
      <c r="D346" t="s">
        <v>2961</v>
      </c>
      <c r="E346">
        <v>345</v>
      </c>
      <c r="F346" s="62" t="s">
        <v>4914</v>
      </c>
    </row>
    <row r="347" ht="15" spans="1:6">
      <c r="A347" t="s">
        <v>1987</v>
      </c>
      <c r="B347" t="s">
        <v>370</v>
      </c>
      <c r="C347">
        <v>528976</v>
      </c>
      <c r="D347" t="s">
        <v>1988</v>
      </c>
      <c r="E347">
        <v>345</v>
      </c>
      <c r="F347" s="62" t="s">
        <v>4912</v>
      </c>
    </row>
    <row r="348" ht="15" spans="1:6">
      <c r="A348" t="s">
        <v>297</v>
      </c>
      <c r="B348" t="s">
        <v>298</v>
      </c>
      <c r="C348">
        <v>529135</v>
      </c>
      <c r="D348" t="s">
        <v>2962</v>
      </c>
      <c r="E348">
        <v>347</v>
      </c>
      <c r="F348" s="62" t="s">
        <v>4920</v>
      </c>
    </row>
    <row r="349" ht="15" spans="1:6">
      <c r="A349" t="s">
        <v>2222</v>
      </c>
      <c r="B349" t="s">
        <v>461</v>
      </c>
      <c r="C349">
        <v>502920</v>
      </c>
      <c r="D349" t="s">
        <v>2296</v>
      </c>
      <c r="E349">
        <v>347</v>
      </c>
      <c r="F349" s="62" t="s">
        <v>4916</v>
      </c>
    </row>
    <row r="350" ht="15" spans="1:6">
      <c r="A350" t="s">
        <v>715</v>
      </c>
      <c r="B350" t="s">
        <v>402</v>
      </c>
      <c r="C350">
        <v>500603</v>
      </c>
      <c r="D350" t="s">
        <v>2974</v>
      </c>
      <c r="E350">
        <v>349</v>
      </c>
      <c r="F350" s="62" t="s">
        <v>4928</v>
      </c>
    </row>
    <row r="351" ht="15" spans="1:6">
      <c r="A351" t="s">
        <v>2242</v>
      </c>
      <c r="B351" t="s">
        <v>461</v>
      </c>
      <c r="C351">
        <v>529400</v>
      </c>
      <c r="D351" t="s">
        <v>2317</v>
      </c>
      <c r="E351">
        <v>349</v>
      </c>
      <c r="F351" s="62" t="s">
        <v>4930</v>
      </c>
    </row>
    <row r="352" ht="15" spans="1:6">
      <c r="A352" t="s">
        <v>770</v>
      </c>
      <c r="B352" t="s">
        <v>545</v>
      </c>
      <c r="C352">
        <v>529040</v>
      </c>
      <c r="D352" t="s">
        <v>771</v>
      </c>
      <c r="E352">
        <v>351</v>
      </c>
      <c r="F352" s="62" t="s">
        <v>4933</v>
      </c>
    </row>
    <row r="353" ht="15" spans="1:6">
      <c r="A353" t="s">
        <v>2489</v>
      </c>
      <c r="B353" t="s">
        <v>218</v>
      </c>
      <c r="C353">
        <v>506008</v>
      </c>
      <c r="D353" t="s">
        <v>2994</v>
      </c>
      <c r="E353">
        <v>352</v>
      </c>
      <c r="F353" s="62" t="s">
        <v>4951</v>
      </c>
    </row>
    <row r="354" ht="15" spans="1:6">
      <c r="A354" t="s">
        <v>1808</v>
      </c>
      <c r="B354" t="s">
        <v>36</v>
      </c>
      <c r="C354">
        <v>528973</v>
      </c>
      <c r="D354" t="s">
        <v>1809</v>
      </c>
      <c r="E354">
        <v>352</v>
      </c>
      <c r="F354" s="62" t="s">
        <v>4948</v>
      </c>
    </row>
    <row r="355" ht="15" spans="1:6">
      <c r="A355" t="s">
        <v>524</v>
      </c>
      <c r="B355" t="s">
        <v>445</v>
      </c>
      <c r="C355">
        <v>501581</v>
      </c>
      <c r="D355" t="s">
        <v>1811</v>
      </c>
      <c r="E355">
        <v>352</v>
      </c>
      <c r="F355" s="62" t="s">
        <v>4949</v>
      </c>
    </row>
    <row r="356" ht="15" spans="1:6">
      <c r="A356" t="s">
        <v>57</v>
      </c>
      <c r="B356" t="s">
        <v>36</v>
      </c>
      <c r="C356">
        <v>529153</v>
      </c>
      <c r="D356" t="s">
        <v>1910</v>
      </c>
      <c r="E356">
        <v>352</v>
      </c>
      <c r="F356" s="62" t="s">
        <v>4947</v>
      </c>
    </row>
    <row r="357" ht="15" spans="1:6">
      <c r="A357" t="s">
        <v>188</v>
      </c>
      <c r="B357" t="s">
        <v>36</v>
      </c>
      <c r="C357">
        <v>529164</v>
      </c>
      <c r="D357" t="s">
        <v>2995</v>
      </c>
      <c r="E357">
        <v>352</v>
      </c>
      <c r="F357" s="62" t="s">
        <v>4952</v>
      </c>
    </row>
    <row r="358" ht="15" spans="1:6">
      <c r="A358" t="s">
        <v>1127</v>
      </c>
      <c r="B358" t="s">
        <v>298</v>
      </c>
      <c r="C358">
        <v>528837</v>
      </c>
      <c r="D358" t="s">
        <v>1128</v>
      </c>
      <c r="E358">
        <v>357</v>
      </c>
      <c r="F358" s="62" t="s">
        <v>4955</v>
      </c>
    </row>
    <row r="359" ht="15" spans="1:6">
      <c r="A359" t="s">
        <v>1970</v>
      </c>
      <c r="B359" t="s">
        <v>582</v>
      </c>
      <c r="C359">
        <v>529278</v>
      </c>
      <c r="D359" t="s">
        <v>1971</v>
      </c>
      <c r="E359">
        <v>357</v>
      </c>
      <c r="F359" s="62" t="s">
        <v>4957</v>
      </c>
    </row>
    <row r="360" ht="15" spans="1:6">
      <c r="A360" t="s">
        <v>1608</v>
      </c>
      <c r="B360" t="s">
        <v>1609</v>
      </c>
      <c r="C360">
        <v>529002</v>
      </c>
      <c r="D360" t="s">
        <v>1610</v>
      </c>
      <c r="E360">
        <v>359</v>
      </c>
      <c r="F360" s="62" t="s">
        <v>4967</v>
      </c>
    </row>
    <row r="361" ht="15" spans="1:6">
      <c r="A361" t="s">
        <v>3008</v>
      </c>
      <c r="B361" t="s">
        <v>218</v>
      </c>
      <c r="C361">
        <v>528967</v>
      </c>
      <c r="D361" t="s">
        <v>3009</v>
      </c>
      <c r="E361">
        <v>359</v>
      </c>
      <c r="F361" s="62" t="s">
        <v>4968</v>
      </c>
    </row>
    <row r="362" ht="15" spans="1:6">
      <c r="A362" t="s">
        <v>1390</v>
      </c>
      <c r="B362" t="s">
        <v>461</v>
      </c>
      <c r="C362">
        <v>530040</v>
      </c>
      <c r="D362" t="s">
        <v>3010</v>
      </c>
      <c r="E362">
        <v>359</v>
      </c>
      <c r="F362" s="62" t="s">
        <v>4969</v>
      </c>
    </row>
    <row r="363" ht="15" spans="1:6">
      <c r="A363" t="s">
        <v>3011</v>
      </c>
      <c r="B363" t="s">
        <v>405</v>
      </c>
      <c r="C363">
        <v>529254</v>
      </c>
      <c r="D363" t="s">
        <v>3012</v>
      </c>
      <c r="E363">
        <v>362</v>
      </c>
      <c r="F363" s="62" t="s">
        <v>4972</v>
      </c>
    </row>
    <row r="364" ht="15" spans="1:6">
      <c r="A364" t="s">
        <v>35</v>
      </c>
      <c r="B364" t="s">
        <v>36</v>
      </c>
      <c r="C364">
        <v>529009</v>
      </c>
      <c r="D364" t="s">
        <v>1403</v>
      </c>
      <c r="E364">
        <v>362</v>
      </c>
      <c r="F364" s="62" t="s">
        <v>4970</v>
      </c>
    </row>
    <row r="365" ht="15" spans="1:6">
      <c r="A365" t="s">
        <v>1990</v>
      </c>
      <c r="B365" t="s">
        <v>36</v>
      </c>
      <c r="C365">
        <v>529675</v>
      </c>
      <c r="D365" t="s">
        <v>1991</v>
      </c>
      <c r="E365">
        <v>362</v>
      </c>
      <c r="F365" s="62" t="s">
        <v>4971</v>
      </c>
    </row>
    <row r="366" ht="15" spans="1:6">
      <c r="A366" t="s">
        <v>907</v>
      </c>
      <c r="B366" t="s">
        <v>218</v>
      </c>
      <c r="C366">
        <v>529342</v>
      </c>
      <c r="D366" t="s">
        <v>908</v>
      </c>
      <c r="E366">
        <v>365</v>
      </c>
      <c r="F366" s="62" t="s">
        <v>4976</v>
      </c>
    </row>
    <row r="367" ht="15" spans="1:6">
      <c r="A367" t="s">
        <v>1160</v>
      </c>
      <c r="B367" t="s">
        <v>373</v>
      </c>
      <c r="C367">
        <v>529155</v>
      </c>
      <c r="D367" t="s">
        <v>1161</v>
      </c>
      <c r="E367">
        <v>365</v>
      </c>
      <c r="F367" s="62" t="s">
        <v>4979</v>
      </c>
    </row>
    <row r="368" ht="15" spans="1:6">
      <c r="A368" t="s">
        <v>3016</v>
      </c>
      <c r="B368" t="s">
        <v>402</v>
      </c>
      <c r="C368">
        <v>505807</v>
      </c>
      <c r="D368" t="s">
        <v>3017</v>
      </c>
      <c r="E368">
        <v>367</v>
      </c>
      <c r="F368" s="62" t="s">
        <v>4981</v>
      </c>
    </row>
    <row r="369" ht="15" spans="1:6">
      <c r="A369" t="s">
        <v>1406</v>
      </c>
      <c r="B369" t="s">
        <v>402</v>
      </c>
      <c r="C369">
        <v>529051</v>
      </c>
      <c r="D369" t="s">
        <v>1407</v>
      </c>
      <c r="E369">
        <v>367</v>
      </c>
      <c r="F369" s="62" t="s">
        <v>4982</v>
      </c>
    </row>
    <row r="370" ht="15" spans="1:6">
      <c r="A370" t="s">
        <v>3021</v>
      </c>
      <c r="B370" t="s">
        <v>96</v>
      </c>
      <c r="C370">
        <v>528947</v>
      </c>
      <c r="D370" t="s">
        <v>3022</v>
      </c>
      <c r="E370">
        <v>369</v>
      </c>
      <c r="F370" s="62" t="s">
        <v>4986</v>
      </c>
    </row>
    <row r="371" ht="15" spans="1:6">
      <c r="A371" t="s">
        <v>372</v>
      </c>
      <c r="B371" t="s">
        <v>373</v>
      </c>
      <c r="C371">
        <v>529075</v>
      </c>
      <c r="D371" t="s">
        <v>3023</v>
      </c>
      <c r="E371">
        <v>369</v>
      </c>
      <c r="F371" s="62" t="s">
        <v>4987</v>
      </c>
    </row>
    <row r="372" ht="15" spans="1:6">
      <c r="A372" t="s">
        <v>3024</v>
      </c>
      <c r="B372" t="s">
        <v>298</v>
      </c>
      <c r="C372">
        <v>528953</v>
      </c>
      <c r="D372" t="s">
        <v>3025</v>
      </c>
      <c r="E372">
        <v>369</v>
      </c>
      <c r="F372" s="62" t="s">
        <v>4988</v>
      </c>
    </row>
    <row r="373" ht="15" spans="1:6">
      <c r="A373" t="s">
        <v>3031</v>
      </c>
      <c r="B373" t="s">
        <v>405</v>
      </c>
      <c r="C373">
        <v>529183</v>
      </c>
      <c r="D373" t="s">
        <v>3032</v>
      </c>
      <c r="E373">
        <v>372</v>
      </c>
      <c r="F373" s="62" t="s">
        <v>4992</v>
      </c>
    </row>
    <row r="374" ht="15" spans="1:6">
      <c r="A374" t="s">
        <v>369</v>
      </c>
      <c r="B374" t="s">
        <v>370</v>
      </c>
      <c r="C374">
        <v>528990</v>
      </c>
      <c r="D374" t="s">
        <v>3033</v>
      </c>
      <c r="E374">
        <v>372</v>
      </c>
      <c r="F374" s="62" t="s">
        <v>4993</v>
      </c>
    </row>
    <row r="375" ht="15" spans="1:6">
      <c r="A375" t="s">
        <v>3029</v>
      </c>
      <c r="B375" t="s">
        <v>402</v>
      </c>
      <c r="C375">
        <v>505673</v>
      </c>
      <c r="D375" t="s">
        <v>3030</v>
      </c>
      <c r="E375">
        <v>372</v>
      </c>
      <c r="F375" s="62" t="s">
        <v>4991</v>
      </c>
    </row>
    <row r="376" ht="15" spans="1:6">
      <c r="A376" t="s">
        <v>3036</v>
      </c>
      <c r="B376" t="s">
        <v>402</v>
      </c>
      <c r="C376">
        <v>503239</v>
      </c>
      <c r="D376" t="s">
        <v>3037</v>
      </c>
      <c r="E376">
        <v>372</v>
      </c>
      <c r="F376" s="62" t="s">
        <v>4996</v>
      </c>
    </row>
    <row r="377" ht="15" spans="1:6">
      <c r="A377" t="s">
        <v>1497</v>
      </c>
      <c r="B377" t="s">
        <v>405</v>
      </c>
      <c r="C377">
        <v>528992</v>
      </c>
      <c r="D377" t="s">
        <v>3038</v>
      </c>
      <c r="E377">
        <v>372</v>
      </c>
      <c r="F377" s="62" t="s">
        <v>4997</v>
      </c>
    </row>
    <row r="378" ht="15" spans="1:6">
      <c r="A378" t="s">
        <v>3039</v>
      </c>
      <c r="B378" t="s">
        <v>545</v>
      </c>
      <c r="C378">
        <v>528817</v>
      </c>
      <c r="D378" t="s">
        <v>3040</v>
      </c>
      <c r="E378">
        <v>372</v>
      </c>
      <c r="F378" s="62" t="s">
        <v>4998</v>
      </c>
    </row>
    <row r="379" ht="15" spans="1:6">
      <c r="A379" t="s">
        <v>452</v>
      </c>
      <c r="B379" t="s">
        <v>453</v>
      </c>
      <c r="C379">
        <v>529143</v>
      </c>
      <c r="D379" t="s">
        <v>454</v>
      </c>
      <c r="E379">
        <v>378</v>
      </c>
      <c r="F379" s="62" t="s">
        <v>5003</v>
      </c>
    </row>
    <row r="380" ht="15" spans="1:6">
      <c r="A380" t="s">
        <v>382</v>
      </c>
      <c r="B380" t="s">
        <v>298</v>
      </c>
      <c r="C380">
        <v>506184</v>
      </c>
      <c r="D380" t="s">
        <v>995</v>
      </c>
      <c r="E380">
        <v>378</v>
      </c>
      <c r="F380" s="62" t="s">
        <v>5004</v>
      </c>
    </row>
    <row r="381" ht="15" spans="1:6">
      <c r="A381" t="s">
        <v>3046</v>
      </c>
      <c r="B381" t="s">
        <v>218</v>
      </c>
      <c r="C381">
        <v>528879</v>
      </c>
      <c r="D381" t="s">
        <v>3047</v>
      </c>
      <c r="E381">
        <v>378</v>
      </c>
      <c r="F381" s="62" t="s">
        <v>5007</v>
      </c>
    </row>
    <row r="382" ht="15" spans="1:6">
      <c r="A382" t="s">
        <v>1057</v>
      </c>
      <c r="B382" t="s">
        <v>218</v>
      </c>
      <c r="C382">
        <v>529450</v>
      </c>
      <c r="D382" t="s">
        <v>1058</v>
      </c>
      <c r="E382">
        <v>381</v>
      </c>
      <c r="F382" s="62" t="s">
        <v>5012</v>
      </c>
    </row>
    <row r="383" ht="15" spans="1:6">
      <c r="A383" t="s">
        <v>3052</v>
      </c>
      <c r="B383" t="s">
        <v>405</v>
      </c>
      <c r="C383">
        <v>529174</v>
      </c>
      <c r="D383" t="s">
        <v>3053</v>
      </c>
      <c r="E383">
        <v>381</v>
      </c>
      <c r="F383" s="62" t="s">
        <v>5016</v>
      </c>
    </row>
    <row r="384" ht="15" spans="1:6">
      <c r="A384" t="s">
        <v>1799</v>
      </c>
      <c r="B384" t="s">
        <v>302</v>
      </c>
      <c r="C384">
        <v>529923</v>
      </c>
      <c r="D384" t="s">
        <v>3054</v>
      </c>
      <c r="E384">
        <v>381</v>
      </c>
      <c r="F384" s="62" t="s">
        <v>5017</v>
      </c>
    </row>
    <row r="385" ht="15" spans="1:6">
      <c r="A385" t="s">
        <v>180</v>
      </c>
      <c r="B385" t="s">
        <v>156</v>
      </c>
      <c r="C385">
        <v>529607</v>
      </c>
      <c r="D385" t="s">
        <v>3055</v>
      </c>
      <c r="E385">
        <v>384</v>
      </c>
      <c r="F385" s="62" t="s">
        <v>5020</v>
      </c>
    </row>
    <row r="386" ht="15" spans="1:6">
      <c r="A386" t="s">
        <v>2242</v>
      </c>
      <c r="B386" t="s">
        <v>461</v>
      </c>
      <c r="C386">
        <v>502646</v>
      </c>
      <c r="D386" t="s">
        <v>2243</v>
      </c>
      <c r="E386">
        <v>384</v>
      </c>
      <c r="F386" s="62" t="s">
        <v>5018</v>
      </c>
    </row>
    <row r="387" ht="15" spans="1:6">
      <c r="A387" t="s">
        <v>3063</v>
      </c>
      <c r="B387" t="s">
        <v>218</v>
      </c>
      <c r="C387">
        <v>528984</v>
      </c>
      <c r="D387" t="s">
        <v>3064</v>
      </c>
      <c r="E387">
        <v>386</v>
      </c>
      <c r="F387" s="62" t="s">
        <v>5028</v>
      </c>
    </row>
    <row r="388" ht="15" spans="1:6">
      <c r="A388" t="s">
        <v>246</v>
      </c>
      <c r="B388" t="s">
        <v>36</v>
      </c>
      <c r="C388">
        <v>529401</v>
      </c>
      <c r="D388" t="s">
        <v>847</v>
      </c>
      <c r="E388">
        <v>387</v>
      </c>
      <c r="F388" s="62" t="s">
        <v>5031</v>
      </c>
    </row>
    <row r="389" ht="15" spans="1:6">
      <c r="A389" t="s">
        <v>1942</v>
      </c>
      <c r="B389" t="s">
        <v>405</v>
      </c>
      <c r="C389">
        <v>528983</v>
      </c>
      <c r="D389" t="s">
        <v>1943</v>
      </c>
      <c r="E389">
        <v>387</v>
      </c>
      <c r="F389" s="62" t="s">
        <v>5034</v>
      </c>
    </row>
    <row r="390" ht="15" spans="1:6">
      <c r="A390" t="s">
        <v>606</v>
      </c>
      <c r="B390" t="s">
        <v>36</v>
      </c>
      <c r="C390">
        <v>528922</v>
      </c>
      <c r="D390" t="s">
        <v>607</v>
      </c>
      <c r="E390">
        <v>389</v>
      </c>
      <c r="F390" s="62" t="s">
        <v>5038</v>
      </c>
    </row>
    <row r="391" ht="15" spans="1:6">
      <c r="A391" t="s">
        <v>3073</v>
      </c>
      <c r="B391" t="s">
        <v>405</v>
      </c>
      <c r="C391">
        <v>529000</v>
      </c>
      <c r="D391" t="s">
        <v>3074</v>
      </c>
      <c r="E391">
        <v>389</v>
      </c>
      <c r="F391" s="62" t="s">
        <v>5040</v>
      </c>
    </row>
    <row r="392" ht="15" spans="1:6">
      <c r="A392" t="s">
        <v>1230</v>
      </c>
      <c r="B392" t="s">
        <v>96</v>
      </c>
      <c r="C392">
        <v>529466</v>
      </c>
      <c r="D392" t="s">
        <v>1231</v>
      </c>
      <c r="E392">
        <v>391</v>
      </c>
      <c r="F392" s="62" t="s">
        <v>5046</v>
      </c>
    </row>
    <row r="393" ht="15" spans="1:6">
      <c r="A393" t="s">
        <v>970</v>
      </c>
      <c r="B393" t="s">
        <v>461</v>
      </c>
      <c r="C393">
        <v>529186</v>
      </c>
      <c r="D393" t="s">
        <v>971</v>
      </c>
      <c r="E393">
        <v>392</v>
      </c>
      <c r="F393" s="62" t="s">
        <v>5050</v>
      </c>
    </row>
    <row r="394" ht="15" spans="1:6">
      <c r="A394" t="s">
        <v>3085</v>
      </c>
      <c r="B394" t="s">
        <v>3086</v>
      </c>
      <c r="C394">
        <v>529176</v>
      </c>
      <c r="D394" t="s">
        <v>3087</v>
      </c>
      <c r="E394">
        <v>392</v>
      </c>
      <c r="F394" s="62" t="s">
        <v>5052</v>
      </c>
    </row>
    <row r="395" ht="15" spans="1:6">
      <c r="A395" t="s">
        <v>524</v>
      </c>
      <c r="B395" t="s">
        <v>445</v>
      </c>
      <c r="C395">
        <v>506097</v>
      </c>
      <c r="D395" t="s">
        <v>525</v>
      </c>
      <c r="E395">
        <v>392</v>
      </c>
      <c r="F395" s="62" t="s">
        <v>5054</v>
      </c>
    </row>
    <row r="396" ht="15" spans="1:6">
      <c r="A396" t="s">
        <v>3088</v>
      </c>
      <c r="B396" t="s">
        <v>402</v>
      </c>
      <c r="C396">
        <v>529022</v>
      </c>
      <c r="D396" t="s">
        <v>3089</v>
      </c>
      <c r="E396">
        <v>392</v>
      </c>
      <c r="F396" s="62" t="s">
        <v>5055</v>
      </c>
    </row>
    <row r="397" ht="15" spans="1:6">
      <c r="A397" t="s">
        <v>3090</v>
      </c>
      <c r="B397" t="s">
        <v>218</v>
      </c>
      <c r="C397">
        <v>529800</v>
      </c>
      <c r="D397" t="s">
        <v>3091</v>
      </c>
      <c r="E397">
        <v>392</v>
      </c>
      <c r="F397" s="62" t="s">
        <v>5056</v>
      </c>
    </row>
    <row r="398" ht="15" spans="1:6">
      <c r="A398" t="s">
        <v>57</v>
      </c>
      <c r="B398" t="s">
        <v>36</v>
      </c>
      <c r="C398">
        <v>528814</v>
      </c>
      <c r="D398" t="s">
        <v>3092</v>
      </c>
      <c r="E398">
        <v>392</v>
      </c>
      <c r="F398" s="62" t="s">
        <v>5057</v>
      </c>
    </row>
    <row r="399" ht="15" spans="1:6">
      <c r="A399" t="s">
        <v>662</v>
      </c>
      <c r="B399" t="s">
        <v>405</v>
      </c>
      <c r="C399">
        <v>528952</v>
      </c>
      <c r="D399" t="s">
        <v>663</v>
      </c>
      <c r="E399">
        <v>398</v>
      </c>
      <c r="F399" s="62" t="s">
        <v>5068</v>
      </c>
    </row>
    <row r="400" ht="15" spans="1:6">
      <c r="A400" t="s">
        <v>2120</v>
      </c>
      <c r="B400" t="s">
        <v>36</v>
      </c>
      <c r="C400">
        <v>529039</v>
      </c>
      <c r="D400" t="s">
        <v>2121</v>
      </c>
      <c r="E400">
        <v>398</v>
      </c>
      <c r="F400" s="62" t="s">
        <v>5060</v>
      </c>
    </row>
    <row r="401" ht="15" spans="1:6">
      <c r="A401" t="s">
        <v>3104</v>
      </c>
      <c r="B401" t="s">
        <v>218</v>
      </c>
      <c r="C401">
        <v>528959</v>
      </c>
      <c r="D401" t="s">
        <v>3105</v>
      </c>
      <c r="E401">
        <v>400</v>
      </c>
      <c r="F401" s="62" t="s">
        <v>5073</v>
      </c>
    </row>
    <row r="402" ht="15" spans="1:6">
      <c r="A402" t="s">
        <v>1920</v>
      </c>
      <c r="B402" t="s">
        <v>36</v>
      </c>
      <c r="C402">
        <v>505661</v>
      </c>
      <c r="D402" t="s">
        <v>1921</v>
      </c>
      <c r="E402">
        <v>400</v>
      </c>
      <c r="F402" s="62" t="s">
        <v>5072</v>
      </c>
    </row>
    <row r="403" ht="15" spans="1:6">
      <c r="A403" t="s">
        <v>1926</v>
      </c>
      <c r="B403" t="s">
        <v>36</v>
      </c>
      <c r="C403">
        <v>529422</v>
      </c>
      <c r="D403" t="s">
        <v>1927</v>
      </c>
      <c r="E403">
        <v>400</v>
      </c>
      <c r="F403" s="62" t="s">
        <v>5070</v>
      </c>
    </row>
    <row r="404" ht="15" spans="1:6">
      <c r="A404" t="s">
        <v>608</v>
      </c>
      <c r="B404" t="s">
        <v>261</v>
      </c>
      <c r="C404">
        <v>529149</v>
      </c>
      <c r="D404" t="s">
        <v>609</v>
      </c>
      <c r="E404">
        <v>403</v>
      </c>
      <c r="F404" s="62" t="s">
        <v>5077</v>
      </c>
    </row>
    <row r="405" ht="15" spans="1:6">
      <c r="A405" t="s">
        <v>2158</v>
      </c>
      <c r="B405" t="s">
        <v>113</v>
      </c>
      <c r="C405">
        <v>504309</v>
      </c>
      <c r="D405" t="s">
        <v>2159</v>
      </c>
      <c r="E405">
        <v>403</v>
      </c>
      <c r="F405" s="62" t="s">
        <v>5081</v>
      </c>
    </row>
    <row r="406" ht="15" spans="1:6">
      <c r="A406" t="s">
        <v>376</v>
      </c>
      <c r="B406" t="s">
        <v>36</v>
      </c>
      <c r="C406">
        <v>529563</v>
      </c>
      <c r="D406" t="s">
        <v>869</v>
      </c>
      <c r="E406">
        <v>405</v>
      </c>
      <c r="F406" s="62" t="s">
        <v>5083</v>
      </c>
    </row>
    <row r="407" ht="15" spans="1:6">
      <c r="A407" t="s">
        <v>1271</v>
      </c>
      <c r="B407" t="s">
        <v>370</v>
      </c>
      <c r="C407">
        <v>528943</v>
      </c>
      <c r="D407" t="s">
        <v>1272</v>
      </c>
      <c r="E407">
        <v>405</v>
      </c>
      <c r="F407" s="62" t="s">
        <v>5084</v>
      </c>
    </row>
    <row r="408" ht="15" spans="1:6">
      <c r="A408" t="s">
        <v>3106</v>
      </c>
      <c r="B408" t="s">
        <v>461</v>
      </c>
      <c r="C408">
        <v>502450</v>
      </c>
      <c r="D408" t="s">
        <v>3107</v>
      </c>
      <c r="E408">
        <v>405</v>
      </c>
      <c r="F408" s="62" t="s">
        <v>5085</v>
      </c>
    </row>
    <row r="409" ht="15" spans="1:6">
      <c r="A409" t="s">
        <v>3085</v>
      </c>
      <c r="B409" t="s">
        <v>3086</v>
      </c>
      <c r="C409">
        <v>504656</v>
      </c>
      <c r="D409" t="s">
        <v>3112</v>
      </c>
      <c r="E409">
        <v>405</v>
      </c>
      <c r="F409" s="62" t="s">
        <v>5088</v>
      </c>
    </row>
    <row r="410" ht="15" spans="1:6">
      <c r="A410" t="s">
        <v>831</v>
      </c>
      <c r="B410" t="s">
        <v>218</v>
      </c>
      <c r="C410">
        <v>505713</v>
      </c>
      <c r="D410" t="s">
        <v>3116</v>
      </c>
      <c r="E410">
        <v>409</v>
      </c>
      <c r="F410" s="62" t="s">
        <v>5096</v>
      </c>
    </row>
    <row r="411" ht="15" spans="1:6">
      <c r="A411" t="s">
        <v>715</v>
      </c>
      <c r="B411" t="s">
        <v>402</v>
      </c>
      <c r="C411">
        <v>529015</v>
      </c>
      <c r="D411" t="s">
        <v>2261</v>
      </c>
      <c r="E411">
        <v>409</v>
      </c>
      <c r="F411" s="62" t="s">
        <v>5092</v>
      </c>
    </row>
    <row r="412" ht="15" spans="1:6">
      <c r="A412" t="s">
        <v>2003</v>
      </c>
      <c r="B412" t="s">
        <v>2004</v>
      </c>
      <c r="C412">
        <v>529548</v>
      </c>
      <c r="D412" t="s">
        <v>2005</v>
      </c>
      <c r="E412">
        <v>411</v>
      </c>
      <c r="F412" s="62" t="s">
        <v>5097</v>
      </c>
    </row>
    <row r="413" ht="15" spans="1:6">
      <c r="A413" t="s">
        <v>2008</v>
      </c>
      <c r="B413" t="s">
        <v>1993</v>
      </c>
      <c r="C413">
        <v>528882</v>
      </c>
      <c r="D413" t="s">
        <v>2009</v>
      </c>
      <c r="E413">
        <v>411</v>
      </c>
      <c r="F413" s="62" t="s">
        <v>5098</v>
      </c>
    </row>
    <row r="414" ht="15" spans="1:6">
      <c r="A414" t="s">
        <v>1057</v>
      </c>
      <c r="B414" t="s">
        <v>218</v>
      </c>
      <c r="C414">
        <v>505784</v>
      </c>
      <c r="D414" t="s">
        <v>3117</v>
      </c>
      <c r="E414">
        <v>413</v>
      </c>
      <c r="F414" s="62" t="s">
        <v>5103</v>
      </c>
    </row>
    <row r="415" ht="15" spans="1:6">
      <c r="A415" t="s">
        <v>3118</v>
      </c>
      <c r="B415" t="s">
        <v>302</v>
      </c>
      <c r="C415">
        <v>529371</v>
      </c>
      <c r="D415" t="s">
        <v>3119</v>
      </c>
      <c r="E415">
        <v>413</v>
      </c>
      <c r="F415" s="62" t="s">
        <v>5105</v>
      </c>
    </row>
    <row r="416" ht="15" spans="1:6">
      <c r="A416" t="s">
        <v>1104</v>
      </c>
      <c r="B416" t="s">
        <v>402</v>
      </c>
      <c r="C416">
        <v>528868</v>
      </c>
      <c r="D416" t="s">
        <v>1105</v>
      </c>
      <c r="E416">
        <v>415</v>
      </c>
      <c r="F416" s="62" t="s">
        <v>5116</v>
      </c>
    </row>
    <row r="417" ht="15" spans="1:6">
      <c r="A417" t="s">
        <v>3136</v>
      </c>
      <c r="B417" t="s">
        <v>96</v>
      </c>
      <c r="C417">
        <v>529151</v>
      </c>
      <c r="D417" t="s">
        <v>3137</v>
      </c>
      <c r="E417">
        <v>416</v>
      </c>
      <c r="F417" s="62" t="s">
        <v>5131</v>
      </c>
    </row>
    <row r="418" ht="15" spans="1:6">
      <c r="A418" t="s">
        <v>1130</v>
      </c>
      <c r="B418" t="s">
        <v>131</v>
      </c>
      <c r="C418">
        <v>529670</v>
      </c>
      <c r="D418" t="s">
        <v>1131</v>
      </c>
      <c r="E418">
        <v>417</v>
      </c>
      <c r="F418" s="62" t="s">
        <v>5140</v>
      </c>
    </row>
    <row r="419" ht="15" spans="1:6">
      <c r="A419" t="s">
        <v>3150</v>
      </c>
      <c r="B419" t="s">
        <v>218</v>
      </c>
      <c r="C419">
        <v>528865</v>
      </c>
      <c r="D419" t="s">
        <v>3151</v>
      </c>
      <c r="E419">
        <v>417</v>
      </c>
      <c r="F419" s="62" t="s">
        <v>5143</v>
      </c>
    </row>
    <row r="420" ht="15" spans="1:6">
      <c r="A420" t="s">
        <v>3152</v>
      </c>
      <c r="B420" t="s">
        <v>218</v>
      </c>
      <c r="C420">
        <v>505177</v>
      </c>
      <c r="D420" t="s">
        <v>3153</v>
      </c>
      <c r="E420">
        <v>417</v>
      </c>
      <c r="F420" s="62" t="s">
        <v>5144</v>
      </c>
    </row>
    <row r="421" ht="15" spans="1:6">
      <c r="A421" t="s">
        <v>1464</v>
      </c>
      <c r="B421" t="s">
        <v>1465</v>
      </c>
      <c r="C421">
        <v>529199</v>
      </c>
      <c r="D421" t="s">
        <v>1981</v>
      </c>
      <c r="E421">
        <v>417</v>
      </c>
      <c r="F421" s="62" t="s">
        <v>5137</v>
      </c>
    </row>
    <row r="422" ht="15" spans="1:6">
      <c r="A422" t="s">
        <v>2515</v>
      </c>
      <c r="B422" t="s">
        <v>1068</v>
      </c>
      <c r="C422">
        <v>529555</v>
      </c>
      <c r="D422" t="s">
        <v>3156</v>
      </c>
      <c r="E422">
        <v>421</v>
      </c>
      <c r="F422" s="62" t="s">
        <v>5148</v>
      </c>
    </row>
    <row r="423" ht="15" spans="1:6">
      <c r="A423" t="s">
        <v>57</v>
      </c>
      <c r="B423" t="s">
        <v>36</v>
      </c>
      <c r="C423">
        <v>528885</v>
      </c>
      <c r="D423" t="s">
        <v>1283</v>
      </c>
      <c r="E423">
        <v>422</v>
      </c>
      <c r="F423" s="62" t="s">
        <v>5152</v>
      </c>
    </row>
    <row r="424" ht="15" spans="1:6">
      <c r="A424" t="s">
        <v>2493</v>
      </c>
      <c r="B424" t="s">
        <v>1068</v>
      </c>
      <c r="C424">
        <v>529551</v>
      </c>
      <c r="D424" t="s">
        <v>3160</v>
      </c>
      <c r="E424">
        <v>422</v>
      </c>
      <c r="F424" s="62" t="s">
        <v>5156</v>
      </c>
    </row>
    <row r="425" ht="15" spans="1:6">
      <c r="A425" t="s">
        <v>581</v>
      </c>
      <c r="B425" t="s">
        <v>582</v>
      </c>
      <c r="C425">
        <v>529165</v>
      </c>
      <c r="D425" t="s">
        <v>583</v>
      </c>
      <c r="E425">
        <v>422</v>
      </c>
      <c r="F425" s="62" t="s">
        <v>5151</v>
      </c>
    </row>
    <row r="426" ht="15" spans="1:6">
      <c r="A426" t="s">
        <v>776</v>
      </c>
      <c r="B426" t="s">
        <v>445</v>
      </c>
      <c r="C426">
        <v>530222</v>
      </c>
      <c r="D426" t="s">
        <v>777</v>
      </c>
      <c r="E426">
        <v>425</v>
      </c>
      <c r="F426" s="62" t="s">
        <v>5165</v>
      </c>
    </row>
    <row r="427" ht="15" spans="1:6">
      <c r="A427" t="s">
        <v>2222</v>
      </c>
      <c r="B427" t="s">
        <v>461</v>
      </c>
      <c r="C427">
        <v>529008</v>
      </c>
      <c r="D427" t="s">
        <v>3167</v>
      </c>
      <c r="E427">
        <v>425</v>
      </c>
      <c r="F427" s="62" t="s">
        <v>5167</v>
      </c>
    </row>
    <row r="428" ht="15" spans="1:6">
      <c r="A428" t="s">
        <v>3169</v>
      </c>
      <c r="B428" t="s">
        <v>218</v>
      </c>
      <c r="C428">
        <v>528858</v>
      </c>
      <c r="D428" t="s">
        <v>3170</v>
      </c>
      <c r="E428">
        <v>425</v>
      </c>
      <c r="F428" s="62" t="s">
        <v>5169</v>
      </c>
    </row>
    <row r="429" ht="15" spans="1:6">
      <c r="A429" t="s">
        <v>2050</v>
      </c>
      <c r="B429" t="s">
        <v>113</v>
      </c>
      <c r="C429">
        <v>528816</v>
      </c>
      <c r="D429" t="s">
        <v>2051</v>
      </c>
      <c r="E429">
        <v>425</v>
      </c>
      <c r="F429" s="62" t="s">
        <v>5170</v>
      </c>
    </row>
    <row r="430" ht="15" spans="1:6">
      <c r="A430" t="s">
        <v>206</v>
      </c>
      <c r="B430" t="s">
        <v>36</v>
      </c>
      <c r="C430">
        <v>529566</v>
      </c>
      <c r="D430" t="s">
        <v>985</v>
      </c>
      <c r="E430">
        <v>429</v>
      </c>
      <c r="F430" s="62" t="s">
        <v>5175</v>
      </c>
    </row>
    <row r="431" ht="15" spans="1:6">
      <c r="A431" t="s">
        <v>526</v>
      </c>
      <c r="B431" t="s">
        <v>445</v>
      </c>
      <c r="C431">
        <v>529320</v>
      </c>
      <c r="D431" t="s">
        <v>588</v>
      </c>
      <c r="E431">
        <v>429</v>
      </c>
      <c r="F431" s="62" t="s">
        <v>5178</v>
      </c>
    </row>
    <row r="432" ht="15" spans="1:6">
      <c r="A432" t="s">
        <v>3177</v>
      </c>
      <c r="B432" t="s">
        <v>96</v>
      </c>
      <c r="C432">
        <v>529388</v>
      </c>
      <c r="D432" t="s">
        <v>3178</v>
      </c>
      <c r="E432">
        <v>431</v>
      </c>
      <c r="F432" s="62" t="s">
        <v>5180</v>
      </c>
    </row>
    <row r="433" ht="15" spans="1:6">
      <c r="A433" t="s">
        <v>1888</v>
      </c>
      <c r="B433" t="s">
        <v>405</v>
      </c>
      <c r="C433">
        <v>529562</v>
      </c>
      <c r="D433" t="s">
        <v>1889</v>
      </c>
      <c r="E433">
        <v>431</v>
      </c>
      <c r="F433" s="62" t="s">
        <v>5182</v>
      </c>
    </row>
    <row r="434" ht="15" spans="1:6">
      <c r="A434" t="s">
        <v>770</v>
      </c>
      <c r="B434" t="s">
        <v>545</v>
      </c>
      <c r="C434">
        <v>529109</v>
      </c>
      <c r="D434" t="s">
        <v>1281</v>
      </c>
      <c r="E434">
        <v>433</v>
      </c>
      <c r="F434" s="62" t="s">
        <v>5185</v>
      </c>
    </row>
    <row r="435" ht="15" spans="1:6">
      <c r="A435" t="s">
        <v>3192</v>
      </c>
      <c r="B435" t="s">
        <v>692</v>
      </c>
      <c r="C435">
        <v>529685</v>
      </c>
      <c r="D435" t="s">
        <v>3193</v>
      </c>
      <c r="E435">
        <v>434</v>
      </c>
      <c r="F435" s="62" t="s">
        <v>5191</v>
      </c>
    </row>
    <row r="436" ht="15" spans="1:6">
      <c r="A436" t="s">
        <v>1780</v>
      </c>
      <c r="B436" t="s">
        <v>402</v>
      </c>
      <c r="C436">
        <v>529162</v>
      </c>
      <c r="D436" t="s">
        <v>1781</v>
      </c>
      <c r="E436">
        <v>435</v>
      </c>
      <c r="F436" s="62" t="s">
        <v>5195</v>
      </c>
    </row>
    <row r="437" ht="15" spans="1:6">
      <c r="A437" t="s">
        <v>2127</v>
      </c>
      <c r="B437" t="s">
        <v>405</v>
      </c>
      <c r="C437">
        <v>528880</v>
      </c>
      <c r="D437" t="s">
        <v>2128</v>
      </c>
      <c r="E437">
        <v>435</v>
      </c>
      <c r="F437" s="62" t="s">
        <v>5196</v>
      </c>
    </row>
    <row r="438" ht="15" spans="1:6">
      <c r="A438" t="s">
        <v>3199</v>
      </c>
      <c r="B438" t="s">
        <v>461</v>
      </c>
      <c r="C438">
        <v>529056</v>
      </c>
      <c r="D438" t="s">
        <v>3200</v>
      </c>
      <c r="E438">
        <v>437</v>
      </c>
      <c r="F438" s="62" t="s">
        <v>5202</v>
      </c>
    </row>
    <row r="439" ht="15" spans="1:6">
      <c r="A439" t="s">
        <v>3024</v>
      </c>
      <c r="B439" t="s">
        <v>298</v>
      </c>
      <c r="C439">
        <v>529224</v>
      </c>
      <c r="D439" t="s">
        <v>3201</v>
      </c>
      <c r="E439">
        <v>437</v>
      </c>
      <c r="F439" s="62" t="s">
        <v>5203</v>
      </c>
    </row>
    <row r="440" ht="15" spans="1:6">
      <c r="A440" t="s">
        <v>3202</v>
      </c>
      <c r="B440" t="s">
        <v>96</v>
      </c>
      <c r="C440">
        <v>504282</v>
      </c>
      <c r="D440" t="s">
        <v>3203</v>
      </c>
      <c r="E440">
        <v>437</v>
      </c>
      <c r="F440" s="62" t="s">
        <v>5204</v>
      </c>
    </row>
    <row r="441" ht="15" spans="1:6">
      <c r="A441" t="s">
        <v>3204</v>
      </c>
      <c r="B441" t="s">
        <v>1068</v>
      </c>
      <c r="C441">
        <v>529989</v>
      </c>
      <c r="D441" t="s">
        <v>3205</v>
      </c>
      <c r="E441">
        <v>437</v>
      </c>
      <c r="F441" s="62" t="s">
        <v>5206</v>
      </c>
    </row>
    <row r="442" ht="15" spans="1:6">
      <c r="A442" t="s">
        <v>3197</v>
      </c>
      <c r="B442" t="s">
        <v>402</v>
      </c>
      <c r="C442">
        <v>504927</v>
      </c>
      <c r="D442" t="s">
        <v>3198</v>
      </c>
      <c r="E442">
        <v>437</v>
      </c>
      <c r="F442" s="62" t="s">
        <v>5199</v>
      </c>
    </row>
    <row r="443" ht="15" spans="1:6">
      <c r="A443" t="s">
        <v>1802</v>
      </c>
      <c r="B443" t="s">
        <v>36</v>
      </c>
      <c r="C443">
        <v>528905</v>
      </c>
      <c r="D443" t="s">
        <v>1803</v>
      </c>
      <c r="E443">
        <v>437</v>
      </c>
      <c r="F443" s="62" t="s">
        <v>5200</v>
      </c>
    </row>
    <row r="444" ht="15" spans="1:6">
      <c r="A444" t="s">
        <v>3212</v>
      </c>
      <c r="B444" t="s">
        <v>405</v>
      </c>
      <c r="C444">
        <v>529091</v>
      </c>
      <c r="D444" t="s">
        <v>3213</v>
      </c>
      <c r="E444">
        <v>443</v>
      </c>
      <c r="F444" s="62" t="s">
        <v>5213</v>
      </c>
    </row>
    <row r="445" ht="15" spans="1:6">
      <c r="A445" t="s">
        <v>3214</v>
      </c>
      <c r="B445" t="s">
        <v>405</v>
      </c>
      <c r="C445">
        <v>528962</v>
      </c>
      <c r="D445" t="s">
        <v>3215</v>
      </c>
      <c r="E445">
        <v>443</v>
      </c>
      <c r="F445" s="62" t="s">
        <v>5214</v>
      </c>
    </row>
    <row r="446" ht="15" spans="1:6">
      <c r="A446" t="s">
        <v>2174</v>
      </c>
      <c r="B446" t="s">
        <v>1609</v>
      </c>
      <c r="C446">
        <v>529100</v>
      </c>
      <c r="D446" t="s">
        <v>3221</v>
      </c>
      <c r="E446">
        <v>445</v>
      </c>
      <c r="F446" s="62" t="s">
        <v>5218</v>
      </c>
    </row>
    <row r="447" ht="15" spans="1:6">
      <c r="A447" t="s">
        <v>506</v>
      </c>
      <c r="B447" t="s">
        <v>461</v>
      </c>
      <c r="C447">
        <v>529195</v>
      </c>
      <c r="D447" t="s">
        <v>3225</v>
      </c>
      <c r="E447">
        <v>446</v>
      </c>
      <c r="F447" s="62" t="s">
        <v>5224</v>
      </c>
    </row>
    <row r="448" ht="15" spans="1:6">
      <c r="A448" t="s">
        <v>3226</v>
      </c>
      <c r="B448" t="s">
        <v>405</v>
      </c>
      <c r="C448">
        <v>529646</v>
      </c>
      <c r="D448" t="s">
        <v>3227</v>
      </c>
      <c r="E448">
        <v>446</v>
      </c>
      <c r="F448" s="62" t="s">
        <v>5225</v>
      </c>
    </row>
    <row r="449" ht="15" spans="1:6">
      <c r="A449" t="s">
        <v>1975</v>
      </c>
      <c r="B449" t="s">
        <v>405</v>
      </c>
      <c r="C449">
        <v>528961</v>
      </c>
      <c r="D449" t="s">
        <v>1976</v>
      </c>
      <c r="E449">
        <v>446</v>
      </c>
      <c r="F449" s="62" t="s">
        <v>5226</v>
      </c>
    </row>
    <row r="450" ht="15" spans="1:6">
      <c r="A450" t="s">
        <v>3235</v>
      </c>
      <c r="B450" t="s">
        <v>96</v>
      </c>
      <c r="C450">
        <v>501842</v>
      </c>
      <c r="D450" t="s">
        <v>3236</v>
      </c>
      <c r="E450">
        <v>449</v>
      </c>
      <c r="F450" s="62" t="s">
        <v>5235</v>
      </c>
    </row>
    <row r="451" ht="15" spans="1:6">
      <c r="A451" t="s">
        <v>3237</v>
      </c>
      <c r="B451" t="s">
        <v>461</v>
      </c>
      <c r="C451">
        <v>529987</v>
      </c>
      <c r="D451" t="s">
        <v>3238</v>
      </c>
      <c r="E451">
        <v>449</v>
      </c>
      <c r="F451" s="62" t="s">
        <v>5236</v>
      </c>
    </row>
    <row r="452" ht="15" spans="1:6">
      <c r="A452" t="s">
        <v>297</v>
      </c>
      <c r="B452" t="s">
        <v>298</v>
      </c>
      <c r="C452">
        <v>528974</v>
      </c>
      <c r="D452" t="s">
        <v>3244</v>
      </c>
      <c r="E452">
        <v>451</v>
      </c>
      <c r="F452" s="62" t="s">
        <v>5240</v>
      </c>
    </row>
    <row r="453" ht="15" spans="1:6">
      <c r="A453" t="s">
        <v>1464</v>
      </c>
      <c r="B453" t="s">
        <v>1465</v>
      </c>
      <c r="C453">
        <v>529755</v>
      </c>
      <c r="D453" t="s">
        <v>1466</v>
      </c>
      <c r="E453">
        <v>452</v>
      </c>
      <c r="F453" s="62" t="s">
        <v>5242</v>
      </c>
    </row>
    <row r="454" ht="15" spans="1:6">
      <c r="A454" t="s">
        <v>3254</v>
      </c>
      <c r="B454" t="s">
        <v>402</v>
      </c>
      <c r="C454">
        <v>529044</v>
      </c>
      <c r="D454" t="s">
        <v>3255</v>
      </c>
      <c r="E454">
        <v>452</v>
      </c>
      <c r="F454" s="62" t="s">
        <v>5249</v>
      </c>
    </row>
    <row r="455" ht="15" spans="1:6">
      <c r="A455" t="s">
        <v>3258</v>
      </c>
      <c r="B455" t="s">
        <v>113</v>
      </c>
      <c r="C455">
        <v>530045</v>
      </c>
      <c r="D455" t="s">
        <v>3259</v>
      </c>
      <c r="E455">
        <v>454</v>
      </c>
      <c r="F455" s="62" t="s">
        <v>5255</v>
      </c>
    </row>
    <row r="456" ht="15" spans="1:6">
      <c r="A456" t="s">
        <v>272</v>
      </c>
      <c r="B456" t="s">
        <v>36</v>
      </c>
      <c r="C456">
        <v>529220</v>
      </c>
      <c r="D456" t="s">
        <v>1524</v>
      </c>
      <c r="E456">
        <v>455</v>
      </c>
      <c r="F456" s="62" t="s">
        <v>5257</v>
      </c>
    </row>
    <row r="457" ht="15" spans="1:6">
      <c r="A457" t="s">
        <v>444</v>
      </c>
      <c r="B457" t="s">
        <v>445</v>
      </c>
      <c r="C457">
        <v>529053</v>
      </c>
      <c r="D457" t="s">
        <v>446</v>
      </c>
      <c r="E457">
        <v>456</v>
      </c>
      <c r="F457" s="62" t="s">
        <v>5261</v>
      </c>
    </row>
    <row r="458" ht="15" spans="1:6">
      <c r="A458" t="s">
        <v>254</v>
      </c>
      <c r="B458" t="s">
        <v>36</v>
      </c>
      <c r="C458">
        <v>530225</v>
      </c>
      <c r="D458" t="s">
        <v>754</v>
      </c>
      <c r="E458">
        <v>456</v>
      </c>
      <c r="F458" s="62" t="s">
        <v>5260</v>
      </c>
    </row>
    <row r="459" ht="15" spans="1:6">
      <c r="A459" t="s">
        <v>2088</v>
      </c>
      <c r="B459" t="s">
        <v>924</v>
      </c>
      <c r="C459">
        <v>529028</v>
      </c>
      <c r="D459" t="s">
        <v>2089</v>
      </c>
      <c r="E459">
        <v>456</v>
      </c>
      <c r="F459" s="62" t="s">
        <v>5263</v>
      </c>
    </row>
    <row r="460" ht="15" spans="1:6">
      <c r="A460" t="s">
        <v>3266</v>
      </c>
      <c r="B460" t="s">
        <v>402</v>
      </c>
      <c r="C460">
        <v>501268</v>
      </c>
      <c r="D460" t="s">
        <v>3267</v>
      </c>
      <c r="E460">
        <v>459</v>
      </c>
      <c r="F460" s="62" t="s">
        <v>5267</v>
      </c>
    </row>
    <row r="461" ht="15" spans="1:6">
      <c r="A461" t="s">
        <v>1242</v>
      </c>
      <c r="B461" t="s">
        <v>36</v>
      </c>
      <c r="C461">
        <v>530226</v>
      </c>
      <c r="D461" t="s">
        <v>1243</v>
      </c>
      <c r="E461">
        <v>460</v>
      </c>
      <c r="F461" s="62" t="s">
        <v>5273</v>
      </c>
    </row>
    <row r="462" ht="15" spans="1:6">
      <c r="A462" t="s">
        <v>3273</v>
      </c>
      <c r="B462" t="s">
        <v>402</v>
      </c>
      <c r="C462">
        <v>500766</v>
      </c>
      <c r="D462" t="s">
        <v>3274</v>
      </c>
      <c r="E462">
        <v>460</v>
      </c>
      <c r="F462" s="62" t="s">
        <v>5275</v>
      </c>
    </row>
    <row r="463" ht="15" spans="1:6">
      <c r="A463" t="s">
        <v>2222</v>
      </c>
      <c r="B463" t="s">
        <v>461</v>
      </c>
      <c r="C463">
        <v>529101</v>
      </c>
      <c r="D463" t="s">
        <v>3281</v>
      </c>
      <c r="E463">
        <v>462</v>
      </c>
      <c r="F463" s="62" t="s">
        <v>5284</v>
      </c>
    </row>
    <row r="464" ht="15" spans="1:6">
      <c r="A464" t="s">
        <v>923</v>
      </c>
      <c r="B464" t="s">
        <v>924</v>
      </c>
      <c r="C464">
        <v>502324</v>
      </c>
      <c r="D464" t="s">
        <v>3288</v>
      </c>
      <c r="E464">
        <v>463</v>
      </c>
      <c r="F464" s="62" t="s">
        <v>5291</v>
      </c>
    </row>
    <row r="465" ht="15" spans="1:6">
      <c r="A465" t="s">
        <v>3289</v>
      </c>
      <c r="B465" t="s">
        <v>96</v>
      </c>
      <c r="C465">
        <v>528954</v>
      </c>
      <c r="D465" t="s">
        <v>3290</v>
      </c>
      <c r="E465">
        <v>463</v>
      </c>
      <c r="F465" s="62" t="s">
        <v>5293</v>
      </c>
    </row>
    <row r="466" ht="15" spans="1:6">
      <c r="A466" t="s">
        <v>2044</v>
      </c>
      <c r="B466" t="s">
        <v>402</v>
      </c>
      <c r="C466">
        <v>529169</v>
      </c>
      <c r="D466" t="s">
        <v>3291</v>
      </c>
      <c r="E466">
        <v>465</v>
      </c>
      <c r="F466" s="62" t="s">
        <v>5295</v>
      </c>
    </row>
    <row r="467" ht="15" spans="1:6">
      <c r="A467" t="s">
        <v>3302</v>
      </c>
      <c r="B467" t="s">
        <v>218</v>
      </c>
      <c r="C467">
        <v>529157</v>
      </c>
      <c r="D467" t="s">
        <v>3303</v>
      </c>
      <c r="E467">
        <v>466</v>
      </c>
      <c r="F467" s="62" t="s">
        <v>5302</v>
      </c>
    </row>
    <row r="468" ht="15" spans="1:6">
      <c r="A468" t="s">
        <v>2489</v>
      </c>
      <c r="B468" t="s">
        <v>218</v>
      </c>
      <c r="C468">
        <v>529615</v>
      </c>
      <c r="D468" t="s">
        <v>3305</v>
      </c>
      <c r="E468">
        <v>467</v>
      </c>
      <c r="F468" s="62" t="s">
        <v>5304</v>
      </c>
    </row>
    <row r="469" ht="15" spans="1:6">
      <c r="A469" t="s">
        <v>305</v>
      </c>
      <c r="B469" t="s">
        <v>96</v>
      </c>
      <c r="C469">
        <v>529340</v>
      </c>
      <c r="D469" t="s">
        <v>1016</v>
      </c>
      <c r="E469">
        <v>467</v>
      </c>
      <c r="F469" s="62" t="s">
        <v>5305</v>
      </c>
    </row>
    <row r="470" ht="15" spans="1:6">
      <c r="A470" t="s">
        <v>3310</v>
      </c>
      <c r="B470" t="s">
        <v>402</v>
      </c>
      <c r="C470">
        <v>529049</v>
      </c>
      <c r="D470" t="s">
        <v>3311</v>
      </c>
      <c r="E470">
        <v>467</v>
      </c>
      <c r="F470" s="62" t="s">
        <v>5311</v>
      </c>
    </row>
    <row r="471" ht="15" spans="1:6">
      <c r="A471" t="s">
        <v>1340</v>
      </c>
      <c r="B471" t="s">
        <v>692</v>
      </c>
      <c r="C471">
        <v>501891</v>
      </c>
      <c r="D471" t="s">
        <v>3316</v>
      </c>
      <c r="E471">
        <v>470</v>
      </c>
      <c r="F471" s="62" t="s">
        <v>5315</v>
      </c>
    </row>
    <row r="472" ht="15" spans="1:6">
      <c r="A472" t="s">
        <v>3317</v>
      </c>
      <c r="B472" t="s">
        <v>302</v>
      </c>
      <c r="C472">
        <v>530051</v>
      </c>
      <c r="D472" t="s">
        <v>3318</v>
      </c>
      <c r="E472">
        <v>470</v>
      </c>
      <c r="F472" s="62" t="s">
        <v>5316</v>
      </c>
    </row>
    <row r="473" ht="15" spans="1:6">
      <c r="A473" t="s">
        <v>3322</v>
      </c>
      <c r="B473" t="s">
        <v>1068</v>
      </c>
      <c r="C473">
        <v>528821</v>
      </c>
      <c r="D473" t="s">
        <v>3323</v>
      </c>
      <c r="E473">
        <v>472</v>
      </c>
      <c r="F473" s="62" t="s">
        <v>5321</v>
      </c>
    </row>
    <row r="474" ht="15" spans="1:6">
      <c r="A474" t="s">
        <v>3235</v>
      </c>
      <c r="B474" t="s">
        <v>96</v>
      </c>
      <c r="C474">
        <v>529553</v>
      </c>
      <c r="D474" t="s">
        <v>3325</v>
      </c>
      <c r="E474">
        <v>473</v>
      </c>
      <c r="F474" s="62" t="s">
        <v>5324</v>
      </c>
    </row>
    <row r="475" ht="15" spans="1:6">
      <c r="A475" t="s">
        <v>970</v>
      </c>
      <c r="B475" t="s">
        <v>461</v>
      </c>
      <c r="C475">
        <v>529023</v>
      </c>
      <c r="D475" t="s">
        <v>1892</v>
      </c>
      <c r="E475">
        <v>473</v>
      </c>
      <c r="F475" s="62" t="s">
        <v>5328</v>
      </c>
    </row>
    <row r="476" ht="15" spans="1:6">
      <c r="A476" t="s">
        <v>3329</v>
      </c>
      <c r="B476" t="s">
        <v>96</v>
      </c>
      <c r="C476">
        <v>529323</v>
      </c>
      <c r="D476" t="s">
        <v>3330</v>
      </c>
      <c r="E476">
        <v>475</v>
      </c>
      <c r="F476" s="62" t="s">
        <v>5331</v>
      </c>
    </row>
    <row r="477" ht="15" spans="1:6">
      <c r="A477" t="s">
        <v>1617</v>
      </c>
      <c r="B477" t="s">
        <v>1618</v>
      </c>
      <c r="C477">
        <v>529168</v>
      </c>
      <c r="D477" t="s">
        <v>1619</v>
      </c>
      <c r="E477">
        <v>475</v>
      </c>
      <c r="F477" s="62" t="s">
        <v>5335</v>
      </c>
    </row>
    <row r="478" ht="15" spans="1:6">
      <c r="A478" t="s">
        <v>1543</v>
      </c>
      <c r="B478" t="s">
        <v>461</v>
      </c>
      <c r="C478">
        <v>529268</v>
      </c>
      <c r="D478" t="s">
        <v>1544</v>
      </c>
      <c r="E478">
        <v>475</v>
      </c>
      <c r="F478" s="62" t="s">
        <v>5329</v>
      </c>
    </row>
    <row r="479" ht="15" spans="1:6">
      <c r="A479" t="s">
        <v>1123</v>
      </c>
      <c r="B479" t="s">
        <v>96</v>
      </c>
      <c r="C479">
        <v>529467</v>
      </c>
      <c r="D479" t="s">
        <v>3344</v>
      </c>
      <c r="E479">
        <v>478</v>
      </c>
      <c r="F479" s="62" t="s">
        <v>5342</v>
      </c>
    </row>
    <row r="480" ht="15" spans="1:6">
      <c r="A480" t="s">
        <v>401</v>
      </c>
      <c r="B480" t="s">
        <v>402</v>
      </c>
      <c r="C480">
        <v>529982</v>
      </c>
      <c r="D480" t="s">
        <v>3345</v>
      </c>
      <c r="E480">
        <v>478</v>
      </c>
      <c r="F480" s="62" t="s">
        <v>5343</v>
      </c>
    </row>
    <row r="481" ht="15" spans="1:6">
      <c r="A481" t="s">
        <v>3355</v>
      </c>
      <c r="B481" t="s">
        <v>405</v>
      </c>
      <c r="C481">
        <v>529329</v>
      </c>
      <c r="D481" t="s">
        <v>3356</v>
      </c>
      <c r="E481">
        <v>480</v>
      </c>
      <c r="F481" s="62" t="s">
        <v>5350</v>
      </c>
    </row>
    <row r="482" ht="15" spans="1:6">
      <c r="A482" t="s">
        <v>2242</v>
      </c>
      <c r="B482" t="s">
        <v>461</v>
      </c>
      <c r="C482">
        <v>502904</v>
      </c>
      <c r="D482" t="s">
        <v>3357</v>
      </c>
      <c r="E482">
        <v>480</v>
      </c>
      <c r="F482" s="62" t="s">
        <v>5351</v>
      </c>
    </row>
    <row r="483" ht="15" spans="1:6">
      <c r="A483" t="s">
        <v>1923</v>
      </c>
      <c r="B483" t="s">
        <v>545</v>
      </c>
      <c r="C483">
        <v>530230</v>
      </c>
      <c r="D483" t="s">
        <v>1924</v>
      </c>
      <c r="E483">
        <v>482</v>
      </c>
      <c r="F483" s="62" t="s">
        <v>5352</v>
      </c>
    </row>
    <row r="484" ht="15" spans="1:6">
      <c r="A484" t="s">
        <v>316</v>
      </c>
      <c r="B484" t="s">
        <v>117</v>
      </c>
      <c r="C484">
        <v>529905</v>
      </c>
      <c r="D484" t="s">
        <v>3361</v>
      </c>
      <c r="E484">
        <v>483</v>
      </c>
      <c r="F484" s="62" t="s">
        <v>5358</v>
      </c>
    </row>
    <row r="485" ht="15" spans="1:6">
      <c r="A485" t="s">
        <v>3367</v>
      </c>
      <c r="B485" t="s">
        <v>96</v>
      </c>
      <c r="C485">
        <v>529396</v>
      </c>
      <c r="D485" t="s">
        <v>3368</v>
      </c>
      <c r="E485">
        <v>484</v>
      </c>
      <c r="F485" s="62" t="s">
        <v>5364</v>
      </c>
    </row>
    <row r="486" ht="15" spans="1:6">
      <c r="A486" t="s">
        <v>57</v>
      </c>
      <c r="B486" t="s">
        <v>36</v>
      </c>
      <c r="C486">
        <v>529433</v>
      </c>
      <c r="D486" t="s">
        <v>988</v>
      </c>
      <c r="E486">
        <v>485</v>
      </c>
      <c r="F486" s="62" t="s">
        <v>5370</v>
      </c>
    </row>
    <row r="487" ht="15" spans="1:6">
      <c r="A487" t="s">
        <v>1187</v>
      </c>
      <c r="B487" t="s">
        <v>36</v>
      </c>
      <c r="C487">
        <v>529552</v>
      </c>
      <c r="D487" t="s">
        <v>1188</v>
      </c>
      <c r="E487">
        <v>485</v>
      </c>
      <c r="F487" s="62" t="s">
        <v>5374</v>
      </c>
    </row>
    <row r="488" ht="15" spans="1:6">
      <c r="A488" t="s">
        <v>3377</v>
      </c>
      <c r="B488" t="s">
        <v>3378</v>
      </c>
      <c r="C488">
        <v>529546</v>
      </c>
      <c r="D488" t="s">
        <v>3379</v>
      </c>
      <c r="E488">
        <v>485</v>
      </c>
      <c r="F488" s="62" t="s">
        <v>5375</v>
      </c>
    </row>
    <row r="489" ht="15" spans="1:6">
      <c r="A489" t="s">
        <v>3369</v>
      </c>
      <c r="B489" t="s">
        <v>461</v>
      </c>
      <c r="C489">
        <v>530232</v>
      </c>
      <c r="D489" t="s">
        <v>3370</v>
      </c>
      <c r="E489">
        <v>485</v>
      </c>
      <c r="F489" s="62" t="s">
        <v>5366</v>
      </c>
    </row>
    <row r="490" ht="15" spans="1:6">
      <c r="A490" t="s">
        <v>1862</v>
      </c>
      <c r="B490" t="s">
        <v>36</v>
      </c>
      <c r="C490">
        <v>530046</v>
      </c>
      <c r="D490" t="s">
        <v>1863</v>
      </c>
      <c r="E490">
        <v>489</v>
      </c>
      <c r="F490" s="62" t="s">
        <v>5385</v>
      </c>
    </row>
    <row r="491" ht="15" spans="1:6">
      <c r="A491" t="s">
        <v>1957</v>
      </c>
      <c r="B491" t="s">
        <v>96</v>
      </c>
      <c r="C491">
        <v>528867</v>
      </c>
      <c r="D491" t="s">
        <v>1958</v>
      </c>
      <c r="E491">
        <v>490</v>
      </c>
      <c r="F491" s="62" t="s">
        <v>5403</v>
      </c>
    </row>
    <row r="492" ht="15" spans="1:6">
      <c r="A492" t="s">
        <v>880</v>
      </c>
      <c r="B492" t="s">
        <v>692</v>
      </c>
      <c r="C492">
        <v>529213</v>
      </c>
      <c r="D492" t="s">
        <v>881</v>
      </c>
      <c r="E492">
        <v>491</v>
      </c>
      <c r="F492" s="62" t="s">
        <v>5405</v>
      </c>
    </row>
    <row r="493" ht="15" spans="1:6">
      <c r="A493" t="s">
        <v>3401</v>
      </c>
      <c r="B493" t="s">
        <v>96</v>
      </c>
      <c r="C493">
        <v>529085</v>
      </c>
      <c r="D493" t="s">
        <v>3402</v>
      </c>
      <c r="E493">
        <v>491</v>
      </c>
      <c r="F493" s="62" t="s">
        <v>5406</v>
      </c>
    </row>
    <row r="494" ht="15" spans="1:6">
      <c r="A494" t="s">
        <v>3405</v>
      </c>
      <c r="B494" t="s">
        <v>218</v>
      </c>
      <c r="C494">
        <v>529696</v>
      </c>
      <c r="D494" t="s">
        <v>3406</v>
      </c>
      <c r="E494">
        <v>493</v>
      </c>
      <c r="F494" s="62" t="s">
        <v>5411</v>
      </c>
    </row>
    <row r="495" ht="15" spans="1:6">
      <c r="A495" t="s">
        <v>585</v>
      </c>
      <c r="B495" t="s">
        <v>586</v>
      </c>
      <c r="C495">
        <v>529405</v>
      </c>
      <c r="D495" t="s">
        <v>587</v>
      </c>
      <c r="E495">
        <v>493</v>
      </c>
      <c r="F495" s="62" t="s">
        <v>5410</v>
      </c>
    </row>
    <row r="496" ht="15" spans="1:6">
      <c r="A496" t="s">
        <v>3418</v>
      </c>
      <c r="B496" t="s">
        <v>402</v>
      </c>
      <c r="C496">
        <v>529210</v>
      </c>
      <c r="D496" t="s">
        <v>3419</v>
      </c>
      <c r="E496">
        <v>495</v>
      </c>
      <c r="F496" s="62" t="s">
        <v>5419</v>
      </c>
    </row>
    <row r="497" ht="15" spans="1:6">
      <c r="A497" t="s">
        <v>1754</v>
      </c>
      <c r="B497" t="s">
        <v>218</v>
      </c>
      <c r="C497">
        <v>529196</v>
      </c>
      <c r="D497" t="s">
        <v>1755</v>
      </c>
      <c r="E497">
        <v>495</v>
      </c>
      <c r="F497" s="62" t="s">
        <v>5421</v>
      </c>
    </row>
    <row r="498" ht="15" spans="1:6">
      <c r="A498" t="s">
        <v>1836</v>
      </c>
      <c r="B498" t="s">
        <v>36</v>
      </c>
      <c r="C498">
        <v>529003</v>
      </c>
      <c r="D498" t="s">
        <v>1837</v>
      </c>
      <c r="E498">
        <v>495</v>
      </c>
      <c r="F498" s="62" t="s">
        <v>5416</v>
      </c>
    </row>
    <row r="499" ht="15" spans="1:6">
      <c r="A499" t="s">
        <v>3424</v>
      </c>
      <c r="B499" t="s">
        <v>131</v>
      </c>
      <c r="C499">
        <v>529159</v>
      </c>
      <c r="D499" t="s">
        <v>3425</v>
      </c>
      <c r="E499">
        <v>498</v>
      </c>
      <c r="F499" s="62" t="s">
        <v>5425</v>
      </c>
    </row>
    <row r="500" ht="15" spans="1:6">
      <c r="A500" t="s">
        <v>3436</v>
      </c>
      <c r="B500" t="s">
        <v>402</v>
      </c>
      <c r="C500">
        <v>529228</v>
      </c>
      <c r="D500" t="s">
        <v>3437</v>
      </c>
      <c r="E500">
        <v>499</v>
      </c>
      <c r="F500" s="62" t="s">
        <v>5432</v>
      </c>
    </row>
    <row r="501" ht="15" spans="1:6">
      <c r="A501" t="s">
        <v>1470</v>
      </c>
      <c r="B501" t="s">
        <v>270</v>
      </c>
      <c r="C501">
        <v>529554</v>
      </c>
      <c r="D501" t="s">
        <v>1471</v>
      </c>
      <c r="E501">
        <v>500</v>
      </c>
      <c r="F501" s="62" t="s">
        <v>5438</v>
      </c>
    </row>
    <row r="502" ht="15" spans="1:6">
      <c r="A502" t="s">
        <v>3445</v>
      </c>
      <c r="B502" t="s">
        <v>96</v>
      </c>
      <c r="C502">
        <v>529550</v>
      </c>
      <c r="D502" t="s">
        <v>3446</v>
      </c>
      <c r="E502">
        <v>501</v>
      </c>
      <c r="F502" s="62" t="s">
        <v>5442</v>
      </c>
    </row>
    <row r="503" ht="15" spans="1:6">
      <c r="A503" t="s">
        <v>3451</v>
      </c>
      <c r="B503" t="s">
        <v>96</v>
      </c>
      <c r="C503">
        <v>529402</v>
      </c>
      <c r="D503" t="s">
        <v>3452</v>
      </c>
      <c r="E503">
        <v>501</v>
      </c>
      <c r="F503" s="62" t="s">
        <v>5445</v>
      </c>
    </row>
    <row r="504" ht="15" spans="1:6">
      <c r="A504" t="s">
        <v>506</v>
      </c>
      <c r="B504" t="s">
        <v>461</v>
      </c>
      <c r="C504">
        <v>529007</v>
      </c>
      <c r="D504" t="s">
        <v>578</v>
      </c>
      <c r="E504">
        <v>503</v>
      </c>
      <c r="F504" s="62" t="s">
        <v>5446</v>
      </c>
    </row>
    <row r="505" ht="15" spans="1:6">
      <c r="A505" t="s">
        <v>1155</v>
      </c>
      <c r="B505" t="s">
        <v>131</v>
      </c>
      <c r="C505">
        <v>529993</v>
      </c>
      <c r="D505" t="s">
        <v>1156</v>
      </c>
      <c r="E505">
        <v>504</v>
      </c>
      <c r="F505" s="62" t="s">
        <v>5467</v>
      </c>
    </row>
    <row r="506" ht="15" spans="1:6">
      <c r="A506" t="s">
        <v>307</v>
      </c>
      <c r="B506" t="s">
        <v>36</v>
      </c>
      <c r="C506">
        <v>529564</v>
      </c>
      <c r="D506" t="s">
        <v>1224</v>
      </c>
      <c r="E506">
        <v>504</v>
      </c>
      <c r="F506" s="62" t="s">
        <v>5464</v>
      </c>
    </row>
    <row r="507" ht="15" spans="1:6">
      <c r="A507" t="s">
        <v>2507</v>
      </c>
      <c r="B507" t="s">
        <v>545</v>
      </c>
      <c r="C507">
        <v>529066</v>
      </c>
      <c r="D507" t="s">
        <v>3471</v>
      </c>
      <c r="E507">
        <v>504</v>
      </c>
      <c r="F507" s="62" t="s">
        <v>5469</v>
      </c>
    </row>
    <row r="508" ht="15" spans="1:6">
      <c r="A508" t="s">
        <v>2146</v>
      </c>
      <c r="B508" t="s">
        <v>36</v>
      </c>
      <c r="C508">
        <v>530240</v>
      </c>
      <c r="D508" t="s">
        <v>2147</v>
      </c>
      <c r="E508">
        <v>507</v>
      </c>
      <c r="F508" s="62" t="s">
        <v>5478</v>
      </c>
    </row>
    <row r="509" ht="15" spans="1:6">
      <c r="A509" t="s">
        <v>1437</v>
      </c>
      <c r="B509" t="s">
        <v>461</v>
      </c>
      <c r="C509">
        <v>529181</v>
      </c>
      <c r="D509" t="s">
        <v>1439</v>
      </c>
      <c r="E509">
        <v>508</v>
      </c>
      <c r="F509" s="62" t="s">
        <v>5483</v>
      </c>
    </row>
    <row r="510" ht="15" spans="1:6">
      <c r="A510" t="s">
        <v>3489</v>
      </c>
      <c r="B510" t="s">
        <v>218</v>
      </c>
      <c r="C510">
        <v>501758</v>
      </c>
      <c r="D510" t="s">
        <v>3490</v>
      </c>
      <c r="E510">
        <v>508</v>
      </c>
      <c r="F510" s="62" t="s">
        <v>5485</v>
      </c>
    </row>
    <row r="511" ht="15" spans="1:6">
      <c r="A511" t="s">
        <v>3492</v>
      </c>
      <c r="B511" t="s">
        <v>131</v>
      </c>
      <c r="C511">
        <v>529366</v>
      </c>
      <c r="D511" t="s">
        <v>3493</v>
      </c>
      <c r="E511">
        <v>510</v>
      </c>
      <c r="F511" s="62" t="s">
        <v>5487</v>
      </c>
    </row>
    <row r="512" ht="15" spans="1:6">
      <c r="A512" t="s">
        <v>3494</v>
      </c>
      <c r="B512" t="s">
        <v>461</v>
      </c>
      <c r="C512">
        <v>529424</v>
      </c>
      <c r="D512" t="s">
        <v>3495</v>
      </c>
      <c r="E512">
        <v>510</v>
      </c>
      <c r="F512" s="62" t="s">
        <v>5488</v>
      </c>
    </row>
    <row r="513" ht="15" spans="1:6">
      <c r="A513" t="s">
        <v>1437</v>
      </c>
      <c r="B513" t="s">
        <v>461</v>
      </c>
      <c r="C513">
        <v>529261</v>
      </c>
      <c r="D513" t="s">
        <v>1438</v>
      </c>
      <c r="E513">
        <v>510</v>
      </c>
      <c r="F513" s="62" t="s">
        <v>5489</v>
      </c>
    </row>
    <row r="514" ht="15" spans="1:6">
      <c r="A514" t="s">
        <v>3496</v>
      </c>
      <c r="B514" t="s">
        <v>302</v>
      </c>
      <c r="C514">
        <v>529689</v>
      </c>
      <c r="D514" t="s">
        <v>3497</v>
      </c>
      <c r="E514">
        <v>510</v>
      </c>
      <c r="F514" s="62" t="s">
        <v>5490</v>
      </c>
    </row>
    <row r="515" ht="15" spans="1:6">
      <c r="A515" t="s">
        <v>506</v>
      </c>
      <c r="B515" t="s">
        <v>461</v>
      </c>
      <c r="C515">
        <v>529225</v>
      </c>
      <c r="D515" t="s">
        <v>507</v>
      </c>
      <c r="E515">
        <v>514</v>
      </c>
      <c r="F515" s="62" t="s">
        <v>5493</v>
      </c>
    </row>
    <row r="516" ht="15" spans="1:6">
      <c r="A516" t="s">
        <v>57</v>
      </c>
      <c r="B516" t="s">
        <v>36</v>
      </c>
      <c r="C516">
        <v>529061</v>
      </c>
      <c r="D516" t="s">
        <v>3517</v>
      </c>
      <c r="E516">
        <v>515</v>
      </c>
      <c r="F516" s="62" t="s">
        <v>5503</v>
      </c>
    </row>
    <row r="517" ht="15" spans="1:6">
      <c r="A517" t="s">
        <v>217</v>
      </c>
      <c r="B517" t="s">
        <v>218</v>
      </c>
      <c r="C517">
        <v>529693</v>
      </c>
      <c r="D517" t="s">
        <v>3518</v>
      </c>
      <c r="E517">
        <v>516</v>
      </c>
      <c r="F517" s="62" t="s">
        <v>5504</v>
      </c>
    </row>
    <row r="518" ht="15" spans="1:6">
      <c r="A518" t="s">
        <v>541</v>
      </c>
      <c r="B518" t="s">
        <v>445</v>
      </c>
      <c r="C518">
        <v>530242</v>
      </c>
      <c r="D518" t="s">
        <v>3529</v>
      </c>
      <c r="E518">
        <v>516</v>
      </c>
      <c r="F518" s="62" t="s">
        <v>5512</v>
      </c>
    </row>
    <row r="519" ht="15" spans="1:6">
      <c r="A519" t="s">
        <v>1538</v>
      </c>
      <c r="B519" t="s">
        <v>373</v>
      </c>
      <c r="C519">
        <v>529557</v>
      </c>
      <c r="D519" t="s">
        <v>1539</v>
      </c>
      <c r="E519">
        <v>518</v>
      </c>
      <c r="F519" s="62" t="s">
        <v>5516</v>
      </c>
    </row>
    <row r="520" ht="15" spans="1:6">
      <c r="A520" t="s">
        <v>3036</v>
      </c>
      <c r="B520" t="s">
        <v>402</v>
      </c>
      <c r="C520">
        <v>529033</v>
      </c>
      <c r="D520" t="s">
        <v>3536</v>
      </c>
      <c r="E520">
        <v>518</v>
      </c>
      <c r="F520" s="62" t="s">
        <v>5517</v>
      </c>
    </row>
    <row r="521" ht="15" spans="1:6">
      <c r="A521" t="s">
        <v>2122</v>
      </c>
      <c r="B521" t="s">
        <v>405</v>
      </c>
      <c r="C521">
        <v>529691</v>
      </c>
      <c r="D521" t="s">
        <v>2123</v>
      </c>
      <c r="E521">
        <v>518</v>
      </c>
      <c r="F521" s="62" t="s">
        <v>5519</v>
      </c>
    </row>
    <row r="522" ht="15" spans="1:6">
      <c r="A522" t="s">
        <v>3541</v>
      </c>
      <c r="B522" t="s">
        <v>218</v>
      </c>
      <c r="C522">
        <v>529720</v>
      </c>
      <c r="D522" t="s">
        <v>3542</v>
      </c>
      <c r="E522">
        <v>521</v>
      </c>
      <c r="F522" s="62" t="s">
        <v>5524</v>
      </c>
    </row>
    <row r="523" ht="15" spans="1:6">
      <c r="A523" t="s">
        <v>541</v>
      </c>
      <c r="B523" t="s">
        <v>445</v>
      </c>
      <c r="C523">
        <v>529214</v>
      </c>
      <c r="D523" t="s">
        <v>3543</v>
      </c>
      <c r="E523">
        <v>522</v>
      </c>
      <c r="F523" s="62" t="s">
        <v>5529</v>
      </c>
    </row>
    <row r="524" ht="15" spans="1:6">
      <c r="A524" t="s">
        <v>6735</v>
      </c>
      <c r="B524" t="s">
        <v>96</v>
      </c>
      <c r="C524">
        <v>528989</v>
      </c>
      <c r="D524" t="s">
        <v>6736</v>
      </c>
      <c r="E524">
        <v>522</v>
      </c>
      <c r="F524" s="62" t="s">
        <v>6737</v>
      </c>
    </row>
    <row r="525" ht="15" spans="1:6">
      <c r="A525" t="s">
        <v>372</v>
      </c>
      <c r="B525" t="s">
        <v>373</v>
      </c>
      <c r="C525">
        <v>529909</v>
      </c>
      <c r="D525" t="s">
        <v>6738</v>
      </c>
      <c r="E525">
        <v>524</v>
      </c>
      <c r="F525" s="62" t="s">
        <v>6739</v>
      </c>
    </row>
    <row r="526" ht="15" spans="1:6">
      <c r="A526" t="s">
        <v>6740</v>
      </c>
      <c r="B526" t="s">
        <v>1068</v>
      </c>
      <c r="C526">
        <v>529241</v>
      </c>
      <c r="D526" t="s">
        <v>6741</v>
      </c>
      <c r="E526">
        <v>524</v>
      </c>
      <c r="F526" s="62" t="s">
        <v>6742</v>
      </c>
    </row>
    <row r="527" ht="15" spans="1:6">
      <c r="A527" t="s">
        <v>3552</v>
      </c>
      <c r="B527" t="s">
        <v>545</v>
      </c>
      <c r="C527">
        <v>529411</v>
      </c>
      <c r="D527" t="s">
        <v>3553</v>
      </c>
      <c r="E527">
        <v>526</v>
      </c>
      <c r="F527" s="62" t="s">
        <v>5536</v>
      </c>
    </row>
    <row r="528" ht="15" spans="1:6">
      <c r="A528" t="s">
        <v>3554</v>
      </c>
      <c r="B528" t="s">
        <v>405</v>
      </c>
      <c r="C528">
        <v>529840</v>
      </c>
      <c r="D528" t="s">
        <v>3555</v>
      </c>
      <c r="E528">
        <v>526</v>
      </c>
      <c r="F528" s="62" t="s">
        <v>5538</v>
      </c>
    </row>
    <row r="529" ht="15" spans="1:6">
      <c r="A529" t="s">
        <v>1804</v>
      </c>
      <c r="B529" t="s">
        <v>96</v>
      </c>
      <c r="C529">
        <v>528936</v>
      </c>
      <c r="D529" t="s">
        <v>3558</v>
      </c>
      <c r="E529">
        <v>528</v>
      </c>
      <c r="F529" s="62" t="s">
        <v>5545</v>
      </c>
    </row>
    <row r="530" ht="15" spans="1:6">
      <c r="A530" t="s">
        <v>2787</v>
      </c>
      <c r="B530" t="s">
        <v>2788</v>
      </c>
      <c r="C530">
        <v>529184</v>
      </c>
      <c r="D530" t="s">
        <v>3559</v>
      </c>
      <c r="E530">
        <v>528</v>
      </c>
      <c r="F530" s="62" t="s">
        <v>5546</v>
      </c>
    </row>
    <row r="531" ht="15" spans="1:6">
      <c r="A531" t="s">
        <v>541</v>
      </c>
      <c r="B531" t="s">
        <v>445</v>
      </c>
      <c r="C531">
        <v>529805</v>
      </c>
      <c r="D531" t="s">
        <v>542</v>
      </c>
      <c r="E531">
        <v>528</v>
      </c>
      <c r="F531" s="62" t="s">
        <v>5547</v>
      </c>
    </row>
    <row r="532" ht="15" spans="1:6">
      <c r="A532" t="s">
        <v>3560</v>
      </c>
      <c r="B532" t="s">
        <v>218</v>
      </c>
      <c r="C532">
        <v>529182</v>
      </c>
      <c r="D532" t="s">
        <v>3561</v>
      </c>
      <c r="E532">
        <v>528</v>
      </c>
      <c r="F532" s="62" t="s">
        <v>5548</v>
      </c>
    </row>
    <row r="533" ht="15" spans="1:6">
      <c r="A533" t="s">
        <v>3565</v>
      </c>
      <c r="B533" t="s">
        <v>461</v>
      </c>
      <c r="C533">
        <v>529107</v>
      </c>
      <c r="D533" t="s">
        <v>3566</v>
      </c>
      <c r="E533">
        <v>532</v>
      </c>
      <c r="F533" s="62" t="s">
        <v>5553</v>
      </c>
    </row>
    <row r="534" ht="15" spans="1:6">
      <c r="A534" t="s">
        <v>1390</v>
      </c>
      <c r="B534" t="s">
        <v>461</v>
      </c>
      <c r="C534">
        <v>530189</v>
      </c>
      <c r="D534" t="s">
        <v>1391</v>
      </c>
      <c r="E534">
        <v>533</v>
      </c>
      <c r="F534" s="62" t="s">
        <v>5558</v>
      </c>
    </row>
    <row r="535" ht="15" spans="1:6">
      <c r="A535" t="s">
        <v>3569</v>
      </c>
      <c r="B535" t="s">
        <v>402</v>
      </c>
      <c r="C535">
        <v>529561</v>
      </c>
      <c r="D535" t="s">
        <v>3570</v>
      </c>
      <c r="E535">
        <v>533</v>
      </c>
      <c r="F535" s="62" t="s">
        <v>5559</v>
      </c>
    </row>
    <row r="536" ht="15" spans="1:6">
      <c r="A536" t="s">
        <v>1057</v>
      </c>
      <c r="B536" t="s">
        <v>218</v>
      </c>
      <c r="C536">
        <v>529136</v>
      </c>
      <c r="D536" t="s">
        <v>3577</v>
      </c>
      <c r="E536">
        <v>535</v>
      </c>
      <c r="F536" s="62" t="s">
        <v>5566</v>
      </c>
    </row>
    <row r="537" ht="15" spans="1:6">
      <c r="A537" t="s">
        <v>2039</v>
      </c>
      <c r="B537" t="s">
        <v>117</v>
      </c>
      <c r="C537">
        <v>529001</v>
      </c>
      <c r="D537" t="s">
        <v>2040</v>
      </c>
      <c r="E537">
        <v>535</v>
      </c>
      <c r="F537" s="62" t="s">
        <v>5567</v>
      </c>
    </row>
    <row r="538" ht="15" spans="1:6">
      <c r="A538" t="s">
        <v>2229</v>
      </c>
      <c r="B538" t="s">
        <v>545</v>
      </c>
      <c r="C538">
        <v>529565</v>
      </c>
      <c r="D538" t="s">
        <v>2230</v>
      </c>
      <c r="E538">
        <v>537</v>
      </c>
      <c r="F538" s="62" t="s">
        <v>5568</v>
      </c>
    </row>
    <row r="539" ht="15" spans="1:6">
      <c r="A539" t="s">
        <v>3585</v>
      </c>
      <c r="B539" t="s">
        <v>2788</v>
      </c>
      <c r="C539">
        <v>528995</v>
      </c>
      <c r="D539" t="s">
        <v>3586</v>
      </c>
      <c r="E539">
        <v>538</v>
      </c>
      <c r="F539" s="62" t="s">
        <v>5576</v>
      </c>
    </row>
    <row r="540" ht="15" spans="1:6">
      <c r="A540" t="s">
        <v>3592</v>
      </c>
      <c r="B540" t="s">
        <v>131</v>
      </c>
      <c r="C540">
        <v>529796</v>
      </c>
      <c r="D540" t="s">
        <v>3593</v>
      </c>
      <c r="E540">
        <v>539</v>
      </c>
      <c r="F540" s="62" t="s">
        <v>5581</v>
      </c>
    </row>
    <row r="541" ht="15" spans="1:6">
      <c r="A541" t="s">
        <v>3587</v>
      </c>
      <c r="B541" t="s">
        <v>3588</v>
      </c>
      <c r="C541">
        <v>530250</v>
      </c>
      <c r="D541" t="s">
        <v>3589</v>
      </c>
      <c r="E541">
        <v>539</v>
      </c>
      <c r="F541" s="62" t="s">
        <v>5578</v>
      </c>
    </row>
    <row r="542" ht="15" spans="1:6">
      <c r="A542" t="s">
        <v>3598</v>
      </c>
      <c r="B542" t="s">
        <v>218</v>
      </c>
      <c r="C542">
        <v>529018</v>
      </c>
      <c r="D542" t="s">
        <v>3599</v>
      </c>
      <c r="E542">
        <v>541</v>
      </c>
      <c r="F542" s="62" t="s">
        <v>5588</v>
      </c>
    </row>
    <row r="543" ht="15" spans="1:6">
      <c r="A543" t="s">
        <v>932</v>
      </c>
      <c r="B543" t="s">
        <v>373</v>
      </c>
      <c r="C543">
        <v>529574</v>
      </c>
      <c r="D543" t="s">
        <v>933</v>
      </c>
      <c r="E543">
        <v>542</v>
      </c>
      <c r="F543" s="62" t="s">
        <v>5591</v>
      </c>
    </row>
    <row r="544" ht="15" spans="1:6">
      <c r="A544" t="s">
        <v>715</v>
      </c>
      <c r="B544" t="s">
        <v>402</v>
      </c>
      <c r="C544">
        <v>529746</v>
      </c>
      <c r="D544" t="s">
        <v>929</v>
      </c>
      <c r="E544">
        <v>543</v>
      </c>
      <c r="F544" s="62" t="s">
        <v>5598</v>
      </c>
    </row>
    <row r="545" ht="15" spans="1:6">
      <c r="A545" t="s">
        <v>57</v>
      </c>
      <c r="B545" t="s">
        <v>36</v>
      </c>
      <c r="C545">
        <v>529456</v>
      </c>
      <c r="D545" t="s">
        <v>2232</v>
      </c>
      <c r="E545">
        <v>543</v>
      </c>
      <c r="F545" s="62" t="s">
        <v>5597</v>
      </c>
    </row>
    <row r="546" ht="15" spans="1:6">
      <c r="A546" t="s">
        <v>1437</v>
      </c>
      <c r="B546" t="s">
        <v>461</v>
      </c>
      <c r="C546">
        <v>529439</v>
      </c>
      <c r="D546" t="s">
        <v>3610</v>
      </c>
      <c r="E546">
        <v>545</v>
      </c>
      <c r="F546" s="62" t="s">
        <v>5602</v>
      </c>
    </row>
    <row r="547" ht="15" spans="1:6">
      <c r="A547" t="s">
        <v>1228</v>
      </c>
      <c r="B547" t="s">
        <v>96</v>
      </c>
      <c r="C547">
        <v>529714</v>
      </c>
      <c r="D547" t="s">
        <v>3614</v>
      </c>
      <c r="E547">
        <v>545</v>
      </c>
      <c r="F547" s="62" t="s">
        <v>5605</v>
      </c>
    </row>
    <row r="548" ht="15" spans="1:6">
      <c r="A548" t="s">
        <v>3618</v>
      </c>
      <c r="B548" t="s">
        <v>218</v>
      </c>
      <c r="C548">
        <v>528946</v>
      </c>
      <c r="D548" t="s">
        <v>3619</v>
      </c>
      <c r="E548">
        <v>547</v>
      </c>
      <c r="F548" s="62" t="s">
        <v>5609</v>
      </c>
    </row>
    <row r="549" ht="15" spans="1:6">
      <c r="A549" t="s">
        <v>1157</v>
      </c>
      <c r="B549" t="s">
        <v>1158</v>
      </c>
      <c r="C549">
        <v>529304</v>
      </c>
      <c r="D549" t="s">
        <v>1159</v>
      </c>
      <c r="E549">
        <v>548</v>
      </c>
      <c r="F549" s="62" t="s">
        <v>5613</v>
      </c>
    </row>
    <row r="550" ht="15" spans="1:6">
      <c r="A550" t="s">
        <v>2240</v>
      </c>
      <c r="B550" t="s">
        <v>36</v>
      </c>
      <c r="C550">
        <v>529572</v>
      </c>
      <c r="D550" t="s">
        <v>2241</v>
      </c>
      <c r="E550">
        <v>548</v>
      </c>
      <c r="F550" s="62" t="s">
        <v>5612</v>
      </c>
    </row>
    <row r="551" ht="15" spans="1:6">
      <c r="A551" t="s">
        <v>3630</v>
      </c>
      <c r="B551" t="s">
        <v>218</v>
      </c>
      <c r="C551">
        <v>529353</v>
      </c>
      <c r="D551" t="s">
        <v>3631</v>
      </c>
      <c r="E551">
        <v>550</v>
      </c>
      <c r="F551" s="62" t="s">
        <v>5619</v>
      </c>
    </row>
    <row r="552" ht="15" spans="1:6">
      <c r="A552" t="s">
        <v>3789</v>
      </c>
      <c r="B552" t="s">
        <v>461</v>
      </c>
      <c r="C552">
        <v>529010</v>
      </c>
      <c r="D552" t="s">
        <v>6743</v>
      </c>
      <c r="E552">
        <v>550</v>
      </c>
      <c r="F552" s="62" t="s">
        <v>6744</v>
      </c>
    </row>
    <row r="553" ht="15" spans="1:6">
      <c r="A553" t="s">
        <v>6745</v>
      </c>
      <c r="B553" t="s">
        <v>373</v>
      </c>
      <c r="C553">
        <v>529207</v>
      </c>
      <c r="D553" t="s">
        <v>6746</v>
      </c>
      <c r="E553">
        <v>552</v>
      </c>
      <c r="F553" s="62" t="s">
        <v>6747</v>
      </c>
    </row>
    <row r="554" ht="15" spans="1:6">
      <c r="A554" t="s">
        <v>3676</v>
      </c>
      <c r="B554" t="s">
        <v>461</v>
      </c>
      <c r="C554">
        <v>529305</v>
      </c>
      <c r="D554" t="s">
        <v>6748</v>
      </c>
      <c r="E554">
        <v>552</v>
      </c>
      <c r="F554" s="62" t="s">
        <v>6749</v>
      </c>
    </row>
    <row r="555" ht="15" spans="1:6">
      <c r="A555" t="s">
        <v>3641</v>
      </c>
      <c r="B555" t="s">
        <v>1068</v>
      </c>
      <c r="C555">
        <v>529266</v>
      </c>
      <c r="D555" t="s">
        <v>3642</v>
      </c>
      <c r="E555">
        <v>554</v>
      </c>
      <c r="F555" s="62" t="s">
        <v>5626</v>
      </c>
    </row>
    <row r="556" ht="15" spans="1:6">
      <c r="A556" t="s">
        <v>3651</v>
      </c>
      <c r="B556" t="s">
        <v>96</v>
      </c>
      <c r="C556">
        <v>529851</v>
      </c>
      <c r="D556" t="s">
        <v>3652</v>
      </c>
      <c r="E556">
        <v>555</v>
      </c>
      <c r="F556" s="62" t="s">
        <v>5635</v>
      </c>
    </row>
    <row r="557" ht="15" spans="1:6">
      <c r="A557" t="s">
        <v>3656</v>
      </c>
      <c r="B557" t="s">
        <v>96</v>
      </c>
      <c r="C557">
        <v>530255</v>
      </c>
      <c r="D557" t="s">
        <v>3657</v>
      </c>
      <c r="E557">
        <v>555</v>
      </c>
      <c r="F557" s="62" t="s">
        <v>5639</v>
      </c>
    </row>
    <row r="558" ht="15" spans="1:6">
      <c r="A558" t="s">
        <v>3661</v>
      </c>
      <c r="B558" t="s">
        <v>586</v>
      </c>
      <c r="C558">
        <v>529579</v>
      </c>
      <c r="D558" t="s">
        <v>3662</v>
      </c>
      <c r="E558">
        <v>555</v>
      </c>
      <c r="F558" s="62" t="s">
        <v>5641</v>
      </c>
    </row>
    <row r="559" ht="15" spans="1:6">
      <c r="A559" t="s">
        <v>3666</v>
      </c>
      <c r="B559" t="s">
        <v>36</v>
      </c>
      <c r="C559">
        <v>530257</v>
      </c>
      <c r="D559" t="s">
        <v>3667</v>
      </c>
      <c r="E559">
        <v>558</v>
      </c>
      <c r="F559" s="62" t="s">
        <v>5644</v>
      </c>
    </row>
    <row r="560" ht="15" spans="1:6">
      <c r="A560" t="s">
        <v>1864</v>
      </c>
      <c r="B560" t="s">
        <v>402</v>
      </c>
      <c r="C560">
        <v>530258</v>
      </c>
      <c r="D560" t="s">
        <v>1865</v>
      </c>
      <c r="E560">
        <v>559</v>
      </c>
      <c r="F560" s="62" t="s">
        <v>5646</v>
      </c>
    </row>
    <row r="561" ht="15" spans="1:6">
      <c r="A561" t="s">
        <v>3674</v>
      </c>
      <c r="B561" t="s">
        <v>96</v>
      </c>
      <c r="C561">
        <v>529274</v>
      </c>
      <c r="D561" t="s">
        <v>3675</v>
      </c>
      <c r="E561">
        <v>560</v>
      </c>
      <c r="F561" s="62" t="s">
        <v>5651</v>
      </c>
    </row>
    <row r="562" ht="15" spans="1:6">
      <c r="A562" t="s">
        <v>3676</v>
      </c>
      <c r="B562" t="s">
        <v>461</v>
      </c>
      <c r="C562">
        <v>529239</v>
      </c>
      <c r="D562" t="s">
        <v>3677</v>
      </c>
      <c r="E562">
        <v>561</v>
      </c>
      <c r="F562" s="62" t="s">
        <v>5653</v>
      </c>
    </row>
    <row r="563" ht="15" spans="1:6">
      <c r="A563" t="s">
        <v>1565</v>
      </c>
      <c r="B563" t="s">
        <v>373</v>
      </c>
      <c r="C563">
        <v>529281</v>
      </c>
      <c r="D563" t="s">
        <v>1566</v>
      </c>
      <c r="E563">
        <v>561</v>
      </c>
      <c r="F563" s="62" t="s">
        <v>5652</v>
      </c>
    </row>
    <row r="564" ht="15" spans="1:6">
      <c r="A564" t="s">
        <v>1157</v>
      </c>
      <c r="B564" t="s">
        <v>1158</v>
      </c>
      <c r="C564">
        <v>529363</v>
      </c>
      <c r="D564" t="s">
        <v>6750</v>
      </c>
      <c r="E564">
        <v>563</v>
      </c>
      <c r="F564" s="62" t="s">
        <v>6751</v>
      </c>
    </row>
    <row r="565" ht="15" spans="1:6">
      <c r="A565" t="s">
        <v>6752</v>
      </c>
      <c r="B565" t="s">
        <v>461</v>
      </c>
      <c r="C565">
        <v>529631</v>
      </c>
      <c r="D565" t="s">
        <v>6753</v>
      </c>
      <c r="E565">
        <v>564</v>
      </c>
      <c r="F565" s="62" t="s">
        <v>6754</v>
      </c>
    </row>
    <row r="566" ht="15" spans="1:6">
      <c r="A566" t="s">
        <v>3585</v>
      </c>
      <c r="B566" t="s">
        <v>2788</v>
      </c>
      <c r="C566">
        <v>529578</v>
      </c>
      <c r="D566" t="s">
        <v>6755</v>
      </c>
      <c r="E566">
        <v>564</v>
      </c>
      <c r="F566" s="62" t="s">
        <v>6756</v>
      </c>
    </row>
    <row r="567" ht="15" spans="1:6">
      <c r="A567" t="s">
        <v>3683</v>
      </c>
      <c r="B567" t="s">
        <v>402</v>
      </c>
      <c r="C567">
        <v>529556</v>
      </c>
      <c r="D567" t="s">
        <v>3684</v>
      </c>
      <c r="E567">
        <v>564</v>
      </c>
      <c r="F567" s="62" t="s">
        <v>5663</v>
      </c>
    </row>
    <row r="568" ht="15" spans="1:6">
      <c r="A568" t="s">
        <v>715</v>
      </c>
      <c r="B568" t="s">
        <v>402</v>
      </c>
      <c r="C568">
        <v>529230</v>
      </c>
      <c r="D568" t="s">
        <v>3687</v>
      </c>
      <c r="E568">
        <v>567</v>
      </c>
      <c r="F568" s="62" t="s">
        <v>5665</v>
      </c>
    </row>
    <row r="569" ht="15" spans="1:6">
      <c r="A569" t="s">
        <v>3688</v>
      </c>
      <c r="B569" t="s">
        <v>582</v>
      </c>
      <c r="C569">
        <v>529197</v>
      </c>
      <c r="D569" t="s">
        <v>3689</v>
      </c>
      <c r="E569">
        <v>567</v>
      </c>
      <c r="F569" s="62" t="s">
        <v>5667</v>
      </c>
    </row>
    <row r="570" ht="15" spans="1:6">
      <c r="A570" t="s">
        <v>6757</v>
      </c>
      <c r="B570" t="s">
        <v>373</v>
      </c>
      <c r="C570">
        <v>529657</v>
      </c>
      <c r="D570" t="s">
        <v>6758</v>
      </c>
      <c r="E570">
        <v>569</v>
      </c>
      <c r="F570" s="62" t="s">
        <v>6759</v>
      </c>
    </row>
    <row r="571" ht="15" spans="1:6">
      <c r="A571" t="s">
        <v>6760</v>
      </c>
      <c r="B571" t="s">
        <v>1068</v>
      </c>
      <c r="C571">
        <v>529404</v>
      </c>
      <c r="D571" t="s">
        <v>6761</v>
      </c>
      <c r="E571">
        <v>570</v>
      </c>
      <c r="F571" s="62" t="s">
        <v>6762</v>
      </c>
    </row>
    <row r="572" ht="15" spans="1:6">
      <c r="A572" t="s">
        <v>460</v>
      </c>
      <c r="B572" t="s">
        <v>461</v>
      </c>
      <c r="C572">
        <v>529737</v>
      </c>
      <c r="D572" t="s">
        <v>6763</v>
      </c>
      <c r="E572">
        <v>571</v>
      </c>
      <c r="F572" s="62" t="s">
        <v>6764</v>
      </c>
    </row>
    <row r="573" ht="15" spans="1:6">
      <c r="A573" t="s">
        <v>217</v>
      </c>
      <c r="B573" t="s">
        <v>218</v>
      </c>
      <c r="C573">
        <v>529697</v>
      </c>
      <c r="D573" t="s">
        <v>3701</v>
      </c>
      <c r="E573">
        <v>572</v>
      </c>
      <c r="F573" s="62" t="s">
        <v>5679</v>
      </c>
    </row>
    <row r="574" ht="15" spans="1:6">
      <c r="A574" t="s">
        <v>445</v>
      </c>
      <c r="B574" t="s">
        <v>445</v>
      </c>
      <c r="C574">
        <v>530265</v>
      </c>
      <c r="D574" t="s">
        <v>584</v>
      </c>
      <c r="E574">
        <v>572</v>
      </c>
      <c r="F574" s="62" t="s">
        <v>5677</v>
      </c>
    </row>
    <row r="575" ht="15" spans="1:6">
      <c r="A575" t="s">
        <v>3706</v>
      </c>
      <c r="B575" t="s">
        <v>218</v>
      </c>
      <c r="C575">
        <v>529725</v>
      </c>
      <c r="D575" t="s">
        <v>3707</v>
      </c>
      <c r="E575">
        <v>572</v>
      </c>
      <c r="F575" s="62" t="s">
        <v>5682</v>
      </c>
    </row>
    <row r="576" ht="15" spans="1:6">
      <c r="A576" t="s">
        <v>526</v>
      </c>
      <c r="B576" t="s">
        <v>445</v>
      </c>
      <c r="C576">
        <v>529464</v>
      </c>
      <c r="D576" t="s">
        <v>527</v>
      </c>
      <c r="E576">
        <v>575</v>
      </c>
      <c r="F576" s="62" t="s">
        <v>5687</v>
      </c>
    </row>
    <row r="577" ht="15" spans="1:6">
      <c r="A577" t="s">
        <v>1627</v>
      </c>
      <c r="B577" t="s">
        <v>96</v>
      </c>
      <c r="C577">
        <v>529347</v>
      </c>
      <c r="D577" t="s">
        <v>1628</v>
      </c>
      <c r="E577">
        <v>575</v>
      </c>
      <c r="F577" s="62" t="s">
        <v>5688</v>
      </c>
    </row>
    <row r="578" ht="15" spans="1:6">
      <c r="A578" t="s">
        <v>401</v>
      </c>
      <c r="B578" t="s">
        <v>402</v>
      </c>
      <c r="C578">
        <v>530270</v>
      </c>
      <c r="D578" t="s">
        <v>6765</v>
      </c>
      <c r="E578">
        <v>577</v>
      </c>
      <c r="F578" s="62" t="s">
        <v>6766</v>
      </c>
    </row>
    <row r="579" ht="15" spans="1:6">
      <c r="A579" t="s">
        <v>1057</v>
      </c>
      <c r="B579" t="s">
        <v>218</v>
      </c>
      <c r="C579">
        <v>529716</v>
      </c>
      <c r="D579" t="s">
        <v>6767</v>
      </c>
      <c r="E579">
        <v>578</v>
      </c>
      <c r="F579" s="62" t="s">
        <v>6768</v>
      </c>
    </row>
    <row r="580" ht="15" spans="1:6">
      <c r="A580" t="s">
        <v>6769</v>
      </c>
      <c r="B580" t="s">
        <v>218</v>
      </c>
      <c r="C580">
        <v>501383</v>
      </c>
      <c r="D580" t="s">
        <v>6770</v>
      </c>
      <c r="E580">
        <v>578</v>
      </c>
      <c r="F580" s="62" t="s">
        <v>6771</v>
      </c>
    </row>
    <row r="581" ht="15" spans="1:6">
      <c r="A581" t="s">
        <v>3733</v>
      </c>
      <c r="B581" t="s">
        <v>402</v>
      </c>
      <c r="C581">
        <v>529193</v>
      </c>
      <c r="D581" t="s">
        <v>3734</v>
      </c>
      <c r="E581">
        <v>580</v>
      </c>
      <c r="F581" s="62" t="s">
        <v>5708</v>
      </c>
    </row>
    <row r="582" ht="15" spans="1:6">
      <c r="A582" t="s">
        <v>460</v>
      </c>
      <c r="B582" t="s">
        <v>461</v>
      </c>
      <c r="C582">
        <v>529570</v>
      </c>
      <c r="D582" t="s">
        <v>462</v>
      </c>
      <c r="E582">
        <v>581</v>
      </c>
      <c r="F582" s="62" t="s">
        <v>5712</v>
      </c>
    </row>
    <row r="583" ht="15" spans="1:6">
      <c r="A583" t="s">
        <v>3743</v>
      </c>
      <c r="B583" t="s">
        <v>298</v>
      </c>
      <c r="C583">
        <v>529074</v>
      </c>
      <c r="D583" t="s">
        <v>3744</v>
      </c>
      <c r="E583">
        <v>581</v>
      </c>
      <c r="F583" s="62" t="s">
        <v>5716</v>
      </c>
    </row>
    <row r="584" ht="15" spans="1:6">
      <c r="A584" t="s">
        <v>3745</v>
      </c>
      <c r="B584" t="s">
        <v>461</v>
      </c>
      <c r="C584">
        <v>529560</v>
      </c>
      <c r="D584" t="s">
        <v>3746</v>
      </c>
      <c r="E584">
        <v>581</v>
      </c>
      <c r="F584" s="62" t="s">
        <v>5717</v>
      </c>
    </row>
    <row r="585" ht="15" spans="1:6">
      <c r="A585" t="s">
        <v>2279</v>
      </c>
      <c r="B585" t="s">
        <v>1158</v>
      </c>
      <c r="C585">
        <v>529345</v>
      </c>
      <c r="D585" t="s">
        <v>3740</v>
      </c>
      <c r="E585">
        <v>581</v>
      </c>
      <c r="F585" s="62" t="s">
        <v>5711</v>
      </c>
    </row>
    <row r="586" ht="15" spans="1:6">
      <c r="A586" t="s">
        <v>2034</v>
      </c>
      <c r="B586" t="s">
        <v>402</v>
      </c>
      <c r="C586">
        <v>529906</v>
      </c>
      <c r="D586" t="s">
        <v>3754</v>
      </c>
      <c r="E586">
        <v>585</v>
      </c>
      <c r="F586" s="62" t="s">
        <v>5721</v>
      </c>
    </row>
    <row r="587" ht="15" spans="1:6">
      <c r="A587" t="s">
        <v>401</v>
      </c>
      <c r="B587" t="s">
        <v>402</v>
      </c>
      <c r="C587">
        <v>529916</v>
      </c>
      <c r="D587" t="s">
        <v>1734</v>
      </c>
      <c r="E587">
        <v>585</v>
      </c>
      <c r="F587" s="62" t="s">
        <v>5722</v>
      </c>
    </row>
    <row r="588" ht="15" spans="1:6">
      <c r="A588" t="s">
        <v>3761</v>
      </c>
      <c r="B588" t="s">
        <v>405</v>
      </c>
      <c r="C588">
        <v>529577</v>
      </c>
      <c r="D588" t="s">
        <v>3762</v>
      </c>
      <c r="E588">
        <v>587</v>
      </c>
      <c r="F588" s="62" t="s">
        <v>5728</v>
      </c>
    </row>
    <row r="589" ht="15" spans="1:6">
      <c r="A589" t="s">
        <v>2292</v>
      </c>
      <c r="B589" t="s">
        <v>1158</v>
      </c>
      <c r="C589">
        <v>530274</v>
      </c>
      <c r="D589" t="s">
        <v>2293</v>
      </c>
      <c r="E589">
        <v>588</v>
      </c>
      <c r="F589" s="62" t="s">
        <v>5737</v>
      </c>
    </row>
    <row r="590" ht="15" spans="1:6">
      <c r="A590" t="s">
        <v>855</v>
      </c>
      <c r="B590" t="s">
        <v>218</v>
      </c>
      <c r="C590">
        <v>529718</v>
      </c>
      <c r="D590" t="s">
        <v>856</v>
      </c>
      <c r="E590">
        <v>589</v>
      </c>
      <c r="F590" s="62" t="s">
        <v>5743</v>
      </c>
    </row>
    <row r="591" ht="15" spans="1:6">
      <c r="A591" t="s">
        <v>904</v>
      </c>
      <c r="B591" t="s">
        <v>218</v>
      </c>
      <c r="C591">
        <v>529054</v>
      </c>
      <c r="D591" t="s">
        <v>905</v>
      </c>
      <c r="E591">
        <v>589</v>
      </c>
      <c r="F591" s="62" t="s">
        <v>5744</v>
      </c>
    </row>
    <row r="592" ht="15" spans="1:6">
      <c r="A592" t="s">
        <v>3773</v>
      </c>
      <c r="B592" t="s">
        <v>545</v>
      </c>
      <c r="C592">
        <v>530194</v>
      </c>
      <c r="D592" t="s">
        <v>3774</v>
      </c>
      <c r="E592">
        <v>589</v>
      </c>
      <c r="F592" s="62" t="s">
        <v>5746</v>
      </c>
    </row>
    <row r="593" ht="15" spans="1:6">
      <c r="A593" t="s">
        <v>3775</v>
      </c>
      <c r="B593" t="s">
        <v>445</v>
      </c>
      <c r="C593">
        <v>530161</v>
      </c>
      <c r="D593" t="s">
        <v>3776</v>
      </c>
      <c r="E593">
        <v>589</v>
      </c>
      <c r="F593" s="62" t="s">
        <v>5747</v>
      </c>
    </row>
    <row r="594" ht="15" spans="1:6">
      <c r="A594" t="s">
        <v>3789</v>
      </c>
      <c r="B594" t="s">
        <v>461</v>
      </c>
      <c r="C594">
        <v>529276</v>
      </c>
      <c r="D594" t="s">
        <v>3790</v>
      </c>
      <c r="E594">
        <v>593</v>
      </c>
      <c r="F594" s="62" t="s">
        <v>5758</v>
      </c>
    </row>
    <row r="595" ht="15" spans="1:6">
      <c r="A595" t="s">
        <v>3795</v>
      </c>
      <c r="B595" t="s">
        <v>924</v>
      </c>
      <c r="C595">
        <v>529455</v>
      </c>
      <c r="D595" t="s">
        <v>3796</v>
      </c>
      <c r="E595">
        <v>594</v>
      </c>
      <c r="F595" s="62" t="s">
        <v>5761</v>
      </c>
    </row>
    <row r="596" ht="15" spans="1:6">
      <c r="A596" t="s">
        <v>3797</v>
      </c>
      <c r="B596" t="s">
        <v>218</v>
      </c>
      <c r="C596">
        <v>529767</v>
      </c>
      <c r="D596" t="s">
        <v>3798</v>
      </c>
      <c r="E596">
        <v>594</v>
      </c>
      <c r="F596" s="62" t="s">
        <v>5763</v>
      </c>
    </row>
    <row r="597" ht="15" spans="1:6">
      <c r="A597" t="s">
        <v>2242</v>
      </c>
      <c r="B597" t="s">
        <v>461</v>
      </c>
      <c r="C597">
        <v>529558</v>
      </c>
      <c r="D597" t="s">
        <v>3804</v>
      </c>
      <c r="E597">
        <v>596</v>
      </c>
      <c r="F597" s="62" t="s">
        <v>5768</v>
      </c>
    </row>
    <row r="598" ht="15" spans="1:6">
      <c r="A598" t="s">
        <v>3808</v>
      </c>
      <c r="B598" t="s">
        <v>373</v>
      </c>
      <c r="C598">
        <v>529902</v>
      </c>
      <c r="D598" t="s">
        <v>3809</v>
      </c>
      <c r="E598">
        <v>597</v>
      </c>
      <c r="F598" s="62" t="s">
        <v>5772</v>
      </c>
    </row>
    <row r="599" ht="15" spans="1:6">
      <c r="A599" t="s">
        <v>3812</v>
      </c>
      <c r="B599" t="s">
        <v>218</v>
      </c>
      <c r="C599">
        <v>529344</v>
      </c>
      <c r="D599" t="s">
        <v>3813</v>
      </c>
      <c r="E599">
        <v>597</v>
      </c>
      <c r="F599" s="62" t="s">
        <v>5774</v>
      </c>
    </row>
    <row r="600" ht="15" spans="1:6">
      <c r="A600" t="s">
        <v>3494</v>
      </c>
      <c r="B600" t="s">
        <v>461</v>
      </c>
      <c r="C600">
        <v>529891</v>
      </c>
      <c r="D600" t="s">
        <v>3815</v>
      </c>
      <c r="E600">
        <v>599</v>
      </c>
      <c r="F600" s="62" t="s">
        <v>5776</v>
      </c>
    </row>
    <row r="601" ht="15" spans="1:6">
      <c r="A601" t="s">
        <v>1057</v>
      </c>
      <c r="B601" t="s">
        <v>218</v>
      </c>
      <c r="C601">
        <v>529876</v>
      </c>
      <c r="D601" t="s">
        <v>3825</v>
      </c>
      <c r="E601">
        <v>600</v>
      </c>
      <c r="F601" s="62" t="s">
        <v>5787</v>
      </c>
    </row>
    <row r="602" ht="15" spans="1:6">
      <c r="A602" t="s">
        <v>1797</v>
      </c>
      <c r="B602" t="s">
        <v>405</v>
      </c>
      <c r="C602">
        <v>530067</v>
      </c>
      <c r="D602" t="s">
        <v>1798</v>
      </c>
      <c r="E602">
        <v>600</v>
      </c>
      <c r="F602" s="62" t="s">
        <v>5789</v>
      </c>
    </row>
    <row r="603" ht="15" spans="1:6">
      <c r="A603" t="s">
        <v>2068</v>
      </c>
      <c r="B603" t="s">
        <v>545</v>
      </c>
      <c r="C603">
        <v>529711</v>
      </c>
      <c r="D603" t="s">
        <v>2069</v>
      </c>
      <c r="E603">
        <v>600</v>
      </c>
      <c r="F603" s="62" t="s">
        <v>5784</v>
      </c>
    </row>
    <row r="604" ht="15" spans="1:6">
      <c r="A604" t="s">
        <v>1067</v>
      </c>
      <c r="B604" t="s">
        <v>1068</v>
      </c>
      <c r="C604">
        <v>529114</v>
      </c>
      <c r="D604" t="s">
        <v>1069</v>
      </c>
      <c r="E604">
        <v>603</v>
      </c>
      <c r="F604" s="62" t="s">
        <v>5807</v>
      </c>
    </row>
    <row r="605" ht="15" spans="1:6">
      <c r="A605" t="s">
        <v>444</v>
      </c>
      <c r="B605" t="s">
        <v>445</v>
      </c>
      <c r="C605">
        <v>529082</v>
      </c>
      <c r="D605" t="s">
        <v>3853</v>
      </c>
      <c r="E605">
        <v>604</v>
      </c>
      <c r="F605" s="62" t="s">
        <v>5814</v>
      </c>
    </row>
    <row r="606" ht="15" spans="1:6">
      <c r="A606" t="s">
        <v>1057</v>
      </c>
      <c r="B606" t="s">
        <v>218</v>
      </c>
      <c r="C606">
        <v>529701</v>
      </c>
      <c r="D606" t="s">
        <v>3855</v>
      </c>
      <c r="E606">
        <v>604</v>
      </c>
      <c r="F606" s="62" t="s">
        <v>5818</v>
      </c>
    </row>
    <row r="607" ht="15" spans="1:6">
      <c r="A607" t="s">
        <v>372</v>
      </c>
      <c r="B607" t="s">
        <v>373</v>
      </c>
      <c r="C607">
        <v>529661</v>
      </c>
      <c r="D607" t="s">
        <v>734</v>
      </c>
      <c r="E607">
        <v>606</v>
      </c>
      <c r="F607" s="62" t="s">
        <v>5820</v>
      </c>
    </row>
    <row r="608" ht="15" spans="1:6">
      <c r="A608" t="s">
        <v>6772</v>
      </c>
      <c r="B608" t="s">
        <v>218</v>
      </c>
      <c r="C608">
        <v>529996</v>
      </c>
      <c r="D608" t="s">
        <v>6773</v>
      </c>
      <c r="E608">
        <v>606</v>
      </c>
      <c r="F608" s="62" t="s">
        <v>6774</v>
      </c>
    </row>
    <row r="609" ht="15" spans="1:6">
      <c r="A609" t="s">
        <v>6775</v>
      </c>
      <c r="B609" t="s">
        <v>96</v>
      </c>
      <c r="C609">
        <v>529747</v>
      </c>
      <c r="D609" t="s">
        <v>6776</v>
      </c>
      <c r="E609">
        <v>608</v>
      </c>
      <c r="F609" s="62" t="s">
        <v>6777</v>
      </c>
    </row>
    <row r="610" ht="15" spans="1:6">
      <c r="A610" t="s">
        <v>3881</v>
      </c>
      <c r="B610" t="s">
        <v>131</v>
      </c>
      <c r="C610">
        <v>529628</v>
      </c>
      <c r="D610" t="s">
        <v>3882</v>
      </c>
      <c r="E610">
        <v>609</v>
      </c>
      <c r="F610" s="62" t="s">
        <v>5836</v>
      </c>
    </row>
    <row r="611" ht="15" spans="1:6">
      <c r="A611" t="s">
        <v>544</v>
      </c>
      <c r="B611" t="s">
        <v>545</v>
      </c>
      <c r="C611">
        <v>529899</v>
      </c>
      <c r="D611" t="s">
        <v>546</v>
      </c>
      <c r="E611">
        <v>610</v>
      </c>
      <c r="F611" s="62" t="s">
        <v>5844</v>
      </c>
    </row>
    <row r="612" ht="15" spans="1:6">
      <c r="A612" t="s">
        <v>3893</v>
      </c>
      <c r="B612" t="s">
        <v>218</v>
      </c>
      <c r="C612">
        <v>529180</v>
      </c>
      <c r="D612" t="s">
        <v>3894</v>
      </c>
      <c r="E612">
        <v>610</v>
      </c>
      <c r="F612" s="62" t="s">
        <v>5846</v>
      </c>
    </row>
    <row r="613" ht="15" spans="1:6">
      <c r="A613" t="s">
        <v>3676</v>
      </c>
      <c r="B613" t="s">
        <v>461</v>
      </c>
      <c r="C613">
        <v>529771</v>
      </c>
      <c r="D613" t="s">
        <v>3897</v>
      </c>
      <c r="E613">
        <v>612</v>
      </c>
      <c r="F613" s="62" t="s">
        <v>5851</v>
      </c>
    </row>
    <row r="614" ht="15" spans="1:6">
      <c r="A614" t="s">
        <v>3904</v>
      </c>
      <c r="B614" t="s">
        <v>96</v>
      </c>
      <c r="C614">
        <v>529078</v>
      </c>
      <c r="D614" t="s">
        <v>3905</v>
      </c>
      <c r="E614">
        <v>613</v>
      </c>
      <c r="F614" s="62" t="s">
        <v>5859</v>
      </c>
    </row>
    <row r="615" ht="15" spans="1:6">
      <c r="A615" t="s">
        <v>3908</v>
      </c>
      <c r="B615" t="s">
        <v>461</v>
      </c>
      <c r="C615">
        <v>530291</v>
      </c>
      <c r="D615" t="s">
        <v>3909</v>
      </c>
      <c r="E615">
        <v>613</v>
      </c>
      <c r="F615" s="62" t="s">
        <v>5861</v>
      </c>
    </row>
    <row r="616" ht="15" spans="1:6">
      <c r="A616" t="s">
        <v>1242</v>
      </c>
      <c r="B616" t="s">
        <v>36</v>
      </c>
      <c r="C616">
        <v>530001</v>
      </c>
      <c r="D616" t="s">
        <v>3918</v>
      </c>
      <c r="E616">
        <v>615</v>
      </c>
      <c r="F616" s="62" t="s">
        <v>5868</v>
      </c>
    </row>
    <row r="617" ht="15" spans="1:6">
      <c r="A617" t="s">
        <v>218</v>
      </c>
      <c r="B617" t="s">
        <v>218</v>
      </c>
      <c r="C617">
        <v>530296</v>
      </c>
      <c r="D617" t="s">
        <v>3925</v>
      </c>
      <c r="E617">
        <v>616</v>
      </c>
      <c r="F617" s="62" t="s">
        <v>5875</v>
      </c>
    </row>
    <row r="618" ht="15" spans="1:6">
      <c r="A618" t="s">
        <v>3946</v>
      </c>
      <c r="B618" t="s">
        <v>218</v>
      </c>
      <c r="C618">
        <v>530068</v>
      </c>
      <c r="D618" t="s">
        <v>3947</v>
      </c>
      <c r="E618">
        <v>617</v>
      </c>
      <c r="F618" s="62" t="s">
        <v>5894</v>
      </c>
    </row>
    <row r="619" ht="15" spans="1:6">
      <c r="A619" t="s">
        <v>3948</v>
      </c>
      <c r="B619" t="s">
        <v>405</v>
      </c>
      <c r="C619">
        <v>530299</v>
      </c>
      <c r="D619" t="s">
        <v>3949</v>
      </c>
      <c r="E619">
        <v>617</v>
      </c>
      <c r="F619" s="62" t="s">
        <v>5895</v>
      </c>
    </row>
    <row r="620" ht="15" spans="1:6">
      <c r="A620" t="s">
        <v>6778</v>
      </c>
      <c r="B620" t="s">
        <v>1993</v>
      </c>
      <c r="C620">
        <v>530301</v>
      </c>
      <c r="D620" t="s">
        <v>6779</v>
      </c>
      <c r="E620">
        <v>619</v>
      </c>
      <c r="F620" s="62" t="s">
        <v>6780</v>
      </c>
    </row>
    <row r="621" ht="15" spans="1:6">
      <c r="A621" t="s">
        <v>6781</v>
      </c>
      <c r="B621" t="s">
        <v>1618</v>
      </c>
      <c r="C621">
        <v>529573</v>
      </c>
      <c r="D621" t="s">
        <v>6782</v>
      </c>
      <c r="E621">
        <v>619</v>
      </c>
      <c r="F621" s="62" t="s">
        <v>6783</v>
      </c>
    </row>
    <row r="622" ht="15" spans="1:6">
      <c r="A622" t="s">
        <v>529</v>
      </c>
      <c r="B622" t="s">
        <v>461</v>
      </c>
      <c r="C622">
        <v>529834</v>
      </c>
      <c r="D622" t="s">
        <v>530</v>
      </c>
      <c r="E622">
        <v>621</v>
      </c>
      <c r="F622" s="62" t="s">
        <v>5906</v>
      </c>
    </row>
    <row r="623" ht="15" spans="1:6">
      <c r="A623" t="s">
        <v>6784</v>
      </c>
      <c r="B623" t="s">
        <v>402</v>
      </c>
      <c r="C623">
        <v>530018</v>
      </c>
      <c r="D623" t="s">
        <v>6785</v>
      </c>
      <c r="E623">
        <v>622</v>
      </c>
      <c r="F623" s="62" t="s">
        <v>6786</v>
      </c>
    </row>
    <row r="624" ht="15" spans="1:6">
      <c r="A624" t="s">
        <v>6787</v>
      </c>
      <c r="B624" t="s">
        <v>6788</v>
      </c>
      <c r="C624">
        <v>530066</v>
      </c>
      <c r="D624" t="s">
        <v>6789</v>
      </c>
      <c r="E624">
        <v>623</v>
      </c>
      <c r="F624" s="62" t="s">
        <v>6790</v>
      </c>
    </row>
    <row r="625" ht="15" spans="1:6">
      <c r="A625" t="s">
        <v>715</v>
      </c>
      <c r="B625" t="s">
        <v>402</v>
      </c>
      <c r="C625">
        <v>530306</v>
      </c>
      <c r="D625" t="s">
        <v>6791</v>
      </c>
      <c r="E625">
        <v>624</v>
      </c>
      <c r="F625" s="62" t="s">
        <v>6792</v>
      </c>
    </row>
    <row r="626" ht="15" spans="1:6">
      <c r="A626" t="s">
        <v>3676</v>
      </c>
      <c r="B626" t="s">
        <v>461</v>
      </c>
      <c r="C626">
        <v>529610</v>
      </c>
      <c r="D626" t="s">
        <v>6793</v>
      </c>
      <c r="E626">
        <v>624</v>
      </c>
      <c r="F626" s="62" t="s">
        <v>6794</v>
      </c>
    </row>
    <row r="627" ht="15" spans="1:6">
      <c r="A627" t="s">
        <v>6795</v>
      </c>
      <c r="B627" t="s">
        <v>445</v>
      </c>
      <c r="C627">
        <v>530308</v>
      </c>
      <c r="D627" t="s">
        <v>6796</v>
      </c>
      <c r="E627">
        <v>626</v>
      </c>
      <c r="F627" s="62" t="s">
        <v>6797</v>
      </c>
    </row>
    <row r="628" ht="15" spans="1:6">
      <c r="A628" t="s">
        <v>526</v>
      </c>
      <c r="B628" t="s">
        <v>445</v>
      </c>
      <c r="C628">
        <v>529547</v>
      </c>
      <c r="D628" t="s">
        <v>6798</v>
      </c>
      <c r="E628">
        <v>626</v>
      </c>
      <c r="F628" s="62" t="s">
        <v>6799</v>
      </c>
    </row>
    <row r="629" ht="15" spans="1:6">
      <c r="A629" t="s">
        <v>6800</v>
      </c>
      <c r="B629" t="s">
        <v>461</v>
      </c>
      <c r="C629">
        <v>529571</v>
      </c>
      <c r="D629" t="s">
        <v>6801</v>
      </c>
      <c r="E629">
        <v>628</v>
      </c>
      <c r="F629" s="62" t="s">
        <v>6802</v>
      </c>
    </row>
    <row r="630" ht="15" spans="1:6">
      <c r="A630" t="s">
        <v>6803</v>
      </c>
      <c r="B630" t="s">
        <v>36</v>
      </c>
      <c r="C630">
        <v>530096</v>
      </c>
      <c r="D630" t="s">
        <v>6804</v>
      </c>
      <c r="E630">
        <v>629</v>
      </c>
      <c r="F630" s="62" t="s">
        <v>6805</v>
      </c>
    </row>
    <row r="631" ht="15" spans="1:6">
      <c r="A631" t="s">
        <v>6806</v>
      </c>
      <c r="B631" t="s">
        <v>692</v>
      </c>
      <c r="C631">
        <v>530310</v>
      </c>
      <c r="D631" t="s">
        <v>6807</v>
      </c>
      <c r="E631">
        <v>629</v>
      </c>
      <c r="F631" s="62" t="s">
        <v>6808</v>
      </c>
    </row>
    <row r="632" ht="15" spans="1:6">
      <c r="A632" t="s">
        <v>2222</v>
      </c>
      <c r="B632" t="s">
        <v>461</v>
      </c>
      <c r="C632">
        <v>529907</v>
      </c>
      <c r="D632" t="s">
        <v>6809</v>
      </c>
      <c r="E632">
        <v>631</v>
      </c>
      <c r="F632" s="62" t="s">
        <v>6810</v>
      </c>
    </row>
    <row r="633" ht="15" spans="1:6">
      <c r="A633" t="s">
        <v>6811</v>
      </c>
      <c r="B633" t="s">
        <v>461</v>
      </c>
      <c r="C633">
        <v>530017</v>
      </c>
      <c r="D633" t="s">
        <v>6812</v>
      </c>
      <c r="E633">
        <v>632</v>
      </c>
      <c r="F633" s="62" t="s">
        <v>6813</v>
      </c>
    </row>
    <row r="634" ht="15" spans="1:6">
      <c r="A634" t="s">
        <v>6814</v>
      </c>
      <c r="B634" t="s">
        <v>445</v>
      </c>
      <c r="C634">
        <v>530167</v>
      </c>
      <c r="D634" t="s">
        <v>6815</v>
      </c>
      <c r="E634">
        <v>633</v>
      </c>
      <c r="F634" s="62" t="s">
        <v>6816</v>
      </c>
    </row>
    <row r="635" ht="15" spans="1:6">
      <c r="A635" t="s">
        <v>6817</v>
      </c>
      <c r="B635" t="s">
        <v>218</v>
      </c>
      <c r="C635">
        <v>530326</v>
      </c>
      <c r="D635" t="s">
        <v>6818</v>
      </c>
      <c r="E635">
        <v>634</v>
      </c>
      <c r="F635" s="62" t="s">
        <v>6819</v>
      </c>
    </row>
    <row r="636" ht="15" spans="1:6">
      <c r="A636" t="s">
        <v>2222</v>
      </c>
      <c r="B636" t="s">
        <v>461</v>
      </c>
      <c r="C636">
        <v>529895</v>
      </c>
      <c r="D636" t="s">
        <v>6820</v>
      </c>
      <c r="E636">
        <v>635</v>
      </c>
      <c r="F636" s="62" t="s">
        <v>6821</v>
      </c>
    </row>
    <row r="637" ht="15" spans="1:6">
      <c r="A637" t="s">
        <v>6752</v>
      </c>
      <c r="B637" t="s">
        <v>461</v>
      </c>
      <c r="C637">
        <v>529874</v>
      </c>
      <c r="D637" t="s">
        <v>6822</v>
      </c>
      <c r="E637">
        <v>636</v>
      </c>
      <c r="F637" s="62" t="s">
        <v>6823</v>
      </c>
    </row>
    <row r="638" ht="15" spans="1:6">
      <c r="A638" t="s">
        <v>924</v>
      </c>
      <c r="B638" t="s">
        <v>924</v>
      </c>
      <c r="C638">
        <v>530330</v>
      </c>
      <c r="D638" t="s">
        <v>6824</v>
      </c>
      <c r="E638">
        <v>637</v>
      </c>
      <c r="F638" s="62" t="s">
        <v>6825</v>
      </c>
    </row>
    <row r="639" ht="15" spans="1:6">
      <c r="A639" t="s">
        <v>444</v>
      </c>
      <c r="B639" t="s">
        <v>445</v>
      </c>
      <c r="C639">
        <v>529245</v>
      </c>
      <c r="D639" t="s">
        <v>6826</v>
      </c>
      <c r="E639">
        <v>638</v>
      </c>
      <c r="F639" s="62" t="s">
        <v>6827</v>
      </c>
    </row>
    <row r="640" ht="15" spans="1:6">
      <c r="A640" t="s">
        <v>6828</v>
      </c>
      <c r="B640" t="s">
        <v>545</v>
      </c>
      <c r="C640">
        <v>529312</v>
      </c>
      <c r="D640" t="s">
        <v>6829</v>
      </c>
      <c r="E640">
        <v>639</v>
      </c>
      <c r="F640" s="62" t="s">
        <v>6830</v>
      </c>
    </row>
    <row r="641" ht="15" spans="1:6">
      <c r="A641" t="s">
        <v>6831</v>
      </c>
      <c r="B641" t="s">
        <v>218</v>
      </c>
      <c r="C641">
        <v>529974</v>
      </c>
      <c r="D641" t="s">
        <v>6832</v>
      </c>
      <c r="E641">
        <v>640</v>
      </c>
      <c r="F641" s="62" t="s">
        <v>6833</v>
      </c>
    </row>
    <row r="642" ht="15" spans="1:6">
      <c r="A642" t="s">
        <v>6834</v>
      </c>
      <c r="B642" t="s">
        <v>402</v>
      </c>
      <c r="C642">
        <v>530352</v>
      </c>
      <c r="D642" t="s">
        <v>6835</v>
      </c>
      <c r="E642">
        <v>641</v>
      </c>
      <c r="F642" s="62" t="s">
        <v>6836</v>
      </c>
    </row>
    <row r="643" ht="15" spans="1:6">
      <c r="A643" t="s">
        <v>372</v>
      </c>
      <c r="B643" t="s">
        <v>373</v>
      </c>
      <c r="C643">
        <v>529960</v>
      </c>
      <c r="D643" t="s">
        <v>6837</v>
      </c>
      <c r="E643">
        <v>642</v>
      </c>
      <c r="F643" s="62" t="s">
        <v>6838</v>
      </c>
    </row>
    <row r="644" ht="15" spans="1:6">
      <c r="A644" t="s">
        <v>6839</v>
      </c>
      <c r="B644" t="s">
        <v>461</v>
      </c>
      <c r="C644">
        <v>530147</v>
      </c>
      <c r="D644" t="s">
        <v>6840</v>
      </c>
      <c r="E644">
        <v>643</v>
      </c>
      <c r="F644" s="62" t="s">
        <v>6841</v>
      </c>
    </row>
    <row r="645" ht="15" spans="1:6">
      <c r="A645" t="s">
        <v>6842</v>
      </c>
      <c r="B645" t="s">
        <v>373</v>
      </c>
      <c r="C645">
        <v>530120</v>
      </c>
      <c r="D645" t="s">
        <v>6843</v>
      </c>
      <c r="E645">
        <v>644</v>
      </c>
      <c r="F645" s="62" t="s">
        <v>6844</v>
      </c>
    </row>
    <row r="646" ht="15" spans="1:6">
      <c r="A646" t="s">
        <v>1340</v>
      </c>
      <c r="B646" t="s">
        <v>692</v>
      </c>
      <c r="C646">
        <v>529140</v>
      </c>
      <c r="D646" t="s">
        <v>6845</v>
      </c>
      <c r="E646" t="s">
        <v>6496</v>
      </c>
      <c r="F646" s="62" t="s">
        <v>6846</v>
      </c>
    </row>
    <row r="647" ht="15" spans="1:6">
      <c r="A647" t="s">
        <v>401</v>
      </c>
      <c r="B647" t="s">
        <v>402</v>
      </c>
      <c r="C647">
        <v>530485</v>
      </c>
      <c r="D647" t="s">
        <v>6847</v>
      </c>
      <c r="E647" t="s">
        <v>6496</v>
      </c>
      <c r="F647" s="62" t="s">
        <v>6848</v>
      </c>
    </row>
    <row r="648" ht="15" spans="1:6">
      <c r="A648" t="s">
        <v>6849</v>
      </c>
      <c r="B648" t="s">
        <v>96</v>
      </c>
      <c r="C648">
        <v>530187</v>
      </c>
      <c r="D648" t="s">
        <v>6850</v>
      </c>
      <c r="E648" t="s">
        <v>6496</v>
      </c>
      <c r="F648" s="62" t="s">
        <v>6851</v>
      </c>
    </row>
    <row r="649" ht="15" spans="1:6">
      <c r="A649" t="s">
        <v>6852</v>
      </c>
      <c r="B649" t="s">
        <v>373</v>
      </c>
      <c r="C649">
        <v>530154</v>
      </c>
      <c r="D649" t="s">
        <v>6853</v>
      </c>
      <c r="E649" t="s">
        <v>6496</v>
      </c>
      <c r="F649" s="62" t="s">
        <v>6854</v>
      </c>
    </row>
    <row r="650" ht="15" spans="1:6">
      <c r="A650" t="s">
        <v>3118</v>
      </c>
      <c r="B650" t="s">
        <v>302</v>
      </c>
      <c r="C650">
        <v>499993</v>
      </c>
      <c r="D650" t="s">
        <v>6855</v>
      </c>
      <c r="E650" t="s">
        <v>6496</v>
      </c>
      <c r="F650" s="62" t="s">
        <v>6856</v>
      </c>
    </row>
    <row r="651" ht="15" spans="1:6">
      <c r="A651" t="s">
        <v>923</v>
      </c>
      <c r="B651" t="s">
        <v>298</v>
      </c>
      <c r="C651">
        <v>529671</v>
      </c>
      <c r="D651" t="s">
        <v>6857</v>
      </c>
      <c r="E651" t="s">
        <v>6496</v>
      </c>
      <c r="F651" s="62" t="s">
        <v>6858</v>
      </c>
    </row>
    <row r="652" ht="15" spans="1:6">
      <c r="A652" t="s">
        <v>6859</v>
      </c>
      <c r="B652" t="s">
        <v>131</v>
      </c>
      <c r="C652">
        <v>529630</v>
      </c>
      <c r="D652" t="s">
        <v>6860</v>
      </c>
      <c r="E652" t="s">
        <v>6496</v>
      </c>
      <c r="F652" s="62" t="s">
        <v>6861</v>
      </c>
    </row>
    <row r="653" ht="15" spans="1:6">
      <c r="A653" t="s">
        <v>372</v>
      </c>
      <c r="B653" t="s">
        <v>373</v>
      </c>
      <c r="C653">
        <v>530421</v>
      </c>
      <c r="D653" t="s">
        <v>6862</v>
      </c>
      <c r="E653" t="s">
        <v>6496</v>
      </c>
      <c r="F653" s="62" t="s">
        <v>6863</v>
      </c>
    </row>
    <row r="654" ht="15" spans="1:6">
      <c r="A654" t="s">
        <v>2621</v>
      </c>
      <c r="B654" t="s">
        <v>218</v>
      </c>
      <c r="C654">
        <v>529969</v>
      </c>
      <c r="D654" t="s">
        <v>6864</v>
      </c>
      <c r="E654" t="s">
        <v>6496</v>
      </c>
      <c r="F654" s="62" t="s">
        <v>6865</v>
      </c>
    </row>
    <row r="655" ht="15" spans="1:6">
      <c r="A655" t="s">
        <v>6866</v>
      </c>
      <c r="B655" t="s">
        <v>218</v>
      </c>
      <c r="C655">
        <v>529848</v>
      </c>
      <c r="D655" t="s">
        <v>6867</v>
      </c>
      <c r="E655" t="s">
        <v>6496</v>
      </c>
      <c r="F655" s="62" t="s">
        <v>6868</v>
      </c>
    </row>
    <row r="656" ht="15" spans="1:6">
      <c r="A656" t="s">
        <v>6869</v>
      </c>
      <c r="B656" t="s">
        <v>218</v>
      </c>
      <c r="C656">
        <v>530483</v>
      </c>
      <c r="D656" t="s">
        <v>6870</v>
      </c>
      <c r="E656" t="s">
        <v>6496</v>
      </c>
      <c r="F656" s="62" t="s">
        <v>6871</v>
      </c>
    </row>
    <row r="657" ht="15" spans="1:6">
      <c r="A657" t="s">
        <v>217</v>
      </c>
      <c r="B657" t="s">
        <v>218</v>
      </c>
      <c r="C657">
        <v>530170</v>
      </c>
      <c r="D657" t="s">
        <v>6872</v>
      </c>
      <c r="E657" t="s">
        <v>6496</v>
      </c>
      <c r="F657" s="62" t="s">
        <v>6873</v>
      </c>
    </row>
    <row r="658" ht="15" spans="1:6">
      <c r="A658" t="s">
        <v>6874</v>
      </c>
      <c r="B658" t="s">
        <v>218</v>
      </c>
      <c r="C658">
        <v>530482</v>
      </c>
      <c r="D658" t="s">
        <v>6875</v>
      </c>
      <c r="E658" t="s">
        <v>6496</v>
      </c>
      <c r="F658" s="62" t="s">
        <v>6876</v>
      </c>
    </row>
    <row r="659" ht="15" spans="1:6">
      <c r="A659" t="s">
        <v>1497</v>
      </c>
      <c r="B659" t="s">
        <v>405</v>
      </c>
      <c r="C659">
        <v>529955</v>
      </c>
      <c r="D659" t="s">
        <v>6877</v>
      </c>
      <c r="E659" t="s">
        <v>6496</v>
      </c>
      <c r="F659" s="62" t="s">
        <v>6878</v>
      </c>
    </row>
    <row r="660" ht="15" spans="1:6">
      <c r="A660" t="s">
        <v>2685</v>
      </c>
      <c r="B660" t="s">
        <v>218</v>
      </c>
      <c r="C660">
        <v>530489</v>
      </c>
      <c r="D660" t="s">
        <v>6879</v>
      </c>
      <c r="E660" t="s">
        <v>6496</v>
      </c>
      <c r="F660" s="62" t="s">
        <v>6880</v>
      </c>
    </row>
    <row r="661" ht="15" spans="1:6">
      <c r="A661" t="s">
        <v>6842</v>
      </c>
      <c r="B661" t="s">
        <v>373</v>
      </c>
      <c r="C661">
        <v>530436</v>
      </c>
      <c r="D661" t="s">
        <v>6881</v>
      </c>
      <c r="E661" t="s">
        <v>6496</v>
      </c>
      <c r="F661" s="62" t="s">
        <v>6882</v>
      </c>
    </row>
    <row r="662" ht="15" spans="1:6">
      <c r="A662" t="s">
        <v>1497</v>
      </c>
      <c r="B662" t="s">
        <v>405</v>
      </c>
      <c r="C662">
        <v>529752</v>
      </c>
      <c r="D662" t="s">
        <v>6883</v>
      </c>
      <c r="E662" t="s">
        <v>6496</v>
      </c>
      <c r="F662" s="62" t="s">
        <v>6884</v>
      </c>
    </row>
    <row r="663" ht="15" spans="1:6">
      <c r="A663" t="s">
        <v>260</v>
      </c>
      <c r="B663" t="s">
        <v>261</v>
      </c>
      <c r="C663">
        <v>529985</v>
      </c>
      <c r="D663" t="s">
        <v>6885</v>
      </c>
      <c r="E663" t="s">
        <v>6496</v>
      </c>
      <c r="F663" s="62" t="s">
        <v>6886</v>
      </c>
    </row>
    <row r="664" ht="15" spans="1:6">
      <c r="A664" t="s">
        <v>6887</v>
      </c>
      <c r="B664" t="s">
        <v>692</v>
      </c>
      <c r="C664">
        <v>529364</v>
      </c>
      <c r="D664" t="s">
        <v>6888</v>
      </c>
      <c r="E664" t="s">
        <v>6496</v>
      </c>
      <c r="F664" s="62" t="s">
        <v>6889</v>
      </c>
    </row>
    <row r="665" ht="15" spans="1:6">
      <c r="A665" t="s">
        <v>6890</v>
      </c>
      <c r="B665" t="s">
        <v>218</v>
      </c>
      <c r="C665">
        <v>502887</v>
      </c>
      <c r="D665" t="s">
        <v>6891</v>
      </c>
      <c r="E665" t="s">
        <v>6496</v>
      </c>
      <c r="F665" s="62" t="s">
        <v>6892</v>
      </c>
    </row>
    <row r="666" ht="15" spans="1:6">
      <c r="A666" t="s">
        <v>6893</v>
      </c>
      <c r="B666" t="s">
        <v>692</v>
      </c>
      <c r="C666">
        <v>529783</v>
      </c>
      <c r="D666" t="s">
        <v>6894</v>
      </c>
      <c r="E666" t="s">
        <v>6496</v>
      </c>
      <c r="F666" s="62" t="s">
        <v>6895</v>
      </c>
    </row>
    <row r="667" ht="15" spans="1:6">
      <c r="A667" t="s">
        <v>363</v>
      </c>
      <c r="B667" t="s">
        <v>96</v>
      </c>
      <c r="C667">
        <v>530473</v>
      </c>
      <c r="D667" t="s">
        <v>6896</v>
      </c>
      <c r="E667" t="s">
        <v>6496</v>
      </c>
      <c r="F667" s="62" t="s">
        <v>6897</v>
      </c>
    </row>
    <row r="668" ht="15" spans="1:6">
      <c r="A668" t="s">
        <v>6898</v>
      </c>
      <c r="B668" t="s">
        <v>218</v>
      </c>
      <c r="C668">
        <v>530481</v>
      </c>
      <c r="D668" t="s">
        <v>6899</v>
      </c>
      <c r="E668" t="s">
        <v>6496</v>
      </c>
      <c r="F668" s="62" t="s">
        <v>6900</v>
      </c>
    </row>
    <row r="669" ht="15" spans="1:6">
      <c r="A669" t="s">
        <v>6901</v>
      </c>
      <c r="B669" t="s">
        <v>218</v>
      </c>
      <c r="C669">
        <v>529863</v>
      </c>
      <c r="D669" t="s">
        <v>6902</v>
      </c>
      <c r="E669" t="s">
        <v>6496</v>
      </c>
      <c r="F669" s="62" t="s">
        <v>6903</v>
      </c>
    </row>
    <row r="670" ht="15" spans="1:6">
      <c r="A670" t="s">
        <v>302</v>
      </c>
      <c r="B670" t="s">
        <v>302</v>
      </c>
      <c r="C670">
        <v>530471</v>
      </c>
      <c r="D670" t="s">
        <v>6904</v>
      </c>
      <c r="E670" t="s">
        <v>6496</v>
      </c>
      <c r="F670" s="62" t="s">
        <v>6905</v>
      </c>
    </row>
    <row r="671" ht="15" spans="1:6">
      <c r="A671" t="s">
        <v>217</v>
      </c>
      <c r="B671" t="s">
        <v>218</v>
      </c>
      <c r="C671">
        <v>530182</v>
      </c>
      <c r="D671" t="s">
        <v>6906</v>
      </c>
      <c r="E671" t="s">
        <v>6496</v>
      </c>
      <c r="F671" s="62" t="s">
        <v>6907</v>
      </c>
    </row>
    <row r="672" ht="15" spans="1:6">
      <c r="A672" t="s">
        <v>217</v>
      </c>
      <c r="B672" t="s">
        <v>218</v>
      </c>
      <c r="C672">
        <v>529750</v>
      </c>
      <c r="D672" t="s">
        <v>6908</v>
      </c>
      <c r="E672" t="s">
        <v>6496</v>
      </c>
      <c r="F672" s="62" t="s">
        <v>6909</v>
      </c>
    </row>
    <row r="673" ht="15" spans="1:6">
      <c r="A673" t="s">
        <v>6910</v>
      </c>
      <c r="B673" t="s">
        <v>1618</v>
      </c>
      <c r="C673">
        <v>530422</v>
      </c>
      <c r="D673" t="s">
        <v>6911</v>
      </c>
      <c r="E673" t="s">
        <v>6496</v>
      </c>
      <c r="F673" s="62" t="s">
        <v>6912</v>
      </c>
    </row>
    <row r="674" ht="15" spans="1:6">
      <c r="A674" t="s">
        <v>6913</v>
      </c>
      <c r="B674" t="s">
        <v>373</v>
      </c>
      <c r="C674">
        <v>530430</v>
      </c>
      <c r="D674" t="s">
        <v>6914</v>
      </c>
      <c r="E674" t="s">
        <v>6496</v>
      </c>
      <c r="F674" s="62" t="s">
        <v>6915</v>
      </c>
    </row>
    <row r="675" ht="15" spans="1:6">
      <c r="A675" t="s">
        <v>6916</v>
      </c>
      <c r="B675" t="s">
        <v>373</v>
      </c>
      <c r="C675">
        <v>530451</v>
      </c>
      <c r="D675" t="s">
        <v>6917</v>
      </c>
      <c r="E675" t="s">
        <v>6496</v>
      </c>
      <c r="F675" s="62" t="s">
        <v>6918</v>
      </c>
    </row>
    <row r="676" ht="15" spans="1:6">
      <c r="A676" t="s">
        <v>2517</v>
      </c>
      <c r="B676" t="s">
        <v>218</v>
      </c>
      <c r="C676">
        <v>529986</v>
      </c>
      <c r="D676" t="s">
        <v>6919</v>
      </c>
      <c r="E676" t="s">
        <v>6496</v>
      </c>
      <c r="F676" s="62" t="s">
        <v>6920</v>
      </c>
    </row>
    <row r="677" ht="15" spans="1:6">
      <c r="A677" t="s">
        <v>6921</v>
      </c>
      <c r="B677" t="s">
        <v>373</v>
      </c>
      <c r="C677">
        <v>530440</v>
      </c>
      <c r="D677" t="s">
        <v>6922</v>
      </c>
      <c r="E677" t="s">
        <v>6496</v>
      </c>
      <c r="F677" s="62" t="s">
        <v>6923</v>
      </c>
    </row>
    <row r="678" ht="15" spans="1:6">
      <c r="A678" t="s">
        <v>6924</v>
      </c>
      <c r="B678" t="s">
        <v>218</v>
      </c>
      <c r="C678">
        <v>530047</v>
      </c>
      <c r="D678" t="s">
        <v>6925</v>
      </c>
      <c r="E678" t="s">
        <v>6496</v>
      </c>
      <c r="F678" s="62" t="s">
        <v>6926</v>
      </c>
    </row>
    <row r="679" ht="15" spans="1:6">
      <c r="A679" t="s">
        <v>6927</v>
      </c>
      <c r="B679" t="s">
        <v>218</v>
      </c>
      <c r="C679">
        <v>529656</v>
      </c>
      <c r="D679" t="s">
        <v>6928</v>
      </c>
      <c r="E679" t="s">
        <v>6496</v>
      </c>
      <c r="F679" s="62" t="s">
        <v>6929</v>
      </c>
    </row>
    <row r="680" ht="15" spans="1:6">
      <c r="A680" t="s">
        <v>1497</v>
      </c>
      <c r="B680" t="s">
        <v>405</v>
      </c>
      <c r="C680">
        <v>530171</v>
      </c>
      <c r="D680" t="s">
        <v>6930</v>
      </c>
      <c r="E680" t="s">
        <v>6496</v>
      </c>
      <c r="F680" s="62" t="s">
        <v>6931</v>
      </c>
    </row>
    <row r="681" ht="15" spans="1:6">
      <c r="A681" t="s">
        <v>6932</v>
      </c>
      <c r="B681" t="s">
        <v>1618</v>
      </c>
      <c r="C681">
        <v>530420</v>
      </c>
      <c r="D681" t="s">
        <v>6933</v>
      </c>
      <c r="E681" t="s">
        <v>6496</v>
      </c>
      <c r="F681" s="62" t="s">
        <v>6934</v>
      </c>
    </row>
    <row r="682" ht="15" spans="1:6">
      <c r="A682" t="s">
        <v>2489</v>
      </c>
      <c r="B682" t="s">
        <v>218</v>
      </c>
      <c r="C682">
        <v>529984</v>
      </c>
      <c r="D682" t="s">
        <v>6935</v>
      </c>
      <c r="E682" t="s">
        <v>6496</v>
      </c>
      <c r="F682" s="62" t="s">
        <v>6936</v>
      </c>
    </row>
    <row r="683" ht="15" spans="1:6">
      <c r="A683" t="s">
        <v>1799</v>
      </c>
      <c r="B683" t="s">
        <v>302</v>
      </c>
      <c r="C683">
        <v>529635</v>
      </c>
      <c r="D683" t="s">
        <v>6937</v>
      </c>
      <c r="E683" t="s">
        <v>6496</v>
      </c>
      <c r="F683" s="62" t="s">
        <v>6938</v>
      </c>
    </row>
    <row r="684" ht="15" spans="1:6">
      <c r="A684" t="s">
        <v>3118</v>
      </c>
      <c r="B684" t="s">
        <v>302</v>
      </c>
      <c r="C684">
        <v>529358</v>
      </c>
      <c r="D684" t="s">
        <v>6939</v>
      </c>
      <c r="E684" t="s">
        <v>6496</v>
      </c>
      <c r="F684" s="62" t="s">
        <v>6940</v>
      </c>
    </row>
    <row r="685" ht="15" spans="1:6">
      <c r="A685" t="s">
        <v>1375</v>
      </c>
      <c r="B685" t="s">
        <v>373</v>
      </c>
      <c r="C685">
        <v>529658</v>
      </c>
      <c r="D685" t="s">
        <v>6941</v>
      </c>
      <c r="E685" t="s">
        <v>6496</v>
      </c>
      <c r="F685" s="62" t="s">
        <v>6942</v>
      </c>
    </row>
    <row r="686" ht="15" spans="1:6">
      <c r="A686" t="s">
        <v>923</v>
      </c>
      <c r="B686" t="s">
        <v>924</v>
      </c>
      <c r="C686">
        <v>530190</v>
      </c>
      <c r="D686" t="s">
        <v>6943</v>
      </c>
      <c r="E686" t="s">
        <v>6496</v>
      </c>
      <c r="F686" s="62" t="s">
        <v>6944</v>
      </c>
    </row>
    <row r="687" ht="15" spans="1:6">
      <c r="A687" t="s">
        <v>6945</v>
      </c>
      <c r="B687" t="s">
        <v>156</v>
      </c>
      <c r="C687">
        <v>529763</v>
      </c>
      <c r="D687" t="s">
        <v>6946</v>
      </c>
      <c r="E687" t="s">
        <v>6496</v>
      </c>
      <c r="F687" s="62" t="s">
        <v>6947</v>
      </c>
    </row>
    <row r="688" ht="15" spans="1:6">
      <c r="A688" t="s">
        <v>217</v>
      </c>
      <c r="B688" t="s">
        <v>218</v>
      </c>
      <c r="C688">
        <v>501610</v>
      </c>
      <c r="D688" t="s">
        <v>6948</v>
      </c>
      <c r="E688" t="s">
        <v>6496</v>
      </c>
      <c r="F688" s="62" t="s">
        <v>6949</v>
      </c>
    </row>
    <row r="689" ht="15" spans="1:6">
      <c r="A689" t="s">
        <v>1090</v>
      </c>
      <c r="B689" t="s">
        <v>373</v>
      </c>
      <c r="C689">
        <v>530406</v>
      </c>
      <c r="D689" t="s">
        <v>6950</v>
      </c>
      <c r="E689" t="s">
        <v>6496</v>
      </c>
      <c r="F689" s="62" t="s">
        <v>6951</v>
      </c>
    </row>
    <row r="690" ht="15" spans="1:6">
      <c r="A690" t="s">
        <v>6842</v>
      </c>
      <c r="B690" t="s">
        <v>373</v>
      </c>
      <c r="C690">
        <v>530456</v>
      </c>
      <c r="D690" t="s">
        <v>6952</v>
      </c>
      <c r="E690" t="s">
        <v>6496</v>
      </c>
      <c r="F690" s="62" t="s">
        <v>6953</v>
      </c>
    </row>
    <row r="691" ht="15" spans="1:6">
      <c r="A691" t="s">
        <v>6954</v>
      </c>
      <c r="B691" t="s">
        <v>545</v>
      </c>
      <c r="C691">
        <v>530488</v>
      </c>
      <c r="D691" t="s">
        <v>6955</v>
      </c>
      <c r="E691" t="s">
        <v>6496</v>
      </c>
      <c r="F691" s="62" t="s">
        <v>6956</v>
      </c>
    </row>
    <row r="692" ht="15" spans="1:6">
      <c r="A692" t="s">
        <v>1464</v>
      </c>
      <c r="B692" t="s">
        <v>1465</v>
      </c>
      <c r="C692">
        <v>530163</v>
      </c>
      <c r="D692" t="s">
        <v>6957</v>
      </c>
      <c r="E692" t="s">
        <v>6496</v>
      </c>
      <c r="F692" s="62" t="s">
        <v>6958</v>
      </c>
    </row>
    <row r="693" ht="15" spans="1:6">
      <c r="A693" t="s">
        <v>1090</v>
      </c>
      <c r="B693" t="s">
        <v>373</v>
      </c>
      <c r="C693">
        <v>529660</v>
      </c>
      <c r="D693" t="s">
        <v>6959</v>
      </c>
      <c r="E693" t="s">
        <v>6496</v>
      </c>
      <c r="F693" s="62" t="s">
        <v>6960</v>
      </c>
    </row>
    <row r="694" ht="15" spans="1:6">
      <c r="A694" t="s">
        <v>1090</v>
      </c>
      <c r="B694" t="s">
        <v>373</v>
      </c>
      <c r="C694">
        <v>530450</v>
      </c>
      <c r="D694" t="s">
        <v>6961</v>
      </c>
      <c r="E694" t="s">
        <v>6496</v>
      </c>
      <c r="F694" s="62" t="s">
        <v>6962</v>
      </c>
    </row>
    <row r="695" ht="15" spans="1:6">
      <c r="A695" t="s">
        <v>6963</v>
      </c>
      <c r="B695" t="s">
        <v>373</v>
      </c>
      <c r="C695">
        <v>530431</v>
      </c>
      <c r="D695" t="s">
        <v>6964</v>
      </c>
      <c r="E695" t="s">
        <v>6496</v>
      </c>
      <c r="F695" s="62" t="s">
        <v>6965</v>
      </c>
    </row>
    <row r="696" ht="15" spans="1:6">
      <c r="A696" t="s">
        <v>218</v>
      </c>
      <c r="B696" t="s">
        <v>218</v>
      </c>
      <c r="C696">
        <v>530487</v>
      </c>
      <c r="D696" t="s">
        <v>6966</v>
      </c>
      <c r="E696" t="s">
        <v>6496</v>
      </c>
      <c r="F696" s="62" t="s">
        <v>6967</v>
      </c>
    </row>
    <row r="697" ht="15" spans="1:6">
      <c r="A697" t="s">
        <v>2787</v>
      </c>
      <c r="B697" t="s">
        <v>2788</v>
      </c>
      <c r="C697">
        <v>529912</v>
      </c>
      <c r="D697" t="s">
        <v>6968</v>
      </c>
      <c r="E697" t="s">
        <v>6496</v>
      </c>
      <c r="F697" s="62" t="s">
        <v>6969</v>
      </c>
    </row>
    <row r="698" ht="15" spans="1:6">
      <c r="A698" t="s">
        <v>6970</v>
      </c>
      <c r="B698" t="s">
        <v>2788</v>
      </c>
      <c r="C698">
        <v>530458</v>
      </c>
      <c r="D698" t="s">
        <v>6971</v>
      </c>
      <c r="E698" t="s">
        <v>6496</v>
      </c>
      <c r="F698" s="62" t="s">
        <v>6972</v>
      </c>
    </row>
    <row r="699" ht="15" spans="1:6">
      <c r="A699" t="s">
        <v>6973</v>
      </c>
      <c r="B699" t="s">
        <v>131</v>
      </c>
      <c r="C699">
        <v>530472</v>
      </c>
      <c r="D699" t="s">
        <v>6974</v>
      </c>
      <c r="E699" t="s">
        <v>6496</v>
      </c>
      <c r="F699" s="62" t="s">
        <v>6975</v>
      </c>
    </row>
    <row r="700" ht="15" spans="1:6">
      <c r="A700" t="s">
        <v>257</v>
      </c>
      <c r="B700" t="s">
        <v>36</v>
      </c>
      <c r="C700">
        <v>530480</v>
      </c>
      <c r="D700" t="s">
        <v>6976</v>
      </c>
      <c r="E700" t="s">
        <v>6496</v>
      </c>
      <c r="F700" s="62" t="s">
        <v>6977</v>
      </c>
    </row>
    <row r="701" ht="15" spans="1:6">
      <c r="A701" t="s">
        <v>130</v>
      </c>
      <c r="B701" t="s">
        <v>131</v>
      </c>
      <c r="C701">
        <v>500587</v>
      </c>
      <c r="D701" t="s">
        <v>6978</v>
      </c>
      <c r="E701" t="s">
        <v>6496</v>
      </c>
      <c r="F701" s="62" t="s">
        <v>6979</v>
      </c>
    </row>
    <row r="702" ht="15" spans="1:6">
      <c r="A702" t="s">
        <v>2222</v>
      </c>
      <c r="B702" t="s">
        <v>461</v>
      </c>
      <c r="C702">
        <v>530025</v>
      </c>
      <c r="D702" t="s">
        <v>6980</v>
      </c>
      <c r="E702" t="s">
        <v>6496</v>
      </c>
      <c r="F702" s="62" t="s">
        <v>6981</v>
      </c>
    </row>
    <row r="703" ht="15" spans="1:6">
      <c r="A703" t="s">
        <v>6982</v>
      </c>
      <c r="B703" t="s">
        <v>692</v>
      </c>
      <c r="C703">
        <v>529336</v>
      </c>
      <c r="D703" t="s">
        <v>6983</v>
      </c>
      <c r="E703" t="s">
        <v>6496</v>
      </c>
      <c r="F703" s="62" t="s">
        <v>6984</v>
      </c>
    </row>
    <row r="704" ht="15" spans="1:6">
      <c r="A704" t="s">
        <v>6985</v>
      </c>
      <c r="B704" t="s">
        <v>2788</v>
      </c>
      <c r="C704">
        <v>530459</v>
      </c>
      <c r="D704" t="s">
        <v>6986</v>
      </c>
      <c r="E704" t="s">
        <v>6496</v>
      </c>
      <c r="F704" s="62" t="s">
        <v>6987</v>
      </c>
    </row>
    <row r="705" ht="15" spans="1:6">
      <c r="A705" t="s">
        <v>1670</v>
      </c>
      <c r="B705" t="s">
        <v>373</v>
      </c>
      <c r="C705">
        <v>529659</v>
      </c>
      <c r="D705" t="s">
        <v>6988</v>
      </c>
      <c r="E705" t="s">
        <v>6496</v>
      </c>
      <c r="F705" s="62" t="s">
        <v>6989</v>
      </c>
    </row>
    <row r="706" ht="15" spans="1:6">
      <c r="A706" t="s">
        <v>1670</v>
      </c>
      <c r="B706" t="s">
        <v>373</v>
      </c>
      <c r="C706">
        <v>529793</v>
      </c>
      <c r="D706" t="s">
        <v>6990</v>
      </c>
      <c r="E706" t="s">
        <v>6496</v>
      </c>
      <c r="F706" s="62" t="s">
        <v>6991</v>
      </c>
    </row>
    <row r="707" ht="15" spans="1:6">
      <c r="A707" t="s">
        <v>6992</v>
      </c>
      <c r="B707" t="s">
        <v>373</v>
      </c>
      <c r="C707">
        <v>530469</v>
      </c>
      <c r="D707" t="s">
        <v>6993</v>
      </c>
      <c r="E707" t="s">
        <v>6496</v>
      </c>
      <c r="F707" s="62" t="s">
        <v>6994</v>
      </c>
    </row>
    <row r="708" ht="15" spans="1:6">
      <c r="A708" t="s">
        <v>6995</v>
      </c>
      <c r="B708" t="s">
        <v>36</v>
      </c>
      <c r="C708">
        <v>530461</v>
      </c>
      <c r="D708" t="s">
        <v>6996</v>
      </c>
      <c r="E708" t="s">
        <v>6496</v>
      </c>
      <c r="F708" s="62" t="s">
        <v>6997</v>
      </c>
    </row>
    <row r="709" ht="15" spans="1:6">
      <c r="A709" t="s">
        <v>405</v>
      </c>
      <c r="B709" t="s">
        <v>405</v>
      </c>
      <c r="C709">
        <v>530491</v>
      </c>
      <c r="D709" t="s">
        <v>6998</v>
      </c>
      <c r="E709" t="s">
        <v>6496</v>
      </c>
      <c r="F709" s="62" t="s">
        <v>6999</v>
      </c>
    </row>
    <row r="710" ht="15" spans="1:6">
      <c r="A710" t="s">
        <v>7000</v>
      </c>
      <c r="B710" t="s">
        <v>1068</v>
      </c>
      <c r="C710">
        <v>529663</v>
      </c>
      <c r="D710" t="s">
        <v>7001</v>
      </c>
      <c r="E710" t="s">
        <v>6496</v>
      </c>
      <c r="F710" s="62" t="s">
        <v>7002</v>
      </c>
    </row>
    <row r="711" ht="15" spans="1:6">
      <c r="A711" t="s">
        <v>267</v>
      </c>
      <c r="B711" t="s">
        <v>96</v>
      </c>
      <c r="C711">
        <v>529629</v>
      </c>
      <c r="D711" t="s">
        <v>7003</v>
      </c>
      <c r="E711" t="s">
        <v>6496</v>
      </c>
      <c r="F711" s="62" t="s">
        <v>7004</v>
      </c>
    </row>
  </sheetData>
  <conditionalFormatting sqref="D1">
    <cfRule type="duplicateValues" dxfId="10" priority="1"/>
  </conditionalFormatting>
  <hyperlinks>
    <hyperlink ref="F2" r:id="rId1" display="https://www.usnews.com/education/best-global-universities/university-of-oxford-503637"/>
    <hyperlink ref="F3" r:id="rId2" display="https://www.usnews.com/education/best-global-universities/university-of-cambridge-502149"/>
    <hyperlink ref="F4" r:id="rId3" display="https://www.usnews.com/education/best-global-universities/university-college-london-501693"/>
    <hyperlink ref="F5" r:id="rId4" display="https://www.usnews.com/education/best-global-universities/imperial-college-london-505571"/>
    <hyperlink ref="F6" r:id="rId5" display="https://www.usnews.com/education/best-global-universities/eth-zurich-502241"/>
    <hyperlink ref="F7" r:id="rId6" display="https://www.usnews.com/education/best-global-universities/university-of-amsterdam-502957"/>
    <hyperlink ref="F8" r:id="rId7" display="https://www.usnews.com/education/best-global-universities/kings-college-london-500330"/>
    <hyperlink ref="F9" r:id="rId8" display="https://www.usnews.com/education/best-global-universities/university-of-edinburgh-505832"/>
    <hyperlink ref="F10" r:id="rId9" display="https://www.usnews.com/education/best-global-universities/universite-paris-cite-529677"/>
    <hyperlink ref="F11" r:id="rId10" display="https://www.usnews.com/education/best-global-universities/university-of-copenhagen-503710"/>
    <hyperlink ref="F12" r:id="rId11" display="https://www.usnews.com/education/best-global-universities/utrecht-university-505962"/>
    <hyperlink ref="F13" r:id="rId12" display="https://www.usnews.com/education/best-global-universities/humboldt-university-of-berlin-506698"/>
    <hyperlink ref="F14" r:id="rId13" display="https://www.usnews.com/education/best-global-universities/ku-leuven-504785"/>
    <hyperlink ref="F15" r:id="rId14" display="https://www.usnews.com/education/best-global-universities/karolinska-institutet-503151"/>
    <hyperlink ref="F16" r:id="rId15" display="https://www.usnews.com/education/best-global-universities/university-of-munich-500951"/>
    <hyperlink ref="F17" r:id="rId16" display="https://www.usnews.com/education/best-global-universities/ruprecht-karls-university-heidelberg-506277"/>
    <hyperlink ref="F18" r:id="rId17" display="https://www.usnews.com/education/best-global-universities/leiden-university-503069"/>
    <hyperlink ref="F19" r:id="rId18" display="https://www.usnews.com/education/best-global-universities/sorbonne-universite-529569"/>
    <hyperlink ref="F20" r:id="rId19" display="https://www.usnews.com/education/best-global-universities/university-of-zurich-505287"/>
    <hyperlink ref="F21" r:id="rId20" display="https://www.usnews.com/education/best-global-universities/university-of-glasgow-500110"/>
    <hyperlink ref="F22" r:id="rId21" display="https://www.usnews.com/education/best-global-universities/free-university-of-berlin-502084"/>
    <hyperlink ref="F23" r:id="rId22" display="https://www.usnews.com/education/best-global-universities/university-of-manchester-500273"/>
    <hyperlink ref="F24" r:id="rId23" display="https://www.usnews.com/education/best-global-universities/erasmus-university-rotterdam-500349"/>
    <hyperlink ref="F25" r:id="rId24" display="https://www.usnews.com/education/best-global-universities/universite-paris-saclay-529676"/>
    <hyperlink ref="F26" r:id="rId25" display="https://www.usnews.com/education/best-global-universities/university-of-groningen-500967"/>
    <hyperlink ref="F27" r:id="rId26" display="https://www.usnews.com/education/best-global-universities/vrije-universiteit-amsterdam-500669"/>
    <hyperlink ref="F28" r:id="rId27" display="https://www.usnews.com/education/best-global-universities/university-of-barcelona-500261"/>
    <hyperlink ref="F29" r:id="rId28" display="https://www.usnews.com/education/best-global-universities/technical-university-of-munich-503109"/>
    <hyperlink ref="F30" r:id="rId29" display="https://www.usnews.com/education/best-global-universities/ecole-polytechnique-federale-de-lausanne-501629"/>
    <hyperlink ref="F31" r:id="rId30" display="https://www.usnews.com/education/best-global-universities/queen-mary-university-london-503389"/>
    <hyperlink ref="F32" r:id="rId31" display="https://www.usnews.com/education/best-global-universities/university-of-birmingham-501524"/>
    <hyperlink ref="F33" r:id="rId32" display="https://www.usnews.com/education/best-global-universities/university-of-bristol-505342"/>
    <hyperlink ref="F34" r:id="rId33" display="https://www.usnews.com/education/best-global-universities/university-of-oslo-502680"/>
    <hyperlink ref="F35" r:id="rId34" display="https://www.usnews.com/education/best-global-universities/ghent-university-506883"/>
    <hyperlink ref="F36" r:id="rId35" display="https://www.usnews.com/education/best-global-universities/university-of-bern-505657"/>
    <hyperlink ref="F37" r:id="rId36" display="https://www.usnews.com/education/best-global-universities/universite-psl-529378"/>
    <hyperlink ref="F38" r:id="rId37" display="https://www.usnews.com/education/best-global-universities/university-of-helsinki-501989"/>
    <hyperlink ref="F39" r:id="rId38" display="https://www.usnews.com/education/best-global-universities/wageningen-university-research-501112"/>
    <hyperlink ref="F40" r:id="rId39" display="https://www.usnews.com/education/best-global-universities/aarhus-university-502125"/>
    <hyperlink ref="F41" r:id="rId40" display="https://www.usnews.com/education/best-global-universities/radboud-university-nijmegen-501519"/>
    <hyperlink ref="F42" r:id="rId41" display="https://www.usnews.com/education/best-global-universities/university-of-geneva-504635"/>
    <hyperlink ref="F43" r:id="rId42" display="https://www.usnews.com/education/best-global-universities/london-school-of-hygiene-tropical-medicine-503353"/>
    <hyperlink ref="F44" r:id="rId43" display="https://www.usnews.com/education/best-global-universities/university-of-exeter-502021"/>
    <hyperlink ref="F45" r:id="rId44" display="https://www.usnews.com/education/best-global-universities/university-of-southampton-504892"/>
    <hyperlink ref="F46" r:id="rId45" display="https://www.usnews.com/education/best-global-universities/lund-university-500083"/>
    <hyperlink ref="F47" r:id="rId46" display="https://www.usnews.com/education/best-global-universities/university-of-bologna-502210"/>
    <hyperlink ref="F48" r:id="rId47" display="https://www.usnews.com/education/best-global-universities/university-of-padua-502381"/>
    <hyperlink ref="F49" r:id="rId48" display="https://www.usnews.com/education/best-global-universities/autonomous-university-of-barcelona-505700"/>
    <hyperlink ref="F50" r:id="rId49" display="https://www.usnews.com/education/best-global-universities/university-of-liverpool-506611"/>
    <hyperlink ref="F51" r:id="rId50" display="https://www.usnews.com/education/best-global-universities/sapienza-university-rome-506550"/>
    <hyperlink ref="F52" r:id="rId51" display="https://www.usnews.com/education/best-global-universities/university-of-leeds-505265"/>
    <hyperlink ref="F53" r:id="rId52" display="https://www.usnews.com/education/best-global-universities/university-of-nottingham-503548"/>
    <hyperlink ref="F54" r:id="rId53" display="https://www.usnews.com/education/best-global-universities/university-of-hamburg-501079"/>
    <hyperlink ref="F55" r:id="rId54" display="https://www.usnews.com/education/best-global-universities/university-of-milan-506478"/>
    <hyperlink ref="F56" r:id="rId55" display="https://www.usnews.com/education/best-global-universities/uppsala-university-501990"/>
    <hyperlink ref="F57" r:id="rId56" display="https://www.usnews.com/education/best-global-universities/stockholm-university-505458"/>
    <hyperlink ref="F58" r:id="rId57" display="https://www.usnews.com/education/best-global-universities/university-of-bonn-504578"/>
    <hyperlink ref="F59" r:id="rId58" display="https://www.usnews.com/education/best-global-universities/newcastle-university-uk-503247"/>
    <hyperlink ref="F60" r:id="rId59" display="https://www.usnews.com/education/best-global-universities/university-of-gothenburg-501869"/>
    <hyperlink ref="F61" r:id="rId60" display="https://www.usnews.com/education/best-global-universities/university-of-sheffield-503922"/>
    <hyperlink ref="F62" r:id="rId61" display="https://www.usnews.com/education/best-global-universities/university-of-basel-502059"/>
    <hyperlink ref="F63" r:id="rId62" display="https://www.usnews.com/education/best-global-universities/university-of-gottingen-502609"/>
    <hyperlink ref="F64" r:id="rId63" display="https://www.usnews.com/education/best-global-universities/university-of-warwick-503443"/>
    <hyperlink ref="F65" r:id="rId64" display="https://www.usnews.com/education/best-global-universities/university-of-lausanne-505144"/>
    <hyperlink ref="F66" r:id="rId65" display="https://www.usnews.com/education/best-global-universities/maastricht-university-505759"/>
    <hyperlink ref="F67" r:id="rId66" display="https://www.usnews.com/education/best-global-universities/cardiff-university-500071"/>
    <hyperlink ref="F68" r:id="rId67" display="https://www.usnews.com/education/best-global-universities/technical-university-of-denmark-503016"/>
    <hyperlink ref="F69" r:id="rId68" display="https://www.usnews.com/education/best-global-universities/delft-university-of-technology-505496"/>
    <hyperlink ref="F70" r:id="rId69" display="https://www.usnews.com/education/best-global-universities/university-of-naples-federico-ii-505539"/>
    <hyperlink ref="F71" r:id="rId70" display="https://www.usnews.com/education/best-global-universities/university-of-leicester-501221"/>
    <hyperlink ref="F72" r:id="rId71" display="https://www.usnews.com/education/best-global-universities/eberhard-karls-university-of-tubingen-503424"/>
    <hyperlink ref="F73" r:id="rId72" display="https://www.usnews.com/education/best-global-universities/aix-marseille-universite-528917"/>
    <hyperlink ref="F74" r:id="rId73" display="https://www.usnews.com/education/best-global-universities/technische-universitat-dresden-501011"/>
    <hyperlink ref="F75" r:id="rId74" display="https://www.usnews.com/education/best-global-universities/universite-catholique-louvain-506348"/>
    <hyperlink ref="F76" r:id="rId75" display="https://www.usnews.com/education/best-global-universities/medical-university-of-vienna-504165"/>
    <hyperlink ref="F77" r:id="rId76" display="https://www.usnews.com/education/best-global-universities/trinity-college-dublin-501570"/>
    <hyperlink ref="F78" r:id="rId77" display="https://www.usnews.com/education/best-global-universities/vita-salute-san-raffaele-university-501347"/>
    <hyperlink ref="F79" r:id="rId78" display="https://www.usnews.com/education/best-global-universities/university-of-freiburg-503940"/>
    <hyperlink ref="F80" r:id="rId79" display="https://www.usnews.com/education/best-global-universities/university-of-wurzburg-505067"/>
    <hyperlink ref="F81" r:id="rId80" display="https://www.usnews.com/education/best-global-universities/university-of-antwerp-505023"/>
    <hyperlink ref="F82" r:id="rId81" display="https://www.usnews.com/education/best-global-universities/national-kapodistrian-university-of-athens-504988"/>
    <hyperlink ref="F83" r:id="rId82" display="https://www.usnews.com/education/best-global-universities/university-of-vienna-505908"/>
    <hyperlink ref="F84" r:id="rId83" display="https://www.usnews.com/education/best-global-universities/rwth-aachen-university-506441"/>
    <hyperlink ref="F85" r:id="rId84" display="https://www.usnews.com/education/best-global-universities/universite-de-montpellier-528813"/>
    <hyperlink ref="F86" r:id="rId85" display="https://www.usnews.com/education/best-global-universities/university-of-turin-502528"/>
    <hyperlink ref="F87" r:id="rId86" display="https://www.usnews.com/education/best-global-universities/universidade-de-lisboa-501120"/>
    <hyperlink ref="F88" r:id="rId87" display="https://www.usnews.com/education/best-global-universities/goethe-university-frankfurt-503512"/>
    <hyperlink ref="F89" r:id="rId88" display="https://www.usnews.com/education/best-global-universities/university-of-southern-denmark-500382"/>
    <hyperlink ref="F90" r:id="rId89" display="https://www.usnews.com/education/best-global-universities/lancaster-university-504720"/>
    <hyperlink ref="F91" r:id="rId90" display="https://www.usnews.com/education/best-global-universities/johannes-gutenberg-university-of-mainz-500317"/>
    <hyperlink ref="F92" r:id="rId91" display="https://www.usnews.com/education/best-global-universities/university-of-munster-500396"/>
    <hyperlink ref="F93" r:id="rId92" display="https://www.usnews.com/education/best-global-universities/universite-grenoble-alpes-uga-528916"/>
    <hyperlink ref="F94" r:id="rId93" display="https://www.usnews.com/education/best-global-universities/london-school-economics-political-science-502076"/>
    <hyperlink ref="F95" r:id="rId94" display="https://www.usnews.com/education/best-global-universities/university-of-cologne-500060"/>
    <hyperlink ref="F96" r:id="rId95" display="https://www.usnews.com/education/best-global-universities/university-of-tartu-502553"/>
    <hyperlink ref="F97" r:id="rId96" display="https://www.usnews.com/education/best-global-universities/university-of-florence-501033"/>
    <hyperlink ref="F98" r:id="rId97" display="https://www.usnews.com/education/best-global-universities/university-of-pisa-501006"/>
    <hyperlink ref="F99" r:id="rId98" display="https://www.usnews.com/education/best-global-universities/university-of-sussex-503906"/>
    <hyperlink ref="F100" r:id="rId99" display="https://www.usnews.com/education/best-global-universities/university-of-york-uk-505776"/>
    <hyperlink ref="F101" r:id="rId100" display="https://www.usnews.com/education/best-global-universities/royal-institute-of-technology-505970"/>
    <hyperlink ref="F102" r:id="rId101" display="https://www.usnews.com/education/best-global-universities/university-of-valencia-504510"/>
    <hyperlink ref="F103" r:id="rId102" display="https://www.usnews.com/education/best-global-universities/charles-university-prague-502397"/>
    <hyperlink ref="F104" r:id="rId103" display="https://www.usnews.com/education/best-global-universities/university-college-dublin-504418"/>
    <hyperlink ref="F105" r:id="rId104" display="https://www.usnews.com/education/best-global-universities/university-of-milano-bicocca-501339"/>
    <hyperlink ref="F106" r:id="rId105" display="https://www.usnews.com/education/best-global-universities/university-of-bergen-500374"/>
    <hyperlink ref="F107" r:id="rId106" display="https://www.usnews.com/education/best-global-universities/universite-libre-de-bruxelles-505303"/>
    <hyperlink ref="F108" r:id="rId107" display="https://www.usnews.com/education/best-global-universities/queens-university-belfast-505350"/>
    <hyperlink ref="F109" r:id="rId108" display="https://www.usnews.com/education/best-global-universities/norwegian-university-of-science-technology-ntnu-503599"/>
    <hyperlink ref="F110" r:id="rId109" display="https://www.usnews.com/education/best-global-universities/pompeu-fabra-university-504748"/>
    <hyperlink ref="F111" r:id="rId110" display="https://www.usnews.com/education/best-global-universities/universidade-do-porto-505685"/>
    <hyperlink ref="F112" r:id="rId111" display="https://www.usnews.com/education/best-global-universities/autonomous-university-of-madrid-502502"/>
    <hyperlink ref="F113" r:id="rId112" display="https://www.usnews.com/education/best-global-universities/aalborg-university-501276"/>
    <hyperlink ref="F114" r:id="rId113" display="https://www.usnews.com/education/best-global-universities/universite-de-bordeaux-528820"/>
    <hyperlink ref="F115" r:id="rId114" display="https://www.usnews.com/education/best-global-universities/university-of-erlangen-nuremberg-504002"/>
    <hyperlink ref="F116" r:id="rId115" display="https://www.usnews.com/education/best-global-universities/karlsruhe-institute-of-technology-502442"/>
    <hyperlink ref="F117" r:id="rId116" display="https://www.usnews.com/education/best-global-universities/technical-university-of-berlin-506357"/>
    <hyperlink ref="F118" r:id="rId117" display="https://www.usnews.com/education/best-global-universities/universite-toulouse-iii-paul-sabatier-503302"/>
    <hyperlink ref="F119" r:id="rId118" display="https://www.usnews.com/education/best-global-universities/aalto-university-503645"/>
    <hyperlink ref="F120" r:id="rId119" display="https://www.usnews.com/education/best-global-universities/linkoping-university-503497"/>
    <hyperlink ref="F121" r:id="rId120" display="https://www.usnews.com/education/best-global-universities/university-of-duisburg-essen-505327"/>
    <hyperlink ref="F122" r:id="rId121" display="https://www.usnews.com/education/best-global-universities/university-of-pavia-502948"/>
    <hyperlink ref="F123" r:id="rId122" display="https://www.usnews.com/education/best-global-universities/vrije-universiteit-brussel-504942"/>
    <hyperlink ref="F124" r:id="rId123" display="https://www.usnews.com/education/best-global-universities/durham-university-501717"/>
    <hyperlink ref="F125" r:id="rId124" display="https://www.usnews.com/education/best-global-universities/polytechnic-university-of-milan-502229"/>
    <hyperlink ref="F126" r:id="rId125" display="https://www.usnews.com/education/best-global-universities/south-ural-state-university-530031"/>
    <hyperlink ref="F127" r:id="rId126" display="https://www.usnews.com/education/best-global-universities/university-of-trento-504044"/>
    <hyperlink ref="F128" r:id="rId127" display="https://www.usnews.com/education/best-global-universities/universite-de-strasbourg-501292"/>
    <hyperlink ref="F129" r:id="rId128" display="https://www.usnews.com/education/best-global-universities/complutense-university-of-madrid-506527"/>
    <hyperlink ref="F130" r:id="rId129" display="https://www.usnews.com/education/best-global-universities/university-of-kiel-504681"/>
    <hyperlink ref="F131" r:id="rId130" display="https://www.usnews.com/education/best-global-universities/leipzig-university-503504"/>
    <hyperlink ref="F132" r:id="rId131" display="https://www.usnews.com/education/best-global-universities/university-of-surrey-505401"/>
    <hyperlink ref="F133" r:id="rId132" display="https://www.usnews.com/education/best-global-universities/university-of-genoa-503778"/>
    <hyperlink ref="F134" r:id="rId133" display="https://www.usnews.com/education/best-global-universities/catholic-university-of-the-sacred-heart-503167"/>
    <hyperlink ref="F135" r:id="rId134" display="https://www.usnews.com/education/best-global-universities/chalmers-university-of-technology-505279"/>
    <hyperlink ref="F136" r:id="rId135" display="https://www.usnews.com/education/best-global-universities/universite-claude-bernard-lyon-1-500870"/>
    <hyperlink ref="F137" r:id="rId136" display="https://www.usnews.com/education/best-global-universities/st-georges-university-london-502037"/>
    <hyperlink ref="F138" r:id="rId137" display="https://www.usnews.com/education/best-global-universities/university-of-granada-505316"/>
    <hyperlink ref="F139" r:id="rId138" display="https://www.usnews.com/education/best-global-universities/ulm-university-502475"/>
    <hyperlink ref="F140" r:id="rId139" display="https://www.usnews.com/education/best-global-universities/university-of-turku-504089"/>
    <hyperlink ref="F141" r:id="rId140" display="https://www.usnews.com/education/best-global-universities/university-of-dundee-506606"/>
    <hyperlink ref="F142" r:id="rId141" display="https://www.usnews.com/education/best-global-universities/universite-cote-dazur-529682"/>
    <hyperlink ref="F143" r:id="rId142" display="https://www.usnews.com/education/best-global-universities/university-of-aberdeen-501749"/>
    <hyperlink ref="F144" r:id="rId143" display="https://www.usnews.com/education/best-global-universities/university-of-rome-tor-vergata-500808"/>
    <hyperlink ref="F145" r:id="rId144" display="https://www.usnews.com/education/best-global-universities/medical-university-of-graz-501562"/>
    <hyperlink ref="F146" r:id="rId145" display="https://www.usnews.com/education/best-global-universities/eindhoven-university-of-technology-501655"/>
    <hyperlink ref="F147" r:id="rId146" display="https://www.usnews.com/education/best-global-universities/university-of-potsdam-505430"/>
    <hyperlink ref="F148" r:id="rId147" display="https://www.usnews.com/education/best-global-universities/university-of-reading-504198"/>
    <hyperlink ref="F149" r:id="rId148" display="https://www.usnews.com/education/best-global-universities/university-of-liege-506253"/>
    <hyperlink ref="F150" r:id="rId149" display="https://www.usnews.com/education/best-global-universities/friedrich-schiller-university-of-jena-500506"/>
    <hyperlink ref="F151" r:id="rId150" display="https://www.usnews.com/education/best-global-universities/university-of-navarra-500141"/>
    <hyperlink ref="F152" r:id="rId151" display="https://www.usnews.com/education/best-global-universities/ruhr-university-bochum-500459"/>
    <hyperlink ref="F153" r:id="rId152" display="https://www.usnews.com/education/best-global-universities/jagiellonian-university-500039"/>
    <hyperlink ref="F154" r:id="rId153" display="https://www.usnews.com/education/best-global-universities/aristotle-university-of-thessaloniki-506056"/>
    <hyperlink ref="F155" r:id="rId154" display="https://www.usnews.com/education/best-global-universities/university-of-st-andrews-503328"/>
    <hyperlink ref="F156" r:id="rId155" display="https://www.usnews.com/education/best-global-universities/university-of-east-anglia-503561"/>
    <hyperlink ref="F157" r:id="rId156" display="https://www.usnews.com/education/best-global-universities/umea-university-504031"/>
    <hyperlink ref="F158" r:id="rId157" display="https://www.usnews.com/education/best-global-universities/universite-de-lille-529680"/>
    <hyperlink ref="F159" r:id="rId158" display="https://www.usnews.com/education/best-global-universities/sechenov-first-moscow-state-medical-university-529709"/>
    <hyperlink ref="F160" r:id="rId159" display="https://www.usnews.com/education/best-global-universities/universita-degli-studi-di-bari-aldo-moro-505560"/>
    <hyperlink ref="F161" r:id="rId160" display="https://www.usnews.com/education/best-global-universities/university-college-cork-502427"/>
    <hyperlink ref="F162" r:id="rId161" display="https://www.usnews.com/education/best-global-universities/university-of-twente-506687"/>
    <hyperlink ref="F163" r:id="rId162" display="https://www.usnews.com/education/best-global-universities/hannover-medical-school-503226"/>
    <hyperlink ref="F164" r:id="rId163" display="https://www.usnews.com/education/best-global-universities/humanitas-university-529627"/>
    <hyperlink ref="F165" r:id="rId164" display="https://www.usnews.com/education/best-global-universities/university-of-oulu-502651"/>
    <hyperlink ref="F166" r:id="rId165" display="https://www.usnews.com/education/best-global-universities/heinrich-heine-university-dusseldorf-503659"/>
    <hyperlink ref="F167" r:id="rId166" display="https://www.usnews.com/education/best-global-universities/university-of-bath-506373"/>
    <hyperlink ref="F168" r:id="rId167" display="https://www.usnews.com/education/best-global-universities/university-of-strathclyde-504736"/>
    <hyperlink ref="F169" r:id="rId168" display="https://www.usnews.com/education/best-global-universities/nantes-universite-501104"/>
    <hyperlink ref="F170" r:id="rId169" display="https://www.usnews.com/education/best-global-universities/swansea-university-505583"/>
    <hyperlink ref="F171" r:id="rId170" display="https://www.usnews.com/education/best-global-universities/swedish-university-of-agricultural-sciences-503091"/>
    <hyperlink ref="F172" r:id="rId171" display="https://www.usnews.com/education/best-global-universities/university-of-belgrade-500616"/>
    <hyperlink ref="F173" r:id="rId172" display="https://www.usnews.com/education/best-global-universities/medical-university-of-innsbruck-505463"/>
    <hyperlink ref="F174" r:id="rId173" display="https://www.usnews.com/education/best-global-universities/university-of-verona-503896"/>
    <hyperlink ref="F175" r:id="rId174" display="https://www.usnews.com/education/best-global-universities/universitat-politecnica-de-catalunya-501701"/>
    <hyperlink ref="F176" r:id="rId175" display="https://www.usnews.com/education/best-global-universities/lomonosov-moscow-state-university-500445"/>
    <hyperlink ref="F177" r:id="rId176" display="https://www.usnews.com/education/best-global-universities/scuola-normale-superiore-di-pisa-504541"/>
    <hyperlink ref="F178" r:id="rId177" display="https://www.usnews.com/education/best-global-universities/universite-de-lorraine-529568"/>
    <hyperlink ref="F179" r:id="rId178" display="https://www.usnews.com/education/best-global-universities/university-of-trieste-500914"/>
    <hyperlink ref="F180" r:id="rId179" display="https://www.usnews.com/education/best-global-universities/university-of-basque-country-502718"/>
    <hyperlink ref="F181" r:id="rId180" display="https://www.usnews.com/education/best-global-universities/university-of-brescia-502286"/>
    <hyperlink ref="F182" r:id="rId181" display="https://www.usnews.com/education/best-global-universities/university-of-catania-504106"/>
    <hyperlink ref="F183" r:id="rId182" display="https://www.usnews.com/education/best-global-universities/university-of-innsbruck-504813"/>
    <hyperlink ref="F184" r:id="rId183" display="https://www.usnews.com/education/best-global-universities/tampere-university-530201"/>
    <hyperlink ref="F185" r:id="rId184" display="https://www.usnews.com/education/best-global-universities/universidade-de-coimbra-501040"/>
    <hyperlink ref="F186" r:id="rId185" display="https://www.usnews.com/education/best-global-universities/universite-de-rennes-504447"/>
    <hyperlink ref="F187" r:id="rId186" display="https://www.usnews.com/education/best-global-universities/university-of-warsaw-502726"/>
    <hyperlink ref="F188" r:id="rId187" display="https://www.usnews.com/education/best-global-universities/eotvos-lorand-university-505612"/>
    <hyperlink ref="F189" r:id="rId188" display="https://www.usnews.com/education/best-global-universities/brunel-university-502232"/>
    <hyperlink ref="F190" r:id="rId189" display="https://www.usnews.com/education/best-global-universities/university-of-ljubljana-502840"/>
    <hyperlink ref="F191" r:id="rId190" display="https://www.usnews.com/education/best-global-universities/moscow-institute-of-physics-technology-528929"/>
    <hyperlink ref="F192" r:id="rId191" display="https://www.usnews.com/education/best-global-universities/national-technical-university-of-athens-505449"/>
    <hyperlink ref="F193" r:id="rId192" display="https://www.usnews.com/education/best-global-universities/justus-liebig-university-giessen-500790"/>
    <hyperlink ref="F194" r:id="rId193" display="https://www.usnews.com/education/best-global-universities/polytechnic-university-of-turin-502577"/>
    <hyperlink ref="F195" r:id="rId194" display="https://www.usnews.com/education/best-global-universities/universita-della-campania-vanvitelli-529545"/>
    <hyperlink ref="F196" r:id="rId195" display="https://www.usnews.com/education/best-global-universities/university-of-luxembourg-528945"/>
    <hyperlink ref="F197" r:id="rId196" display="https://www.usnews.com/education/best-global-universities/university-of-zagreb-502783"/>
    <hyperlink ref="F198" r:id="rId197" display="https://www.usnews.com/education/best-global-universities/universidade-de-santiago-de-compostela-506569"/>
    <hyperlink ref="F199" r:id="rId198" display="https://www.usnews.com/education/best-global-universities/university-of-iceland-528847"/>
    <hyperlink ref="F200" r:id="rId199" display="https://www.usnews.com/education/best-global-universities/university-of-sevilla-502822"/>
    <hyperlink ref="F201" r:id="rId200" display="https://www.usnews.com/education/best-global-universities/international-school-for-advanced-studies-sissa-528824"/>
    <hyperlink ref="F202" r:id="rId201" display="https://www.usnews.com/education/best-global-universities/loughborough-university-506503"/>
    <hyperlink ref="F203" r:id="rId202" display="https://www.usnews.com/education/best-global-universities/university-of-perugia-504697"/>
    <hyperlink ref="F204" r:id="rId203" display="https://www.usnews.com/education/best-global-universities/bocconi-university-502370"/>
    <hyperlink ref="F205" r:id="rId204" display="https://www.usnews.com/education/best-global-universities/universidade-nova-de-lisboa-506121"/>
    <hyperlink ref="F206" r:id="rId205" display="https://www.usnews.com/education/best-global-universities/technische-universitat-wien-502163"/>
    <hyperlink ref="F207" r:id="rId206" display="https://www.usnews.com/education/best-global-universities/universidade-de-aveiro-504426"/>
    <hyperlink ref="F208" r:id="rId207" display="https://www.usnews.com/education/best-global-universities/university-of-eastern-finland-504471"/>
    <hyperlink ref="F209" r:id="rId208" display="https://www.usnews.com/education/best-global-universities/ollscoil-na-gaillimhe-university-of-galway-505038"/>
    <hyperlink ref="F210" r:id="rId209" display="https://www.usnews.com/education/best-global-universities/university-of-ferrara-503123"/>
    <hyperlink ref="F211" r:id="rId210" display="https://www.usnews.com/education/best-global-universities/university-of-palermo-501535"/>
    <hyperlink ref="F212" r:id="rId211" display="https://www.usnews.com/education/best-global-universities/university-of-salerno-502531"/>
    <hyperlink ref="F213" r:id="rId212" display="https://www.usnews.com/education/best-global-universities/martin-luther-university-halle-wittenberg-502747"/>
    <hyperlink ref="F214" r:id="rId213" display="https://www.usnews.com/education/best-global-universities/institut-national-polytechnique-de-grenoble-504372"/>
    <hyperlink ref="F215" r:id="rId214" display="https://www.usnews.com/education/best-global-universities/university-of-regensburg-500220"/>
    <hyperlink ref="F216" r:id="rId215" display="https://www.usnews.com/education/best-global-universities/liverpool-john-moores-university-504028"/>
    <hyperlink ref="F217" r:id="rId216" display="https://www.usnews.com/education/best-global-universities/university-of-messina-500522"/>
    <hyperlink ref="F218" r:id="rId217" display="https://www.usnews.com/education/best-global-universities/uit-the-arctic-university-of-tromso-500047"/>
    <hyperlink ref="F219" r:id="rId218" display="https://www.usnews.com/education/best-global-universities/university-of-kent-500018"/>
    <hyperlink ref="F220" r:id="rId219" display="https://www.usnews.com/education/best-global-universities/university-of-portsmouth-505745"/>
    <hyperlink ref="F221" r:id="rId220" display="https://www.usnews.com/education/best-global-universities/hse-university-national-research-university-higher-school-of-economics-529129"/>
    <hyperlink ref="F222" r:id="rId221" display="https://www.usnews.com/education/best-global-universities/leibniz-university-hannover-503676"/>
    <hyperlink ref="F223" r:id="rId222" display="https://www.usnews.com/education/best-global-universities/universita-della-svizzera-italiana-529681"/>
    <hyperlink ref="F224" r:id="rId223" display="https://www.usnews.com/education/best-global-universities/university-of-siena-504323"/>
    <hyperlink ref="F225" r:id="rId224" display="https://www.usnews.com/education/best-global-universities/national-research-nuclear-university-mephi-moscow-engineering-physics-institute-528842"/>
    <hyperlink ref="F226" r:id="rId225" display="https://www.usnews.com/education/best-global-universities/semmelweis-university-502811"/>
    <hyperlink ref="F227" r:id="rId226" display="https://www.usnews.com/education/best-global-universities/universite-clermont-auvergne-uca-529156"/>
    <hyperlink ref="F228" r:id="rId227" display="https://www.usnews.com/education/best-global-universities/philipps-university-marburg-502174"/>
    <hyperlink ref="F229" r:id="rId228" display="https://www.usnews.com/education/best-global-universities/university-of-parma-501495"/>
    <hyperlink ref="F230" r:id="rId229" display="https://www.usnews.com/education/best-global-universities/universita-di-modena-e-reggio-emilia-501966"/>
    <hyperlink ref="F231" r:id="rId230" display="https://www.usnews.com/education/best-global-universities/universite-paris-est-creteil-val-de-marne-upec-528863"/>
    <hyperlink ref="F232" r:id="rId231" display="https://www.usnews.com/education/best-global-universities/university-of-jyvaskyla-500627"/>
    <hyperlink ref="F233" r:id="rId232" display="https://www.usnews.com/education/best-global-universities/university-of-bremen-500777"/>
    <hyperlink ref="F234" r:id="rId233" display="https://www.usnews.com/education/best-global-universities/university-of-essex-502672"/>
    <hyperlink ref="F235" r:id="rId234" display="https://www.usnews.com/education/best-global-universities/university-of-konstanz-504712"/>
    <hyperlink ref="F236" r:id="rId235" display="https://www.usnews.com/education/best-global-universities/universidade-do-minho-506228"/>
    <hyperlink ref="F237" r:id="rId236" display="https://www.usnews.com/education/best-global-universities/masaryk-university-brno-506917"/>
    <hyperlink ref="F238" r:id="rId237" display="https://www.usnews.com/education/best-global-universities/nottingham-trent-university-529163"/>
    <hyperlink ref="F239" r:id="rId238" display="https://www.usnews.com/education/best-global-universities/institut-agro-530029"/>
    <hyperlink ref="F240" r:id="rId239" display="https://www.usnews.com/education/best-global-universities/university-of-natural-resources-life-sciences-vienna-501157"/>
    <hyperlink ref="F241" r:id="rId240" display="https://www.usnews.com/education/best-global-universities/roma-tre-university-504483"/>
    <hyperlink ref="F242" r:id="rId241" display="https://www.usnews.com/education/best-global-universities/tilburg-university-499980"/>
    <hyperlink ref="F243" r:id="rId242" display="https://www.usnews.com/education/best-global-universities/universidad-politecnica-de-madrid-500155"/>
    <hyperlink ref="F244" r:id="rId243" display="https://www.usnews.com/education/best-global-universities/university-of-cagliari-506894"/>
    <hyperlink ref="F245" r:id="rId244" display="https://www.usnews.com/education/best-global-universities/copenhagen-business-school-502092"/>
    <hyperlink ref="F246" r:id="rId245" display="https://www.usnews.com/education/best-global-universities/liverpool-school-of-tropical-medicine-529389"/>
    <hyperlink ref="F247" r:id="rId246" display="https://www.usnews.com/education/best-global-universities/universitat-politecnica-de-valencia-501850"/>
    <hyperlink ref="F248" r:id="rId247" display="https://www.usnews.com/education/best-global-universities/university-of-luebeck-528857"/>
    <hyperlink ref="F249" r:id="rId248" display="https://www.usnews.com/education/best-global-universities/university-of-bielefeld-504564"/>
    <hyperlink ref="F250" r:id="rId249" display="https://www.usnews.com/education/best-global-universities/university-of-plymouth-500972"/>
    <hyperlink ref="F251" r:id="rId250" display="https://www.usnews.com/education/best-global-universities/aston-university-528938"/>
    <hyperlink ref="F252" r:id="rId251" display="https://www.usnews.com/education/best-global-universities/university-of-fribourg-528849"/>
    <hyperlink ref="F253" r:id="rId252" display="https://www.usnews.com/education/best-global-universities/lappeenranta-lahti-university-of-technology-lut-528924"/>
    <hyperlink ref="F254" r:id="rId253" display="https://www.usnews.com/education/best-global-universities/ecole-normale-superieure-de-lyon-ens-de-lyon-503874"/>
    <hyperlink ref="F255" r:id="rId254" display="https://www.usnews.com/education/best-global-universities/palacky-university-olomouc-506534"/>
    <hyperlink ref="F256" r:id="rId255" display="https://www.usnews.com/education/best-global-universities/technical-university-of-darmstadt-506035"/>
    <hyperlink ref="F257" r:id="rId256" display="https://www.usnews.com/education/best-global-universities/bournemouth-university-529060"/>
    <hyperlink ref="F258" r:id="rId257" display="https://www.usnews.com/education/best-global-universities/manchester-metropolitan-university-528968"/>
    <hyperlink ref="F259" r:id="rId258" display="https://www.usnews.com/education/best-global-universities/university-of-wuppertal-529387"/>
    <hyperlink ref="F260" r:id="rId259" display="https://www.usnews.com/education/best-global-universities/universitat-rovira-i-virgili-506486"/>
    <hyperlink ref="F261" r:id="rId260" display="https://www.usnews.com/education/best-global-universities/lulea-university-of-technology-529025"/>
    <hyperlink ref="F262" r:id="rId261" display="https://www.usnews.com/education/best-global-universities/university-of-crete-501556"/>
    <hyperlink ref="F263" r:id="rId262" display="https://www.usnews.com/education/best-global-universities/university-of-graz-505072"/>
    <hyperlink ref="F264" r:id="rId263" display="https://www.usnews.com/education/best-global-universities/marche-polytechnic-university-503536"/>
    <hyperlink ref="F265" r:id="rId264" display="https://www.usnews.com/education/best-global-universities/dortmund-university-of-technology-504395"/>
    <hyperlink ref="F266" r:id="rId265" display="https://www.usnews.com/education/best-global-universities/universidad-de-cantabria-501803"/>
    <hyperlink ref="F267" r:id="rId266" display="https://www.usnews.com/education/best-global-universities/university-of-udine-504338"/>
    <hyperlink ref="F268" r:id="rId267" display="https://www.usnews.com/education/best-global-universities/comenius-university-bratislava-500702"/>
    <hyperlink ref="F269" r:id="rId268" display="https://www.usnews.com/education/best-global-universities/peoples-friendship-university-of-russia-529616"/>
    <hyperlink ref="F270" r:id="rId269" display="https://www.usnews.com/education/best-global-universities/politecnico-di-bari-528918"/>
    <hyperlink ref="F271" r:id="rId270" display="https://www.usnews.com/education/best-global-universities/university-of-stirling-528876"/>
    <hyperlink ref="F272" r:id="rId271" display="https://www.usnews.com/education/best-global-universities/novosibirsk-state-university-503585"/>
    <hyperlink ref="F273" r:id="rId272" display="https://www.usnews.com/education/best-global-universities/university-of-stuttgart-506202"/>
    <hyperlink ref="F274" r:id="rId273" display="https://www.usnews.com/education/best-global-universities/saint-petersburg-state-university-502182"/>
    <hyperlink ref="F275" r:id="rId274" display="https://www.usnews.com/education/best-global-universities/universitetet-i-stavanger-529549"/>
    <hyperlink ref="F276" r:id="rId275" display="https://www.usnews.com/education/best-global-universities/babes-bolyai-university-from-cluj-504529"/>
    <hyperlink ref="F277" r:id="rId276" display="https://www.usnews.com/education/best-global-universities/european-university-institute-529059"/>
    <hyperlink ref="F278" r:id="rId277" display="https://www.usnews.com/education/best-global-universities/agroparistech-529092"/>
    <hyperlink ref="F279" r:id="rId278" display="https://www.usnews.com/education/best-global-universities/cranfield-university-500995"/>
    <hyperlink ref="F280" r:id="rId279" display="https://www.usnews.com/education/best-global-universities/hasselt-university-528960"/>
    <hyperlink ref="F281" r:id="rId280" display="https://www.usnews.com/education/best-global-universities/university-hohenheim-502293"/>
    <hyperlink ref="F282" r:id="rId281" display="https://www.usnews.com/education/best-global-universities/universitat-de-les-illes-balears-528855"/>
    <hyperlink ref="F283" r:id="rId282" display="https://www.usnews.com/education/best-global-universities/university-of-salamanca-502705"/>
    <hyperlink ref="F284" r:id="rId283" display="https://www.usnews.com/education/best-global-universities/ural-federal-university-529237"/>
    <hyperlink ref="F285" r:id="rId284" display="https://www.usnews.com/education/best-global-universities/university-of-mannheim-502865"/>
    <hyperlink ref="F286" r:id="rId285" display="https://www.usnews.com/education/best-global-universities/czech-university-of-life-sciences-prague-529098"/>
    <hyperlink ref="F287" r:id="rId286" display="https://www.usnews.com/education/best-global-universities/itmo-university-529154"/>
    <hyperlink ref="F288" r:id="rId287" display="https://www.usnews.com/education/best-global-universities/tomsk-state-university-529019"/>
    <hyperlink ref="F289" r:id="rId288" display="https://www.usnews.com/education/best-global-universities/university-of-hull-505254"/>
    <hyperlink ref="F290" r:id="rId289" display="https://www.usnews.com/education/best-global-universities/szeged-university-501065"/>
    <hyperlink ref="F291" r:id="rId290" display="https://www.usnews.com/education/best-global-universities/university-of-zaragoza-502343"/>
    <hyperlink ref="F292" r:id="rId291" display="https://www.usnews.com/education/best-global-universities/universite-de-franche-comte-529386"/>
    <hyperlink ref="F293" r:id="rId292" display="https://www.usnews.com/education/best-global-universities/universidad-de-la-laguna-502362"/>
    <hyperlink ref="F294" r:id="rId293" display="https://www.usnews.com/education/best-global-universities/university-of-bayreuth-500728"/>
    <hyperlink ref="F295" r:id="rId294" display="https://www.usnews.com/education/best-global-universities/peter-the-great-st-petersburg-polytechnic-university-529065"/>
    <hyperlink ref="F296" r:id="rId295" display="https://www.usnews.com/education/best-global-universities/anglia-ruskin-university-529443"/>
    <hyperlink ref="F297" r:id="rId296" display="https://www.usnews.com/education/best-global-universities/edinburgh-napier-university-529991"/>
    <hyperlink ref="F298" r:id="rId297" display="https://www.usnews.com/education/best-global-universities/northumbria-university-529055"/>
    <hyperlink ref="F299" r:id="rId298" display="https://www.usnews.com/education/best-global-universities/universidade-de-vigo-505924"/>
    <hyperlink ref="F300" r:id="rId299" display="https://www.usnews.com/education/best-global-universities/scuola-superiore-santanna-529393"/>
    <hyperlink ref="F301" r:id="rId300" display="https://www.usnews.com/education/best-global-universities/skolkovo-institute-of-science-technology-529683"/>
    <hyperlink ref="F302" r:id="rId301" display="https://www.usnews.com/education/best-global-universities/university-of-salento-528853"/>
    <hyperlink ref="F303" r:id="rId302" display="https://www.usnews.com/education/best-global-universities/heriot-watt-university-506192"/>
    <hyperlink ref="F304" r:id="rId303" display="https://www.usnews.com/education/best-global-universities/universite-de-bretagne-occidentale-529145"/>
    <hyperlink ref="F305" r:id="rId304" display="https://www.usnews.com/education/best-global-universities/university-of-murcia-503573"/>
    <hyperlink ref="F306" r:id="rId305" display="https://www.usnews.com/education/best-global-universities/agh-university-of-krakow-504859"/>
    <hyperlink ref="F307" r:id="rId306" display="https://www.usnews.com/education/best-global-universities/university-of-ioannina-501360"/>
    <hyperlink ref="F308" r:id="rId307" display="https://www.usnews.com/education/best-global-universities/university-of-calabria-505594"/>
    <hyperlink ref="F309" r:id="rId308" display="https://www.usnews.com/education/best-global-universities/university-of-rostock-500634"/>
    <hyperlink ref="F310" r:id="rId309" display="https://www.usnews.com/education/best-global-universities/ulster-university-528872"/>
    <hyperlink ref="F311" r:id="rId310" display="https://www.usnews.com/education/best-global-universities/dublin-city-university-528873"/>
    <hyperlink ref="F312" r:id="rId311" display="https://www.usnews.com/education/best-global-universities/royal-holloway-university-of-london-501237"/>
    <hyperlink ref="F313" r:id="rId312" display="https://www.usnews.com/education/best-global-universities/orebro-university-528966"/>
    <hyperlink ref="F314" r:id="rId313" display="https://www.usnews.com/education/best-global-universities/universidad-de-alcala-528978"/>
    <hyperlink ref="F315" r:id="rId314" display="https://www.usnews.com/education/best-global-universities/university-of-split-528851"/>
    <hyperlink ref="F316" r:id="rId315" display="https://www.usnews.com/education/best-global-universities/universitat-de-girona-528856"/>
    <hyperlink ref="F317" r:id="rId316" display="https://www.usnews.com/education/best-global-universities/athens-medical-school-529124"/>
    <hyperlink ref="F318" r:id="rId317" display="https://www.usnews.com/education/best-global-universities/insead-business-school-501087"/>
    <hyperlink ref="F319" r:id="rId318" display="https://www.usnews.com/education/best-global-universities/norwegian-university-of-life-sciences-528819"/>
    <hyperlink ref="F320" r:id="rId319" display="https://www.usnews.com/education/best-global-universities/transilvania-university-of-brasov-529684"/>
    <hyperlink ref="F321" r:id="rId320" display="https://www.usnews.com/education/best-global-universities/university-of-west-scotland-530028"/>
    <hyperlink ref="F322" r:id="rId321" display="https://www.usnews.com/education/best-global-universities/czech-technical-university-prague-502255"/>
    <hyperlink ref="F323" r:id="rId322" display="https://www.usnews.com/education/best-global-universities/open-university-uk-506455"/>
    <hyperlink ref="F324" r:id="rId323" display="https://www.usnews.com/education/best-global-universities/university-of-thessaly-529034"/>
    <hyperlink ref="F325" r:id="rId324" display="https://www.usnews.com/education/best-global-universities/london-business-school-504845"/>
    <hyperlink ref="F326" r:id="rId325" display="https://www.usnews.com/education/best-global-universities/university-of-patras-503205"/>
    <hyperlink ref="F327" r:id="rId326" display="https://www.usnews.com/education/best-global-universities/bangor-university-528852"/>
    <hyperlink ref="F328" r:id="rId327" display="https://www.usnews.com/education/best-global-universities/keele-university-504593"/>
    <hyperlink ref="F329" r:id="rId328" display="https://www.usnews.com/education/best-global-universities/otto-von-guericke-university-528861"/>
    <hyperlink ref="F330" r:id="rId329" display="https://www.usnews.com/education/best-global-universities/university-of-agder-529337"/>
    <hyperlink ref="F331" r:id="rId330" display="https://www.usnews.com/education/best-global-universities/university-of-debrecen-504230"/>
    <hyperlink ref="F332" r:id="rId331" display="https://www.usnews.com/education/best-global-universities/carol-davila-university-of-medicine-pharmacy-529201"/>
    <hyperlink ref="F333" r:id="rId332" display="https://www.usnews.com/education/best-global-universities/parthenope-university-naples-529142"/>
    <hyperlink ref="F334" r:id="rId333" display="https://www.usnews.com/education/best-global-universities/tomsk-polytechnic-university-529158"/>
    <hyperlink ref="F335" r:id="rId334" display="https://www.usnews.com/education/best-global-universities/vilnius-university-503315"/>
    <hyperlink ref="F336" r:id="rId335" display="https://www.usnews.com/education/best-global-universities/birkbeck-university-london-506805"/>
    <hyperlink ref="F337" r:id="rId336" display="https://www.usnews.com/education/best-global-universities/universite-de-bourgogne-505886"/>
    <hyperlink ref="F338" r:id="rId337" display="https://www.usnews.com/education/best-global-universities/university-of-oviedo-503830"/>
    <hyperlink ref="F339" r:id="rId338" display="https://www.usnews.com/education/best-global-universities/universite-de-poitiers-501414"/>
    <hyperlink ref="F340" r:id="rId339" display="https://www.usnews.com/education/best-global-universities/universidad-de-malaga-503965"/>
    <hyperlink ref="F341" r:id="rId340" display="https://www.usnews.com/education/best-global-universities/adam-mickiewicz-university-500923"/>
    <hyperlink ref="F342" r:id="rId341" display="https://www.usnews.com/education/best-global-universities/city-university-london-503692"/>
    <hyperlink ref="F343" r:id="rId342" display="https://www.usnews.com/education/best-global-universities/free-university-of-bozen-bolzano-529990"/>
    <hyperlink ref="F344" r:id="rId343" display="https://www.usnews.com/education/best-global-universities/universitat-ramon-llull-529454"/>
    <hyperlink ref="F345" r:id="rId344" display="https://www.usnews.com/education/best-global-universities/university-of-mons-528860"/>
    <hyperlink ref="F346" r:id="rId345" display="https://www.usnews.com/education/best-global-universities/braunschweig-university-of-technology-505131"/>
    <hyperlink ref="F347" r:id="rId346" display="https://www.usnews.com/education/best-global-universities/university-of-limerick-528976"/>
    <hyperlink ref="F348" r:id="rId347" display="https://www.usnews.com/education/best-global-universities/vienna-university-of-economics-business-529135"/>
    <hyperlink ref="F349" r:id="rId348" display="https://www.usnews.com/education/best-global-universities/warsaw-university-of-technology-502920"/>
    <hyperlink ref="F350" r:id="rId349" display="https://www.usnews.com/education/best-global-universities/universidad-carlos-iii-de-madrid-500603"/>
    <hyperlink ref="F351" r:id="rId350" display="https://www.usnews.com/education/best-global-universities/wroclaw-medical-university-529400"/>
    <hyperlink ref="F352" r:id="rId351" display="https://www.usnews.com/education/best-global-universities/brno-university-of-technology-529040"/>
    <hyperlink ref="F353" r:id="rId352" display="https://www.usnews.com/education/best-global-universities/universite-paul-valery-506008"/>
    <hyperlink ref="F354" r:id="rId353" display="https://www.usnews.com/education/best-global-universities/university-of-brighton-528973"/>
    <hyperlink ref="F355" r:id="rId354" display="https://www.usnews.com/education/best-global-universities/university-of-bucharest-501581"/>
    <hyperlink ref="F356" r:id="rId355" display="https://www.usnews.com/education/best-global-universities/university-of-greenwich-529153"/>
    <hyperlink ref="F357" r:id="rId356" display="https://www.usnews.com/education/best-global-universities/university-of-west-england-529164"/>
    <hyperlink ref="F358" r:id="rId357" display="https://www.usnews.com/education/best-global-universities/johannes-kepler-university-linz-528837"/>
    <hyperlink ref="F359" r:id="rId358" display="https://www.usnews.com/education/best-global-universities/university-of-kragujevac-529278"/>
    <hyperlink ref="F360" r:id="rId359" display="https://www.usnews.com/education/best-global-universities/tallinn-university-of-technology-529002"/>
    <hyperlink ref="F361" r:id="rId360" display="https://www.usnews.com/education/best-global-universities/universite-dangers-528967"/>
    <hyperlink ref="F362" r:id="rId361" display="https://www.usnews.com/education/best-global-universities/university-of-opole-530040"/>
    <hyperlink ref="F363" r:id="rId362" display="https://www.usnews.com/education/best-global-universities/magna-graecia-university-of-catanzaro-529254"/>
    <hyperlink ref="F364" r:id="rId363" display="https://www.usnews.com/education/best-global-universities/oxford-brookes-university-529009"/>
    <hyperlink ref="F365" r:id="rId364" display="https://www.usnews.com/education/best-global-universities/university-of-lincoln-529675"/>
    <hyperlink ref="F366" r:id="rId365" display="https://www.usnews.com/education/best-global-universities/ecole-des-ponts-paristech-529342"/>
    <hyperlink ref="F367" r:id="rId366" display="https://www.usnews.com/education/best-global-universities/kazan-federal-university-529155"/>
    <hyperlink ref="F368" r:id="rId367" display="https://www.usnews.com/education/best-global-universities/universidad-de-cordoba-505807"/>
    <hyperlink ref="F369" r:id="rId368" display="https://www.usnews.com/education/best-global-universities/universidad-pablo-de-olavide-529051"/>
    <hyperlink ref="F370" r:id="rId369" display="https://www.usnews.com/education/best-global-universities/carl-von-ossietzky-universitat-oldenburg-528947"/>
    <hyperlink ref="F371" r:id="rId370" display="https://www.usnews.com/education/best-global-universities/national-university-of-science-technology-misis-529075"/>
    <hyperlink ref="F372" r:id="rId371" display="https://www.usnews.com/education/best-global-universities/salzburg-university-528953"/>
    <hyperlink ref="F373" r:id="rId372" display="https://www.usnews.com/education/best-global-universities/g-dannunzio-university-of-chieti-pescara-529183"/>
    <hyperlink ref="F374" r:id="rId373" display="https://www.usnews.com/education/best-global-universities/royal-college-of-surgeons-ireland-528990"/>
    <hyperlink ref="F375" r:id="rId374" display="https://www.usnews.com/education/best-global-universities/universidad-de-castilla-la-mancha-505673"/>
    <hyperlink ref="F376" r:id="rId375" display="https://www.usnews.com/education/best-global-universities/universitat-dalacant-503239"/>
    <hyperlink ref="F377" r:id="rId376" display="https://www.usnews.com/education/best-global-universities/university-campus-bio-medico-rome-italy-528992"/>
    <hyperlink ref="F378" r:id="rId377" display="https://www.usnews.com/education/best-global-universities/university-of-south-bohemia-ceske-budejovice-528817"/>
    <hyperlink ref="F379" r:id="rId378" display="https://www.usnews.com/education/best-global-universities/belarusian-state-university-529143"/>
    <hyperlink ref="F380" r:id="rId379" display="https://www.usnews.com/education/best-global-universities/graz-university-of-technology-506184"/>
    <hyperlink ref="F381" r:id="rId380" display="https://www.usnews.com/education/best-global-universities/universite-de-caen-normandie-528879"/>
    <hyperlink ref="F382" r:id="rId381" display="https://www.usnews.com/education/best-global-universities/imt-atlantique-529450"/>
    <hyperlink ref="F383" r:id="rId382" display="https://www.usnews.com/education/best-global-universities/university-of-camerino-529174"/>
    <hyperlink ref="F384" r:id="rId383" display="https://www.usnews.com/education/best-global-universities/western-norway-university-of-applied-sciences-529923"/>
    <hyperlink ref="F385" r:id="rId384" display="https://www.usnews.com/education/best-global-universities/ihe-delft-institute-for-water-education-529607"/>
    <hyperlink ref="F386" r:id="rId385" display="https://www.usnews.com/education/best-global-universities/university-of-wroclaw-502646"/>
    <hyperlink ref="F387" r:id="rId386" display="https://www.usnews.com/education/best-global-universities/universite-de-rouen-normandie-528984"/>
    <hyperlink ref="F388" r:id="rId387" display="https://www.usnews.com/education/best-global-universities/coventry-university-529401"/>
    <hyperlink ref="F389" r:id="rId388" display="https://www.usnews.com/education/best-global-universities/university-of-insubria-528983"/>
    <hyperlink ref="F390" r:id="rId389" display="https://www.usnews.com/education/best-global-universities/aberystwyth-university-528922"/>
    <hyperlink ref="F391" r:id="rId390" display="https://www.usnews.com/education/best-global-universities/universita-ca-foscari-venezia-529000"/>
    <hyperlink ref="F392" r:id="rId391" display="https://www.usnews.com/education/best-global-universities/leuphana-university-luneburg-529466"/>
    <hyperlink ref="F393" r:id="rId392" display="https://www.usnews.com/education/best-global-universities/gdansk-university-of-technology-529186"/>
    <hyperlink ref="F394" r:id="rId393" display="https://www.usnews.com/education/best-global-universities/medical-university-sofia-529176"/>
    <hyperlink ref="F395" r:id="rId394" display="https://www.usnews.com/education/best-global-universities/polytechnic-university-of-bucharest-506097"/>
    <hyperlink ref="F396" r:id="rId395" display="https://www.usnews.com/education/best-global-universities/universidad-de-extremadura-529022"/>
    <hyperlink ref="F397" r:id="rId396" display="https://www.usnews.com/education/best-global-universities/universite-gustave-eiffel-529800"/>
    <hyperlink ref="F398" r:id="rId397" display="https://www.usnews.com/education/best-global-universities/university-of-london-royal-veterinary-college-528814"/>
    <hyperlink ref="F399" r:id="rId398" display="https://www.usnews.com/education/best-global-universities/university-of-eastern-piedmont-amedeo-avogadro-528952"/>
    <hyperlink ref="F400" r:id="rId399" display="https://www.usnews.com/education/best-global-universities/university-of-salford-529039"/>
    <hyperlink ref="F401" r:id="rId400" display="https://www.usnews.com/education/best-global-universities/universite-de-picardie-jules-verne-upjv-528959"/>
    <hyperlink ref="F402" r:id="rId401" display="https://www.usnews.com/education/best-global-universities/university-of-hertfordshire-505661"/>
    <hyperlink ref="F403" r:id="rId402" display="https://www.usnews.com/education/best-global-universities/university-of-huddersfield-529422"/>
    <hyperlink ref="F404" r:id="rId403" display="https://www.usnews.com/education/best-global-universities/abo-akademi-university-529149"/>
    <hyperlink ref="F405" r:id="rId404" display="https://www.usnews.com/education/best-global-universities/university-of-st-gallen-504309"/>
    <hyperlink ref="F406" r:id="rId405" display="https://www.usnews.com/education/best-global-universities/de-montfort-university-529563"/>
    <hyperlink ref="F407" r:id="rId406" display="https://www.usnews.com/education/best-global-universities/maynooth-university-528943"/>
    <hyperlink ref="F408" r:id="rId407" display="https://www.usnews.com/education/best-global-universities/nicolaus-copernicus-university-502450"/>
    <hyperlink ref="F409" r:id="rId408" display="https://www.usnews.com/education/best-global-universities/sofia-university-st-kliment-ohridski-504656"/>
    <hyperlink ref="F410" r:id="rId409" display="https://www.usnews.com/education/best-global-universities/institut-national-des-sciences-appliquees-de-lyon-insa-lyon-505713"/>
    <hyperlink ref="F411" r:id="rId410" display="https://www.usnews.com/education/best-global-universities/universidad-rey-juan-carlos-529015"/>
    <hyperlink ref="F412" r:id="rId411" display="https://www.usnews.com/education/best-global-universities/university-of-malta-529548"/>
    <hyperlink ref="F413" r:id="rId412" display="https://www.usnews.com/education/best-global-universities/university-of-maribor-528882"/>
    <hyperlink ref="F414" r:id="rId413" display="https://www.usnews.com/education/best-global-universities/institut-national-polytechnique-de-toulouse-505784"/>
    <hyperlink ref="F415" r:id="rId414" display="https://www.usnews.com/education/best-global-universities/oslo-metropolitan-university-oslomet-529371"/>
    <hyperlink ref="F416" r:id="rId415" display="https://www.usnews.com/education/best-global-universities/universitat-jaume-i-528868"/>
    <hyperlink ref="F417" r:id="rId416" display="https://www.usnews.com/education/best-global-universities/universitat-kassel-529151"/>
    <hyperlink ref="F418" r:id="rId417" display="https://www.usnews.com/education/best-global-universities/jonkoping-university-529670"/>
    <hyperlink ref="F419" r:id="rId418" display="https://www.usnews.com/education/best-global-universities/universite-de-orleans-528865"/>
    <hyperlink ref="F420" r:id="rId419" display="https://www.usnews.com/education/best-global-universities/universite-de-tours-505177"/>
    <hyperlink ref="F421" r:id="rId420" display="https://www.usnews.com/education/best-global-universities/university-of-latvia-529199"/>
    <hyperlink ref="F422" r:id="rId421" display="https://www.usnews.com/education/best-global-universities/instituto-politecnico-do-porto-529555"/>
    <hyperlink ref="F423" r:id="rId422" display="https://www.usnews.com/education/best-global-universities/middlesex-university-528885"/>
    <hyperlink ref="F424" r:id="rId423" display="https://www.usnews.com/education/best-global-universities/university-institute-of-lisbon-529551"/>
    <hyperlink ref="F425" r:id="rId424" display="https://www.usnews.com/education/best-global-universities/university-of-novi-sad-529165"/>
    <hyperlink ref="F426" r:id="rId425" display="https://www.usnews.com/education/best-global-universities/bucharest-university-of-economic-studies-530222"/>
    <hyperlink ref="F427" r:id="rId426" display="https://www.usnews.com/education/best-global-universities/medical-university-of-warsaw-529008"/>
    <hyperlink ref="F428" r:id="rId427" display="https://www.usnews.com/education/best-global-universities/universite-paris-13-528858"/>
    <hyperlink ref="F429" r:id="rId428" display="https://www.usnews.com/education/best-global-universities/university-of-neuchatel-528816"/>
    <hyperlink ref="F430" r:id="rId429" display="https://www.usnews.com/education/best-global-universities/glasgow-caledonian-university-529566"/>
    <hyperlink ref="F431" r:id="rId430" display="https://www.usnews.com/education/best-global-universities/west-university-of-timisoara-529320"/>
    <hyperlink ref="F432" r:id="rId431" display="https://www.usnews.com/education/best-global-universities/universitat-siegen-529388"/>
    <hyperlink ref="F433" r:id="rId432" display="https://www.usnews.com/education/best-global-universities/university-of-foggia-529562"/>
    <hyperlink ref="F434" r:id="rId433" display="https://www.usnews.com/education/best-global-universities/mendel-university-in-brno-529109"/>
    <hyperlink ref="F435" r:id="rId434" display="https://www.usnews.com/education/best-global-universities/university-of-aegean-529685"/>
    <hyperlink ref="F436" r:id="rId435" display="https://www.usnews.com/education/best-global-universities/university-of-a-coruna-529162"/>
    <hyperlink ref="F437" r:id="rId436" display="https://www.usnews.com/education/best-global-universities/university-of-sassari-528880"/>
    <hyperlink ref="F438" r:id="rId437" display="https://www.usnews.com/education/best-global-universities/medical-university-gdansk-529056"/>
    <hyperlink ref="F439" r:id="rId438" display="https://www.usnews.com/education/best-global-universities/paracelsus-private-medical-university-529224"/>
    <hyperlink ref="F440" r:id="rId439" display="https://www.usnews.com/education/best-global-universities/saarland-university-504282"/>
    <hyperlink ref="F441" r:id="rId440" display="https://www.usnews.com/education/best-global-universities/universidade-catolica-portuguesa-529989"/>
    <hyperlink ref="F442" r:id="rId441" display="https://www.usnews.com/education/best-global-universities/universitat-de-lleida-504927"/>
    <hyperlink ref="F443" r:id="rId442" display="https://www.usnews.com/education/best-global-universities/university-of-bradford-528905"/>
    <hyperlink ref="F444" r:id="rId443" display="https://www.usnews.com/education/best-global-universities/tuscia-university-529091"/>
    <hyperlink ref="F445" r:id="rId444" display="https://www.usnews.com/education/best-global-universities/university-of-basilicata-528962"/>
    <hyperlink ref="F446" r:id="rId445" display="https://www.usnews.com/education/best-global-universities/estonian-university-of-life-sciences-529100"/>
    <hyperlink ref="F447" r:id="rId446" display="https://www.usnews.com/education/best-global-universities/medical-university-lodz-529195"/>
    <hyperlink ref="F448" r:id="rId447" display="https://www.usnews.com/education/best-global-universities/university-of-cassino-529646"/>
    <hyperlink ref="F449" r:id="rId448" display="https://www.usnews.com/education/best-global-universities/university-of-laquila-528961"/>
    <hyperlink ref="F450" r:id="rId449" display="https://www.usnews.com/education/best-global-universities/universitat-greifswald-501842"/>
    <hyperlink ref="F451" r:id="rId450" display="https://www.usnews.com/education/best-global-universities/university-of-zielona-gora-529987"/>
    <hyperlink ref="F452" r:id="rId451" display="https://www.usnews.com/education/best-global-universities/university-of-veterinary-medicine-vienna-528974"/>
    <hyperlink ref="F453" r:id="rId452" display="https://www.usnews.com/education/best-global-universities/riga-technical-university-529755"/>
    <hyperlink ref="F454" r:id="rId453" display="https://www.usnews.com/education/best-global-universities/universidad-de-jaen-529044"/>
    <hyperlink ref="F455" r:id="rId454" display="https://www.usnews.com/education/best-global-universities/zurich-university-of-applied-sciences-530045"/>
    <hyperlink ref="F456" r:id="rId455" display="https://www.usnews.com/education/best-global-universities/sheffield-hallam-university-529220"/>
    <hyperlink ref="F457" r:id="rId456" display="https://www.usnews.com/education/best-global-universities/alexandru-ioan-cuza-university-529053"/>
    <hyperlink ref="F458" r:id="rId457" display="https://www.usnews.com/education/best-global-universities/birmingham-city-university-530225"/>
    <hyperlink ref="F459" r:id="rId458" display="https://www.usnews.com/education/best-global-universities/university-of-pecs-529028"/>
    <hyperlink ref="F460" r:id="rId459" display="https://www.usnews.com/education/best-global-universities/universidad-de-valladolid-501268"/>
    <hyperlink ref="F461" r:id="rId460" display="https://www.usnews.com/education/best-global-universities/london-south-bank-university-530226"/>
    <hyperlink ref="F462" r:id="rId461" display="https://www.usnews.com/education/best-global-universities/universidad-de-cadiz-500766"/>
    <hyperlink ref="F463" r:id="rId462" display="https://www.usnews.com/education/best-global-universities/warsaw-university-of-life-sciences-529101"/>
    <hyperlink ref="F464" r:id="rId463" display="https://www.usnews.com/education/best-global-universities/budapest-university-of-technology-economics-502324"/>
    <hyperlink ref="F465" r:id="rId464" display="https://www.usnews.com/education/best-global-universities/university-of-augsburg-528954"/>
    <hyperlink ref="F466" r:id="rId465" display="https://www.usnews.com/education/best-global-universities/universidad-publica-de-navarra-529169"/>
    <hyperlink ref="F467" r:id="rId466" display="https://www.usnews.com/education/best-global-universities/universite-de-limoges-529157"/>
    <hyperlink ref="F468" r:id="rId467" display="https://www.usnews.com/education/best-global-universities/ecole-nationale-superieure-de-chimie-de-montpellier-529615"/>
    <hyperlink ref="F469" r:id="rId468" display="https://www.usnews.com/education/best-global-universities/hamburg-university-of-technology-529340"/>
    <hyperlink ref="F470" r:id="rId469" display="https://www.usnews.com/education/best-global-universities/universidad-de-las-palmas-de-gran-canaria-529049"/>
    <hyperlink ref="F471" r:id="rId470" display="https://www.usnews.com/education/best-global-universities/agricultural-university-of-athens-501891"/>
    <hyperlink ref="F472" r:id="rId471" display="https://www.usnews.com/education/best-global-universities/nord-university-530051"/>
    <hyperlink ref="F473" r:id="rId472" display="https://www.usnews.com/education/best-global-universities/universidade-do-algarve-528821"/>
    <hyperlink ref="F474" r:id="rId473" display="https://www.usnews.com/education/best-global-universities/greifswald-medical-school-529553"/>
    <hyperlink ref="F475" r:id="rId474" display="https://www.usnews.com/education/best-global-universities/university-of-gdansk-529023"/>
    <hyperlink ref="F476" r:id="rId475" display="https://www.usnews.com/education/best-global-universities/brandenburg-university-of-technology-cottbus-529323"/>
    <hyperlink ref="F477" r:id="rId476" display="https://www.usnews.com/education/best-global-universities/national-taras-shevchenko-university-of-kyiv-529168"/>
    <hyperlink ref="F478" r:id="rId477" display="https://www.usnews.com/education/best-global-universities/silesian-university-of-technology-529268"/>
    <hyperlink ref="F479" r:id="rId478" display="https://www.usnews.com/education/best-global-universities/university-of-koblenz-landau-529467"/>
    <hyperlink ref="F480" r:id="rId479" display="https://www.usnews.com/education/best-global-universities/uoc-universitat-oberta-de-catalunya-529982"/>
    <hyperlink ref="F481" r:id="rId480" display="https://www.usnews.com/education/best-global-universities/university-of-urbino-529329"/>
    <hyperlink ref="F482" r:id="rId481" display="https://www.usnews.com/education/best-global-universities/wroclaw-university-of-science-technology-502904"/>
    <hyperlink ref="F483" r:id="rId482" display="https://www.usnews.com/education/best-global-universities/university-of-hradec-kralove-530230"/>
    <hyperlink ref="F484" r:id="rId483" display="https://www.usnews.com/education/best-global-universities/institute-of-tropical-medicine-itm-529905"/>
    <hyperlink ref="F485" r:id="rId484" display="https://www.usnews.com/education/best-global-universities/university-of-paderborn-529396"/>
    <hyperlink ref="F486" r:id="rId485" display="https://www.usnews.com/education/best-global-universities/goldsmiths-university-london-529433"/>
    <hyperlink ref="F487" r:id="rId486" display="https://www.usnews.com/education/best-global-universities/kingston-university-529552"/>
    <hyperlink ref="F488" r:id="rId487" display="https://www.usnews.com/education/best-global-universities/saints-cyril-methodius-university-of-skopje-529546"/>
    <hyperlink ref="F489" r:id="rId488" display="https://www.usnews.com/education/best-global-universities/university-of-bialystok-530232"/>
    <hyperlink ref="F490" r:id="rId489" display="https://www.usnews.com/education/best-global-universities/university-of-derby-530046"/>
    <hyperlink ref="F491" r:id="rId490" display="https://www.usnews.com/education/best-global-universities/university-of-kaiserslautern-528867"/>
    <hyperlink ref="F492" r:id="rId491" display="https://www.usnews.com/education/best-global-universities/democritus-university-of-thrace-529213"/>
    <hyperlink ref="F493" r:id="rId492" display="https://www.usnews.com/education/best-global-universities/technical-university-freiberg-529085"/>
    <hyperlink ref="F494" r:id="rId493" display="https://www.usnews.com/education/best-global-universities/centrale-lille-529696"/>
    <hyperlink ref="F495" r:id="rId494" display="https://www.usnews.com/education/best-global-universities/university-of-rijeka-529405"/>
    <hyperlink ref="F496" r:id="rId495" display="https://www.usnews.com/education/best-global-universities/universidad-de-almeria-529210"/>
    <hyperlink ref="F497" r:id="rId496" display="https://www.usnews.com/education/best-global-universities/universite-polytechnique-hauts-de-france-529196"/>
    <hyperlink ref="F498" r:id="rId497" display="https://www.usnews.com/education/best-global-universities/university-of-central-lancashire-529003"/>
    <hyperlink ref="F499" r:id="rId498" display="https://www.usnews.com/education/best-global-universities/linnaeus-university-529159"/>
    <hyperlink ref="F500" r:id="rId499" display="https://www.usnews.com/education/best-global-universities/universidad-de-leon-529228"/>
    <hyperlink ref="F501" r:id="rId500" display="https://www.usnews.com/education/best-global-universities/roskilde-university-529554"/>
    <hyperlink ref="F502" r:id="rId501" display="https://www.usnews.com/education/best-global-universities/universitat-trier-529550"/>
    <hyperlink ref="F503" r:id="rId502" display="https://www.usnews.com/education/best-global-universities/university-osnabruck-529402"/>
    <hyperlink ref="F504" r:id="rId503" display="https://www.usnews.com/education/best-global-universities/university-of-lodz-529007"/>
    <hyperlink ref="F505" r:id="rId504" display="https://www.usnews.com/education/best-global-universities/karlstad-university-529993"/>
    <hyperlink ref="F506" r:id="rId505" display="https://www.usnews.com/education/best-global-universities/leeds-beckett-university-529564"/>
    <hyperlink ref="F507" r:id="rId506" display="https://www.usnews.com/education/best-global-universities/university-of-chemistry-technology-prague-529066"/>
    <hyperlink ref="F508" r:id="rId507" display="https://www.usnews.com/education/best-global-universities/university-of-south-wales-530240"/>
    <hyperlink ref="F509" r:id="rId508" display="https://www.usnews.com/education/best-global-universities/poznan-university-of-technology-529181"/>
    <hyperlink ref="F510" r:id="rId509" display="https://www.usnews.com/education/best-global-universities/universite-savoie-mont-blanc-501758"/>
    <hyperlink ref="F511" r:id="rId510" display="https://www.usnews.com/education/best-global-universities/malmo-university-529366"/>
    <hyperlink ref="F512" r:id="rId511" display="https://www.usnews.com/education/best-global-universities/pomeranian-medical-university-529424"/>
    <hyperlink ref="F513" r:id="rId512" display="https://www.usnews.com/education/best-global-universities/poznan-university-of-medical-sciences-529261"/>
    <hyperlink ref="F514" r:id="rId513" display="https://www.usnews.com/education/best-global-universities/university-college-of-southeast-norway-529689"/>
    <hyperlink ref="F515" r:id="rId514" display="https://www.usnews.com/education/best-global-universities/lodz-university-of-technology-529225"/>
    <hyperlink ref="F516" r:id="rId515" display="https://www.usnews.com/education/best-global-universities/university-of-london-school-oriental-african-studies-soas-529061"/>
    <hyperlink ref="F517" r:id="rId516" display="https://www.usnews.com/education/best-global-universities/conservatoire-national-arts-metiers-cnam-529693"/>
    <hyperlink ref="F518" r:id="rId517" display="https://www.usnews.com/education/best-global-universities/university-of-agricultural-sciences-and-veterinary-medicine-of-cluj-napoca-530242"/>
    <hyperlink ref="F519" r:id="rId518" display="https://www.usnews.com/education/best-global-universities/siberian-federal-university-529557"/>
    <hyperlink ref="F520" r:id="rId519" display="https://www.usnews.com/education/best-global-universities/universidad-miguel-hernandez-de-elche-529033"/>
    <hyperlink ref="F521" r:id="rId520" display="https://www.usnews.com/education/best-global-universities/university-of-sannio-529691"/>
    <hyperlink ref="F522" r:id="rId521" display="https://www.usnews.com/education/best-global-universities/avignon-universite-529720"/>
    <hyperlink ref="F523" r:id="rId522" display="https://www.usnews.com/education/best-global-universities/iuliu-hatieganu-university-of-medicine-pharmacy-529214"/>
    <hyperlink ref="F524" r:id="rId523" display="https://www.usnews.com/education/best-global-universities/technische-universitat-chemnitz-528989"/>
    <hyperlink ref="F525" r:id="rId524" display="https://www.usnews.com/education/best-global-universities/pirogov-russian-national-research-medical-university-529909"/>
    <hyperlink ref="F526" r:id="rId525" display="https://www.usnews.com/education/best-global-universities/university-of-tras-os-montes-alto-douro-529241"/>
    <hyperlink ref="F527" r:id="rId526" display="https://www.usnews.com/education/best-global-universities/technical-university-of-ostrava-529411"/>
    <hyperlink ref="F528" r:id="rId527" display="https://www.usnews.com/education/best-global-universities/universita-mediterranea-di-reggio-calabria-529840"/>
    <hyperlink ref="F529" r:id="rId528" display="https://www.usnews.com/education/best-global-universities/jacobs-university-528936"/>
    <hyperlink ref="F530" r:id="rId529" display="https://www.usnews.com/education/best-global-universities/slovak-university-of-technology-bratislava-529184"/>
    <hyperlink ref="F531" r:id="rId530" display="https://www.usnews.com/education/best-global-universities/technical-university-of-cluj-napoca-529805"/>
    <hyperlink ref="F532" r:id="rId531" display="https://www.usnews.com/education/best-global-universities/universite-de-reims-champagne-ardenne-529182"/>
    <hyperlink ref="F533" r:id="rId532" display="https://www.usnews.com/education/best-global-universities/university-of-warmia-mazury-529107"/>
    <hyperlink ref="F534" r:id="rId533" display="https://www.usnews.com/education/best-global-universities/opole-university-of-technology-530189"/>
    <hyperlink ref="F535" r:id="rId534" display="https://www.usnews.com/education/best-global-universities/universidad-politecnica-de-cartagena-529561"/>
    <hyperlink ref="F536" r:id="rId535" display="https://www.usnews.com/education/best-global-universities/universite-toulouse-1-capitole-529136"/>
    <hyperlink ref="F537" r:id="rId536" display="https://www.usnews.com/education/best-global-universities/university-of-namur-529001"/>
    <hyperlink ref="F538" r:id="rId537" display="https://www.usnews.com/education/best-global-universities/university-of-west-bohemia-529565"/>
    <hyperlink ref="F539" r:id="rId538" display="https://www.usnews.com/education/best-global-universities/university-of-pavol-jozef-safarik-kosice-528995"/>
    <hyperlink ref="F540" r:id="rId539" display="https://www.usnews.com/education/best-global-universities/malardalen-university-529796"/>
    <hyperlink ref="F541" r:id="rId540" display="https://www.usnews.com/education/best-global-universities/university-of-sarajevo-530250"/>
    <hyperlink ref="F542" r:id="rId541" display="https://www.usnews.com/education/best-global-universities/universite-perpignan-via-domitia-529018"/>
    <hyperlink ref="F543" r:id="rId542" display="https://www.usnews.com/education/best-global-universities/far-eastern-federal-university-529574"/>
    <hyperlink ref="F544" r:id="rId543" display="https://www.usnews.com/education/best-global-universities/european-university-of-madrid-529746"/>
    <hyperlink ref="F545" r:id="rId544" display="https://www.usnews.com/education/best-global-universities/university-of-westminster-529456"/>
    <hyperlink ref="F546" r:id="rId545" display="https://www.usnews.com/education/best-global-universities/poznan-university-of-life-sciences-529439"/>
    <hyperlink ref="F547" r:id="rId546" display="https://www.usnews.com/education/best-global-universities/university-of-veterinary-medicine-hannover-529714"/>
    <hyperlink ref="F548" r:id="rId547" display="https://www.usnews.com/education/best-global-universities/universite-de-haute-alsace-uha-528946"/>
    <hyperlink ref="F549" r:id="rId548" display="https://www.usnews.com/education/best-global-universities/kaunas-university-of-technology-529304"/>
    <hyperlink ref="F550" r:id="rId549" display="https://www.usnews.com/education/best-global-universities/university-of-wolverhampton-529572"/>
    <hyperlink ref="F551" r:id="rId550" display="https://www.usnews.com/education/best-global-universities/ecole-nationale-veterinaire-dalfort-enva-529353"/>
    <hyperlink ref="F552" r:id="rId551" display="https://www.usnews.com/education/best-global-universities/university-of-silesia-in-katowice-529010"/>
    <hyperlink ref="F553" r:id="rId552" display="https://www.usnews.com/education/best-global-universities/lobachevsky-university-529207"/>
    <hyperlink ref="F554" r:id="rId553" display="https://www.usnews.com/education/best-global-universities/medical-university-of-lublin-529305"/>
    <hyperlink ref="F555" r:id="rId554" display="https://www.usnews.com/education/best-global-universities/universidade-da-beira-interior-529266"/>
    <hyperlink ref="F556" r:id="rId555" display="https://www.usnews.com/education/best-global-universities/bundeswehr-university-munich-529851"/>
    <hyperlink ref="F557" r:id="rId556" display="https://www.usnews.com/education/best-global-universities/otto-friedrich-university-bamberg-530255"/>
    <hyperlink ref="F558" r:id="rId557" display="https://www.usnews.com/education/best-global-universities/university-of-jj-strossmayer-osijek-529579"/>
    <hyperlink ref="F559" r:id="rId558" display="https://www.usnews.com/education/best-global-universities/university-of-teesside-530257"/>
    <hyperlink ref="F560" r:id="rId559" display="https://www.usnews.com/education/best-global-universities/university-of-deusto-530258"/>
    <hyperlink ref="F561" r:id="rId560" display="https://www.usnews.com/education/best-global-universities/witten-herdecke-university-529274"/>
    <hyperlink ref="F562" r:id="rId561" display="https://www.usnews.com/education/best-global-universities/maria-curie-sklodowska-university-529239"/>
    <hyperlink ref="F563" r:id="rId562" display="https://www.usnews.com/education/best-global-universities/southern-federal-university-529281"/>
    <hyperlink ref="F564" r:id="rId563" display="https://www.usnews.com/education/best-global-universities/lithuanian-university-of-health-sciences-529363"/>
    <hyperlink ref="F565" r:id="rId564" display="https://www.usnews.com/education/best-global-universities/medical-university-of-bialystok-529631"/>
    <hyperlink ref="F566" r:id="rId565" display="https://www.usnews.com/education/best-global-universities/technical-university-kosice-529578"/>
    <hyperlink ref="F567" r:id="rId566" display="https://www.usnews.com/education/best-global-universities/universidad-de-la-rioja-529556"/>
    <hyperlink ref="F568" r:id="rId567" display="https://www.usnews.com/education/best-global-universities/universidad-nacional-de-educacion-a-distancia-uned-529230"/>
    <hyperlink ref="F569" r:id="rId568" display="https://www.usnews.com/education/best-global-universities/university-of-nis-529197"/>
    <hyperlink ref="F570" r:id="rId569" display="https://www.usnews.com/education/best-global-universities/saratov-state-university-529657"/>
    <hyperlink ref="F571" r:id="rId570" display="https://www.usnews.com/education/best-global-universities/university-of-evora-529404"/>
    <hyperlink ref="F572" r:id="rId571" display="https://www.usnews.com/education/best-global-universities/agricultural-university-krakow-529737"/>
    <hyperlink ref="F573" r:id="rId572" display="https://www.usnews.com/education/best-global-universities/arts-et-metiers-institute-of-technology-529697"/>
    <hyperlink ref="F574" r:id="rId573" display="https://www.usnews.com/education/best-global-universities/university-of-oradea-530265"/>
    <hyperlink ref="F575" r:id="rId574" display="https://www.usnews.com/education/best-global-universities/vetagro-sup-529725"/>
    <hyperlink ref="F576" r:id="rId575" display="https://www.usnews.com/education/best-global-universities/polytechnic-university-of-timisoara-529464"/>
    <hyperlink ref="F577" r:id="rId576" display="https://www.usnews.com/education/best-global-universities/technische-universitat-ilmenau-529347"/>
    <hyperlink ref="F578" r:id="rId577" display="https://www.usnews.com/education/best-global-universities/universite-centrale-de-catalonia-530270"/>
    <hyperlink ref="F579" r:id="rId578" display="https://www.usnews.com/education/best-global-universities/institut-national-des-sciences-appliquees-de-toulouse-529716"/>
    <hyperlink ref="F580" r:id="rId579" display="https://www.usnews.com/education/best-global-universities/universite-jean-monnet-501383"/>
    <hyperlink ref="F581" r:id="rId580" display="https://www.usnews.com/education/best-global-universities/universidad-de-huelva-529193"/>
    <hyperlink ref="F582" r:id="rId581" display="https://www.usnews.com/education/best-global-universities/cracow-university-of-technology-529570"/>
    <hyperlink ref="F583" r:id="rId582" display="https://www.usnews.com/education/best-global-universities/university-of-leoben-529074"/>
    <hyperlink ref="F584" r:id="rId583" display="https://www.usnews.com/education/best-global-universities/university-of-rzeszow-529560"/>
    <hyperlink ref="F585" r:id="rId584" display="https://www.usnews.com/education/best-global-universities/vilnius-gediminas-technical-university-529345"/>
    <hyperlink ref="F586" r:id="rId585" display="https://www.usnews.com/education/best-global-universities/universidad-catolica-de-murcia-529906"/>
    <hyperlink ref="F587" r:id="rId586" display="https://www.usnews.com/education/best-global-universities/universitat-internacional-de-catalunya-529916"/>
    <hyperlink ref="F588" r:id="rId587" display="https://www.usnews.com/education/best-global-universities/university-of-molise-529577"/>
    <hyperlink ref="F589" r:id="rId588" display="https://www.usnews.com/education/best-global-universities/vytautas-magnus-university-530274"/>
    <hyperlink ref="F590" r:id="rId589" display="https://www.usnews.com/education/best-global-universities/cy-cergy-paris-universite-529718"/>
    <hyperlink ref="F591" r:id="rId590" display="https://www.usnews.com/education/best-global-universities/ecole-centrale-de-lyon-529054"/>
    <hyperlink ref="F592" r:id="rId591" display="https://www.usnews.com/education/best-global-universities/tomas-bata-university-zlin-530194"/>
    <hyperlink ref="F593" r:id="rId592" display="https://www.usnews.com/education/best-global-universities/university-of-medicine-pharmacy-of-craiova-530161"/>
    <hyperlink ref="F594" r:id="rId593" display="https://www.usnews.com/education/best-global-universities/medical-university-silesia-529276"/>
    <hyperlink ref="F595" r:id="rId594" display="https://www.usnews.com/education/best-global-universities/hungarian-university-of-agriculture-life-sciences-529455"/>
    <hyperlink ref="F596" r:id="rId595" display="https://www.usnews.com/education/best-global-universities/universite-de-technologie-de-belfort-montbeliard-utbm-529767"/>
    <hyperlink ref="F597" r:id="rId596" display="https://www.usnews.com/education/best-global-universities/wroclaw-university-of-environmental-life-sciences-529558"/>
    <hyperlink ref="F598" r:id="rId597" display="https://www.usnews.com/education/best-global-universities/samara-national-research-university-529902"/>
    <hyperlink ref="F599" r:id="rId598" display="https://www.usnews.com/education/best-global-universities/universite-de-technologie-de-compiegne-529344"/>
    <hyperlink ref="F600" r:id="rId599" display="https://www.usnews.com/education/best-global-universities/west-pomeranian-university-of-technology-529891"/>
    <hyperlink ref="F601" r:id="rId600" display="https://www.usnews.com/education/best-global-universities/ecole-nationale-veterinaire-de-toulouse-529876"/>
    <hyperlink ref="F602" r:id="rId601" display="https://www.usnews.com/education/best-global-universities/university-of-bergamo-530067"/>
    <hyperlink ref="F603" r:id="rId602" display="https://www.usnews.com/education/best-global-universities/university-of-ostrava-529711"/>
    <hyperlink ref="F604" r:id="rId603" display="https://www.usnews.com/education/best-global-universities/instituto-politecnico-de-braganca-529114"/>
    <hyperlink ref="F605" r:id="rId604" display="https://www.usnews.com/education/best-global-universities/gh-asachi-technical-university-529082"/>
    <hyperlink ref="F606" r:id="rId605" display="https://www.usnews.com/education/best-global-universities/universite-de-toulouse-jean-jaures-529701"/>
    <hyperlink ref="F607" r:id="rId606" display="https://www.usnews.com/education/best-global-universities/bauman-moscow-state-technical-university-529661"/>
    <hyperlink ref="F608" r:id="rId607" display="https://www.usnews.com/education/best-global-universities/universite-de-toulon-529996"/>
    <hyperlink ref="F609" r:id="rId608" display="https://www.usnews.com/education/best-global-universities/german-sport-university-cologne-529747"/>
    <hyperlink ref="F610" r:id="rId609" display="https://www.usnews.com/education/best-global-universities/mid-sweden-university-529628"/>
    <hyperlink ref="F611" r:id="rId610" display="https://www.usnews.com/education/best-global-universities/technical-university-liberec-529899"/>
    <hyperlink ref="F612" r:id="rId611" display="https://www.usnews.com/education/best-global-universities/universite-de-pau-et-des-pays-de-ladour-529180"/>
    <hyperlink ref="F613" r:id="rId612" display="https://www.usnews.com/education/best-global-universities/lublin-university-of-technology-529771"/>
    <hyperlink ref="F614" r:id="rId613" display="https://www.usnews.com/education/best-global-universities/tu-clausthal-529078"/>
    <hyperlink ref="F615" r:id="rId614" display="https://www.usnews.com/education/best-global-universities/university-of-szczecin-530291"/>
    <hyperlink ref="F616" r:id="rId615" display="https://www.usnews.com/education/best-global-universities/roehampton-university-530001"/>
    <hyperlink ref="F617" r:id="rId616" display="https://www.usnews.com/education/best-global-universities/ecole-nationale-veterinaire-agroalimentaire-et-de-lalimentation-nantes-atlantique-530296"/>
    <hyperlink ref="F618" r:id="rId617" display="https://www.usnews.com/education/best-global-universities/university-of-la-reunion-530068"/>
    <hyperlink ref="F619" r:id="rId618" display="https://www.usnews.com/education/best-global-universities/university-of-teramo-530299"/>
    <hyperlink ref="F620" r:id="rId619" display="https://www.usnews.com/education/best-global-universities/university-of-primorska-530301"/>
    <hyperlink ref="F621" r:id="rId620" display="https://www.usnews.com/education/best-global-universities/vn-karazin-kharkiv-national-university-529573"/>
    <hyperlink ref="F622" r:id="rId621" display="https://www.usnews.com/education/best-global-universities/rzeszow-university-of-technology-529834"/>
    <hyperlink ref="F623" r:id="rId622" display="https://www.usnews.com/education/best-global-universities/universidad-de-burgos-530018"/>
    <hyperlink ref="F624" r:id="rId623" display="https://www.usnews.com/education/best-global-universities/university-of-montenegro-530066"/>
    <hyperlink ref="F625" r:id="rId624" display="https://www.usnews.com/education/best-global-universities/san-pablo-ceu-university-530306"/>
    <hyperlink ref="F626" r:id="rId625" display="https://www.usnews.com/education/best-global-universities/university-of-life-sciences-in-lublin-529610"/>
    <hyperlink ref="F627" r:id="rId626" display="https://www.usnews.com/education/best-global-universities/dunarea-de-jos-university-galati-530308"/>
    <hyperlink ref="F628" r:id="rId627" display="https://www.usnews.com/education/best-global-universities/victor-babes-university-of-medicine-pharmacy-timisoara-529547"/>
    <hyperlink ref="F629" r:id="rId628" display="https://www.usnews.com/education/best-global-universities/technical-university-czestochowa-529571"/>
    <hyperlink ref="F630" r:id="rId629" display="https://www.usnews.com/education/best-global-universities/edge-hill-university-530096"/>
    <hyperlink ref="F631" r:id="rId630" display="https://www.usnews.com/education/best-global-universities/university-of-west-attica-530310"/>
    <hyperlink ref="F632" r:id="rId631" display="https://www.usnews.com/education/best-global-universities/centre-of-postgraduate-medical-education-poland-529907"/>
    <hyperlink ref="F633" r:id="rId632" display="https://www.usnews.com/education/best-global-universities/jan-kochanowski-university-530017"/>
    <hyperlink ref="F634" r:id="rId633" display="https://www.usnews.com/education/best-global-universities/george-emil-palade-university-of-medicine-pharmacy-science-technology-of-targu-mures-530167"/>
    <hyperlink ref="F635" r:id="rId634" display="https://www.usnews.com/education/best-global-universities/universite-du-littoral-cote-dopale-530326"/>
    <hyperlink ref="F636" r:id="rId635" display="https://www.usnews.com/education/best-global-universities/military-university-of-technology-in-warsaw-529895"/>
    <hyperlink ref="F637" r:id="rId636" display="https://www.usnews.com/education/best-global-universities/bialystok-university-of-technology-529874"/>
    <hyperlink ref="F638" r:id="rId637" display="https://www.usnews.com/education/best-global-universities/university-of-pannonia-530330"/>
    <hyperlink ref="F639" r:id="rId638" display="https://www.usnews.com/education/best-global-universities/university-of-medicine-and-pharmacy-grigore-t-popa-iasi-529245"/>
    <hyperlink ref="F640" r:id="rId639" display="https://www.usnews.com/education/best-global-universities/university-of-pardubice-529312"/>
    <hyperlink ref="F641" r:id="rId640" display="https://www.usnews.com/education/best-global-universities/universite-dartois-529974"/>
    <hyperlink ref="F642" r:id="rId641" display="https://www.usnews.com/education/best-global-universities/universidad-internacional-de-la-rioja-unir-530352"/>
    <hyperlink ref="F643" r:id="rId642" display="https://www.usnews.com/education/best-global-universities/mendeleev-university-of-chemical-technology-of-russia-529960"/>
    <hyperlink ref="F644" r:id="rId643" display="https://www.usnews.com/education/best-global-universities/bydgoszcz-university-of-science-technology-530147"/>
    <hyperlink ref="F645" r:id="rId644" display="https://www.usnews.com/education/best-global-universities/mirea-russian-technological-university-530120"/>
    <hyperlink ref="F646" r:id="rId645" display="https://www.usnews.com/education/best-global-universities/athens-university-of-economics-business-529140"/>
    <hyperlink ref="F647" r:id="rId646" display="https://www.usnews.com/education/best-global-universities/barcelona-school-of-economics-530485"/>
    <hyperlink ref="F648" r:id="rId647" display="https://www.usnews.com/education/best-global-universities/bauhaus-universitat-weimar-530187"/>
    <hyperlink ref="F649" r:id="rId648" display="https://www.usnews.com/education/best-global-universities/belgorod-state-university-530154"/>
    <hyperlink ref="F650" r:id="rId649" display="https://www.usnews.com/education/best-global-universities/bi-norwegian-business-school-499993"/>
    <hyperlink ref="F651" r:id="rId650" display="https://www.usnews.com/education/best-global-universities/central-european-university-529671"/>
    <hyperlink ref="F652" r:id="rId651" display="https://www.usnews.com/education/best-global-universities/dalarna-university-529630"/>
    <hyperlink ref="F653" r:id="rId652" display="https://www.usnews.com/education/best-global-universities/dubna-state-university-530421"/>
    <hyperlink ref="F654" r:id="rId653" display="https://www.usnews.com/education/best-global-universities/ecole-nationale-superieure-de-chimie-de-rennes-enscr-529969"/>
    <hyperlink ref="F655" r:id="rId654" display="https://www.usnews.com/education/best-global-universities/ecole-nationale-superieure-de-mecanique-et-daerotechnique-isae-ensma-529848"/>
    <hyperlink ref="F656" r:id="rId655" display="https://www.usnews.com/education/best-global-universities/emlyon-business-school-530483"/>
    <hyperlink ref="F657" r:id="rId656" display="https://www.usnews.com/education/best-global-universities/escp-business-school-530170"/>
    <hyperlink ref="F658" r:id="rId657" display="https://www.usnews.com/education/best-global-universities/essec-business-school-530482"/>
    <hyperlink ref="F659" r:id="rId658" display="https://www.usnews.com/education/best-global-universities/foro-italico-university-of-rome-529955"/>
    <hyperlink ref="F660" r:id="rId659" display="https://www.usnews.com/education/best-global-universities/grenoble-ecole-management-530489"/>
    <hyperlink ref="F661" r:id="rId660" display="https://www.usnews.com/education/best-global-universities/gubkin-russian-state-university-of-oil-gas-530436"/>
    <hyperlink ref="F662" r:id="rId661" display="https://www.usnews.com/education/best-global-universities/guglielmo-marconi-university-529752"/>
    <hyperlink ref="F663" r:id="rId662" display="https://www.usnews.com/education/best-global-universities/hanken-school-of-economics-529985"/>
    <hyperlink ref="F664" r:id="rId663" display="https://www.usnews.com/education/best-global-universities/harokopio-university-athens-529364"/>
    <hyperlink ref="F665" r:id="rId664" display="https://www.usnews.com/education/best-global-universities/hautes-etudes-commerciales-hec-paris-502887"/>
    <hyperlink ref="F666" r:id="rId665" display="https://www.usnews.com/education/best-global-universities/hellenic-open-university-529783"/>
    <hyperlink ref="F667" r:id="rId666" display="https://www.usnews.com/education/best-global-universities/hertie-school-530473"/>
    <hyperlink ref="F668" r:id="rId667" display="https://www.usnews.com/education/best-global-universities/ieseg-school-of-management-530481"/>
    <hyperlink ref="F669" r:id="rId668" display="https://www.usnews.com/education/best-global-universities/ifp-energies-nouvelles-529863"/>
    <hyperlink ref="F670" r:id="rId669" display="https://www.usnews.com/education/best-global-universities/inland-norway-university-of-applied-sciences-530471"/>
    <hyperlink ref="F671" r:id="rId670" display="https://www.usnews.com/education/best-global-universities/institut-detudes-politiques-paris-sciences-po-530182"/>
    <hyperlink ref="F672" r:id="rId671" display="https://www.usnews.com/education/best-global-universities/ipag-business-school-529750"/>
    <hyperlink ref="F673" r:id="rId672" display="https://www.usnews.com/education/best-global-universities/ivan-franko-national-university-lviv-530422"/>
    <hyperlink ref="F674" r:id="rId673" display="https://www.usnews.com/education/best-global-universities/ivanovo-state-university-of-chemistry-technology-530430"/>
    <hyperlink ref="F675" r:id="rId674" display="https://www.usnews.com/education/best-global-universities/kazan-national-research-technological-university-530451"/>
    <hyperlink ref="F676" r:id="rId675" display="https://www.usnews.com/education/best-global-universities/kedge-business-school-529986"/>
    <hyperlink ref="F677" r:id="rId676" display="https://www.usnews.com/education/best-global-universities/kuban-state-university-530440"/>
    <hyperlink ref="F678" r:id="rId677" display="https://www.usnews.com/education/best-global-universities/la-rochelle-universite-530047"/>
    <hyperlink ref="F679" r:id="rId678" display="https://www.usnews.com/education/best-global-universities/le-mans-universite-529656"/>
    <hyperlink ref="F680" r:id="rId679" display="https://www.usnews.com/education/best-global-universities/luiss-guido-carli-university-530171"/>
    <hyperlink ref="F681" r:id="rId680" display="https://www.usnews.com/education/best-global-universities/lviv-polytechnic-national-university-530420"/>
    <hyperlink ref="F682" r:id="rId681" display="https://www.usnews.com/education/best-global-universities/montpellier-business-school-529984"/>
    <hyperlink ref="F683" r:id="rId682" display="https://www.usnews.com/education/best-global-universities/norwegian-school-of-economics-nhh-529635"/>
    <hyperlink ref="F684" r:id="rId683" display="https://www.usnews.com/education/best-global-universities/norwegian-school-of-sport-sciences-529358"/>
    <hyperlink ref="F685" r:id="rId684" display="https://www.usnews.com/education/best-global-universities/novosibirsk-state-technical-university-529658"/>
    <hyperlink ref="F686" r:id="rId685" display="https://www.usnews.com/education/best-global-universities/obuda-university-530190"/>
    <hyperlink ref="F687" r:id="rId686" display="https://www.usnews.com/education/best-global-universities/open-university-netherlands-529763"/>
    <hyperlink ref="F688" r:id="rId687" display="https://www.usnews.com/education/best-global-universities/paris-school-of-economics-501610"/>
    <hyperlink ref="F689" r:id="rId688" display="https://www.usnews.com/education/best-global-universities/pavlov-first-saint-petersburg-state-medical-university-530406"/>
    <hyperlink ref="F690" r:id="rId689" display="https://www.usnews.com/education/best-global-universities/plekhanov-russian-university-of-economics-530456"/>
    <hyperlink ref="F691" r:id="rId690" display="https://www.usnews.com/education/best-global-universities/prague-university-of-economics-business-530488"/>
    <hyperlink ref="F692" r:id="rId691" display="https://www.usnews.com/education/best-global-universities/riga-stradins-university-530163"/>
    <hyperlink ref="F693" r:id="rId692" display="https://www.usnews.com/education/best-global-universities/saint-petersburg-state-electrotechnical-university-529660"/>
    <hyperlink ref="F694" r:id="rId693" display="https://www.usnews.com/education/best-global-universities/saint-petersburg-state-institute-of-technology-530450"/>
    <hyperlink ref="F695" r:id="rId694" display="https://www.usnews.com/education/best-global-universities/samara-state-technical-university-530431"/>
    <hyperlink ref="F696" r:id="rId695" display="https://www.usnews.com/education/best-global-universities/skema-business-school-530487"/>
    <hyperlink ref="F697" r:id="rId696" display="https://www.usnews.com/education/best-global-universities/slovak-medical-university-bratislava-529912"/>
    <hyperlink ref="F698" r:id="rId697" display="https://www.usnews.com/education/best-global-universities/slovak-university-of-agriculture-nitra-530458"/>
    <hyperlink ref="F699" r:id="rId698" display="https://www.usnews.com/education/best-global-universities/sodertorn-university-530472"/>
    <hyperlink ref="F700" r:id="rId699" display="https://www.usnews.com/education/best-global-universities/solent-university-530480"/>
    <hyperlink ref="F701" r:id="rId700" display="https://www.usnews.com/education/best-global-universities/stockholm-school-of-economics-500587"/>
    <hyperlink ref="F702" r:id="rId701" display="https://www.usnews.com/education/best-global-universities/swps-university-of-social-sciences-humanities-530025"/>
    <hyperlink ref="F703" r:id="rId702" display="https://www.usnews.com/education/best-global-universities/technical-university-of-crete-529336"/>
    <hyperlink ref="F704" r:id="rId703" display="https://www.usnews.com/education/best-global-universities/technical-university-zvolen-530459"/>
    <hyperlink ref="F705" r:id="rId704" display="https://www.usnews.com/education/best-global-universities/tomsk-state-pedagogical-university-529659"/>
    <hyperlink ref="F706" r:id="rId705" display="https://www.usnews.com/education/best-global-universities/tomsk-state-university-of-control-systems-radioelectronics-529793"/>
    <hyperlink ref="F707" r:id="rId706" display="https://www.usnews.com/education/best-global-universities/ufa-university-of-science-technology-530469"/>
    <hyperlink ref="F708" r:id="rId707" display="https://www.usnews.com/education/best-global-universities/uhi-millennium-institute-530461"/>
    <hyperlink ref="F709" r:id="rId708" display="https://www.usnews.com/education/best-global-universities/uninettuno-530491"/>
    <hyperlink ref="F710" r:id="rId709" display="https://www.usnews.com/education/best-global-universities/universidade-dos-acores-529663"/>
    <hyperlink ref="F711" r:id="rId710" display="https://www.usnews.com/education/best-global-universities/universitats-herzzentrum-freiburg-529629"/>
  </hyperlink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28"/>
  <sheetViews>
    <sheetView workbookViewId="0">
      <selection activeCell="M17" sqref="M17"/>
    </sheetView>
  </sheetViews>
  <sheetFormatPr defaultColWidth="9" defaultRowHeight="13.5"/>
  <sheetData>
    <row r="1" s="8" customFormat="1" spans="1:11">
      <c r="A1" s="8" t="s">
        <v>27</v>
      </c>
      <c r="B1" s="8" t="s">
        <v>7005</v>
      </c>
      <c r="C1" s="8" t="s">
        <v>7006</v>
      </c>
      <c r="D1" s="8" t="s">
        <v>7007</v>
      </c>
      <c r="E1" s="8" t="s">
        <v>7008</v>
      </c>
      <c r="F1" s="8" t="s">
        <v>7009</v>
      </c>
      <c r="G1" s="8" t="s">
        <v>7010</v>
      </c>
      <c r="H1" s="8" t="s">
        <v>7011</v>
      </c>
      <c r="I1" s="8" t="s">
        <v>3965</v>
      </c>
      <c r="J1" s="8" t="s">
        <v>7012</v>
      </c>
      <c r="K1" s="8" t="s">
        <v>7013</v>
      </c>
    </row>
    <row r="2" s="8" customFormat="1" spans="1:11">
      <c r="A2" s="8" t="s">
        <v>7014</v>
      </c>
      <c r="B2" s="8" t="s">
        <v>7015</v>
      </c>
      <c r="D2" s="8" t="s">
        <v>7016</v>
      </c>
      <c r="E2" s="8" t="s">
        <v>768</v>
      </c>
      <c r="F2" s="8">
        <v>2452</v>
      </c>
      <c r="G2" s="8" t="s">
        <v>7017</v>
      </c>
      <c r="H2" s="8" t="s">
        <v>7018</v>
      </c>
      <c r="I2" s="8">
        <v>1</v>
      </c>
      <c r="J2" s="8">
        <v>1</v>
      </c>
      <c r="K2" s="8" t="b">
        <v>1</v>
      </c>
    </row>
    <row r="3" s="8" customFormat="1" spans="1:11">
      <c r="A3" s="8" t="s">
        <v>7019</v>
      </c>
      <c r="B3" s="8" t="s">
        <v>7020</v>
      </c>
      <c r="D3" s="8" t="s">
        <v>7021</v>
      </c>
      <c r="E3" s="8" t="s">
        <v>2634</v>
      </c>
      <c r="F3" s="8">
        <v>46208</v>
      </c>
      <c r="G3" s="8" t="s">
        <v>7022</v>
      </c>
      <c r="H3" s="8" t="s">
        <v>7018</v>
      </c>
      <c r="I3" s="8">
        <v>1</v>
      </c>
      <c r="J3" s="8">
        <v>1</v>
      </c>
      <c r="K3" s="8" t="b">
        <v>0</v>
      </c>
    </row>
    <row r="4" s="8" customFormat="1" spans="1:11">
      <c r="A4" s="8" t="s">
        <v>7023</v>
      </c>
      <c r="B4" s="8" t="s">
        <v>7024</v>
      </c>
      <c r="C4" s="8" t="s">
        <v>7025</v>
      </c>
      <c r="D4" s="8" t="s">
        <v>7026</v>
      </c>
      <c r="E4" s="8" t="s">
        <v>3027</v>
      </c>
      <c r="F4" s="8">
        <v>93407</v>
      </c>
      <c r="G4" s="8" t="s">
        <v>7027</v>
      </c>
      <c r="H4" s="8" t="s">
        <v>7028</v>
      </c>
      <c r="I4" s="8">
        <v>1</v>
      </c>
      <c r="J4" s="8">
        <v>1</v>
      </c>
      <c r="K4" s="8" t="b">
        <v>0</v>
      </c>
    </row>
    <row r="5" s="8" customFormat="1" spans="1:11">
      <c r="A5" s="8" t="s">
        <v>7029</v>
      </c>
      <c r="B5" s="8" t="s">
        <v>7030</v>
      </c>
      <c r="C5" s="8" t="s">
        <v>7031</v>
      </c>
      <c r="D5" s="8" t="s">
        <v>7032</v>
      </c>
      <c r="E5" s="8" t="s">
        <v>7033</v>
      </c>
      <c r="F5" s="8">
        <v>86301</v>
      </c>
      <c r="G5" s="8" t="s">
        <v>7027</v>
      </c>
      <c r="H5" s="8" t="s">
        <v>7018</v>
      </c>
      <c r="I5" s="8">
        <v>1</v>
      </c>
      <c r="J5" s="8">
        <v>1</v>
      </c>
      <c r="K5" s="8" t="b">
        <v>0</v>
      </c>
    </row>
    <row r="6" s="8" customFormat="1" spans="1:11">
      <c r="A6" s="8" t="s">
        <v>7034</v>
      </c>
      <c r="B6" s="8" t="s">
        <v>7035</v>
      </c>
      <c r="D6" s="8" t="s">
        <v>7036</v>
      </c>
      <c r="E6" s="8" t="s">
        <v>7037</v>
      </c>
      <c r="F6" s="8">
        <v>27268</v>
      </c>
      <c r="G6" s="8" t="s">
        <v>7038</v>
      </c>
      <c r="H6" s="8" t="s">
        <v>7018</v>
      </c>
      <c r="I6" s="8">
        <v>1</v>
      </c>
      <c r="J6" s="8">
        <v>1</v>
      </c>
      <c r="K6" s="8" t="b">
        <v>0</v>
      </c>
    </row>
    <row r="7" s="8" customFormat="1" spans="1:11">
      <c r="A7" s="8" t="s">
        <v>7039</v>
      </c>
      <c r="B7" s="8" t="s">
        <v>7040</v>
      </c>
      <c r="D7" s="8" t="s">
        <v>7041</v>
      </c>
      <c r="E7" s="8" t="s">
        <v>2451</v>
      </c>
      <c r="F7" s="8">
        <v>61702</v>
      </c>
      <c r="G7" s="8" t="s">
        <v>7022</v>
      </c>
      <c r="H7" s="8" t="s">
        <v>7018</v>
      </c>
      <c r="I7" s="8">
        <v>1</v>
      </c>
      <c r="J7" s="8">
        <v>1</v>
      </c>
      <c r="K7" s="8" t="b">
        <v>0</v>
      </c>
    </row>
    <row r="8" s="8" customFormat="1" spans="1:11">
      <c r="A8" s="8" t="s">
        <v>52</v>
      </c>
      <c r="B8" s="8" t="s">
        <v>7042</v>
      </c>
      <c r="D8" s="8" t="s">
        <v>7043</v>
      </c>
      <c r="E8" s="8" t="s">
        <v>51</v>
      </c>
      <c r="F8" s="8">
        <v>8544</v>
      </c>
      <c r="H8" s="8" t="s">
        <v>7018</v>
      </c>
      <c r="I8" s="8">
        <v>1</v>
      </c>
      <c r="J8" s="8">
        <v>1</v>
      </c>
      <c r="K8" s="8" t="b">
        <v>0</v>
      </c>
    </row>
    <row r="9" s="8" customFormat="1" spans="1:11">
      <c r="A9" s="8" t="s">
        <v>7044</v>
      </c>
      <c r="B9" s="8" t="s">
        <v>7015</v>
      </c>
      <c r="D9" s="8" t="s">
        <v>7045</v>
      </c>
      <c r="E9" s="8" t="s">
        <v>162</v>
      </c>
      <c r="F9" s="8">
        <v>2918</v>
      </c>
      <c r="G9" s="8" t="s">
        <v>7017</v>
      </c>
      <c r="H9" s="8" t="s">
        <v>7018</v>
      </c>
      <c r="I9" s="8">
        <v>1</v>
      </c>
      <c r="J9" s="8">
        <v>1</v>
      </c>
      <c r="K9" s="8" t="b">
        <v>1</v>
      </c>
    </row>
    <row r="10" s="8" customFormat="1" spans="1:11">
      <c r="A10" s="8" t="s">
        <v>7046</v>
      </c>
      <c r="B10" s="8" t="s">
        <v>7047</v>
      </c>
      <c r="D10" s="8" t="s">
        <v>7048</v>
      </c>
      <c r="E10" s="8" t="s">
        <v>7049</v>
      </c>
      <c r="F10" s="8">
        <v>32789</v>
      </c>
      <c r="G10" s="8" t="s">
        <v>7038</v>
      </c>
      <c r="H10" s="8" t="s">
        <v>7018</v>
      </c>
      <c r="I10" s="8">
        <v>1</v>
      </c>
      <c r="J10" s="8">
        <v>1</v>
      </c>
      <c r="K10" s="8" t="b">
        <v>0</v>
      </c>
    </row>
    <row r="11" s="8" customFormat="1" spans="1:11">
      <c r="A11" s="8" t="s">
        <v>7050</v>
      </c>
      <c r="B11" s="8" t="s">
        <v>7051</v>
      </c>
      <c r="D11" s="8" t="s">
        <v>7052</v>
      </c>
      <c r="E11" s="8" t="s">
        <v>7053</v>
      </c>
      <c r="F11" s="8">
        <v>6320</v>
      </c>
      <c r="G11" s="8" t="s">
        <v>7017</v>
      </c>
      <c r="H11" s="8" t="s">
        <v>7028</v>
      </c>
      <c r="I11" s="8">
        <v>1</v>
      </c>
      <c r="J11" s="8">
        <v>1</v>
      </c>
      <c r="K11" s="8" t="b">
        <v>0</v>
      </c>
    </row>
    <row r="12" s="8" customFormat="1" spans="1:11">
      <c r="A12" s="8" t="s">
        <v>7054</v>
      </c>
      <c r="B12" s="8" t="s">
        <v>7055</v>
      </c>
      <c r="D12" s="8" t="s">
        <v>7016</v>
      </c>
      <c r="E12" s="8" t="s">
        <v>7056</v>
      </c>
      <c r="F12" s="8">
        <v>1267</v>
      </c>
      <c r="H12" s="8" t="s">
        <v>7018</v>
      </c>
      <c r="I12" s="8">
        <v>1</v>
      </c>
      <c r="J12" s="8">
        <v>1</v>
      </c>
      <c r="K12" s="8" t="b">
        <v>0</v>
      </c>
    </row>
    <row r="13" s="8" customFormat="1" spans="1:11">
      <c r="A13" s="8" t="s">
        <v>7057</v>
      </c>
      <c r="B13" s="8" t="s">
        <v>7042</v>
      </c>
      <c r="C13" s="8" t="s">
        <v>7058</v>
      </c>
      <c r="D13" s="8" t="s">
        <v>7016</v>
      </c>
      <c r="E13" s="8" t="s">
        <v>7059</v>
      </c>
      <c r="F13" s="8">
        <v>2139</v>
      </c>
      <c r="H13" s="8" t="s">
        <v>7018</v>
      </c>
      <c r="I13" s="8">
        <v>2</v>
      </c>
      <c r="J13" s="8">
        <v>2</v>
      </c>
      <c r="K13" s="8" t="b">
        <v>0</v>
      </c>
    </row>
    <row r="14" s="8" customFormat="1" spans="1:11">
      <c r="A14" s="8" t="s">
        <v>7060</v>
      </c>
      <c r="B14" s="8" t="s">
        <v>7055</v>
      </c>
      <c r="D14" s="8" t="s">
        <v>7016</v>
      </c>
      <c r="E14" s="8" t="s">
        <v>2467</v>
      </c>
      <c r="F14" s="8">
        <v>1002</v>
      </c>
      <c r="H14" s="8" t="s">
        <v>7018</v>
      </c>
      <c r="I14" s="8">
        <v>2</v>
      </c>
      <c r="J14" s="8">
        <v>2</v>
      </c>
      <c r="K14" s="8" t="b">
        <v>0</v>
      </c>
    </row>
    <row r="15" s="8" customFormat="1" spans="1:11">
      <c r="A15" s="8" t="s">
        <v>7061</v>
      </c>
      <c r="B15" s="8" t="s">
        <v>7030</v>
      </c>
      <c r="D15" s="8" t="s">
        <v>7026</v>
      </c>
      <c r="E15" s="8" t="s">
        <v>7062</v>
      </c>
      <c r="F15" s="8">
        <v>94590</v>
      </c>
      <c r="G15" s="8" t="s">
        <v>7027</v>
      </c>
      <c r="H15" s="8" t="s">
        <v>7028</v>
      </c>
      <c r="I15" s="8">
        <v>2</v>
      </c>
      <c r="J15" s="8">
        <v>2</v>
      </c>
      <c r="K15" s="8" t="b">
        <v>0</v>
      </c>
    </row>
    <row r="16" s="8" customFormat="1" spans="1:11">
      <c r="A16" s="8" t="s">
        <v>7063</v>
      </c>
      <c r="B16" s="8" t="s">
        <v>7047</v>
      </c>
      <c r="D16" s="8" t="s">
        <v>7064</v>
      </c>
      <c r="E16" s="8" t="s">
        <v>2607</v>
      </c>
      <c r="F16" s="8">
        <v>29409</v>
      </c>
      <c r="G16" s="8" t="s">
        <v>7038</v>
      </c>
      <c r="H16" s="8" t="s">
        <v>7028</v>
      </c>
      <c r="I16" s="8">
        <v>2</v>
      </c>
      <c r="J16" s="8">
        <v>2</v>
      </c>
      <c r="K16" s="8" t="b">
        <v>0</v>
      </c>
    </row>
    <row r="17" s="8" customFormat="1" spans="1:11">
      <c r="A17" s="8" t="s">
        <v>7065</v>
      </c>
      <c r="B17" s="8" t="s">
        <v>7051</v>
      </c>
      <c r="D17" s="8" t="s">
        <v>7066</v>
      </c>
      <c r="E17" s="8" t="s">
        <v>7067</v>
      </c>
      <c r="F17" s="8">
        <v>10003</v>
      </c>
      <c r="G17" s="8" t="s">
        <v>7017</v>
      </c>
      <c r="H17" s="8" t="s">
        <v>7018</v>
      </c>
      <c r="I17" s="8">
        <v>2</v>
      </c>
      <c r="J17" s="8">
        <v>2</v>
      </c>
      <c r="K17" s="8" t="b">
        <v>0</v>
      </c>
    </row>
    <row r="18" s="8" customFormat="1" spans="1:11">
      <c r="A18" s="8" t="s">
        <v>7068</v>
      </c>
      <c r="B18" s="8" t="s">
        <v>7035</v>
      </c>
      <c r="D18" s="8" t="s">
        <v>7048</v>
      </c>
      <c r="E18" s="8" t="s">
        <v>7069</v>
      </c>
      <c r="F18" s="8">
        <v>33805</v>
      </c>
      <c r="G18" s="8" t="s">
        <v>7038</v>
      </c>
      <c r="H18" s="8" t="s">
        <v>7028</v>
      </c>
      <c r="I18" s="8">
        <v>2</v>
      </c>
      <c r="J18" s="8">
        <v>2</v>
      </c>
      <c r="K18" s="8" t="b">
        <v>0</v>
      </c>
    </row>
    <row r="19" s="8" customFormat="1" spans="1:11">
      <c r="A19" s="8" t="s">
        <v>7070</v>
      </c>
      <c r="B19" s="8" t="s">
        <v>7020</v>
      </c>
      <c r="C19" s="8" t="s">
        <v>7071</v>
      </c>
      <c r="D19" s="8" t="s">
        <v>7072</v>
      </c>
      <c r="E19" s="8" t="s">
        <v>1266</v>
      </c>
      <c r="F19" s="8">
        <v>53202</v>
      </c>
      <c r="G19" s="8" t="s">
        <v>7022</v>
      </c>
      <c r="H19" s="8" t="s">
        <v>7018</v>
      </c>
      <c r="I19" s="8">
        <v>2</v>
      </c>
      <c r="J19" s="8">
        <v>2</v>
      </c>
      <c r="K19" s="8" t="b">
        <v>0</v>
      </c>
    </row>
    <row r="20" s="8" customFormat="1" spans="1:11">
      <c r="A20" s="8" t="s">
        <v>7073</v>
      </c>
      <c r="B20" s="8" t="s">
        <v>7040</v>
      </c>
      <c r="C20" s="8" t="s">
        <v>7074</v>
      </c>
      <c r="D20" s="8" t="s">
        <v>7075</v>
      </c>
      <c r="E20" s="8" t="s">
        <v>7076</v>
      </c>
      <c r="F20" s="8">
        <v>45810</v>
      </c>
      <c r="G20" s="8" t="s">
        <v>7022</v>
      </c>
      <c r="H20" s="8" t="s">
        <v>7018</v>
      </c>
      <c r="I20" s="8">
        <v>2</v>
      </c>
      <c r="J20" s="8">
        <v>2</v>
      </c>
      <c r="K20" s="8" t="b">
        <v>0</v>
      </c>
    </row>
    <row r="21" s="8" customFormat="1" spans="1:11">
      <c r="A21" s="8" t="s">
        <v>7077</v>
      </c>
      <c r="B21" s="8" t="s">
        <v>7024</v>
      </c>
      <c r="C21" s="8" t="s">
        <v>7078</v>
      </c>
      <c r="D21" s="8" t="s">
        <v>7079</v>
      </c>
      <c r="E21" s="8" t="s">
        <v>1435</v>
      </c>
      <c r="F21" s="8">
        <v>97203</v>
      </c>
      <c r="G21" s="8" t="s">
        <v>7027</v>
      </c>
      <c r="H21" s="8" t="s">
        <v>7018</v>
      </c>
      <c r="I21" s="8">
        <v>2</v>
      </c>
      <c r="J21" s="8">
        <v>2</v>
      </c>
      <c r="K21" s="8" t="b">
        <v>0</v>
      </c>
    </row>
    <row r="22" s="8" customFormat="1" spans="1:11">
      <c r="A22" s="8" t="s">
        <v>41</v>
      </c>
      <c r="B22" s="8" t="s">
        <v>7042</v>
      </c>
      <c r="D22" s="8" t="s">
        <v>7016</v>
      </c>
      <c r="E22" s="8" t="s">
        <v>7059</v>
      </c>
      <c r="F22" s="8">
        <v>2138</v>
      </c>
      <c r="H22" s="8" t="s">
        <v>7018</v>
      </c>
      <c r="I22" s="8">
        <v>3</v>
      </c>
      <c r="J22" s="8">
        <v>3</v>
      </c>
      <c r="K22" s="8" t="b">
        <v>1</v>
      </c>
    </row>
    <row r="23" s="8" customFormat="1" spans="1:11">
      <c r="A23" s="8" t="s">
        <v>44</v>
      </c>
      <c r="B23" s="8" t="s">
        <v>7042</v>
      </c>
      <c r="D23" s="8" t="s">
        <v>7026</v>
      </c>
      <c r="E23" s="8" t="s">
        <v>43</v>
      </c>
      <c r="F23" s="8">
        <v>94305</v>
      </c>
      <c r="H23" s="8" t="s">
        <v>7018</v>
      </c>
      <c r="I23" s="8">
        <v>3</v>
      </c>
      <c r="J23" s="8">
        <v>3</v>
      </c>
      <c r="K23" s="8" t="b">
        <v>1</v>
      </c>
    </row>
    <row r="24" s="8" customFormat="1" spans="1:11">
      <c r="A24" s="8" t="s">
        <v>3839</v>
      </c>
      <c r="B24" s="8" t="s">
        <v>7047</v>
      </c>
      <c r="D24" s="8" t="s">
        <v>7036</v>
      </c>
      <c r="E24" s="8" t="s">
        <v>3838</v>
      </c>
      <c r="F24" s="8">
        <v>28608</v>
      </c>
      <c r="G24" s="8" t="s">
        <v>7038</v>
      </c>
      <c r="H24" s="8" t="s">
        <v>7028</v>
      </c>
      <c r="I24" s="8">
        <v>3</v>
      </c>
      <c r="J24" s="8">
        <v>3</v>
      </c>
      <c r="K24" s="8" t="b">
        <v>0</v>
      </c>
    </row>
    <row r="25" s="8" customFormat="1" spans="1:11">
      <c r="A25" s="8" t="s">
        <v>7080</v>
      </c>
      <c r="B25" s="8" t="s">
        <v>7035</v>
      </c>
      <c r="D25" s="8" t="s">
        <v>7048</v>
      </c>
      <c r="E25" s="8" t="s">
        <v>7081</v>
      </c>
      <c r="F25" s="8">
        <v>34748</v>
      </c>
      <c r="G25" s="8" t="s">
        <v>7038</v>
      </c>
      <c r="H25" s="8" t="s">
        <v>7018</v>
      </c>
      <c r="I25" s="8">
        <v>3</v>
      </c>
      <c r="J25" s="8">
        <v>3</v>
      </c>
      <c r="K25" s="8" t="b">
        <v>1</v>
      </c>
    </row>
    <row r="26" s="8" customFormat="1" spans="1:11">
      <c r="A26" s="8" t="s">
        <v>7082</v>
      </c>
      <c r="B26" s="8" t="s">
        <v>7024</v>
      </c>
      <c r="C26" s="8" t="s">
        <v>7083</v>
      </c>
      <c r="D26" s="8" t="s">
        <v>7026</v>
      </c>
      <c r="E26" s="8" t="s">
        <v>7084</v>
      </c>
      <c r="F26" s="8">
        <v>91768</v>
      </c>
      <c r="G26" s="8" t="s">
        <v>7027</v>
      </c>
      <c r="H26" s="8" t="s">
        <v>7028</v>
      </c>
      <c r="I26" s="8">
        <v>3</v>
      </c>
      <c r="J26" s="8">
        <v>3</v>
      </c>
      <c r="K26" s="8" t="b">
        <v>0</v>
      </c>
    </row>
    <row r="27" s="8" customFormat="1" spans="1:11">
      <c r="A27" s="8" t="s">
        <v>7085</v>
      </c>
      <c r="B27" s="8" t="s">
        <v>7030</v>
      </c>
      <c r="D27" s="8" t="s">
        <v>7086</v>
      </c>
      <c r="E27" s="8" t="s">
        <v>7087</v>
      </c>
      <c r="F27" s="8">
        <v>59625</v>
      </c>
      <c r="G27" s="8" t="s">
        <v>7027</v>
      </c>
      <c r="H27" s="8" t="s">
        <v>7018</v>
      </c>
      <c r="I27" s="8">
        <v>3</v>
      </c>
      <c r="J27" s="8">
        <v>3</v>
      </c>
      <c r="K27" s="8" t="b">
        <v>0</v>
      </c>
    </row>
    <row r="28" s="8" customFormat="1" spans="1:11">
      <c r="A28" s="8" t="s">
        <v>7088</v>
      </c>
      <c r="B28" s="8" t="s">
        <v>7040</v>
      </c>
      <c r="D28" s="8" t="s">
        <v>7089</v>
      </c>
      <c r="E28" s="8" t="s">
        <v>7090</v>
      </c>
      <c r="F28" s="8">
        <v>65726</v>
      </c>
      <c r="G28" s="8" t="s">
        <v>7022</v>
      </c>
      <c r="H28" s="8" t="s">
        <v>7018</v>
      </c>
      <c r="I28" s="8">
        <v>3</v>
      </c>
      <c r="J28" s="8">
        <v>3</v>
      </c>
      <c r="K28" s="8" t="b">
        <v>1</v>
      </c>
    </row>
    <row r="29" s="8" customFormat="1" spans="1:11">
      <c r="A29" s="8" t="s">
        <v>7091</v>
      </c>
      <c r="B29" s="8" t="s">
        <v>7035</v>
      </c>
      <c r="D29" s="8" t="s">
        <v>7048</v>
      </c>
      <c r="E29" s="8" t="s">
        <v>7092</v>
      </c>
      <c r="F29" s="8">
        <v>32084</v>
      </c>
      <c r="G29" s="8" t="s">
        <v>7038</v>
      </c>
      <c r="H29" s="8" t="s">
        <v>7018</v>
      </c>
      <c r="I29" s="8">
        <v>3</v>
      </c>
      <c r="J29" s="8">
        <v>3</v>
      </c>
      <c r="K29" s="8" t="b">
        <v>1</v>
      </c>
    </row>
    <row r="30" s="8" customFormat="1" spans="1:11">
      <c r="A30" s="8" t="s">
        <v>7093</v>
      </c>
      <c r="B30" s="8" t="s">
        <v>7020</v>
      </c>
      <c r="C30" s="8" t="s">
        <v>7094</v>
      </c>
      <c r="D30" s="8" t="s">
        <v>7075</v>
      </c>
      <c r="E30" s="8" t="s">
        <v>7095</v>
      </c>
      <c r="F30" s="8">
        <v>44118</v>
      </c>
      <c r="G30" s="8" t="s">
        <v>7022</v>
      </c>
      <c r="H30" s="8" t="s">
        <v>7018</v>
      </c>
      <c r="I30" s="8">
        <v>3</v>
      </c>
      <c r="J30" s="8">
        <v>3</v>
      </c>
      <c r="K30" s="8" t="b">
        <v>0</v>
      </c>
    </row>
    <row r="31" s="8" customFormat="1" spans="1:11">
      <c r="A31" s="8" t="s">
        <v>7096</v>
      </c>
      <c r="B31" s="8" t="s">
        <v>7040</v>
      </c>
      <c r="D31" s="8" t="s">
        <v>7021</v>
      </c>
      <c r="E31" s="8" t="s">
        <v>7097</v>
      </c>
      <c r="F31" s="8">
        <v>46989</v>
      </c>
      <c r="G31" s="8" t="s">
        <v>7022</v>
      </c>
      <c r="H31" s="8" t="s">
        <v>7018</v>
      </c>
      <c r="I31" s="8">
        <v>3</v>
      </c>
      <c r="J31" s="8">
        <v>3</v>
      </c>
      <c r="K31" s="8" t="b">
        <v>1</v>
      </c>
    </row>
    <row r="32" s="8" customFormat="1" spans="1:11">
      <c r="A32" s="8" t="s">
        <v>7098</v>
      </c>
      <c r="B32" s="8" t="s">
        <v>7051</v>
      </c>
      <c r="C32" s="8" t="s">
        <v>7099</v>
      </c>
      <c r="D32" s="8" t="s">
        <v>7066</v>
      </c>
      <c r="E32" s="8" t="s">
        <v>7100</v>
      </c>
      <c r="F32" s="8">
        <v>11024</v>
      </c>
      <c r="G32" s="8" t="s">
        <v>7017</v>
      </c>
      <c r="H32" s="8" t="s">
        <v>7028</v>
      </c>
      <c r="I32" s="8">
        <v>3</v>
      </c>
      <c r="J32" s="8">
        <v>3</v>
      </c>
      <c r="K32" s="8" t="b">
        <v>0</v>
      </c>
    </row>
    <row r="33" s="8" customFormat="1" spans="1:11">
      <c r="A33" s="8" t="s">
        <v>7101</v>
      </c>
      <c r="B33" s="8" t="s">
        <v>7055</v>
      </c>
      <c r="C33" s="8" t="s">
        <v>7102</v>
      </c>
      <c r="D33" s="8" t="s">
        <v>7103</v>
      </c>
      <c r="E33" s="8" t="s">
        <v>7104</v>
      </c>
      <c r="F33" s="8">
        <v>21402</v>
      </c>
      <c r="H33" s="8" t="s">
        <v>7028</v>
      </c>
      <c r="I33" s="8">
        <v>3</v>
      </c>
      <c r="J33" s="8">
        <v>3</v>
      </c>
      <c r="K33" s="8" t="b">
        <v>0</v>
      </c>
    </row>
    <row r="34" s="8" customFormat="1" spans="1:11">
      <c r="A34" s="8" t="s">
        <v>7105</v>
      </c>
      <c r="B34" s="8" t="s">
        <v>7020</v>
      </c>
      <c r="D34" s="8" t="s">
        <v>7106</v>
      </c>
      <c r="E34" s="8" t="s">
        <v>7107</v>
      </c>
      <c r="F34" s="8">
        <v>49546</v>
      </c>
      <c r="G34" s="8" t="s">
        <v>7022</v>
      </c>
      <c r="H34" s="8" t="s">
        <v>7018</v>
      </c>
      <c r="I34" s="8">
        <v>4</v>
      </c>
      <c r="J34" s="8">
        <v>4</v>
      </c>
      <c r="K34" s="8" t="b">
        <v>0</v>
      </c>
    </row>
    <row r="35" s="8" customFormat="1" spans="1:11">
      <c r="A35" s="8" t="s">
        <v>7108</v>
      </c>
      <c r="B35" s="8" t="s">
        <v>7015</v>
      </c>
      <c r="D35" s="8" t="s">
        <v>7043</v>
      </c>
      <c r="E35" s="8" t="s">
        <v>7109</v>
      </c>
      <c r="F35" s="8">
        <v>8628</v>
      </c>
      <c r="G35" s="8" t="s">
        <v>7017</v>
      </c>
      <c r="H35" s="8" t="s">
        <v>7028</v>
      </c>
      <c r="I35" s="8">
        <v>4</v>
      </c>
      <c r="J35" s="8">
        <v>4</v>
      </c>
      <c r="K35" s="8" t="b">
        <v>1</v>
      </c>
    </row>
    <row r="36" s="8" customFormat="1" spans="1:11">
      <c r="A36" s="8" t="s">
        <v>7110</v>
      </c>
      <c r="B36" s="8" t="s">
        <v>7030</v>
      </c>
      <c r="D36" s="8" t="s">
        <v>7111</v>
      </c>
      <c r="E36" s="8" t="s">
        <v>2430</v>
      </c>
      <c r="F36" s="8">
        <v>75246</v>
      </c>
      <c r="G36" s="8" t="s">
        <v>7027</v>
      </c>
      <c r="H36" s="8" t="s">
        <v>7018</v>
      </c>
      <c r="I36" s="8">
        <v>4</v>
      </c>
      <c r="J36" s="8">
        <v>4</v>
      </c>
      <c r="K36" s="8" t="b">
        <v>0</v>
      </c>
    </row>
    <row r="37" s="8" customFormat="1" spans="1:11">
      <c r="A37" s="8" t="s">
        <v>7112</v>
      </c>
      <c r="B37" s="8" t="s">
        <v>7051</v>
      </c>
      <c r="D37" s="8" t="s">
        <v>7113</v>
      </c>
      <c r="E37" s="8" t="s">
        <v>7114</v>
      </c>
      <c r="F37" s="8">
        <v>16127</v>
      </c>
      <c r="G37" s="8" t="s">
        <v>7017</v>
      </c>
      <c r="H37" s="8" t="s">
        <v>7018</v>
      </c>
      <c r="I37" s="8">
        <v>4</v>
      </c>
      <c r="J37" s="8">
        <v>4</v>
      </c>
      <c r="K37" s="8" t="b">
        <v>0</v>
      </c>
    </row>
    <row r="38" s="8" customFormat="1" spans="1:11">
      <c r="A38" s="8" t="s">
        <v>7115</v>
      </c>
      <c r="B38" s="8" t="s">
        <v>7055</v>
      </c>
      <c r="D38" s="8" t="s">
        <v>7026</v>
      </c>
      <c r="E38" s="8" t="s">
        <v>3757</v>
      </c>
      <c r="F38" s="8">
        <v>91711</v>
      </c>
      <c r="H38" s="8" t="s">
        <v>7018</v>
      </c>
      <c r="I38" s="8">
        <v>4</v>
      </c>
      <c r="J38" s="8">
        <v>4</v>
      </c>
      <c r="K38" s="8" t="b">
        <v>1</v>
      </c>
    </row>
    <row r="39" s="8" customFormat="1" spans="1:11">
      <c r="A39" s="8" t="s">
        <v>7116</v>
      </c>
      <c r="B39" s="8" t="s">
        <v>7015</v>
      </c>
      <c r="C39" s="8" t="s">
        <v>7117</v>
      </c>
      <c r="D39" s="8" t="s">
        <v>7045</v>
      </c>
      <c r="E39" s="8" t="s">
        <v>162</v>
      </c>
      <c r="F39" s="8">
        <v>2903</v>
      </c>
      <c r="G39" s="8" t="s">
        <v>7017</v>
      </c>
      <c r="H39" s="8" t="s">
        <v>7018</v>
      </c>
      <c r="I39" s="8">
        <v>4</v>
      </c>
      <c r="J39" s="8">
        <v>4</v>
      </c>
      <c r="K39" s="8" t="b">
        <v>1</v>
      </c>
    </row>
    <row r="40" s="8" customFormat="1" spans="1:11">
      <c r="A40" s="8" t="s">
        <v>7118</v>
      </c>
      <c r="B40" s="8" t="s">
        <v>7024</v>
      </c>
      <c r="C40" s="8" t="s">
        <v>7119</v>
      </c>
      <c r="D40" s="8" t="s">
        <v>7026</v>
      </c>
      <c r="E40" s="8" t="s">
        <v>7120</v>
      </c>
      <c r="F40" s="8">
        <v>94556</v>
      </c>
      <c r="G40" s="8" t="s">
        <v>7027</v>
      </c>
      <c r="H40" s="8" t="s">
        <v>7018</v>
      </c>
      <c r="I40" s="8">
        <v>4</v>
      </c>
      <c r="J40" s="8">
        <v>4</v>
      </c>
      <c r="K40" s="8" t="b">
        <v>1</v>
      </c>
    </row>
    <row r="41" s="8" customFormat="1" spans="1:11">
      <c r="A41" s="8" t="s">
        <v>3595</v>
      </c>
      <c r="B41" s="8" t="s">
        <v>7024</v>
      </c>
      <c r="D41" s="8" t="s">
        <v>7026</v>
      </c>
      <c r="E41" s="8" t="s">
        <v>3594</v>
      </c>
      <c r="F41" s="8">
        <v>95192</v>
      </c>
      <c r="G41" s="8" t="s">
        <v>7027</v>
      </c>
      <c r="H41" s="8" t="s">
        <v>7028</v>
      </c>
      <c r="I41" s="8">
        <v>4</v>
      </c>
      <c r="J41" s="8">
        <v>4</v>
      </c>
      <c r="K41" s="8" t="b">
        <v>1</v>
      </c>
    </row>
    <row r="42" s="8" customFormat="1" spans="1:11">
      <c r="A42" s="8" t="s">
        <v>7121</v>
      </c>
      <c r="B42" s="8" t="s">
        <v>7047</v>
      </c>
      <c r="D42" s="8" t="s">
        <v>7048</v>
      </c>
      <c r="E42" s="8" t="s">
        <v>7122</v>
      </c>
      <c r="F42" s="8">
        <v>32723</v>
      </c>
      <c r="G42" s="8" t="s">
        <v>7038</v>
      </c>
      <c r="H42" s="8" t="s">
        <v>7018</v>
      </c>
      <c r="I42" s="8">
        <v>4</v>
      </c>
      <c r="J42" s="8">
        <v>4</v>
      </c>
      <c r="K42" s="8" t="b">
        <v>0</v>
      </c>
    </row>
    <row r="43" s="8" customFormat="1" spans="1:11">
      <c r="A43" s="8" t="s">
        <v>7123</v>
      </c>
      <c r="B43" s="8" t="s">
        <v>7055</v>
      </c>
      <c r="D43" s="8" t="s">
        <v>7113</v>
      </c>
      <c r="E43" s="8" t="s">
        <v>7124</v>
      </c>
      <c r="F43" s="8">
        <v>19081</v>
      </c>
      <c r="H43" s="8" t="s">
        <v>7018</v>
      </c>
      <c r="I43" s="8">
        <v>4</v>
      </c>
      <c r="J43" s="8">
        <v>4</v>
      </c>
      <c r="K43" s="8" t="b">
        <v>1</v>
      </c>
    </row>
    <row r="44" s="8" customFormat="1" spans="1:11">
      <c r="A44" s="8" t="s">
        <v>7125</v>
      </c>
      <c r="B44" s="8" t="s">
        <v>7055</v>
      </c>
      <c r="D44" s="8" t="s">
        <v>7016</v>
      </c>
      <c r="E44" s="8" t="s">
        <v>7126</v>
      </c>
      <c r="F44" s="8">
        <v>2481</v>
      </c>
      <c r="H44" s="8" t="s">
        <v>7018</v>
      </c>
      <c r="I44" s="8">
        <v>4</v>
      </c>
      <c r="J44" s="8">
        <v>4</v>
      </c>
      <c r="K44" s="8" t="b">
        <v>1</v>
      </c>
    </row>
    <row r="45" s="8" customFormat="1" spans="1:11">
      <c r="A45" s="8" t="s">
        <v>55</v>
      </c>
      <c r="B45" s="8" t="s">
        <v>7042</v>
      </c>
      <c r="D45" s="8" t="s">
        <v>7052</v>
      </c>
      <c r="E45" s="8" t="s">
        <v>54</v>
      </c>
      <c r="F45" s="8">
        <v>6520</v>
      </c>
      <c r="H45" s="8" t="s">
        <v>7018</v>
      </c>
      <c r="I45" s="8">
        <v>5</v>
      </c>
      <c r="J45" s="8">
        <v>5</v>
      </c>
      <c r="K45" s="8" t="b">
        <v>0</v>
      </c>
    </row>
    <row r="46" s="8" customFormat="1" spans="1:11">
      <c r="A46" s="8" t="s">
        <v>7127</v>
      </c>
      <c r="B46" s="8" t="s">
        <v>7047</v>
      </c>
      <c r="D46" s="8" t="s">
        <v>7128</v>
      </c>
      <c r="E46" s="8" t="s">
        <v>7129</v>
      </c>
      <c r="F46" s="8">
        <v>30149</v>
      </c>
      <c r="G46" s="8" t="s">
        <v>7038</v>
      </c>
      <c r="H46" s="8" t="s">
        <v>7018</v>
      </c>
      <c r="I46" s="8">
        <v>5</v>
      </c>
      <c r="J46" s="8">
        <v>5</v>
      </c>
      <c r="K46" s="8" t="b">
        <v>0</v>
      </c>
    </row>
    <row r="47" s="8" customFormat="1" spans="1:11">
      <c r="A47" s="8" t="s">
        <v>7130</v>
      </c>
      <c r="B47" s="8" t="s">
        <v>7051</v>
      </c>
      <c r="D47" s="8" t="s">
        <v>7131</v>
      </c>
      <c r="E47" s="8" t="s">
        <v>7132</v>
      </c>
      <c r="F47" s="8">
        <v>4420</v>
      </c>
      <c r="G47" s="8" t="s">
        <v>7017</v>
      </c>
      <c r="H47" s="8" t="s">
        <v>7028</v>
      </c>
      <c r="I47" s="8">
        <v>5</v>
      </c>
      <c r="J47" s="8">
        <v>5</v>
      </c>
      <c r="K47" s="8" t="b">
        <v>0</v>
      </c>
    </row>
    <row r="48" s="8" customFormat="1" spans="1:11">
      <c r="A48" s="8" t="s">
        <v>7133</v>
      </c>
      <c r="B48" s="8" t="s">
        <v>7030</v>
      </c>
      <c r="C48" s="8" t="s">
        <v>7134</v>
      </c>
      <c r="D48" s="8" t="s">
        <v>7079</v>
      </c>
      <c r="E48" s="8" t="s">
        <v>7135</v>
      </c>
      <c r="F48" s="8">
        <v>97601</v>
      </c>
      <c r="G48" s="8" t="s">
        <v>7027</v>
      </c>
      <c r="H48" s="8" t="s">
        <v>7028</v>
      </c>
      <c r="I48" s="8">
        <v>5</v>
      </c>
      <c r="J48" s="8">
        <v>5</v>
      </c>
      <c r="K48" s="8" t="b">
        <v>0</v>
      </c>
    </row>
    <row r="49" s="8" customFormat="1" spans="1:11">
      <c r="A49" s="8" t="s">
        <v>7136</v>
      </c>
      <c r="B49" s="8" t="s">
        <v>7040</v>
      </c>
      <c r="D49" s="8" t="s">
        <v>7137</v>
      </c>
      <c r="E49" s="8" t="s">
        <v>7138</v>
      </c>
      <c r="F49" s="8">
        <v>50125</v>
      </c>
      <c r="G49" s="8" t="s">
        <v>7022</v>
      </c>
      <c r="H49" s="8" t="s">
        <v>7018</v>
      </c>
      <c r="I49" s="8">
        <v>5</v>
      </c>
      <c r="J49" s="8">
        <v>5</v>
      </c>
      <c r="K49" s="8" t="b">
        <v>0</v>
      </c>
    </row>
    <row r="50" s="8" customFormat="1" spans="1:11">
      <c r="A50" s="8" t="s">
        <v>7139</v>
      </c>
      <c r="B50" s="8" t="s">
        <v>7020</v>
      </c>
      <c r="D50" s="8" t="s">
        <v>7089</v>
      </c>
      <c r="E50" s="8" t="s">
        <v>7140</v>
      </c>
      <c r="F50" s="8">
        <v>63501</v>
      </c>
      <c r="G50" s="8" t="s">
        <v>7022</v>
      </c>
      <c r="H50" s="8" t="s">
        <v>7028</v>
      </c>
      <c r="I50" s="8">
        <v>5</v>
      </c>
      <c r="J50" s="8">
        <v>5</v>
      </c>
      <c r="K50" s="8" t="b">
        <v>0</v>
      </c>
    </row>
    <row r="51" s="8" customFormat="1" spans="1:11">
      <c r="A51" s="8" t="s">
        <v>7141</v>
      </c>
      <c r="B51" s="8" t="s">
        <v>7015</v>
      </c>
      <c r="D51" s="8" t="s">
        <v>7113</v>
      </c>
      <c r="E51" s="8" t="s">
        <v>7142</v>
      </c>
      <c r="F51" s="8">
        <v>18510</v>
      </c>
      <c r="G51" s="8" t="s">
        <v>7017</v>
      </c>
      <c r="H51" s="8" t="s">
        <v>7018</v>
      </c>
      <c r="I51" s="8">
        <v>5</v>
      </c>
      <c r="J51" s="8">
        <v>5</v>
      </c>
      <c r="K51" s="8" t="b">
        <v>0</v>
      </c>
    </row>
    <row r="52" s="8" customFormat="1" spans="1:11">
      <c r="A52" s="8" t="s">
        <v>64</v>
      </c>
      <c r="B52" s="8" t="s">
        <v>7042</v>
      </c>
      <c r="C52" s="8" t="s">
        <v>7143</v>
      </c>
      <c r="D52" s="8" t="s">
        <v>7113</v>
      </c>
      <c r="E52" s="8" t="s">
        <v>63</v>
      </c>
      <c r="F52" s="8">
        <v>19104</v>
      </c>
      <c r="H52" s="8" t="s">
        <v>7018</v>
      </c>
      <c r="I52" s="8">
        <v>6</v>
      </c>
      <c r="J52" s="8">
        <v>6</v>
      </c>
      <c r="K52" s="8" t="b">
        <v>0</v>
      </c>
    </row>
    <row r="53" s="8" customFormat="1" spans="1:11">
      <c r="A53" s="8" t="s">
        <v>7144</v>
      </c>
      <c r="B53" s="8" t="s">
        <v>7020</v>
      </c>
      <c r="C53" s="8" t="s">
        <v>7145</v>
      </c>
      <c r="D53" s="8" t="s">
        <v>7075</v>
      </c>
      <c r="E53" s="8" t="s">
        <v>7146</v>
      </c>
      <c r="F53" s="8">
        <v>44017</v>
      </c>
      <c r="G53" s="8" t="s">
        <v>7022</v>
      </c>
      <c r="H53" s="8" t="s">
        <v>7018</v>
      </c>
      <c r="I53" s="8">
        <v>6</v>
      </c>
      <c r="J53" s="8">
        <v>6</v>
      </c>
      <c r="K53" s="8" t="b">
        <v>1</v>
      </c>
    </row>
    <row r="54" s="8" customFormat="1" spans="1:11">
      <c r="A54" s="8" t="s">
        <v>7147</v>
      </c>
      <c r="B54" s="8" t="s">
        <v>7015</v>
      </c>
      <c r="D54" s="8" t="s">
        <v>7045</v>
      </c>
      <c r="E54" s="8" t="s">
        <v>7148</v>
      </c>
      <c r="F54" s="8">
        <v>2917</v>
      </c>
      <c r="G54" s="8" t="s">
        <v>7017</v>
      </c>
      <c r="H54" s="8" t="s">
        <v>7018</v>
      </c>
      <c r="I54" s="8">
        <v>6</v>
      </c>
      <c r="J54" s="8">
        <v>6</v>
      </c>
      <c r="K54" s="8" t="b">
        <v>0</v>
      </c>
    </row>
    <row r="55" s="8" customFormat="1" spans="1:11">
      <c r="A55" s="8" t="s">
        <v>7149</v>
      </c>
      <c r="B55" s="8" t="s">
        <v>7035</v>
      </c>
      <c r="D55" s="8" t="s">
        <v>7036</v>
      </c>
      <c r="E55" s="8" t="s">
        <v>7150</v>
      </c>
      <c r="F55" s="8">
        <v>28144</v>
      </c>
      <c r="G55" s="8" t="s">
        <v>7038</v>
      </c>
      <c r="H55" s="8" t="s">
        <v>7018</v>
      </c>
      <c r="I55" s="8">
        <v>6</v>
      </c>
      <c r="J55" s="8">
        <v>6</v>
      </c>
      <c r="K55" s="8" t="b">
        <v>1</v>
      </c>
    </row>
    <row r="56" s="8" customFormat="1" spans="1:11">
      <c r="A56" s="8" t="s">
        <v>7151</v>
      </c>
      <c r="B56" s="8" t="s">
        <v>7040</v>
      </c>
      <c r="D56" s="8" t="s">
        <v>7089</v>
      </c>
      <c r="E56" s="8" t="s">
        <v>7152</v>
      </c>
      <c r="F56" s="8">
        <v>64772</v>
      </c>
      <c r="G56" s="8" t="s">
        <v>7022</v>
      </c>
      <c r="H56" s="8" t="s">
        <v>7018</v>
      </c>
      <c r="I56" s="8">
        <v>6</v>
      </c>
      <c r="J56" s="8">
        <v>6</v>
      </c>
      <c r="K56" s="8" t="b">
        <v>0</v>
      </c>
    </row>
    <row r="57" s="8" customFormat="1" spans="1:11">
      <c r="A57" s="8" t="s">
        <v>7153</v>
      </c>
      <c r="B57" s="8" t="s">
        <v>7020</v>
      </c>
      <c r="D57" s="8" t="s">
        <v>7041</v>
      </c>
      <c r="E57" s="8" t="s">
        <v>7154</v>
      </c>
      <c r="F57" s="8">
        <v>60126</v>
      </c>
      <c r="G57" s="8" t="s">
        <v>7022</v>
      </c>
      <c r="H57" s="8" t="s">
        <v>7018</v>
      </c>
      <c r="I57" s="8">
        <v>6</v>
      </c>
      <c r="J57" s="8">
        <v>6</v>
      </c>
      <c r="K57" s="8" t="b">
        <v>1</v>
      </c>
    </row>
    <row r="58" s="8" customFormat="1" spans="1:11">
      <c r="A58" s="8" t="s">
        <v>7155</v>
      </c>
      <c r="B58" s="8" t="s">
        <v>7047</v>
      </c>
      <c r="C58" s="8" t="s">
        <v>7156</v>
      </c>
      <c r="D58" s="8" t="s">
        <v>7048</v>
      </c>
      <c r="E58" s="8" t="s">
        <v>7157</v>
      </c>
      <c r="F58" s="8">
        <v>32114</v>
      </c>
      <c r="G58" s="8" t="s">
        <v>7038</v>
      </c>
      <c r="H58" s="8" t="s">
        <v>7018</v>
      </c>
      <c r="I58" s="8">
        <v>6</v>
      </c>
      <c r="J58" s="8">
        <v>6</v>
      </c>
      <c r="K58" s="8" t="b">
        <v>0</v>
      </c>
    </row>
    <row r="59" s="8" customFormat="1" spans="1:11">
      <c r="A59" s="8" t="s">
        <v>7158</v>
      </c>
      <c r="B59" s="8" t="s">
        <v>7030</v>
      </c>
      <c r="D59" s="8" t="s">
        <v>7026</v>
      </c>
      <c r="E59" s="8" t="s">
        <v>168</v>
      </c>
      <c r="F59" s="8">
        <v>90015</v>
      </c>
      <c r="G59" s="8" t="s">
        <v>7027</v>
      </c>
      <c r="H59" s="8" t="s">
        <v>7159</v>
      </c>
      <c r="I59" s="8">
        <v>6</v>
      </c>
      <c r="J59" s="8">
        <v>6</v>
      </c>
      <c r="K59" s="8" t="b">
        <v>0</v>
      </c>
    </row>
    <row r="60" s="8" customFormat="1" spans="1:11">
      <c r="A60" s="8" t="s">
        <v>7160</v>
      </c>
      <c r="B60" s="8" t="s">
        <v>7051</v>
      </c>
      <c r="C60" s="8" t="s">
        <v>7161</v>
      </c>
      <c r="D60" s="8" t="s">
        <v>7113</v>
      </c>
      <c r="E60" s="8" t="s">
        <v>7162</v>
      </c>
      <c r="F60" s="8">
        <v>17701</v>
      </c>
      <c r="G60" s="8" t="s">
        <v>7017</v>
      </c>
      <c r="H60" s="8" t="s">
        <v>7028</v>
      </c>
      <c r="I60" s="8">
        <v>6</v>
      </c>
      <c r="J60" s="8">
        <v>6</v>
      </c>
      <c r="K60" s="8" t="b">
        <v>0</v>
      </c>
    </row>
    <row r="61" s="8" customFormat="1" spans="1:11">
      <c r="A61" s="8" t="s">
        <v>7163</v>
      </c>
      <c r="B61" s="8" t="s">
        <v>7024</v>
      </c>
      <c r="C61" s="8" t="s">
        <v>7164</v>
      </c>
      <c r="D61" s="8" t="s">
        <v>7111</v>
      </c>
      <c r="E61" s="8" t="s">
        <v>134</v>
      </c>
      <c r="F61" s="8">
        <v>78704</v>
      </c>
      <c r="G61" s="8" t="s">
        <v>7027</v>
      </c>
      <c r="H61" s="8" t="s">
        <v>7018</v>
      </c>
      <c r="I61" s="8">
        <v>6</v>
      </c>
      <c r="J61" s="8">
        <v>6</v>
      </c>
      <c r="K61" s="8" t="b">
        <v>0</v>
      </c>
    </row>
    <row r="62" s="8" customFormat="1" spans="1:11">
      <c r="A62" s="8" t="s">
        <v>7165</v>
      </c>
      <c r="B62" s="8" t="s">
        <v>7035</v>
      </c>
      <c r="D62" s="8" t="s">
        <v>7128</v>
      </c>
      <c r="E62" s="8" t="s">
        <v>7166</v>
      </c>
      <c r="F62" s="8">
        <v>31210</v>
      </c>
      <c r="G62" s="8" t="s">
        <v>7038</v>
      </c>
      <c r="H62" s="8" t="s">
        <v>7018</v>
      </c>
      <c r="I62" s="8">
        <v>6</v>
      </c>
      <c r="J62" s="8">
        <v>6</v>
      </c>
      <c r="K62" s="8" t="b">
        <v>1</v>
      </c>
    </row>
    <row r="63" s="8" customFormat="1" spans="1:11">
      <c r="A63" s="8" t="s">
        <v>7167</v>
      </c>
      <c r="B63" s="8" t="s">
        <v>7042</v>
      </c>
      <c r="C63" s="8" t="s">
        <v>7168</v>
      </c>
      <c r="D63" s="8" t="s">
        <v>7026</v>
      </c>
      <c r="E63" s="8" t="s">
        <v>2370</v>
      </c>
      <c r="F63" s="8">
        <v>91125</v>
      </c>
      <c r="H63" s="8" t="s">
        <v>7018</v>
      </c>
      <c r="I63" s="8">
        <v>7</v>
      </c>
      <c r="J63" s="8">
        <v>7</v>
      </c>
      <c r="K63" s="8" t="b">
        <v>1</v>
      </c>
    </row>
    <row r="64" s="8" customFormat="1" spans="1:11">
      <c r="A64" s="8" t="s">
        <v>84</v>
      </c>
      <c r="B64" s="8" t="s">
        <v>7042</v>
      </c>
      <c r="D64" s="8" t="s">
        <v>7036</v>
      </c>
      <c r="E64" s="8" t="s">
        <v>7169</v>
      </c>
      <c r="F64" s="8">
        <v>27708</v>
      </c>
      <c r="H64" s="8" t="s">
        <v>7018</v>
      </c>
      <c r="I64" s="8">
        <v>7</v>
      </c>
      <c r="J64" s="8">
        <v>7</v>
      </c>
      <c r="K64" s="8" t="b">
        <v>1</v>
      </c>
    </row>
    <row r="65" s="8" customFormat="1" spans="1:11">
      <c r="A65" s="8" t="s">
        <v>7170</v>
      </c>
      <c r="B65" s="8" t="s">
        <v>7040</v>
      </c>
      <c r="D65" s="8" t="s">
        <v>7106</v>
      </c>
      <c r="E65" s="8" t="s">
        <v>7171</v>
      </c>
      <c r="F65" s="8">
        <v>48801</v>
      </c>
      <c r="G65" s="8" t="s">
        <v>7022</v>
      </c>
      <c r="H65" s="8" t="s">
        <v>7018</v>
      </c>
      <c r="I65" s="8">
        <v>7</v>
      </c>
      <c r="J65" s="8">
        <v>7</v>
      </c>
      <c r="K65" s="8" t="b">
        <v>0</v>
      </c>
    </row>
    <row r="66" s="8" customFormat="1" spans="1:11">
      <c r="A66" s="8" t="s">
        <v>7172</v>
      </c>
      <c r="B66" s="8" t="s">
        <v>7047</v>
      </c>
      <c r="C66" s="8" t="s">
        <v>7173</v>
      </c>
      <c r="D66" s="8" t="s">
        <v>7174</v>
      </c>
      <c r="E66" s="8" t="s">
        <v>7175</v>
      </c>
      <c r="F66" s="8">
        <v>23606</v>
      </c>
      <c r="G66" s="8" t="s">
        <v>7038</v>
      </c>
      <c r="H66" s="8" t="s">
        <v>7028</v>
      </c>
      <c r="I66" s="8">
        <v>7</v>
      </c>
      <c r="J66" s="8">
        <v>7</v>
      </c>
      <c r="K66" s="8" t="b">
        <v>0</v>
      </c>
    </row>
    <row r="67" s="8" customFormat="1" spans="1:11">
      <c r="A67" s="8" t="s">
        <v>7176</v>
      </c>
      <c r="B67" s="8" t="s">
        <v>7030</v>
      </c>
      <c r="D67" s="8" t="s">
        <v>26</v>
      </c>
      <c r="E67" s="8" t="s">
        <v>7177</v>
      </c>
      <c r="F67" s="8">
        <v>83605</v>
      </c>
      <c r="G67" s="8" t="s">
        <v>7027</v>
      </c>
      <c r="H67" s="8" t="s">
        <v>7018</v>
      </c>
      <c r="I67" s="8">
        <v>7</v>
      </c>
      <c r="J67" s="8">
        <v>7</v>
      </c>
      <c r="K67" s="8" t="b">
        <v>0</v>
      </c>
    </row>
    <row r="68" s="8" customFormat="1" spans="1:11">
      <c r="A68" s="8" t="s">
        <v>7178</v>
      </c>
      <c r="B68" s="8" t="s">
        <v>7051</v>
      </c>
      <c r="D68" s="8" t="s">
        <v>7066</v>
      </c>
      <c r="E68" s="8" t="s">
        <v>7179</v>
      </c>
      <c r="F68" s="8">
        <v>14901</v>
      </c>
      <c r="G68" s="8" t="s">
        <v>7017</v>
      </c>
      <c r="H68" s="8" t="s">
        <v>7018</v>
      </c>
      <c r="I68" s="8">
        <v>7</v>
      </c>
      <c r="J68" s="8">
        <v>7</v>
      </c>
      <c r="K68" s="8" t="b">
        <v>0</v>
      </c>
    </row>
    <row r="69" s="8" customFormat="1" spans="1:11">
      <c r="A69" s="8" t="s">
        <v>7180</v>
      </c>
      <c r="B69" s="8" t="s">
        <v>7015</v>
      </c>
      <c r="D69" s="8" t="s">
        <v>7103</v>
      </c>
      <c r="E69" s="8" t="s">
        <v>66</v>
      </c>
      <c r="F69" s="8">
        <v>21210</v>
      </c>
      <c r="G69" s="8" t="s">
        <v>7017</v>
      </c>
      <c r="H69" s="8" t="s">
        <v>7018</v>
      </c>
      <c r="I69" s="8">
        <v>7</v>
      </c>
      <c r="J69" s="8">
        <v>7</v>
      </c>
      <c r="K69" s="8" t="b">
        <v>0</v>
      </c>
    </row>
    <row r="70" s="8" customFormat="1" spans="1:11">
      <c r="A70" s="8" t="s">
        <v>7181</v>
      </c>
      <c r="B70" s="8" t="s">
        <v>7055</v>
      </c>
      <c r="C70" s="8" t="s">
        <v>7182</v>
      </c>
      <c r="D70" s="8" t="s">
        <v>7183</v>
      </c>
      <c r="E70" s="8" t="s">
        <v>7184</v>
      </c>
      <c r="F70" s="8">
        <v>80840</v>
      </c>
      <c r="H70" s="8" t="s">
        <v>7028</v>
      </c>
      <c r="I70" s="8">
        <v>7</v>
      </c>
      <c r="J70" s="8">
        <v>7</v>
      </c>
      <c r="K70" s="8" t="b">
        <v>0</v>
      </c>
    </row>
    <row r="71" s="8" customFormat="1" spans="1:11">
      <c r="A71" s="8" t="s">
        <v>7185</v>
      </c>
      <c r="B71" s="8" t="s">
        <v>7024</v>
      </c>
      <c r="D71" s="8" t="s">
        <v>7026</v>
      </c>
      <c r="E71" s="8" t="s">
        <v>7186</v>
      </c>
      <c r="F71" s="8">
        <v>92373</v>
      </c>
      <c r="G71" s="8" t="s">
        <v>7027</v>
      </c>
      <c r="H71" s="8" t="s">
        <v>7018</v>
      </c>
      <c r="I71" s="8">
        <v>7</v>
      </c>
      <c r="J71" s="8">
        <v>7</v>
      </c>
      <c r="K71" s="8" t="b">
        <v>1</v>
      </c>
    </row>
    <row r="72" s="8" customFormat="1" spans="1:11">
      <c r="A72" s="8" t="s">
        <v>7187</v>
      </c>
      <c r="B72" s="8" t="s">
        <v>7035</v>
      </c>
      <c r="D72" s="8" t="s">
        <v>7188</v>
      </c>
      <c r="E72" s="8" t="s">
        <v>7189</v>
      </c>
      <c r="F72" s="8">
        <v>72830</v>
      </c>
      <c r="G72" s="8" t="s">
        <v>7038</v>
      </c>
      <c r="H72" s="8" t="s">
        <v>7018</v>
      </c>
      <c r="I72" s="8">
        <v>7</v>
      </c>
      <c r="J72" s="8">
        <v>7</v>
      </c>
      <c r="K72" s="8" t="b">
        <v>0</v>
      </c>
    </row>
    <row r="73" s="8" customFormat="1" spans="1:11">
      <c r="A73" s="8" t="s">
        <v>7190</v>
      </c>
      <c r="B73" s="8" t="s">
        <v>7024</v>
      </c>
      <c r="D73" s="8" t="s">
        <v>7191</v>
      </c>
      <c r="E73" s="8" t="s">
        <v>7192</v>
      </c>
      <c r="F73" s="8">
        <v>99251</v>
      </c>
      <c r="G73" s="8" t="s">
        <v>7027</v>
      </c>
      <c r="H73" s="8" t="s">
        <v>7018</v>
      </c>
      <c r="I73" s="8">
        <v>7</v>
      </c>
      <c r="J73" s="8">
        <v>7</v>
      </c>
      <c r="K73" s="8" t="b">
        <v>1</v>
      </c>
    </row>
    <row r="74" s="8" customFormat="1" spans="1:11">
      <c r="A74" s="8" t="s">
        <v>7193</v>
      </c>
      <c r="B74" s="8" t="s">
        <v>7051</v>
      </c>
      <c r="C74" s="8" t="s">
        <v>7194</v>
      </c>
      <c r="D74" s="8" t="s">
        <v>7066</v>
      </c>
      <c r="E74" s="8" t="s">
        <v>7195</v>
      </c>
      <c r="F74" s="8">
        <v>14802</v>
      </c>
      <c r="G74" s="8" t="s">
        <v>7017</v>
      </c>
      <c r="H74" s="8" t="s">
        <v>7028</v>
      </c>
      <c r="I74" s="8">
        <v>8</v>
      </c>
      <c r="J74" s="8">
        <v>8</v>
      </c>
      <c r="K74" s="8" t="b">
        <v>0</v>
      </c>
    </row>
    <row r="75" s="8" customFormat="1" spans="1:11">
      <c r="A75" s="8" t="s">
        <v>7196</v>
      </c>
      <c r="B75" s="8" t="s">
        <v>7040</v>
      </c>
      <c r="D75" s="8" t="s">
        <v>7197</v>
      </c>
      <c r="E75" s="8" t="s">
        <v>7198</v>
      </c>
      <c r="F75" s="8">
        <v>66002</v>
      </c>
      <c r="G75" s="8" t="s">
        <v>7022</v>
      </c>
      <c r="H75" s="8" t="s">
        <v>7018</v>
      </c>
      <c r="I75" s="8">
        <v>8</v>
      </c>
      <c r="J75" s="8">
        <v>8</v>
      </c>
      <c r="K75" s="8" t="b">
        <v>1</v>
      </c>
    </row>
    <row r="76" s="8" customFormat="1" spans="1:11">
      <c r="A76" s="8" t="s">
        <v>7199</v>
      </c>
      <c r="B76" s="8" t="s">
        <v>7030</v>
      </c>
      <c r="C76" s="8" t="s">
        <v>7200</v>
      </c>
      <c r="D76" s="8" t="s">
        <v>26</v>
      </c>
      <c r="E76" s="8" t="s">
        <v>7201</v>
      </c>
      <c r="F76" s="8">
        <v>83460</v>
      </c>
      <c r="G76" s="8" t="s">
        <v>7027</v>
      </c>
      <c r="H76" s="8" t="s">
        <v>7018</v>
      </c>
      <c r="I76" s="8">
        <v>8</v>
      </c>
      <c r="J76" s="8">
        <v>8</v>
      </c>
      <c r="K76" s="8" t="b">
        <v>0</v>
      </c>
    </row>
    <row r="77" s="8" customFormat="1" spans="1:11">
      <c r="A77" s="8" t="s">
        <v>7202</v>
      </c>
      <c r="B77" s="8" t="s">
        <v>7020</v>
      </c>
      <c r="D77" s="8" t="s">
        <v>7137</v>
      </c>
      <c r="E77" s="8" t="s">
        <v>7203</v>
      </c>
      <c r="F77" s="8">
        <v>51250</v>
      </c>
      <c r="G77" s="8" t="s">
        <v>7022</v>
      </c>
      <c r="H77" s="8" t="s">
        <v>7018</v>
      </c>
      <c r="I77" s="8">
        <v>8</v>
      </c>
      <c r="J77" s="8">
        <v>8</v>
      </c>
      <c r="K77" s="8" t="b">
        <v>0</v>
      </c>
    </row>
    <row r="78" s="8" customFormat="1" spans="1:11">
      <c r="A78" s="8" t="s">
        <v>7204</v>
      </c>
      <c r="B78" s="8" t="s">
        <v>7015</v>
      </c>
      <c r="C78" s="8" t="s">
        <v>7205</v>
      </c>
      <c r="D78" s="8" t="s">
        <v>7113</v>
      </c>
      <c r="E78" s="8" t="s">
        <v>63</v>
      </c>
      <c r="F78" s="8">
        <v>19131</v>
      </c>
      <c r="G78" s="8" t="s">
        <v>7017</v>
      </c>
      <c r="H78" s="8" t="s">
        <v>7018</v>
      </c>
      <c r="I78" s="8">
        <v>8</v>
      </c>
      <c r="J78" s="8">
        <v>8</v>
      </c>
      <c r="K78" s="8" t="b">
        <v>0</v>
      </c>
    </row>
    <row r="79" s="8" customFormat="1" spans="1:11">
      <c r="A79" s="8" t="s">
        <v>7206</v>
      </c>
      <c r="B79" s="8" t="s">
        <v>7035</v>
      </c>
      <c r="D79" s="8" t="s">
        <v>7207</v>
      </c>
      <c r="E79" s="8" t="s">
        <v>3539</v>
      </c>
      <c r="F79" s="8">
        <v>36608</v>
      </c>
      <c r="G79" s="8" t="s">
        <v>7038</v>
      </c>
      <c r="H79" s="8" t="s">
        <v>7018</v>
      </c>
      <c r="I79" s="8">
        <v>8</v>
      </c>
      <c r="J79" s="8">
        <v>8</v>
      </c>
      <c r="K79" s="8" t="b">
        <v>0</v>
      </c>
    </row>
    <row r="80" s="8" customFormat="1" spans="1:11">
      <c r="A80" s="8" t="s">
        <v>7208</v>
      </c>
      <c r="B80" s="8" t="s">
        <v>7047</v>
      </c>
      <c r="D80" s="8" t="s">
        <v>7207</v>
      </c>
      <c r="E80" s="8" t="s">
        <v>7209</v>
      </c>
      <c r="F80" s="8">
        <v>36088</v>
      </c>
      <c r="G80" s="8" t="s">
        <v>7038</v>
      </c>
      <c r="H80" s="8" t="s">
        <v>7018</v>
      </c>
      <c r="I80" s="8">
        <v>8</v>
      </c>
      <c r="J80" s="8">
        <v>8</v>
      </c>
      <c r="K80" s="8" t="b">
        <v>0</v>
      </c>
    </row>
    <row r="81" s="8" customFormat="1" spans="1:11">
      <c r="A81" s="8" t="s">
        <v>7210</v>
      </c>
      <c r="B81" s="8" t="s">
        <v>7055</v>
      </c>
      <c r="C81" s="8" t="s">
        <v>7211</v>
      </c>
      <c r="D81" s="8" t="s">
        <v>7066</v>
      </c>
      <c r="E81" s="8" t="s">
        <v>7212</v>
      </c>
      <c r="F81" s="8">
        <v>10996</v>
      </c>
      <c r="H81" s="8" t="s">
        <v>7028</v>
      </c>
      <c r="I81" s="8">
        <v>8</v>
      </c>
      <c r="J81" s="8">
        <v>8</v>
      </c>
      <c r="K81" s="8" t="b">
        <v>0</v>
      </c>
    </row>
    <row r="82" s="8" customFormat="1" spans="1:11">
      <c r="A82" s="8" t="s">
        <v>7213</v>
      </c>
      <c r="B82" s="8" t="s">
        <v>7040</v>
      </c>
      <c r="D82" s="8" t="s">
        <v>7089</v>
      </c>
      <c r="E82" s="8" t="s">
        <v>7214</v>
      </c>
      <c r="F82" s="8">
        <v>64068</v>
      </c>
      <c r="G82" s="8" t="s">
        <v>7022</v>
      </c>
      <c r="H82" s="8" t="s">
        <v>7018</v>
      </c>
      <c r="I82" s="8">
        <v>8</v>
      </c>
      <c r="J82" s="8">
        <v>8</v>
      </c>
      <c r="K82" s="8" t="b">
        <v>1</v>
      </c>
    </row>
    <row r="83" s="8" customFormat="1" spans="1:11">
      <c r="A83" s="8" t="s">
        <v>163</v>
      </c>
      <c r="B83" s="8" t="s">
        <v>7042</v>
      </c>
      <c r="D83" s="8" t="s">
        <v>7045</v>
      </c>
      <c r="E83" s="8" t="s">
        <v>162</v>
      </c>
      <c r="F83" s="8">
        <v>2912</v>
      </c>
      <c r="H83" s="8" t="s">
        <v>7018</v>
      </c>
      <c r="I83" s="8">
        <v>9</v>
      </c>
      <c r="J83" s="8">
        <v>9</v>
      </c>
      <c r="K83" s="8" t="b">
        <v>1</v>
      </c>
    </row>
    <row r="84" s="8" customFormat="1" spans="1:11">
      <c r="A84" s="8" t="s">
        <v>67</v>
      </c>
      <c r="B84" s="8" t="s">
        <v>7042</v>
      </c>
      <c r="C84" s="8" t="s">
        <v>7215</v>
      </c>
      <c r="D84" s="8" t="s">
        <v>7103</v>
      </c>
      <c r="E84" s="8" t="s">
        <v>66</v>
      </c>
      <c r="F84" s="8">
        <v>21218</v>
      </c>
      <c r="H84" s="8" t="s">
        <v>7018</v>
      </c>
      <c r="I84" s="8">
        <v>9</v>
      </c>
      <c r="J84" s="8">
        <v>9</v>
      </c>
      <c r="K84" s="8" t="b">
        <v>1</v>
      </c>
    </row>
    <row r="85" s="8" customFormat="1" spans="1:11">
      <c r="A85" s="8" t="s">
        <v>87</v>
      </c>
      <c r="B85" s="8" t="s">
        <v>7042</v>
      </c>
      <c r="D85" s="8" t="s">
        <v>7041</v>
      </c>
      <c r="E85" s="8" t="s">
        <v>86</v>
      </c>
      <c r="F85" s="8">
        <v>60208</v>
      </c>
      <c r="H85" s="8" t="s">
        <v>7018</v>
      </c>
      <c r="I85" s="8">
        <v>9</v>
      </c>
      <c r="J85" s="8">
        <v>9</v>
      </c>
      <c r="K85" s="8" t="b">
        <v>1</v>
      </c>
    </row>
    <row r="86" s="8" customFormat="1" spans="1:11">
      <c r="A86" s="8" t="s">
        <v>7216</v>
      </c>
      <c r="B86" s="8" t="s">
        <v>7055</v>
      </c>
      <c r="D86" s="8" t="s">
        <v>7131</v>
      </c>
      <c r="E86" s="8" t="s">
        <v>7217</v>
      </c>
      <c r="F86" s="8">
        <v>4011</v>
      </c>
      <c r="H86" s="8" t="s">
        <v>7018</v>
      </c>
      <c r="I86" s="8">
        <v>9</v>
      </c>
      <c r="J86" s="8">
        <v>9</v>
      </c>
      <c r="K86" s="8" t="b">
        <v>1</v>
      </c>
    </row>
    <row r="87" s="8" customFormat="1" spans="1:11">
      <c r="A87" s="8" t="s">
        <v>7218</v>
      </c>
      <c r="B87" s="8" t="s">
        <v>7030</v>
      </c>
      <c r="C87" s="8" t="s">
        <v>7219</v>
      </c>
      <c r="D87" s="8" t="s">
        <v>7220</v>
      </c>
      <c r="E87" s="8" t="s">
        <v>7221</v>
      </c>
      <c r="F87" s="8">
        <v>96762</v>
      </c>
      <c r="G87" s="8" t="s">
        <v>7027</v>
      </c>
      <c r="H87" s="8" t="s">
        <v>7018</v>
      </c>
      <c r="I87" s="8">
        <v>9</v>
      </c>
      <c r="J87" s="8">
        <v>9</v>
      </c>
      <c r="K87" s="8" t="b">
        <v>0</v>
      </c>
    </row>
    <row r="88" s="8" customFormat="1" spans="1:11">
      <c r="A88" s="8" t="s">
        <v>7222</v>
      </c>
      <c r="B88" s="8" t="s">
        <v>7055</v>
      </c>
      <c r="D88" s="8" t="s">
        <v>7223</v>
      </c>
      <c r="E88" s="8" t="s">
        <v>7224</v>
      </c>
      <c r="F88" s="8">
        <v>55057</v>
      </c>
      <c r="H88" s="8" t="s">
        <v>7018</v>
      </c>
      <c r="I88" s="8">
        <v>9</v>
      </c>
      <c r="J88" s="8">
        <v>9</v>
      </c>
      <c r="K88" s="8" t="b">
        <v>1</v>
      </c>
    </row>
    <row r="89" s="8" customFormat="1" spans="1:11">
      <c r="A89" s="8" t="s">
        <v>7225</v>
      </c>
      <c r="B89" s="8" t="s">
        <v>7047</v>
      </c>
      <c r="D89" s="8" t="s">
        <v>7064</v>
      </c>
      <c r="E89" s="8" t="s">
        <v>2607</v>
      </c>
      <c r="F89" s="8">
        <v>29424</v>
      </c>
      <c r="G89" s="8" t="s">
        <v>7038</v>
      </c>
      <c r="H89" s="8" t="s">
        <v>7028</v>
      </c>
      <c r="I89" s="8">
        <v>9</v>
      </c>
      <c r="J89" s="8">
        <v>9</v>
      </c>
      <c r="K89" s="8" t="b">
        <v>1</v>
      </c>
    </row>
    <row r="90" s="8" customFormat="1" spans="1:11">
      <c r="A90" s="8" t="s">
        <v>7226</v>
      </c>
      <c r="B90" s="8" t="s">
        <v>7051</v>
      </c>
      <c r="C90" s="8" t="s">
        <v>7227</v>
      </c>
      <c r="D90" s="8" t="s">
        <v>7066</v>
      </c>
      <c r="E90" s="8" t="s">
        <v>7228</v>
      </c>
      <c r="F90" s="8">
        <v>10471</v>
      </c>
      <c r="G90" s="8" t="s">
        <v>7017</v>
      </c>
      <c r="H90" s="8" t="s">
        <v>7018</v>
      </c>
      <c r="I90" s="8">
        <v>9</v>
      </c>
      <c r="J90" s="8">
        <v>9</v>
      </c>
      <c r="K90" s="8" t="b">
        <v>1</v>
      </c>
    </row>
    <row r="91" s="8" customFormat="1" spans="1:11">
      <c r="A91" s="8" t="s">
        <v>7229</v>
      </c>
      <c r="B91" s="8" t="s">
        <v>7015</v>
      </c>
      <c r="C91" s="8" t="s">
        <v>7230</v>
      </c>
      <c r="D91" s="8" t="s">
        <v>7066</v>
      </c>
      <c r="E91" s="8" t="s">
        <v>7067</v>
      </c>
      <c r="F91" s="8">
        <v>10010</v>
      </c>
      <c r="G91" s="8" t="s">
        <v>7017</v>
      </c>
      <c r="H91" s="8" t="s">
        <v>7028</v>
      </c>
      <c r="I91" s="8">
        <v>9</v>
      </c>
      <c r="J91" s="8">
        <v>9</v>
      </c>
      <c r="K91" s="8" t="b">
        <v>0</v>
      </c>
    </row>
    <row r="92" s="8" customFormat="1" spans="1:11">
      <c r="A92" s="8" t="s">
        <v>7231</v>
      </c>
      <c r="B92" s="8" t="s">
        <v>7035</v>
      </c>
      <c r="D92" s="8" t="s">
        <v>7207</v>
      </c>
      <c r="E92" s="8" t="s">
        <v>7232</v>
      </c>
      <c r="F92" s="8">
        <v>36106</v>
      </c>
      <c r="G92" s="8" t="s">
        <v>7038</v>
      </c>
      <c r="H92" s="8" t="s">
        <v>7018</v>
      </c>
      <c r="I92" s="8">
        <v>9</v>
      </c>
      <c r="J92" s="8">
        <v>9</v>
      </c>
      <c r="K92" s="8" t="b">
        <v>0</v>
      </c>
    </row>
    <row r="93" s="8" customFormat="1" spans="1:11">
      <c r="A93" s="8" t="s">
        <v>7233</v>
      </c>
      <c r="B93" s="8" t="s">
        <v>7020</v>
      </c>
      <c r="D93" s="8" t="s">
        <v>7106</v>
      </c>
      <c r="E93" s="8" t="s">
        <v>7234</v>
      </c>
      <c r="F93" s="8">
        <v>48504</v>
      </c>
      <c r="G93" s="8" t="s">
        <v>7022</v>
      </c>
      <c r="H93" s="8" t="s">
        <v>7018</v>
      </c>
      <c r="I93" s="8">
        <v>9</v>
      </c>
      <c r="J93" s="8">
        <v>9</v>
      </c>
      <c r="K93" s="8" t="b">
        <v>0</v>
      </c>
    </row>
    <row r="94" s="8" customFormat="1" spans="1:11">
      <c r="A94" s="8" t="s">
        <v>7235</v>
      </c>
      <c r="B94" s="8" t="s">
        <v>7024</v>
      </c>
      <c r="D94" s="8" t="s">
        <v>7026</v>
      </c>
      <c r="E94" s="8" t="s">
        <v>1495</v>
      </c>
      <c r="F94" s="8">
        <v>92106</v>
      </c>
      <c r="G94" s="8" t="s">
        <v>7027</v>
      </c>
      <c r="H94" s="8" t="s">
        <v>7018</v>
      </c>
      <c r="I94" s="8">
        <v>9</v>
      </c>
      <c r="J94" s="8">
        <v>9</v>
      </c>
      <c r="K94" s="8" t="b">
        <v>0</v>
      </c>
    </row>
    <row r="95" s="8" customFormat="1" spans="1:11">
      <c r="A95" s="8" t="s">
        <v>7236</v>
      </c>
      <c r="B95" s="8" t="s">
        <v>7047</v>
      </c>
      <c r="C95" s="8" t="s">
        <v>7237</v>
      </c>
      <c r="D95" s="8" t="s">
        <v>7128</v>
      </c>
      <c r="E95" s="8" t="s">
        <v>7238</v>
      </c>
      <c r="F95" s="8">
        <v>31402</v>
      </c>
      <c r="G95" s="8" t="s">
        <v>7038</v>
      </c>
      <c r="H95" s="8" t="s">
        <v>7018</v>
      </c>
      <c r="I95" s="8">
        <v>9</v>
      </c>
      <c r="J95" s="8">
        <v>9</v>
      </c>
      <c r="K95" s="8" t="b">
        <v>1</v>
      </c>
    </row>
    <row r="96" s="8" customFormat="1" spans="1:11">
      <c r="A96" s="8" t="s">
        <v>7239</v>
      </c>
      <c r="B96" s="8" t="s">
        <v>7051</v>
      </c>
      <c r="C96" s="8" t="s">
        <v>7240</v>
      </c>
      <c r="D96" s="8" t="s">
        <v>7066</v>
      </c>
      <c r="E96" s="8" t="s">
        <v>7241</v>
      </c>
      <c r="F96" s="8">
        <v>13617</v>
      </c>
      <c r="G96" s="8" t="s">
        <v>7017</v>
      </c>
      <c r="H96" s="8" t="s">
        <v>7028</v>
      </c>
      <c r="I96" s="8">
        <v>9</v>
      </c>
      <c r="J96" s="8">
        <v>9</v>
      </c>
      <c r="K96" s="8" t="b">
        <v>1</v>
      </c>
    </row>
    <row r="97" s="8" customFormat="1" spans="1:11">
      <c r="A97" s="8" t="s">
        <v>7242</v>
      </c>
      <c r="B97" s="8" t="s">
        <v>7035</v>
      </c>
      <c r="D97" s="8" t="s">
        <v>7036</v>
      </c>
      <c r="E97" s="8" t="s">
        <v>7243</v>
      </c>
      <c r="F97" s="8">
        <v>27893</v>
      </c>
      <c r="G97" s="8" t="s">
        <v>7038</v>
      </c>
      <c r="H97" s="8" t="s">
        <v>7018</v>
      </c>
      <c r="I97" s="8">
        <v>10</v>
      </c>
      <c r="J97" s="8">
        <v>10</v>
      </c>
      <c r="K97" s="8" t="b">
        <v>1</v>
      </c>
    </row>
    <row r="98" s="8" customFormat="1" spans="1:11">
      <c r="A98" s="8" t="s">
        <v>7244</v>
      </c>
      <c r="B98" s="8" t="s">
        <v>7024</v>
      </c>
      <c r="C98" s="8" t="s">
        <v>7245</v>
      </c>
      <c r="D98" s="8" t="s">
        <v>7026</v>
      </c>
      <c r="E98" s="8" t="s">
        <v>7246</v>
      </c>
      <c r="F98" s="8">
        <v>95382</v>
      </c>
      <c r="G98" s="8" t="s">
        <v>7027</v>
      </c>
      <c r="H98" s="8" t="s">
        <v>7028</v>
      </c>
      <c r="I98" s="8">
        <v>10</v>
      </c>
      <c r="J98" s="8">
        <v>10</v>
      </c>
      <c r="K98" s="8" t="b">
        <v>0</v>
      </c>
    </row>
    <row r="99" s="8" customFormat="1" spans="1:11">
      <c r="A99" s="8" t="s">
        <v>7247</v>
      </c>
      <c r="B99" s="8" t="s">
        <v>7020</v>
      </c>
      <c r="D99" s="8" t="s">
        <v>7223</v>
      </c>
      <c r="E99" s="8" t="s">
        <v>7248</v>
      </c>
      <c r="F99" s="8">
        <v>55104</v>
      </c>
      <c r="G99" s="8" t="s">
        <v>7022</v>
      </c>
      <c r="H99" s="8" t="s">
        <v>7018</v>
      </c>
      <c r="I99" s="8">
        <v>10</v>
      </c>
      <c r="J99" s="8">
        <v>10</v>
      </c>
      <c r="K99" s="8" t="b">
        <v>0</v>
      </c>
    </row>
    <row r="100" s="8" customFormat="1" spans="1:11">
      <c r="A100" s="8" t="s">
        <v>7249</v>
      </c>
      <c r="B100" s="8" t="s">
        <v>7040</v>
      </c>
      <c r="D100" s="8" t="s">
        <v>7075</v>
      </c>
      <c r="E100" s="8" t="s">
        <v>7250</v>
      </c>
      <c r="F100" s="8">
        <v>44234</v>
      </c>
      <c r="G100" s="8" t="s">
        <v>7022</v>
      </c>
      <c r="H100" s="8" t="s">
        <v>7018</v>
      </c>
      <c r="I100" s="8">
        <v>10</v>
      </c>
      <c r="J100" s="8">
        <v>10</v>
      </c>
      <c r="K100" s="8" t="b">
        <v>1</v>
      </c>
    </row>
    <row r="101" s="8" customFormat="1" spans="1:11">
      <c r="A101" s="8" t="s">
        <v>7251</v>
      </c>
      <c r="B101" s="8" t="s">
        <v>7040</v>
      </c>
      <c r="D101" s="8" t="s">
        <v>7106</v>
      </c>
      <c r="E101" s="8" t="s">
        <v>7252</v>
      </c>
      <c r="F101" s="8">
        <v>49783</v>
      </c>
      <c r="G101" s="8" t="s">
        <v>7022</v>
      </c>
      <c r="H101" s="8" t="s">
        <v>7028</v>
      </c>
      <c r="I101" s="8">
        <v>10</v>
      </c>
      <c r="J101" s="8">
        <v>10</v>
      </c>
      <c r="K101" s="8" t="b">
        <v>1</v>
      </c>
    </row>
    <row r="102" s="8" customFormat="1" spans="1:11">
      <c r="A102" s="8" t="s">
        <v>7253</v>
      </c>
      <c r="B102" s="8" t="s">
        <v>7015</v>
      </c>
      <c r="D102" s="8" t="s">
        <v>7066</v>
      </c>
      <c r="E102" s="8" t="s">
        <v>7254</v>
      </c>
      <c r="F102" s="8">
        <v>12601</v>
      </c>
      <c r="G102" s="8" t="s">
        <v>7017</v>
      </c>
      <c r="H102" s="8" t="s">
        <v>7018</v>
      </c>
      <c r="I102" s="8">
        <v>10</v>
      </c>
      <c r="J102" s="8">
        <v>10</v>
      </c>
      <c r="K102" s="8" t="b">
        <v>0</v>
      </c>
    </row>
    <row r="103" s="8" customFormat="1" spans="1:11">
      <c r="A103" s="8" t="s">
        <v>7255</v>
      </c>
      <c r="B103" s="8" t="s">
        <v>7035</v>
      </c>
      <c r="D103" s="8" t="s">
        <v>7064</v>
      </c>
      <c r="E103" s="8" t="s">
        <v>7256</v>
      </c>
      <c r="F103" s="8">
        <v>29108</v>
      </c>
      <c r="G103" s="8" t="s">
        <v>7038</v>
      </c>
      <c r="H103" s="8" t="s">
        <v>7018</v>
      </c>
      <c r="I103" s="8">
        <v>10</v>
      </c>
      <c r="J103" s="8">
        <v>10</v>
      </c>
      <c r="K103" s="8" t="b">
        <v>1</v>
      </c>
    </row>
    <row r="104" s="8" customFormat="1" spans="1:11">
      <c r="A104" s="8" t="s">
        <v>7257</v>
      </c>
      <c r="B104" s="8" t="s">
        <v>7055</v>
      </c>
      <c r="D104" s="8" t="s">
        <v>7066</v>
      </c>
      <c r="E104" s="8" t="s">
        <v>7067</v>
      </c>
      <c r="F104" s="8">
        <v>10027</v>
      </c>
      <c r="H104" s="8" t="s">
        <v>7018</v>
      </c>
      <c r="I104" s="8">
        <v>11</v>
      </c>
      <c r="J104" s="8">
        <v>11</v>
      </c>
      <c r="K104" s="8" t="b">
        <v>1</v>
      </c>
    </row>
    <row r="105" s="8" customFormat="1" spans="1:11">
      <c r="A105" s="8" t="s">
        <v>7258</v>
      </c>
      <c r="B105" s="8" t="s">
        <v>7024</v>
      </c>
      <c r="C105" s="8" t="s">
        <v>7259</v>
      </c>
      <c r="D105" s="8" t="s">
        <v>7026</v>
      </c>
      <c r="E105" s="8" t="s">
        <v>7260</v>
      </c>
      <c r="F105" s="8">
        <v>91360</v>
      </c>
      <c r="G105" s="8" t="s">
        <v>7027</v>
      </c>
      <c r="H105" s="8" t="s">
        <v>7018</v>
      </c>
      <c r="I105" s="8">
        <v>11</v>
      </c>
      <c r="J105" s="8">
        <v>11</v>
      </c>
      <c r="K105" s="8" t="b">
        <v>1</v>
      </c>
    </row>
    <row r="106" s="8" customFormat="1" spans="1:11">
      <c r="A106" s="8" t="s">
        <v>7261</v>
      </c>
      <c r="B106" s="8" t="s">
        <v>7055</v>
      </c>
      <c r="D106" s="8" t="s">
        <v>7026</v>
      </c>
      <c r="E106" s="8" t="s">
        <v>3757</v>
      </c>
      <c r="F106" s="8">
        <v>91711</v>
      </c>
      <c r="H106" s="8" t="s">
        <v>7018</v>
      </c>
      <c r="I106" s="8">
        <v>11</v>
      </c>
      <c r="J106" s="8">
        <v>11</v>
      </c>
      <c r="K106" s="8" t="b">
        <v>1</v>
      </c>
    </row>
    <row r="107" s="8" customFormat="1" spans="1:11">
      <c r="A107" s="8" t="s">
        <v>7262</v>
      </c>
      <c r="B107" s="8" t="s">
        <v>7020</v>
      </c>
      <c r="D107" s="8" t="s">
        <v>7041</v>
      </c>
      <c r="E107" s="8" t="s">
        <v>7263</v>
      </c>
      <c r="F107" s="8">
        <v>60305</v>
      </c>
      <c r="G107" s="8" t="s">
        <v>7022</v>
      </c>
      <c r="H107" s="8" t="s">
        <v>7018</v>
      </c>
      <c r="I107" s="8">
        <v>11</v>
      </c>
      <c r="J107" s="8">
        <v>11</v>
      </c>
      <c r="K107" s="8" t="b">
        <v>1</v>
      </c>
    </row>
    <row r="108" s="8" customFormat="1" spans="1:11">
      <c r="A108" s="8" t="s">
        <v>7264</v>
      </c>
      <c r="B108" s="8" t="s">
        <v>7047</v>
      </c>
      <c r="D108" s="8" t="s">
        <v>7048</v>
      </c>
      <c r="E108" s="8" t="s">
        <v>7069</v>
      </c>
      <c r="F108" s="8">
        <v>33801</v>
      </c>
      <c r="G108" s="8" t="s">
        <v>7038</v>
      </c>
      <c r="H108" s="8" t="s">
        <v>7018</v>
      </c>
      <c r="I108" s="8">
        <v>11</v>
      </c>
      <c r="J108" s="8">
        <v>11</v>
      </c>
      <c r="K108" s="8" t="b">
        <v>1</v>
      </c>
    </row>
    <row r="109" s="8" customFormat="1" spans="1:11">
      <c r="A109" s="8" t="s">
        <v>7265</v>
      </c>
      <c r="B109" s="8" t="s">
        <v>7055</v>
      </c>
      <c r="D109" s="8" t="s">
        <v>7137</v>
      </c>
      <c r="E109" s="8" t="s">
        <v>7266</v>
      </c>
      <c r="F109" s="8">
        <v>50112</v>
      </c>
      <c r="H109" s="8" t="s">
        <v>7018</v>
      </c>
      <c r="I109" s="8">
        <v>11</v>
      </c>
      <c r="J109" s="8">
        <v>11</v>
      </c>
      <c r="K109" s="8" t="b">
        <v>1</v>
      </c>
    </row>
    <row r="110" s="8" customFormat="1" spans="1:11">
      <c r="A110" s="8" t="s">
        <v>7267</v>
      </c>
      <c r="B110" s="8" t="s">
        <v>7015</v>
      </c>
      <c r="D110" s="8" t="s">
        <v>7016</v>
      </c>
      <c r="E110" s="8" t="s">
        <v>7268</v>
      </c>
      <c r="F110" s="8">
        <v>2532</v>
      </c>
      <c r="G110" s="8" t="s">
        <v>7017</v>
      </c>
      <c r="H110" s="8" t="s">
        <v>7028</v>
      </c>
      <c r="I110" s="8">
        <v>11</v>
      </c>
      <c r="J110" s="8">
        <v>11</v>
      </c>
      <c r="K110" s="8" t="b">
        <v>0</v>
      </c>
    </row>
    <row r="111" s="8" customFormat="1" spans="1:11">
      <c r="A111" s="8" t="s">
        <v>7269</v>
      </c>
      <c r="B111" s="8" t="s">
        <v>7055</v>
      </c>
      <c r="D111" s="8" t="s">
        <v>7270</v>
      </c>
      <c r="E111" s="8" t="s">
        <v>7271</v>
      </c>
      <c r="F111" s="8">
        <v>5753</v>
      </c>
      <c r="H111" s="8" t="s">
        <v>7018</v>
      </c>
      <c r="I111" s="8">
        <v>11</v>
      </c>
      <c r="J111" s="8">
        <v>11</v>
      </c>
      <c r="K111" s="8" t="b">
        <v>1</v>
      </c>
    </row>
    <row r="112" s="8" customFormat="1" spans="1:11">
      <c r="A112" s="8" t="s">
        <v>7272</v>
      </c>
      <c r="B112" s="8" t="s">
        <v>7024</v>
      </c>
      <c r="C112" s="8" t="s">
        <v>7273</v>
      </c>
      <c r="D112" s="8" t="s">
        <v>7026</v>
      </c>
      <c r="E112" s="8" t="s">
        <v>168</v>
      </c>
      <c r="F112" s="8">
        <v>90049</v>
      </c>
      <c r="G112" s="8" t="s">
        <v>7027</v>
      </c>
      <c r="H112" s="8" t="s">
        <v>7018</v>
      </c>
      <c r="I112" s="8">
        <v>11</v>
      </c>
      <c r="J112" s="8">
        <v>11</v>
      </c>
      <c r="K112" s="8" t="b">
        <v>1</v>
      </c>
    </row>
    <row r="113" s="8" customFormat="1" spans="1:11">
      <c r="A113" s="8" t="s">
        <v>7274</v>
      </c>
      <c r="B113" s="8" t="s">
        <v>7030</v>
      </c>
      <c r="D113" s="8" t="s">
        <v>7111</v>
      </c>
      <c r="E113" s="8" t="s">
        <v>7275</v>
      </c>
      <c r="F113" s="8">
        <v>78155</v>
      </c>
      <c r="G113" s="8" t="s">
        <v>7027</v>
      </c>
      <c r="H113" s="8" t="s">
        <v>7018</v>
      </c>
      <c r="I113" s="8">
        <v>11</v>
      </c>
      <c r="J113" s="8">
        <v>11</v>
      </c>
      <c r="K113" s="8" t="b">
        <v>1</v>
      </c>
    </row>
    <row r="114" s="8" customFormat="1" spans="1:11">
      <c r="A114" s="8" t="s">
        <v>7276</v>
      </c>
      <c r="B114" s="8" t="s">
        <v>7051</v>
      </c>
      <c r="C114" s="8" t="s">
        <v>7277</v>
      </c>
      <c r="D114" s="8" t="s">
        <v>7131</v>
      </c>
      <c r="E114" s="8" t="s">
        <v>7278</v>
      </c>
      <c r="F114" s="8">
        <v>4938</v>
      </c>
      <c r="G114" s="8" t="s">
        <v>7017</v>
      </c>
      <c r="H114" s="8" t="s">
        <v>7028</v>
      </c>
      <c r="I114" s="8">
        <v>11</v>
      </c>
      <c r="J114" s="8">
        <v>11</v>
      </c>
      <c r="K114" s="8" t="b">
        <v>0</v>
      </c>
    </row>
    <row r="115" s="8" customFormat="1" spans="1:11">
      <c r="A115" s="8" t="s">
        <v>7279</v>
      </c>
      <c r="B115" s="8" t="s">
        <v>7020</v>
      </c>
      <c r="D115" s="8" t="s">
        <v>7137</v>
      </c>
      <c r="E115" s="8" t="s">
        <v>7280</v>
      </c>
      <c r="F115" s="8">
        <v>50614</v>
      </c>
      <c r="G115" s="8" t="s">
        <v>7022</v>
      </c>
      <c r="H115" s="8" t="s">
        <v>7028</v>
      </c>
      <c r="I115" s="8">
        <v>11</v>
      </c>
      <c r="J115" s="8">
        <v>11</v>
      </c>
      <c r="K115" s="8" t="b">
        <v>1</v>
      </c>
    </row>
    <row r="116" s="8" customFormat="1" spans="1:11">
      <c r="A116" s="8" t="s">
        <v>7281</v>
      </c>
      <c r="B116" s="8" t="s">
        <v>7030</v>
      </c>
      <c r="D116" s="8" t="s">
        <v>7079</v>
      </c>
      <c r="E116" s="8" t="s">
        <v>1435</v>
      </c>
      <c r="F116" s="8">
        <v>97215</v>
      </c>
      <c r="G116" s="8" t="s">
        <v>7027</v>
      </c>
      <c r="H116" s="8" t="s">
        <v>7018</v>
      </c>
      <c r="I116" s="8">
        <v>11</v>
      </c>
      <c r="J116" s="8">
        <v>11</v>
      </c>
      <c r="K116" s="8" t="b">
        <v>1</v>
      </c>
    </row>
    <row r="117" s="8" customFormat="1" spans="1:11">
      <c r="A117" s="8" t="s">
        <v>7282</v>
      </c>
      <c r="B117" s="8" t="s">
        <v>7055</v>
      </c>
      <c r="D117" s="8" t="s">
        <v>7052</v>
      </c>
      <c r="E117" s="8" t="s">
        <v>7283</v>
      </c>
      <c r="F117" s="8">
        <v>6459</v>
      </c>
      <c r="H117" s="8" t="s">
        <v>7018</v>
      </c>
      <c r="I117" s="8">
        <v>11</v>
      </c>
      <c r="J117" s="8">
        <v>11</v>
      </c>
      <c r="K117" s="8" t="b">
        <v>1</v>
      </c>
    </row>
    <row r="118" s="8" customFormat="1" spans="1:11">
      <c r="A118" s="8" t="s">
        <v>7284</v>
      </c>
      <c r="B118" s="8" t="s">
        <v>7047</v>
      </c>
      <c r="D118" s="8" t="s">
        <v>7064</v>
      </c>
      <c r="E118" s="8" t="s">
        <v>7285</v>
      </c>
      <c r="F118" s="8">
        <v>29733</v>
      </c>
      <c r="G118" s="8" t="s">
        <v>7038</v>
      </c>
      <c r="H118" s="8" t="s">
        <v>7028</v>
      </c>
      <c r="I118" s="8">
        <v>11</v>
      </c>
      <c r="J118" s="8">
        <v>11</v>
      </c>
      <c r="K118" s="8" t="b">
        <v>1</v>
      </c>
    </row>
    <row r="119" s="8" customFormat="1" spans="1:11">
      <c r="A119" s="8" t="s">
        <v>61</v>
      </c>
      <c r="B119" s="8" t="s">
        <v>7042</v>
      </c>
      <c r="D119" s="8" t="s">
        <v>7066</v>
      </c>
      <c r="E119" s="8" t="s">
        <v>7067</v>
      </c>
      <c r="F119" s="8">
        <v>10027</v>
      </c>
      <c r="H119" s="8" t="s">
        <v>7018</v>
      </c>
      <c r="I119" s="8">
        <v>12</v>
      </c>
      <c r="J119" s="8">
        <v>12</v>
      </c>
      <c r="K119" s="8" t="b">
        <v>1</v>
      </c>
    </row>
    <row r="120" s="8" customFormat="1" spans="1:11">
      <c r="A120" s="8" t="s">
        <v>78</v>
      </c>
      <c r="B120" s="8" t="s">
        <v>7042</v>
      </c>
      <c r="D120" s="8" t="s">
        <v>7066</v>
      </c>
      <c r="E120" s="8" t="s">
        <v>77</v>
      </c>
      <c r="F120" s="8">
        <v>14853</v>
      </c>
      <c r="H120" s="8" t="s">
        <v>7018</v>
      </c>
      <c r="I120" s="8">
        <v>12</v>
      </c>
      <c r="J120" s="8">
        <v>12</v>
      </c>
      <c r="K120" s="8" t="b">
        <v>1</v>
      </c>
    </row>
    <row r="121" s="8" customFormat="1" spans="1:11">
      <c r="A121" s="8" t="s">
        <v>2373</v>
      </c>
      <c r="B121" s="8" t="s">
        <v>7042</v>
      </c>
      <c r="C121" s="8" t="s">
        <v>7286</v>
      </c>
      <c r="D121" s="8" t="s">
        <v>7041</v>
      </c>
      <c r="E121" s="8" t="s">
        <v>1052</v>
      </c>
      <c r="F121" s="8">
        <v>60637</v>
      </c>
      <c r="H121" s="8" t="s">
        <v>7018</v>
      </c>
      <c r="I121" s="8">
        <v>12</v>
      </c>
      <c r="J121" s="8">
        <v>12</v>
      </c>
      <c r="K121" s="8" t="b">
        <v>1</v>
      </c>
    </row>
    <row r="122" s="8" customFormat="1" spans="1:11">
      <c r="A122" s="8" t="s">
        <v>7287</v>
      </c>
      <c r="B122" s="8" t="s">
        <v>7051</v>
      </c>
      <c r="C122" s="8" t="s">
        <v>7288</v>
      </c>
      <c r="D122" s="8" t="s">
        <v>7289</v>
      </c>
      <c r="E122" s="8" t="s">
        <v>7053</v>
      </c>
      <c r="F122" s="8">
        <v>3257</v>
      </c>
      <c r="G122" s="8" t="s">
        <v>7017</v>
      </c>
      <c r="H122" s="8" t="s">
        <v>7018</v>
      </c>
      <c r="I122" s="8">
        <v>12</v>
      </c>
      <c r="J122" s="8">
        <v>12</v>
      </c>
      <c r="K122" s="8" t="b">
        <v>1</v>
      </c>
    </row>
    <row r="123" s="8" customFormat="1" spans="1:11">
      <c r="A123" s="8" t="s">
        <v>7290</v>
      </c>
      <c r="B123" s="8" t="s">
        <v>7040</v>
      </c>
      <c r="D123" s="8" t="s">
        <v>7021</v>
      </c>
      <c r="E123" s="8" t="s">
        <v>7291</v>
      </c>
      <c r="F123" s="8">
        <v>46526</v>
      </c>
      <c r="G123" s="8" t="s">
        <v>7022</v>
      </c>
      <c r="H123" s="8" t="s">
        <v>7018</v>
      </c>
      <c r="I123" s="8">
        <v>12</v>
      </c>
      <c r="J123" s="8">
        <v>12</v>
      </c>
      <c r="K123" s="8" t="b">
        <v>1</v>
      </c>
    </row>
    <row r="124" s="8" customFormat="1" spans="1:11">
      <c r="A124" s="8" t="s">
        <v>7292</v>
      </c>
      <c r="B124" s="8" t="s">
        <v>7051</v>
      </c>
      <c r="D124" s="8" t="s">
        <v>7289</v>
      </c>
      <c r="E124" s="8" t="s">
        <v>7293</v>
      </c>
      <c r="F124" s="8">
        <v>3435</v>
      </c>
      <c r="G124" s="8" t="s">
        <v>7017</v>
      </c>
      <c r="H124" s="8" t="s">
        <v>7028</v>
      </c>
      <c r="I124" s="8">
        <v>12</v>
      </c>
      <c r="J124" s="8">
        <v>12</v>
      </c>
      <c r="K124" s="8" t="b">
        <v>1</v>
      </c>
    </row>
    <row r="125" s="8" customFormat="1" spans="1:11">
      <c r="A125" s="8" t="s">
        <v>7294</v>
      </c>
      <c r="B125" s="8" t="s">
        <v>7035</v>
      </c>
      <c r="D125" s="8" t="s">
        <v>7128</v>
      </c>
      <c r="E125" s="8" t="s">
        <v>7295</v>
      </c>
      <c r="F125" s="8">
        <v>30240</v>
      </c>
      <c r="G125" s="8" t="s">
        <v>7038</v>
      </c>
      <c r="H125" s="8" t="s">
        <v>7018</v>
      </c>
      <c r="I125" s="8">
        <v>12</v>
      </c>
      <c r="J125" s="8">
        <v>12</v>
      </c>
      <c r="K125" s="8" t="b">
        <v>0</v>
      </c>
    </row>
    <row r="126" s="8" customFormat="1" spans="1:11">
      <c r="A126" s="8" t="s">
        <v>7296</v>
      </c>
      <c r="B126" s="8" t="s">
        <v>7040</v>
      </c>
      <c r="D126" s="8" t="s">
        <v>7137</v>
      </c>
      <c r="E126" s="8" t="s">
        <v>7297</v>
      </c>
      <c r="F126" s="8">
        <v>52004</v>
      </c>
      <c r="G126" s="8" t="s">
        <v>7022</v>
      </c>
      <c r="H126" s="8" t="s">
        <v>7018</v>
      </c>
      <c r="I126" s="8">
        <v>12</v>
      </c>
      <c r="J126" s="8">
        <v>12</v>
      </c>
      <c r="K126" s="8" t="b">
        <v>1</v>
      </c>
    </row>
    <row r="127" s="8" customFormat="1" spans="1:11">
      <c r="A127" s="8" t="s">
        <v>7298</v>
      </c>
      <c r="B127" s="8" t="s">
        <v>7051</v>
      </c>
      <c r="C127" s="8" t="s">
        <v>7299</v>
      </c>
      <c r="D127" s="8" t="s">
        <v>7066</v>
      </c>
      <c r="E127" s="8" t="s">
        <v>7300</v>
      </c>
      <c r="F127" s="8">
        <v>12043</v>
      </c>
      <c r="G127" s="8" t="s">
        <v>7017</v>
      </c>
      <c r="H127" s="8" t="s">
        <v>7028</v>
      </c>
      <c r="I127" s="8">
        <v>12</v>
      </c>
      <c r="J127" s="8">
        <v>12</v>
      </c>
      <c r="K127" s="8" t="b">
        <v>1</v>
      </c>
    </row>
    <row r="128" s="8" customFormat="1" spans="1:11">
      <c r="A128" s="8" t="s">
        <v>7301</v>
      </c>
      <c r="B128" s="8" t="s">
        <v>7015</v>
      </c>
      <c r="C128" s="8" t="s">
        <v>7302</v>
      </c>
      <c r="D128" s="8" t="s">
        <v>7066</v>
      </c>
      <c r="E128" s="8" t="s">
        <v>7303</v>
      </c>
      <c r="F128" s="8">
        <v>14454</v>
      </c>
      <c r="G128" s="8" t="s">
        <v>7017</v>
      </c>
      <c r="H128" s="8" t="s">
        <v>7028</v>
      </c>
      <c r="I128" s="8">
        <v>12</v>
      </c>
      <c r="J128" s="8">
        <v>12</v>
      </c>
      <c r="K128" s="8" t="b">
        <v>0</v>
      </c>
    </row>
    <row r="129" s="8" customFormat="1" spans="1:11">
      <c r="A129" s="8" t="s">
        <v>7304</v>
      </c>
      <c r="B129" s="8" t="s">
        <v>7030</v>
      </c>
      <c r="D129" s="8" t="s">
        <v>7026</v>
      </c>
      <c r="E129" s="8" t="s">
        <v>289</v>
      </c>
      <c r="G129" s="8" t="s">
        <v>7027</v>
      </c>
      <c r="H129" s="8" t="s">
        <v>7159</v>
      </c>
      <c r="I129" s="8">
        <v>12</v>
      </c>
      <c r="J129" s="8">
        <v>12</v>
      </c>
      <c r="K129" s="8" t="b">
        <v>0</v>
      </c>
    </row>
    <row r="130" s="8" customFormat="1" spans="1:11">
      <c r="A130" s="8" t="s">
        <v>7305</v>
      </c>
      <c r="B130" s="8" t="s">
        <v>7051</v>
      </c>
      <c r="D130" s="8" t="s">
        <v>7113</v>
      </c>
      <c r="E130" s="8" t="s">
        <v>7306</v>
      </c>
      <c r="F130" s="8">
        <v>15904</v>
      </c>
      <c r="G130" s="8" t="s">
        <v>7017</v>
      </c>
      <c r="H130" s="8" t="s">
        <v>7028</v>
      </c>
      <c r="I130" s="8">
        <v>12</v>
      </c>
      <c r="J130" s="8">
        <v>12</v>
      </c>
      <c r="K130" s="8" t="b">
        <v>1</v>
      </c>
    </row>
    <row r="131" s="8" customFormat="1" spans="1:11">
      <c r="A131" s="8" t="s">
        <v>7307</v>
      </c>
      <c r="B131" s="8" t="s">
        <v>7047</v>
      </c>
      <c r="D131" s="8" t="s">
        <v>7308</v>
      </c>
      <c r="E131" s="8" t="s">
        <v>2018</v>
      </c>
      <c r="F131" s="8">
        <v>38104</v>
      </c>
      <c r="G131" s="8" t="s">
        <v>7038</v>
      </c>
      <c r="H131" s="8" t="s">
        <v>7018</v>
      </c>
      <c r="I131" s="8">
        <v>13</v>
      </c>
      <c r="J131" s="8">
        <v>13</v>
      </c>
      <c r="K131" s="8" t="b">
        <v>1</v>
      </c>
    </row>
    <row r="132" s="8" customFormat="1" spans="1:11">
      <c r="A132" s="8" t="s">
        <v>7309</v>
      </c>
      <c r="B132" s="8" t="s">
        <v>7015</v>
      </c>
      <c r="D132" s="8" t="s">
        <v>7016</v>
      </c>
      <c r="E132" s="8" t="s">
        <v>182</v>
      </c>
      <c r="F132" s="8">
        <v>2116</v>
      </c>
      <c r="G132" s="8" t="s">
        <v>7017</v>
      </c>
      <c r="H132" s="8" t="s">
        <v>7018</v>
      </c>
      <c r="I132" s="8">
        <v>13</v>
      </c>
      <c r="J132" s="8">
        <v>13</v>
      </c>
      <c r="K132" s="8" t="b">
        <v>1</v>
      </c>
    </row>
    <row r="133" s="8" customFormat="1" spans="1:11">
      <c r="A133" s="8" t="s">
        <v>7310</v>
      </c>
      <c r="B133" s="8" t="s">
        <v>7020</v>
      </c>
      <c r="D133" s="8" t="s">
        <v>7021</v>
      </c>
      <c r="E133" s="8" t="s">
        <v>7311</v>
      </c>
      <c r="F133" s="8">
        <v>46953</v>
      </c>
      <c r="G133" s="8" t="s">
        <v>7022</v>
      </c>
      <c r="H133" s="8" t="s">
        <v>7018</v>
      </c>
      <c r="I133" s="8">
        <v>13</v>
      </c>
      <c r="J133" s="8">
        <v>13</v>
      </c>
      <c r="K133" s="8" t="b">
        <v>1</v>
      </c>
    </row>
    <row r="134" s="8" customFormat="1" spans="1:11">
      <c r="A134" s="8" t="s">
        <v>7312</v>
      </c>
      <c r="B134" s="8" t="s">
        <v>7015</v>
      </c>
      <c r="D134" s="8" t="s">
        <v>7066</v>
      </c>
      <c r="E134" s="8" t="s">
        <v>77</v>
      </c>
      <c r="F134" s="8">
        <v>14850</v>
      </c>
      <c r="G134" s="8" t="s">
        <v>7017</v>
      </c>
      <c r="H134" s="8" t="s">
        <v>7018</v>
      </c>
      <c r="I134" s="8">
        <v>13</v>
      </c>
      <c r="J134" s="8">
        <v>13</v>
      </c>
      <c r="K134" s="8" t="b">
        <v>1</v>
      </c>
    </row>
    <row r="135" s="8" customFormat="1" spans="1:11">
      <c r="A135" s="8" t="s">
        <v>7313</v>
      </c>
      <c r="B135" s="8" t="s">
        <v>7047</v>
      </c>
      <c r="D135" s="8" t="s">
        <v>7188</v>
      </c>
      <c r="E135" s="8" t="s">
        <v>7314</v>
      </c>
      <c r="F135" s="8">
        <v>72761</v>
      </c>
      <c r="G135" s="8" t="s">
        <v>7038</v>
      </c>
      <c r="H135" s="8" t="s">
        <v>7018</v>
      </c>
      <c r="I135" s="8">
        <v>13</v>
      </c>
      <c r="J135" s="8">
        <v>13</v>
      </c>
      <c r="K135" s="8" t="b">
        <v>1</v>
      </c>
    </row>
    <row r="136" s="8" customFormat="1" spans="1:11">
      <c r="A136" s="8" t="s">
        <v>7315</v>
      </c>
      <c r="B136" s="8" t="s">
        <v>7020</v>
      </c>
      <c r="D136" s="8" t="s">
        <v>7041</v>
      </c>
      <c r="E136" s="8" t="s">
        <v>7316</v>
      </c>
      <c r="F136" s="8">
        <v>60446</v>
      </c>
      <c r="G136" s="8" t="s">
        <v>7022</v>
      </c>
      <c r="H136" s="8" t="s">
        <v>7018</v>
      </c>
      <c r="I136" s="8">
        <v>13</v>
      </c>
      <c r="J136" s="8">
        <v>13</v>
      </c>
      <c r="K136" s="8" t="b">
        <v>1</v>
      </c>
    </row>
    <row r="137" s="8" customFormat="1" spans="1:11">
      <c r="A137" s="8" t="s">
        <v>7317</v>
      </c>
      <c r="B137" s="8" t="s">
        <v>7015</v>
      </c>
      <c r="D137" s="8" t="s">
        <v>7066</v>
      </c>
      <c r="E137" s="8" t="s">
        <v>7318</v>
      </c>
      <c r="F137" s="8">
        <v>10471</v>
      </c>
      <c r="G137" s="8" t="s">
        <v>7017</v>
      </c>
      <c r="H137" s="8" t="s">
        <v>7018</v>
      </c>
      <c r="I137" s="8">
        <v>13</v>
      </c>
      <c r="J137" s="8">
        <v>13</v>
      </c>
      <c r="K137" s="8" t="b">
        <v>1</v>
      </c>
    </row>
    <row r="138" s="8" customFormat="1" spans="1:11">
      <c r="A138" s="8" t="s">
        <v>7319</v>
      </c>
      <c r="B138" s="8" t="s">
        <v>7035</v>
      </c>
      <c r="D138" s="8" t="s">
        <v>7048</v>
      </c>
      <c r="E138" s="8" t="s">
        <v>201</v>
      </c>
      <c r="F138" s="8">
        <v>32340</v>
      </c>
      <c r="G138" s="8" t="s">
        <v>7038</v>
      </c>
      <c r="H138" s="8" t="s">
        <v>7028</v>
      </c>
      <c r="I138" s="8">
        <v>13</v>
      </c>
      <c r="J138" s="8">
        <v>13</v>
      </c>
      <c r="K138" s="8" t="b">
        <v>0</v>
      </c>
    </row>
    <row r="139" s="8" customFormat="1" spans="1:11">
      <c r="A139" s="8" t="s">
        <v>7320</v>
      </c>
      <c r="B139" s="8" t="s">
        <v>7030</v>
      </c>
      <c r="D139" s="8" t="s">
        <v>7026</v>
      </c>
      <c r="E139" s="8" t="s">
        <v>7321</v>
      </c>
      <c r="F139" s="8">
        <v>94508</v>
      </c>
      <c r="G139" s="8" t="s">
        <v>7027</v>
      </c>
      <c r="H139" s="8" t="s">
        <v>7018</v>
      </c>
      <c r="I139" s="8">
        <v>13</v>
      </c>
      <c r="J139" s="8">
        <v>13</v>
      </c>
      <c r="K139" s="8" t="b">
        <v>0</v>
      </c>
    </row>
    <row r="140" s="8" customFormat="1" spans="1:11">
      <c r="A140" s="8" t="s">
        <v>7322</v>
      </c>
      <c r="B140" s="8" t="s">
        <v>7020</v>
      </c>
      <c r="D140" s="8" t="s">
        <v>7089</v>
      </c>
      <c r="E140" s="8" t="s">
        <v>7323</v>
      </c>
      <c r="F140" s="8">
        <v>64110</v>
      </c>
      <c r="G140" s="8" t="s">
        <v>7022</v>
      </c>
      <c r="H140" s="8" t="s">
        <v>7018</v>
      </c>
      <c r="I140" s="8">
        <v>13</v>
      </c>
      <c r="J140" s="8">
        <v>13</v>
      </c>
      <c r="K140" s="8" t="b">
        <v>1</v>
      </c>
    </row>
    <row r="141" s="8" customFormat="1" spans="1:11">
      <c r="A141" s="8" t="s">
        <v>7324</v>
      </c>
      <c r="B141" s="8" t="s">
        <v>7015</v>
      </c>
      <c r="D141" s="8" t="s">
        <v>7066</v>
      </c>
      <c r="E141" s="8" t="s">
        <v>7325</v>
      </c>
      <c r="F141" s="8">
        <v>12211</v>
      </c>
      <c r="G141" s="8" t="s">
        <v>7017</v>
      </c>
      <c r="H141" s="8" t="s">
        <v>7018</v>
      </c>
      <c r="I141" s="8">
        <v>13</v>
      </c>
      <c r="J141" s="8">
        <v>13</v>
      </c>
      <c r="K141" s="8" t="b">
        <v>1</v>
      </c>
    </row>
    <row r="142" s="8" customFormat="1" spans="1:11">
      <c r="A142" s="8" t="s">
        <v>7326</v>
      </c>
      <c r="B142" s="8" t="s">
        <v>7020</v>
      </c>
      <c r="D142" s="8" t="s">
        <v>7021</v>
      </c>
      <c r="E142" s="8" t="s">
        <v>7327</v>
      </c>
      <c r="F142" s="8">
        <v>47722</v>
      </c>
      <c r="G142" s="8" t="s">
        <v>7022</v>
      </c>
      <c r="H142" s="8" t="s">
        <v>7018</v>
      </c>
      <c r="I142" s="8">
        <v>13</v>
      </c>
      <c r="J142" s="8">
        <v>13</v>
      </c>
      <c r="K142" s="8" t="b">
        <v>1</v>
      </c>
    </row>
    <row r="143" s="8" customFormat="1" spans="1:11">
      <c r="A143" s="8" t="s">
        <v>7328</v>
      </c>
      <c r="B143" s="8" t="s">
        <v>7024</v>
      </c>
      <c r="D143" s="8" t="s">
        <v>7191</v>
      </c>
      <c r="E143" s="8" t="s">
        <v>7329</v>
      </c>
      <c r="G143" s="8" t="s">
        <v>7027</v>
      </c>
      <c r="H143" s="8" t="s">
        <v>7028</v>
      </c>
      <c r="I143" s="8">
        <v>13</v>
      </c>
      <c r="J143" s="8">
        <v>13</v>
      </c>
      <c r="K143" s="8" t="b">
        <v>0</v>
      </c>
    </row>
    <row r="144" s="8" customFormat="1" spans="1:11">
      <c r="A144" s="8" t="s">
        <v>7330</v>
      </c>
      <c r="B144" s="8" t="s">
        <v>7035</v>
      </c>
      <c r="D144" s="8" t="s">
        <v>7048</v>
      </c>
      <c r="E144" s="8" t="s">
        <v>7331</v>
      </c>
      <c r="F144" s="8">
        <v>32440</v>
      </c>
      <c r="G144" s="8" t="s">
        <v>7038</v>
      </c>
      <c r="H144" s="8" t="s">
        <v>7018</v>
      </c>
      <c r="I144" s="8">
        <v>14</v>
      </c>
      <c r="J144" s="8">
        <v>14</v>
      </c>
      <c r="K144" s="8" t="b">
        <v>0</v>
      </c>
    </row>
    <row r="145" s="8" customFormat="1" spans="1:11">
      <c r="A145" s="8" t="s">
        <v>7332</v>
      </c>
      <c r="B145" s="8" t="s">
        <v>7024</v>
      </c>
      <c r="C145" s="8" t="s">
        <v>7333</v>
      </c>
      <c r="D145" s="8" t="s">
        <v>7026</v>
      </c>
      <c r="E145" s="8" t="s">
        <v>7334</v>
      </c>
      <c r="F145" s="8">
        <v>93955</v>
      </c>
      <c r="G145" s="8" t="s">
        <v>7027</v>
      </c>
      <c r="H145" s="8" t="s">
        <v>7028</v>
      </c>
      <c r="I145" s="8">
        <v>14</v>
      </c>
      <c r="J145" s="8">
        <v>14</v>
      </c>
      <c r="K145" s="8" t="b">
        <v>1</v>
      </c>
    </row>
    <row r="146" s="8" customFormat="1" spans="1:11">
      <c r="A146" s="8" t="s">
        <v>7335</v>
      </c>
      <c r="B146" s="8" t="s">
        <v>7024</v>
      </c>
      <c r="C146" s="8" t="s">
        <v>7336</v>
      </c>
      <c r="D146" s="8" t="s">
        <v>7111</v>
      </c>
      <c r="E146" s="8" t="s">
        <v>1651</v>
      </c>
      <c r="F146" s="8">
        <v>78228</v>
      </c>
      <c r="G146" s="8" t="s">
        <v>7027</v>
      </c>
      <c r="H146" s="8" t="s">
        <v>7018</v>
      </c>
      <c r="I146" s="8">
        <v>14</v>
      </c>
      <c r="J146" s="8">
        <v>14</v>
      </c>
      <c r="K146" s="8" t="b">
        <v>1</v>
      </c>
    </row>
    <row r="147" s="8" customFormat="1" spans="1:11">
      <c r="A147" s="8" t="s">
        <v>7337</v>
      </c>
      <c r="B147" s="8" t="s">
        <v>7040</v>
      </c>
      <c r="D147" s="8" t="s">
        <v>7021</v>
      </c>
      <c r="E147" s="8" t="s">
        <v>7338</v>
      </c>
      <c r="F147" s="8">
        <v>46703</v>
      </c>
      <c r="G147" s="8" t="s">
        <v>7022</v>
      </c>
      <c r="H147" s="8" t="s">
        <v>7018</v>
      </c>
      <c r="I147" s="8">
        <v>14</v>
      </c>
      <c r="J147" s="8">
        <v>14</v>
      </c>
      <c r="K147" s="8" t="b">
        <v>0</v>
      </c>
    </row>
    <row r="148" s="8" customFormat="1" spans="1:11">
      <c r="A148" s="8" t="s">
        <v>7339</v>
      </c>
      <c r="B148" s="8" t="s">
        <v>7030</v>
      </c>
      <c r="D148" s="8" t="s">
        <v>7026</v>
      </c>
      <c r="E148" s="8" t="s">
        <v>3594</v>
      </c>
      <c r="F148" s="8">
        <v>95134</v>
      </c>
      <c r="G148" s="8" t="s">
        <v>7027</v>
      </c>
      <c r="H148" s="8" t="s">
        <v>7159</v>
      </c>
      <c r="I148" s="8">
        <v>14</v>
      </c>
      <c r="J148" s="8">
        <v>14</v>
      </c>
      <c r="K148" s="8" t="b">
        <v>0</v>
      </c>
    </row>
    <row r="149" s="8" customFormat="1" spans="1:11">
      <c r="A149" s="8" t="s">
        <v>7340</v>
      </c>
      <c r="B149" s="8" t="s">
        <v>7042</v>
      </c>
      <c r="C149" s="8" t="s">
        <v>7341</v>
      </c>
      <c r="D149" s="8" t="s">
        <v>7026</v>
      </c>
      <c r="E149" s="8" t="s">
        <v>2356</v>
      </c>
      <c r="F149" s="8">
        <v>94720</v>
      </c>
      <c r="H149" s="8" t="s">
        <v>7028</v>
      </c>
      <c r="I149" s="8">
        <v>15</v>
      </c>
      <c r="J149" s="8">
        <v>15</v>
      </c>
      <c r="K149" s="8" t="b">
        <v>1</v>
      </c>
    </row>
    <row r="150" s="8" customFormat="1" spans="1:11">
      <c r="A150" s="8" t="s">
        <v>7342</v>
      </c>
      <c r="B150" s="8" t="s">
        <v>7042</v>
      </c>
      <c r="C150" s="8" t="s">
        <v>7343</v>
      </c>
      <c r="D150" s="8" t="s">
        <v>7026</v>
      </c>
      <c r="E150" s="8" t="s">
        <v>168</v>
      </c>
      <c r="F150" s="8">
        <v>90095</v>
      </c>
      <c r="H150" s="8" t="s">
        <v>7028</v>
      </c>
      <c r="I150" s="8">
        <v>15</v>
      </c>
      <c r="J150" s="8">
        <v>15</v>
      </c>
      <c r="K150" s="8" t="b">
        <v>1</v>
      </c>
    </row>
    <row r="151" s="8" customFormat="1" spans="1:11">
      <c r="A151" s="8" t="s">
        <v>7344</v>
      </c>
      <c r="B151" s="8" t="s">
        <v>7035</v>
      </c>
      <c r="D151" s="8" t="s">
        <v>7174</v>
      </c>
      <c r="E151" s="8" t="s">
        <v>7345</v>
      </c>
      <c r="F151" s="8">
        <v>24541</v>
      </c>
      <c r="G151" s="8" t="s">
        <v>7038</v>
      </c>
      <c r="H151" s="8" t="s">
        <v>7018</v>
      </c>
      <c r="I151" s="8">
        <v>15</v>
      </c>
      <c r="J151" s="8">
        <v>15</v>
      </c>
      <c r="K151" s="8" t="b">
        <v>1</v>
      </c>
    </row>
    <row r="152" s="8" customFormat="1" spans="1:11">
      <c r="A152" s="8" t="s">
        <v>7346</v>
      </c>
      <c r="B152" s="8" t="s">
        <v>7030</v>
      </c>
      <c r="D152" s="8" t="s">
        <v>7026</v>
      </c>
      <c r="E152" s="8" t="s">
        <v>7347</v>
      </c>
      <c r="F152" s="8">
        <v>92025</v>
      </c>
      <c r="G152" s="8" t="s">
        <v>7027</v>
      </c>
      <c r="H152" s="8" t="s">
        <v>7018</v>
      </c>
      <c r="I152" s="8">
        <v>15</v>
      </c>
      <c r="J152" s="8">
        <v>15</v>
      </c>
      <c r="K152" s="8" t="b">
        <v>1</v>
      </c>
    </row>
    <row r="153" s="8" customFormat="1" spans="1:11">
      <c r="A153" s="8" t="s">
        <v>7348</v>
      </c>
      <c r="B153" s="8" t="s">
        <v>7047</v>
      </c>
      <c r="D153" s="8" t="s">
        <v>7308</v>
      </c>
      <c r="E153" s="8" t="s">
        <v>7349</v>
      </c>
      <c r="F153" s="8">
        <v>37682</v>
      </c>
      <c r="G153" s="8" t="s">
        <v>7038</v>
      </c>
      <c r="H153" s="8" t="s">
        <v>7018</v>
      </c>
      <c r="I153" s="8">
        <v>15</v>
      </c>
      <c r="J153" s="8">
        <v>15</v>
      </c>
      <c r="K153" s="8" t="b">
        <v>0</v>
      </c>
    </row>
    <row r="154" s="8" customFormat="1" spans="1:11">
      <c r="A154" s="8" t="s">
        <v>7350</v>
      </c>
      <c r="B154" s="8" t="s">
        <v>7040</v>
      </c>
      <c r="D154" s="8" t="s">
        <v>7041</v>
      </c>
      <c r="E154" s="8" t="s">
        <v>7351</v>
      </c>
      <c r="F154" s="8">
        <v>62522</v>
      </c>
      <c r="G154" s="8" t="s">
        <v>7022</v>
      </c>
      <c r="H154" s="8" t="s">
        <v>7018</v>
      </c>
      <c r="I154" s="8">
        <v>15</v>
      </c>
      <c r="J154" s="8">
        <v>15</v>
      </c>
      <c r="K154" s="8" t="b">
        <v>1</v>
      </c>
    </row>
    <row r="155" s="8" customFormat="1" spans="1:11">
      <c r="A155" s="8" t="s">
        <v>7352</v>
      </c>
      <c r="B155" s="8" t="s">
        <v>7030</v>
      </c>
      <c r="D155" s="8" t="s">
        <v>7111</v>
      </c>
      <c r="E155" s="8" t="s">
        <v>7293</v>
      </c>
      <c r="F155" s="8">
        <v>76059</v>
      </c>
      <c r="G155" s="8" t="s">
        <v>7027</v>
      </c>
      <c r="H155" s="8" t="s">
        <v>7018</v>
      </c>
      <c r="I155" s="8">
        <v>15</v>
      </c>
      <c r="J155" s="8">
        <v>15</v>
      </c>
      <c r="K155" s="8" t="b">
        <v>1</v>
      </c>
    </row>
    <row r="156" s="8" customFormat="1" spans="1:11">
      <c r="A156" s="8" t="s">
        <v>7353</v>
      </c>
      <c r="B156" s="8" t="s">
        <v>7035</v>
      </c>
      <c r="D156" s="8" t="s">
        <v>7308</v>
      </c>
      <c r="E156" s="8" t="s">
        <v>7354</v>
      </c>
      <c r="F156" s="8">
        <v>37303</v>
      </c>
      <c r="G156" s="8" t="s">
        <v>7038</v>
      </c>
      <c r="H156" s="8" t="s">
        <v>7018</v>
      </c>
      <c r="I156" s="8">
        <v>15</v>
      </c>
      <c r="J156" s="8">
        <v>15</v>
      </c>
      <c r="K156" s="8" t="b">
        <v>1</v>
      </c>
    </row>
    <row r="157" s="8" customFormat="1" spans="1:11">
      <c r="A157" s="8" t="s">
        <v>7355</v>
      </c>
      <c r="B157" s="8" t="s">
        <v>7040</v>
      </c>
      <c r="D157" s="8" t="s">
        <v>7041</v>
      </c>
      <c r="E157" s="8" t="s">
        <v>7356</v>
      </c>
      <c r="F157" s="8">
        <v>60463</v>
      </c>
      <c r="G157" s="8" t="s">
        <v>7022</v>
      </c>
      <c r="H157" s="8" t="s">
        <v>7018</v>
      </c>
      <c r="I157" s="8">
        <v>15</v>
      </c>
      <c r="J157" s="8">
        <v>15</v>
      </c>
      <c r="K157" s="8" t="b">
        <v>1</v>
      </c>
    </row>
    <row r="158" s="8" customFormat="1" spans="1:11">
      <c r="A158" s="8" t="s">
        <v>7357</v>
      </c>
      <c r="B158" s="8" t="s">
        <v>7040</v>
      </c>
      <c r="D158" s="8" t="s">
        <v>7358</v>
      </c>
      <c r="E158" s="8" t="s">
        <v>7359</v>
      </c>
      <c r="F158" s="8">
        <v>68506</v>
      </c>
      <c r="G158" s="8" t="s">
        <v>7022</v>
      </c>
      <c r="H158" s="8" t="s">
        <v>7018</v>
      </c>
      <c r="I158" s="8">
        <v>15</v>
      </c>
      <c r="J158" s="8">
        <v>15</v>
      </c>
      <c r="K158" s="8" t="b">
        <v>1</v>
      </c>
    </row>
    <row r="159" s="8" customFormat="1" spans="1:11">
      <c r="A159" s="8" t="s">
        <v>7360</v>
      </c>
      <c r="B159" s="8" t="s">
        <v>7030</v>
      </c>
      <c r="C159" s="8" t="s">
        <v>7361</v>
      </c>
      <c r="D159" s="8" t="s">
        <v>7220</v>
      </c>
      <c r="E159" s="8" t="s">
        <v>7362</v>
      </c>
      <c r="F159" s="8">
        <v>96707</v>
      </c>
      <c r="G159" s="8" t="s">
        <v>7027</v>
      </c>
      <c r="H159" s="8" t="s">
        <v>7028</v>
      </c>
      <c r="I159" s="8">
        <v>15</v>
      </c>
      <c r="J159" s="8">
        <v>15</v>
      </c>
      <c r="K159" s="8" t="b">
        <v>1</v>
      </c>
    </row>
    <row r="160" s="8" customFormat="1" spans="1:11">
      <c r="A160" s="8" t="s">
        <v>7363</v>
      </c>
      <c r="B160" s="8" t="s">
        <v>7024</v>
      </c>
      <c r="C160" s="8" t="s">
        <v>7364</v>
      </c>
      <c r="D160" s="8" t="s">
        <v>7026</v>
      </c>
      <c r="E160" s="8" t="s">
        <v>7365</v>
      </c>
      <c r="F160" s="8">
        <v>95929</v>
      </c>
      <c r="G160" s="8" t="s">
        <v>7027</v>
      </c>
      <c r="H160" s="8" t="s">
        <v>7028</v>
      </c>
      <c r="I160" s="8">
        <v>16</v>
      </c>
      <c r="J160" s="8">
        <v>16</v>
      </c>
      <c r="K160" s="8" t="b">
        <v>0</v>
      </c>
    </row>
    <row r="161" s="8" customFormat="1" spans="1:11">
      <c r="A161" s="8" t="s">
        <v>7366</v>
      </c>
      <c r="B161" s="8" t="s">
        <v>7055</v>
      </c>
      <c r="D161" s="8" t="s">
        <v>7036</v>
      </c>
      <c r="E161" s="8" t="s">
        <v>7367</v>
      </c>
      <c r="F161" s="8">
        <v>28035</v>
      </c>
      <c r="H161" s="8" t="s">
        <v>7018</v>
      </c>
      <c r="I161" s="8">
        <v>16</v>
      </c>
      <c r="J161" s="8">
        <v>16</v>
      </c>
      <c r="K161" s="8" t="b">
        <v>1</v>
      </c>
    </row>
    <row r="162" s="8" customFormat="1" spans="1:11">
      <c r="A162" s="8" t="s">
        <v>7368</v>
      </c>
      <c r="B162" s="8" t="s">
        <v>7051</v>
      </c>
      <c r="C162" s="8" t="s">
        <v>7369</v>
      </c>
      <c r="D162" s="8" t="s">
        <v>7066</v>
      </c>
      <c r="E162" s="8" t="s">
        <v>7370</v>
      </c>
      <c r="F162" s="8">
        <v>11735</v>
      </c>
      <c r="G162" s="8" t="s">
        <v>7017</v>
      </c>
      <c r="H162" s="8" t="s">
        <v>7028</v>
      </c>
      <c r="I162" s="8">
        <v>16</v>
      </c>
      <c r="J162" s="8">
        <v>16</v>
      </c>
      <c r="K162" s="8" t="b">
        <v>1</v>
      </c>
    </row>
    <row r="163" s="8" customFormat="1" spans="1:11">
      <c r="A163" s="8" t="s">
        <v>7371</v>
      </c>
      <c r="B163" s="8" t="s">
        <v>7047</v>
      </c>
      <c r="D163" s="8" t="s">
        <v>7128</v>
      </c>
      <c r="E163" s="8" t="s">
        <v>7372</v>
      </c>
      <c r="F163" s="8">
        <v>31061</v>
      </c>
      <c r="G163" s="8" t="s">
        <v>7038</v>
      </c>
      <c r="H163" s="8" t="s">
        <v>7028</v>
      </c>
      <c r="I163" s="8">
        <v>16</v>
      </c>
      <c r="J163" s="8">
        <v>16</v>
      </c>
      <c r="K163" s="8" t="b">
        <v>1</v>
      </c>
    </row>
    <row r="164" s="8" customFormat="1" spans="1:11">
      <c r="A164" s="8" t="s">
        <v>7373</v>
      </c>
      <c r="B164" s="8" t="s">
        <v>7055</v>
      </c>
      <c r="D164" s="8" t="s">
        <v>7066</v>
      </c>
      <c r="E164" s="8" t="s">
        <v>7374</v>
      </c>
      <c r="F164" s="8">
        <v>13323</v>
      </c>
      <c r="H164" s="8" t="s">
        <v>7018</v>
      </c>
      <c r="I164" s="8">
        <v>16</v>
      </c>
      <c r="J164" s="8">
        <v>16</v>
      </c>
      <c r="K164" s="8" t="b">
        <v>1</v>
      </c>
    </row>
    <row r="165" s="8" customFormat="1" spans="1:11">
      <c r="A165" s="8" t="s">
        <v>7375</v>
      </c>
      <c r="B165" s="8" t="s">
        <v>7055</v>
      </c>
      <c r="D165" s="8" t="s">
        <v>7026</v>
      </c>
      <c r="E165" s="8" t="s">
        <v>3757</v>
      </c>
      <c r="F165" s="8">
        <v>91711</v>
      </c>
      <c r="H165" s="8" t="s">
        <v>7018</v>
      </c>
      <c r="I165" s="8">
        <v>16</v>
      </c>
      <c r="J165" s="8">
        <v>16</v>
      </c>
      <c r="K165" s="8" t="b">
        <v>1</v>
      </c>
    </row>
    <row r="166" s="8" customFormat="1" spans="1:11">
      <c r="A166" s="8" t="s">
        <v>7376</v>
      </c>
      <c r="B166" s="8" t="s">
        <v>7047</v>
      </c>
      <c r="D166" s="8" t="s">
        <v>7036</v>
      </c>
      <c r="E166" s="8" t="s">
        <v>2062</v>
      </c>
      <c r="F166" s="8">
        <v>28274</v>
      </c>
      <c r="G166" s="8" t="s">
        <v>7038</v>
      </c>
      <c r="H166" s="8" t="s">
        <v>7018</v>
      </c>
      <c r="I166" s="8">
        <v>16</v>
      </c>
      <c r="J166" s="8">
        <v>16</v>
      </c>
      <c r="K166" s="8" t="b">
        <v>1</v>
      </c>
    </row>
    <row r="167" s="8" customFormat="1" spans="1:11">
      <c r="A167" s="8" t="s">
        <v>7377</v>
      </c>
      <c r="B167" s="8" t="s">
        <v>7055</v>
      </c>
      <c r="D167" s="8" t="s">
        <v>7016</v>
      </c>
      <c r="E167" s="8" t="s">
        <v>7378</v>
      </c>
      <c r="F167" s="8">
        <v>1063</v>
      </c>
      <c r="H167" s="8" t="s">
        <v>7018</v>
      </c>
      <c r="I167" s="8">
        <v>16</v>
      </c>
      <c r="J167" s="8">
        <v>16</v>
      </c>
      <c r="K167" s="8" t="b">
        <v>1</v>
      </c>
    </row>
    <row r="168" s="8" customFormat="1" spans="1:11">
      <c r="A168" s="8" t="s">
        <v>7379</v>
      </c>
      <c r="B168" s="8" t="s">
        <v>7047</v>
      </c>
      <c r="D168" s="8" t="s">
        <v>7048</v>
      </c>
      <c r="E168" s="8" t="s">
        <v>2143</v>
      </c>
      <c r="F168" s="8">
        <v>33606</v>
      </c>
      <c r="G168" s="8" t="s">
        <v>7038</v>
      </c>
      <c r="H168" s="8" t="s">
        <v>7018</v>
      </c>
      <c r="I168" s="8">
        <v>16</v>
      </c>
      <c r="J168" s="8">
        <v>16</v>
      </c>
      <c r="K168" s="8" t="b">
        <v>1</v>
      </c>
    </row>
    <row r="169" s="8" customFormat="1" spans="1:11">
      <c r="A169" s="8" t="s">
        <v>7380</v>
      </c>
      <c r="B169" s="8" t="s">
        <v>7055</v>
      </c>
      <c r="D169" s="8" t="s">
        <v>7066</v>
      </c>
      <c r="E169" s="8" t="s">
        <v>7254</v>
      </c>
      <c r="F169" s="8">
        <v>12604</v>
      </c>
      <c r="H169" s="8" t="s">
        <v>7018</v>
      </c>
      <c r="I169" s="8">
        <v>16</v>
      </c>
      <c r="J169" s="8">
        <v>16</v>
      </c>
      <c r="K169" s="8" t="b">
        <v>1</v>
      </c>
    </row>
    <row r="170" s="8" customFormat="1" spans="1:11">
      <c r="A170" s="8" t="s">
        <v>7381</v>
      </c>
      <c r="B170" s="8" t="s">
        <v>7051</v>
      </c>
      <c r="D170" s="8" t="s">
        <v>7066</v>
      </c>
      <c r="E170" s="8" t="s">
        <v>7382</v>
      </c>
      <c r="F170" s="8">
        <v>11369</v>
      </c>
      <c r="G170" s="8" t="s">
        <v>7017</v>
      </c>
      <c r="H170" s="8" t="s">
        <v>7018</v>
      </c>
      <c r="I170" s="8">
        <v>16</v>
      </c>
      <c r="J170" s="8">
        <v>16</v>
      </c>
      <c r="K170" s="8" t="b">
        <v>1</v>
      </c>
    </row>
    <row r="171" s="8" customFormat="1" spans="1:11">
      <c r="A171" s="8" t="s">
        <v>7383</v>
      </c>
      <c r="B171" s="8" t="s">
        <v>7047</v>
      </c>
      <c r="D171" s="8" t="s">
        <v>7384</v>
      </c>
      <c r="E171" s="8" t="s">
        <v>2581</v>
      </c>
      <c r="F171" s="8">
        <v>70125</v>
      </c>
      <c r="G171" s="8" t="s">
        <v>7038</v>
      </c>
      <c r="H171" s="8" t="s">
        <v>7018</v>
      </c>
      <c r="I171" s="8">
        <v>16</v>
      </c>
      <c r="J171" s="8">
        <v>16</v>
      </c>
      <c r="K171" s="8" t="b">
        <v>1</v>
      </c>
    </row>
    <row r="172" s="8" customFormat="1" spans="1:11">
      <c r="A172" s="8" t="s">
        <v>343</v>
      </c>
      <c r="B172" s="8" t="s">
        <v>7042</v>
      </c>
      <c r="D172" s="8" t="s">
        <v>7111</v>
      </c>
      <c r="E172" s="8" t="s">
        <v>342</v>
      </c>
      <c r="F172" s="8">
        <v>77005</v>
      </c>
      <c r="H172" s="8" t="s">
        <v>7018</v>
      </c>
      <c r="I172" s="8">
        <v>17</v>
      </c>
      <c r="J172" s="8">
        <v>17</v>
      </c>
      <c r="K172" s="8" t="b">
        <v>0</v>
      </c>
    </row>
    <row r="173" s="8" customFormat="1" spans="1:11">
      <c r="A173" s="8" t="s">
        <v>7385</v>
      </c>
      <c r="B173" s="8" t="s">
        <v>7020</v>
      </c>
      <c r="D173" s="8" t="s">
        <v>7223</v>
      </c>
      <c r="E173" s="8" t="s">
        <v>2405</v>
      </c>
      <c r="F173" s="8">
        <v>55454</v>
      </c>
      <c r="G173" s="8" t="s">
        <v>7022</v>
      </c>
      <c r="H173" s="8" t="s">
        <v>7018</v>
      </c>
      <c r="I173" s="8">
        <v>17</v>
      </c>
      <c r="J173" s="8">
        <v>17</v>
      </c>
      <c r="K173" s="8" t="b">
        <v>1</v>
      </c>
    </row>
    <row r="174" s="8" customFormat="1" spans="1:11">
      <c r="A174" s="8" t="s">
        <v>7386</v>
      </c>
      <c r="B174" s="8" t="s">
        <v>7020</v>
      </c>
      <c r="D174" s="8" t="s">
        <v>7387</v>
      </c>
      <c r="E174" s="8" t="s">
        <v>7388</v>
      </c>
      <c r="F174" s="8">
        <v>57197</v>
      </c>
      <c r="G174" s="8" t="s">
        <v>7022</v>
      </c>
      <c r="H174" s="8" t="s">
        <v>7018</v>
      </c>
      <c r="I174" s="8">
        <v>17</v>
      </c>
      <c r="J174" s="8">
        <v>17</v>
      </c>
      <c r="K174" s="8" t="b">
        <v>1</v>
      </c>
    </row>
    <row r="175" s="8" customFormat="1" spans="1:11">
      <c r="A175" s="8" t="s">
        <v>7389</v>
      </c>
      <c r="B175" s="8" t="s">
        <v>7035</v>
      </c>
      <c r="D175" s="8" t="s">
        <v>7390</v>
      </c>
      <c r="E175" s="8" t="s">
        <v>7391</v>
      </c>
      <c r="F175" s="8">
        <v>38610</v>
      </c>
      <c r="G175" s="8" t="s">
        <v>7038</v>
      </c>
      <c r="H175" s="8" t="s">
        <v>7018</v>
      </c>
      <c r="I175" s="8">
        <v>17</v>
      </c>
      <c r="J175" s="8">
        <v>17</v>
      </c>
      <c r="K175" s="8" t="b">
        <v>1</v>
      </c>
    </row>
    <row r="176" s="8" customFormat="1" spans="1:11">
      <c r="A176" s="8" t="s">
        <v>7392</v>
      </c>
      <c r="B176" s="8" t="s">
        <v>7015</v>
      </c>
      <c r="C176" s="8" t="s">
        <v>7393</v>
      </c>
      <c r="D176" s="8" t="s">
        <v>7066</v>
      </c>
      <c r="E176" s="8" t="s">
        <v>7067</v>
      </c>
      <c r="F176" s="8">
        <v>10019</v>
      </c>
      <c r="G176" s="8" t="s">
        <v>7017</v>
      </c>
      <c r="H176" s="8" t="s">
        <v>7028</v>
      </c>
      <c r="I176" s="8">
        <v>17</v>
      </c>
      <c r="J176" s="8">
        <v>17</v>
      </c>
      <c r="K176" s="8" t="b">
        <v>1</v>
      </c>
    </row>
    <row r="177" s="8" customFormat="1" spans="1:11">
      <c r="A177" s="8" t="s">
        <v>7394</v>
      </c>
      <c r="B177" s="8" t="s">
        <v>7015</v>
      </c>
      <c r="C177" s="8" t="s">
        <v>7395</v>
      </c>
      <c r="D177" s="8" t="s">
        <v>7066</v>
      </c>
      <c r="E177" s="8" t="s">
        <v>1599</v>
      </c>
      <c r="F177" s="8">
        <v>13214</v>
      </c>
      <c r="G177" s="8" t="s">
        <v>7017</v>
      </c>
      <c r="H177" s="8" t="s">
        <v>7018</v>
      </c>
      <c r="I177" s="8">
        <v>17</v>
      </c>
      <c r="J177" s="8">
        <v>17</v>
      </c>
      <c r="K177" s="8" t="b">
        <v>1</v>
      </c>
    </row>
    <row r="178" s="8" customFormat="1" spans="1:11">
      <c r="A178" s="8" t="s">
        <v>7396</v>
      </c>
      <c r="B178" s="8" t="s">
        <v>7015</v>
      </c>
      <c r="D178" s="8" t="s">
        <v>7043</v>
      </c>
      <c r="E178" s="8" t="s">
        <v>7397</v>
      </c>
      <c r="F178" s="8">
        <v>7764</v>
      </c>
      <c r="G178" s="8" t="s">
        <v>7017</v>
      </c>
      <c r="H178" s="8" t="s">
        <v>7018</v>
      </c>
      <c r="I178" s="8">
        <v>17</v>
      </c>
      <c r="J178" s="8">
        <v>17</v>
      </c>
      <c r="K178" s="8" t="b">
        <v>1</v>
      </c>
    </row>
    <row r="179" s="8" customFormat="1" spans="1:11">
      <c r="A179" s="8" t="s">
        <v>7398</v>
      </c>
      <c r="B179" s="8" t="s">
        <v>7015</v>
      </c>
      <c r="C179" s="8" t="s">
        <v>7399</v>
      </c>
      <c r="D179" s="8" t="s">
        <v>7066</v>
      </c>
      <c r="E179" s="8" t="s">
        <v>7400</v>
      </c>
      <c r="F179" s="8">
        <v>14778</v>
      </c>
      <c r="G179" s="8" t="s">
        <v>7017</v>
      </c>
      <c r="H179" s="8" t="s">
        <v>7018</v>
      </c>
      <c r="I179" s="8">
        <v>17</v>
      </c>
      <c r="J179" s="8">
        <v>17</v>
      </c>
      <c r="K179" s="8" t="b">
        <v>1</v>
      </c>
    </row>
    <row r="180" s="8" customFormat="1" spans="1:11">
      <c r="A180" s="8" t="s">
        <v>7401</v>
      </c>
      <c r="B180" s="8" t="s">
        <v>7020</v>
      </c>
      <c r="C180" s="8" t="s">
        <v>7402</v>
      </c>
      <c r="D180" s="8" t="s">
        <v>7106</v>
      </c>
      <c r="E180" s="8" t="s">
        <v>7403</v>
      </c>
      <c r="F180" s="8">
        <v>48128</v>
      </c>
      <c r="G180" s="8" t="s">
        <v>7022</v>
      </c>
      <c r="H180" s="8" t="s">
        <v>7028</v>
      </c>
      <c r="I180" s="8">
        <v>17</v>
      </c>
      <c r="J180" s="8">
        <v>17</v>
      </c>
      <c r="K180" s="8" t="b">
        <v>1</v>
      </c>
    </row>
    <row r="181" s="8" customFormat="1" spans="1:11">
      <c r="A181" s="8" t="s">
        <v>7404</v>
      </c>
      <c r="B181" s="8" t="s">
        <v>7035</v>
      </c>
      <c r="D181" s="8" t="s">
        <v>7308</v>
      </c>
      <c r="E181" s="8" t="s">
        <v>7405</v>
      </c>
      <c r="F181" s="8">
        <v>37066</v>
      </c>
      <c r="G181" s="8" t="s">
        <v>7038</v>
      </c>
      <c r="H181" s="8" t="s">
        <v>7018</v>
      </c>
      <c r="I181" s="8">
        <v>17</v>
      </c>
      <c r="J181" s="8">
        <v>17</v>
      </c>
      <c r="K181" s="8" t="b">
        <v>1</v>
      </c>
    </row>
    <row r="182" s="8" customFormat="1" spans="1:11">
      <c r="A182" s="8" t="s">
        <v>293</v>
      </c>
      <c r="B182" s="8" t="s">
        <v>7042</v>
      </c>
      <c r="D182" s="8" t="s">
        <v>7289</v>
      </c>
      <c r="E182" s="8" t="s">
        <v>292</v>
      </c>
      <c r="F182" s="8">
        <v>3755</v>
      </c>
      <c r="H182" s="8" t="s">
        <v>7018</v>
      </c>
      <c r="I182" s="8">
        <v>18</v>
      </c>
      <c r="J182" s="8">
        <v>18</v>
      </c>
      <c r="K182" s="8" t="b">
        <v>1</v>
      </c>
    </row>
    <row r="183" s="8" customFormat="1" spans="1:11">
      <c r="A183" s="8" t="s">
        <v>233</v>
      </c>
      <c r="B183" s="8" t="s">
        <v>7042</v>
      </c>
      <c r="D183" s="8" t="s">
        <v>7308</v>
      </c>
      <c r="E183" s="8" t="s">
        <v>232</v>
      </c>
      <c r="F183" s="8">
        <v>37240</v>
      </c>
      <c r="H183" s="8" t="s">
        <v>7018</v>
      </c>
      <c r="I183" s="8">
        <v>18</v>
      </c>
      <c r="J183" s="8">
        <v>18</v>
      </c>
      <c r="K183" s="8" t="b">
        <v>1</v>
      </c>
    </row>
    <row r="184" s="8" customFormat="1" spans="1:11">
      <c r="A184" s="8" t="s">
        <v>7406</v>
      </c>
      <c r="B184" s="8" t="s">
        <v>7030</v>
      </c>
      <c r="D184" s="8" t="s">
        <v>7032</v>
      </c>
      <c r="E184" s="8" t="s">
        <v>7407</v>
      </c>
      <c r="F184" s="8">
        <v>85306</v>
      </c>
      <c r="G184" s="8" t="s">
        <v>7027</v>
      </c>
      <c r="H184" s="8" t="s">
        <v>7018</v>
      </c>
      <c r="I184" s="8">
        <v>18</v>
      </c>
      <c r="J184" s="8">
        <v>18</v>
      </c>
      <c r="K184" s="8" t="b">
        <v>1</v>
      </c>
    </row>
    <row r="185" s="8" customFormat="1" spans="1:11">
      <c r="A185" s="8" t="s">
        <v>7408</v>
      </c>
      <c r="B185" s="8" t="s">
        <v>7024</v>
      </c>
      <c r="C185" s="8" t="s">
        <v>7409</v>
      </c>
      <c r="D185" s="8" t="s">
        <v>7026</v>
      </c>
      <c r="E185" s="8" t="s">
        <v>3195</v>
      </c>
      <c r="F185" s="8">
        <v>95819</v>
      </c>
      <c r="G185" s="8" t="s">
        <v>7027</v>
      </c>
      <c r="H185" s="8" t="s">
        <v>7028</v>
      </c>
      <c r="I185" s="8">
        <v>18</v>
      </c>
      <c r="J185" s="8">
        <v>18</v>
      </c>
      <c r="K185" s="8" t="b">
        <v>1</v>
      </c>
    </row>
    <row r="186" s="8" customFormat="1" spans="1:11">
      <c r="A186" s="8" t="s">
        <v>7410</v>
      </c>
      <c r="B186" s="8" t="s">
        <v>7024</v>
      </c>
      <c r="D186" s="8" t="s">
        <v>7026</v>
      </c>
      <c r="E186" s="8" t="s">
        <v>7411</v>
      </c>
      <c r="F186" s="8">
        <v>94901</v>
      </c>
      <c r="G186" s="8" t="s">
        <v>7027</v>
      </c>
      <c r="H186" s="8" t="s">
        <v>7018</v>
      </c>
      <c r="I186" s="8">
        <v>18</v>
      </c>
      <c r="J186" s="8">
        <v>18</v>
      </c>
      <c r="K186" s="8" t="b">
        <v>1</v>
      </c>
    </row>
    <row r="187" s="8" customFormat="1" spans="1:11">
      <c r="A187" s="8" t="s">
        <v>7412</v>
      </c>
      <c r="B187" s="8" t="s">
        <v>7040</v>
      </c>
      <c r="D187" s="8" t="s">
        <v>7075</v>
      </c>
      <c r="E187" s="8" t="s">
        <v>7413</v>
      </c>
      <c r="F187" s="8">
        <v>45750</v>
      </c>
      <c r="G187" s="8" t="s">
        <v>7022</v>
      </c>
      <c r="H187" s="8" t="s">
        <v>7018</v>
      </c>
      <c r="I187" s="8">
        <v>18</v>
      </c>
      <c r="J187" s="8">
        <v>18</v>
      </c>
      <c r="K187" s="8" t="b">
        <v>0</v>
      </c>
    </row>
    <row r="188" s="8" customFormat="1" spans="1:11">
      <c r="A188" s="8" t="s">
        <v>7414</v>
      </c>
      <c r="B188" s="8" t="s">
        <v>7030</v>
      </c>
      <c r="C188" s="8" t="s">
        <v>7415</v>
      </c>
      <c r="D188" s="8" t="s">
        <v>7086</v>
      </c>
      <c r="E188" s="8" t="s">
        <v>7416</v>
      </c>
      <c r="F188" s="8">
        <v>59501</v>
      </c>
      <c r="G188" s="8" t="s">
        <v>7027</v>
      </c>
      <c r="H188" s="8" t="s">
        <v>7028</v>
      </c>
      <c r="I188" s="8">
        <v>18</v>
      </c>
      <c r="J188" s="8">
        <v>18</v>
      </c>
      <c r="K188" s="8" t="b">
        <v>1</v>
      </c>
    </row>
    <row r="189" s="8" customFormat="1" spans="1:11">
      <c r="A189" s="8" t="s">
        <v>7417</v>
      </c>
      <c r="B189" s="8" t="s">
        <v>7051</v>
      </c>
      <c r="C189" s="8" t="s">
        <v>7418</v>
      </c>
      <c r="D189" s="8" t="s">
        <v>7066</v>
      </c>
      <c r="E189" s="8" t="s">
        <v>3500</v>
      </c>
      <c r="F189" s="8">
        <v>11201</v>
      </c>
      <c r="G189" s="8" t="s">
        <v>7017</v>
      </c>
      <c r="H189" s="8" t="s">
        <v>7018</v>
      </c>
      <c r="I189" s="8">
        <v>18</v>
      </c>
      <c r="J189" s="8">
        <v>18</v>
      </c>
      <c r="K189" s="8" t="b">
        <v>0</v>
      </c>
    </row>
    <row r="190" s="8" customFormat="1" spans="1:11">
      <c r="A190" s="8" t="s">
        <v>7419</v>
      </c>
      <c r="B190" s="8" t="s">
        <v>7024</v>
      </c>
      <c r="D190" s="8" t="s">
        <v>7111</v>
      </c>
      <c r="E190" s="8" t="s">
        <v>7420</v>
      </c>
      <c r="F190" s="8">
        <v>75062</v>
      </c>
      <c r="G190" s="8" t="s">
        <v>7027</v>
      </c>
      <c r="H190" s="8" t="s">
        <v>7018</v>
      </c>
      <c r="I190" s="8">
        <v>18</v>
      </c>
      <c r="J190" s="8">
        <v>18</v>
      </c>
      <c r="K190" s="8" t="b">
        <v>1</v>
      </c>
    </row>
    <row r="191" s="8" customFormat="1" spans="1:11">
      <c r="A191" s="8" t="s">
        <v>7421</v>
      </c>
      <c r="B191" s="8" t="s">
        <v>7030</v>
      </c>
      <c r="D191" s="8" t="s">
        <v>7422</v>
      </c>
      <c r="E191" s="8" t="s">
        <v>7423</v>
      </c>
      <c r="F191" s="8">
        <v>84627</v>
      </c>
      <c r="G191" s="8" t="s">
        <v>7027</v>
      </c>
      <c r="H191" s="8" t="s">
        <v>7028</v>
      </c>
      <c r="I191" s="8">
        <v>19</v>
      </c>
      <c r="J191" s="8">
        <v>19</v>
      </c>
      <c r="K191" s="8" t="b">
        <v>0</v>
      </c>
    </row>
    <row r="192" s="8" customFormat="1" spans="1:11">
      <c r="A192" s="8" t="s">
        <v>2067</v>
      </c>
      <c r="B192" s="8" t="s">
        <v>7042</v>
      </c>
      <c r="C192" s="8" t="s">
        <v>2066</v>
      </c>
      <c r="D192" s="8" t="s">
        <v>7021</v>
      </c>
      <c r="E192" s="8" t="s">
        <v>2066</v>
      </c>
      <c r="F192" s="8">
        <v>46556</v>
      </c>
      <c r="H192" s="8" t="s">
        <v>7018</v>
      </c>
      <c r="I192" s="8">
        <v>20</v>
      </c>
      <c r="J192" s="8">
        <v>20</v>
      </c>
      <c r="K192" s="8" t="b">
        <v>0</v>
      </c>
    </row>
    <row r="193" s="8" customFormat="1" spans="1:11">
      <c r="A193" s="8" t="s">
        <v>7424</v>
      </c>
      <c r="B193" s="8" t="s">
        <v>7030</v>
      </c>
      <c r="D193" s="8" t="s">
        <v>7183</v>
      </c>
      <c r="E193" s="8" t="s">
        <v>7425</v>
      </c>
      <c r="F193" s="8">
        <v>81501</v>
      </c>
      <c r="G193" s="8" t="s">
        <v>7027</v>
      </c>
      <c r="H193" s="8" t="s">
        <v>7028</v>
      </c>
      <c r="I193" s="8">
        <v>20</v>
      </c>
      <c r="J193" s="8">
        <v>20</v>
      </c>
      <c r="K193" s="8" t="b">
        <v>1</v>
      </c>
    </row>
    <row r="194" s="8" customFormat="1" spans="1:11">
      <c r="A194" s="8" t="s">
        <v>7426</v>
      </c>
      <c r="B194" s="8" t="s">
        <v>7040</v>
      </c>
      <c r="D194" s="8" t="s">
        <v>7358</v>
      </c>
      <c r="E194" s="8" t="s">
        <v>7427</v>
      </c>
      <c r="F194" s="8">
        <v>68901</v>
      </c>
      <c r="G194" s="8" t="s">
        <v>7022</v>
      </c>
      <c r="H194" s="8" t="s">
        <v>7018</v>
      </c>
      <c r="I194" s="8">
        <v>20</v>
      </c>
      <c r="J194" s="8">
        <v>20</v>
      </c>
      <c r="K194" s="8" t="b">
        <v>0</v>
      </c>
    </row>
    <row r="195" s="8" customFormat="1" spans="1:11">
      <c r="A195" s="8" t="s">
        <v>7428</v>
      </c>
      <c r="B195" s="8" t="s">
        <v>7035</v>
      </c>
      <c r="D195" s="8" t="s">
        <v>7064</v>
      </c>
      <c r="E195" s="8" t="s">
        <v>7429</v>
      </c>
      <c r="F195" s="8">
        <v>29649</v>
      </c>
      <c r="G195" s="8" t="s">
        <v>7038</v>
      </c>
      <c r="H195" s="8" t="s">
        <v>7028</v>
      </c>
      <c r="I195" s="8">
        <v>20</v>
      </c>
      <c r="J195" s="8">
        <v>20</v>
      </c>
      <c r="K195" s="8" t="b">
        <v>1</v>
      </c>
    </row>
    <row r="196" s="8" customFormat="1" spans="1:11">
      <c r="A196" s="8" t="s">
        <v>7430</v>
      </c>
      <c r="B196" s="8" t="s">
        <v>7030</v>
      </c>
      <c r="D196" s="8" t="s">
        <v>7026</v>
      </c>
      <c r="E196" s="8" t="s">
        <v>7431</v>
      </c>
      <c r="F196" s="8">
        <v>91773</v>
      </c>
      <c r="G196" s="8" t="s">
        <v>7027</v>
      </c>
      <c r="H196" s="8" t="s">
        <v>7018</v>
      </c>
      <c r="I196" s="8">
        <v>20</v>
      </c>
      <c r="J196" s="8">
        <v>20</v>
      </c>
      <c r="K196" s="8" t="b">
        <v>1</v>
      </c>
    </row>
    <row r="197" s="8" customFormat="1" spans="1:11">
      <c r="A197" s="8" t="s">
        <v>7432</v>
      </c>
      <c r="B197" s="8" t="s">
        <v>7035</v>
      </c>
      <c r="D197" s="8" t="s">
        <v>7036</v>
      </c>
      <c r="E197" s="8" t="s">
        <v>7433</v>
      </c>
      <c r="F197" s="8">
        <v>28754</v>
      </c>
      <c r="G197" s="8" t="s">
        <v>7038</v>
      </c>
      <c r="H197" s="8" t="s">
        <v>7018</v>
      </c>
      <c r="I197" s="8">
        <v>20</v>
      </c>
      <c r="J197" s="8">
        <v>20</v>
      </c>
      <c r="K197" s="8" t="b">
        <v>1</v>
      </c>
    </row>
    <row r="198" s="8" customFormat="1" spans="1:11">
      <c r="A198" s="8" t="s">
        <v>7434</v>
      </c>
      <c r="B198" s="8" t="s">
        <v>7020</v>
      </c>
      <c r="D198" s="8" t="s">
        <v>7075</v>
      </c>
      <c r="E198" s="8" t="s">
        <v>7435</v>
      </c>
      <c r="F198" s="8">
        <v>43081</v>
      </c>
      <c r="G198" s="8" t="s">
        <v>7022</v>
      </c>
      <c r="H198" s="8" t="s">
        <v>7018</v>
      </c>
      <c r="I198" s="8">
        <v>20</v>
      </c>
      <c r="J198" s="8">
        <v>20</v>
      </c>
      <c r="K198" s="8" t="b">
        <v>0</v>
      </c>
    </row>
    <row r="199" s="8" customFormat="1" spans="1:11">
      <c r="A199" s="8" t="s">
        <v>7436</v>
      </c>
      <c r="B199" s="8" t="s">
        <v>7051</v>
      </c>
      <c r="C199" s="8" t="s">
        <v>7437</v>
      </c>
      <c r="D199" s="8" t="s">
        <v>7066</v>
      </c>
      <c r="E199" s="8" t="s">
        <v>878</v>
      </c>
      <c r="F199" s="8">
        <v>13753</v>
      </c>
      <c r="G199" s="8" t="s">
        <v>7017</v>
      </c>
      <c r="H199" s="8" t="s">
        <v>7028</v>
      </c>
      <c r="I199" s="8">
        <v>20</v>
      </c>
      <c r="J199" s="8">
        <v>20</v>
      </c>
      <c r="K199" s="8" t="b">
        <v>1</v>
      </c>
    </row>
    <row r="200" s="8" customFormat="1" spans="1:11">
      <c r="A200" s="8" t="s">
        <v>7438</v>
      </c>
      <c r="B200" s="8" t="s">
        <v>7047</v>
      </c>
      <c r="D200" s="8" t="s">
        <v>7207</v>
      </c>
      <c r="E200" s="8" t="s">
        <v>7439</v>
      </c>
      <c r="F200" s="8">
        <v>35115</v>
      </c>
      <c r="G200" s="8" t="s">
        <v>7038</v>
      </c>
      <c r="H200" s="8" t="s">
        <v>7028</v>
      </c>
      <c r="I200" s="8">
        <v>20</v>
      </c>
      <c r="J200" s="8">
        <v>20</v>
      </c>
      <c r="K200" s="8" t="b">
        <v>0</v>
      </c>
    </row>
    <row r="201" s="8" customFormat="1" spans="1:11">
      <c r="A201" s="8" t="s">
        <v>7440</v>
      </c>
      <c r="B201" s="8" t="s">
        <v>7051</v>
      </c>
      <c r="D201" s="8" t="s">
        <v>7113</v>
      </c>
      <c r="E201" s="8" t="s">
        <v>1802</v>
      </c>
      <c r="F201" s="8">
        <v>16701</v>
      </c>
      <c r="G201" s="8" t="s">
        <v>7017</v>
      </c>
      <c r="H201" s="8" t="s">
        <v>7028</v>
      </c>
      <c r="I201" s="8">
        <v>20</v>
      </c>
      <c r="J201" s="8">
        <v>20</v>
      </c>
      <c r="K201" s="8" t="b">
        <v>1</v>
      </c>
    </row>
    <row r="202" s="8" customFormat="1" spans="1:11">
      <c r="A202" s="8" t="s">
        <v>7441</v>
      </c>
      <c r="B202" s="8" t="s">
        <v>7042</v>
      </c>
      <c r="C202" s="8" t="s">
        <v>7442</v>
      </c>
      <c r="D202" s="8" t="s">
        <v>7106</v>
      </c>
      <c r="E202" s="8" t="s">
        <v>80</v>
      </c>
      <c r="F202" s="8">
        <v>48109</v>
      </c>
      <c r="H202" s="8" t="s">
        <v>7028</v>
      </c>
      <c r="I202" s="8">
        <v>21</v>
      </c>
      <c r="J202" s="8">
        <v>21</v>
      </c>
      <c r="K202" s="8" t="b">
        <v>0</v>
      </c>
    </row>
    <row r="203" s="8" customFormat="1" spans="1:11">
      <c r="A203" s="8" t="s">
        <v>7443</v>
      </c>
      <c r="B203" s="8" t="s">
        <v>7024</v>
      </c>
      <c r="C203" s="8" t="s">
        <v>7444</v>
      </c>
      <c r="D203" s="8" t="s">
        <v>7026</v>
      </c>
      <c r="E203" s="8" t="s">
        <v>168</v>
      </c>
      <c r="F203" s="8">
        <v>90032</v>
      </c>
      <c r="G203" s="8" t="s">
        <v>7027</v>
      </c>
      <c r="H203" s="8" t="s">
        <v>7028</v>
      </c>
      <c r="I203" s="8">
        <v>21</v>
      </c>
      <c r="J203" s="8">
        <v>21</v>
      </c>
      <c r="K203" s="8" t="b">
        <v>1</v>
      </c>
    </row>
    <row r="204" s="8" customFormat="1" spans="1:11">
      <c r="A204" s="8" t="s">
        <v>7445</v>
      </c>
      <c r="B204" s="8" t="s">
        <v>7020</v>
      </c>
      <c r="D204" s="8" t="s">
        <v>7075</v>
      </c>
      <c r="E204" s="8" t="s">
        <v>7446</v>
      </c>
      <c r="F204" s="8">
        <v>45314</v>
      </c>
      <c r="G204" s="8" t="s">
        <v>7022</v>
      </c>
      <c r="H204" s="8" t="s">
        <v>7018</v>
      </c>
      <c r="I204" s="8">
        <v>21</v>
      </c>
      <c r="J204" s="8">
        <v>21</v>
      </c>
      <c r="K204" s="8" t="b">
        <v>1</v>
      </c>
    </row>
    <row r="205" s="8" customFormat="1" spans="1:11">
      <c r="A205" s="8" t="s">
        <v>7447</v>
      </c>
      <c r="B205" s="8" t="s">
        <v>7055</v>
      </c>
      <c r="D205" s="8" t="s">
        <v>7066</v>
      </c>
      <c r="E205" s="8" t="s">
        <v>212</v>
      </c>
      <c r="F205" s="8">
        <v>13346</v>
      </c>
      <c r="H205" s="8" t="s">
        <v>7018</v>
      </c>
      <c r="I205" s="8">
        <v>21</v>
      </c>
      <c r="J205" s="8">
        <v>21</v>
      </c>
      <c r="K205" s="8" t="b">
        <v>1</v>
      </c>
    </row>
    <row r="206" s="8" customFormat="1" spans="1:11">
      <c r="A206" s="8" t="s">
        <v>7448</v>
      </c>
      <c r="B206" s="8" t="s">
        <v>7015</v>
      </c>
      <c r="C206" s="8" t="s">
        <v>7449</v>
      </c>
      <c r="D206" s="8" t="s">
        <v>7066</v>
      </c>
      <c r="E206" s="8" t="s">
        <v>7067</v>
      </c>
      <c r="F206" s="8">
        <v>10021</v>
      </c>
      <c r="G206" s="8" t="s">
        <v>7017</v>
      </c>
      <c r="H206" s="8" t="s">
        <v>7028</v>
      </c>
      <c r="I206" s="8">
        <v>21</v>
      </c>
      <c r="J206" s="8">
        <v>21</v>
      </c>
      <c r="K206" s="8" t="b">
        <v>1</v>
      </c>
    </row>
    <row r="207" s="8" customFormat="1" spans="1:11">
      <c r="A207" s="8" t="s">
        <v>7450</v>
      </c>
      <c r="B207" s="8" t="s">
        <v>7047</v>
      </c>
      <c r="D207" s="8" t="s">
        <v>7174</v>
      </c>
      <c r="E207" s="8" t="s">
        <v>7451</v>
      </c>
      <c r="F207" s="8">
        <v>24327</v>
      </c>
      <c r="G207" s="8" t="s">
        <v>7038</v>
      </c>
      <c r="H207" s="8" t="s">
        <v>7018</v>
      </c>
      <c r="I207" s="8">
        <v>21</v>
      </c>
      <c r="J207" s="8">
        <v>21</v>
      </c>
      <c r="K207" s="8" t="b">
        <v>1</v>
      </c>
    </row>
    <row r="208" s="8" customFormat="1" spans="1:11">
      <c r="A208" s="8" t="s">
        <v>7452</v>
      </c>
      <c r="B208" s="8" t="s">
        <v>7055</v>
      </c>
      <c r="D208" s="8" t="s">
        <v>7113</v>
      </c>
      <c r="E208" s="8" t="s">
        <v>7453</v>
      </c>
      <c r="F208" s="8">
        <v>19041</v>
      </c>
      <c r="H208" s="8" t="s">
        <v>7018</v>
      </c>
      <c r="I208" s="8">
        <v>21</v>
      </c>
      <c r="J208" s="8">
        <v>21</v>
      </c>
      <c r="K208" s="8" t="b">
        <v>1</v>
      </c>
    </row>
    <row r="209" s="8" customFormat="1" spans="1:11">
      <c r="A209" s="8" t="s">
        <v>7454</v>
      </c>
      <c r="B209" s="8" t="s">
        <v>7047</v>
      </c>
      <c r="D209" s="8" t="s">
        <v>7174</v>
      </c>
      <c r="E209" s="8" t="s">
        <v>7455</v>
      </c>
      <c r="F209" s="8">
        <v>23909</v>
      </c>
      <c r="G209" s="8" t="s">
        <v>7038</v>
      </c>
      <c r="H209" s="8" t="s">
        <v>7028</v>
      </c>
      <c r="I209" s="8">
        <v>21</v>
      </c>
      <c r="J209" s="8">
        <v>21</v>
      </c>
      <c r="K209" s="8" t="b">
        <v>1</v>
      </c>
    </row>
    <row r="210" s="8" customFormat="1" spans="1:11">
      <c r="A210" s="8" t="s">
        <v>7456</v>
      </c>
      <c r="B210" s="8" t="s">
        <v>7051</v>
      </c>
      <c r="D210" s="8" t="s">
        <v>7016</v>
      </c>
      <c r="E210" s="8" t="s">
        <v>7457</v>
      </c>
      <c r="F210" s="8">
        <v>1915</v>
      </c>
      <c r="G210" s="8" t="s">
        <v>7017</v>
      </c>
      <c r="H210" s="8" t="s">
        <v>7018</v>
      </c>
      <c r="I210" s="8">
        <v>21</v>
      </c>
      <c r="J210" s="8">
        <v>21</v>
      </c>
      <c r="K210" s="8" t="b">
        <v>0</v>
      </c>
    </row>
    <row r="211" s="8" customFormat="1" spans="1:11">
      <c r="A211" s="8" t="s">
        <v>7458</v>
      </c>
      <c r="B211" s="8" t="s">
        <v>7015</v>
      </c>
      <c r="C211" s="8" t="s">
        <v>7459</v>
      </c>
      <c r="D211" s="8" t="s">
        <v>7066</v>
      </c>
      <c r="E211" s="8" t="s">
        <v>7460</v>
      </c>
      <c r="F211" s="8">
        <v>11568</v>
      </c>
      <c r="G211" s="8" t="s">
        <v>7017</v>
      </c>
      <c r="H211" s="8" t="s">
        <v>7018</v>
      </c>
      <c r="I211" s="8">
        <v>21</v>
      </c>
      <c r="J211" s="8">
        <v>21</v>
      </c>
      <c r="K211" s="8" t="b">
        <v>1</v>
      </c>
    </row>
    <row r="212" s="8" customFormat="1" spans="1:11">
      <c r="A212" s="8" t="s">
        <v>7461</v>
      </c>
      <c r="B212" s="8" t="s">
        <v>7015</v>
      </c>
      <c r="D212" s="8" t="s">
        <v>7103</v>
      </c>
      <c r="E212" s="8" t="s">
        <v>7462</v>
      </c>
      <c r="F212" s="8">
        <v>21252</v>
      </c>
      <c r="G212" s="8" t="s">
        <v>7017</v>
      </c>
      <c r="H212" s="8" t="s">
        <v>7028</v>
      </c>
      <c r="I212" s="8">
        <v>21</v>
      </c>
      <c r="J212" s="8">
        <v>21</v>
      </c>
      <c r="K212" s="8" t="b">
        <v>1</v>
      </c>
    </row>
    <row r="213" s="8" customFormat="1" spans="1:11">
      <c r="A213" s="8" t="s">
        <v>7463</v>
      </c>
      <c r="B213" s="8" t="s">
        <v>7020</v>
      </c>
      <c r="C213" s="8" t="s">
        <v>7463</v>
      </c>
      <c r="D213" s="8" t="s">
        <v>7223</v>
      </c>
      <c r="E213" s="8" t="s">
        <v>7464</v>
      </c>
      <c r="F213" s="8">
        <v>55812</v>
      </c>
      <c r="G213" s="8" t="s">
        <v>7022</v>
      </c>
      <c r="H213" s="8" t="s">
        <v>7028</v>
      </c>
      <c r="I213" s="8">
        <v>21</v>
      </c>
      <c r="J213" s="8">
        <v>21</v>
      </c>
      <c r="K213" s="8" t="b">
        <v>1</v>
      </c>
    </row>
    <row r="214" s="8" customFormat="1" spans="1:11">
      <c r="A214" s="8" t="s">
        <v>7465</v>
      </c>
      <c r="B214" s="8" t="s">
        <v>7020</v>
      </c>
      <c r="C214" s="8" t="s">
        <v>7466</v>
      </c>
      <c r="D214" s="8" t="s">
        <v>7072</v>
      </c>
      <c r="E214" s="8" t="s">
        <v>7467</v>
      </c>
      <c r="F214" s="8">
        <v>54701</v>
      </c>
      <c r="G214" s="8" t="s">
        <v>7022</v>
      </c>
      <c r="H214" s="8" t="s">
        <v>7028</v>
      </c>
      <c r="I214" s="8">
        <v>21</v>
      </c>
      <c r="J214" s="8">
        <v>21</v>
      </c>
      <c r="K214" s="8" t="b">
        <v>1</v>
      </c>
    </row>
    <row r="215" s="8" customFormat="1" spans="1:11">
      <c r="A215" s="8" t="s">
        <v>7468</v>
      </c>
      <c r="B215" s="8" t="s">
        <v>7055</v>
      </c>
      <c r="C215" s="8" t="s">
        <v>7469</v>
      </c>
      <c r="D215" s="8" t="s">
        <v>7174</v>
      </c>
      <c r="E215" s="8" t="s">
        <v>1964</v>
      </c>
      <c r="F215" s="8">
        <v>24450</v>
      </c>
      <c r="H215" s="8" t="s">
        <v>7018</v>
      </c>
      <c r="I215" s="8">
        <v>21</v>
      </c>
      <c r="J215" s="8">
        <v>21</v>
      </c>
      <c r="K215" s="8" t="b">
        <v>1</v>
      </c>
    </row>
    <row r="216" s="8" customFormat="1" spans="1:11">
      <c r="A216" s="8" t="s">
        <v>7470</v>
      </c>
      <c r="B216" s="8" t="s">
        <v>7024</v>
      </c>
      <c r="D216" s="8" t="s">
        <v>7422</v>
      </c>
      <c r="E216" s="8" t="s">
        <v>2214</v>
      </c>
      <c r="F216" s="8">
        <v>84105</v>
      </c>
      <c r="G216" s="8" t="s">
        <v>7027</v>
      </c>
      <c r="H216" s="8" t="s">
        <v>7018</v>
      </c>
      <c r="I216" s="8">
        <v>21</v>
      </c>
      <c r="J216" s="8">
        <v>21</v>
      </c>
      <c r="K216" s="8" t="b">
        <v>1</v>
      </c>
    </row>
    <row r="217" s="8" customFormat="1" spans="1:11">
      <c r="A217" s="8" t="s">
        <v>328</v>
      </c>
      <c r="B217" s="8" t="s">
        <v>7042</v>
      </c>
      <c r="D217" s="8" t="s">
        <v>7471</v>
      </c>
      <c r="E217" s="8" t="s">
        <v>7472</v>
      </c>
      <c r="F217" s="8">
        <v>20057</v>
      </c>
      <c r="H217" s="8" t="s">
        <v>7018</v>
      </c>
      <c r="I217" s="8">
        <v>22</v>
      </c>
      <c r="J217" s="8">
        <v>22</v>
      </c>
      <c r="K217" s="8" t="b">
        <v>1</v>
      </c>
    </row>
    <row r="218" s="8" customFormat="1" spans="1:11">
      <c r="A218" s="8" t="s">
        <v>7473</v>
      </c>
      <c r="B218" s="8" t="s">
        <v>7042</v>
      </c>
      <c r="C218" s="8" t="s">
        <v>7474</v>
      </c>
      <c r="D218" s="8" t="s">
        <v>7036</v>
      </c>
      <c r="E218" s="8" t="s">
        <v>2395</v>
      </c>
      <c r="F218" s="8">
        <v>27599</v>
      </c>
      <c r="H218" s="8" t="s">
        <v>7028</v>
      </c>
      <c r="I218" s="8">
        <v>22</v>
      </c>
      <c r="J218" s="8">
        <v>22</v>
      </c>
      <c r="K218" s="8" t="b">
        <v>1</v>
      </c>
    </row>
    <row r="219" s="8" customFormat="1" spans="1:11">
      <c r="A219" s="8" t="s">
        <v>7475</v>
      </c>
      <c r="B219" s="8" t="s">
        <v>7040</v>
      </c>
      <c r="D219" s="8" t="s">
        <v>7075</v>
      </c>
      <c r="E219" s="8" t="s">
        <v>7476</v>
      </c>
      <c r="F219" s="8">
        <v>45817</v>
      </c>
      <c r="G219" s="8" t="s">
        <v>7022</v>
      </c>
      <c r="H219" s="8" t="s">
        <v>7018</v>
      </c>
      <c r="I219" s="8">
        <v>22</v>
      </c>
      <c r="J219" s="8">
        <v>22</v>
      </c>
      <c r="K219" s="8" t="b">
        <v>1</v>
      </c>
    </row>
    <row r="220" s="8" customFormat="1" spans="1:11">
      <c r="A220" s="8" t="s">
        <v>7477</v>
      </c>
      <c r="B220" s="8" t="s">
        <v>7051</v>
      </c>
      <c r="C220" s="8" t="s">
        <v>7478</v>
      </c>
      <c r="D220" s="8" t="s">
        <v>7066</v>
      </c>
      <c r="E220" s="8" t="s">
        <v>3500</v>
      </c>
      <c r="F220" s="8">
        <v>11201</v>
      </c>
      <c r="G220" s="8" t="s">
        <v>7017</v>
      </c>
      <c r="H220" s="8" t="s">
        <v>7028</v>
      </c>
      <c r="I220" s="8">
        <v>22</v>
      </c>
      <c r="J220" s="8">
        <v>22</v>
      </c>
      <c r="K220" s="8" t="b">
        <v>0</v>
      </c>
    </row>
    <row r="221" s="8" customFormat="1" spans="1:11">
      <c r="A221" s="8" t="s">
        <v>7479</v>
      </c>
      <c r="B221" s="8" t="s">
        <v>7035</v>
      </c>
      <c r="D221" s="8" t="s">
        <v>7480</v>
      </c>
      <c r="E221" s="8" t="s">
        <v>7481</v>
      </c>
      <c r="F221" s="8">
        <v>42301</v>
      </c>
      <c r="G221" s="8" t="s">
        <v>7038</v>
      </c>
      <c r="H221" s="8" t="s">
        <v>7018</v>
      </c>
      <c r="I221" s="8">
        <v>22</v>
      </c>
      <c r="J221" s="8">
        <v>22</v>
      </c>
      <c r="K221" s="8" t="b">
        <v>1</v>
      </c>
    </row>
    <row r="222" s="8" customFormat="1" spans="1:11">
      <c r="A222" s="8" t="s">
        <v>7482</v>
      </c>
      <c r="B222" s="8" t="s">
        <v>7040</v>
      </c>
      <c r="C222" s="8" t="s">
        <v>7483</v>
      </c>
      <c r="D222" s="8" t="s">
        <v>7041</v>
      </c>
      <c r="E222" s="8" t="s">
        <v>1052</v>
      </c>
      <c r="F222" s="8">
        <v>60640</v>
      </c>
      <c r="G222" s="8" t="s">
        <v>7022</v>
      </c>
      <c r="H222" s="8" t="s">
        <v>7018</v>
      </c>
      <c r="I222" s="8">
        <v>22</v>
      </c>
      <c r="J222" s="8">
        <v>22</v>
      </c>
      <c r="K222" s="8" t="b">
        <v>1</v>
      </c>
    </row>
    <row r="223" s="8" customFormat="1" spans="1:11">
      <c r="A223" s="8" t="s">
        <v>7484</v>
      </c>
      <c r="B223" s="8" t="s">
        <v>7035</v>
      </c>
      <c r="C223" s="8" t="s">
        <v>7484</v>
      </c>
      <c r="D223" s="8" t="s">
        <v>7064</v>
      </c>
      <c r="E223" s="8" t="s">
        <v>7485</v>
      </c>
      <c r="F223" s="8">
        <v>29303</v>
      </c>
      <c r="G223" s="8" t="s">
        <v>7038</v>
      </c>
      <c r="H223" s="8" t="s">
        <v>7028</v>
      </c>
      <c r="I223" s="8">
        <v>22</v>
      </c>
      <c r="J223" s="8">
        <v>22</v>
      </c>
      <c r="K223" s="8" t="b">
        <v>1</v>
      </c>
    </row>
    <row r="224" s="8" customFormat="1" spans="1:11">
      <c r="A224" s="8" t="s">
        <v>7486</v>
      </c>
      <c r="B224" s="8" t="s">
        <v>7040</v>
      </c>
      <c r="D224" s="8" t="s">
        <v>7197</v>
      </c>
      <c r="E224" s="8" t="s">
        <v>7487</v>
      </c>
      <c r="F224" s="8">
        <v>67117</v>
      </c>
      <c r="G224" s="8" t="s">
        <v>7022</v>
      </c>
      <c r="H224" s="8" t="s">
        <v>7018</v>
      </c>
      <c r="I224" s="8">
        <v>23</v>
      </c>
      <c r="J224" s="8">
        <v>23</v>
      </c>
      <c r="K224" s="8" t="b">
        <v>1</v>
      </c>
    </row>
    <row r="225" s="8" customFormat="1" spans="1:11">
      <c r="A225" s="8" t="s">
        <v>7488</v>
      </c>
      <c r="B225" s="8" t="s">
        <v>7051</v>
      </c>
      <c r="D225" s="8" t="s">
        <v>7066</v>
      </c>
      <c r="E225" s="8" t="s">
        <v>7067</v>
      </c>
      <c r="F225" s="8">
        <v>10032</v>
      </c>
      <c r="G225" s="8" t="s">
        <v>7017</v>
      </c>
      <c r="H225" s="8" t="s">
        <v>7018</v>
      </c>
      <c r="I225" s="8">
        <v>23</v>
      </c>
      <c r="J225" s="8">
        <v>23</v>
      </c>
      <c r="K225" s="8" t="b">
        <v>1</v>
      </c>
    </row>
    <row r="226" s="8" customFormat="1" spans="1:11">
      <c r="A226" s="8" t="s">
        <v>7489</v>
      </c>
      <c r="B226" s="8" t="s">
        <v>7047</v>
      </c>
      <c r="D226" s="8" t="s">
        <v>7064</v>
      </c>
      <c r="E226" s="8" t="s">
        <v>7485</v>
      </c>
      <c r="F226" s="8">
        <v>29302</v>
      </c>
      <c r="G226" s="8" t="s">
        <v>7038</v>
      </c>
      <c r="H226" s="8" t="s">
        <v>7018</v>
      </c>
      <c r="I226" s="8">
        <v>23</v>
      </c>
      <c r="J226" s="8">
        <v>23</v>
      </c>
      <c r="K226" s="8" t="b">
        <v>0</v>
      </c>
    </row>
    <row r="227" s="8" customFormat="1" spans="1:11">
      <c r="A227" s="8" t="s">
        <v>7490</v>
      </c>
      <c r="B227" s="8" t="s">
        <v>7040</v>
      </c>
      <c r="D227" s="8" t="s">
        <v>7387</v>
      </c>
      <c r="E227" s="8" t="s">
        <v>7491</v>
      </c>
      <c r="F227" s="8">
        <v>57301</v>
      </c>
      <c r="G227" s="8" t="s">
        <v>7022</v>
      </c>
      <c r="H227" s="8" t="s">
        <v>7018</v>
      </c>
      <c r="I227" s="8">
        <v>23</v>
      </c>
      <c r="J227" s="8">
        <v>23</v>
      </c>
      <c r="K227" s="8" t="b">
        <v>1</v>
      </c>
    </row>
    <row r="228" s="8" customFormat="1" spans="1:11">
      <c r="A228" s="8" t="s">
        <v>7492</v>
      </c>
      <c r="B228" s="8" t="s">
        <v>7035</v>
      </c>
      <c r="C228" s="8" t="s">
        <v>7493</v>
      </c>
      <c r="D228" s="8" t="s">
        <v>7494</v>
      </c>
      <c r="E228" s="8" t="s">
        <v>7495</v>
      </c>
      <c r="F228" s="8">
        <v>26241</v>
      </c>
      <c r="G228" s="8" t="s">
        <v>7038</v>
      </c>
      <c r="H228" s="8" t="s">
        <v>7018</v>
      </c>
      <c r="I228" s="8">
        <v>23</v>
      </c>
      <c r="J228" s="8">
        <v>23</v>
      </c>
      <c r="K228" s="8" t="b">
        <v>0</v>
      </c>
    </row>
    <row r="229" s="8" customFormat="1" spans="1:11">
      <c r="A229" s="8" t="s">
        <v>7496</v>
      </c>
      <c r="B229" s="8" t="s">
        <v>7030</v>
      </c>
      <c r="D229" s="8" t="s">
        <v>7183</v>
      </c>
      <c r="E229" s="8" t="s">
        <v>7497</v>
      </c>
      <c r="F229" s="8">
        <v>81301</v>
      </c>
      <c r="G229" s="8" t="s">
        <v>7027</v>
      </c>
      <c r="H229" s="8" t="s">
        <v>7028</v>
      </c>
      <c r="I229" s="8">
        <v>23</v>
      </c>
      <c r="J229" s="8">
        <v>23</v>
      </c>
      <c r="K229" s="8" t="b">
        <v>1</v>
      </c>
    </row>
    <row r="230" s="8" customFormat="1" spans="1:11">
      <c r="A230" s="8" t="s">
        <v>7498</v>
      </c>
      <c r="B230" s="8" t="s">
        <v>7030</v>
      </c>
      <c r="D230" s="8" t="s">
        <v>7111</v>
      </c>
      <c r="E230" s="8" t="s">
        <v>7499</v>
      </c>
      <c r="F230" s="8">
        <v>79697</v>
      </c>
      <c r="G230" s="8" t="s">
        <v>7027</v>
      </c>
      <c r="H230" s="8" t="s">
        <v>7018</v>
      </c>
      <c r="I230" s="8">
        <v>23</v>
      </c>
      <c r="J230" s="8">
        <v>23</v>
      </c>
      <c r="K230" s="8" t="b">
        <v>1</v>
      </c>
    </row>
    <row r="231" s="8" customFormat="1" spans="1:11">
      <c r="A231" s="8" t="s">
        <v>7500</v>
      </c>
      <c r="B231" s="8" t="s">
        <v>7040</v>
      </c>
      <c r="D231" s="8" t="s">
        <v>7223</v>
      </c>
      <c r="E231" s="8" t="s">
        <v>2405</v>
      </c>
      <c r="F231" s="8">
        <v>55404</v>
      </c>
      <c r="G231" s="8" t="s">
        <v>7022</v>
      </c>
      <c r="H231" s="8" t="s">
        <v>7018</v>
      </c>
      <c r="I231" s="8">
        <v>23</v>
      </c>
      <c r="J231" s="8">
        <v>23</v>
      </c>
      <c r="K231" s="8" t="b">
        <v>1</v>
      </c>
    </row>
    <row r="232" s="8" customFormat="1" spans="1:11">
      <c r="A232" s="8" t="s">
        <v>7501</v>
      </c>
      <c r="B232" s="8" t="s">
        <v>7051</v>
      </c>
      <c r="D232" s="8" t="s">
        <v>7113</v>
      </c>
      <c r="E232" s="8" t="s">
        <v>3312</v>
      </c>
      <c r="F232" s="8">
        <v>16125</v>
      </c>
      <c r="G232" s="8" t="s">
        <v>7017</v>
      </c>
      <c r="H232" s="8" t="s">
        <v>7018</v>
      </c>
      <c r="I232" s="8">
        <v>23</v>
      </c>
      <c r="J232" s="8">
        <v>23</v>
      </c>
      <c r="K232" s="8" t="b">
        <v>1</v>
      </c>
    </row>
    <row r="233" s="8" customFormat="1" spans="1:11">
      <c r="A233" s="8" t="s">
        <v>7502</v>
      </c>
      <c r="B233" s="8" t="s">
        <v>7030</v>
      </c>
      <c r="C233" s="8" t="s">
        <v>7502</v>
      </c>
      <c r="D233" s="8" t="s">
        <v>7086</v>
      </c>
      <c r="E233" s="8" t="s">
        <v>7503</v>
      </c>
      <c r="F233" s="8">
        <v>59725</v>
      </c>
      <c r="G233" s="8" t="s">
        <v>7027</v>
      </c>
      <c r="H233" s="8" t="s">
        <v>7028</v>
      </c>
      <c r="I233" s="8">
        <v>23</v>
      </c>
      <c r="J233" s="8">
        <v>23</v>
      </c>
      <c r="K233" s="8" t="b">
        <v>1</v>
      </c>
    </row>
    <row r="234" s="8" customFormat="1" spans="1:11">
      <c r="A234" s="8" t="s">
        <v>93</v>
      </c>
      <c r="B234" s="8" t="s">
        <v>7042</v>
      </c>
      <c r="C234" s="8" t="s">
        <v>7504</v>
      </c>
      <c r="D234" s="8" t="s">
        <v>7113</v>
      </c>
      <c r="E234" s="8" t="s">
        <v>92</v>
      </c>
      <c r="F234" s="8">
        <v>15213</v>
      </c>
      <c r="H234" s="8" t="s">
        <v>7018</v>
      </c>
      <c r="I234" s="8">
        <v>24</v>
      </c>
      <c r="J234" s="8">
        <v>24</v>
      </c>
      <c r="K234" s="8" t="b">
        <v>1</v>
      </c>
    </row>
    <row r="235" s="8" customFormat="1" spans="1:11">
      <c r="A235" s="8" t="s">
        <v>204</v>
      </c>
      <c r="B235" s="8" t="s">
        <v>7042</v>
      </c>
      <c r="D235" s="8" t="s">
        <v>7128</v>
      </c>
      <c r="E235" s="8" t="s">
        <v>102</v>
      </c>
      <c r="F235" s="8">
        <v>30322</v>
      </c>
      <c r="H235" s="8" t="s">
        <v>7018</v>
      </c>
      <c r="I235" s="8">
        <v>24</v>
      </c>
      <c r="J235" s="8">
        <v>24</v>
      </c>
      <c r="K235" s="8" t="b">
        <v>1</v>
      </c>
    </row>
    <row r="236" s="8" customFormat="1" spans="1:11">
      <c r="A236" s="8" t="s">
        <v>2443</v>
      </c>
      <c r="B236" s="8" t="s">
        <v>7042</v>
      </c>
      <c r="C236" s="8" t="s">
        <v>7505</v>
      </c>
      <c r="D236" s="8" t="s">
        <v>7174</v>
      </c>
      <c r="E236" s="8" t="s">
        <v>2442</v>
      </c>
      <c r="F236" s="8">
        <v>22904</v>
      </c>
      <c r="H236" s="8" t="s">
        <v>7028</v>
      </c>
      <c r="I236" s="8">
        <v>24</v>
      </c>
      <c r="J236" s="8">
        <v>24</v>
      </c>
      <c r="K236" s="8" t="b">
        <v>1</v>
      </c>
    </row>
    <row r="237" s="8" customFormat="1" spans="1:11">
      <c r="A237" s="8" t="s">
        <v>149</v>
      </c>
      <c r="B237" s="8" t="s">
        <v>7042</v>
      </c>
      <c r="C237" s="8" t="s">
        <v>7506</v>
      </c>
      <c r="D237" s="8" t="s">
        <v>7089</v>
      </c>
      <c r="E237" s="8" t="s">
        <v>148</v>
      </c>
      <c r="F237" s="8">
        <v>63130</v>
      </c>
      <c r="H237" s="8" t="s">
        <v>7018</v>
      </c>
      <c r="I237" s="8">
        <v>24</v>
      </c>
      <c r="J237" s="8">
        <v>24</v>
      </c>
      <c r="K237" s="8" t="b">
        <v>1</v>
      </c>
    </row>
    <row r="238" s="8" customFormat="1" spans="1:11">
      <c r="A238" s="8" t="s">
        <v>7507</v>
      </c>
      <c r="B238" s="8" t="s">
        <v>7047</v>
      </c>
      <c r="D238" s="8" t="s">
        <v>7480</v>
      </c>
      <c r="E238" s="8" t="s">
        <v>7508</v>
      </c>
      <c r="F238" s="8">
        <v>40390</v>
      </c>
      <c r="G238" s="8" t="s">
        <v>7038</v>
      </c>
      <c r="H238" s="8" t="s">
        <v>7018</v>
      </c>
      <c r="I238" s="8">
        <v>24</v>
      </c>
      <c r="J238" s="8">
        <v>24</v>
      </c>
      <c r="K238" s="8" t="b">
        <v>1</v>
      </c>
    </row>
    <row r="239" s="8" customFormat="1" spans="1:11">
      <c r="A239" s="8" t="s">
        <v>7509</v>
      </c>
      <c r="B239" s="8" t="s">
        <v>7055</v>
      </c>
      <c r="D239" s="8" t="s">
        <v>7131</v>
      </c>
      <c r="E239" s="8" t="s">
        <v>7510</v>
      </c>
      <c r="F239" s="8">
        <v>4240</v>
      </c>
      <c r="H239" s="8" t="s">
        <v>7018</v>
      </c>
      <c r="I239" s="8">
        <v>24</v>
      </c>
      <c r="J239" s="8">
        <v>24</v>
      </c>
      <c r="K239" s="8" t="b">
        <v>0</v>
      </c>
    </row>
    <row r="240" s="8" customFormat="1" spans="1:11">
      <c r="A240" s="8" t="s">
        <v>7511</v>
      </c>
      <c r="B240" s="8" t="s">
        <v>7047</v>
      </c>
      <c r="D240" s="8" t="s">
        <v>7064</v>
      </c>
      <c r="E240" s="8" t="s">
        <v>3312</v>
      </c>
      <c r="F240" s="8">
        <v>29614</v>
      </c>
      <c r="G240" s="8" t="s">
        <v>7038</v>
      </c>
      <c r="H240" s="8" t="s">
        <v>7018</v>
      </c>
      <c r="I240" s="8">
        <v>24</v>
      </c>
      <c r="J240" s="8">
        <v>24</v>
      </c>
      <c r="K240" s="8" t="b">
        <v>1</v>
      </c>
    </row>
    <row r="241" s="8" customFormat="1" spans="1:11">
      <c r="A241" s="8" t="s">
        <v>7512</v>
      </c>
      <c r="B241" s="8" t="s">
        <v>7035</v>
      </c>
      <c r="D241" s="8" t="s">
        <v>7036</v>
      </c>
      <c r="E241" s="8" t="s">
        <v>2062</v>
      </c>
      <c r="G241" s="8" t="s">
        <v>7038</v>
      </c>
      <c r="H241" s="8" t="s">
        <v>7018</v>
      </c>
      <c r="I241" s="8">
        <v>24</v>
      </c>
      <c r="J241" s="8">
        <v>24</v>
      </c>
      <c r="K241" s="8" t="b">
        <v>1</v>
      </c>
    </row>
    <row r="242" s="8" customFormat="1" spans="1:11">
      <c r="A242" s="8" t="s">
        <v>7513</v>
      </c>
      <c r="B242" s="8" t="s">
        <v>7020</v>
      </c>
      <c r="D242" s="8" t="s">
        <v>7041</v>
      </c>
      <c r="E242" s="8" t="s">
        <v>7514</v>
      </c>
      <c r="F242" s="8">
        <v>60540</v>
      </c>
      <c r="G242" s="8" t="s">
        <v>7022</v>
      </c>
      <c r="H242" s="8" t="s">
        <v>7018</v>
      </c>
      <c r="I242" s="8">
        <v>24</v>
      </c>
      <c r="J242" s="8">
        <v>24</v>
      </c>
      <c r="K242" s="8" t="b">
        <v>1</v>
      </c>
    </row>
    <row r="243" s="8" customFormat="1" spans="1:11">
      <c r="A243" s="8" t="s">
        <v>7515</v>
      </c>
      <c r="B243" s="8" t="s">
        <v>7015</v>
      </c>
      <c r="C243" s="8" t="s">
        <v>7516</v>
      </c>
      <c r="D243" s="8" t="s">
        <v>7066</v>
      </c>
      <c r="E243" s="8" t="s">
        <v>7517</v>
      </c>
      <c r="F243" s="8">
        <v>12561</v>
      </c>
      <c r="G243" s="8" t="s">
        <v>7017</v>
      </c>
      <c r="H243" s="8" t="s">
        <v>7028</v>
      </c>
      <c r="I243" s="8">
        <v>24</v>
      </c>
      <c r="J243" s="8">
        <v>24</v>
      </c>
      <c r="K243" s="8" t="b">
        <v>0</v>
      </c>
    </row>
    <row r="244" s="8" customFormat="1" spans="1:11">
      <c r="A244" s="8" t="s">
        <v>7518</v>
      </c>
      <c r="B244" s="8" t="s">
        <v>7020</v>
      </c>
      <c r="C244" s="8" t="s">
        <v>7519</v>
      </c>
      <c r="D244" s="8" t="s">
        <v>7041</v>
      </c>
      <c r="E244" s="8" t="s">
        <v>7520</v>
      </c>
      <c r="F244" s="8">
        <v>62703</v>
      </c>
      <c r="G244" s="8" t="s">
        <v>7022</v>
      </c>
      <c r="H244" s="8" t="s">
        <v>7028</v>
      </c>
      <c r="I244" s="8">
        <v>24</v>
      </c>
      <c r="J244" s="8">
        <v>24</v>
      </c>
      <c r="K244" s="8" t="b">
        <v>1</v>
      </c>
    </row>
    <row r="245" s="8" customFormat="1" spans="1:11">
      <c r="A245" s="8" t="s">
        <v>3404</v>
      </c>
      <c r="B245" s="8" t="s">
        <v>7024</v>
      </c>
      <c r="D245" s="8" t="s">
        <v>7191</v>
      </c>
      <c r="E245" s="8" t="s">
        <v>3403</v>
      </c>
      <c r="F245" s="8">
        <v>98225</v>
      </c>
      <c r="G245" s="8" t="s">
        <v>7027</v>
      </c>
      <c r="H245" s="8" t="s">
        <v>7028</v>
      </c>
      <c r="I245" s="8">
        <v>24</v>
      </c>
      <c r="J245" s="8">
        <v>24</v>
      </c>
      <c r="K245" s="8" t="b">
        <v>0</v>
      </c>
    </row>
    <row r="246" s="8" customFormat="1" spans="1:11">
      <c r="A246" s="8" t="s">
        <v>7521</v>
      </c>
      <c r="B246" s="8" t="s">
        <v>7035</v>
      </c>
      <c r="D246" s="8" t="s">
        <v>7494</v>
      </c>
      <c r="E246" s="8" t="s">
        <v>7522</v>
      </c>
      <c r="F246" s="8">
        <v>26201</v>
      </c>
      <c r="G246" s="8" t="s">
        <v>7038</v>
      </c>
      <c r="H246" s="8" t="s">
        <v>7018</v>
      </c>
      <c r="I246" s="8">
        <v>24</v>
      </c>
      <c r="J246" s="8">
        <v>24</v>
      </c>
      <c r="K246" s="8" t="b">
        <v>1</v>
      </c>
    </row>
    <row r="247" s="8" customFormat="1" spans="1:11">
      <c r="A247" s="8" t="s">
        <v>7523</v>
      </c>
      <c r="B247" s="8" t="s">
        <v>7035</v>
      </c>
      <c r="D247" s="8" t="s">
        <v>7036</v>
      </c>
      <c r="E247" s="8" t="s">
        <v>2509</v>
      </c>
      <c r="F247" s="8">
        <v>27604</v>
      </c>
      <c r="G247" s="8" t="s">
        <v>7038</v>
      </c>
      <c r="H247" s="8" t="s">
        <v>7018</v>
      </c>
      <c r="I247" s="8">
        <v>24</v>
      </c>
      <c r="J247" s="8">
        <v>24</v>
      </c>
      <c r="K247" s="8" t="b">
        <v>1</v>
      </c>
    </row>
    <row r="248" s="8" customFormat="1" spans="1:11">
      <c r="A248" s="8" t="s">
        <v>7524</v>
      </c>
      <c r="B248" s="8" t="s">
        <v>7024</v>
      </c>
      <c r="C248" s="8" t="s">
        <v>7525</v>
      </c>
      <c r="D248" s="8" t="s">
        <v>7026</v>
      </c>
      <c r="E248" s="8" t="s">
        <v>3498</v>
      </c>
      <c r="F248" s="8">
        <v>91330</v>
      </c>
      <c r="G248" s="8" t="s">
        <v>7027</v>
      </c>
      <c r="H248" s="8" t="s">
        <v>7028</v>
      </c>
      <c r="I248" s="8">
        <v>25</v>
      </c>
      <c r="J248" s="8">
        <v>25</v>
      </c>
      <c r="K248" s="8" t="b">
        <v>1</v>
      </c>
    </row>
    <row r="249" s="8" customFormat="1" spans="1:11">
      <c r="A249" s="8" t="s">
        <v>7526</v>
      </c>
      <c r="B249" s="8" t="s">
        <v>7055</v>
      </c>
      <c r="D249" s="8" t="s">
        <v>7131</v>
      </c>
      <c r="E249" s="8" t="s">
        <v>7527</v>
      </c>
      <c r="F249" s="8">
        <v>4901</v>
      </c>
      <c r="H249" s="8" t="s">
        <v>7018</v>
      </c>
      <c r="I249" s="8">
        <v>25</v>
      </c>
      <c r="J249" s="8">
        <v>25</v>
      </c>
      <c r="K249" s="8" t="b">
        <v>1</v>
      </c>
    </row>
    <row r="250" s="8" customFormat="1" spans="1:11">
      <c r="A250" s="8" t="s">
        <v>7528</v>
      </c>
      <c r="B250" s="8" t="s">
        <v>7024</v>
      </c>
      <c r="D250" s="8" t="s">
        <v>7191</v>
      </c>
      <c r="E250" s="8" t="s">
        <v>7329</v>
      </c>
      <c r="F250" s="8">
        <v>98447</v>
      </c>
      <c r="G250" s="8" t="s">
        <v>7027</v>
      </c>
      <c r="H250" s="8" t="s">
        <v>7018</v>
      </c>
      <c r="I250" s="8">
        <v>25</v>
      </c>
      <c r="J250" s="8">
        <v>25</v>
      </c>
      <c r="K250" s="8" t="b">
        <v>1</v>
      </c>
    </row>
    <row r="251" s="8" customFormat="1" spans="1:11">
      <c r="A251" s="8" t="s">
        <v>7529</v>
      </c>
      <c r="B251" s="8" t="s">
        <v>7051</v>
      </c>
      <c r="C251" s="8" t="s">
        <v>7530</v>
      </c>
      <c r="D251" s="8" t="s">
        <v>7066</v>
      </c>
      <c r="E251" s="8" t="s">
        <v>7531</v>
      </c>
      <c r="F251" s="8">
        <v>12970</v>
      </c>
      <c r="G251" s="8" t="s">
        <v>7017</v>
      </c>
      <c r="H251" s="8" t="s">
        <v>7018</v>
      </c>
      <c r="I251" s="8">
        <v>25</v>
      </c>
      <c r="J251" s="8">
        <v>25</v>
      </c>
      <c r="K251" s="8" t="b">
        <v>0</v>
      </c>
    </row>
    <row r="252" s="8" customFormat="1" spans="1:11">
      <c r="A252" s="8" t="s">
        <v>7532</v>
      </c>
      <c r="B252" s="8" t="s">
        <v>7015</v>
      </c>
      <c r="C252" s="8" t="s">
        <v>7532</v>
      </c>
      <c r="D252" s="8" t="s">
        <v>7066</v>
      </c>
      <c r="E252" s="8" t="s">
        <v>7533</v>
      </c>
      <c r="F252" s="8">
        <v>10465</v>
      </c>
      <c r="G252" s="8" t="s">
        <v>7017</v>
      </c>
      <c r="H252" s="8" t="s">
        <v>7028</v>
      </c>
      <c r="I252" s="8">
        <v>25</v>
      </c>
      <c r="J252" s="8">
        <v>25</v>
      </c>
      <c r="K252" s="8" t="b">
        <v>1</v>
      </c>
    </row>
    <row r="253" s="8" customFormat="1" spans="1:11">
      <c r="A253" s="8" t="s">
        <v>7534</v>
      </c>
      <c r="B253" s="8" t="s">
        <v>7015</v>
      </c>
      <c r="C253" s="8" t="s">
        <v>7535</v>
      </c>
      <c r="D253" s="8" t="s">
        <v>7066</v>
      </c>
      <c r="E253" s="8" t="s">
        <v>7536</v>
      </c>
      <c r="F253" s="8">
        <v>13502</v>
      </c>
      <c r="G253" s="8" t="s">
        <v>7017</v>
      </c>
      <c r="H253" s="8" t="s">
        <v>7028</v>
      </c>
      <c r="I253" s="8">
        <v>25</v>
      </c>
      <c r="J253" s="8">
        <v>25</v>
      </c>
      <c r="K253" s="8" t="b">
        <v>1</v>
      </c>
    </row>
    <row r="254" s="8" customFormat="1" spans="1:11">
      <c r="A254" s="8" t="s">
        <v>7537</v>
      </c>
      <c r="B254" s="8" t="s">
        <v>7055</v>
      </c>
      <c r="D254" s="8" t="s">
        <v>7174</v>
      </c>
      <c r="E254" s="8" t="s">
        <v>7538</v>
      </c>
      <c r="F254" s="8">
        <v>23173</v>
      </c>
      <c r="H254" s="8" t="s">
        <v>7018</v>
      </c>
      <c r="I254" s="8">
        <v>25</v>
      </c>
      <c r="J254" s="8">
        <v>25</v>
      </c>
      <c r="K254" s="8" t="b">
        <v>1</v>
      </c>
    </row>
    <row r="255" s="8" customFormat="1" spans="1:11">
      <c r="A255" s="8" t="s">
        <v>7539</v>
      </c>
      <c r="B255" s="8" t="s">
        <v>7024</v>
      </c>
      <c r="D255" s="8" t="s">
        <v>7026</v>
      </c>
      <c r="E255" s="8" t="s">
        <v>2370</v>
      </c>
      <c r="F255" s="8">
        <v>91103</v>
      </c>
      <c r="G255" s="8" t="s">
        <v>7027</v>
      </c>
      <c r="H255" s="8" t="s">
        <v>7018</v>
      </c>
      <c r="I255" s="8">
        <v>26</v>
      </c>
      <c r="J255" s="8">
        <v>26</v>
      </c>
      <c r="K255" s="8" t="b">
        <v>0</v>
      </c>
    </row>
    <row r="256" s="8" customFormat="1" spans="1:11">
      <c r="A256" s="8" t="s">
        <v>7540</v>
      </c>
      <c r="B256" s="8" t="s">
        <v>7020</v>
      </c>
      <c r="D256" s="8" t="s">
        <v>7089</v>
      </c>
      <c r="E256" s="8" t="s">
        <v>7520</v>
      </c>
      <c r="F256" s="8">
        <v>65802</v>
      </c>
      <c r="G256" s="8" t="s">
        <v>7022</v>
      </c>
      <c r="H256" s="8" t="s">
        <v>7018</v>
      </c>
      <c r="I256" s="8">
        <v>26</v>
      </c>
      <c r="J256" s="8">
        <v>26</v>
      </c>
      <c r="K256" s="8" t="b">
        <v>1</v>
      </c>
    </row>
    <row r="257" s="8" customFormat="1" spans="1:11">
      <c r="A257" s="8" t="s">
        <v>7541</v>
      </c>
      <c r="B257" s="8" t="s">
        <v>7020</v>
      </c>
      <c r="D257" s="8" t="s">
        <v>7075</v>
      </c>
      <c r="E257" s="8" t="s">
        <v>7542</v>
      </c>
      <c r="F257" s="8">
        <v>43952</v>
      </c>
      <c r="G257" s="8" t="s">
        <v>7022</v>
      </c>
      <c r="H257" s="8" t="s">
        <v>7018</v>
      </c>
      <c r="I257" s="8">
        <v>26</v>
      </c>
      <c r="J257" s="8">
        <v>26</v>
      </c>
      <c r="K257" s="8" t="b">
        <v>1</v>
      </c>
    </row>
    <row r="258" s="8" customFormat="1" spans="1:11">
      <c r="A258" s="8" t="s">
        <v>7543</v>
      </c>
      <c r="B258" s="8" t="s">
        <v>7030</v>
      </c>
      <c r="C258" s="8" t="s">
        <v>7544</v>
      </c>
      <c r="D258" s="8" t="s">
        <v>26</v>
      </c>
      <c r="E258" s="8" t="s">
        <v>7510</v>
      </c>
      <c r="F258" s="8">
        <v>83501</v>
      </c>
      <c r="G258" s="8" t="s">
        <v>7027</v>
      </c>
      <c r="H258" s="8" t="s">
        <v>7028</v>
      </c>
      <c r="I258" s="8">
        <v>26</v>
      </c>
      <c r="J258" s="8">
        <v>26</v>
      </c>
      <c r="K258" s="8" t="b">
        <v>0</v>
      </c>
    </row>
    <row r="259" s="8" customFormat="1" spans="1:11">
      <c r="A259" s="8" t="s">
        <v>7545</v>
      </c>
      <c r="B259" s="8" t="s">
        <v>7047</v>
      </c>
      <c r="C259" s="8" t="s">
        <v>7546</v>
      </c>
      <c r="D259" s="8" t="s">
        <v>7036</v>
      </c>
      <c r="E259" s="8" t="s">
        <v>7169</v>
      </c>
      <c r="F259" s="8">
        <v>27707</v>
      </c>
      <c r="G259" s="8" t="s">
        <v>7038</v>
      </c>
      <c r="H259" s="8" t="s">
        <v>7028</v>
      </c>
      <c r="I259" s="8">
        <v>26</v>
      </c>
      <c r="J259" s="8">
        <v>26</v>
      </c>
      <c r="K259" s="8" t="b">
        <v>0</v>
      </c>
    </row>
    <row r="260" s="8" customFormat="1" spans="1:11">
      <c r="A260" s="8" t="s">
        <v>7547</v>
      </c>
      <c r="B260" s="8" t="s">
        <v>7020</v>
      </c>
      <c r="D260" s="8" t="s">
        <v>7387</v>
      </c>
      <c r="E260" s="8" t="s">
        <v>7548</v>
      </c>
      <c r="F260" s="8">
        <v>57701</v>
      </c>
      <c r="G260" s="8" t="s">
        <v>7022</v>
      </c>
      <c r="H260" s="8" t="s">
        <v>7028</v>
      </c>
      <c r="I260" s="8">
        <v>26</v>
      </c>
      <c r="J260" s="8">
        <v>26</v>
      </c>
      <c r="K260" s="8" t="b">
        <v>1</v>
      </c>
    </row>
    <row r="261" s="8" customFormat="1" spans="1:11">
      <c r="A261" s="8" t="s">
        <v>7549</v>
      </c>
      <c r="B261" s="8" t="s">
        <v>7051</v>
      </c>
      <c r="D261" s="8" t="s">
        <v>7066</v>
      </c>
      <c r="E261" s="8" t="s">
        <v>7550</v>
      </c>
      <c r="F261" s="8">
        <v>13408</v>
      </c>
      <c r="G261" s="8" t="s">
        <v>7017</v>
      </c>
      <c r="H261" s="8" t="s">
        <v>7028</v>
      </c>
      <c r="I261" s="8">
        <v>26</v>
      </c>
      <c r="J261" s="8">
        <v>26</v>
      </c>
      <c r="K261" s="8" t="b">
        <v>0</v>
      </c>
    </row>
    <row r="262" s="8" customFormat="1" spans="1:11">
      <c r="A262" s="8" t="s">
        <v>7551</v>
      </c>
      <c r="B262" s="8" t="s">
        <v>7040</v>
      </c>
      <c r="D262" s="8" t="s">
        <v>7089</v>
      </c>
      <c r="E262" s="8" t="s">
        <v>7552</v>
      </c>
      <c r="F262" s="8">
        <v>65248</v>
      </c>
      <c r="G262" s="8" t="s">
        <v>7022</v>
      </c>
      <c r="H262" s="8" t="s">
        <v>7018</v>
      </c>
      <c r="I262" s="8">
        <v>27</v>
      </c>
      <c r="J262" s="8">
        <v>27</v>
      </c>
      <c r="K262" s="8" t="b">
        <v>1</v>
      </c>
    </row>
    <row r="263" s="8" customFormat="1" spans="1:11">
      <c r="A263" s="8" t="s">
        <v>7553</v>
      </c>
      <c r="B263" s="8" t="s">
        <v>7055</v>
      </c>
      <c r="D263" s="8" t="s">
        <v>7016</v>
      </c>
      <c r="E263" s="8" t="s">
        <v>2315</v>
      </c>
      <c r="F263" s="8">
        <v>1610</v>
      </c>
      <c r="H263" s="8" t="s">
        <v>7018</v>
      </c>
      <c r="I263" s="8">
        <v>27</v>
      </c>
      <c r="J263" s="8">
        <v>27</v>
      </c>
      <c r="K263" s="8" t="b">
        <v>1</v>
      </c>
    </row>
    <row r="264" s="8" customFormat="1" spans="1:11">
      <c r="A264" s="8" t="s">
        <v>7554</v>
      </c>
      <c r="B264" s="8" t="s">
        <v>7015</v>
      </c>
      <c r="C264" s="8" t="s">
        <v>7555</v>
      </c>
      <c r="D264" s="8" t="s">
        <v>7066</v>
      </c>
      <c r="E264" s="8" t="s">
        <v>7228</v>
      </c>
      <c r="F264" s="8">
        <v>10468</v>
      </c>
      <c r="G264" s="8" t="s">
        <v>7017</v>
      </c>
      <c r="H264" s="8" t="s">
        <v>7028</v>
      </c>
      <c r="I264" s="8">
        <v>27</v>
      </c>
      <c r="J264" s="8">
        <v>27</v>
      </c>
      <c r="K264" s="8" t="b">
        <v>1</v>
      </c>
    </row>
    <row r="265" s="8" customFormat="1" spans="1:11">
      <c r="A265" s="8" t="s">
        <v>7556</v>
      </c>
      <c r="B265" s="8" t="s">
        <v>7055</v>
      </c>
      <c r="D265" s="8" t="s">
        <v>7223</v>
      </c>
      <c r="E265" s="8" t="s">
        <v>7248</v>
      </c>
      <c r="F265" s="8">
        <v>55105</v>
      </c>
      <c r="H265" s="8" t="s">
        <v>7018</v>
      </c>
      <c r="I265" s="8">
        <v>27</v>
      </c>
      <c r="J265" s="8">
        <v>27</v>
      </c>
      <c r="K265" s="8" t="b">
        <v>1</v>
      </c>
    </row>
    <row r="266" s="8" customFormat="1" spans="1:11">
      <c r="A266" s="8" t="s">
        <v>7557</v>
      </c>
      <c r="B266" s="8" t="s">
        <v>7040</v>
      </c>
      <c r="D266" s="8" t="s">
        <v>7197</v>
      </c>
      <c r="E266" s="8" t="s">
        <v>7558</v>
      </c>
      <c r="F266" s="8">
        <v>67460</v>
      </c>
      <c r="G266" s="8" t="s">
        <v>7022</v>
      </c>
      <c r="H266" s="8" t="s">
        <v>7018</v>
      </c>
      <c r="I266" s="8">
        <v>27</v>
      </c>
      <c r="J266" s="8">
        <v>27</v>
      </c>
      <c r="K266" s="8" t="b">
        <v>1</v>
      </c>
    </row>
    <row r="267" s="8" customFormat="1" spans="1:11">
      <c r="A267" s="8" t="s">
        <v>7559</v>
      </c>
      <c r="B267" s="8" t="s">
        <v>7047</v>
      </c>
      <c r="D267" s="8" t="s">
        <v>7390</v>
      </c>
      <c r="E267" s="8" t="s">
        <v>2403</v>
      </c>
      <c r="F267" s="8">
        <v>39701</v>
      </c>
      <c r="G267" s="8" t="s">
        <v>7038</v>
      </c>
      <c r="H267" s="8" t="s">
        <v>7028</v>
      </c>
      <c r="I267" s="8">
        <v>27</v>
      </c>
      <c r="J267" s="8">
        <v>27</v>
      </c>
      <c r="K267" s="8" t="b">
        <v>1</v>
      </c>
    </row>
    <row r="268" s="8" customFormat="1" spans="1:11">
      <c r="A268" s="8" t="s">
        <v>7560</v>
      </c>
      <c r="B268" s="8" t="s">
        <v>7051</v>
      </c>
      <c r="D268" s="8" t="s">
        <v>7113</v>
      </c>
      <c r="E268" s="8" t="s">
        <v>7561</v>
      </c>
      <c r="F268" s="8">
        <v>16630</v>
      </c>
      <c r="G268" s="8" t="s">
        <v>7017</v>
      </c>
      <c r="H268" s="8" t="s">
        <v>7018</v>
      </c>
      <c r="I268" s="8">
        <v>27</v>
      </c>
      <c r="J268" s="8">
        <v>27</v>
      </c>
      <c r="K268" s="8" t="b">
        <v>0</v>
      </c>
    </row>
    <row r="269" s="8" customFormat="1" spans="1:11">
      <c r="A269" s="8" t="s">
        <v>7562</v>
      </c>
      <c r="B269" s="8" t="s">
        <v>7015</v>
      </c>
      <c r="D269" s="8" t="s">
        <v>7043</v>
      </c>
      <c r="E269" s="8" t="s">
        <v>7563</v>
      </c>
      <c r="F269" s="8">
        <v>7430</v>
      </c>
      <c r="G269" s="8" t="s">
        <v>7017</v>
      </c>
      <c r="H269" s="8" t="s">
        <v>7028</v>
      </c>
      <c r="I269" s="8">
        <v>27</v>
      </c>
      <c r="J269" s="8">
        <v>27</v>
      </c>
      <c r="K269" s="8" t="b">
        <v>1</v>
      </c>
    </row>
    <row r="270" s="8" customFormat="1" spans="1:11">
      <c r="A270" s="8" t="s">
        <v>7564</v>
      </c>
      <c r="B270" s="8" t="s">
        <v>7015</v>
      </c>
      <c r="D270" s="8" t="s">
        <v>7045</v>
      </c>
      <c r="E270" s="8" t="s">
        <v>7565</v>
      </c>
      <c r="F270" s="8">
        <v>2840</v>
      </c>
      <c r="G270" s="8" t="s">
        <v>7017</v>
      </c>
      <c r="H270" s="8" t="s">
        <v>7018</v>
      </c>
      <c r="I270" s="8">
        <v>27</v>
      </c>
      <c r="J270" s="8">
        <v>27</v>
      </c>
      <c r="K270" s="8" t="b">
        <v>1</v>
      </c>
    </row>
    <row r="271" s="8" customFormat="1" spans="1:11">
      <c r="A271" s="8" t="s">
        <v>7566</v>
      </c>
      <c r="B271" s="8" t="s">
        <v>7024</v>
      </c>
      <c r="D271" s="8" t="s">
        <v>7026</v>
      </c>
      <c r="E271" s="8" t="s">
        <v>7567</v>
      </c>
      <c r="F271" s="8">
        <v>94928</v>
      </c>
      <c r="G271" s="8" t="s">
        <v>7027</v>
      </c>
      <c r="H271" s="8" t="s">
        <v>7028</v>
      </c>
      <c r="I271" s="8">
        <v>27</v>
      </c>
      <c r="J271" s="8">
        <v>27</v>
      </c>
      <c r="K271" s="8" t="b">
        <v>0</v>
      </c>
    </row>
    <row r="272" s="8" customFormat="1" spans="1:11">
      <c r="A272" s="8" t="s">
        <v>7568</v>
      </c>
      <c r="B272" s="8" t="s">
        <v>7030</v>
      </c>
      <c r="D272" s="8" t="s">
        <v>7032</v>
      </c>
      <c r="E272" s="8" t="s">
        <v>2471</v>
      </c>
      <c r="F272" s="8">
        <v>85283</v>
      </c>
      <c r="G272" s="8" t="s">
        <v>7027</v>
      </c>
      <c r="H272" s="8" t="s">
        <v>7159</v>
      </c>
      <c r="I272" s="8">
        <v>27</v>
      </c>
      <c r="J272" s="8">
        <v>27</v>
      </c>
      <c r="K272" s="8" t="b">
        <v>0</v>
      </c>
    </row>
    <row r="273" s="8" customFormat="1" spans="1:11">
      <c r="A273" s="8" t="s">
        <v>7569</v>
      </c>
      <c r="B273" s="8" t="s">
        <v>7047</v>
      </c>
      <c r="C273" s="8" t="s">
        <v>7570</v>
      </c>
      <c r="D273" s="8" t="s">
        <v>7308</v>
      </c>
      <c r="E273" s="8" t="s">
        <v>7571</v>
      </c>
      <c r="F273" s="8">
        <v>38238</v>
      </c>
      <c r="G273" s="8" t="s">
        <v>7038</v>
      </c>
      <c r="H273" s="8" t="s">
        <v>7028</v>
      </c>
      <c r="I273" s="8">
        <v>27</v>
      </c>
      <c r="J273" s="8">
        <v>27</v>
      </c>
      <c r="K273" s="8" t="b">
        <v>1</v>
      </c>
    </row>
    <row r="274" s="8" customFormat="1" spans="1:11">
      <c r="A274" s="8" t="s">
        <v>7572</v>
      </c>
      <c r="B274" s="8" t="s">
        <v>7047</v>
      </c>
      <c r="D274" s="8" t="s">
        <v>7048</v>
      </c>
      <c r="E274" s="8" t="s">
        <v>7573</v>
      </c>
      <c r="F274" s="8">
        <v>32514</v>
      </c>
      <c r="G274" s="8" t="s">
        <v>7038</v>
      </c>
      <c r="H274" s="8" t="s">
        <v>7028</v>
      </c>
      <c r="I274" s="8">
        <v>27</v>
      </c>
      <c r="J274" s="8">
        <v>27</v>
      </c>
      <c r="K274" s="8" t="b">
        <v>1</v>
      </c>
    </row>
    <row r="275" s="8" customFormat="1" spans="1:11">
      <c r="A275" s="8" t="s">
        <v>166</v>
      </c>
      <c r="B275" s="8" t="s">
        <v>7042</v>
      </c>
      <c r="C275" s="8" t="s">
        <v>7574</v>
      </c>
      <c r="D275" s="8" t="s">
        <v>7026</v>
      </c>
      <c r="E275" s="8" t="s">
        <v>165</v>
      </c>
      <c r="F275" s="8">
        <v>95616</v>
      </c>
      <c r="H275" s="8" t="s">
        <v>7028</v>
      </c>
      <c r="I275" s="8">
        <v>28</v>
      </c>
      <c r="J275" s="8">
        <v>28</v>
      </c>
      <c r="K275" s="8" t="b">
        <v>1</v>
      </c>
    </row>
    <row r="276" s="8" customFormat="1" spans="1:11">
      <c r="A276" s="8" t="s">
        <v>7575</v>
      </c>
      <c r="B276" s="8" t="s">
        <v>7042</v>
      </c>
      <c r="C276" s="8" t="s">
        <v>7576</v>
      </c>
      <c r="D276" s="8" t="s">
        <v>7026</v>
      </c>
      <c r="E276" s="8" t="s">
        <v>2364</v>
      </c>
      <c r="F276" s="8">
        <v>92093</v>
      </c>
      <c r="H276" s="8" t="s">
        <v>7028</v>
      </c>
      <c r="I276" s="8">
        <v>28</v>
      </c>
      <c r="J276" s="8">
        <v>28</v>
      </c>
      <c r="K276" s="8" t="b">
        <v>1</v>
      </c>
    </row>
    <row r="277" s="8" customFormat="1" spans="1:11">
      <c r="A277" s="8" t="s">
        <v>358</v>
      </c>
      <c r="B277" s="8" t="s">
        <v>7042</v>
      </c>
      <c r="D277" s="8" t="s">
        <v>7048</v>
      </c>
      <c r="E277" s="8" t="s">
        <v>357</v>
      </c>
      <c r="F277" s="8">
        <v>32611</v>
      </c>
      <c r="H277" s="8" t="s">
        <v>7028</v>
      </c>
      <c r="I277" s="8">
        <v>28</v>
      </c>
      <c r="J277" s="8">
        <v>28</v>
      </c>
      <c r="K277" s="8" t="b">
        <v>1</v>
      </c>
    </row>
    <row r="278" s="8" customFormat="1" spans="1:11">
      <c r="A278" s="8" t="s">
        <v>169</v>
      </c>
      <c r="B278" s="8" t="s">
        <v>7042</v>
      </c>
      <c r="C278" s="8" t="s">
        <v>7577</v>
      </c>
      <c r="D278" s="8" t="s">
        <v>7026</v>
      </c>
      <c r="E278" s="8" t="s">
        <v>168</v>
      </c>
      <c r="F278" s="8">
        <v>90089</v>
      </c>
      <c r="H278" s="8" t="s">
        <v>7018</v>
      </c>
      <c r="I278" s="8">
        <v>28</v>
      </c>
      <c r="J278" s="8">
        <v>28</v>
      </c>
      <c r="K278" s="8" t="b">
        <v>1</v>
      </c>
    </row>
    <row r="279" s="8" customFormat="1" spans="1:11">
      <c r="A279" s="8" t="s">
        <v>7578</v>
      </c>
      <c r="B279" s="8" t="s">
        <v>7030</v>
      </c>
      <c r="D279" s="8" t="s">
        <v>7579</v>
      </c>
      <c r="E279" s="8" t="s">
        <v>7580</v>
      </c>
      <c r="F279" s="8">
        <v>99508</v>
      </c>
      <c r="G279" s="8" t="s">
        <v>7027</v>
      </c>
      <c r="H279" s="8" t="s">
        <v>7018</v>
      </c>
      <c r="I279" s="8">
        <v>28</v>
      </c>
      <c r="J279" s="8">
        <v>28</v>
      </c>
      <c r="K279" s="8" t="b">
        <v>0</v>
      </c>
    </row>
    <row r="280" s="8" customFormat="1" spans="1:11">
      <c r="A280" s="8" t="s">
        <v>7581</v>
      </c>
      <c r="B280" s="8" t="s">
        <v>7024</v>
      </c>
      <c r="D280" s="8" t="s">
        <v>7026</v>
      </c>
      <c r="E280" s="8" t="s">
        <v>2216</v>
      </c>
      <c r="F280" s="8">
        <v>91355</v>
      </c>
      <c r="G280" s="8" t="s">
        <v>7027</v>
      </c>
      <c r="H280" s="8" t="s">
        <v>7018</v>
      </c>
      <c r="I280" s="8">
        <v>28</v>
      </c>
      <c r="J280" s="8">
        <v>28</v>
      </c>
      <c r="K280" s="8" t="b">
        <v>1</v>
      </c>
    </row>
    <row r="281" s="8" customFormat="1" spans="1:11">
      <c r="A281" s="8" t="s">
        <v>7582</v>
      </c>
      <c r="B281" s="8" t="s">
        <v>7024</v>
      </c>
      <c r="C281" s="8" t="s">
        <v>7583</v>
      </c>
      <c r="D281" s="8" t="s">
        <v>7026</v>
      </c>
      <c r="E281" s="8" t="s">
        <v>7584</v>
      </c>
      <c r="F281" s="8">
        <v>93012</v>
      </c>
      <c r="G281" s="8" t="s">
        <v>7027</v>
      </c>
      <c r="H281" s="8" t="s">
        <v>7028</v>
      </c>
      <c r="I281" s="8">
        <v>28</v>
      </c>
      <c r="J281" s="8">
        <v>28</v>
      </c>
      <c r="K281" s="8" t="b">
        <v>1</v>
      </c>
    </row>
    <row r="282" s="8" customFormat="1" spans="1:11">
      <c r="A282" s="8" t="s">
        <v>7585</v>
      </c>
      <c r="B282" s="8" t="s">
        <v>7024</v>
      </c>
      <c r="C282" s="8" t="s">
        <v>7586</v>
      </c>
      <c r="D282" s="8" t="s">
        <v>7026</v>
      </c>
      <c r="E282" s="8" t="s">
        <v>1640</v>
      </c>
      <c r="F282" s="8">
        <v>92096</v>
      </c>
      <c r="G282" s="8" t="s">
        <v>7027</v>
      </c>
      <c r="H282" s="8" t="s">
        <v>7028</v>
      </c>
      <c r="I282" s="8">
        <v>28</v>
      </c>
      <c r="J282" s="8">
        <v>28</v>
      </c>
      <c r="K282" s="8" t="b">
        <v>1</v>
      </c>
    </row>
    <row r="283" s="8" customFormat="1" spans="1:11">
      <c r="A283" s="8" t="s">
        <v>7587</v>
      </c>
      <c r="B283" s="8" t="s">
        <v>7035</v>
      </c>
      <c r="D283" s="8" t="s">
        <v>7036</v>
      </c>
      <c r="E283" s="8" t="s">
        <v>7588</v>
      </c>
      <c r="F283" s="8">
        <v>27909</v>
      </c>
      <c r="G283" s="8" t="s">
        <v>7038</v>
      </c>
      <c r="H283" s="8" t="s">
        <v>7028</v>
      </c>
      <c r="I283" s="8">
        <v>28</v>
      </c>
      <c r="J283" s="8">
        <v>28</v>
      </c>
      <c r="K283" s="8" t="b">
        <v>1</v>
      </c>
    </row>
    <row r="284" s="8" customFormat="1" spans="1:11">
      <c r="A284" s="8" t="s">
        <v>7589</v>
      </c>
      <c r="B284" s="8" t="s">
        <v>7051</v>
      </c>
      <c r="D284" s="8" t="s">
        <v>7066</v>
      </c>
      <c r="E284" s="8" t="s">
        <v>305</v>
      </c>
      <c r="F284" s="8">
        <v>14075</v>
      </c>
      <c r="G284" s="8" t="s">
        <v>7017</v>
      </c>
      <c r="H284" s="8" t="s">
        <v>7018</v>
      </c>
      <c r="I284" s="8">
        <v>28</v>
      </c>
      <c r="J284" s="8">
        <v>28</v>
      </c>
      <c r="K284" s="8" t="b">
        <v>0</v>
      </c>
    </row>
    <row r="285" s="8" customFormat="1" spans="1:11">
      <c r="A285" s="8" t="s">
        <v>7590</v>
      </c>
      <c r="B285" s="8" t="s">
        <v>7035</v>
      </c>
      <c r="C285" s="8" t="s">
        <v>7591</v>
      </c>
      <c r="D285" s="8" t="s">
        <v>7036</v>
      </c>
      <c r="E285" s="8" t="s">
        <v>7592</v>
      </c>
      <c r="F285" s="8">
        <v>28604</v>
      </c>
      <c r="G285" s="8" t="s">
        <v>7038</v>
      </c>
      <c r="H285" s="8" t="s">
        <v>7018</v>
      </c>
      <c r="I285" s="8">
        <v>28</v>
      </c>
      <c r="J285" s="8">
        <v>28</v>
      </c>
      <c r="K285" s="8" t="b">
        <v>1</v>
      </c>
    </row>
    <row r="286" s="8" customFormat="1" spans="1:11">
      <c r="A286" s="8" t="s">
        <v>7593</v>
      </c>
      <c r="B286" s="8" t="s">
        <v>7040</v>
      </c>
      <c r="D286" s="8" t="s">
        <v>7106</v>
      </c>
      <c r="E286" s="8" t="s">
        <v>7594</v>
      </c>
      <c r="F286" s="8">
        <v>49221</v>
      </c>
      <c r="G286" s="8" t="s">
        <v>7022</v>
      </c>
      <c r="H286" s="8" t="s">
        <v>7018</v>
      </c>
      <c r="I286" s="8">
        <v>29</v>
      </c>
      <c r="J286" s="8">
        <v>29</v>
      </c>
      <c r="K286" s="8" t="b">
        <v>1</v>
      </c>
    </row>
    <row r="287" s="8" customFormat="1" spans="1:11">
      <c r="A287" s="8" t="s">
        <v>7595</v>
      </c>
      <c r="B287" s="8" t="s">
        <v>7051</v>
      </c>
      <c r="D287" s="8" t="s">
        <v>7016</v>
      </c>
      <c r="E287" s="8" t="s">
        <v>7596</v>
      </c>
      <c r="F287" s="8">
        <v>2038</v>
      </c>
      <c r="G287" s="8" t="s">
        <v>7017</v>
      </c>
      <c r="H287" s="8" t="s">
        <v>7018</v>
      </c>
      <c r="I287" s="8">
        <v>29</v>
      </c>
      <c r="J287" s="8">
        <v>29</v>
      </c>
      <c r="K287" s="8" t="b">
        <v>1</v>
      </c>
    </row>
    <row r="288" s="8" customFormat="1" spans="1:11">
      <c r="A288" s="8" t="s">
        <v>7597</v>
      </c>
      <c r="B288" s="8" t="s">
        <v>7035</v>
      </c>
      <c r="D288" s="8" t="s">
        <v>7598</v>
      </c>
      <c r="E288" s="8" t="s">
        <v>7599</v>
      </c>
      <c r="F288" s="8">
        <v>919</v>
      </c>
      <c r="G288" s="8" t="s">
        <v>7038</v>
      </c>
      <c r="H288" s="8" t="s">
        <v>7018</v>
      </c>
      <c r="I288" s="8">
        <v>29</v>
      </c>
      <c r="J288" s="8">
        <v>29</v>
      </c>
      <c r="K288" s="8" t="b">
        <v>0</v>
      </c>
    </row>
    <row r="289" s="8" customFormat="1" spans="1:11">
      <c r="A289" s="8" t="s">
        <v>7600</v>
      </c>
      <c r="B289" s="8" t="s">
        <v>7051</v>
      </c>
      <c r="D289" s="8" t="s">
        <v>7113</v>
      </c>
      <c r="E289" s="8" t="s">
        <v>7601</v>
      </c>
      <c r="F289" s="8">
        <v>18440</v>
      </c>
      <c r="G289" s="8" t="s">
        <v>7017</v>
      </c>
      <c r="H289" s="8" t="s">
        <v>7018</v>
      </c>
      <c r="I289" s="8">
        <v>29</v>
      </c>
      <c r="J289" s="8">
        <v>29</v>
      </c>
      <c r="K289" s="8" t="b">
        <v>1</v>
      </c>
    </row>
    <row r="290" s="8" customFormat="1" spans="1:11">
      <c r="A290" s="8" t="s">
        <v>7602</v>
      </c>
      <c r="B290" s="8" t="s">
        <v>7030</v>
      </c>
      <c r="D290" s="8" t="s">
        <v>7183</v>
      </c>
      <c r="E290" s="8" t="s">
        <v>7603</v>
      </c>
      <c r="F290" s="8">
        <v>80214</v>
      </c>
      <c r="G290" s="8" t="s">
        <v>7027</v>
      </c>
      <c r="H290" s="8" t="s">
        <v>7159</v>
      </c>
      <c r="I290" s="8">
        <v>29</v>
      </c>
      <c r="J290" s="8">
        <v>29</v>
      </c>
      <c r="K290" s="8" t="b">
        <v>0</v>
      </c>
    </row>
    <row r="291" s="8" customFormat="1" spans="1:11">
      <c r="A291" s="8" t="s">
        <v>7604</v>
      </c>
      <c r="B291" s="8" t="s">
        <v>7020</v>
      </c>
      <c r="C291" s="8" t="s">
        <v>7605</v>
      </c>
      <c r="D291" s="8" t="s">
        <v>7358</v>
      </c>
      <c r="E291" s="8" t="s">
        <v>7606</v>
      </c>
      <c r="F291" s="8">
        <v>68849</v>
      </c>
      <c r="G291" s="8" t="s">
        <v>7022</v>
      </c>
      <c r="H291" s="8" t="s">
        <v>7028</v>
      </c>
      <c r="I291" s="8">
        <v>29</v>
      </c>
      <c r="J291" s="8">
        <v>29</v>
      </c>
      <c r="K291" s="8" t="b">
        <v>0</v>
      </c>
    </row>
    <row r="292" s="8" customFormat="1" spans="1:11">
      <c r="A292" s="8" t="s">
        <v>7607</v>
      </c>
      <c r="B292" s="8" t="s">
        <v>7040</v>
      </c>
      <c r="D292" s="8" t="s">
        <v>7608</v>
      </c>
      <c r="E292" s="8" t="s">
        <v>7609</v>
      </c>
      <c r="F292" s="8">
        <v>58072</v>
      </c>
      <c r="G292" s="8" t="s">
        <v>7022</v>
      </c>
      <c r="H292" s="8" t="s">
        <v>7028</v>
      </c>
      <c r="I292" s="8">
        <v>29</v>
      </c>
      <c r="J292" s="8">
        <v>29</v>
      </c>
      <c r="K292" s="8" t="b">
        <v>1</v>
      </c>
    </row>
    <row r="293" s="8" customFormat="1" spans="1:11">
      <c r="A293" s="8" t="s">
        <v>7610</v>
      </c>
      <c r="B293" s="8" t="s">
        <v>7040</v>
      </c>
      <c r="D293" s="8" t="s">
        <v>7075</v>
      </c>
      <c r="E293" s="8" t="s">
        <v>7611</v>
      </c>
      <c r="F293" s="8">
        <v>45177</v>
      </c>
      <c r="G293" s="8" t="s">
        <v>7022</v>
      </c>
      <c r="H293" s="8" t="s">
        <v>7018</v>
      </c>
      <c r="I293" s="8">
        <v>29</v>
      </c>
      <c r="J293" s="8">
        <v>29</v>
      </c>
      <c r="K293" s="8" t="b">
        <v>1</v>
      </c>
    </row>
    <row r="294" s="8" customFormat="1" spans="1:11">
      <c r="A294" s="8" t="s">
        <v>7612</v>
      </c>
      <c r="B294" s="8" t="s">
        <v>7035</v>
      </c>
      <c r="D294" s="8" t="s">
        <v>7036</v>
      </c>
      <c r="E294" s="8" t="s">
        <v>7613</v>
      </c>
      <c r="F294" s="8">
        <v>28012</v>
      </c>
      <c r="G294" s="8" t="s">
        <v>7038</v>
      </c>
      <c r="H294" s="8" t="s">
        <v>7018</v>
      </c>
      <c r="I294" s="8">
        <v>30</v>
      </c>
      <c r="J294" s="8">
        <v>30</v>
      </c>
      <c r="K294" s="8" t="b">
        <v>1</v>
      </c>
    </row>
    <row r="295" s="8" customFormat="1" spans="1:11">
      <c r="A295" s="8" t="s">
        <v>7614</v>
      </c>
      <c r="B295" s="8" t="s">
        <v>7055</v>
      </c>
      <c r="D295" s="8" t="s">
        <v>7480</v>
      </c>
      <c r="E295" s="8" t="s">
        <v>7146</v>
      </c>
      <c r="F295" s="8">
        <v>40404</v>
      </c>
      <c r="H295" s="8" t="s">
        <v>7018</v>
      </c>
      <c r="I295" s="8">
        <v>30</v>
      </c>
      <c r="J295" s="8">
        <v>30</v>
      </c>
      <c r="K295" s="8" t="b">
        <v>1</v>
      </c>
    </row>
    <row r="296" s="8" customFormat="1" spans="1:11">
      <c r="A296" s="8" t="s">
        <v>7615</v>
      </c>
      <c r="B296" s="8" t="s">
        <v>7055</v>
      </c>
      <c r="D296" s="8" t="s">
        <v>7113</v>
      </c>
      <c r="E296" s="8" t="s">
        <v>7616</v>
      </c>
      <c r="F296" s="8">
        <v>19010</v>
      </c>
      <c r="H296" s="8" t="s">
        <v>7018</v>
      </c>
      <c r="I296" s="8">
        <v>30</v>
      </c>
      <c r="J296" s="8">
        <v>30</v>
      </c>
      <c r="K296" s="8" t="b">
        <v>1</v>
      </c>
    </row>
    <row r="297" s="8" customFormat="1" spans="1:11">
      <c r="A297" s="8" t="s">
        <v>7617</v>
      </c>
      <c r="B297" s="8" t="s">
        <v>7055</v>
      </c>
      <c r="D297" s="8" t="s">
        <v>7113</v>
      </c>
      <c r="E297" s="8" t="s">
        <v>7618</v>
      </c>
      <c r="F297" s="8">
        <v>17837</v>
      </c>
      <c r="H297" s="8" t="s">
        <v>7018</v>
      </c>
      <c r="I297" s="8">
        <v>30</v>
      </c>
      <c r="J297" s="8">
        <v>30</v>
      </c>
      <c r="K297" s="8" t="b">
        <v>1</v>
      </c>
    </row>
    <row r="298" s="8" customFormat="1" spans="1:11">
      <c r="A298" s="8" t="s">
        <v>7619</v>
      </c>
      <c r="B298" s="8" t="s">
        <v>7024</v>
      </c>
      <c r="C298" s="8" t="s">
        <v>7620</v>
      </c>
      <c r="D298" s="8" t="s">
        <v>7026</v>
      </c>
      <c r="E298" s="8" t="s">
        <v>1821</v>
      </c>
      <c r="F298" s="8">
        <v>92504</v>
      </c>
      <c r="G298" s="8" t="s">
        <v>7027</v>
      </c>
      <c r="H298" s="8" t="s">
        <v>7018</v>
      </c>
      <c r="I298" s="8">
        <v>30</v>
      </c>
      <c r="J298" s="8">
        <v>30</v>
      </c>
      <c r="K298" s="8" t="b">
        <v>1</v>
      </c>
    </row>
    <row r="299" s="8" customFormat="1" spans="1:11">
      <c r="A299" s="8" t="s">
        <v>7621</v>
      </c>
      <c r="B299" s="8" t="s">
        <v>7024</v>
      </c>
      <c r="D299" s="8" t="s">
        <v>7220</v>
      </c>
      <c r="E299" s="8" t="s">
        <v>1917</v>
      </c>
      <c r="F299" s="8">
        <v>96816</v>
      </c>
      <c r="G299" s="8" t="s">
        <v>7027</v>
      </c>
      <c r="H299" s="8" t="s">
        <v>7018</v>
      </c>
      <c r="I299" s="8">
        <v>30</v>
      </c>
      <c r="J299" s="8">
        <v>30</v>
      </c>
      <c r="K299" s="8" t="b">
        <v>1</v>
      </c>
    </row>
    <row r="300" s="8" customFormat="1" spans="1:11">
      <c r="A300" s="8" t="s">
        <v>7622</v>
      </c>
      <c r="B300" s="8" t="s">
        <v>7030</v>
      </c>
      <c r="D300" s="8" t="s">
        <v>7111</v>
      </c>
      <c r="E300" s="8" t="s">
        <v>7623</v>
      </c>
      <c r="F300" s="8">
        <v>76801</v>
      </c>
      <c r="G300" s="8" t="s">
        <v>7027</v>
      </c>
      <c r="H300" s="8" t="s">
        <v>7018</v>
      </c>
      <c r="I300" s="8">
        <v>30</v>
      </c>
      <c r="J300" s="8">
        <v>30</v>
      </c>
      <c r="K300" s="8" t="b">
        <v>0</v>
      </c>
    </row>
    <row r="301" s="8" customFormat="1" spans="1:11">
      <c r="A301" s="8" t="s">
        <v>7624</v>
      </c>
      <c r="B301" s="8" t="s">
        <v>7055</v>
      </c>
      <c r="D301" s="8" t="s">
        <v>7113</v>
      </c>
      <c r="E301" s="8" t="s">
        <v>7625</v>
      </c>
      <c r="F301" s="8">
        <v>18042</v>
      </c>
      <c r="H301" s="8" t="s">
        <v>7018</v>
      </c>
      <c r="I301" s="8">
        <v>30</v>
      </c>
      <c r="J301" s="8">
        <v>30</v>
      </c>
      <c r="K301" s="8" t="b">
        <v>1</v>
      </c>
    </row>
    <row r="302" s="8" customFormat="1" spans="1:11">
      <c r="A302" s="8" t="s">
        <v>7626</v>
      </c>
      <c r="B302" s="8" t="s">
        <v>7015</v>
      </c>
      <c r="D302" s="8" t="s">
        <v>7066</v>
      </c>
      <c r="E302" s="8" t="s">
        <v>7626</v>
      </c>
      <c r="F302" s="8">
        <v>14109</v>
      </c>
      <c r="G302" s="8" t="s">
        <v>7017</v>
      </c>
      <c r="H302" s="8" t="s">
        <v>7018</v>
      </c>
      <c r="I302" s="8">
        <v>30</v>
      </c>
      <c r="J302" s="8">
        <v>30</v>
      </c>
      <c r="K302" s="8" t="b">
        <v>1</v>
      </c>
    </row>
    <row r="303" s="8" customFormat="1" spans="1:11">
      <c r="A303" s="8" t="s">
        <v>7627</v>
      </c>
      <c r="B303" s="8" t="s">
        <v>7020</v>
      </c>
      <c r="D303" s="8" t="s">
        <v>7041</v>
      </c>
      <c r="E303" s="8" t="s">
        <v>1052</v>
      </c>
      <c r="F303" s="8">
        <v>60625</v>
      </c>
      <c r="G303" s="8" t="s">
        <v>7022</v>
      </c>
      <c r="H303" s="8" t="s">
        <v>7018</v>
      </c>
      <c r="I303" s="8">
        <v>30</v>
      </c>
      <c r="J303" s="8">
        <v>30</v>
      </c>
      <c r="K303" s="8" t="b">
        <v>0</v>
      </c>
    </row>
    <row r="304" s="8" customFormat="1" spans="1:11">
      <c r="A304" s="8" t="s">
        <v>7628</v>
      </c>
      <c r="B304" s="8" t="s">
        <v>7015</v>
      </c>
      <c r="C304" s="8" t="s">
        <v>7629</v>
      </c>
      <c r="D304" s="8" t="s">
        <v>7113</v>
      </c>
      <c r="E304" s="8" t="s">
        <v>7630</v>
      </c>
      <c r="F304" s="8">
        <v>15940</v>
      </c>
      <c r="G304" s="8" t="s">
        <v>7017</v>
      </c>
      <c r="H304" s="8" t="s">
        <v>7018</v>
      </c>
      <c r="I304" s="8">
        <v>30</v>
      </c>
      <c r="J304" s="8">
        <v>30</v>
      </c>
      <c r="K304" s="8" t="b">
        <v>1</v>
      </c>
    </row>
    <row r="305" s="8" customFormat="1" spans="1:11">
      <c r="A305" s="8" t="s">
        <v>7631</v>
      </c>
      <c r="B305" s="8" t="s">
        <v>7015</v>
      </c>
      <c r="C305" s="8" t="s">
        <v>7632</v>
      </c>
      <c r="D305" s="8" t="s">
        <v>7066</v>
      </c>
      <c r="E305" s="8" t="s">
        <v>7633</v>
      </c>
      <c r="F305" s="8">
        <v>13820</v>
      </c>
      <c r="G305" s="8" t="s">
        <v>7017</v>
      </c>
      <c r="H305" s="8" t="s">
        <v>7028</v>
      </c>
      <c r="I305" s="8">
        <v>30</v>
      </c>
      <c r="J305" s="8">
        <v>30</v>
      </c>
      <c r="K305" s="8" t="b">
        <v>1</v>
      </c>
    </row>
    <row r="306" s="8" customFormat="1" spans="1:11">
      <c r="A306" s="8" t="s">
        <v>7634</v>
      </c>
      <c r="B306" s="8" t="s">
        <v>7035</v>
      </c>
      <c r="D306" s="8" t="s">
        <v>7128</v>
      </c>
      <c r="E306" s="8" t="s">
        <v>7635</v>
      </c>
      <c r="F306" s="8">
        <v>30598</v>
      </c>
      <c r="G306" s="8" t="s">
        <v>7038</v>
      </c>
      <c r="H306" s="8" t="s">
        <v>7018</v>
      </c>
      <c r="I306" s="8">
        <v>30</v>
      </c>
      <c r="J306" s="8">
        <v>30</v>
      </c>
      <c r="K306" s="8" t="b">
        <v>1</v>
      </c>
    </row>
    <row r="307" s="8" customFormat="1" spans="1:11">
      <c r="A307" s="8" t="s">
        <v>7636</v>
      </c>
      <c r="B307" s="8" t="s">
        <v>7047</v>
      </c>
      <c r="D307" s="8" t="s">
        <v>7308</v>
      </c>
      <c r="E307" s="8" t="s">
        <v>322</v>
      </c>
      <c r="F307" s="8">
        <v>37320</v>
      </c>
      <c r="G307" s="8" t="s">
        <v>7038</v>
      </c>
      <c r="H307" s="8" t="s">
        <v>7018</v>
      </c>
      <c r="I307" s="8">
        <v>31</v>
      </c>
      <c r="J307" s="8">
        <v>31</v>
      </c>
      <c r="K307" s="8" t="b">
        <v>1</v>
      </c>
    </row>
    <row r="308" s="8" customFormat="1" spans="1:11">
      <c r="A308" s="8" t="s">
        <v>7637</v>
      </c>
      <c r="B308" s="8" t="s">
        <v>7047</v>
      </c>
      <c r="D308" s="8" t="s">
        <v>7480</v>
      </c>
      <c r="E308" s="8" t="s">
        <v>7638</v>
      </c>
      <c r="F308" s="8">
        <v>42071</v>
      </c>
      <c r="G308" s="8" t="s">
        <v>7038</v>
      </c>
      <c r="H308" s="8" t="s">
        <v>7028</v>
      </c>
      <c r="I308" s="8">
        <v>31</v>
      </c>
      <c r="J308" s="8">
        <v>31</v>
      </c>
      <c r="K308" s="8" t="b">
        <v>1</v>
      </c>
    </row>
    <row r="309" s="8" customFormat="1" spans="1:11">
      <c r="A309" s="8" t="s">
        <v>7639</v>
      </c>
      <c r="B309" s="8" t="s">
        <v>7030</v>
      </c>
      <c r="D309" s="8" t="s">
        <v>7640</v>
      </c>
      <c r="E309" s="8" t="s">
        <v>7641</v>
      </c>
      <c r="F309" s="8">
        <v>74017</v>
      </c>
      <c r="G309" s="8" t="s">
        <v>7027</v>
      </c>
      <c r="H309" s="8" t="s">
        <v>7028</v>
      </c>
      <c r="I309" s="8">
        <v>31</v>
      </c>
      <c r="J309" s="8">
        <v>31</v>
      </c>
      <c r="K309" s="8" t="b">
        <v>0</v>
      </c>
    </row>
    <row r="310" s="8" customFormat="1" spans="1:11">
      <c r="A310" s="8" t="s">
        <v>7642</v>
      </c>
      <c r="B310" s="8" t="s">
        <v>7051</v>
      </c>
      <c r="C310" s="8" t="s">
        <v>7643</v>
      </c>
      <c r="D310" s="8" t="s">
        <v>7016</v>
      </c>
      <c r="E310" s="8" t="s">
        <v>7644</v>
      </c>
      <c r="F310" s="8">
        <v>1230</v>
      </c>
      <c r="G310" s="8" t="s">
        <v>7017</v>
      </c>
      <c r="H310" s="8" t="s">
        <v>7018</v>
      </c>
      <c r="I310" s="8">
        <v>31</v>
      </c>
      <c r="J310" s="8">
        <v>32</v>
      </c>
      <c r="K310" s="8" t="b">
        <v>1</v>
      </c>
    </row>
    <row r="311" s="8" customFormat="1" spans="1:11">
      <c r="A311" s="8" t="s">
        <v>135</v>
      </c>
      <c r="B311" s="8" t="s">
        <v>7042</v>
      </c>
      <c r="C311" s="8" t="s">
        <v>7645</v>
      </c>
      <c r="D311" s="8" t="s">
        <v>7111</v>
      </c>
      <c r="E311" s="8" t="s">
        <v>134</v>
      </c>
      <c r="F311" s="8">
        <v>78705</v>
      </c>
      <c r="H311" s="8" t="s">
        <v>7028</v>
      </c>
      <c r="I311" s="8">
        <v>32</v>
      </c>
      <c r="J311" s="8">
        <v>32</v>
      </c>
      <c r="K311" s="8" t="b">
        <v>0</v>
      </c>
    </row>
    <row r="312" s="8" customFormat="1" spans="1:11">
      <c r="A312" s="8" t="s">
        <v>7646</v>
      </c>
      <c r="B312" s="8" t="s">
        <v>7042</v>
      </c>
      <c r="C312" s="8" t="s">
        <v>7647</v>
      </c>
      <c r="D312" s="8" t="s">
        <v>7111</v>
      </c>
      <c r="E312" s="8" t="s">
        <v>7499</v>
      </c>
      <c r="F312" s="8">
        <v>79699</v>
      </c>
      <c r="H312" s="8" t="s">
        <v>7018</v>
      </c>
      <c r="I312" s="8">
        <v>32</v>
      </c>
      <c r="J312" s="8">
        <v>320</v>
      </c>
      <c r="K312" s="8" t="b">
        <v>1</v>
      </c>
    </row>
    <row r="313" s="8" customFormat="1" spans="1:11">
      <c r="A313" s="8" t="s">
        <v>7648</v>
      </c>
      <c r="B313" s="8" t="s">
        <v>7024</v>
      </c>
      <c r="D313" s="8" t="s">
        <v>7026</v>
      </c>
      <c r="E313" s="8" t="s">
        <v>7649</v>
      </c>
      <c r="F313" s="8">
        <v>95521</v>
      </c>
      <c r="G313" s="8" t="s">
        <v>7027</v>
      </c>
      <c r="H313" s="8" t="s">
        <v>7028</v>
      </c>
      <c r="I313" s="8">
        <v>32</v>
      </c>
      <c r="J313" s="8">
        <v>32</v>
      </c>
      <c r="K313" s="8" t="b">
        <v>0</v>
      </c>
    </row>
    <row r="314" s="8" customFormat="1" spans="1:11">
      <c r="A314" s="8" t="s">
        <v>7650</v>
      </c>
      <c r="B314" s="8" t="s">
        <v>7020</v>
      </c>
      <c r="D314" s="8" t="s">
        <v>7072</v>
      </c>
      <c r="E314" s="8" t="s">
        <v>7651</v>
      </c>
      <c r="F314" s="8">
        <v>53140</v>
      </c>
      <c r="G314" s="8" t="s">
        <v>7022</v>
      </c>
      <c r="H314" s="8" t="s">
        <v>7018</v>
      </c>
      <c r="I314" s="8">
        <v>32</v>
      </c>
      <c r="J314" s="8">
        <v>32</v>
      </c>
      <c r="K314" s="8" t="b">
        <v>1</v>
      </c>
    </row>
    <row r="315" s="8" customFormat="1" spans="1:11">
      <c r="A315" s="8" t="s">
        <v>7652</v>
      </c>
      <c r="B315" s="8" t="s">
        <v>7030</v>
      </c>
      <c r="D315" s="8" t="s">
        <v>7653</v>
      </c>
      <c r="E315" s="8" t="s">
        <v>7654</v>
      </c>
      <c r="F315" s="8">
        <v>87532</v>
      </c>
      <c r="G315" s="8" t="s">
        <v>7027</v>
      </c>
      <c r="H315" s="8" t="s">
        <v>7028</v>
      </c>
      <c r="I315" s="8">
        <v>32</v>
      </c>
      <c r="J315" s="8">
        <v>32</v>
      </c>
      <c r="K315" s="8" t="b">
        <v>1</v>
      </c>
    </row>
    <row r="316" s="8" customFormat="1" spans="1:11">
      <c r="A316" s="8" t="s">
        <v>7655</v>
      </c>
      <c r="B316" s="8" t="s">
        <v>7040</v>
      </c>
      <c r="D316" s="8" t="s">
        <v>7197</v>
      </c>
      <c r="E316" s="8" t="s">
        <v>330</v>
      </c>
      <c r="F316" s="8">
        <v>66067</v>
      </c>
      <c r="G316" s="8" t="s">
        <v>7022</v>
      </c>
      <c r="H316" s="8" t="s">
        <v>7018</v>
      </c>
      <c r="I316" s="8">
        <v>32</v>
      </c>
      <c r="J316" s="8">
        <v>32</v>
      </c>
      <c r="K316" s="8" t="b">
        <v>1</v>
      </c>
    </row>
    <row r="317" s="8" customFormat="1" spans="1:11">
      <c r="A317" s="8" t="s">
        <v>7656</v>
      </c>
      <c r="B317" s="8" t="s">
        <v>7051</v>
      </c>
      <c r="D317" s="8" t="s">
        <v>7270</v>
      </c>
      <c r="E317" s="8" t="s">
        <v>7657</v>
      </c>
      <c r="F317" s="8">
        <v>5827</v>
      </c>
      <c r="G317" s="8" t="s">
        <v>7017</v>
      </c>
      <c r="H317" s="8" t="s">
        <v>7018</v>
      </c>
      <c r="I317" s="8">
        <v>32</v>
      </c>
      <c r="J317" s="8">
        <v>32</v>
      </c>
      <c r="K317" s="8" t="b">
        <v>1</v>
      </c>
    </row>
    <row r="318" s="8" customFormat="1" spans="1:11">
      <c r="A318" s="8" t="s">
        <v>7658</v>
      </c>
      <c r="B318" s="8" t="s">
        <v>7040</v>
      </c>
      <c r="C318" s="8" t="s">
        <v>7658</v>
      </c>
      <c r="D318" s="8" t="s">
        <v>7223</v>
      </c>
      <c r="E318" s="8" t="s">
        <v>7659</v>
      </c>
      <c r="F318" s="8">
        <v>56716</v>
      </c>
      <c r="G318" s="8" t="s">
        <v>7022</v>
      </c>
      <c r="H318" s="8" t="s">
        <v>7028</v>
      </c>
      <c r="I318" s="8">
        <v>32</v>
      </c>
      <c r="J318" s="8">
        <v>32</v>
      </c>
      <c r="K318" s="8" t="b">
        <v>1</v>
      </c>
    </row>
    <row r="319" s="8" customFormat="1" spans="1:11">
      <c r="A319" s="8" t="s">
        <v>7660</v>
      </c>
      <c r="B319" s="8" t="s">
        <v>7020</v>
      </c>
      <c r="D319" s="8" t="s">
        <v>7075</v>
      </c>
      <c r="E319" s="8" t="s">
        <v>7661</v>
      </c>
      <c r="F319" s="8">
        <v>44601</v>
      </c>
      <c r="G319" s="8" t="s">
        <v>7022</v>
      </c>
      <c r="H319" s="8" t="s">
        <v>7018</v>
      </c>
      <c r="I319" s="8">
        <v>32</v>
      </c>
      <c r="J319" s="8">
        <v>32</v>
      </c>
      <c r="K319" s="8" t="b">
        <v>1</v>
      </c>
    </row>
    <row r="320" s="8" customFormat="1" spans="1:11">
      <c r="A320" s="8" t="s">
        <v>7662</v>
      </c>
      <c r="B320" s="8" t="s">
        <v>7030</v>
      </c>
      <c r="D320" s="8" t="s">
        <v>7422</v>
      </c>
      <c r="E320" s="8" t="s">
        <v>7663</v>
      </c>
      <c r="F320" s="8">
        <v>84770</v>
      </c>
      <c r="G320" s="8" t="s">
        <v>7027</v>
      </c>
      <c r="H320" s="8" t="s">
        <v>7028</v>
      </c>
      <c r="I320" s="8">
        <v>32</v>
      </c>
      <c r="J320" s="8">
        <v>32</v>
      </c>
      <c r="K320" s="8" t="b">
        <v>1</v>
      </c>
    </row>
    <row r="321" s="8" customFormat="1" spans="1:11">
      <c r="A321" s="8" t="s">
        <v>7664</v>
      </c>
      <c r="B321" s="8" t="s">
        <v>7020</v>
      </c>
      <c r="D321" s="8" t="s">
        <v>7089</v>
      </c>
      <c r="E321" s="8" t="s">
        <v>148</v>
      </c>
      <c r="F321" s="8">
        <v>63119</v>
      </c>
      <c r="G321" s="8" t="s">
        <v>7022</v>
      </c>
      <c r="H321" s="8" t="s">
        <v>7018</v>
      </c>
      <c r="I321" s="8">
        <v>32</v>
      </c>
      <c r="J321" s="8">
        <v>32</v>
      </c>
      <c r="K321" s="8" t="b">
        <v>1</v>
      </c>
    </row>
    <row r="322" s="8" customFormat="1" spans="1:11">
      <c r="A322" s="8" t="s">
        <v>103</v>
      </c>
      <c r="B322" s="8" t="s">
        <v>7042</v>
      </c>
      <c r="C322" s="8" t="s">
        <v>7665</v>
      </c>
      <c r="D322" s="8" t="s">
        <v>7128</v>
      </c>
      <c r="E322" s="8" t="s">
        <v>102</v>
      </c>
      <c r="F322" s="8">
        <v>30332</v>
      </c>
      <c r="H322" s="8" t="s">
        <v>7028</v>
      </c>
      <c r="I322" s="8">
        <v>33</v>
      </c>
      <c r="J322" s="8">
        <v>33</v>
      </c>
      <c r="K322" s="8" t="b">
        <v>1</v>
      </c>
    </row>
    <row r="323" s="8" customFormat="1" spans="1:11">
      <c r="A323" s="8" t="s">
        <v>230</v>
      </c>
      <c r="B323" s="8" t="s">
        <v>7042</v>
      </c>
      <c r="C323" s="8" t="s">
        <v>7666</v>
      </c>
      <c r="D323" s="8" t="s">
        <v>7026</v>
      </c>
      <c r="E323" s="8" t="s">
        <v>229</v>
      </c>
      <c r="F323" s="8">
        <v>92697</v>
      </c>
      <c r="H323" s="8" t="s">
        <v>7028</v>
      </c>
      <c r="I323" s="8">
        <v>33</v>
      </c>
      <c r="J323" s="8">
        <v>33</v>
      </c>
      <c r="K323" s="8" t="b">
        <v>1</v>
      </c>
    </row>
    <row r="324" s="8" customFormat="1" spans="1:11">
      <c r="A324" s="8" t="s">
        <v>2970</v>
      </c>
      <c r="B324" s="8" t="s">
        <v>7042</v>
      </c>
      <c r="D324" s="8" t="s">
        <v>7128</v>
      </c>
      <c r="E324" s="8" t="s">
        <v>2969</v>
      </c>
      <c r="F324" s="8">
        <v>30912</v>
      </c>
      <c r="H324" s="8" t="s">
        <v>7028</v>
      </c>
      <c r="I324" s="8">
        <v>33</v>
      </c>
      <c r="J324" s="8">
        <v>332</v>
      </c>
      <c r="K324" s="8" t="b">
        <v>1</v>
      </c>
    </row>
    <row r="325" s="8" customFormat="1" spans="1:11">
      <c r="A325" s="8" t="s">
        <v>7667</v>
      </c>
      <c r="B325" s="8" t="s">
        <v>7035</v>
      </c>
      <c r="D325" s="8" t="s">
        <v>7036</v>
      </c>
      <c r="E325" s="8" t="s">
        <v>7668</v>
      </c>
      <c r="F325" s="8">
        <v>28712</v>
      </c>
      <c r="G325" s="8" t="s">
        <v>7038</v>
      </c>
      <c r="H325" s="8" t="s">
        <v>7018</v>
      </c>
      <c r="I325" s="8">
        <v>33</v>
      </c>
      <c r="J325" s="8">
        <v>33</v>
      </c>
      <c r="K325" s="8" t="b">
        <v>1</v>
      </c>
    </row>
    <row r="326" s="8" customFormat="1" spans="1:11">
      <c r="A326" s="8" t="s">
        <v>7669</v>
      </c>
      <c r="B326" s="8" t="s">
        <v>7015</v>
      </c>
      <c r="D326" s="8" t="s">
        <v>7066</v>
      </c>
      <c r="E326" s="8" t="s">
        <v>2546</v>
      </c>
      <c r="F326" s="8">
        <v>14208</v>
      </c>
      <c r="G326" s="8" t="s">
        <v>7017</v>
      </c>
      <c r="H326" s="8" t="s">
        <v>7018</v>
      </c>
      <c r="I326" s="8">
        <v>33</v>
      </c>
      <c r="J326" s="8">
        <v>33</v>
      </c>
      <c r="K326" s="8" t="b">
        <v>1</v>
      </c>
    </row>
    <row r="327" s="8" customFormat="1" spans="1:11">
      <c r="A327" s="8" t="s">
        <v>7670</v>
      </c>
      <c r="B327" s="8" t="s">
        <v>7051</v>
      </c>
      <c r="D327" s="8" t="s">
        <v>7066</v>
      </c>
      <c r="E327" s="8" t="s">
        <v>7671</v>
      </c>
      <c r="F327" s="8">
        <v>10606</v>
      </c>
      <c r="G327" s="8" t="s">
        <v>7017</v>
      </c>
      <c r="H327" s="8" t="s">
        <v>7159</v>
      </c>
      <c r="I327" s="8">
        <v>33</v>
      </c>
      <c r="J327" s="8">
        <v>33</v>
      </c>
      <c r="K327" s="8" t="b">
        <v>0</v>
      </c>
    </row>
    <row r="328" s="8" customFormat="1" spans="1:11">
      <c r="A328" s="8" t="s">
        <v>7672</v>
      </c>
      <c r="B328" s="8" t="s">
        <v>7055</v>
      </c>
      <c r="D328" s="8" t="s">
        <v>7183</v>
      </c>
      <c r="E328" s="8" t="s">
        <v>7673</v>
      </c>
      <c r="F328" s="8">
        <v>80903</v>
      </c>
      <c r="H328" s="8" t="s">
        <v>7018</v>
      </c>
      <c r="I328" s="8">
        <v>33</v>
      </c>
      <c r="J328" s="8">
        <v>33</v>
      </c>
      <c r="K328" s="8" t="b">
        <v>0</v>
      </c>
    </row>
    <row r="329" s="8" customFormat="1" spans="1:11">
      <c r="A329" s="8" t="s">
        <v>7674</v>
      </c>
      <c r="B329" s="8" t="s">
        <v>7047</v>
      </c>
      <c r="D329" s="8" t="s">
        <v>7064</v>
      </c>
      <c r="E329" s="8" t="s">
        <v>2596</v>
      </c>
      <c r="F329" s="8">
        <v>29203</v>
      </c>
      <c r="G329" s="8" t="s">
        <v>7038</v>
      </c>
      <c r="H329" s="8" t="s">
        <v>7018</v>
      </c>
      <c r="I329" s="8">
        <v>33</v>
      </c>
      <c r="J329" s="8">
        <v>33</v>
      </c>
      <c r="K329" s="8" t="b">
        <v>1</v>
      </c>
    </row>
    <row r="330" s="8" customFormat="1" spans="1:11">
      <c r="A330" s="8" t="s">
        <v>7675</v>
      </c>
      <c r="B330" s="8" t="s">
        <v>7015</v>
      </c>
      <c r="D330" s="8" t="s">
        <v>7016</v>
      </c>
      <c r="E330" s="8" t="s">
        <v>7676</v>
      </c>
      <c r="F330" s="8">
        <v>1845</v>
      </c>
      <c r="G330" s="8" t="s">
        <v>7017</v>
      </c>
      <c r="H330" s="8" t="s">
        <v>7018</v>
      </c>
      <c r="I330" s="8">
        <v>33</v>
      </c>
      <c r="J330" s="8">
        <v>33</v>
      </c>
      <c r="K330" s="8" t="b">
        <v>1</v>
      </c>
    </row>
    <row r="331" s="8" customFormat="1" spans="1:11">
      <c r="A331" s="8" t="s">
        <v>7677</v>
      </c>
      <c r="B331" s="8" t="s">
        <v>7015</v>
      </c>
      <c r="D331" s="8" t="s">
        <v>7113</v>
      </c>
      <c r="E331" s="8" t="s">
        <v>7678</v>
      </c>
      <c r="F331" s="8">
        <v>17055</v>
      </c>
      <c r="G331" s="8" t="s">
        <v>7017</v>
      </c>
      <c r="H331" s="8" t="s">
        <v>7018</v>
      </c>
      <c r="I331" s="8">
        <v>33</v>
      </c>
      <c r="J331" s="8">
        <v>33</v>
      </c>
      <c r="K331" s="8" t="b">
        <v>1</v>
      </c>
    </row>
    <row r="332" s="8" customFormat="1" spans="1:11">
      <c r="A332" s="8" t="s">
        <v>7679</v>
      </c>
      <c r="B332" s="8" t="s">
        <v>7040</v>
      </c>
      <c r="D332" s="8" t="s">
        <v>7072</v>
      </c>
      <c r="E332" s="8" t="s">
        <v>7680</v>
      </c>
      <c r="F332" s="8">
        <v>54806</v>
      </c>
      <c r="G332" s="8" t="s">
        <v>7022</v>
      </c>
      <c r="H332" s="8" t="s">
        <v>7018</v>
      </c>
      <c r="I332" s="8">
        <v>33</v>
      </c>
      <c r="J332" s="8">
        <v>33</v>
      </c>
      <c r="K332" s="8" t="b">
        <v>0</v>
      </c>
    </row>
    <row r="333" s="8" customFormat="1" spans="1:11">
      <c r="A333" s="8" t="s">
        <v>7681</v>
      </c>
      <c r="B333" s="8" t="s">
        <v>7015</v>
      </c>
      <c r="D333" s="8" t="s">
        <v>7043</v>
      </c>
      <c r="E333" s="8" t="s">
        <v>7682</v>
      </c>
      <c r="F333" s="8">
        <v>8648</v>
      </c>
      <c r="G333" s="8" t="s">
        <v>7017</v>
      </c>
      <c r="H333" s="8" t="s">
        <v>7018</v>
      </c>
      <c r="I333" s="8">
        <v>33</v>
      </c>
      <c r="J333" s="8">
        <v>33</v>
      </c>
      <c r="K333" s="8" t="b">
        <v>1</v>
      </c>
    </row>
    <row r="334" s="8" customFormat="1" spans="1:11">
      <c r="A334" s="8" t="s">
        <v>7683</v>
      </c>
      <c r="B334" s="8" t="s">
        <v>7024</v>
      </c>
      <c r="C334" s="8" t="s">
        <v>7684</v>
      </c>
      <c r="D334" s="8" t="s">
        <v>7191</v>
      </c>
      <c r="E334" s="8" t="s">
        <v>7685</v>
      </c>
      <c r="F334" s="8">
        <v>98503</v>
      </c>
      <c r="G334" s="8" t="s">
        <v>7027</v>
      </c>
      <c r="H334" s="8" t="s">
        <v>7018</v>
      </c>
      <c r="I334" s="8">
        <v>33</v>
      </c>
      <c r="J334" s="8">
        <v>33</v>
      </c>
      <c r="K334" s="8" t="b">
        <v>0</v>
      </c>
    </row>
    <row r="335" s="8" customFormat="1" spans="1:11">
      <c r="A335" s="8" t="s">
        <v>7686</v>
      </c>
      <c r="B335" s="8" t="s">
        <v>7047</v>
      </c>
      <c r="D335" s="8" t="s">
        <v>7207</v>
      </c>
      <c r="E335" s="8" t="s">
        <v>1885</v>
      </c>
      <c r="F335" s="8">
        <v>35632</v>
      </c>
      <c r="G335" s="8" t="s">
        <v>7038</v>
      </c>
      <c r="H335" s="8" t="s">
        <v>7028</v>
      </c>
      <c r="I335" s="8">
        <v>33</v>
      </c>
      <c r="J335" s="8">
        <v>33</v>
      </c>
      <c r="K335" s="8" t="b">
        <v>1</v>
      </c>
    </row>
    <row r="336" s="8" customFormat="1" spans="1:11">
      <c r="A336" s="8" t="s">
        <v>7687</v>
      </c>
      <c r="B336" s="8" t="s">
        <v>7035</v>
      </c>
      <c r="C336" s="8" t="s">
        <v>7688</v>
      </c>
      <c r="D336" s="8" t="s">
        <v>7598</v>
      </c>
      <c r="E336" s="8" t="s">
        <v>7689</v>
      </c>
      <c r="F336" s="8">
        <v>792</v>
      </c>
      <c r="G336" s="8" t="s">
        <v>7038</v>
      </c>
      <c r="H336" s="8" t="s">
        <v>7028</v>
      </c>
      <c r="I336" s="8">
        <v>33</v>
      </c>
      <c r="J336" s="8">
        <v>33</v>
      </c>
      <c r="K336" s="8" t="b">
        <v>1</v>
      </c>
    </row>
    <row r="337" s="8" customFormat="1" spans="1:11">
      <c r="A337" s="8" t="s">
        <v>7690</v>
      </c>
      <c r="B337" s="8" t="s">
        <v>7015</v>
      </c>
      <c r="D337" s="8" t="s">
        <v>7016</v>
      </c>
      <c r="E337" s="8" t="s">
        <v>182</v>
      </c>
      <c r="F337" s="8">
        <v>2115</v>
      </c>
      <c r="G337" s="8" t="s">
        <v>7017</v>
      </c>
      <c r="H337" s="8" t="s">
        <v>7018</v>
      </c>
      <c r="I337" s="8">
        <v>33</v>
      </c>
      <c r="J337" s="8">
        <v>33</v>
      </c>
      <c r="K337" s="8" t="b">
        <v>1</v>
      </c>
    </row>
    <row r="338" s="8" customFormat="1" spans="1:11">
      <c r="A338" s="8" t="s">
        <v>7691</v>
      </c>
      <c r="B338" s="8" t="s">
        <v>7035</v>
      </c>
      <c r="D338" s="8" t="s">
        <v>7480</v>
      </c>
      <c r="E338" s="8" t="s">
        <v>7692</v>
      </c>
      <c r="F338" s="8">
        <v>41844</v>
      </c>
      <c r="G338" s="8" t="s">
        <v>7038</v>
      </c>
      <c r="H338" s="8" t="s">
        <v>7018</v>
      </c>
      <c r="I338" s="8">
        <v>34</v>
      </c>
      <c r="J338" s="8">
        <v>34</v>
      </c>
      <c r="K338" s="8" t="b">
        <v>1</v>
      </c>
    </row>
    <row r="339" s="8" customFormat="1" spans="1:11">
      <c r="A339" s="8" t="s">
        <v>7693</v>
      </c>
      <c r="B339" s="8" t="s">
        <v>7024</v>
      </c>
      <c r="C339" s="8" t="s">
        <v>7694</v>
      </c>
      <c r="D339" s="8" t="s">
        <v>7026</v>
      </c>
      <c r="E339" s="8" t="s">
        <v>7695</v>
      </c>
      <c r="F339" s="8">
        <v>93311</v>
      </c>
      <c r="G339" s="8" t="s">
        <v>7027</v>
      </c>
      <c r="H339" s="8" t="s">
        <v>7028</v>
      </c>
      <c r="I339" s="8">
        <v>34</v>
      </c>
      <c r="J339" s="8">
        <v>34</v>
      </c>
      <c r="K339" s="8" t="b">
        <v>1</v>
      </c>
    </row>
    <row r="340" s="8" customFormat="1" spans="1:11">
      <c r="A340" s="8" t="s">
        <v>7696</v>
      </c>
      <c r="B340" s="8" t="s">
        <v>7030</v>
      </c>
      <c r="D340" s="8" t="s">
        <v>7111</v>
      </c>
      <c r="E340" s="8" t="s">
        <v>7697</v>
      </c>
      <c r="F340" s="8">
        <v>75765</v>
      </c>
      <c r="G340" s="8" t="s">
        <v>7027</v>
      </c>
      <c r="H340" s="8" t="s">
        <v>7018</v>
      </c>
      <c r="I340" s="8">
        <v>34</v>
      </c>
      <c r="J340" s="8">
        <v>34</v>
      </c>
      <c r="K340" s="8" t="b">
        <v>1</v>
      </c>
    </row>
    <row r="341" s="8" customFormat="1" spans="1:11">
      <c r="A341" s="8" t="s">
        <v>7698</v>
      </c>
      <c r="B341" s="8" t="s">
        <v>7035</v>
      </c>
      <c r="D341" s="8" t="s">
        <v>7480</v>
      </c>
      <c r="E341" s="8" t="s">
        <v>7699</v>
      </c>
      <c r="F341" s="8">
        <v>40601</v>
      </c>
      <c r="G341" s="8" t="s">
        <v>7038</v>
      </c>
      <c r="H341" s="8" t="s">
        <v>7028</v>
      </c>
      <c r="I341" s="8">
        <v>34</v>
      </c>
      <c r="J341" s="8">
        <v>34</v>
      </c>
      <c r="K341" s="8" t="b">
        <v>1</v>
      </c>
    </row>
    <row r="342" s="8" customFormat="1" spans="1:11">
      <c r="A342" s="8" t="s">
        <v>7700</v>
      </c>
      <c r="B342" s="8" t="s">
        <v>7024</v>
      </c>
      <c r="D342" s="8" t="s">
        <v>7111</v>
      </c>
      <c r="E342" s="8" t="s">
        <v>7701</v>
      </c>
      <c r="F342" s="8">
        <v>75607</v>
      </c>
      <c r="G342" s="8" t="s">
        <v>7027</v>
      </c>
      <c r="H342" s="8" t="s">
        <v>7018</v>
      </c>
      <c r="I342" s="8">
        <v>34</v>
      </c>
      <c r="J342" s="8">
        <v>34</v>
      </c>
      <c r="K342" s="8" t="b">
        <v>1</v>
      </c>
    </row>
    <row r="343" s="8" customFormat="1" spans="1:11">
      <c r="A343" s="8" t="s">
        <v>7702</v>
      </c>
      <c r="B343" s="8" t="s">
        <v>7055</v>
      </c>
      <c r="D343" s="8" t="s">
        <v>7016</v>
      </c>
      <c r="E343" s="8" t="s">
        <v>7703</v>
      </c>
      <c r="F343" s="8">
        <v>1075</v>
      </c>
      <c r="H343" s="8" t="s">
        <v>7018</v>
      </c>
      <c r="I343" s="8">
        <v>34</v>
      </c>
      <c r="J343" s="8">
        <v>34</v>
      </c>
      <c r="K343" s="8" t="b">
        <v>0</v>
      </c>
    </row>
    <row r="344" s="8" customFormat="1" spans="1:11">
      <c r="A344" s="8" t="s">
        <v>7704</v>
      </c>
      <c r="B344" s="8" t="s">
        <v>7024</v>
      </c>
      <c r="C344" s="8" t="s">
        <v>7705</v>
      </c>
      <c r="D344" s="8" t="s">
        <v>7653</v>
      </c>
      <c r="E344" s="8" t="s">
        <v>7706</v>
      </c>
      <c r="F344" s="8">
        <v>87801</v>
      </c>
      <c r="G344" s="8" t="s">
        <v>7027</v>
      </c>
      <c r="H344" s="8" t="s">
        <v>7028</v>
      </c>
      <c r="I344" s="8">
        <v>34</v>
      </c>
      <c r="J344" s="8">
        <v>34</v>
      </c>
      <c r="K344" s="8" t="b">
        <v>1</v>
      </c>
    </row>
    <row r="345" s="8" customFormat="1" spans="1:11">
      <c r="A345" s="8" t="s">
        <v>7707</v>
      </c>
      <c r="B345" s="8" t="s">
        <v>7035</v>
      </c>
      <c r="D345" s="8" t="s">
        <v>7128</v>
      </c>
      <c r="E345" s="8" t="s">
        <v>7708</v>
      </c>
      <c r="F345" s="8">
        <v>30183</v>
      </c>
      <c r="G345" s="8" t="s">
        <v>7038</v>
      </c>
      <c r="H345" s="8" t="s">
        <v>7018</v>
      </c>
      <c r="I345" s="8">
        <v>34</v>
      </c>
      <c r="J345" s="8">
        <v>34</v>
      </c>
      <c r="K345" s="8" t="b">
        <v>1</v>
      </c>
    </row>
    <row r="346" s="8" customFormat="1" spans="1:11">
      <c r="A346" s="8" t="s">
        <v>7709</v>
      </c>
      <c r="B346" s="8" t="s">
        <v>7035</v>
      </c>
      <c r="C346" s="8" t="s">
        <v>7710</v>
      </c>
      <c r="D346" s="8" t="s">
        <v>7188</v>
      </c>
      <c r="E346" s="8" t="s">
        <v>7711</v>
      </c>
      <c r="F346" s="8">
        <v>72913</v>
      </c>
      <c r="G346" s="8" t="s">
        <v>7038</v>
      </c>
      <c r="H346" s="8" t="s">
        <v>7028</v>
      </c>
      <c r="I346" s="8">
        <v>34</v>
      </c>
      <c r="J346" s="8">
        <v>34</v>
      </c>
      <c r="K346" s="8" t="b">
        <v>1</v>
      </c>
    </row>
    <row r="347" s="8" customFormat="1" spans="1:11">
      <c r="A347" s="8" t="s">
        <v>7712</v>
      </c>
      <c r="B347" s="8" t="s">
        <v>7035</v>
      </c>
      <c r="C347" s="8" t="s">
        <v>7713</v>
      </c>
      <c r="D347" s="8" t="s">
        <v>7598</v>
      </c>
      <c r="E347" s="8" t="s">
        <v>7714</v>
      </c>
      <c r="F347" s="8">
        <v>614</v>
      </c>
      <c r="G347" s="8" t="s">
        <v>7038</v>
      </c>
      <c r="H347" s="8" t="s">
        <v>7028</v>
      </c>
      <c r="I347" s="8">
        <v>34</v>
      </c>
      <c r="J347" s="8">
        <v>34</v>
      </c>
      <c r="K347" s="8" t="b">
        <v>1</v>
      </c>
    </row>
    <row r="348" s="8" customFormat="1" spans="1:11">
      <c r="A348" s="8" t="s">
        <v>7715</v>
      </c>
      <c r="B348" s="8" t="s">
        <v>7030</v>
      </c>
      <c r="D348" s="8" t="s">
        <v>7111</v>
      </c>
      <c r="E348" s="8" t="s">
        <v>7716</v>
      </c>
      <c r="F348" s="8">
        <v>75670</v>
      </c>
      <c r="G348" s="8" t="s">
        <v>7027</v>
      </c>
      <c r="H348" s="8" t="s">
        <v>7018</v>
      </c>
      <c r="I348" s="8">
        <v>34</v>
      </c>
      <c r="J348" s="8">
        <v>34</v>
      </c>
      <c r="K348" s="8" t="b">
        <v>1</v>
      </c>
    </row>
    <row r="349" s="8" customFormat="1" spans="1:11">
      <c r="A349" s="8" t="s">
        <v>7717</v>
      </c>
      <c r="B349" s="8" t="s">
        <v>7042</v>
      </c>
      <c r="C349" s="8" t="s">
        <v>7718</v>
      </c>
      <c r="D349" s="8" t="s">
        <v>7066</v>
      </c>
      <c r="E349" s="8" t="s">
        <v>7067</v>
      </c>
      <c r="F349" s="8">
        <v>10012</v>
      </c>
      <c r="H349" s="8" t="s">
        <v>7018</v>
      </c>
      <c r="I349" s="8">
        <v>35</v>
      </c>
      <c r="J349" s="8">
        <v>35</v>
      </c>
      <c r="K349" s="8" t="b">
        <v>1</v>
      </c>
    </row>
    <row r="350" s="8" customFormat="1" spans="1:11">
      <c r="A350" s="8" t="s">
        <v>7719</v>
      </c>
      <c r="B350" s="8" t="s">
        <v>7042</v>
      </c>
      <c r="C350" s="8" t="s">
        <v>7720</v>
      </c>
      <c r="D350" s="8" t="s">
        <v>7026</v>
      </c>
      <c r="E350" s="8" t="s">
        <v>2419</v>
      </c>
      <c r="F350" s="8">
        <v>93106</v>
      </c>
      <c r="H350" s="8" t="s">
        <v>7028</v>
      </c>
      <c r="I350" s="8">
        <v>35</v>
      </c>
      <c r="J350" s="8">
        <v>35</v>
      </c>
      <c r="K350" s="8" t="b">
        <v>1</v>
      </c>
    </row>
    <row r="351" s="8" customFormat="1" spans="1:11">
      <c r="A351" s="8" t="s">
        <v>7721</v>
      </c>
      <c r="B351" s="8" t="s">
        <v>7042</v>
      </c>
      <c r="C351" s="8" t="s">
        <v>7722</v>
      </c>
      <c r="D351" s="8" t="s">
        <v>7041</v>
      </c>
      <c r="E351" s="8" t="s">
        <v>127</v>
      </c>
      <c r="F351" s="8">
        <v>61820</v>
      </c>
      <c r="H351" s="8" t="s">
        <v>7028</v>
      </c>
      <c r="I351" s="8">
        <v>35</v>
      </c>
      <c r="J351" s="8">
        <v>35</v>
      </c>
      <c r="K351" s="8" t="b">
        <v>1</v>
      </c>
    </row>
    <row r="352" s="8" customFormat="1" spans="1:11">
      <c r="A352" s="8" t="s">
        <v>7723</v>
      </c>
      <c r="B352" s="8" t="s">
        <v>7042</v>
      </c>
      <c r="C352" s="8" t="s">
        <v>7724</v>
      </c>
      <c r="D352" s="8" t="s">
        <v>7072</v>
      </c>
      <c r="E352" s="8" t="s">
        <v>201</v>
      </c>
      <c r="F352" s="8">
        <v>53706</v>
      </c>
      <c r="H352" s="8" t="s">
        <v>7028</v>
      </c>
      <c r="I352" s="8">
        <v>35</v>
      </c>
      <c r="J352" s="8">
        <v>35</v>
      </c>
      <c r="K352" s="8" t="b">
        <v>1</v>
      </c>
    </row>
    <row r="353" s="8" customFormat="1" spans="1:11">
      <c r="A353" s="8" t="s">
        <v>7725</v>
      </c>
      <c r="B353" s="8" t="s">
        <v>7020</v>
      </c>
      <c r="D353" s="8" t="s">
        <v>7075</v>
      </c>
      <c r="E353" s="8" t="s">
        <v>7680</v>
      </c>
      <c r="F353" s="8">
        <v>44805</v>
      </c>
      <c r="G353" s="8" t="s">
        <v>7022</v>
      </c>
      <c r="H353" s="8" t="s">
        <v>7018</v>
      </c>
      <c r="I353" s="8">
        <v>35</v>
      </c>
      <c r="J353" s="8">
        <v>35</v>
      </c>
      <c r="K353" s="8" t="b">
        <v>1</v>
      </c>
    </row>
    <row r="354" s="8" customFormat="1" spans="1:11">
      <c r="A354" s="8" t="s">
        <v>7726</v>
      </c>
      <c r="B354" s="8" t="s">
        <v>7040</v>
      </c>
      <c r="D354" s="8" t="s">
        <v>7041</v>
      </c>
      <c r="E354" s="8" t="s">
        <v>7727</v>
      </c>
      <c r="F354" s="8">
        <v>62626</v>
      </c>
      <c r="G354" s="8" t="s">
        <v>7022</v>
      </c>
      <c r="H354" s="8" t="s">
        <v>7018</v>
      </c>
      <c r="I354" s="8">
        <v>35</v>
      </c>
      <c r="J354" s="8">
        <v>35</v>
      </c>
      <c r="K354" s="8" t="b">
        <v>0</v>
      </c>
    </row>
    <row r="355" s="8" customFormat="1" spans="1:11">
      <c r="A355" s="8" t="s">
        <v>7728</v>
      </c>
      <c r="B355" s="8" t="s">
        <v>7051</v>
      </c>
      <c r="D355" s="8" t="s">
        <v>7113</v>
      </c>
      <c r="E355" s="8" t="s">
        <v>7729</v>
      </c>
      <c r="F355" s="8">
        <v>17093</v>
      </c>
      <c r="G355" s="8" t="s">
        <v>7017</v>
      </c>
      <c r="H355" s="8" t="s">
        <v>7159</v>
      </c>
      <c r="I355" s="8">
        <v>35</v>
      </c>
      <c r="J355" s="8">
        <v>35</v>
      </c>
      <c r="K355" s="8" t="b">
        <v>1</v>
      </c>
    </row>
    <row r="356" s="8" customFormat="1" spans="1:11">
      <c r="A356" s="8" t="s">
        <v>7730</v>
      </c>
      <c r="B356" s="8" t="s">
        <v>7055</v>
      </c>
      <c r="C356" s="8" t="s">
        <v>7731</v>
      </c>
      <c r="D356" s="8" t="s">
        <v>7113</v>
      </c>
      <c r="E356" s="8" t="s">
        <v>289</v>
      </c>
      <c r="F356" s="8">
        <v>17604</v>
      </c>
      <c r="H356" s="8" t="s">
        <v>7018</v>
      </c>
      <c r="I356" s="8">
        <v>35</v>
      </c>
      <c r="J356" s="8">
        <v>35</v>
      </c>
      <c r="K356" s="8" t="b">
        <v>1</v>
      </c>
    </row>
    <row r="357" s="8" customFormat="1" spans="1:11">
      <c r="A357" s="8" t="s">
        <v>7732</v>
      </c>
      <c r="B357" s="8" t="s">
        <v>7030</v>
      </c>
      <c r="C357" s="8" t="s">
        <v>7733</v>
      </c>
      <c r="D357" s="8" t="s">
        <v>7111</v>
      </c>
      <c r="E357" s="8" t="s">
        <v>134</v>
      </c>
      <c r="F357" s="8">
        <v>78702</v>
      </c>
      <c r="G357" s="8" t="s">
        <v>7027</v>
      </c>
      <c r="H357" s="8" t="s">
        <v>7018</v>
      </c>
      <c r="I357" s="8">
        <v>35</v>
      </c>
      <c r="J357" s="8">
        <v>35</v>
      </c>
      <c r="K357" s="8" t="b">
        <v>1</v>
      </c>
    </row>
    <row r="358" s="8" customFormat="1" spans="1:11">
      <c r="A358" s="8" t="s">
        <v>7734</v>
      </c>
      <c r="B358" s="8" t="s">
        <v>7051</v>
      </c>
      <c r="D358" s="8" t="s">
        <v>7052</v>
      </c>
      <c r="E358" s="8" t="s">
        <v>7053</v>
      </c>
      <c r="F358" s="8">
        <v>6320</v>
      </c>
      <c r="G358" s="8" t="s">
        <v>7017</v>
      </c>
      <c r="H358" s="8" t="s">
        <v>7018</v>
      </c>
      <c r="I358" s="8">
        <v>35</v>
      </c>
      <c r="J358" s="8">
        <v>35</v>
      </c>
      <c r="K358" s="8" t="b">
        <v>1</v>
      </c>
    </row>
    <row r="359" s="8" customFormat="1" spans="1:11">
      <c r="A359" s="8" t="s">
        <v>7735</v>
      </c>
      <c r="B359" s="8" t="s">
        <v>7030</v>
      </c>
      <c r="D359" s="8" t="s">
        <v>7736</v>
      </c>
      <c r="E359" s="8" t="s">
        <v>7737</v>
      </c>
      <c r="F359" s="8">
        <v>89002</v>
      </c>
      <c r="G359" s="8" t="s">
        <v>7027</v>
      </c>
      <c r="H359" s="8" t="s">
        <v>7028</v>
      </c>
      <c r="I359" s="8">
        <v>35</v>
      </c>
      <c r="J359" s="8">
        <v>35</v>
      </c>
      <c r="K359" s="8" t="b">
        <v>1</v>
      </c>
    </row>
    <row r="360" s="8" customFormat="1" spans="1:11">
      <c r="A360" s="8" t="s">
        <v>7738</v>
      </c>
      <c r="B360" s="8" t="s">
        <v>7055</v>
      </c>
      <c r="D360" s="8" t="s">
        <v>7026</v>
      </c>
      <c r="E360" s="8" t="s">
        <v>168</v>
      </c>
      <c r="F360" s="8">
        <v>90041</v>
      </c>
      <c r="H360" s="8" t="s">
        <v>7018</v>
      </c>
      <c r="I360" s="8">
        <v>35</v>
      </c>
      <c r="J360" s="8">
        <v>35</v>
      </c>
      <c r="K360" s="8" t="b">
        <v>1</v>
      </c>
    </row>
    <row r="361" s="8" customFormat="1" spans="1:11">
      <c r="A361" s="8" t="s">
        <v>7739</v>
      </c>
      <c r="B361" s="8" t="s">
        <v>7020</v>
      </c>
      <c r="C361" s="8" t="s">
        <v>7740</v>
      </c>
      <c r="D361" s="8" t="s">
        <v>7021</v>
      </c>
      <c r="E361" s="8" t="s">
        <v>7741</v>
      </c>
      <c r="F361" s="8">
        <v>47876</v>
      </c>
      <c r="G361" s="8" t="s">
        <v>7022</v>
      </c>
      <c r="H361" s="8" t="s">
        <v>7018</v>
      </c>
      <c r="I361" s="8">
        <v>35</v>
      </c>
      <c r="J361" s="8">
        <v>35</v>
      </c>
      <c r="K361" s="8" t="b">
        <v>1</v>
      </c>
    </row>
    <row r="362" s="8" customFormat="1" spans="1:11">
      <c r="A362" s="8" t="s">
        <v>7742</v>
      </c>
      <c r="B362" s="8" t="s">
        <v>7055</v>
      </c>
      <c r="D362" s="8" t="s">
        <v>7026</v>
      </c>
      <c r="E362" s="8" t="s">
        <v>3757</v>
      </c>
      <c r="F362" s="8">
        <v>91711</v>
      </c>
      <c r="H362" s="8" t="s">
        <v>7018</v>
      </c>
      <c r="I362" s="8">
        <v>35</v>
      </c>
      <c r="J362" s="8">
        <v>35</v>
      </c>
      <c r="K362" s="8" t="b">
        <v>1</v>
      </c>
    </row>
    <row r="363" s="8" customFormat="1" spans="1:11">
      <c r="A363" s="8" t="s">
        <v>7743</v>
      </c>
      <c r="B363" s="8" t="s">
        <v>7051</v>
      </c>
      <c r="C363" s="8" t="s">
        <v>7744</v>
      </c>
      <c r="D363" s="8" t="s">
        <v>7131</v>
      </c>
      <c r="E363" s="8" t="s">
        <v>7745</v>
      </c>
      <c r="F363" s="8">
        <v>4743</v>
      </c>
      <c r="G363" s="8" t="s">
        <v>7017</v>
      </c>
      <c r="H363" s="8" t="s">
        <v>7028</v>
      </c>
      <c r="I363" s="8">
        <v>35</v>
      </c>
      <c r="J363" s="8">
        <v>35</v>
      </c>
      <c r="K363" s="8" t="b">
        <v>1</v>
      </c>
    </row>
    <row r="364" s="8" customFormat="1" spans="1:11">
      <c r="A364" s="8" t="s">
        <v>7746</v>
      </c>
      <c r="B364" s="8" t="s">
        <v>7020</v>
      </c>
      <c r="D364" s="8" t="s">
        <v>7223</v>
      </c>
      <c r="E364" s="8" t="s">
        <v>7747</v>
      </c>
      <c r="F364" s="8">
        <v>55987</v>
      </c>
      <c r="G364" s="8" t="s">
        <v>7022</v>
      </c>
      <c r="H364" s="8" t="s">
        <v>7028</v>
      </c>
      <c r="I364" s="8">
        <v>35</v>
      </c>
      <c r="J364" s="8">
        <v>35</v>
      </c>
      <c r="K364" s="8" t="b">
        <v>1</v>
      </c>
    </row>
    <row r="365" s="8" customFormat="1" spans="1:11">
      <c r="A365" s="8" t="s">
        <v>7748</v>
      </c>
      <c r="B365" s="8" t="s">
        <v>7051</v>
      </c>
      <c r="D365" s="8" t="s">
        <v>7066</v>
      </c>
      <c r="E365" s="8" t="s">
        <v>7067</v>
      </c>
      <c r="F365" s="8">
        <v>10017</v>
      </c>
      <c r="G365" s="8" t="s">
        <v>7017</v>
      </c>
      <c r="H365" s="8" t="s">
        <v>7159</v>
      </c>
      <c r="I365" s="8">
        <v>36</v>
      </c>
      <c r="J365" s="8">
        <v>36</v>
      </c>
      <c r="K365" s="8" t="b">
        <v>1</v>
      </c>
    </row>
    <row r="366" s="8" customFormat="1" spans="1:11">
      <c r="A366" s="8" t="s">
        <v>7749</v>
      </c>
      <c r="B366" s="8" t="s">
        <v>7047</v>
      </c>
      <c r="D366" s="8" t="s">
        <v>7064</v>
      </c>
      <c r="E366" s="8" t="s">
        <v>7750</v>
      </c>
      <c r="F366" s="8">
        <v>29528</v>
      </c>
      <c r="G366" s="8" t="s">
        <v>7038</v>
      </c>
      <c r="H366" s="8" t="s">
        <v>7028</v>
      </c>
      <c r="I366" s="8">
        <v>36</v>
      </c>
      <c r="J366" s="8">
        <v>36</v>
      </c>
      <c r="K366" s="8" t="b">
        <v>1</v>
      </c>
    </row>
    <row r="367" s="8" customFormat="1" spans="1:11">
      <c r="A367" s="8" t="s">
        <v>7751</v>
      </c>
      <c r="B367" s="8" t="s">
        <v>7040</v>
      </c>
      <c r="C367" s="8" t="s">
        <v>7752</v>
      </c>
      <c r="D367" s="8" t="s">
        <v>7089</v>
      </c>
      <c r="E367" s="8" t="s">
        <v>7241</v>
      </c>
      <c r="F367" s="8">
        <v>63435</v>
      </c>
      <c r="G367" s="8" t="s">
        <v>7022</v>
      </c>
      <c r="H367" s="8" t="s">
        <v>7018</v>
      </c>
      <c r="I367" s="8">
        <v>36</v>
      </c>
      <c r="J367" s="8">
        <v>36</v>
      </c>
      <c r="K367" s="8" t="b">
        <v>1</v>
      </c>
    </row>
    <row r="368" s="8" customFormat="1" spans="1:11">
      <c r="A368" s="8" t="s">
        <v>7753</v>
      </c>
      <c r="B368" s="8" t="s">
        <v>7047</v>
      </c>
      <c r="C368" s="8" t="s">
        <v>7754</v>
      </c>
      <c r="D368" s="8" t="s">
        <v>7308</v>
      </c>
      <c r="E368" s="8" t="s">
        <v>7737</v>
      </c>
      <c r="F368" s="8">
        <v>38340</v>
      </c>
      <c r="G368" s="8" t="s">
        <v>7038</v>
      </c>
      <c r="H368" s="8" t="s">
        <v>7018</v>
      </c>
      <c r="I368" s="8">
        <v>36</v>
      </c>
      <c r="J368" s="8">
        <v>36</v>
      </c>
      <c r="K368" s="8" t="b">
        <v>1</v>
      </c>
    </row>
    <row r="369" s="8" customFormat="1" spans="1:11">
      <c r="A369" s="8" t="s">
        <v>7755</v>
      </c>
      <c r="B369" s="8" t="s">
        <v>7047</v>
      </c>
      <c r="D369" s="8" t="s">
        <v>7048</v>
      </c>
      <c r="E369" s="8" t="s">
        <v>7756</v>
      </c>
      <c r="F369" s="8">
        <v>32211</v>
      </c>
      <c r="G369" s="8" t="s">
        <v>7038</v>
      </c>
      <c r="H369" s="8" t="s">
        <v>7018</v>
      </c>
      <c r="I369" s="8">
        <v>36</v>
      </c>
      <c r="J369" s="8">
        <v>36</v>
      </c>
      <c r="K369" s="8" t="b">
        <v>1</v>
      </c>
    </row>
    <row r="370" s="8" customFormat="1" spans="1:11">
      <c r="A370" s="8" t="s">
        <v>7757</v>
      </c>
      <c r="B370" s="8" t="s">
        <v>7047</v>
      </c>
      <c r="D370" s="8" t="s">
        <v>7064</v>
      </c>
      <c r="E370" s="8" t="s">
        <v>7758</v>
      </c>
      <c r="F370" s="8">
        <v>29688</v>
      </c>
      <c r="G370" s="8" t="s">
        <v>7038</v>
      </c>
      <c r="H370" s="8" t="s">
        <v>7018</v>
      </c>
      <c r="I370" s="8">
        <v>36</v>
      </c>
      <c r="J370" s="8">
        <v>36</v>
      </c>
      <c r="K370" s="8" t="b">
        <v>1</v>
      </c>
    </row>
    <row r="371" s="8" customFormat="1" spans="1:11">
      <c r="A371" s="8" t="s">
        <v>7759</v>
      </c>
      <c r="B371" s="8" t="s">
        <v>7040</v>
      </c>
      <c r="D371" s="8" t="s">
        <v>7041</v>
      </c>
      <c r="E371" s="8" t="s">
        <v>7760</v>
      </c>
      <c r="F371" s="8">
        <v>62301</v>
      </c>
      <c r="G371" s="8" t="s">
        <v>7022</v>
      </c>
      <c r="H371" s="8" t="s">
        <v>7018</v>
      </c>
      <c r="I371" s="8">
        <v>36</v>
      </c>
      <c r="J371" s="8">
        <v>36</v>
      </c>
      <c r="K371" s="8" t="b">
        <v>1</v>
      </c>
    </row>
    <row r="372" s="8" customFormat="1" spans="1:11">
      <c r="A372" s="8" t="s">
        <v>7761</v>
      </c>
      <c r="B372" s="8" t="s">
        <v>7040</v>
      </c>
      <c r="D372" s="8" t="s">
        <v>7197</v>
      </c>
      <c r="E372" s="8" t="s">
        <v>7762</v>
      </c>
      <c r="F372" s="8">
        <v>67063</v>
      </c>
      <c r="G372" s="8" t="s">
        <v>7022</v>
      </c>
      <c r="H372" s="8" t="s">
        <v>7018</v>
      </c>
      <c r="I372" s="8">
        <v>36</v>
      </c>
      <c r="J372" s="8">
        <v>36</v>
      </c>
      <c r="K372" s="8" t="b">
        <v>1</v>
      </c>
    </row>
    <row r="373" s="8" customFormat="1" spans="1:11">
      <c r="A373" s="8" t="s">
        <v>7763</v>
      </c>
      <c r="B373" s="8" t="s">
        <v>7051</v>
      </c>
      <c r="C373" s="8" t="s">
        <v>7764</v>
      </c>
      <c r="D373" s="8" t="s">
        <v>7131</v>
      </c>
      <c r="E373" s="8" t="s">
        <v>7765</v>
      </c>
      <c r="F373" s="8">
        <v>4769</v>
      </c>
      <c r="G373" s="8" t="s">
        <v>7017</v>
      </c>
      <c r="H373" s="8" t="s">
        <v>7028</v>
      </c>
      <c r="I373" s="8">
        <v>36</v>
      </c>
      <c r="J373" s="8">
        <v>36</v>
      </c>
      <c r="K373" s="8" t="b">
        <v>1</v>
      </c>
    </row>
    <row r="374" s="8" customFormat="1" spans="1:11">
      <c r="A374" s="8" t="s">
        <v>7766</v>
      </c>
      <c r="B374" s="8" t="s">
        <v>7051</v>
      </c>
      <c r="D374" s="8" t="s">
        <v>7113</v>
      </c>
      <c r="E374" s="8" t="s">
        <v>7767</v>
      </c>
      <c r="F374" s="8">
        <v>19460</v>
      </c>
      <c r="G374" s="8" t="s">
        <v>7017</v>
      </c>
      <c r="H374" s="8" t="s">
        <v>7018</v>
      </c>
      <c r="I374" s="8">
        <v>36</v>
      </c>
      <c r="J374" s="8">
        <v>36</v>
      </c>
      <c r="K374" s="8" t="b">
        <v>1</v>
      </c>
    </row>
    <row r="375" s="8" customFormat="1" spans="1:11">
      <c r="A375" s="8" t="s">
        <v>7768</v>
      </c>
      <c r="B375" s="8" t="s">
        <v>7024</v>
      </c>
      <c r="D375" s="8" t="s">
        <v>7191</v>
      </c>
      <c r="E375" s="8" t="s">
        <v>7769</v>
      </c>
      <c r="F375" s="8">
        <v>98926</v>
      </c>
      <c r="G375" s="8" t="s">
        <v>7027</v>
      </c>
      <c r="H375" s="8" t="s">
        <v>7028</v>
      </c>
      <c r="I375" s="8">
        <v>37</v>
      </c>
      <c r="J375" s="8">
        <v>37</v>
      </c>
      <c r="K375" s="8" t="b">
        <v>0</v>
      </c>
    </row>
    <row r="376" s="8" customFormat="1" spans="1:11">
      <c r="A376" s="8" t="s">
        <v>7770</v>
      </c>
      <c r="B376" s="8" t="s">
        <v>7020</v>
      </c>
      <c r="D376" s="8" t="s">
        <v>7021</v>
      </c>
      <c r="E376" s="8" t="s">
        <v>7771</v>
      </c>
      <c r="F376" s="8">
        <v>46750</v>
      </c>
      <c r="G376" s="8" t="s">
        <v>7022</v>
      </c>
      <c r="H376" s="8" t="s">
        <v>7018</v>
      </c>
      <c r="I376" s="8">
        <v>37</v>
      </c>
      <c r="J376" s="8">
        <v>37</v>
      </c>
      <c r="K376" s="8" t="b">
        <v>0</v>
      </c>
    </row>
    <row r="377" s="8" customFormat="1" spans="1:11">
      <c r="A377" s="8" t="s">
        <v>7772</v>
      </c>
      <c r="B377" s="8" t="s">
        <v>7030</v>
      </c>
      <c r="D377" s="8" t="s">
        <v>7640</v>
      </c>
      <c r="E377" s="8" t="s">
        <v>7773</v>
      </c>
      <c r="F377" s="8">
        <v>73939</v>
      </c>
      <c r="G377" s="8" t="s">
        <v>7027</v>
      </c>
      <c r="H377" s="8" t="s">
        <v>7028</v>
      </c>
      <c r="I377" s="8">
        <v>37</v>
      </c>
      <c r="J377" s="8">
        <v>37</v>
      </c>
      <c r="K377" s="8" t="b">
        <v>0</v>
      </c>
    </row>
    <row r="378" s="8" customFormat="1" spans="1:11">
      <c r="A378" s="8" t="s">
        <v>7774</v>
      </c>
      <c r="B378" s="8" t="s">
        <v>7024</v>
      </c>
      <c r="C378" s="8" t="s">
        <v>7775</v>
      </c>
      <c r="D378" s="8" t="s">
        <v>7026</v>
      </c>
      <c r="E378" s="8" t="s">
        <v>7776</v>
      </c>
      <c r="F378" s="8">
        <v>90747</v>
      </c>
      <c r="G378" s="8" t="s">
        <v>7027</v>
      </c>
      <c r="H378" s="8" t="s">
        <v>7028</v>
      </c>
      <c r="I378" s="8">
        <v>38</v>
      </c>
      <c r="J378" s="8">
        <v>38</v>
      </c>
      <c r="K378" s="8" t="b">
        <v>0</v>
      </c>
    </row>
    <row r="379" s="8" customFormat="1" spans="1:11">
      <c r="A379" s="8" t="s">
        <v>7777</v>
      </c>
      <c r="B379" s="8" t="s">
        <v>7020</v>
      </c>
      <c r="D379" s="8" t="s">
        <v>7072</v>
      </c>
      <c r="E379" s="8" t="s">
        <v>7778</v>
      </c>
      <c r="F379" s="8">
        <v>53186</v>
      </c>
      <c r="G379" s="8" t="s">
        <v>7022</v>
      </c>
      <c r="H379" s="8" t="s">
        <v>7018</v>
      </c>
      <c r="I379" s="8">
        <v>38</v>
      </c>
      <c r="J379" s="8">
        <v>38</v>
      </c>
      <c r="K379" s="8" t="b">
        <v>1</v>
      </c>
    </row>
    <row r="380" s="8" customFormat="1" spans="1:11">
      <c r="A380" s="8" t="s">
        <v>7779</v>
      </c>
      <c r="B380" s="8" t="s">
        <v>7015</v>
      </c>
      <c r="C380" s="8" t="s">
        <v>7780</v>
      </c>
      <c r="D380" s="8" t="s">
        <v>7066</v>
      </c>
      <c r="E380" s="8" t="s">
        <v>3500</v>
      </c>
      <c r="F380" s="8">
        <v>11210</v>
      </c>
      <c r="G380" s="8" t="s">
        <v>7017</v>
      </c>
      <c r="H380" s="8" t="s">
        <v>7028</v>
      </c>
      <c r="I380" s="8">
        <v>38</v>
      </c>
      <c r="J380" s="8">
        <v>38</v>
      </c>
      <c r="K380" s="8" t="b">
        <v>0</v>
      </c>
    </row>
    <row r="381" s="8" customFormat="1" spans="1:11">
      <c r="A381" s="8" t="s">
        <v>7781</v>
      </c>
      <c r="B381" s="8" t="s">
        <v>7020</v>
      </c>
      <c r="D381" s="8" t="s">
        <v>7358</v>
      </c>
      <c r="E381" s="8" t="s">
        <v>7359</v>
      </c>
      <c r="F381" s="8">
        <v>68504</v>
      </c>
      <c r="G381" s="8" t="s">
        <v>7022</v>
      </c>
      <c r="H381" s="8" t="s">
        <v>7018</v>
      </c>
      <c r="I381" s="8">
        <v>38</v>
      </c>
      <c r="J381" s="8">
        <v>38</v>
      </c>
      <c r="K381" s="8" t="b">
        <v>1</v>
      </c>
    </row>
    <row r="382" s="8" customFormat="1" spans="1:11">
      <c r="A382" s="8" t="s">
        <v>7782</v>
      </c>
      <c r="B382" s="8" t="s">
        <v>7030</v>
      </c>
      <c r="D382" s="8" t="s">
        <v>7111</v>
      </c>
      <c r="E382" s="8" t="s">
        <v>2430</v>
      </c>
      <c r="F382" s="8">
        <v>75241</v>
      </c>
      <c r="G382" s="8" t="s">
        <v>7027</v>
      </c>
      <c r="H382" s="8" t="s">
        <v>7018</v>
      </c>
      <c r="I382" s="8">
        <v>38</v>
      </c>
      <c r="J382" s="8">
        <v>38</v>
      </c>
      <c r="K382" s="8" t="b">
        <v>0</v>
      </c>
    </row>
    <row r="383" s="8" customFormat="1" spans="1:11">
      <c r="A383" s="8" t="s">
        <v>7783</v>
      </c>
      <c r="B383" s="8" t="s">
        <v>7020</v>
      </c>
      <c r="C383" s="8" t="s">
        <v>7784</v>
      </c>
      <c r="D383" s="8" t="s">
        <v>7041</v>
      </c>
      <c r="E383" s="8" t="s">
        <v>1052</v>
      </c>
      <c r="F383" s="8">
        <v>60655</v>
      </c>
      <c r="G383" s="8" t="s">
        <v>7022</v>
      </c>
      <c r="H383" s="8" t="s">
        <v>7018</v>
      </c>
      <c r="I383" s="8">
        <v>38</v>
      </c>
      <c r="J383" s="8">
        <v>38</v>
      </c>
      <c r="K383" s="8" t="b">
        <v>1</v>
      </c>
    </row>
    <row r="384" s="8" customFormat="1" spans="1:11">
      <c r="A384" s="8" t="s">
        <v>7785</v>
      </c>
      <c r="B384" s="8" t="s">
        <v>7055</v>
      </c>
      <c r="D384" s="8" t="s">
        <v>7066</v>
      </c>
      <c r="E384" s="8" t="s">
        <v>7786</v>
      </c>
      <c r="F384" s="8">
        <v>12866</v>
      </c>
      <c r="H384" s="8" t="s">
        <v>7018</v>
      </c>
      <c r="I384" s="8">
        <v>38</v>
      </c>
      <c r="J384" s="8">
        <v>38</v>
      </c>
      <c r="K384" s="8" t="b">
        <v>0</v>
      </c>
    </row>
    <row r="385" s="8" customFormat="1" spans="1:11">
      <c r="A385" s="8" t="s">
        <v>7787</v>
      </c>
      <c r="B385" s="8" t="s">
        <v>7040</v>
      </c>
      <c r="D385" s="8" t="s">
        <v>7106</v>
      </c>
      <c r="E385" s="8" t="s">
        <v>7788</v>
      </c>
      <c r="F385" s="8">
        <v>49076</v>
      </c>
      <c r="G385" s="8" t="s">
        <v>7022</v>
      </c>
      <c r="H385" s="8" t="s">
        <v>7018</v>
      </c>
      <c r="I385" s="8">
        <v>38</v>
      </c>
      <c r="J385" s="8">
        <v>38</v>
      </c>
      <c r="K385" s="8" t="b">
        <v>0</v>
      </c>
    </row>
    <row r="386" s="8" customFormat="1" spans="1:11">
      <c r="A386" s="8" t="s">
        <v>7789</v>
      </c>
      <c r="B386" s="8" t="s">
        <v>7020</v>
      </c>
      <c r="D386" s="8" t="s">
        <v>7041</v>
      </c>
      <c r="E386" s="8" t="s">
        <v>7790</v>
      </c>
      <c r="F386" s="8">
        <v>61455</v>
      </c>
      <c r="G386" s="8" t="s">
        <v>7022</v>
      </c>
      <c r="H386" s="8" t="s">
        <v>7028</v>
      </c>
      <c r="I386" s="8">
        <v>38</v>
      </c>
      <c r="J386" s="8">
        <v>38</v>
      </c>
      <c r="K386" s="8" t="b">
        <v>1</v>
      </c>
    </row>
    <row r="387" s="8" customFormat="1" spans="1:11">
      <c r="A387" s="8" t="s">
        <v>763</v>
      </c>
      <c r="B387" s="8" t="s">
        <v>7042</v>
      </c>
      <c r="C387" s="8" t="s">
        <v>7791</v>
      </c>
      <c r="D387" s="8" t="s">
        <v>7016</v>
      </c>
      <c r="E387" s="8" t="s">
        <v>762</v>
      </c>
      <c r="F387" s="8">
        <v>2467</v>
      </c>
      <c r="H387" s="8" t="s">
        <v>7018</v>
      </c>
      <c r="I387" s="8">
        <v>39</v>
      </c>
      <c r="J387" s="8">
        <v>39</v>
      </c>
      <c r="K387" s="8" t="b">
        <v>0</v>
      </c>
    </row>
    <row r="388" s="8" customFormat="1" spans="1:11">
      <c r="A388" s="8" t="s">
        <v>7792</v>
      </c>
      <c r="B388" s="8" t="s">
        <v>7015</v>
      </c>
      <c r="D388" s="8" t="s">
        <v>7016</v>
      </c>
      <c r="E388" s="8" t="s">
        <v>182</v>
      </c>
      <c r="F388" s="8">
        <v>2215</v>
      </c>
      <c r="G388" s="8" t="s">
        <v>7017</v>
      </c>
      <c r="H388" s="8" t="s">
        <v>7018</v>
      </c>
      <c r="I388" s="8">
        <v>39</v>
      </c>
      <c r="J388" s="8">
        <v>39</v>
      </c>
      <c r="K388" s="8" t="b">
        <v>1</v>
      </c>
    </row>
    <row r="389" s="8" customFormat="1" spans="1:11">
      <c r="A389" s="8" t="s">
        <v>7793</v>
      </c>
      <c r="B389" s="8" t="s">
        <v>7040</v>
      </c>
      <c r="D389" s="8" t="s">
        <v>7608</v>
      </c>
      <c r="E389" s="8" t="s">
        <v>7794</v>
      </c>
      <c r="F389" s="8">
        <v>58506</v>
      </c>
      <c r="G389" s="8" t="s">
        <v>7022</v>
      </c>
      <c r="H389" s="8" t="s">
        <v>7028</v>
      </c>
      <c r="I389" s="8">
        <v>39</v>
      </c>
      <c r="J389" s="8">
        <v>39</v>
      </c>
      <c r="K389" s="8" t="b">
        <v>0</v>
      </c>
    </row>
    <row r="390" s="8" customFormat="1" spans="1:11">
      <c r="A390" s="8" t="s">
        <v>7795</v>
      </c>
      <c r="B390" s="8" t="s">
        <v>7055</v>
      </c>
      <c r="D390" s="8" t="s">
        <v>7075</v>
      </c>
      <c r="E390" s="8" t="s">
        <v>7796</v>
      </c>
      <c r="F390" s="8">
        <v>43023</v>
      </c>
      <c r="H390" s="8" t="s">
        <v>7018</v>
      </c>
      <c r="I390" s="8">
        <v>39</v>
      </c>
      <c r="J390" s="8">
        <v>39</v>
      </c>
      <c r="K390" s="8" t="b">
        <v>1</v>
      </c>
    </row>
    <row r="391" s="8" customFormat="1" spans="1:11">
      <c r="A391" s="8" t="s">
        <v>7797</v>
      </c>
      <c r="B391" s="8" t="s">
        <v>7015</v>
      </c>
      <c r="D391" s="8" t="s">
        <v>7113</v>
      </c>
      <c r="E391" s="8" t="s">
        <v>7798</v>
      </c>
      <c r="F391" s="8">
        <v>17022</v>
      </c>
      <c r="G391" s="8" t="s">
        <v>7017</v>
      </c>
      <c r="H391" s="8" t="s">
        <v>7018</v>
      </c>
      <c r="I391" s="8">
        <v>39</v>
      </c>
      <c r="J391" s="8">
        <v>39</v>
      </c>
      <c r="K391" s="8" t="b">
        <v>1</v>
      </c>
    </row>
    <row r="392" s="8" customFormat="1" spans="1:11">
      <c r="A392" s="8" t="s">
        <v>7799</v>
      </c>
      <c r="B392" s="8" t="s">
        <v>7015</v>
      </c>
      <c r="D392" s="8" t="s">
        <v>7016</v>
      </c>
      <c r="E392" s="8" t="s">
        <v>7457</v>
      </c>
      <c r="F392" s="8">
        <v>1915</v>
      </c>
      <c r="G392" s="8" t="s">
        <v>7017</v>
      </c>
      <c r="H392" s="8" t="s">
        <v>7018</v>
      </c>
      <c r="I392" s="8">
        <v>39</v>
      </c>
      <c r="J392" s="8">
        <v>39</v>
      </c>
      <c r="K392" s="8" t="b">
        <v>1</v>
      </c>
    </row>
    <row r="393" s="8" customFormat="1" spans="1:11">
      <c r="A393" s="8" t="s">
        <v>7800</v>
      </c>
      <c r="B393" s="8" t="s">
        <v>7055</v>
      </c>
      <c r="D393" s="8" t="s">
        <v>7106</v>
      </c>
      <c r="E393" s="8" t="s">
        <v>7801</v>
      </c>
      <c r="F393" s="8">
        <v>49242</v>
      </c>
      <c r="H393" s="8" t="s">
        <v>7018</v>
      </c>
      <c r="I393" s="8">
        <v>39</v>
      </c>
      <c r="J393" s="8">
        <v>39</v>
      </c>
      <c r="K393" s="8" t="b">
        <v>1</v>
      </c>
    </row>
    <row r="394" s="8" customFormat="1" spans="1:11">
      <c r="A394" s="8" t="s">
        <v>7802</v>
      </c>
      <c r="B394" s="8" t="s">
        <v>7055</v>
      </c>
      <c r="D394" s="8" t="s">
        <v>7075</v>
      </c>
      <c r="E394" s="8" t="s">
        <v>7803</v>
      </c>
      <c r="F394" s="8">
        <v>43022</v>
      </c>
      <c r="H394" s="8" t="s">
        <v>7018</v>
      </c>
      <c r="I394" s="8">
        <v>39</v>
      </c>
      <c r="J394" s="8">
        <v>39</v>
      </c>
      <c r="K394" s="8" t="b">
        <v>1</v>
      </c>
    </row>
    <row r="395" s="8" customFormat="1" spans="1:11">
      <c r="A395" s="8" t="s">
        <v>7804</v>
      </c>
      <c r="B395" s="8" t="s">
        <v>7015</v>
      </c>
      <c r="D395" s="8" t="s">
        <v>7113</v>
      </c>
      <c r="E395" s="8" t="s">
        <v>1225</v>
      </c>
      <c r="F395" s="8">
        <v>18018</v>
      </c>
      <c r="G395" s="8" t="s">
        <v>7017</v>
      </c>
      <c r="H395" s="8" t="s">
        <v>7018</v>
      </c>
      <c r="I395" s="8">
        <v>39</v>
      </c>
      <c r="J395" s="8">
        <v>39</v>
      </c>
      <c r="K395" s="8" t="b">
        <v>1</v>
      </c>
    </row>
    <row r="396" s="8" customFormat="1" spans="1:11">
      <c r="A396" s="8" t="s">
        <v>7805</v>
      </c>
      <c r="B396" s="8" t="s">
        <v>7055</v>
      </c>
      <c r="D396" s="8" t="s">
        <v>7026</v>
      </c>
      <c r="E396" s="8" t="s">
        <v>3757</v>
      </c>
      <c r="F396" s="8">
        <v>91711</v>
      </c>
      <c r="H396" s="8" t="s">
        <v>7018</v>
      </c>
      <c r="I396" s="8">
        <v>39</v>
      </c>
      <c r="J396" s="8">
        <v>39</v>
      </c>
      <c r="K396" s="8" t="b">
        <v>1</v>
      </c>
    </row>
    <row r="397" s="8" customFormat="1" spans="1:11">
      <c r="A397" s="8" t="s">
        <v>7806</v>
      </c>
      <c r="B397" s="8" t="s">
        <v>7015</v>
      </c>
      <c r="D397" s="8" t="s">
        <v>7113</v>
      </c>
      <c r="E397" s="8" t="s">
        <v>7807</v>
      </c>
      <c r="F397" s="8">
        <v>15601</v>
      </c>
      <c r="G397" s="8" t="s">
        <v>7017</v>
      </c>
      <c r="H397" s="8" t="s">
        <v>7018</v>
      </c>
      <c r="I397" s="8">
        <v>39</v>
      </c>
      <c r="J397" s="8">
        <v>39</v>
      </c>
      <c r="K397" s="8" t="b">
        <v>1</v>
      </c>
    </row>
    <row r="398" s="8" customFormat="1" spans="1:11">
      <c r="A398" s="8" t="s">
        <v>7808</v>
      </c>
      <c r="B398" s="8" t="s">
        <v>7055</v>
      </c>
      <c r="D398" s="8" t="s">
        <v>7128</v>
      </c>
      <c r="E398" s="8" t="s">
        <v>102</v>
      </c>
      <c r="F398" s="8">
        <v>30314</v>
      </c>
      <c r="H398" s="8" t="s">
        <v>7018</v>
      </c>
      <c r="I398" s="8">
        <v>39</v>
      </c>
      <c r="J398" s="8">
        <v>39</v>
      </c>
      <c r="K398" s="8" t="b">
        <v>1</v>
      </c>
    </row>
    <row r="399" s="8" customFormat="1" spans="1:11">
      <c r="A399" s="8" t="s">
        <v>7809</v>
      </c>
      <c r="B399" s="8" t="s">
        <v>7024</v>
      </c>
      <c r="D399" s="8" t="s">
        <v>7111</v>
      </c>
      <c r="E399" s="8" t="s">
        <v>7810</v>
      </c>
      <c r="F399" s="8">
        <v>75962</v>
      </c>
      <c r="G399" s="8" t="s">
        <v>7027</v>
      </c>
      <c r="H399" s="8" t="s">
        <v>7028</v>
      </c>
      <c r="I399" s="8">
        <v>39</v>
      </c>
      <c r="J399" s="8">
        <v>39</v>
      </c>
      <c r="K399" s="8" t="b">
        <v>0</v>
      </c>
    </row>
    <row r="400" s="8" customFormat="1" spans="1:11">
      <c r="A400" s="8" t="s">
        <v>7811</v>
      </c>
      <c r="B400" s="8" t="s">
        <v>7015</v>
      </c>
      <c r="C400" s="8" t="s">
        <v>7812</v>
      </c>
      <c r="D400" s="8" t="s">
        <v>7066</v>
      </c>
      <c r="E400" s="8" t="s">
        <v>7813</v>
      </c>
      <c r="F400" s="8">
        <v>13126</v>
      </c>
      <c r="G400" s="8" t="s">
        <v>7017</v>
      </c>
      <c r="H400" s="8" t="s">
        <v>7028</v>
      </c>
      <c r="I400" s="8">
        <v>39</v>
      </c>
      <c r="J400" s="8">
        <v>39</v>
      </c>
      <c r="K400" s="8" t="b">
        <v>1</v>
      </c>
    </row>
    <row r="401" s="8" customFormat="1" spans="1:11">
      <c r="A401" s="8" t="s">
        <v>7814</v>
      </c>
      <c r="B401" s="8" t="s">
        <v>7055</v>
      </c>
      <c r="D401" s="8" t="s">
        <v>7052</v>
      </c>
      <c r="E401" s="8" t="s">
        <v>7815</v>
      </c>
      <c r="F401" s="8">
        <v>6106</v>
      </c>
      <c r="H401" s="8" t="s">
        <v>7018</v>
      </c>
      <c r="I401" s="8">
        <v>39</v>
      </c>
      <c r="J401" s="8">
        <v>39</v>
      </c>
      <c r="K401" s="8" t="b">
        <v>1</v>
      </c>
    </row>
    <row r="402" s="8" customFormat="1" spans="1:11">
      <c r="A402" s="8" t="s">
        <v>7816</v>
      </c>
      <c r="B402" s="8" t="s">
        <v>7042</v>
      </c>
      <c r="C402" s="8" t="s">
        <v>7817</v>
      </c>
      <c r="D402" s="8" t="s">
        <v>7043</v>
      </c>
      <c r="E402" s="8" t="s">
        <v>7818</v>
      </c>
      <c r="F402" s="8">
        <v>8854</v>
      </c>
      <c r="H402" s="8" t="s">
        <v>7028</v>
      </c>
      <c r="I402" s="8">
        <v>40</v>
      </c>
      <c r="J402" s="8">
        <v>40</v>
      </c>
      <c r="K402" s="8" t="b">
        <v>1</v>
      </c>
    </row>
    <row r="403" s="8" customFormat="1" spans="1:11">
      <c r="A403" s="8" t="s">
        <v>355</v>
      </c>
      <c r="B403" s="8" t="s">
        <v>7042</v>
      </c>
      <c r="D403" s="8" t="s">
        <v>7016</v>
      </c>
      <c r="E403" s="8" t="s">
        <v>354</v>
      </c>
      <c r="F403" s="8">
        <v>2155</v>
      </c>
      <c r="H403" s="8" t="s">
        <v>7018</v>
      </c>
      <c r="I403" s="8">
        <v>40</v>
      </c>
      <c r="J403" s="8">
        <v>40</v>
      </c>
      <c r="K403" s="8" t="b">
        <v>1</v>
      </c>
    </row>
    <row r="404" s="8" customFormat="1" spans="1:11">
      <c r="A404" s="8" t="s">
        <v>90</v>
      </c>
      <c r="B404" s="8" t="s">
        <v>7042</v>
      </c>
      <c r="D404" s="8" t="s">
        <v>7191</v>
      </c>
      <c r="E404" s="8" t="s">
        <v>89</v>
      </c>
      <c r="F404" s="8">
        <v>98195</v>
      </c>
      <c r="H404" s="8" t="s">
        <v>7028</v>
      </c>
      <c r="I404" s="8">
        <v>40</v>
      </c>
      <c r="J404" s="8">
        <v>40</v>
      </c>
      <c r="K404" s="8" t="b">
        <v>1</v>
      </c>
    </row>
    <row r="405" s="8" customFormat="1" spans="1:11">
      <c r="A405" s="8" t="s">
        <v>7819</v>
      </c>
      <c r="B405" s="8" t="s">
        <v>7051</v>
      </c>
      <c r="D405" s="8" t="s">
        <v>7016</v>
      </c>
      <c r="E405" s="8" t="s">
        <v>182</v>
      </c>
      <c r="F405" s="8">
        <v>2116</v>
      </c>
      <c r="G405" s="8" t="s">
        <v>7017</v>
      </c>
      <c r="H405" s="8" t="s">
        <v>7018</v>
      </c>
      <c r="I405" s="8">
        <v>40</v>
      </c>
      <c r="J405" s="8">
        <v>40</v>
      </c>
      <c r="K405" s="8" t="b">
        <v>0</v>
      </c>
    </row>
    <row r="406" s="8" customFormat="1" spans="1:11">
      <c r="A406" s="8" t="s">
        <v>7820</v>
      </c>
      <c r="B406" s="8" t="s">
        <v>7047</v>
      </c>
      <c r="C406" s="8" t="s">
        <v>7821</v>
      </c>
      <c r="D406" s="8" t="s">
        <v>7036</v>
      </c>
      <c r="E406" s="8" t="s">
        <v>7822</v>
      </c>
      <c r="F406" s="8">
        <v>28601</v>
      </c>
      <c r="G406" s="8" t="s">
        <v>7038</v>
      </c>
      <c r="H406" s="8" t="s">
        <v>7018</v>
      </c>
      <c r="I406" s="8">
        <v>40</v>
      </c>
      <c r="J406" s="8">
        <v>40</v>
      </c>
      <c r="K406" s="8" t="b">
        <v>0</v>
      </c>
    </row>
    <row r="407" s="8" customFormat="1" spans="1:11">
      <c r="A407" s="8" t="s">
        <v>7823</v>
      </c>
      <c r="B407" s="8" t="s">
        <v>7030</v>
      </c>
      <c r="D407" s="8" t="s">
        <v>7824</v>
      </c>
      <c r="E407" s="8" t="s">
        <v>7825</v>
      </c>
      <c r="F407" s="8">
        <v>96950</v>
      </c>
      <c r="G407" s="8" t="s">
        <v>7027</v>
      </c>
      <c r="H407" s="8" t="s">
        <v>7028</v>
      </c>
      <c r="I407" s="8">
        <v>40</v>
      </c>
      <c r="J407" s="8">
        <v>40</v>
      </c>
      <c r="K407" s="8" t="b">
        <v>0</v>
      </c>
    </row>
    <row r="408" s="8" customFormat="1" spans="1:11">
      <c r="A408" s="8" t="s">
        <v>7826</v>
      </c>
      <c r="B408" s="8" t="s">
        <v>7035</v>
      </c>
      <c r="D408" s="8" t="s">
        <v>7188</v>
      </c>
      <c r="E408" s="8" t="s">
        <v>7827</v>
      </c>
      <c r="F408" s="8">
        <v>72476</v>
      </c>
      <c r="G408" s="8" t="s">
        <v>7038</v>
      </c>
      <c r="H408" s="8" t="s">
        <v>7018</v>
      </c>
      <c r="I408" s="8">
        <v>40</v>
      </c>
      <c r="J408" s="8">
        <v>40</v>
      </c>
      <c r="K408" s="8" t="b">
        <v>0</v>
      </c>
    </row>
    <row r="409" s="8" customFormat="1" spans="1:11">
      <c r="A409" s="8" t="s">
        <v>7828</v>
      </c>
      <c r="B409" s="8" t="s">
        <v>7024</v>
      </c>
      <c r="D409" s="8" t="s">
        <v>7026</v>
      </c>
      <c r="E409" s="8" t="s">
        <v>7829</v>
      </c>
      <c r="F409" s="8">
        <v>91504</v>
      </c>
      <c r="G409" s="8" t="s">
        <v>7027</v>
      </c>
      <c r="H409" s="8" t="s">
        <v>7018</v>
      </c>
      <c r="I409" s="8">
        <v>40</v>
      </c>
      <c r="J409" s="8">
        <v>40</v>
      </c>
      <c r="K409" s="8" t="b">
        <v>0</v>
      </c>
    </row>
    <row r="410" s="8" customFormat="1" spans="1:11">
      <c r="A410" s="8" t="s">
        <v>7830</v>
      </c>
      <c r="B410" s="8" t="s">
        <v>7047</v>
      </c>
      <c r="D410" s="8" t="s">
        <v>7064</v>
      </c>
      <c r="E410" s="8" t="s">
        <v>7831</v>
      </c>
      <c r="F410" s="8">
        <v>29621</v>
      </c>
      <c r="G410" s="8" t="s">
        <v>7038</v>
      </c>
      <c r="H410" s="8" t="s">
        <v>7018</v>
      </c>
      <c r="I410" s="8">
        <v>41</v>
      </c>
      <c r="J410" s="8">
        <v>41</v>
      </c>
      <c r="K410" s="8" t="b">
        <v>1</v>
      </c>
    </row>
    <row r="411" s="8" customFormat="1" spans="1:11">
      <c r="A411" s="8" t="s">
        <v>7832</v>
      </c>
      <c r="B411" s="8" t="s">
        <v>7030</v>
      </c>
      <c r="D411" s="8" t="s">
        <v>7111</v>
      </c>
      <c r="E411" s="8" t="s">
        <v>342</v>
      </c>
      <c r="F411" s="8">
        <v>77056</v>
      </c>
      <c r="G411" s="8" t="s">
        <v>7027</v>
      </c>
      <c r="H411" s="8" t="s">
        <v>7159</v>
      </c>
      <c r="I411" s="8">
        <v>41</v>
      </c>
      <c r="J411" s="8">
        <v>41</v>
      </c>
      <c r="K411" s="8" t="b">
        <v>0</v>
      </c>
    </row>
    <row r="412" s="8" customFormat="1" spans="1:11">
      <c r="A412" s="8" t="s">
        <v>7833</v>
      </c>
      <c r="B412" s="8" t="s">
        <v>7035</v>
      </c>
      <c r="D412" s="8" t="s">
        <v>7128</v>
      </c>
      <c r="E412" s="8" t="s">
        <v>7834</v>
      </c>
      <c r="F412" s="8">
        <v>30720</v>
      </c>
      <c r="G412" s="8" t="s">
        <v>7038</v>
      </c>
      <c r="H412" s="8" t="s">
        <v>7028</v>
      </c>
      <c r="I412" s="8">
        <v>41</v>
      </c>
      <c r="J412" s="8">
        <v>41</v>
      </c>
      <c r="K412" s="8" t="b">
        <v>1</v>
      </c>
    </row>
    <row r="413" s="8" customFormat="1" spans="1:11">
      <c r="A413" s="8" t="s">
        <v>7835</v>
      </c>
      <c r="B413" s="8" t="s">
        <v>7040</v>
      </c>
      <c r="D413" s="8" t="s">
        <v>7197</v>
      </c>
      <c r="E413" s="8" t="s">
        <v>7323</v>
      </c>
      <c r="F413" s="8">
        <v>66102</v>
      </c>
      <c r="G413" s="8" t="s">
        <v>7022</v>
      </c>
      <c r="H413" s="8" t="s">
        <v>7018</v>
      </c>
      <c r="I413" s="8">
        <v>41</v>
      </c>
      <c r="J413" s="8">
        <v>41</v>
      </c>
      <c r="K413" s="8" t="b">
        <v>1</v>
      </c>
    </row>
    <row r="414" s="8" customFormat="1" spans="1:11">
      <c r="A414" s="8" t="s">
        <v>7836</v>
      </c>
      <c r="B414" s="8" t="s">
        <v>7040</v>
      </c>
      <c r="D414" s="8" t="s">
        <v>7137</v>
      </c>
      <c r="E414" s="8" t="s">
        <v>7297</v>
      </c>
      <c r="F414" s="8">
        <v>52001</v>
      </c>
      <c r="G414" s="8" t="s">
        <v>7022</v>
      </c>
      <c r="H414" s="8" t="s">
        <v>7018</v>
      </c>
      <c r="I414" s="8">
        <v>41</v>
      </c>
      <c r="J414" s="8">
        <v>41</v>
      </c>
      <c r="K414" s="8" t="b">
        <v>1</v>
      </c>
    </row>
    <row r="415" s="8" customFormat="1" spans="1:11">
      <c r="A415" s="8" t="s">
        <v>7837</v>
      </c>
      <c r="B415" s="8" t="s">
        <v>7040</v>
      </c>
      <c r="D415" s="8" t="s">
        <v>7041</v>
      </c>
      <c r="E415" s="8" t="s">
        <v>7838</v>
      </c>
      <c r="F415" s="8">
        <v>61530</v>
      </c>
      <c r="G415" s="8" t="s">
        <v>7022</v>
      </c>
      <c r="H415" s="8" t="s">
        <v>7018</v>
      </c>
      <c r="I415" s="8">
        <v>41</v>
      </c>
      <c r="J415" s="8">
        <v>41</v>
      </c>
      <c r="K415" s="8" t="b">
        <v>1</v>
      </c>
    </row>
    <row r="416" s="8" customFormat="1" spans="1:11">
      <c r="A416" s="8" t="s">
        <v>7839</v>
      </c>
      <c r="B416" s="8" t="s">
        <v>7024</v>
      </c>
      <c r="D416" s="8" t="s">
        <v>7026</v>
      </c>
      <c r="E416" s="8" t="s">
        <v>3363</v>
      </c>
      <c r="F416" s="8">
        <v>93727</v>
      </c>
      <c r="G416" s="8" t="s">
        <v>7027</v>
      </c>
      <c r="H416" s="8" t="s">
        <v>7018</v>
      </c>
      <c r="I416" s="8">
        <v>41</v>
      </c>
      <c r="J416" s="8">
        <v>41</v>
      </c>
      <c r="K416" s="8" t="b">
        <v>1</v>
      </c>
    </row>
    <row r="417" s="8" customFormat="1" spans="1:11">
      <c r="A417" s="8" t="s">
        <v>7840</v>
      </c>
      <c r="B417" s="8" t="s">
        <v>7040</v>
      </c>
      <c r="D417" s="8" t="s">
        <v>7197</v>
      </c>
      <c r="E417" s="8" t="s">
        <v>7841</v>
      </c>
      <c r="F417" s="8">
        <v>67401</v>
      </c>
      <c r="G417" s="8" t="s">
        <v>7022</v>
      </c>
      <c r="H417" s="8" t="s">
        <v>7018</v>
      </c>
      <c r="I417" s="8">
        <v>41</v>
      </c>
      <c r="J417" s="8">
        <v>41</v>
      </c>
      <c r="K417" s="8" t="b">
        <v>1</v>
      </c>
    </row>
    <row r="418" s="8" customFormat="1" spans="1:11">
      <c r="A418" s="8" t="s">
        <v>7842</v>
      </c>
      <c r="B418" s="8" t="s">
        <v>7024</v>
      </c>
      <c r="C418" s="8" t="s">
        <v>7843</v>
      </c>
      <c r="D418" s="8" t="s">
        <v>7026</v>
      </c>
      <c r="E418" s="8" t="s">
        <v>1821</v>
      </c>
      <c r="F418" s="8">
        <v>92515</v>
      </c>
      <c r="G418" s="8" t="s">
        <v>7027</v>
      </c>
      <c r="H418" s="8" t="s">
        <v>7018</v>
      </c>
      <c r="I418" s="8">
        <v>41</v>
      </c>
      <c r="J418" s="8">
        <v>41</v>
      </c>
      <c r="K418" s="8" t="b">
        <v>1</v>
      </c>
    </row>
    <row r="419" s="8" customFormat="1" spans="1:11">
      <c r="A419" s="8" t="s">
        <v>7844</v>
      </c>
      <c r="B419" s="8" t="s">
        <v>7024</v>
      </c>
      <c r="D419" s="8" t="s">
        <v>7086</v>
      </c>
      <c r="E419" s="8" t="s">
        <v>7845</v>
      </c>
      <c r="F419" s="8">
        <v>59701</v>
      </c>
      <c r="G419" s="8" t="s">
        <v>7027</v>
      </c>
      <c r="H419" s="8" t="s">
        <v>7028</v>
      </c>
      <c r="I419" s="8">
        <v>41</v>
      </c>
      <c r="J419" s="8">
        <v>41</v>
      </c>
      <c r="K419" s="8" t="b">
        <v>1</v>
      </c>
    </row>
    <row r="420" s="8" customFormat="1" spans="1:11">
      <c r="A420" s="8" t="s">
        <v>7846</v>
      </c>
      <c r="B420" s="8" t="s">
        <v>7047</v>
      </c>
      <c r="D420" s="8" t="s">
        <v>7308</v>
      </c>
      <c r="E420" s="8" t="s">
        <v>7847</v>
      </c>
      <c r="F420" s="8">
        <v>37315</v>
      </c>
      <c r="G420" s="8" t="s">
        <v>7038</v>
      </c>
      <c r="H420" s="8" t="s">
        <v>7018</v>
      </c>
      <c r="I420" s="8">
        <v>41</v>
      </c>
      <c r="J420" s="8">
        <v>41</v>
      </c>
      <c r="K420" s="8" t="b">
        <v>1</v>
      </c>
    </row>
    <row r="421" s="8" customFormat="1" spans="1:11">
      <c r="A421" s="8" t="s">
        <v>7848</v>
      </c>
      <c r="B421" s="8" t="s">
        <v>7035</v>
      </c>
      <c r="C421" s="8" t="s">
        <v>7849</v>
      </c>
      <c r="D421" s="8" t="s">
        <v>7188</v>
      </c>
      <c r="E421" s="8" t="s">
        <v>7850</v>
      </c>
      <c r="F421" s="8">
        <v>71601</v>
      </c>
      <c r="G421" s="8" t="s">
        <v>7038</v>
      </c>
      <c r="H421" s="8" t="s">
        <v>7028</v>
      </c>
      <c r="I421" s="8">
        <v>41</v>
      </c>
      <c r="J421" s="8">
        <v>41</v>
      </c>
      <c r="K421" s="8" t="b">
        <v>1</v>
      </c>
    </row>
    <row r="422" s="8" customFormat="1" spans="1:11">
      <c r="A422" s="8" t="s">
        <v>7851</v>
      </c>
      <c r="B422" s="8" t="s">
        <v>7047</v>
      </c>
      <c r="D422" s="8" t="s">
        <v>7128</v>
      </c>
      <c r="E422" s="8" t="s">
        <v>7852</v>
      </c>
      <c r="F422" s="8">
        <v>30597</v>
      </c>
      <c r="G422" s="8" t="s">
        <v>7038</v>
      </c>
      <c r="H422" s="8" t="s">
        <v>7028</v>
      </c>
      <c r="I422" s="8">
        <v>41</v>
      </c>
      <c r="J422" s="8">
        <v>41</v>
      </c>
      <c r="K422" s="8" t="b">
        <v>1</v>
      </c>
    </row>
    <row r="423" s="8" customFormat="1" spans="1:11">
      <c r="A423" s="8" t="s">
        <v>7853</v>
      </c>
      <c r="B423" s="8" t="s">
        <v>7047</v>
      </c>
      <c r="D423" s="8" t="s">
        <v>7174</v>
      </c>
      <c r="E423" s="8" t="s">
        <v>7854</v>
      </c>
      <c r="F423" s="8">
        <v>23806</v>
      </c>
      <c r="G423" s="8" t="s">
        <v>7038</v>
      </c>
      <c r="H423" s="8" t="s">
        <v>7028</v>
      </c>
      <c r="I423" s="8">
        <v>41</v>
      </c>
      <c r="J423" s="8">
        <v>41</v>
      </c>
      <c r="K423" s="8" t="b">
        <v>1</v>
      </c>
    </row>
    <row r="424" s="8" customFormat="1" spans="1:11">
      <c r="A424" s="8" t="s">
        <v>7855</v>
      </c>
      <c r="B424" s="8" t="s">
        <v>7030</v>
      </c>
      <c r="D424" s="8" t="s">
        <v>7111</v>
      </c>
      <c r="E424" s="8" t="s">
        <v>7856</v>
      </c>
      <c r="F424" s="8">
        <v>78501</v>
      </c>
      <c r="G424" s="8" t="s">
        <v>7027</v>
      </c>
      <c r="H424" s="8" t="s">
        <v>7028</v>
      </c>
      <c r="I424" s="8">
        <v>42</v>
      </c>
      <c r="J424" s="8">
        <v>42</v>
      </c>
      <c r="K424" s="8" t="b">
        <v>0</v>
      </c>
    </row>
    <row r="425" s="8" customFormat="1" spans="1:11">
      <c r="A425" s="8" t="s">
        <v>183</v>
      </c>
      <c r="B425" s="8" t="s">
        <v>7042</v>
      </c>
      <c r="C425" s="8" t="s">
        <v>7857</v>
      </c>
      <c r="D425" s="8" t="s">
        <v>7016</v>
      </c>
      <c r="E425" s="8" t="s">
        <v>182</v>
      </c>
      <c r="F425" s="8">
        <v>2215</v>
      </c>
      <c r="H425" s="8" t="s">
        <v>7018</v>
      </c>
      <c r="I425" s="8">
        <v>43</v>
      </c>
      <c r="J425" s="8">
        <v>43</v>
      </c>
      <c r="K425" s="8" t="b">
        <v>1</v>
      </c>
    </row>
    <row r="426" s="8" customFormat="1" spans="1:11">
      <c r="A426" s="8" t="s">
        <v>2404</v>
      </c>
      <c r="B426" s="8" t="s">
        <v>7042</v>
      </c>
      <c r="C426" s="8" t="s">
        <v>7858</v>
      </c>
      <c r="D426" s="8" t="s">
        <v>7075</v>
      </c>
      <c r="E426" s="8" t="s">
        <v>2403</v>
      </c>
      <c r="F426" s="8">
        <v>43210</v>
      </c>
      <c r="H426" s="8" t="s">
        <v>7028</v>
      </c>
      <c r="I426" s="8">
        <v>43</v>
      </c>
      <c r="J426" s="8">
        <v>43</v>
      </c>
      <c r="K426" s="8" t="b">
        <v>1</v>
      </c>
    </row>
    <row r="427" s="8" customFormat="1" spans="1:11">
      <c r="A427" s="8" t="s">
        <v>7859</v>
      </c>
      <c r="B427" s="8" t="s">
        <v>7042</v>
      </c>
      <c r="C427" s="8" t="s">
        <v>7860</v>
      </c>
      <c r="D427" s="8" t="s">
        <v>7021</v>
      </c>
      <c r="E427" s="8" t="s">
        <v>2463</v>
      </c>
      <c r="F427" s="8">
        <v>47907</v>
      </c>
      <c r="H427" s="8" t="s">
        <v>7028</v>
      </c>
      <c r="I427" s="8">
        <v>43</v>
      </c>
      <c r="J427" s="8">
        <v>43</v>
      </c>
      <c r="K427" s="8" t="b">
        <v>1</v>
      </c>
    </row>
    <row r="428" s="8" customFormat="1" spans="1:11">
      <c r="A428" s="8" t="s">
        <v>7861</v>
      </c>
      <c r="B428" s="8" t="s">
        <v>7030</v>
      </c>
      <c r="D428" s="8" t="s">
        <v>7183</v>
      </c>
      <c r="E428" s="8" t="s">
        <v>7862</v>
      </c>
      <c r="F428" s="8">
        <v>81601</v>
      </c>
      <c r="G428" s="8" t="s">
        <v>7027</v>
      </c>
      <c r="H428" s="8" t="s">
        <v>7028</v>
      </c>
      <c r="I428" s="8">
        <v>43</v>
      </c>
      <c r="J428" s="8">
        <v>43</v>
      </c>
      <c r="K428" s="8" t="b">
        <v>1</v>
      </c>
    </row>
    <row r="429" s="8" customFormat="1" spans="1:11">
      <c r="A429" s="8" t="s">
        <v>7863</v>
      </c>
      <c r="B429" s="8" t="s">
        <v>7035</v>
      </c>
      <c r="D429" s="8" t="s">
        <v>7064</v>
      </c>
      <c r="E429" s="8" t="s">
        <v>7864</v>
      </c>
      <c r="F429" s="8">
        <v>29639</v>
      </c>
      <c r="G429" s="8" t="s">
        <v>7038</v>
      </c>
      <c r="H429" s="8" t="s">
        <v>7018</v>
      </c>
      <c r="I429" s="8">
        <v>43</v>
      </c>
      <c r="J429" s="8">
        <v>43</v>
      </c>
      <c r="K429" s="8" t="b">
        <v>1</v>
      </c>
    </row>
    <row r="430" s="8" customFormat="1" spans="1:11">
      <c r="A430" s="8" t="s">
        <v>7865</v>
      </c>
      <c r="B430" s="8" t="s">
        <v>7035</v>
      </c>
      <c r="D430" s="8" t="s">
        <v>7048</v>
      </c>
      <c r="E430" s="8" t="s">
        <v>953</v>
      </c>
      <c r="F430" s="8">
        <v>33054</v>
      </c>
      <c r="G430" s="8" t="s">
        <v>7038</v>
      </c>
      <c r="H430" s="8" t="s">
        <v>7018</v>
      </c>
      <c r="I430" s="8">
        <v>43</v>
      </c>
      <c r="J430" s="8">
        <v>43</v>
      </c>
      <c r="K430" s="8" t="b">
        <v>1</v>
      </c>
    </row>
    <row r="431" s="8" customFormat="1" spans="1:11">
      <c r="A431" s="8" t="s">
        <v>7866</v>
      </c>
      <c r="B431" s="8" t="s">
        <v>7035</v>
      </c>
      <c r="C431" s="8" t="s">
        <v>7867</v>
      </c>
      <c r="D431" s="8" t="s">
        <v>7598</v>
      </c>
      <c r="E431" s="8" t="s">
        <v>7868</v>
      </c>
      <c r="F431" s="8">
        <v>794</v>
      </c>
      <c r="G431" s="8" t="s">
        <v>7038</v>
      </c>
      <c r="H431" s="8" t="s">
        <v>7018</v>
      </c>
      <c r="I431" s="8">
        <v>43</v>
      </c>
      <c r="J431" s="8">
        <v>43</v>
      </c>
      <c r="K431" s="8" t="b">
        <v>1</v>
      </c>
    </row>
    <row r="432" s="8" customFormat="1" spans="1:11">
      <c r="A432" s="8" t="s">
        <v>7869</v>
      </c>
      <c r="B432" s="8" t="s">
        <v>7020</v>
      </c>
      <c r="D432" s="8" t="s">
        <v>7137</v>
      </c>
      <c r="E432" s="8" t="s">
        <v>7870</v>
      </c>
      <c r="F432" s="8">
        <v>51041</v>
      </c>
      <c r="G432" s="8" t="s">
        <v>7022</v>
      </c>
      <c r="H432" s="8" t="s">
        <v>7018</v>
      </c>
      <c r="I432" s="8">
        <v>43</v>
      </c>
      <c r="J432" s="8">
        <v>43</v>
      </c>
      <c r="K432" s="8" t="b">
        <v>1</v>
      </c>
    </row>
    <row r="433" s="8" customFormat="1" spans="1:11">
      <c r="A433" s="8" t="s">
        <v>7871</v>
      </c>
      <c r="B433" s="8" t="s">
        <v>7030</v>
      </c>
      <c r="D433" s="8" t="s">
        <v>7640</v>
      </c>
      <c r="E433" s="8" t="s">
        <v>7872</v>
      </c>
      <c r="F433" s="8">
        <v>73008</v>
      </c>
      <c r="G433" s="8" t="s">
        <v>7027</v>
      </c>
      <c r="H433" s="8" t="s">
        <v>7018</v>
      </c>
      <c r="I433" s="8">
        <v>43</v>
      </c>
      <c r="J433" s="8">
        <v>43</v>
      </c>
      <c r="K433" s="8" t="b">
        <v>1</v>
      </c>
    </row>
    <row r="434" s="8" customFormat="1" spans="1:11">
      <c r="A434" s="8" t="s">
        <v>7873</v>
      </c>
      <c r="B434" s="8" t="s">
        <v>7020</v>
      </c>
      <c r="C434" s="8" t="s">
        <v>7874</v>
      </c>
      <c r="D434" s="8" t="s">
        <v>7072</v>
      </c>
      <c r="E434" s="8" t="s">
        <v>7875</v>
      </c>
      <c r="F434" s="8">
        <v>53190</v>
      </c>
      <c r="G434" s="8" t="s">
        <v>7022</v>
      </c>
      <c r="H434" s="8" t="s">
        <v>7028</v>
      </c>
      <c r="I434" s="8">
        <v>43</v>
      </c>
      <c r="J434" s="8">
        <v>43</v>
      </c>
      <c r="K434" s="8" t="b">
        <v>1</v>
      </c>
    </row>
    <row r="435" s="8" customFormat="1" spans="1:11">
      <c r="A435" s="8" t="s">
        <v>7876</v>
      </c>
      <c r="B435" s="8" t="s">
        <v>7035</v>
      </c>
      <c r="D435" s="8" t="s">
        <v>7480</v>
      </c>
      <c r="E435" s="8" t="s">
        <v>7481</v>
      </c>
      <c r="F435" s="8">
        <v>42301</v>
      </c>
      <c r="G435" s="8" t="s">
        <v>7038</v>
      </c>
      <c r="H435" s="8" t="s">
        <v>7018</v>
      </c>
      <c r="I435" s="8">
        <v>44</v>
      </c>
      <c r="J435" s="8">
        <v>44</v>
      </c>
      <c r="K435" s="8" t="b">
        <v>1</v>
      </c>
    </row>
    <row r="436" s="8" customFormat="1" spans="1:11">
      <c r="A436" s="8" t="s">
        <v>7877</v>
      </c>
      <c r="B436" s="8" t="s">
        <v>7040</v>
      </c>
      <c r="D436" s="8" t="s">
        <v>7137</v>
      </c>
      <c r="E436" s="8" t="s">
        <v>7878</v>
      </c>
      <c r="F436" s="8">
        <v>50023</v>
      </c>
      <c r="G436" s="8" t="s">
        <v>7022</v>
      </c>
      <c r="H436" s="8" t="s">
        <v>7018</v>
      </c>
      <c r="I436" s="8">
        <v>44</v>
      </c>
      <c r="J436" s="8">
        <v>44</v>
      </c>
      <c r="K436" s="8" t="b">
        <v>0</v>
      </c>
    </row>
    <row r="437" s="8" customFormat="1" spans="1:11">
      <c r="A437" s="8" t="s">
        <v>7879</v>
      </c>
      <c r="B437" s="8" t="s">
        <v>7024</v>
      </c>
      <c r="D437" s="8" t="s">
        <v>7191</v>
      </c>
      <c r="E437" s="8" t="s">
        <v>7880</v>
      </c>
      <c r="F437" s="8">
        <v>98033</v>
      </c>
      <c r="G437" s="8" t="s">
        <v>7027</v>
      </c>
      <c r="H437" s="8" t="s">
        <v>7018</v>
      </c>
      <c r="I437" s="8">
        <v>44</v>
      </c>
      <c r="J437" s="8">
        <v>44</v>
      </c>
      <c r="K437" s="8" t="b">
        <v>1</v>
      </c>
    </row>
    <row r="438" s="8" customFormat="1" spans="1:11">
      <c r="A438" s="8" t="s">
        <v>7881</v>
      </c>
      <c r="B438" s="8" t="s">
        <v>7024</v>
      </c>
      <c r="D438" s="8" t="s">
        <v>7640</v>
      </c>
      <c r="E438" s="8" t="s">
        <v>7882</v>
      </c>
      <c r="F438" s="8">
        <v>74804</v>
      </c>
      <c r="G438" s="8" t="s">
        <v>7027</v>
      </c>
      <c r="H438" s="8" t="s">
        <v>7018</v>
      </c>
      <c r="I438" s="8">
        <v>44</v>
      </c>
      <c r="J438" s="8">
        <v>44</v>
      </c>
      <c r="K438" s="8" t="b">
        <v>1</v>
      </c>
    </row>
    <row r="439" s="8" customFormat="1" spans="1:11">
      <c r="A439" s="8" t="s">
        <v>7883</v>
      </c>
      <c r="B439" s="8" t="s">
        <v>7024</v>
      </c>
      <c r="C439" s="8" t="s">
        <v>7884</v>
      </c>
      <c r="D439" s="8" t="s">
        <v>7111</v>
      </c>
      <c r="E439" s="8" t="s">
        <v>7885</v>
      </c>
      <c r="F439" s="8">
        <v>78041</v>
      </c>
      <c r="G439" s="8" t="s">
        <v>7027</v>
      </c>
      <c r="H439" s="8" t="s">
        <v>7028</v>
      </c>
      <c r="I439" s="8">
        <v>44</v>
      </c>
      <c r="J439" s="8">
        <v>44</v>
      </c>
      <c r="K439" s="8" t="b">
        <v>1</v>
      </c>
    </row>
    <row r="440" s="8" customFormat="1" spans="1:11">
      <c r="A440" s="8" t="s">
        <v>7886</v>
      </c>
      <c r="B440" s="8" t="s">
        <v>7024</v>
      </c>
      <c r="D440" s="8" t="s">
        <v>7111</v>
      </c>
      <c r="E440" s="8" t="s">
        <v>2430</v>
      </c>
      <c r="F440" s="8">
        <v>75241</v>
      </c>
      <c r="G440" s="8" t="s">
        <v>7027</v>
      </c>
      <c r="H440" s="8" t="s">
        <v>7028</v>
      </c>
      <c r="I440" s="8">
        <v>44</v>
      </c>
      <c r="J440" s="8">
        <v>44</v>
      </c>
      <c r="K440" s="8" t="b">
        <v>1</v>
      </c>
    </row>
    <row r="441" s="8" customFormat="1" spans="1:11">
      <c r="A441" s="8" t="s">
        <v>7887</v>
      </c>
      <c r="B441" s="8" t="s">
        <v>7035</v>
      </c>
      <c r="C441" s="8" t="s">
        <v>7887</v>
      </c>
      <c r="D441" s="8" t="s">
        <v>7064</v>
      </c>
      <c r="E441" s="8" t="s">
        <v>7476</v>
      </c>
      <c r="F441" s="8">
        <v>29909</v>
      </c>
      <c r="G441" s="8" t="s">
        <v>7038</v>
      </c>
      <c r="H441" s="8" t="s">
        <v>7028</v>
      </c>
      <c r="I441" s="8">
        <v>44</v>
      </c>
      <c r="J441" s="8">
        <v>44</v>
      </c>
      <c r="K441" s="8" t="b">
        <v>1</v>
      </c>
    </row>
    <row r="442" s="8" customFormat="1" spans="1:11">
      <c r="A442" s="8" t="s">
        <v>7888</v>
      </c>
      <c r="B442" s="8" t="s">
        <v>7024</v>
      </c>
      <c r="D442" s="8" t="s">
        <v>7026</v>
      </c>
      <c r="E442" s="8" t="s">
        <v>7889</v>
      </c>
      <c r="F442" s="8">
        <v>92626</v>
      </c>
      <c r="G442" s="8" t="s">
        <v>7027</v>
      </c>
      <c r="H442" s="8" t="s">
        <v>7018</v>
      </c>
      <c r="I442" s="8">
        <v>44</v>
      </c>
      <c r="J442" s="8">
        <v>44</v>
      </c>
      <c r="K442" s="8" t="b">
        <v>1</v>
      </c>
    </row>
    <row r="443" s="8" customFormat="1" spans="1:11">
      <c r="A443" s="8" t="s">
        <v>7890</v>
      </c>
      <c r="B443" s="8" t="s">
        <v>7047</v>
      </c>
      <c r="D443" s="8" t="s">
        <v>7064</v>
      </c>
      <c r="E443" s="8" t="s">
        <v>2596</v>
      </c>
      <c r="F443" s="8">
        <v>29203</v>
      </c>
      <c r="G443" s="8" t="s">
        <v>7038</v>
      </c>
      <c r="H443" s="8" t="s">
        <v>7018</v>
      </c>
      <c r="I443" s="8">
        <v>45</v>
      </c>
      <c r="J443" s="8">
        <v>45</v>
      </c>
      <c r="K443" s="8" t="b">
        <v>1</v>
      </c>
    </row>
    <row r="444" s="8" customFormat="1" spans="1:11">
      <c r="A444" s="8" t="s">
        <v>7891</v>
      </c>
      <c r="B444" s="8" t="s">
        <v>7015</v>
      </c>
      <c r="C444" s="8" t="s">
        <v>7892</v>
      </c>
      <c r="D444" s="8" t="s">
        <v>7066</v>
      </c>
      <c r="E444" s="8" t="s">
        <v>7893</v>
      </c>
      <c r="F444" s="8">
        <v>11367</v>
      </c>
      <c r="G444" s="8" t="s">
        <v>7017</v>
      </c>
      <c r="H444" s="8" t="s">
        <v>7028</v>
      </c>
      <c r="I444" s="8">
        <v>45</v>
      </c>
      <c r="J444" s="8">
        <v>45</v>
      </c>
      <c r="K444" s="8" t="b">
        <v>1</v>
      </c>
    </row>
    <row r="445" s="8" customFormat="1" spans="1:11">
      <c r="A445" s="8" t="s">
        <v>7894</v>
      </c>
      <c r="B445" s="8" t="s">
        <v>7015</v>
      </c>
      <c r="C445" s="8" t="s">
        <v>7895</v>
      </c>
      <c r="D445" s="8" t="s">
        <v>7043</v>
      </c>
      <c r="E445" s="8" t="s">
        <v>7896</v>
      </c>
      <c r="F445" s="8">
        <v>7666</v>
      </c>
      <c r="G445" s="8" t="s">
        <v>7017</v>
      </c>
      <c r="H445" s="8" t="s">
        <v>7018</v>
      </c>
      <c r="I445" s="8">
        <v>45</v>
      </c>
      <c r="J445" s="8">
        <v>45</v>
      </c>
      <c r="K445" s="8" t="b">
        <v>1</v>
      </c>
    </row>
    <row r="446" s="8" customFormat="1" spans="1:11">
      <c r="A446" s="8" t="s">
        <v>7897</v>
      </c>
      <c r="B446" s="8" t="s">
        <v>7047</v>
      </c>
      <c r="D446" s="8" t="s">
        <v>7480</v>
      </c>
      <c r="E446" s="8" t="s">
        <v>7898</v>
      </c>
      <c r="F446" s="8">
        <v>40351</v>
      </c>
      <c r="G446" s="8" t="s">
        <v>7038</v>
      </c>
      <c r="H446" s="8" t="s">
        <v>7028</v>
      </c>
      <c r="I446" s="8">
        <v>45</v>
      </c>
      <c r="J446" s="8">
        <v>45</v>
      </c>
      <c r="K446" s="8" t="b">
        <v>1</v>
      </c>
    </row>
    <row r="447" s="8" customFormat="1" spans="1:11">
      <c r="A447" s="8" t="s">
        <v>7899</v>
      </c>
      <c r="B447" s="8" t="s">
        <v>7015</v>
      </c>
      <c r="D447" s="8" t="s">
        <v>7016</v>
      </c>
      <c r="E447" s="8" t="s">
        <v>7900</v>
      </c>
      <c r="F447" s="8">
        <v>2493</v>
      </c>
      <c r="G447" s="8" t="s">
        <v>7017</v>
      </c>
      <c r="H447" s="8" t="s">
        <v>7018</v>
      </c>
      <c r="I447" s="8">
        <v>45</v>
      </c>
      <c r="J447" s="8">
        <v>45</v>
      </c>
      <c r="K447" s="8" t="b">
        <v>1</v>
      </c>
    </row>
    <row r="448" s="8" customFormat="1" spans="1:11">
      <c r="A448" s="8" t="s">
        <v>7901</v>
      </c>
      <c r="B448" s="8" t="s">
        <v>7015</v>
      </c>
      <c r="C448" s="8" t="s">
        <v>7902</v>
      </c>
      <c r="D448" s="8" t="s">
        <v>7043</v>
      </c>
      <c r="E448" s="8" t="s">
        <v>7903</v>
      </c>
      <c r="F448" s="8">
        <v>7306</v>
      </c>
      <c r="G448" s="8" t="s">
        <v>7017</v>
      </c>
      <c r="H448" s="8" t="s">
        <v>7018</v>
      </c>
      <c r="I448" s="8">
        <v>45</v>
      </c>
      <c r="J448" s="8">
        <v>45</v>
      </c>
      <c r="K448" s="8" t="b">
        <v>1</v>
      </c>
    </row>
    <row r="449" s="8" customFormat="1" spans="1:11">
      <c r="A449" s="8" t="s">
        <v>7904</v>
      </c>
      <c r="B449" s="8" t="s">
        <v>7040</v>
      </c>
      <c r="D449" s="8" t="s">
        <v>7197</v>
      </c>
      <c r="E449" s="8" t="s">
        <v>7905</v>
      </c>
      <c r="F449" s="8">
        <v>67579</v>
      </c>
      <c r="G449" s="8" t="s">
        <v>7022</v>
      </c>
      <c r="H449" s="8" t="s">
        <v>7018</v>
      </c>
      <c r="I449" s="8">
        <v>45</v>
      </c>
      <c r="J449" s="8">
        <v>45</v>
      </c>
      <c r="K449" s="8" t="b">
        <v>1</v>
      </c>
    </row>
    <row r="450" s="8" customFormat="1" spans="1:11">
      <c r="A450" s="8" t="s">
        <v>7906</v>
      </c>
      <c r="B450" s="8" t="s">
        <v>7015</v>
      </c>
      <c r="C450" s="8" t="s">
        <v>7907</v>
      </c>
      <c r="D450" s="8" t="s">
        <v>7066</v>
      </c>
      <c r="E450" s="8" t="s">
        <v>3500</v>
      </c>
      <c r="F450" s="8">
        <v>11205</v>
      </c>
      <c r="G450" s="8" t="s">
        <v>7017</v>
      </c>
      <c r="H450" s="8" t="s">
        <v>7018</v>
      </c>
      <c r="I450" s="8">
        <v>45</v>
      </c>
      <c r="J450" s="8">
        <v>45</v>
      </c>
      <c r="K450" s="8" t="b">
        <v>1</v>
      </c>
    </row>
    <row r="451" s="8" customFormat="1" spans="1:11">
      <c r="A451" s="8" t="s">
        <v>7908</v>
      </c>
      <c r="B451" s="8" t="s">
        <v>7055</v>
      </c>
      <c r="D451" s="8" t="s">
        <v>7066</v>
      </c>
      <c r="E451" s="8" t="s">
        <v>7909</v>
      </c>
      <c r="F451" s="8">
        <v>12308</v>
      </c>
      <c r="H451" s="8" t="s">
        <v>7018</v>
      </c>
      <c r="I451" s="8">
        <v>45</v>
      </c>
      <c r="J451" s="8">
        <v>45</v>
      </c>
      <c r="K451" s="8" t="b">
        <v>0</v>
      </c>
    </row>
    <row r="452" s="8" customFormat="1" spans="1:11">
      <c r="A452" s="8" t="s">
        <v>7910</v>
      </c>
      <c r="B452" s="8" t="s">
        <v>7047</v>
      </c>
      <c r="C452" s="8" t="s">
        <v>7911</v>
      </c>
      <c r="D452" s="8" t="s">
        <v>7036</v>
      </c>
      <c r="E452" s="8" t="s">
        <v>7912</v>
      </c>
      <c r="F452" s="8">
        <v>28372</v>
      </c>
      <c r="G452" s="8" t="s">
        <v>7038</v>
      </c>
      <c r="H452" s="8" t="s">
        <v>7028</v>
      </c>
      <c r="I452" s="8">
        <v>45</v>
      </c>
      <c r="J452" s="8">
        <v>45</v>
      </c>
      <c r="K452" s="8" t="b">
        <v>1</v>
      </c>
    </row>
    <row r="453" s="8" customFormat="1" spans="1:11">
      <c r="A453" s="8" t="s">
        <v>7913</v>
      </c>
      <c r="B453" s="8" t="s">
        <v>7020</v>
      </c>
      <c r="D453" s="8" t="s">
        <v>7223</v>
      </c>
      <c r="E453" s="8" t="s">
        <v>7248</v>
      </c>
      <c r="F453" s="8">
        <v>55113</v>
      </c>
      <c r="G453" s="8" t="s">
        <v>7022</v>
      </c>
      <c r="H453" s="8" t="s">
        <v>7018</v>
      </c>
      <c r="I453" s="8">
        <v>45</v>
      </c>
      <c r="J453" s="8">
        <v>45</v>
      </c>
      <c r="K453" s="8" t="b">
        <v>0</v>
      </c>
    </row>
    <row r="454" s="8" customFormat="1" spans="1:11">
      <c r="A454" s="8" t="s">
        <v>7914</v>
      </c>
      <c r="B454" s="8" t="s">
        <v>7040</v>
      </c>
      <c r="D454" s="8" t="s">
        <v>7358</v>
      </c>
      <c r="E454" s="8" t="s">
        <v>2504</v>
      </c>
      <c r="F454" s="8">
        <v>68467</v>
      </c>
      <c r="G454" s="8" t="s">
        <v>7022</v>
      </c>
      <c r="H454" s="8" t="s">
        <v>7018</v>
      </c>
      <c r="I454" s="8">
        <v>45</v>
      </c>
      <c r="J454" s="8">
        <v>45</v>
      </c>
      <c r="K454" s="8" t="b">
        <v>1</v>
      </c>
    </row>
    <row r="455" s="8" customFormat="1" spans="1:11">
      <c r="A455" s="8" t="s">
        <v>244</v>
      </c>
      <c r="B455" s="8" t="s">
        <v>7042</v>
      </c>
      <c r="C455" s="8" t="s">
        <v>7915</v>
      </c>
      <c r="D455" s="8" t="s">
        <v>7103</v>
      </c>
      <c r="E455" s="8" t="s">
        <v>243</v>
      </c>
      <c r="F455" s="8">
        <v>20742</v>
      </c>
      <c r="H455" s="8" t="s">
        <v>7028</v>
      </c>
      <c r="I455" s="8">
        <v>46</v>
      </c>
      <c r="J455" s="8">
        <v>46</v>
      </c>
      <c r="K455" s="8" t="b">
        <v>0</v>
      </c>
    </row>
    <row r="456" s="8" customFormat="1" spans="1:11">
      <c r="A456" s="8" t="s">
        <v>7916</v>
      </c>
      <c r="B456" s="8" t="s">
        <v>7055</v>
      </c>
      <c r="D456" s="8" t="s">
        <v>7052</v>
      </c>
      <c r="E456" s="8" t="s">
        <v>7053</v>
      </c>
      <c r="F456" s="8">
        <v>6320</v>
      </c>
      <c r="H456" s="8" t="s">
        <v>7018</v>
      </c>
      <c r="I456" s="8">
        <v>46</v>
      </c>
      <c r="J456" s="8">
        <v>46</v>
      </c>
      <c r="K456" s="8" t="b">
        <v>1</v>
      </c>
    </row>
    <row r="457" s="8" customFormat="1" spans="1:11">
      <c r="A457" s="8" t="s">
        <v>7917</v>
      </c>
      <c r="B457" s="8" t="s">
        <v>7055</v>
      </c>
      <c r="D457" s="8" t="s">
        <v>7021</v>
      </c>
      <c r="E457" s="8" t="s">
        <v>7918</v>
      </c>
      <c r="F457" s="8">
        <v>46135</v>
      </c>
      <c r="H457" s="8" t="s">
        <v>7018</v>
      </c>
      <c r="I457" s="8">
        <v>46</v>
      </c>
      <c r="J457" s="8">
        <v>46</v>
      </c>
      <c r="K457" s="8" t="b">
        <v>1</v>
      </c>
    </row>
    <row r="458" s="8" customFormat="1" spans="1:11">
      <c r="A458" s="8" t="s">
        <v>7919</v>
      </c>
      <c r="B458" s="8" t="s">
        <v>7055</v>
      </c>
      <c r="D458" s="8" t="s">
        <v>7113</v>
      </c>
      <c r="E458" s="8" t="s">
        <v>7920</v>
      </c>
      <c r="F458" s="8">
        <v>17013</v>
      </c>
      <c r="H458" s="8" t="s">
        <v>7018</v>
      </c>
      <c r="I458" s="8">
        <v>46</v>
      </c>
      <c r="J458" s="8">
        <v>46</v>
      </c>
      <c r="K458" s="8" t="b">
        <v>1</v>
      </c>
    </row>
    <row r="459" s="8" customFormat="1" spans="1:11">
      <c r="A459" s="8" t="s">
        <v>7921</v>
      </c>
      <c r="B459" s="8" t="s">
        <v>7055</v>
      </c>
      <c r="D459" s="8" t="s">
        <v>7064</v>
      </c>
      <c r="E459" s="8" t="s">
        <v>3312</v>
      </c>
      <c r="F459" s="8">
        <v>29613</v>
      </c>
      <c r="H459" s="8" t="s">
        <v>7018</v>
      </c>
      <c r="I459" s="8">
        <v>46</v>
      </c>
      <c r="J459" s="8">
        <v>46</v>
      </c>
      <c r="K459" s="8" t="b">
        <v>1</v>
      </c>
    </row>
    <row r="460" s="8" customFormat="1" spans="1:11">
      <c r="A460" s="8" t="s">
        <v>7922</v>
      </c>
      <c r="B460" s="8" t="s">
        <v>7020</v>
      </c>
      <c r="D460" s="8" t="s">
        <v>7075</v>
      </c>
      <c r="E460" s="8" t="s">
        <v>7923</v>
      </c>
      <c r="F460" s="8">
        <v>43762</v>
      </c>
      <c r="G460" s="8" t="s">
        <v>7022</v>
      </c>
      <c r="H460" s="8" t="s">
        <v>7018</v>
      </c>
      <c r="I460" s="8">
        <v>46</v>
      </c>
      <c r="J460" s="8">
        <v>46</v>
      </c>
      <c r="K460" s="8" t="b">
        <v>0</v>
      </c>
    </row>
    <row r="461" s="8" customFormat="1" spans="1:11">
      <c r="A461" s="8" t="s">
        <v>7924</v>
      </c>
      <c r="B461" s="8" t="s">
        <v>7055</v>
      </c>
      <c r="D461" s="8" t="s">
        <v>7191</v>
      </c>
      <c r="E461" s="8" t="s">
        <v>7925</v>
      </c>
      <c r="F461" s="8">
        <v>99362</v>
      </c>
      <c r="H461" s="8" t="s">
        <v>7018</v>
      </c>
      <c r="I461" s="8">
        <v>46</v>
      </c>
      <c r="J461" s="8">
        <v>46</v>
      </c>
      <c r="K461" s="8" t="b">
        <v>1</v>
      </c>
    </row>
    <row r="462" s="8" customFormat="1" spans="1:11">
      <c r="A462" s="8" t="s">
        <v>1226</v>
      </c>
      <c r="B462" s="8" t="s">
        <v>7042</v>
      </c>
      <c r="D462" s="8" t="s">
        <v>7113</v>
      </c>
      <c r="E462" s="8" t="s">
        <v>1225</v>
      </c>
      <c r="F462" s="8">
        <v>18015</v>
      </c>
      <c r="H462" s="8" t="s">
        <v>7018</v>
      </c>
      <c r="I462" s="8">
        <v>47</v>
      </c>
      <c r="J462" s="8">
        <v>47</v>
      </c>
      <c r="K462" s="8" t="b">
        <v>1</v>
      </c>
    </row>
    <row r="463" s="8" customFormat="1" spans="1:11">
      <c r="A463" s="8" t="s">
        <v>7926</v>
      </c>
      <c r="B463" s="8" t="s">
        <v>7042</v>
      </c>
      <c r="C463" s="8" t="s">
        <v>7927</v>
      </c>
      <c r="D463" s="8" t="s">
        <v>7111</v>
      </c>
      <c r="E463" s="8" t="s">
        <v>2465</v>
      </c>
      <c r="F463" s="8">
        <v>77843</v>
      </c>
      <c r="H463" s="8" t="s">
        <v>7028</v>
      </c>
      <c r="I463" s="8">
        <v>47</v>
      </c>
      <c r="J463" s="8">
        <v>47</v>
      </c>
      <c r="K463" s="8" t="b">
        <v>1</v>
      </c>
    </row>
    <row r="464" s="8" customFormat="1" spans="1:11">
      <c r="A464" s="8" t="s">
        <v>1901</v>
      </c>
      <c r="B464" s="8" t="s">
        <v>7042</v>
      </c>
      <c r="C464" s="8" t="s">
        <v>7928</v>
      </c>
      <c r="D464" s="8" t="s">
        <v>7128</v>
      </c>
      <c r="E464" s="8" t="s">
        <v>7354</v>
      </c>
      <c r="F464" s="8">
        <v>30602</v>
      </c>
      <c r="H464" s="8" t="s">
        <v>7028</v>
      </c>
      <c r="I464" s="8">
        <v>47</v>
      </c>
      <c r="J464" s="8">
        <v>47</v>
      </c>
      <c r="K464" s="8" t="b">
        <v>1</v>
      </c>
    </row>
    <row r="465" s="8" customFormat="1" spans="1:11">
      <c r="A465" s="8" t="s">
        <v>361</v>
      </c>
      <c r="B465" s="8" t="s">
        <v>7042</v>
      </c>
      <c r="D465" s="8" t="s">
        <v>7066</v>
      </c>
      <c r="E465" s="8" t="s">
        <v>360</v>
      </c>
      <c r="F465" s="8">
        <v>14627</v>
      </c>
      <c r="H465" s="8" t="s">
        <v>7018</v>
      </c>
      <c r="I465" s="8">
        <v>47</v>
      </c>
      <c r="J465" s="8">
        <v>47</v>
      </c>
      <c r="K465" s="8" t="b">
        <v>1</v>
      </c>
    </row>
    <row r="466" s="8" customFormat="1" spans="1:11">
      <c r="A466" s="8" t="s">
        <v>7929</v>
      </c>
      <c r="B466" s="8" t="s">
        <v>7042</v>
      </c>
      <c r="D466" s="8" t="s">
        <v>7174</v>
      </c>
      <c r="E466" s="8" t="s">
        <v>2285</v>
      </c>
      <c r="F466" s="8">
        <v>24061</v>
      </c>
      <c r="H466" s="8" t="s">
        <v>7028</v>
      </c>
      <c r="I466" s="8">
        <v>47</v>
      </c>
      <c r="J466" s="8">
        <v>47</v>
      </c>
      <c r="K466" s="8" t="b">
        <v>1</v>
      </c>
    </row>
    <row r="467" s="8" customFormat="1" spans="1:11">
      <c r="A467" s="8" t="s">
        <v>2295</v>
      </c>
      <c r="B467" s="8" t="s">
        <v>7042</v>
      </c>
      <c r="D467" s="8" t="s">
        <v>7036</v>
      </c>
      <c r="E467" s="8" t="s">
        <v>2294</v>
      </c>
      <c r="F467" s="8">
        <v>27109</v>
      </c>
      <c r="H467" s="8" t="s">
        <v>7018</v>
      </c>
      <c r="I467" s="8">
        <v>47</v>
      </c>
      <c r="J467" s="8">
        <v>47</v>
      </c>
      <c r="K467" s="8" t="b">
        <v>1</v>
      </c>
    </row>
    <row r="468" s="8" customFormat="1" spans="1:11">
      <c r="A468" s="8" t="s">
        <v>7930</v>
      </c>
      <c r="B468" s="8" t="s">
        <v>7020</v>
      </c>
      <c r="D468" s="8" t="s">
        <v>7021</v>
      </c>
      <c r="E468" s="8" t="s">
        <v>7931</v>
      </c>
      <c r="F468" s="8">
        <v>46545</v>
      </c>
      <c r="G468" s="8" t="s">
        <v>7022</v>
      </c>
      <c r="H468" s="8" t="s">
        <v>7018</v>
      </c>
      <c r="I468" s="8">
        <v>47</v>
      </c>
      <c r="J468" s="8">
        <v>47</v>
      </c>
      <c r="K468" s="8" t="b">
        <v>1</v>
      </c>
    </row>
    <row r="469" s="8" customFormat="1" spans="1:11">
      <c r="A469" s="8" t="s">
        <v>7932</v>
      </c>
      <c r="B469" s="8" t="s">
        <v>7035</v>
      </c>
      <c r="D469" s="8" t="s">
        <v>7048</v>
      </c>
      <c r="E469" s="8" t="s">
        <v>7933</v>
      </c>
      <c r="F469" s="8">
        <v>33301</v>
      </c>
      <c r="G469" s="8" t="s">
        <v>7038</v>
      </c>
      <c r="H469" s="8" t="s">
        <v>7028</v>
      </c>
      <c r="I469" s="8">
        <v>47</v>
      </c>
      <c r="J469" s="8">
        <v>47</v>
      </c>
      <c r="K469" s="8" t="b">
        <v>1</v>
      </c>
    </row>
    <row r="470" s="8" customFormat="1" spans="1:11">
      <c r="A470" s="8" t="s">
        <v>7934</v>
      </c>
      <c r="B470" s="8" t="s">
        <v>7020</v>
      </c>
      <c r="D470" s="8" t="s">
        <v>7137</v>
      </c>
      <c r="E470" s="8" t="s">
        <v>7935</v>
      </c>
      <c r="F470" s="8">
        <v>50588</v>
      </c>
      <c r="G470" s="8" t="s">
        <v>7022</v>
      </c>
      <c r="H470" s="8" t="s">
        <v>7018</v>
      </c>
      <c r="I470" s="8">
        <v>47</v>
      </c>
      <c r="J470" s="8">
        <v>47</v>
      </c>
      <c r="K470" s="8" t="b">
        <v>1</v>
      </c>
    </row>
    <row r="471" s="8" customFormat="1" spans="1:11">
      <c r="A471" s="8" t="s">
        <v>7936</v>
      </c>
      <c r="B471" s="8" t="s">
        <v>7020</v>
      </c>
      <c r="D471" s="8" t="s">
        <v>7075</v>
      </c>
      <c r="E471" s="8" t="s">
        <v>2403</v>
      </c>
      <c r="F471" s="8">
        <v>43209</v>
      </c>
      <c r="G471" s="8" t="s">
        <v>7022</v>
      </c>
      <c r="H471" s="8" t="s">
        <v>7018</v>
      </c>
      <c r="I471" s="8">
        <v>47</v>
      </c>
      <c r="J471" s="8">
        <v>47</v>
      </c>
      <c r="K471" s="8" t="b">
        <v>1</v>
      </c>
    </row>
    <row r="472" s="8" customFormat="1" spans="1:11">
      <c r="A472" s="8" t="s">
        <v>7937</v>
      </c>
      <c r="B472" s="8" t="s">
        <v>7035</v>
      </c>
      <c r="D472" s="8" t="s">
        <v>7188</v>
      </c>
      <c r="E472" s="8" t="s">
        <v>7938</v>
      </c>
      <c r="F472" s="8">
        <v>72450</v>
      </c>
      <c r="G472" s="8" t="s">
        <v>7038</v>
      </c>
      <c r="H472" s="8" t="s">
        <v>7018</v>
      </c>
      <c r="I472" s="8">
        <v>47</v>
      </c>
      <c r="J472" s="8">
        <v>47</v>
      </c>
      <c r="K472" s="8" t="b">
        <v>1</v>
      </c>
    </row>
    <row r="473" s="8" customFormat="1" spans="1:11">
      <c r="A473" s="8" t="s">
        <v>7939</v>
      </c>
      <c r="B473" s="8" t="s">
        <v>7047</v>
      </c>
      <c r="D473" s="8" t="s">
        <v>7174</v>
      </c>
      <c r="E473" s="8" t="s">
        <v>7940</v>
      </c>
      <c r="F473" s="8">
        <v>22802</v>
      </c>
      <c r="G473" s="8" t="s">
        <v>7038</v>
      </c>
      <c r="H473" s="8" t="s">
        <v>7018</v>
      </c>
      <c r="I473" s="8">
        <v>47</v>
      </c>
      <c r="J473" s="8">
        <v>47</v>
      </c>
      <c r="K473" s="8" t="b">
        <v>1</v>
      </c>
    </row>
    <row r="474" s="8" customFormat="1" spans="1:11">
      <c r="A474" s="8" t="s">
        <v>7941</v>
      </c>
      <c r="B474" s="8" t="s">
        <v>7035</v>
      </c>
      <c r="D474" s="8" t="s">
        <v>7128</v>
      </c>
      <c r="E474" s="8" t="s">
        <v>7682</v>
      </c>
      <c r="F474" s="8">
        <v>30043</v>
      </c>
      <c r="G474" s="8" t="s">
        <v>7038</v>
      </c>
      <c r="H474" s="8" t="s">
        <v>7028</v>
      </c>
      <c r="I474" s="8">
        <v>47</v>
      </c>
      <c r="J474" s="8">
        <v>47</v>
      </c>
      <c r="K474" s="8" t="b">
        <v>1</v>
      </c>
    </row>
    <row r="475" s="8" customFormat="1" spans="1:11">
      <c r="A475" s="8" t="s">
        <v>7942</v>
      </c>
      <c r="B475" s="8" t="s">
        <v>7020</v>
      </c>
      <c r="D475" s="8" t="s">
        <v>7072</v>
      </c>
      <c r="E475" s="8" t="s">
        <v>1266</v>
      </c>
      <c r="F475" s="8">
        <v>53222</v>
      </c>
      <c r="G475" s="8" t="s">
        <v>7022</v>
      </c>
      <c r="H475" s="8" t="s">
        <v>7018</v>
      </c>
      <c r="I475" s="8">
        <v>47</v>
      </c>
      <c r="J475" s="8">
        <v>47</v>
      </c>
      <c r="K475" s="8" t="b">
        <v>1</v>
      </c>
    </row>
    <row r="476" s="8" customFormat="1" spans="1:11">
      <c r="A476" s="8" t="s">
        <v>7943</v>
      </c>
      <c r="B476" s="8" t="s">
        <v>7035</v>
      </c>
      <c r="D476" s="8" t="s">
        <v>7036</v>
      </c>
      <c r="E476" s="8" t="s">
        <v>7944</v>
      </c>
      <c r="F476" s="8">
        <v>27804</v>
      </c>
      <c r="G476" s="8" t="s">
        <v>7038</v>
      </c>
      <c r="H476" s="8" t="s">
        <v>7018</v>
      </c>
      <c r="I476" s="8">
        <v>47</v>
      </c>
      <c r="J476" s="8">
        <v>47</v>
      </c>
      <c r="K476" s="8" t="b">
        <v>1</v>
      </c>
    </row>
    <row r="477" s="8" customFormat="1" spans="1:11">
      <c r="A477" s="8" t="s">
        <v>7945</v>
      </c>
      <c r="B477" s="8" t="s">
        <v>7020</v>
      </c>
      <c r="D477" s="8" t="s">
        <v>7041</v>
      </c>
      <c r="E477" s="8" t="s">
        <v>7946</v>
      </c>
      <c r="F477" s="8">
        <v>60914</v>
      </c>
      <c r="G477" s="8" t="s">
        <v>7022</v>
      </c>
      <c r="H477" s="8" t="s">
        <v>7018</v>
      </c>
      <c r="I477" s="8">
        <v>47</v>
      </c>
      <c r="J477" s="8">
        <v>47</v>
      </c>
      <c r="K477" s="8" t="b">
        <v>1</v>
      </c>
    </row>
    <row r="478" s="8" customFormat="1" spans="1:11">
      <c r="A478" s="8" t="s">
        <v>7947</v>
      </c>
      <c r="B478" s="8" t="s">
        <v>7040</v>
      </c>
      <c r="D478" s="8" t="s">
        <v>7197</v>
      </c>
      <c r="E478" s="8" t="s">
        <v>7948</v>
      </c>
      <c r="F478" s="8">
        <v>67156</v>
      </c>
      <c r="G478" s="8" t="s">
        <v>7022</v>
      </c>
      <c r="H478" s="8" t="s">
        <v>7018</v>
      </c>
      <c r="I478" s="8">
        <v>47</v>
      </c>
      <c r="J478" s="8">
        <v>47</v>
      </c>
      <c r="K478" s="8" t="b">
        <v>0</v>
      </c>
    </row>
    <row r="479" s="8" customFormat="1" spans="1:11">
      <c r="A479" s="8" t="s">
        <v>7949</v>
      </c>
      <c r="B479" s="8" t="s">
        <v>7047</v>
      </c>
      <c r="C479" s="8" t="s">
        <v>7950</v>
      </c>
      <c r="D479" s="8" t="s">
        <v>7598</v>
      </c>
      <c r="E479" s="8" t="s">
        <v>7951</v>
      </c>
      <c r="F479" s="8">
        <v>681</v>
      </c>
      <c r="G479" s="8" t="s">
        <v>7038</v>
      </c>
      <c r="H479" s="8" t="s">
        <v>7028</v>
      </c>
      <c r="I479" s="8">
        <v>47</v>
      </c>
      <c r="J479" s="8">
        <v>47</v>
      </c>
      <c r="K479" s="8" t="b">
        <v>1</v>
      </c>
    </row>
    <row r="480" s="8" customFormat="1" spans="1:11">
      <c r="A480" s="8" t="s">
        <v>7952</v>
      </c>
      <c r="B480" s="8" t="s">
        <v>7035</v>
      </c>
      <c r="D480" s="8" t="s">
        <v>7308</v>
      </c>
      <c r="E480" s="8" t="s">
        <v>7953</v>
      </c>
      <c r="F480" s="8">
        <v>38478</v>
      </c>
      <c r="G480" s="8" t="s">
        <v>7038</v>
      </c>
      <c r="H480" s="8" t="s">
        <v>7028</v>
      </c>
      <c r="I480" s="8">
        <v>47</v>
      </c>
      <c r="J480" s="8">
        <v>47</v>
      </c>
      <c r="K480" s="8" t="b">
        <v>1</v>
      </c>
    </row>
    <row r="481" s="8" customFormat="1" spans="1:11">
      <c r="A481" s="8" t="s">
        <v>7954</v>
      </c>
      <c r="B481" s="8" t="s">
        <v>7020</v>
      </c>
      <c r="C481" s="8" t="s">
        <v>7955</v>
      </c>
      <c r="D481" s="8" t="s">
        <v>7072</v>
      </c>
      <c r="E481" s="8" t="s">
        <v>7956</v>
      </c>
      <c r="F481" s="8">
        <v>54481</v>
      </c>
      <c r="G481" s="8" t="s">
        <v>7022</v>
      </c>
      <c r="H481" s="8" t="s">
        <v>7028</v>
      </c>
      <c r="I481" s="8">
        <v>47</v>
      </c>
      <c r="J481" s="8">
        <v>47</v>
      </c>
      <c r="K481" s="8" t="b">
        <v>1</v>
      </c>
    </row>
    <row r="482" s="8" customFormat="1" spans="1:11">
      <c r="A482" s="8" t="s">
        <v>7957</v>
      </c>
      <c r="B482" s="8" t="s">
        <v>7040</v>
      </c>
      <c r="D482" s="8" t="s">
        <v>7197</v>
      </c>
      <c r="E482" s="8" t="s">
        <v>7958</v>
      </c>
      <c r="G482" s="8" t="s">
        <v>7022</v>
      </c>
      <c r="H482" s="8" t="s">
        <v>7018</v>
      </c>
      <c r="I482" s="8">
        <v>48</v>
      </c>
      <c r="J482" s="8">
        <v>48</v>
      </c>
      <c r="K482" s="8" t="b">
        <v>0</v>
      </c>
    </row>
    <row r="483" s="8" customFormat="1" spans="1:11">
      <c r="A483" s="8" t="s">
        <v>7959</v>
      </c>
      <c r="B483" s="8" t="s">
        <v>7040</v>
      </c>
      <c r="D483" s="8" t="s">
        <v>7608</v>
      </c>
      <c r="E483" s="8" t="s">
        <v>7960</v>
      </c>
      <c r="F483" s="8">
        <v>58601</v>
      </c>
      <c r="G483" s="8" t="s">
        <v>7022</v>
      </c>
      <c r="H483" s="8" t="s">
        <v>7028</v>
      </c>
      <c r="I483" s="8">
        <v>49</v>
      </c>
      <c r="J483" s="8">
        <v>49</v>
      </c>
      <c r="K483" s="8" t="b">
        <v>0</v>
      </c>
    </row>
    <row r="484" s="8" customFormat="1" spans="1:11">
      <c r="A484" s="8" t="s">
        <v>7961</v>
      </c>
      <c r="B484" s="8" t="s">
        <v>7024</v>
      </c>
      <c r="D484" s="8" t="s">
        <v>7191</v>
      </c>
      <c r="E484" s="8" t="s">
        <v>7962</v>
      </c>
      <c r="F484" s="8">
        <v>99004</v>
      </c>
      <c r="G484" s="8" t="s">
        <v>7027</v>
      </c>
      <c r="H484" s="8" t="s">
        <v>7028</v>
      </c>
      <c r="I484" s="8">
        <v>49</v>
      </c>
      <c r="J484" s="8">
        <v>49</v>
      </c>
      <c r="K484" s="8" t="b">
        <v>0</v>
      </c>
    </row>
    <row r="485" s="8" customFormat="1" spans="1:11">
      <c r="A485" s="8" t="s">
        <v>7963</v>
      </c>
      <c r="B485" s="8" t="s">
        <v>7047</v>
      </c>
      <c r="D485" s="8" t="s">
        <v>7048</v>
      </c>
      <c r="E485" s="8" t="s">
        <v>949</v>
      </c>
      <c r="F485" s="8">
        <v>33431</v>
      </c>
      <c r="G485" s="8" t="s">
        <v>7038</v>
      </c>
      <c r="H485" s="8" t="s">
        <v>7018</v>
      </c>
      <c r="I485" s="8">
        <v>49</v>
      </c>
      <c r="J485" s="8">
        <v>49</v>
      </c>
      <c r="K485" s="8" t="b">
        <v>1</v>
      </c>
    </row>
    <row r="486" s="8" customFormat="1" spans="1:11">
      <c r="A486" s="8" t="s">
        <v>7964</v>
      </c>
      <c r="B486" s="8" t="s">
        <v>7047</v>
      </c>
      <c r="D486" s="8" t="s">
        <v>7494</v>
      </c>
      <c r="E486" s="8" t="s">
        <v>7965</v>
      </c>
      <c r="F486" s="8">
        <v>26003</v>
      </c>
      <c r="G486" s="8" t="s">
        <v>7038</v>
      </c>
      <c r="H486" s="8" t="s">
        <v>7018</v>
      </c>
      <c r="I486" s="8">
        <v>49</v>
      </c>
      <c r="J486" s="8">
        <v>49</v>
      </c>
      <c r="K486" s="8" t="b">
        <v>1</v>
      </c>
    </row>
    <row r="487" s="8" customFormat="1" spans="1:11">
      <c r="A487" s="8" t="s">
        <v>7966</v>
      </c>
      <c r="B487" s="8" t="s">
        <v>7040</v>
      </c>
      <c r="D487" s="8" t="s">
        <v>7075</v>
      </c>
      <c r="E487" s="8" t="s">
        <v>7967</v>
      </c>
      <c r="F487" s="8">
        <v>43512</v>
      </c>
      <c r="G487" s="8" t="s">
        <v>7022</v>
      </c>
      <c r="H487" s="8" t="s">
        <v>7018</v>
      </c>
      <c r="I487" s="8">
        <v>50</v>
      </c>
      <c r="J487" s="8">
        <v>50</v>
      </c>
      <c r="K487" s="8" t="b">
        <v>0</v>
      </c>
    </row>
    <row r="488" s="8" customFormat="1" spans="1:11">
      <c r="A488" s="8" t="s">
        <v>7968</v>
      </c>
      <c r="B488" s="8" t="s">
        <v>7024</v>
      </c>
      <c r="D488" s="8" t="s">
        <v>7191</v>
      </c>
      <c r="E488" s="8" t="s">
        <v>7969</v>
      </c>
      <c r="F488" s="8">
        <v>98948</v>
      </c>
      <c r="G488" s="8" t="s">
        <v>7027</v>
      </c>
      <c r="H488" s="8" t="s">
        <v>7018</v>
      </c>
      <c r="I488" s="8">
        <v>50</v>
      </c>
      <c r="J488" s="8">
        <v>50</v>
      </c>
      <c r="K488" s="8" t="b">
        <v>1</v>
      </c>
    </row>
    <row r="489" s="8" customFormat="1" spans="1:11">
      <c r="A489" s="8" t="s">
        <v>7970</v>
      </c>
      <c r="B489" s="8" t="s">
        <v>7015</v>
      </c>
      <c r="D489" s="8" t="s">
        <v>7113</v>
      </c>
      <c r="E489" s="8" t="s">
        <v>7142</v>
      </c>
      <c r="F489" s="8">
        <v>18509</v>
      </c>
      <c r="G489" s="8" t="s">
        <v>7017</v>
      </c>
      <c r="H489" s="8" t="s">
        <v>7018</v>
      </c>
      <c r="I489" s="8">
        <v>50</v>
      </c>
      <c r="J489" s="8">
        <v>50</v>
      </c>
      <c r="K489" s="8" t="b">
        <v>1</v>
      </c>
    </row>
    <row r="490" s="8" customFormat="1" spans="1:11">
      <c r="A490" s="8" t="s">
        <v>7971</v>
      </c>
      <c r="B490" s="8" t="s">
        <v>7015</v>
      </c>
      <c r="D490" s="8" t="s">
        <v>7066</v>
      </c>
      <c r="E490" s="8" t="s">
        <v>7972</v>
      </c>
      <c r="F490" s="8">
        <v>11571</v>
      </c>
      <c r="G490" s="8" t="s">
        <v>7017</v>
      </c>
      <c r="H490" s="8" t="s">
        <v>7018</v>
      </c>
      <c r="I490" s="8">
        <v>50</v>
      </c>
      <c r="J490" s="8">
        <v>50</v>
      </c>
      <c r="K490" s="8" t="b">
        <v>1</v>
      </c>
    </row>
    <row r="491" s="8" customFormat="1" spans="1:11">
      <c r="A491" s="8" t="s">
        <v>7973</v>
      </c>
      <c r="B491" s="8" t="s">
        <v>7024</v>
      </c>
      <c r="D491" s="8" t="s">
        <v>26</v>
      </c>
      <c r="E491" s="8" t="s">
        <v>7974</v>
      </c>
      <c r="F491" s="8">
        <v>83686</v>
      </c>
      <c r="G491" s="8" t="s">
        <v>7027</v>
      </c>
      <c r="H491" s="8" t="s">
        <v>7018</v>
      </c>
      <c r="I491" s="8">
        <v>50</v>
      </c>
      <c r="J491" s="8">
        <v>50</v>
      </c>
      <c r="K491" s="8" t="b">
        <v>1</v>
      </c>
    </row>
    <row r="492" s="8" customFormat="1" spans="1:11">
      <c r="A492" s="8" t="s">
        <v>7975</v>
      </c>
      <c r="B492" s="8" t="s">
        <v>7015</v>
      </c>
      <c r="D492" s="8" t="s">
        <v>7045</v>
      </c>
      <c r="E492" s="8" t="s">
        <v>188</v>
      </c>
      <c r="F492" s="8">
        <v>2809</v>
      </c>
      <c r="G492" s="8" t="s">
        <v>7017</v>
      </c>
      <c r="H492" s="8" t="s">
        <v>7018</v>
      </c>
      <c r="I492" s="8">
        <v>50</v>
      </c>
      <c r="J492" s="8">
        <v>50</v>
      </c>
      <c r="K492" s="8" t="b">
        <v>1</v>
      </c>
    </row>
    <row r="493" s="8" customFormat="1" spans="1:11">
      <c r="A493" s="8" t="s">
        <v>7976</v>
      </c>
      <c r="B493" s="8" t="s">
        <v>7015</v>
      </c>
      <c r="D493" s="8" t="s">
        <v>7113</v>
      </c>
      <c r="E493" s="8" t="s">
        <v>7977</v>
      </c>
      <c r="F493" s="8">
        <v>16057</v>
      </c>
      <c r="G493" s="8" t="s">
        <v>7017</v>
      </c>
      <c r="H493" s="8" t="s">
        <v>7028</v>
      </c>
      <c r="I493" s="8">
        <v>50</v>
      </c>
      <c r="J493" s="8">
        <v>50</v>
      </c>
      <c r="K493" s="8" t="b">
        <v>1</v>
      </c>
    </row>
    <row r="494" s="8" customFormat="1" spans="1:11">
      <c r="A494" s="8" t="s">
        <v>7978</v>
      </c>
      <c r="B494" s="8" t="s">
        <v>7055</v>
      </c>
      <c r="D494" s="8" t="s">
        <v>7480</v>
      </c>
      <c r="E494" s="8" t="s">
        <v>7345</v>
      </c>
      <c r="F494" s="8">
        <v>40422</v>
      </c>
      <c r="H494" s="8" t="s">
        <v>7018</v>
      </c>
      <c r="I494" s="8">
        <v>51</v>
      </c>
      <c r="J494" s="8">
        <v>51</v>
      </c>
      <c r="K494" s="8" t="b">
        <v>1</v>
      </c>
    </row>
    <row r="495" s="8" customFormat="1" spans="1:11">
      <c r="A495" s="8" t="s">
        <v>7979</v>
      </c>
      <c r="B495" s="8" t="s">
        <v>7024</v>
      </c>
      <c r="D495" s="8" t="s">
        <v>7183</v>
      </c>
      <c r="E495" s="8" t="s">
        <v>7603</v>
      </c>
      <c r="F495" s="8">
        <v>80226</v>
      </c>
      <c r="G495" s="8" t="s">
        <v>7027</v>
      </c>
      <c r="H495" s="8" t="s">
        <v>7018</v>
      </c>
      <c r="I495" s="8">
        <v>51</v>
      </c>
      <c r="J495" s="8">
        <v>51</v>
      </c>
      <c r="K495" s="8" t="b">
        <v>0</v>
      </c>
    </row>
    <row r="496" s="8" customFormat="1" spans="1:11">
      <c r="A496" s="8" t="s">
        <v>7980</v>
      </c>
      <c r="B496" s="8" t="s">
        <v>7055</v>
      </c>
      <c r="D496" s="8" t="s">
        <v>7075</v>
      </c>
      <c r="E496" s="8" t="s">
        <v>7981</v>
      </c>
      <c r="F496" s="8">
        <v>44074</v>
      </c>
      <c r="H496" s="8" t="s">
        <v>7018</v>
      </c>
      <c r="I496" s="8">
        <v>51</v>
      </c>
      <c r="J496" s="8">
        <v>51</v>
      </c>
      <c r="K496" s="8" t="b">
        <v>1</v>
      </c>
    </row>
    <row r="497" s="8" customFormat="1" spans="1:11">
      <c r="A497" s="8" t="s">
        <v>7982</v>
      </c>
      <c r="B497" s="8" t="s">
        <v>7055</v>
      </c>
      <c r="D497" s="8" t="s">
        <v>7041</v>
      </c>
      <c r="E497" s="8" t="s">
        <v>7983</v>
      </c>
      <c r="F497" s="8">
        <v>62028</v>
      </c>
      <c r="H497" s="8" t="s">
        <v>7018</v>
      </c>
      <c r="I497" s="8">
        <v>51</v>
      </c>
      <c r="J497" s="8">
        <v>51</v>
      </c>
      <c r="K497" s="8" t="b">
        <v>1</v>
      </c>
    </row>
    <row r="498" s="8" customFormat="1" spans="1:11">
      <c r="A498" s="8" t="s">
        <v>7984</v>
      </c>
      <c r="B498" s="8" t="s">
        <v>7040</v>
      </c>
      <c r="D498" s="8" t="s">
        <v>7106</v>
      </c>
      <c r="E498" s="8" t="s">
        <v>7985</v>
      </c>
      <c r="F498" s="8">
        <v>48307</v>
      </c>
      <c r="G498" s="8" t="s">
        <v>7022</v>
      </c>
      <c r="H498" s="8" t="s">
        <v>7018</v>
      </c>
      <c r="I498" s="8">
        <v>51</v>
      </c>
      <c r="J498" s="8">
        <v>51</v>
      </c>
      <c r="K498" s="8" t="b">
        <v>0</v>
      </c>
    </row>
    <row r="499" s="8" customFormat="1" spans="1:11">
      <c r="A499" s="8" t="s">
        <v>7986</v>
      </c>
      <c r="B499" s="8" t="s">
        <v>7055</v>
      </c>
      <c r="C499" s="8" t="s">
        <v>7987</v>
      </c>
      <c r="D499" s="8" t="s">
        <v>7223</v>
      </c>
      <c r="E499" s="8" t="s">
        <v>7224</v>
      </c>
      <c r="F499" s="8">
        <v>55057</v>
      </c>
      <c r="H499" s="8" t="s">
        <v>7018</v>
      </c>
      <c r="I499" s="8">
        <v>51</v>
      </c>
      <c r="J499" s="8">
        <v>51</v>
      </c>
      <c r="K499" s="8" t="b">
        <v>1</v>
      </c>
    </row>
    <row r="500" s="8" customFormat="1" spans="1:11">
      <c r="A500" s="8" t="s">
        <v>7988</v>
      </c>
      <c r="B500" s="8" t="s">
        <v>7055</v>
      </c>
      <c r="C500" s="8" t="s">
        <v>7989</v>
      </c>
      <c r="D500" s="8" t="s">
        <v>7308</v>
      </c>
      <c r="E500" s="8" t="s">
        <v>7990</v>
      </c>
      <c r="F500" s="8">
        <v>37383</v>
      </c>
      <c r="H500" s="8" t="s">
        <v>7018</v>
      </c>
      <c r="I500" s="8">
        <v>51</v>
      </c>
      <c r="J500" s="8">
        <v>51</v>
      </c>
      <c r="K500" s="8" t="b">
        <v>1</v>
      </c>
    </row>
    <row r="501" s="8" customFormat="1" spans="1:11">
      <c r="A501" s="8" t="s">
        <v>7991</v>
      </c>
      <c r="B501" s="8" t="s">
        <v>7047</v>
      </c>
      <c r="D501" s="8" t="s">
        <v>7390</v>
      </c>
      <c r="E501" s="8" t="s">
        <v>7992</v>
      </c>
      <c r="F501" s="8">
        <v>39096</v>
      </c>
      <c r="G501" s="8" t="s">
        <v>7038</v>
      </c>
      <c r="H501" s="8" t="s">
        <v>7028</v>
      </c>
      <c r="I501" s="8">
        <v>52</v>
      </c>
      <c r="J501" s="8">
        <v>52</v>
      </c>
      <c r="K501" s="8" t="b">
        <v>1</v>
      </c>
    </row>
    <row r="502" s="8" customFormat="1" spans="1:11">
      <c r="A502" s="8" t="s">
        <v>7993</v>
      </c>
      <c r="B502" s="8" t="s">
        <v>7035</v>
      </c>
      <c r="D502" s="8" t="s">
        <v>7128</v>
      </c>
      <c r="E502" s="8" t="s">
        <v>7994</v>
      </c>
      <c r="F502" s="8">
        <v>30639</v>
      </c>
      <c r="G502" s="8" t="s">
        <v>7038</v>
      </c>
      <c r="H502" s="8" t="s">
        <v>7018</v>
      </c>
      <c r="I502" s="8">
        <v>52</v>
      </c>
      <c r="J502" s="8">
        <v>52</v>
      </c>
      <c r="K502" s="8" t="b">
        <v>1</v>
      </c>
    </row>
    <row r="503" s="8" customFormat="1" spans="1:11">
      <c r="A503" s="8" t="s">
        <v>7995</v>
      </c>
      <c r="B503" s="8" t="s">
        <v>7035</v>
      </c>
      <c r="D503" s="8" t="s">
        <v>7174</v>
      </c>
      <c r="E503" s="8" t="s">
        <v>7996</v>
      </c>
      <c r="F503" s="8">
        <v>24088</v>
      </c>
      <c r="G503" s="8" t="s">
        <v>7038</v>
      </c>
      <c r="H503" s="8" t="s">
        <v>7018</v>
      </c>
      <c r="I503" s="8">
        <v>52</v>
      </c>
      <c r="J503" s="8">
        <v>52</v>
      </c>
      <c r="K503" s="8" t="b">
        <v>1</v>
      </c>
    </row>
    <row r="504" s="8" customFormat="1" spans="1:11">
      <c r="A504" s="8" t="s">
        <v>7997</v>
      </c>
      <c r="B504" s="8" t="s">
        <v>7035</v>
      </c>
      <c r="D504" s="8" t="s">
        <v>7494</v>
      </c>
      <c r="E504" s="8" t="s">
        <v>7998</v>
      </c>
      <c r="F504" s="8">
        <v>26351</v>
      </c>
      <c r="G504" s="8" t="s">
        <v>7038</v>
      </c>
      <c r="H504" s="8" t="s">
        <v>7028</v>
      </c>
      <c r="I504" s="8">
        <v>52</v>
      </c>
      <c r="J504" s="8">
        <v>52</v>
      </c>
      <c r="K504" s="8" t="b">
        <v>1</v>
      </c>
    </row>
    <row r="505" s="8" customFormat="1" spans="1:11">
      <c r="A505" s="8" t="s">
        <v>7999</v>
      </c>
      <c r="B505" s="8" t="s">
        <v>7024</v>
      </c>
      <c r="D505" s="8" t="s">
        <v>7111</v>
      </c>
      <c r="E505" s="8" t="s">
        <v>8000</v>
      </c>
      <c r="F505" s="8">
        <v>76308</v>
      </c>
      <c r="G505" s="8" t="s">
        <v>7027</v>
      </c>
      <c r="H505" s="8" t="s">
        <v>7028</v>
      </c>
      <c r="I505" s="8">
        <v>52</v>
      </c>
      <c r="J505" s="8">
        <v>52</v>
      </c>
      <c r="K505" s="8" t="b">
        <v>1</v>
      </c>
    </row>
    <row r="506" s="8" customFormat="1" spans="1:11">
      <c r="A506" s="8" t="s">
        <v>8001</v>
      </c>
      <c r="B506" s="8" t="s">
        <v>7020</v>
      </c>
      <c r="C506" s="8" t="s">
        <v>8002</v>
      </c>
      <c r="D506" s="8" t="s">
        <v>7223</v>
      </c>
      <c r="E506" s="8" t="s">
        <v>8003</v>
      </c>
      <c r="F506" s="8">
        <v>56563</v>
      </c>
      <c r="G506" s="8" t="s">
        <v>7022</v>
      </c>
      <c r="H506" s="8" t="s">
        <v>7028</v>
      </c>
      <c r="I506" s="8">
        <v>52</v>
      </c>
      <c r="J506" s="8">
        <v>52</v>
      </c>
      <c r="K506" s="8" t="b">
        <v>0</v>
      </c>
    </row>
    <row r="507" s="8" customFormat="1" spans="1:11">
      <c r="A507" s="8" t="s">
        <v>8004</v>
      </c>
      <c r="B507" s="8" t="s">
        <v>7047</v>
      </c>
      <c r="D507" s="8" t="s">
        <v>7128</v>
      </c>
      <c r="E507" s="8" t="s">
        <v>8005</v>
      </c>
      <c r="F507" s="8">
        <v>30535</v>
      </c>
      <c r="G507" s="8" t="s">
        <v>7038</v>
      </c>
      <c r="H507" s="8" t="s">
        <v>7018</v>
      </c>
      <c r="I507" s="8">
        <v>52</v>
      </c>
      <c r="J507" s="8">
        <v>52</v>
      </c>
      <c r="K507" s="8" t="b">
        <v>1</v>
      </c>
    </row>
    <row r="508" s="8" customFormat="1" spans="1:11">
      <c r="A508" s="8" t="s">
        <v>8006</v>
      </c>
      <c r="B508" s="8" t="s">
        <v>7047</v>
      </c>
      <c r="D508" s="8" t="s">
        <v>7064</v>
      </c>
      <c r="E508" s="8" t="s">
        <v>8007</v>
      </c>
      <c r="F508" s="8">
        <v>29630</v>
      </c>
      <c r="G508" s="8" t="s">
        <v>7038</v>
      </c>
      <c r="H508" s="8" t="s">
        <v>7018</v>
      </c>
      <c r="I508" s="8">
        <v>52</v>
      </c>
      <c r="J508" s="8">
        <v>52</v>
      </c>
      <c r="K508" s="8" t="b">
        <v>1</v>
      </c>
    </row>
    <row r="509" s="8" customFormat="1" spans="1:11">
      <c r="A509" s="8" t="s">
        <v>8008</v>
      </c>
      <c r="B509" s="8" t="s">
        <v>7035</v>
      </c>
      <c r="C509" s="8" t="s">
        <v>8009</v>
      </c>
      <c r="D509" s="8" t="s">
        <v>7598</v>
      </c>
      <c r="E509" s="8" t="s">
        <v>8010</v>
      </c>
      <c r="F509" s="8">
        <v>604</v>
      </c>
      <c r="G509" s="8" t="s">
        <v>7038</v>
      </c>
      <c r="H509" s="8" t="s">
        <v>7028</v>
      </c>
      <c r="I509" s="8">
        <v>52</v>
      </c>
      <c r="J509" s="8">
        <v>52</v>
      </c>
      <c r="K509" s="8" t="b">
        <v>1</v>
      </c>
    </row>
    <row r="510" s="8" customFormat="1" spans="1:11">
      <c r="A510" s="8" t="s">
        <v>8011</v>
      </c>
      <c r="B510" s="8" t="s">
        <v>7035</v>
      </c>
      <c r="C510" s="8" t="s">
        <v>8012</v>
      </c>
      <c r="D510" s="8" t="s">
        <v>7598</v>
      </c>
      <c r="E510" s="8" t="s">
        <v>8013</v>
      </c>
      <c r="F510" s="8">
        <v>732</v>
      </c>
      <c r="G510" s="8" t="s">
        <v>7038</v>
      </c>
      <c r="H510" s="8" t="s">
        <v>7028</v>
      </c>
      <c r="I510" s="8">
        <v>52</v>
      </c>
      <c r="J510" s="8">
        <v>52</v>
      </c>
      <c r="K510" s="8" t="b">
        <v>1</v>
      </c>
    </row>
    <row r="511" s="8" customFormat="1" spans="1:11">
      <c r="A511" s="8" t="s">
        <v>8014</v>
      </c>
      <c r="B511" s="8" t="s">
        <v>7024</v>
      </c>
      <c r="D511" s="8" t="s">
        <v>7111</v>
      </c>
      <c r="E511" s="8" t="s">
        <v>8015</v>
      </c>
      <c r="F511" s="8">
        <v>79762</v>
      </c>
      <c r="G511" s="8" t="s">
        <v>7027</v>
      </c>
      <c r="H511" s="8" t="s">
        <v>7028</v>
      </c>
      <c r="I511" s="8">
        <v>52</v>
      </c>
      <c r="J511" s="8">
        <v>52</v>
      </c>
      <c r="K511" s="8" t="b">
        <v>1</v>
      </c>
    </row>
    <row r="512" s="8" customFormat="1" spans="1:11">
      <c r="A512" s="8" t="s">
        <v>8016</v>
      </c>
      <c r="B512" s="8" t="s">
        <v>7035</v>
      </c>
      <c r="D512" s="8" t="s">
        <v>7064</v>
      </c>
      <c r="E512" s="8" t="s">
        <v>270</v>
      </c>
      <c r="F512" s="8">
        <v>29042</v>
      </c>
      <c r="G512" s="8" t="s">
        <v>7038</v>
      </c>
      <c r="H512" s="8" t="s">
        <v>7018</v>
      </c>
      <c r="I512" s="8">
        <v>52</v>
      </c>
      <c r="J512" s="8">
        <v>52</v>
      </c>
      <c r="K512" s="8" t="b">
        <v>1</v>
      </c>
    </row>
    <row r="513" s="8" customFormat="1" spans="1:11">
      <c r="A513" s="8" t="s">
        <v>323</v>
      </c>
      <c r="B513" s="8" t="s">
        <v>7042</v>
      </c>
      <c r="D513" s="8" t="s">
        <v>7075</v>
      </c>
      <c r="E513" s="8" t="s">
        <v>322</v>
      </c>
      <c r="F513" s="8">
        <v>44106</v>
      </c>
      <c r="H513" s="8" t="s">
        <v>7018</v>
      </c>
      <c r="I513" s="8">
        <v>53</v>
      </c>
      <c r="J513" s="8">
        <v>53</v>
      </c>
      <c r="K513" s="8" t="b">
        <v>1</v>
      </c>
    </row>
    <row r="514" s="8" customFormat="1" spans="1:11">
      <c r="A514" s="8" t="s">
        <v>956</v>
      </c>
      <c r="B514" s="8" t="s">
        <v>7042</v>
      </c>
      <c r="C514" s="8" t="s">
        <v>8017</v>
      </c>
      <c r="D514" s="8" t="s">
        <v>7048</v>
      </c>
      <c r="E514" s="8" t="s">
        <v>947</v>
      </c>
      <c r="F514" s="8">
        <v>32306</v>
      </c>
      <c r="H514" s="8" t="s">
        <v>7028</v>
      </c>
      <c r="I514" s="8">
        <v>53</v>
      </c>
      <c r="J514" s="8">
        <v>53</v>
      </c>
      <c r="K514" s="8" t="b">
        <v>1</v>
      </c>
    </row>
    <row r="515" s="8" customFormat="1" spans="1:11">
      <c r="A515" s="8" t="s">
        <v>2495</v>
      </c>
      <c r="B515" s="8" t="s">
        <v>7042</v>
      </c>
      <c r="D515" s="8" t="s">
        <v>7016</v>
      </c>
      <c r="E515" s="8" t="s">
        <v>182</v>
      </c>
      <c r="F515" s="8">
        <v>2115</v>
      </c>
      <c r="H515" s="8" t="s">
        <v>7018</v>
      </c>
      <c r="I515" s="8">
        <v>53</v>
      </c>
      <c r="J515" s="8">
        <v>53</v>
      </c>
      <c r="K515" s="8" t="b">
        <v>1</v>
      </c>
    </row>
    <row r="516" s="8" customFormat="1" spans="1:11">
      <c r="A516" s="8" t="s">
        <v>8018</v>
      </c>
      <c r="B516" s="8" t="s">
        <v>7042</v>
      </c>
      <c r="C516" s="8" t="s">
        <v>2406</v>
      </c>
      <c r="D516" s="8" t="s">
        <v>7223</v>
      </c>
      <c r="E516" s="8" t="s">
        <v>2405</v>
      </c>
      <c r="F516" s="8">
        <v>55455</v>
      </c>
      <c r="H516" s="8" t="s">
        <v>7028</v>
      </c>
      <c r="I516" s="8">
        <v>53</v>
      </c>
      <c r="J516" s="8">
        <v>53</v>
      </c>
      <c r="K516" s="8" t="b">
        <v>1</v>
      </c>
    </row>
    <row r="517" s="8" customFormat="1" spans="1:11">
      <c r="A517" s="8" t="s">
        <v>2314</v>
      </c>
      <c r="B517" s="8" t="s">
        <v>7042</v>
      </c>
      <c r="C517" s="8" t="s">
        <v>2314</v>
      </c>
      <c r="D517" s="8" t="s">
        <v>7174</v>
      </c>
      <c r="E517" s="8" t="s">
        <v>2313</v>
      </c>
      <c r="F517" s="8">
        <v>23187</v>
      </c>
      <c r="H517" s="8" t="s">
        <v>7028</v>
      </c>
      <c r="I517" s="8">
        <v>53</v>
      </c>
      <c r="J517" s="8">
        <v>53</v>
      </c>
      <c r="K517" s="8" t="b">
        <v>1</v>
      </c>
    </row>
    <row r="518" s="8" customFormat="1" spans="1:11">
      <c r="A518" s="8" t="s">
        <v>8019</v>
      </c>
      <c r="B518" s="8" t="s">
        <v>7040</v>
      </c>
      <c r="D518" s="8" t="s">
        <v>7223</v>
      </c>
      <c r="E518" s="8" t="s">
        <v>2405</v>
      </c>
      <c r="F518" s="8">
        <v>55403</v>
      </c>
      <c r="G518" s="8" t="s">
        <v>7022</v>
      </c>
      <c r="H518" s="8" t="s">
        <v>7018</v>
      </c>
      <c r="I518" s="8">
        <v>53</v>
      </c>
      <c r="J518" s="8">
        <v>53</v>
      </c>
      <c r="K518" s="8" t="b">
        <v>1</v>
      </c>
    </row>
    <row r="519" s="8" customFormat="1" spans="1:11">
      <c r="A519" s="8" t="s">
        <v>8020</v>
      </c>
      <c r="B519" s="8" t="s">
        <v>7040</v>
      </c>
      <c r="C519" s="8" t="s">
        <v>8021</v>
      </c>
      <c r="D519" s="8" t="s">
        <v>7089</v>
      </c>
      <c r="E519" s="8" t="s">
        <v>8022</v>
      </c>
      <c r="F519" s="8">
        <v>63401</v>
      </c>
      <c r="G519" s="8" t="s">
        <v>7022</v>
      </c>
      <c r="H519" s="8" t="s">
        <v>7018</v>
      </c>
      <c r="I519" s="8">
        <v>53</v>
      </c>
      <c r="J519" s="8">
        <v>53</v>
      </c>
      <c r="K519" s="8" t="b">
        <v>1</v>
      </c>
    </row>
    <row r="520" s="8" customFormat="1" spans="1:11">
      <c r="A520" s="8" t="s">
        <v>8023</v>
      </c>
      <c r="B520" s="8" t="s">
        <v>7020</v>
      </c>
      <c r="D520" s="8" t="s">
        <v>7075</v>
      </c>
      <c r="E520" s="8" t="s">
        <v>8024</v>
      </c>
      <c r="F520" s="8">
        <v>44883</v>
      </c>
      <c r="G520" s="8" t="s">
        <v>7022</v>
      </c>
      <c r="H520" s="8" t="s">
        <v>7018</v>
      </c>
      <c r="I520" s="8">
        <v>53</v>
      </c>
      <c r="J520" s="8">
        <v>53</v>
      </c>
      <c r="K520" s="8" t="b">
        <v>1</v>
      </c>
    </row>
    <row r="521" s="8" customFormat="1" spans="1:11">
      <c r="A521" s="8" t="s">
        <v>8025</v>
      </c>
      <c r="B521" s="8" t="s">
        <v>7020</v>
      </c>
      <c r="C521" s="8" t="s">
        <v>8026</v>
      </c>
      <c r="D521" s="8" t="s">
        <v>7106</v>
      </c>
      <c r="E521" s="8" t="s">
        <v>8027</v>
      </c>
      <c r="F521" s="8">
        <v>48075</v>
      </c>
      <c r="G521" s="8" t="s">
        <v>7022</v>
      </c>
      <c r="H521" s="8" t="s">
        <v>7018</v>
      </c>
      <c r="I521" s="8">
        <v>53</v>
      </c>
      <c r="J521" s="8">
        <v>53</v>
      </c>
      <c r="K521" s="8" t="b">
        <v>1</v>
      </c>
    </row>
    <row r="522" s="8" customFormat="1" spans="1:11">
      <c r="A522" s="8" t="s">
        <v>8028</v>
      </c>
      <c r="B522" s="8" t="s">
        <v>7040</v>
      </c>
      <c r="D522" s="8" t="s">
        <v>7075</v>
      </c>
      <c r="E522" s="8" t="s">
        <v>322</v>
      </c>
      <c r="F522" s="8">
        <v>44121</v>
      </c>
      <c r="G522" s="8" t="s">
        <v>7022</v>
      </c>
      <c r="H522" s="8" t="s">
        <v>7018</v>
      </c>
      <c r="I522" s="8">
        <v>53</v>
      </c>
      <c r="J522" s="8">
        <v>53</v>
      </c>
      <c r="K522" s="8" t="b">
        <v>1</v>
      </c>
    </row>
    <row r="523" s="8" customFormat="1" spans="1:11">
      <c r="A523" s="8" t="s">
        <v>8029</v>
      </c>
      <c r="B523" s="8" t="s">
        <v>7015</v>
      </c>
      <c r="D523" s="8" t="s">
        <v>7016</v>
      </c>
      <c r="E523" s="8" t="s">
        <v>2315</v>
      </c>
      <c r="F523" s="8">
        <v>1609</v>
      </c>
      <c r="G523" s="8" t="s">
        <v>7017</v>
      </c>
      <c r="H523" s="8" t="s">
        <v>7018</v>
      </c>
      <c r="I523" s="8">
        <v>54</v>
      </c>
      <c r="J523" s="8">
        <v>54</v>
      </c>
      <c r="K523" s="8" t="b">
        <v>1</v>
      </c>
    </row>
    <row r="524" s="8" customFormat="1" spans="1:11">
      <c r="A524" s="8" t="s">
        <v>8030</v>
      </c>
      <c r="B524" s="8" t="s">
        <v>7015</v>
      </c>
      <c r="D524" s="8" t="s">
        <v>7113</v>
      </c>
      <c r="E524" s="8" t="s">
        <v>8031</v>
      </c>
      <c r="F524" s="8">
        <v>16546</v>
      </c>
      <c r="G524" s="8" t="s">
        <v>7017</v>
      </c>
      <c r="H524" s="8" t="s">
        <v>7018</v>
      </c>
      <c r="I524" s="8">
        <v>54</v>
      </c>
      <c r="J524" s="8">
        <v>54</v>
      </c>
      <c r="K524" s="8" t="b">
        <v>1</v>
      </c>
    </row>
    <row r="525" s="8" customFormat="1" spans="1:11">
      <c r="A525" s="8" t="s">
        <v>8032</v>
      </c>
      <c r="B525" s="8" t="s">
        <v>7015</v>
      </c>
      <c r="D525" s="8" t="s">
        <v>7066</v>
      </c>
      <c r="E525" s="8" t="s">
        <v>360</v>
      </c>
      <c r="F525" s="8">
        <v>14618</v>
      </c>
      <c r="G525" s="8" t="s">
        <v>7017</v>
      </c>
      <c r="H525" s="8" t="s">
        <v>7018</v>
      </c>
      <c r="I525" s="8">
        <v>54</v>
      </c>
      <c r="J525" s="8">
        <v>54</v>
      </c>
      <c r="K525" s="8" t="b">
        <v>1</v>
      </c>
    </row>
    <row r="526" s="8" customFormat="1" spans="1:11">
      <c r="A526" s="8" t="s">
        <v>8033</v>
      </c>
      <c r="B526" s="8" t="s">
        <v>7015</v>
      </c>
      <c r="D526" s="8" t="s">
        <v>7103</v>
      </c>
      <c r="E526" s="8" t="s">
        <v>66</v>
      </c>
      <c r="F526" s="8">
        <v>21210</v>
      </c>
      <c r="G526" s="8" t="s">
        <v>7017</v>
      </c>
      <c r="H526" s="8" t="s">
        <v>7018</v>
      </c>
      <c r="I526" s="8">
        <v>54</v>
      </c>
      <c r="J526" s="8">
        <v>54</v>
      </c>
      <c r="K526" s="8" t="b">
        <v>1</v>
      </c>
    </row>
    <row r="527" s="8" customFormat="1" spans="1:11">
      <c r="A527" s="8" t="s">
        <v>8034</v>
      </c>
      <c r="B527" s="8" t="s">
        <v>7015</v>
      </c>
      <c r="D527" s="8" t="s">
        <v>7103</v>
      </c>
      <c r="E527" s="8" t="s">
        <v>7150</v>
      </c>
      <c r="F527" s="8">
        <v>21801</v>
      </c>
      <c r="G527" s="8" t="s">
        <v>7017</v>
      </c>
      <c r="H527" s="8" t="s">
        <v>7028</v>
      </c>
      <c r="I527" s="8">
        <v>54</v>
      </c>
      <c r="J527" s="8">
        <v>54</v>
      </c>
      <c r="K527" s="8" t="b">
        <v>1</v>
      </c>
    </row>
    <row r="528" s="8" customFormat="1" spans="1:11">
      <c r="A528" s="8" t="s">
        <v>8035</v>
      </c>
      <c r="B528" s="8" t="s">
        <v>7015</v>
      </c>
      <c r="C528" s="8" t="s">
        <v>8036</v>
      </c>
      <c r="D528" s="8" t="s">
        <v>7066</v>
      </c>
      <c r="E528" s="8" t="s">
        <v>8037</v>
      </c>
      <c r="F528" s="8">
        <v>12901</v>
      </c>
      <c r="G528" s="8" t="s">
        <v>7017</v>
      </c>
      <c r="H528" s="8" t="s">
        <v>7028</v>
      </c>
      <c r="I528" s="8">
        <v>54</v>
      </c>
      <c r="J528" s="8">
        <v>54</v>
      </c>
      <c r="K528" s="8" t="b">
        <v>1</v>
      </c>
    </row>
    <row r="529" s="8" customFormat="1" spans="1:11">
      <c r="A529" s="8" t="s">
        <v>8038</v>
      </c>
      <c r="B529" s="8" t="s">
        <v>7024</v>
      </c>
      <c r="D529" s="8" t="s">
        <v>7191</v>
      </c>
      <c r="E529" s="8" t="s">
        <v>8039</v>
      </c>
      <c r="F529" s="8">
        <v>99324</v>
      </c>
      <c r="G529" s="8" t="s">
        <v>7027</v>
      </c>
      <c r="H529" s="8" t="s">
        <v>7018</v>
      </c>
      <c r="I529" s="8">
        <v>54</v>
      </c>
      <c r="J529" s="8">
        <v>54</v>
      </c>
      <c r="K529" s="8" t="b">
        <v>0</v>
      </c>
    </row>
    <row r="530" s="8" customFormat="1" spans="1:11">
      <c r="A530" s="8" t="s">
        <v>8040</v>
      </c>
      <c r="B530" s="8" t="s">
        <v>7047</v>
      </c>
      <c r="D530" s="8" t="s">
        <v>7390</v>
      </c>
      <c r="E530" s="8" t="s">
        <v>322</v>
      </c>
      <c r="F530" s="8">
        <v>38733</v>
      </c>
      <c r="G530" s="8" t="s">
        <v>7038</v>
      </c>
      <c r="H530" s="8" t="s">
        <v>7028</v>
      </c>
      <c r="I530" s="8">
        <v>55</v>
      </c>
      <c r="J530" s="8">
        <v>55</v>
      </c>
      <c r="K530" s="8" t="b">
        <v>1</v>
      </c>
    </row>
    <row r="531" s="8" customFormat="1" spans="1:11">
      <c r="A531" s="8" t="s">
        <v>8041</v>
      </c>
      <c r="B531" s="8" t="s">
        <v>7047</v>
      </c>
      <c r="D531" s="8" t="s">
        <v>7064</v>
      </c>
      <c r="E531" s="8" t="s">
        <v>1885</v>
      </c>
      <c r="F531" s="8">
        <v>29502</v>
      </c>
      <c r="G531" s="8" t="s">
        <v>7038</v>
      </c>
      <c r="H531" s="8" t="s">
        <v>7028</v>
      </c>
      <c r="I531" s="8">
        <v>55</v>
      </c>
      <c r="J531" s="8">
        <v>55</v>
      </c>
      <c r="K531" s="8" t="b">
        <v>1</v>
      </c>
    </row>
    <row r="532" s="8" customFormat="1" spans="1:11">
      <c r="A532" s="8" t="s">
        <v>8042</v>
      </c>
      <c r="B532" s="8" t="s">
        <v>7040</v>
      </c>
      <c r="D532" s="8" t="s">
        <v>7106</v>
      </c>
      <c r="E532" s="8" t="s">
        <v>7107</v>
      </c>
      <c r="F532" s="8">
        <v>49509</v>
      </c>
      <c r="G532" s="8" t="s">
        <v>7022</v>
      </c>
      <c r="H532" s="8" t="s">
        <v>7018</v>
      </c>
      <c r="I532" s="8">
        <v>55</v>
      </c>
      <c r="J532" s="8">
        <v>55</v>
      </c>
      <c r="K532" s="8" t="b">
        <v>0</v>
      </c>
    </row>
    <row r="533" s="8" customFormat="1" spans="1:11">
      <c r="A533" s="8" t="s">
        <v>8043</v>
      </c>
      <c r="B533" s="8" t="s">
        <v>7020</v>
      </c>
      <c r="D533" s="8" t="s">
        <v>7021</v>
      </c>
      <c r="E533" s="8" t="s">
        <v>8044</v>
      </c>
      <c r="F533" s="8">
        <v>46590</v>
      </c>
      <c r="G533" s="8" t="s">
        <v>7022</v>
      </c>
      <c r="H533" s="8" t="s">
        <v>7018</v>
      </c>
      <c r="I533" s="8">
        <v>55</v>
      </c>
      <c r="J533" s="8">
        <v>55</v>
      </c>
      <c r="K533" s="8" t="b">
        <v>1</v>
      </c>
    </row>
    <row r="534" s="8" customFormat="1" spans="1:11">
      <c r="A534" s="8" t="s">
        <v>8045</v>
      </c>
      <c r="B534" s="8" t="s">
        <v>7047</v>
      </c>
      <c r="D534" s="8" t="s">
        <v>7174</v>
      </c>
      <c r="E534" s="8" t="s">
        <v>1386</v>
      </c>
      <c r="F534" s="8">
        <v>23504</v>
      </c>
      <c r="G534" s="8" t="s">
        <v>7038</v>
      </c>
      <c r="H534" s="8" t="s">
        <v>7028</v>
      </c>
      <c r="I534" s="8">
        <v>55</v>
      </c>
      <c r="J534" s="8">
        <v>55</v>
      </c>
      <c r="K534" s="8" t="b">
        <v>1</v>
      </c>
    </row>
    <row r="535" s="8" customFormat="1" spans="1:11">
      <c r="A535" s="8" t="s">
        <v>8046</v>
      </c>
      <c r="B535" s="8" t="s">
        <v>7020</v>
      </c>
      <c r="D535" s="8" t="s">
        <v>7106</v>
      </c>
      <c r="E535" s="8" t="s">
        <v>7594</v>
      </c>
      <c r="F535" s="8">
        <v>49221</v>
      </c>
      <c r="G535" s="8" t="s">
        <v>7022</v>
      </c>
      <c r="H535" s="8" t="s">
        <v>7018</v>
      </c>
      <c r="I535" s="8">
        <v>55</v>
      </c>
      <c r="J535" s="8">
        <v>55</v>
      </c>
      <c r="K535" s="8" t="b">
        <v>1</v>
      </c>
    </row>
    <row r="536" s="8" customFormat="1" spans="1:11">
      <c r="A536" s="8" t="s">
        <v>8047</v>
      </c>
      <c r="B536" s="8" t="s">
        <v>7047</v>
      </c>
      <c r="D536" s="8" t="s">
        <v>7207</v>
      </c>
      <c r="E536" s="8" t="s">
        <v>1459</v>
      </c>
      <c r="F536" s="8">
        <v>36082</v>
      </c>
      <c r="G536" s="8" t="s">
        <v>7038</v>
      </c>
      <c r="H536" s="8" t="s">
        <v>7028</v>
      </c>
      <c r="I536" s="8">
        <v>55</v>
      </c>
      <c r="J536" s="8">
        <v>55</v>
      </c>
      <c r="K536" s="8" t="b">
        <v>1</v>
      </c>
    </row>
    <row r="537" s="8" customFormat="1" spans="1:11">
      <c r="A537" s="8" t="s">
        <v>8048</v>
      </c>
      <c r="B537" s="8" t="s">
        <v>7020</v>
      </c>
      <c r="D537" s="8" t="s">
        <v>7072</v>
      </c>
      <c r="E537" s="8" t="s">
        <v>1266</v>
      </c>
      <c r="F537" s="8">
        <v>53234</v>
      </c>
      <c r="G537" s="8" t="s">
        <v>7022</v>
      </c>
      <c r="H537" s="8" t="s">
        <v>7018</v>
      </c>
      <c r="I537" s="8">
        <v>56</v>
      </c>
      <c r="J537" s="8">
        <v>56</v>
      </c>
      <c r="K537" s="8" t="b">
        <v>1</v>
      </c>
    </row>
    <row r="538" s="8" customFormat="1" spans="1:11">
      <c r="A538" s="8" t="s">
        <v>8049</v>
      </c>
      <c r="B538" s="8" t="s">
        <v>7020</v>
      </c>
      <c r="D538" s="8" t="s">
        <v>7041</v>
      </c>
      <c r="E538" s="8" t="s">
        <v>8050</v>
      </c>
      <c r="F538" s="8">
        <v>60532</v>
      </c>
      <c r="G538" s="8" t="s">
        <v>7022</v>
      </c>
      <c r="H538" s="8" t="s">
        <v>7018</v>
      </c>
      <c r="I538" s="8">
        <v>56</v>
      </c>
      <c r="J538" s="8">
        <v>56</v>
      </c>
      <c r="K538" s="8" t="b">
        <v>1</v>
      </c>
    </row>
    <row r="539" s="8" customFormat="1" spans="1:11">
      <c r="A539" s="8" t="s">
        <v>8051</v>
      </c>
      <c r="B539" s="8" t="s">
        <v>7024</v>
      </c>
      <c r="D539" s="8" t="s">
        <v>7026</v>
      </c>
      <c r="E539" s="8" t="s">
        <v>8052</v>
      </c>
      <c r="F539" s="8">
        <v>95765</v>
      </c>
      <c r="G539" s="8" t="s">
        <v>7027</v>
      </c>
      <c r="H539" s="8" t="s">
        <v>7018</v>
      </c>
      <c r="I539" s="8">
        <v>56</v>
      </c>
      <c r="J539" s="8">
        <v>56</v>
      </c>
      <c r="K539" s="8" t="b">
        <v>1</v>
      </c>
    </row>
    <row r="540" s="8" customFormat="1" spans="1:11">
      <c r="A540" s="8" t="s">
        <v>8053</v>
      </c>
      <c r="B540" s="8" t="s">
        <v>7040</v>
      </c>
      <c r="D540" s="8" t="s">
        <v>7106</v>
      </c>
      <c r="E540" s="8" t="s">
        <v>7107</v>
      </c>
      <c r="F540" s="8">
        <v>49525</v>
      </c>
      <c r="G540" s="8" t="s">
        <v>7022</v>
      </c>
      <c r="H540" s="8" t="s">
        <v>7018</v>
      </c>
      <c r="I540" s="8">
        <v>56</v>
      </c>
      <c r="J540" s="8">
        <v>56</v>
      </c>
      <c r="K540" s="8" t="b">
        <v>0</v>
      </c>
    </row>
    <row r="541" s="8" customFormat="1" spans="1:11">
      <c r="A541" s="8" t="s">
        <v>8054</v>
      </c>
      <c r="B541" s="8" t="s">
        <v>7020</v>
      </c>
      <c r="D541" s="8" t="s">
        <v>7137</v>
      </c>
      <c r="E541" s="8" t="s">
        <v>8055</v>
      </c>
      <c r="F541" s="8">
        <v>52402</v>
      </c>
      <c r="G541" s="8" t="s">
        <v>7022</v>
      </c>
      <c r="H541" s="8" t="s">
        <v>7018</v>
      </c>
      <c r="I541" s="8">
        <v>56</v>
      </c>
      <c r="J541" s="8">
        <v>56</v>
      </c>
      <c r="K541" s="8" t="b">
        <v>1</v>
      </c>
    </row>
    <row r="542" s="8" customFormat="1" spans="1:11">
      <c r="A542" s="8" t="s">
        <v>8056</v>
      </c>
      <c r="B542" s="8" t="s">
        <v>7024</v>
      </c>
      <c r="D542" s="8" t="s">
        <v>7640</v>
      </c>
      <c r="E542" s="8" t="s">
        <v>2739</v>
      </c>
      <c r="F542" s="8">
        <v>73136</v>
      </c>
      <c r="G542" s="8" t="s">
        <v>7027</v>
      </c>
      <c r="H542" s="8" t="s">
        <v>7018</v>
      </c>
      <c r="I542" s="8">
        <v>56</v>
      </c>
      <c r="J542" s="8">
        <v>56</v>
      </c>
      <c r="K542" s="8" t="b">
        <v>1</v>
      </c>
    </row>
    <row r="543" s="8" customFormat="1" spans="1:11">
      <c r="A543" s="8" t="s">
        <v>8057</v>
      </c>
      <c r="B543" s="8" t="s">
        <v>7055</v>
      </c>
      <c r="D543" s="8" t="s">
        <v>7308</v>
      </c>
      <c r="E543" s="8" t="s">
        <v>2018</v>
      </c>
      <c r="F543" s="8">
        <v>38112</v>
      </c>
      <c r="H543" s="8" t="s">
        <v>7018</v>
      </c>
      <c r="I543" s="8">
        <v>56</v>
      </c>
      <c r="J543" s="8">
        <v>56</v>
      </c>
      <c r="K543" s="8" t="b">
        <v>1</v>
      </c>
    </row>
    <row r="544" s="8" customFormat="1" spans="1:11">
      <c r="A544" s="8" t="s">
        <v>8058</v>
      </c>
      <c r="B544" s="8" t="s">
        <v>7055</v>
      </c>
      <c r="D544" s="8" t="s">
        <v>7026</v>
      </c>
      <c r="E544" s="8" t="s">
        <v>8059</v>
      </c>
      <c r="F544" s="8">
        <v>92656</v>
      </c>
      <c r="H544" s="8" t="s">
        <v>7018</v>
      </c>
      <c r="I544" s="8">
        <v>56</v>
      </c>
      <c r="J544" s="8">
        <v>56</v>
      </c>
      <c r="K544" s="8" t="b">
        <v>1</v>
      </c>
    </row>
    <row r="545" s="8" customFormat="1" spans="1:11">
      <c r="A545" s="8" t="s">
        <v>8060</v>
      </c>
      <c r="B545" s="8" t="s">
        <v>7024</v>
      </c>
      <c r="C545" s="8" t="s">
        <v>8061</v>
      </c>
      <c r="D545" s="8" t="s">
        <v>7111</v>
      </c>
      <c r="E545" s="8" t="s">
        <v>8062</v>
      </c>
      <c r="F545" s="8">
        <v>79016</v>
      </c>
      <c r="G545" s="8" t="s">
        <v>7027</v>
      </c>
      <c r="H545" s="8" t="s">
        <v>7028</v>
      </c>
      <c r="I545" s="8">
        <v>56</v>
      </c>
      <c r="J545" s="8">
        <v>56</v>
      </c>
      <c r="K545" s="8" t="b">
        <v>1</v>
      </c>
    </row>
    <row r="546" s="8" customFormat="1" spans="1:11">
      <c r="A546" s="8" t="s">
        <v>8063</v>
      </c>
      <c r="B546" s="8" t="s">
        <v>7055</v>
      </c>
      <c r="D546" s="8" t="s">
        <v>7041</v>
      </c>
      <c r="E546" s="8" t="s">
        <v>8064</v>
      </c>
      <c r="F546" s="8">
        <v>60187</v>
      </c>
      <c r="H546" s="8" t="s">
        <v>7018</v>
      </c>
      <c r="I546" s="8">
        <v>56</v>
      </c>
      <c r="J546" s="8">
        <v>56</v>
      </c>
      <c r="K546" s="8" t="b">
        <v>1</v>
      </c>
    </row>
    <row r="547" s="8" customFormat="1" spans="1:11">
      <c r="A547" s="8" t="s">
        <v>8065</v>
      </c>
      <c r="B547" s="8" t="s">
        <v>7035</v>
      </c>
      <c r="D547" s="8" t="s">
        <v>7128</v>
      </c>
      <c r="E547" s="8" t="s">
        <v>8066</v>
      </c>
      <c r="F547" s="8">
        <v>31793</v>
      </c>
      <c r="G547" s="8" t="s">
        <v>7038</v>
      </c>
      <c r="H547" s="8" t="s">
        <v>7028</v>
      </c>
      <c r="I547" s="8">
        <v>57</v>
      </c>
      <c r="J547" s="8">
        <v>57</v>
      </c>
      <c r="K547" s="8" t="b">
        <v>1</v>
      </c>
    </row>
    <row r="548" s="8" customFormat="1" spans="1:11">
      <c r="A548" s="8" t="s">
        <v>8067</v>
      </c>
      <c r="B548" s="8" t="s">
        <v>7035</v>
      </c>
      <c r="D548" s="8" t="s">
        <v>7494</v>
      </c>
      <c r="E548" s="8" t="s">
        <v>8068</v>
      </c>
      <c r="F548" s="8">
        <v>24701</v>
      </c>
      <c r="G548" s="8" t="s">
        <v>7038</v>
      </c>
      <c r="H548" s="8" t="s">
        <v>7028</v>
      </c>
      <c r="I548" s="8">
        <v>57</v>
      </c>
      <c r="J548" s="8">
        <v>57</v>
      </c>
      <c r="K548" s="8" t="b">
        <v>1</v>
      </c>
    </row>
    <row r="549" s="8" customFormat="1" spans="1:11">
      <c r="A549" s="8" t="s">
        <v>8069</v>
      </c>
      <c r="B549" s="8" t="s">
        <v>7040</v>
      </c>
      <c r="C549" s="8" t="s">
        <v>8070</v>
      </c>
      <c r="D549" s="8" t="s">
        <v>7075</v>
      </c>
      <c r="E549" s="8" t="s">
        <v>2486</v>
      </c>
      <c r="F549" s="8">
        <v>45210</v>
      </c>
      <c r="G549" s="8" t="s">
        <v>7022</v>
      </c>
      <c r="H549" s="8" t="s">
        <v>7018</v>
      </c>
      <c r="I549" s="8">
        <v>57</v>
      </c>
      <c r="J549" s="8">
        <v>57</v>
      </c>
      <c r="K549" s="8" t="b">
        <v>1</v>
      </c>
    </row>
    <row r="550" s="8" customFormat="1" spans="1:11">
      <c r="A550" s="8" t="s">
        <v>8071</v>
      </c>
      <c r="B550" s="8" t="s">
        <v>7040</v>
      </c>
      <c r="D550" s="8" t="s">
        <v>7137</v>
      </c>
      <c r="E550" s="8" t="s">
        <v>8072</v>
      </c>
      <c r="F550" s="8">
        <v>52577</v>
      </c>
      <c r="G550" s="8" t="s">
        <v>7022</v>
      </c>
      <c r="H550" s="8" t="s">
        <v>7018</v>
      </c>
      <c r="I550" s="8">
        <v>57</v>
      </c>
      <c r="J550" s="8">
        <v>57</v>
      </c>
      <c r="K550" s="8" t="b">
        <v>1</v>
      </c>
    </row>
    <row r="551" s="8" customFormat="1" spans="1:11">
      <c r="A551" s="8" t="s">
        <v>8073</v>
      </c>
      <c r="B551" s="8" t="s">
        <v>7042</v>
      </c>
      <c r="C551" s="8" t="s">
        <v>8074</v>
      </c>
      <c r="D551" s="8" t="s">
        <v>7066</v>
      </c>
      <c r="E551" s="8" t="s">
        <v>2496</v>
      </c>
      <c r="F551" s="8">
        <v>11794</v>
      </c>
      <c r="H551" s="8" t="s">
        <v>7028</v>
      </c>
      <c r="I551" s="8">
        <v>58</v>
      </c>
      <c r="J551" s="8">
        <v>58</v>
      </c>
      <c r="K551" s="8" t="b">
        <v>1</v>
      </c>
    </row>
    <row r="552" s="8" customFormat="1" spans="1:11">
      <c r="A552" s="8" t="s">
        <v>1845</v>
      </c>
      <c r="B552" s="8" t="s">
        <v>7042</v>
      </c>
      <c r="C552" s="8" t="s">
        <v>8075</v>
      </c>
      <c r="D552" s="8" t="s">
        <v>7052</v>
      </c>
      <c r="E552" s="8" t="s">
        <v>1844</v>
      </c>
      <c r="F552" s="8">
        <v>6269</v>
      </c>
      <c r="H552" s="8" t="s">
        <v>7028</v>
      </c>
      <c r="I552" s="8">
        <v>58</v>
      </c>
      <c r="J552" s="8">
        <v>58</v>
      </c>
      <c r="K552" s="8" t="b">
        <v>1</v>
      </c>
    </row>
    <row r="553" s="8" customFormat="1" spans="1:11">
      <c r="A553" s="8" t="s">
        <v>8076</v>
      </c>
      <c r="B553" s="8" t="s">
        <v>7040</v>
      </c>
      <c r="D553" s="8" t="s">
        <v>7075</v>
      </c>
      <c r="E553" s="8" t="s">
        <v>212</v>
      </c>
      <c r="G553" s="8" t="s">
        <v>7022</v>
      </c>
      <c r="H553" s="8" t="s">
        <v>7028</v>
      </c>
      <c r="I553" s="8">
        <v>58</v>
      </c>
      <c r="J553" s="8">
        <v>58</v>
      </c>
      <c r="K553" s="8" t="b">
        <v>1</v>
      </c>
    </row>
    <row r="554" s="8" customFormat="1" spans="1:11">
      <c r="A554" s="8" t="s">
        <v>8077</v>
      </c>
      <c r="B554" s="8" t="s">
        <v>7040</v>
      </c>
      <c r="D554" s="8" t="s">
        <v>7075</v>
      </c>
      <c r="E554" s="8" t="s">
        <v>7283</v>
      </c>
      <c r="G554" s="8" t="s">
        <v>7022</v>
      </c>
      <c r="H554" s="8" t="s">
        <v>7028</v>
      </c>
      <c r="I554" s="8">
        <v>58</v>
      </c>
      <c r="J554" s="8">
        <v>58</v>
      </c>
      <c r="K554" s="8" t="b">
        <v>1</v>
      </c>
    </row>
    <row r="555" s="8" customFormat="1" spans="1:11">
      <c r="A555" s="8" t="s">
        <v>8078</v>
      </c>
      <c r="B555" s="8" t="s">
        <v>7047</v>
      </c>
      <c r="D555" s="8" t="s">
        <v>7064</v>
      </c>
      <c r="E555" s="8" t="s">
        <v>2607</v>
      </c>
      <c r="F555" s="8">
        <v>29423</v>
      </c>
      <c r="G555" s="8" t="s">
        <v>7038</v>
      </c>
      <c r="H555" s="8" t="s">
        <v>7018</v>
      </c>
      <c r="I555" s="8">
        <v>59</v>
      </c>
      <c r="J555" s="8">
        <v>59</v>
      </c>
      <c r="K555" s="8" t="b">
        <v>1</v>
      </c>
    </row>
    <row r="556" s="8" customFormat="1" spans="1:11">
      <c r="A556" s="8" t="s">
        <v>8079</v>
      </c>
      <c r="B556" s="8" t="s">
        <v>7047</v>
      </c>
      <c r="D556" s="8" t="s">
        <v>7308</v>
      </c>
      <c r="E556" s="8" t="s">
        <v>188</v>
      </c>
      <c r="F556" s="8">
        <v>37620</v>
      </c>
      <c r="G556" s="8" t="s">
        <v>7038</v>
      </c>
      <c r="H556" s="8" t="s">
        <v>7018</v>
      </c>
      <c r="I556" s="8">
        <v>59</v>
      </c>
      <c r="J556" s="8">
        <v>59</v>
      </c>
      <c r="K556" s="8" t="b">
        <v>1</v>
      </c>
    </row>
    <row r="557" s="8" customFormat="1" spans="1:11">
      <c r="A557" s="8" t="s">
        <v>8080</v>
      </c>
      <c r="B557" s="8" t="s">
        <v>7055</v>
      </c>
      <c r="C557" s="8" t="s">
        <v>8081</v>
      </c>
      <c r="D557" s="8" t="s">
        <v>7066</v>
      </c>
      <c r="E557" s="8" t="s">
        <v>7241</v>
      </c>
      <c r="F557" s="8">
        <v>13617</v>
      </c>
      <c r="H557" s="8" t="s">
        <v>7018</v>
      </c>
      <c r="I557" s="8">
        <v>59</v>
      </c>
      <c r="J557" s="8">
        <v>59</v>
      </c>
      <c r="K557" s="8" t="b">
        <v>1</v>
      </c>
    </row>
    <row r="558" s="8" customFormat="1" spans="1:11">
      <c r="A558" s="8" t="s">
        <v>8082</v>
      </c>
      <c r="B558" s="8" t="s">
        <v>7055</v>
      </c>
      <c r="D558" s="8" t="s">
        <v>7111</v>
      </c>
      <c r="E558" s="8" t="s">
        <v>1651</v>
      </c>
      <c r="F558" s="8">
        <v>78212</v>
      </c>
      <c r="H558" s="8" t="s">
        <v>7018</v>
      </c>
      <c r="I558" s="8">
        <v>59</v>
      </c>
      <c r="J558" s="8">
        <v>59</v>
      </c>
      <c r="K558" s="8" t="b">
        <v>1</v>
      </c>
    </row>
    <row r="559" s="8" customFormat="1" spans="1:11">
      <c r="A559" s="8" t="s">
        <v>8083</v>
      </c>
      <c r="B559" s="8" t="s">
        <v>7047</v>
      </c>
      <c r="C559" s="8" t="s">
        <v>8083</v>
      </c>
      <c r="D559" s="8" t="s">
        <v>7064</v>
      </c>
      <c r="E559" s="8" t="s">
        <v>8084</v>
      </c>
      <c r="F559" s="8">
        <v>29801</v>
      </c>
      <c r="G559" s="8" t="s">
        <v>7038</v>
      </c>
      <c r="H559" s="8" t="s">
        <v>7028</v>
      </c>
      <c r="I559" s="8">
        <v>59</v>
      </c>
      <c r="J559" s="8">
        <v>59</v>
      </c>
      <c r="K559" s="8" t="b">
        <v>1</v>
      </c>
    </row>
    <row r="560" s="8" customFormat="1" spans="1:11">
      <c r="A560" s="8" t="s">
        <v>8085</v>
      </c>
      <c r="B560" s="8" t="s">
        <v>7055</v>
      </c>
      <c r="D560" s="8" t="s">
        <v>7021</v>
      </c>
      <c r="E560" s="8" t="s">
        <v>8086</v>
      </c>
      <c r="F560" s="8">
        <v>47933</v>
      </c>
      <c r="H560" s="8" t="s">
        <v>7018</v>
      </c>
      <c r="I560" s="8">
        <v>59</v>
      </c>
      <c r="J560" s="8">
        <v>59</v>
      </c>
      <c r="K560" s="8" t="b">
        <v>1</v>
      </c>
    </row>
    <row r="561" s="8" customFormat="1" spans="1:11">
      <c r="A561" s="8" t="s">
        <v>8087</v>
      </c>
      <c r="B561" s="8" t="s">
        <v>7024</v>
      </c>
      <c r="D561" s="8" t="s">
        <v>7422</v>
      </c>
      <c r="E561" s="8" t="s">
        <v>8088</v>
      </c>
      <c r="F561" s="8">
        <v>84408</v>
      </c>
      <c r="G561" s="8" t="s">
        <v>7027</v>
      </c>
      <c r="H561" s="8" t="s">
        <v>7028</v>
      </c>
      <c r="I561" s="8">
        <v>59</v>
      </c>
      <c r="J561" s="8">
        <v>59</v>
      </c>
      <c r="K561" s="8" t="b">
        <v>0</v>
      </c>
    </row>
    <row r="562" s="8" customFormat="1" spans="1:11">
      <c r="A562" s="8" t="s">
        <v>8089</v>
      </c>
      <c r="B562" s="8" t="s">
        <v>7055</v>
      </c>
      <c r="D562" s="8" t="s">
        <v>7064</v>
      </c>
      <c r="E562" s="8" t="s">
        <v>7485</v>
      </c>
      <c r="F562" s="8">
        <v>29303</v>
      </c>
      <c r="H562" s="8" t="s">
        <v>7018</v>
      </c>
      <c r="I562" s="8">
        <v>59</v>
      </c>
      <c r="J562" s="8">
        <v>59</v>
      </c>
      <c r="K562" s="8" t="b">
        <v>1</v>
      </c>
    </row>
    <row r="563" s="8" customFormat="1" spans="1:11">
      <c r="A563" s="8" t="s">
        <v>769</v>
      </c>
      <c r="B563" s="8" t="s">
        <v>7042</v>
      </c>
      <c r="D563" s="8" t="s">
        <v>7016</v>
      </c>
      <c r="E563" s="8" t="s">
        <v>768</v>
      </c>
      <c r="F563" s="8">
        <v>2454</v>
      </c>
      <c r="H563" s="8" t="s">
        <v>7018</v>
      </c>
      <c r="I563" s="8">
        <v>60</v>
      </c>
      <c r="J563" s="8">
        <v>60</v>
      </c>
      <c r="K563" s="8" t="b">
        <v>1</v>
      </c>
    </row>
    <row r="564" s="8" customFormat="1" spans="1:11">
      <c r="A564" s="8" t="s">
        <v>249</v>
      </c>
      <c r="B564" s="8" t="s">
        <v>7042</v>
      </c>
      <c r="C564" s="8" t="s">
        <v>8090</v>
      </c>
      <c r="D564" s="8" t="s">
        <v>7106</v>
      </c>
      <c r="E564" s="8" t="s">
        <v>248</v>
      </c>
      <c r="F564" s="8">
        <v>48824</v>
      </c>
      <c r="H564" s="8" t="s">
        <v>7028</v>
      </c>
      <c r="I564" s="8">
        <v>60</v>
      </c>
      <c r="J564" s="8">
        <v>60</v>
      </c>
      <c r="K564" s="8" t="b">
        <v>1</v>
      </c>
    </row>
    <row r="565" s="8" customFormat="1" spans="1:11">
      <c r="A565" s="8" t="s">
        <v>8091</v>
      </c>
      <c r="B565" s="8" t="s">
        <v>7042</v>
      </c>
      <c r="C565" s="8" t="s">
        <v>8092</v>
      </c>
      <c r="D565" s="8" t="s">
        <v>7036</v>
      </c>
      <c r="E565" s="8" t="s">
        <v>2509</v>
      </c>
      <c r="F565" s="8">
        <v>27695</v>
      </c>
      <c r="H565" s="8" t="s">
        <v>7028</v>
      </c>
      <c r="I565" s="8">
        <v>60</v>
      </c>
      <c r="J565" s="8">
        <v>60</v>
      </c>
      <c r="K565" s="8" t="b">
        <v>1</v>
      </c>
    </row>
    <row r="566" s="8" customFormat="1" spans="1:11">
      <c r="A566" s="8" t="s">
        <v>8093</v>
      </c>
      <c r="B566" s="8" t="s">
        <v>7042</v>
      </c>
      <c r="C566" s="8" t="s">
        <v>8094</v>
      </c>
      <c r="D566" s="8" t="s">
        <v>7113</v>
      </c>
      <c r="E566" s="8" t="s">
        <v>2425</v>
      </c>
      <c r="F566" s="8">
        <v>16802</v>
      </c>
      <c r="H566" s="8" t="s">
        <v>7028</v>
      </c>
      <c r="I566" s="8">
        <v>60</v>
      </c>
      <c r="J566" s="8">
        <v>60</v>
      </c>
      <c r="K566" s="8" t="b">
        <v>1</v>
      </c>
    </row>
    <row r="567" s="8" customFormat="1" spans="1:11">
      <c r="A567" s="8" t="s">
        <v>1460</v>
      </c>
      <c r="B567" s="8" t="s">
        <v>7042</v>
      </c>
      <c r="C567" s="8" t="s">
        <v>8095</v>
      </c>
      <c r="D567" s="8" t="s">
        <v>7066</v>
      </c>
      <c r="E567" s="8" t="s">
        <v>1459</v>
      </c>
      <c r="F567" s="8">
        <v>12180</v>
      </c>
      <c r="H567" s="8" t="s">
        <v>7018</v>
      </c>
      <c r="I567" s="8">
        <v>60</v>
      </c>
      <c r="J567" s="8">
        <v>60</v>
      </c>
      <c r="K567" s="8" t="b">
        <v>1</v>
      </c>
    </row>
    <row r="568" s="8" customFormat="1" spans="1:11">
      <c r="A568" s="8" t="s">
        <v>3602</v>
      </c>
      <c r="B568" s="8" t="s">
        <v>7042</v>
      </c>
      <c r="D568" s="8" t="s">
        <v>7026</v>
      </c>
      <c r="E568" s="8" t="s">
        <v>8096</v>
      </c>
      <c r="F568" s="8">
        <v>95053</v>
      </c>
      <c r="H568" s="8" t="s">
        <v>7018</v>
      </c>
      <c r="I568" s="8">
        <v>60</v>
      </c>
      <c r="J568" s="8">
        <v>60</v>
      </c>
      <c r="K568" s="8" t="b">
        <v>1</v>
      </c>
    </row>
    <row r="569" s="8" customFormat="1" spans="1:11">
      <c r="A569" s="8" t="s">
        <v>1820</v>
      </c>
      <c r="B569" s="8" t="s">
        <v>7042</v>
      </c>
      <c r="D569" s="8" t="s">
        <v>7026</v>
      </c>
      <c r="E569" s="8" t="s">
        <v>1818</v>
      </c>
      <c r="F569" s="8">
        <v>95343</v>
      </c>
      <c r="H569" s="8" t="s">
        <v>7028</v>
      </c>
      <c r="I569" s="8">
        <v>60</v>
      </c>
      <c r="J569" s="8">
        <v>60</v>
      </c>
      <c r="K569" s="8" t="b">
        <v>1</v>
      </c>
    </row>
    <row r="570" s="8" customFormat="1" spans="1:11">
      <c r="A570" s="8" t="s">
        <v>8097</v>
      </c>
      <c r="B570" s="8" t="s">
        <v>7020</v>
      </c>
      <c r="D570" s="8" t="s">
        <v>7106</v>
      </c>
      <c r="E570" s="8" t="s">
        <v>7107</v>
      </c>
      <c r="F570" s="8">
        <v>49525</v>
      </c>
      <c r="G570" s="8" t="s">
        <v>7022</v>
      </c>
      <c r="H570" s="8" t="s">
        <v>7018</v>
      </c>
      <c r="I570" s="8">
        <v>60</v>
      </c>
      <c r="J570" s="8">
        <v>60</v>
      </c>
      <c r="K570" s="8" t="b">
        <v>1</v>
      </c>
    </row>
    <row r="571" s="8" customFormat="1" spans="1:11">
      <c r="A571" s="8" t="s">
        <v>8098</v>
      </c>
      <c r="B571" s="8" t="s">
        <v>7020</v>
      </c>
      <c r="D571" s="8" t="s">
        <v>7041</v>
      </c>
      <c r="E571" s="8" t="s">
        <v>2607</v>
      </c>
      <c r="F571" s="8">
        <v>61920</v>
      </c>
      <c r="G571" s="8" t="s">
        <v>7022</v>
      </c>
      <c r="H571" s="8" t="s">
        <v>7028</v>
      </c>
      <c r="I571" s="8">
        <v>60</v>
      </c>
      <c r="J571" s="8">
        <v>60</v>
      </c>
      <c r="K571" s="8" t="b">
        <v>1</v>
      </c>
    </row>
    <row r="572" s="8" customFormat="1" spans="1:11">
      <c r="A572" s="8" t="s">
        <v>8099</v>
      </c>
      <c r="B572" s="8" t="s">
        <v>7015</v>
      </c>
      <c r="D572" s="8" t="s">
        <v>7016</v>
      </c>
      <c r="E572" s="8" t="s">
        <v>8100</v>
      </c>
      <c r="F572" s="8">
        <v>1013</v>
      </c>
      <c r="G572" s="8" t="s">
        <v>7017</v>
      </c>
      <c r="H572" s="8" t="s">
        <v>7018</v>
      </c>
      <c r="I572" s="8">
        <v>60</v>
      </c>
      <c r="J572" s="8">
        <v>60</v>
      </c>
      <c r="K572" s="8" t="b">
        <v>1</v>
      </c>
    </row>
    <row r="573" s="8" customFormat="1" spans="1:11">
      <c r="A573" s="8" t="s">
        <v>8101</v>
      </c>
      <c r="B573" s="8" t="s">
        <v>7015</v>
      </c>
      <c r="D573" s="8" t="s">
        <v>7103</v>
      </c>
      <c r="E573" s="8" t="s">
        <v>8102</v>
      </c>
      <c r="F573" s="8">
        <v>21701</v>
      </c>
      <c r="G573" s="8" t="s">
        <v>7017</v>
      </c>
      <c r="H573" s="8" t="s">
        <v>7018</v>
      </c>
      <c r="I573" s="8">
        <v>60</v>
      </c>
      <c r="J573" s="8">
        <v>60</v>
      </c>
      <c r="K573" s="8" t="b">
        <v>1</v>
      </c>
    </row>
    <row r="574" s="8" customFormat="1" spans="1:11">
      <c r="A574" s="8" t="s">
        <v>8103</v>
      </c>
      <c r="B574" s="8" t="s">
        <v>7015</v>
      </c>
      <c r="D574" s="8" t="s">
        <v>7066</v>
      </c>
      <c r="E574" s="8" t="s">
        <v>8104</v>
      </c>
      <c r="F574" s="8">
        <v>10801</v>
      </c>
      <c r="G574" s="8" t="s">
        <v>7017</v>
      </c>
      <c r="H574" s="8" t="s">
        <v>7018</v>
      </c>
      <c r="I574" s="8">
        <v>60</v>
      </c>
      <c r="J574" s="8">
        <v>60</v>
      </c>
      <c r="K574" s="8" t="b">
        <v>1</v>
      </c>
    </row>
    <row r="575" s="8" customFormat="1" spans="1:11">
      <c r="A575" s="8" t="s">
        <v>8105</v>
      </c>
      <c r="B575" s="8" t="s">
        <v>7020</v>
      </c>
      <c r="D575" s="8" t="s">
        <v>7021</v>
      </c>
      <c r="E575" s="8" t="s">
        <v>8106</v>
      </c>
      <c r="F575" s="8">
        <v>46962</v>
      </c>
      <c r="G575" s="8" t="s">
        <v>7022</v>
      </c>
      <c r="H575" s="8" t="s">
        <v>7018</v>
      </c>
      <c r="I575" s="8">
        <v>60</v>
      </c>
      <c r="J575" s="8">
        <v>60</v>
      </c>
      <c r="K575" s="8" t="b">
        <v>1</v>
      </c>
    </row>
    <row r="576" s="8" customFormat="1" spans="1:11">
      <c r="A576" s="8" t="s">
        <v>8107</v>
      </c>
      <c r="B576" s="8" t="s">
        <v>7040</v>
      </c>
      <c r="D576" s="8" t="s">
        <v>7608</v>
      </c>
      <c r="E576" s="8" t="s">
        <v>8108</v>
      </c>
      <c r="F576" s="8">
        <v>58257</v>
      </c>
      <c r="G576" s="8" t="s">
        <v>7022</v>
      </c>
      <c r="H576" s="8" t="s">
        <v>7028</v>
      </c>
      <c r="I576" s="8">
        <v>60</v>
      </c>
      <c r="J576" s="8">
        <v>60</v>
      </c>
      <c r="K576" s="8" t="b">
        <v>0</v>
      </c>
    </row>
    <row r="577" s="8" customFormat="1" spans="1:11">
      <c r="A577" s="8" t="s">
        <v>8109</v>
      </c>
      <c r="B577" s="8" t="s">
        <v>7020</v>
      </c>
      <c r="D577" s="8" t="s">
        <v>7106</v>
      </c>
      <c r="E577" s="8" t="s">
        <v>8110</v>
      </c>
      <c r="F577" s="8">
        <v>49855</v>
      </c>
      <c r="G577" s="8" t="s">
        <v>7022</v>
      </c>
      <c r="H577" s="8" t="s">
        <v>7028</v>
      </c>
      <c r="I577" s="8">
        <v>60</v>
      </c>
      <c r="J577" s="8">
        <v>60</v>
      </c>
      <c r="K577" s="8" t="b">
        <v>1</v>
      </c>
    </row>
    <row r="578" s="8" customFormat="1" spans="1:11">
      <c r="A578" s="8" t="s">
        <v>8111</v>
      </c>
      <c r="B578" s="8" t="s">
        <v>7035</v>
      </c>
      <c r="D578" s="8" t="s">
        <v>7188</v>
      </c>
      <c r="E578" s="8" t="s">
        <v>3182</v>
      </c>
      <c r="F578" s="8">
        <v>72202</v>
      </c>
      <c r="G578" s="8" t="s">
        <v>7038</v>
      </c>
      <c r="H578" s="8" t="s">
        <v>7018</v>
      </c>
      <c r="I578" s="8">
        <v>60</v>
      </c>
      <c r="J578" s="8">
        <v>60</v>
      </c>
      <c r="K578" s="8" t="b">
        <v>0</v>
      </c>
    </row>
    <row r="579" s="8" customFormat="1" spans="1:11">
      <c r="A579" s="8" t="s">
        <v>8112</v>
      </c>
      <c r="B579" s="8" t="s">
        <v>7024</v>
      </c>
      <c r="D579" s="8" t="s">
        <v>7422</v>
      </c>
      <c r="E579" s="8" t="s">
        <v>8113</v>
      </c>
      <c r="F579" s="8">
        <v>84720</v>
      </c>
      <c r="G579" s="8" t="s">
        <v>7027</v>
      </c>
      <c r="H579" s="8" t="s">
        <v>7028</v>
      </c>
      <c r="I579" s="8">
        <v>60</v>
      </c>
      <c r="J579" s="8">
        <v>60</v>
      </c>
      <c r="K579" s="8" t="b">
        <v>1</v>
      </c>
    </row>
    <row r="580" s="8" customFormat="1" spans="1:11">
      <c r="A580" s="8" t="s">
        <v>8114</v>
      </c>
      <c r="B580" s="8" t="s">
        <v>7015</v>
      </c>
      <c r="C580" s="8" t="s">
        <v>8115</v>
      </c>
      <c r="D580" s="8" t="s">
        <v>7066</v>
      </c>
      <c r="E580" s="8" t="s">
        <v>8116</v>
      </c>
      <c r="F580" s="8">
        <v>13045</v>
      </c>
      <c r="G580" s="8" t="s">
        <v>7017</v>
      </c>
      <c r="H580" s="8" t="s">
        <v>7028</v>
      </c>
      <c r="I580" s="8">
        <v>60</v>
      </c>
      <c r="J580" s="8">
        <v>60</v>
      </c>
      <c r="K580" s="8" t="b">
        <v>1</v>
      </c>
    </row>
    <row r="581" s="8" customFormat="1" spans="1:11">
      <c r="A581" s="8" t="s">
        <v>8117</v>
      </c>
      <c r="B581" s="8" t="s">
        <v>7020</v>
      </c>
      <c r="C581" s="8" t="s">
        <v>8118</v>
      </c>
      <c r="D581" s="8" t="s">
        <v>7072</v>
      </c>
      <c r="E581" s="8" t="s">
        <v>8119</v>
      </c>
      <c r="F581" s="8">
        <v>53818</v>
      </c>
      <c r="G581" s="8" t="s">
        <v>7022</v>
      </c>
      <c r="H581" s="8" t="s">
        <v>7028</v>
      </c>
      <c r="I581" s="8">
        <v>60</v>
      </c>
      <c r="J581" s="8">
        <v>60</v>
      </c>
      <c r="K581" s="8" t="b">
        <v>1</v>
      </c>
    </row>
    <row r="582" s="8" customFormat="1" spans="1:11">
      <c r="A582" s="8" t="s">
        <v>8120</v>
      </c>
      <c r="B582" s="8" t="s">
        <v>7020</v>
      </c>
      <c r="C582" s="8" t="s">
        <v>8121</v>
      </c>
      <c r="D582" s="8" t="s">
        <v>7072</v>
      </c>
      <c r="E582" s="8" t="s">
        <v>8122</v>
      </c>
      <c r="F582" s="8">
        <v>54022</v>
      </c>
      <c r="G582" s="8" t="s">
        <v>7022</v>
      </c>
      <c r="H582" s="8" t="s">
        <v>7028</v>
      </c>
      <c r="I582" s="8">
        <v>60</v>
      </c>
      <c r="J582" s="8">
        <v>60</v>
      </c>
      <c r="K582" s="8" t="b">
        <v>1</v>
      </c>
    </row>
    <row r="583" s="8" customFormat="1" spans="1:11">
      <c r="A583" s="8" t="s">
        <v>8123</v>
      </c>
      <c r="B583" s="8" t="s">
        <v>7024</v>
      </c>
      <c r="D583" s="8" t="s">
        <v>7079</v>
      </c>
      <c r="E583" s="8" t="s">
        <v>8124</v>
      </c>
      <c r="F583" s="8">
        <v>97361</v>
      </c>
      <c r="G583" s="8" t="s">
        <v>7027</v>
      </c>
      <c r="H583" s="8" t="s">
        <v>7028</v>
      </c>
      <c r="I583" s="8">
        <v>60</v>
      </c>
      <c r="J583" s="8">
        <v>60</v>
      </c>
      <c r="K583" s="8" t="b">
        <v>1</v>
      </c>
    </row>
    <row r="584" s="8" customFormat="1" spans="1:11">
      <c r="A584" s="8" t="s">
        <v>8125</v>
      </c>
      <c r="B584" s="8" t="s">
        <v>7035</v>
      </c>
      <c r="D584" s="8" t="s">
        <v>7048</v>
      </c>
      <c r="E584" s="8" t="s">
        <v>8126</v>
      </c>
      <c r="F584" s="8">
        <v>33617</v>
      </c>
      <c r="G584" s="8" t="s">
        <v>7038</v>
      </c>
      <c r="H584" s="8" t="s">
        <v>7018</v>
      </c>
      <c r="I584" s="8">
        <v>61</v>
      </c>
      <c r="J584" s="8">
        <v>61</v>
      </c>
      <c r="K584" s="8" t="b">
        <v>1</v>
      </c>
    </row>
    <row r="585" s="8" customFormat="1" spans="1:11">
      <c r="A585" s="8" t="s">
        <v>8127</v>
      </c>
      <c r="B585" s="8" t="s">
        <v>7035</v>
      </c>
      <c r="C585" s="8" t="s">
        <v>8128</v>
      </c>
      <c r="D585" s="8" t="s">
        <v>7384</v>
      </c>
      <c r="E585" s="8" t="s">
        <v>649</v>
      </c>
      <c r="F585" s="8">
        <v>71302</v>
      </c>
      <c r="G585" s="8" t="s">
        <v>7038</v>
      </c>
      <c r="H585" s="8" t="s">
        <v>7028</v>
      </c>
      <c r="I585" s="8">
        <v>61</v>
      </c>
      <c r="J585" s="8">
        <v>61</v>
      </c>
      <c r="K585" s="8" t="b">
        <v>1</v>
      </c>
    </row>
    <row r="586" s="8" customFormat="1" spans="1:11">
      <c r="A586" s="8" t="s">
        <v>8129</v>
      </c>
      <c r="B586" s="8" t="s">
        <v>7035</v>
      </c>
      <c r="D586" s="8" t="s">
        <v>7207</v>
      </c>
      <c r="E586" s="8" t="s">
        <v>8130</v>
      </c>
      <c r="F586" s="8">
        <v>35160</v>
      </c>
      <c r="G586" s="8" t="s">
        <v>7038</v>
      </c>
      <c r="H586" s="8" t="s">
        <v>7018</v>
      </c>
      <c r="I586" s="8">
        <v>61</v>
      </c>
      <c r="J586" s="8">
        <v>61</v>
      </c>
      <c r="K586" s="8" t="b">
        <v>1</v>
      </c>
    </row>
    <row r="587" s="8" customFormat="1" spans="1:11">
      <c r="A587" s="8" t="s">
        <v>8131</v>
      </c>
      <c r="B587" s="8" t="s">
        <v>7024</v>
      </c>
      <c r="D587" s="8" t="s">
        <v>7640</v>
      </c>
      <c r="E587" s="8" t="s">
        <v>8132</v>
      </c>
      <c r="F587" s="8">
        <v>74464</v>
      </c>
      <c r="G587" s="8" t="s">
        <v>7027</v>
      </c>
      <c r="H587" s="8" t="s">
        <v>7028</v>
      </c>
      <c r="I587" s="8">
        <v>62</v>
      </c>
      <c r="J587" s="8">
        <v>62</v>
      </c>
      <c r="K587" s="8" t="b">
        <v>1</v>
      </c>
    </row>
    <row r="588" s="8" customFormat="1" spans="1:11">
      <c r="A588" s="8" t="s">
        <v>8133</v>
      </c>
      <c r="B588" s="8" t="s">
        <v>7024</v>
      </c>
      <c r="C588" s="8" t="s">
        <v>8134</v>
      </c>
      <c r="D588" s="8" t="s">
        <v>7111</v>
      </c>
      <c r="E588" s="8" t="s">
        <v>342</v>
      </c>
      <c r="F588" s="8">
        <v>77002</v>
      </c>
      <c r="G588" s="8" t="s">
        <v>7027</v>
      </c>
      <c r="H588" s="8" t="s">
        <v>7028</v>
      </c>
      <c r="I588" s="8">
        <v>62</v>
      </c>
      <c r="J588" s="8">
        <v>62</v>
      </c>
      <c r="K588" s="8" t="b">
        <v>1</v>
      </c>
    </row>
    <row r="589" s="8" customFormat="1" spans="1:11">
      <c r="A589" s="8" t="s">
        <v>8135</v>
      </c>
      <c r="B589" s="8" t="s">
        <v>7040</v>
      </c>
      <c r="D589" s="8" t="s">
        <v>7075</v>
      </c>
      <c r="E589" s="8" t="s">
        <v>3635</v>
      </c>
      <c r="F589" s="8">
        <v>45674</v>
      </c>
      <c r="G589" s="8" t="s">
        <v>7022</v>
      </c>
      <c r="H589" s="8" t="s">
        <v>7018</v>
      </c>
      <c r="I589" s="8">
        <v>62</v>
      </c>
      <c r="J589" s="8">
        <v>62</v>
      </c>
      <c r="K589" s="8" t="b">
        <v>1</v>
      </c>
    </row>
    <row r="590" s="8" customFormat="1" spans="1:11">
      <c r="A590" s="8" t="s">
        <v>8136</v>
      </c>
      <c r="B590" s="8" t="s">
        <v>7047</v>
      </c>
      <c r="D590" s="8" t="s">
        <v>7494</v>
      </c>
      <c r="E590" s="8" t="s">
        <v>8137</v>
      </c>
      <c r="F590" s="8">
        <v>26074</v>
      </c>
      <c r="G590" s="8" t="s">
        <v>7038</v>
      </c>
      <c r="H590" s="8" t="s">
        <v>7028</v>
      </c>
      <c r="I590" s="8">
        <v>62</v>
      </c>
      <c r="J590" s="8">
        <v>62</v>
      </c>
      <c r="K590" s="8" t="b">
        <v>0</v>
      </c>
    </row>
    <row r="591" s="8" customFormat="1" spans="1:11">
      <c r="A591" s="8" t="s">
        <v>8138</v>
      </c>
      <c r="B591" s="8" t="s">
        <v>7040</v>
      </c>
      <c r="D591" s="8" t="s">
        <v>7075</v>
      </c>
      <c r="E591" s="8" t="s">
        <v>8139</v>
      </c>
      <c r="F591" s="8">
        <v>45384</v>
      </c>
      <c r="G591" s="8" t="s">
        <v>7022</v>
      </c>
      <c r="H591" s="8" t="s">
        <v>7018</v>
      </c>
      <c r="I591" s="8">
        <v>62</v>
      </c>
      <c r="J591" s="8">
        <v>62</v>
      </c>
      <c r="K591" s="8" t="b">
        <v>1</v>
      </c>
    </row>
    <row r="592" s="8" customFormat="1" spans="1:11">
      <c r="A592" s="8" t="s">
        <v>8140</v>
      </c>
      <c r="B592" s="8" t="s">
        <v>7055</v>
      </c>
      <c r="D592" s="8" t="s">
        <v>7128</v>
      </c>
      <c r="E592" s="8" t="s">
        <v>7351</v>
      </c>
      <c r="F592" s="8">
        <v>30030</v>
      </c>
      <c r="H592" s="8" t="s">
        <v>7018</v>
      </c>
      <c r="I592" s="8">
        <v>63</v>
      </c>
      <c r="J592" s="8">
        <v>63</v>
      </c>
      <c r="K592" s="8" t="b">
        <v>1</v>
      </c>
    </row>
    <row r="593" s="8" customFormat="1" spans="1:11">
      <c r="A593" s="8" t="s">
        <v>8141</v>
      </c>
      <c r="B593" s="8" t="s">
        <v>7047</v>
      </c>
      <c r="C593" s="8" t="s">
        <v>8142</v>
      </c>
      <c r="D593" s="8" t="s">
        <v>7207</v>
      </c>
      <c r="E593" s="8" t="s">
        <v>7232</v>
      </c>
      <c r="F593" s="8">
        <v>36124</v>
      </c>
      <c r="G593" s="8" t="s">
        <v>7038</v>
      </c>
      <c r="H593" s="8" t="s">
        <v>7028</v>
      </c>
      <c r="I593" s="8">
        <v>63</v>
      </c>
      <c r="J593" s="8">
        <v>63</v>
      </c>
      <c r="K593" s="8" t="b">
        <v>1</v>
      </c>
    </row>
    <row r="594" s="8" customFormat="1" spans="1:11">
      <c r="A594" s="8" t="s">
        <v>8143</v>
      </c>
      <c r="B594" s="8" t="s">
        <v>7040</v>
      </c>
      <c r="D594" s="8" t="s">
        <v>7197</v>
      </c>
      <c r="E594" s="8" t="s">
        <v>8144</v>
      </c>
      <c r="F594" s="8">
        <v>67456</v>
      </c>
      <c r="G594" s="8" t="s">
        <v>7022</v>
      </c>
      <c r="H594" s="8" t="s">
        <v>7018</v>
      </c>
      <c r="I594" s="8">
        <v>63</v>
      </c>
      <c r="J594" s="8">
        <v>63</v>
      </c>
      <c r="K594" s="8" t="b">
        <v>0</v>
      </c>
    </row>
    <row r="595" s="8" customFormat="1" spans="1:11">
      <c r="A595" s="8" t="s">
        <v>8145</v>
      </c>
      <c r="B595" s="8" t="s">
        <v>7047</v>
      </c>
      <c r="D595" s="8" t="s">
        <v>7308</v>
      </c>
      <c r="E595" s="8" t="s">
        <v>1854</v>
      </c>
      <c r="F595" s="8">
        <v>37321</v>
      </c>
      <c r="G595" s="8" t="s">
        <v>7038</v>
      </c>
      <c r="H595" s="8" t="s">
        <v>7018</v>
      </c>
      <c r="I595" s="8">
        <v>63</v>
      </c>
      <c r="J595" s="8">
        <v>63</v>
      </c>
      <c r="K595" s="8" t="b">
        <v>1</v>
      </c>
    </row>
    <row r="596" s="8" customFormat="1" spans="1:11">
      <c r="A596" s="8" t="s">
        <v>8146</v>
      </c>
      <c r="B596" s="8" t="s">
        <v>7055</v>
      </c>
      <c r="D596" s="8" t="s">
        <v>7113</v>
      </c>
      <c r="E596" s="8" t="s">
        <v>8147</v>
      </c>
      <c r="F596" s="8">
        <v>17325</v>
      </c>
      <c r="H596" s="8" t="s">
        <v>7018</v>
      </c>
      <c r="I596" s="8">
        <v>63</v>
      </c>
      <c r="J596" s="8">
        <v>63</v>
      </c>
      <c r="K596" s="8" t="b">
        <v>1</v>
      </c>
    </row>
    <row r="597" s="8" customFormat="1" spans="1:11">
      <c r="A597" s="8" t="s">
        <v>8148</v>
      </c>
      <c r="B597" s="8" t="s">
        <v>7047</v>
      </c>
      <c r="D597" s="8" t="s">
        <v>7207</v>
      </c>
      <c r="E597" s="8" t="s">
        <v>7756</v>
      </c>
      <c r="F597" s="8">
        <v>36265</v>
      </c>
      <c r="G597" s="8" t="s">
        <v>7038</v>
      </c>
      <c r="H597" s="8" t="s">
        <v>7028</v>
      </c>
      <c r="I597" s="8">
        <v>63</v>
      </c>
      <c r="J597" s="8">
        <v>63</v>
      </c>
      <c r="K597" s="8" t="b">
        <v>1</v>
      </c>
    </row>
    <row r="598" s="8" customFormat="1" spans="1:11">
      <c r="A598" s="8" t="s">
        <v>8149</v>
      </c>
      <c r="B598" s="8" t="s">
        <v>7035</v>
      </c>
      <c r="D598" s="8" t="s">
        <v>7064</v>
      </c>
      <c r="E598" s="8" t="s">
        <v>8150</v>
      </c>
      <c r="F598" s="8">
        <v>29340</v>
      </c>
      <c r="G598" s="8" t="s">
        <v>7038</v>
      </c>
      <c r="H598" s="8" t="s">
        <v>7018</v>
      </c>
      <c r="I598" s="8">
        <v>63</v>
      </c>
      <c r="J598" s="8">
        <v>63</v>
      </c>
      <c r="K598" s="8" t="b">
        <v>1</v>
      </c>
    </row>
    <row r="599" s="8" customFormat="1" spans="1:11">
      <c r="A599" s="8" t="s">
        <v>8151</v>
      </c>
      <c r="B599" s="8" t="s">
        <v>7035</v>
      </c>
      <c r="D599" s="8" t="s">
        <v>7128</v>
      </c>
      <c r="E599" s="8" t="s">
        <v>322</v>
      </c>
      <c r="F599" s="8">
        <v>30528</v>
      </c>
      <c r="G599" s="8" t="s">
        <v>7038</v>
      </c>
      <c r="H599" s="8" t="s">
        <v>7018</v>
      </c>
      <c r="I599" s="8">
        <v>63</v>
      </c>
      <c r="J599" s="8">
        <v>63</v>
      </c>
      <c r="K599" s="8" t="b">
        <v>1</v>
      </c>
    </row>
    <row r="600" s="8" customFormat="1" spans="1:11">
      <c r="A600" s="8" t="s">
        <v>8152</v>
      </c>
      <c r="B600" s="8" t="s">
        <v>7055</v>
      </c>
      <c r="D600" s="8" t="s">
        <v>7174</v>
      </c>
      <c r="E600" s="8" t="s">
        <v>1964</v>
      </c>
      <c r="F600" s="8">
        <v>24450</v>
      </c>
      <c r="H600" s="8" t="s">
        <v>7028</v>
      </c>
      <c r="I600" s="8">
        <v>63</v>
      </c>
      <c r="J600" s="8">
        <v>63</v>
      </c>
      <c r="K600" s="8" t="b">
        <v>1</v>
      </c>
    </row>
    <row r="601" s="8" customFormat="1" spans="1:11">
      <c r="A601" s="8" t="s">
        <v>8153</v>
      </c>
      <c r="B601" s="8" t="s">
        <v>7040</v>
      </c>
      <c r="D601" s="8" t="s">
        <v>7089</v>
      </c>
      <c r="E601" s="8" t="s">
        <v>7323</v>
      </c>
      <c r="F601" s="8">
        <v>64147</v>
      </c>
      <c r="G601" s="8" t="s">
        <v>7022</v>
      </c>
      <c r="H601" s="8" t="s">
        <v>7018</v>
      </c>
      <c r="I601" s="8">
        <v>64</v>
      </c>
      <c r="J601" s="8">
        <v>64</v>
      </c>
      <c r="K601" s="8" t="b">
        <v>1</v>
      </c>
    </row>
    <row r="602" s="8" customFormat="1" spans="1:11">
      <c r="A602" s="8" t="s">
        <v>8154</v>
      </c>
      <c r="B602" s="8" t="s">
        <v>7047</v>
      </c>
      <c r="D602" s="8" t="s">
        <v>7128</v>
      </c>
      <c r="E602" s="8" t="s">
        <v>2403</v>
      </c>
      <c r="F602" s="8">
        <v>31907</v>
      </c>
      <c r="G602" s="8" t="s">
        <v>7038</v>
      </c>
      <c r="H602" s="8" t="s">
        <v>7028</v>
      </c>
      <c r="I602" s="8">
        <v>64</v>
      </c>
      <c r="J602" s="8">
        <v>64</v>
      </c>
      <c r="K602" s="8" t="b">
        <v>1</v>
      </c>
    </row>
    <row r="603" s="8" customFormat="1" spans="1:11">
      <c r="A603" s="8" t="s">
        <v>8155</v>
      </c>
      <c r="B603" s="8" t="s">
        <v>7035</v>
      </c>
      <c r="D603" s="8" t="s">
        <v>7480</v>
      </c>
      <c r="E603" s="8" t="s">
        <v>8156</v>
      </c>
      <c r="F603" s="8">
        <v>41143</v>
      </c>
      <c r="G603" s="8" t="s">
        <v>7038</v>
      </c>
      <c r="H603" s="8" t="s">
        <v>7018</v>
      </c>
      <c r="I603" s="8">
        <v>64</v>
      </c>
      <c r="J603" s="8">
        <v>64</v>
      </c>
      <c r="K603" s="8" t="b">
        <v>0</v>
      </c>
    </row>
    <row r="604" s="8" customFormat="1" spans="1:11">
      <c r="A604" s="8" t="s">
        <v>8157</v>
      </c>
      <c r="B604" s="8" t="s">
        <v>7015</v>
      </c>
      <c r="D604" s="8" t="s">
        <v>7113</v>
      </c>
      <c r="E604" s="8" t="s">
        <v>8158</v>
      </c>
      <c r="F604" s="8">
        <v>17003</v>
      </c>
      <c r="G604" s="8" t="s">
        <v>7017</v>
      </c>
      <c r="H604" s="8" t="s">
        <v>7018</v>
      </c>
      <c r="I604" s="8">
        <v>64</v>
      </c>
      <c r="J604" s="8">
        <v>64</v>
      </c>
      <c r="K604" s="8" t="b">
        <v>1</v>
      </c>
    </row>
    <row r="605" s="8" customFormat="1" spans="1:11">
      <c r="A605" s="8" t="s">
        <v>8159</v>
      </c>
      <c r="B605" s="8" t="s">
        <v>7040</v>
      </c>
      <c r="D605" s="8" t="s">
        <v>7089</v>
      </c>
      <c r="E605" s="8" t="s">
        <v>8160</v>
      </c>
      <c r="F605" s="8">
        <v>65101</v>
      </c>
      <c r="G605" s="8" t="s">
        <v>7022</v>
      </c>
      <c r="H605" s="8" t="s">
        <v>7028</v>
      </c>
      <c r="I605" s="8">
        <v>64</v>
      </c>
      <c r="J605" s="8">
        <v>64</v>
      </c>
      <c r="K605" s="8" t="b">
        <v>1</v>
      </c>
    </row>
    <row r="606" s="8" customFormat="1" spans="1:11">
      <c r="A606" s="8" t="s">
        <v>8161</v>
      </c>
      <c r="B606" s="8" t="s">
        <v>7015</v>
      </c>
      <c r="D606" s="8" t="s">
        <v>7066</v>
      </c>
      <c r="E606" s="8" t="s">
        <v>7228</v>
      </c>
      <c r="F606" s="8">
        <v>11468</v>
      </c>
      <c r="G606" s="8" t="s">
        <v>7017</v>
      </c>
      <c r="H606" s="8" t="s">
        <v>7159</v>
      </c>
      <c r="I606" s="8">
        <v>64</v>
      </c>
      <c r="J606" s="8">
        <v>64</v>
      </c>
      <c r="K606" s="8" t="b">
        <v>1</v>
      </c>
    </row>
    <row r="607" s="8" customFormat="1" spans="1:11">
      <c r="A607" s="8" t="s">
        <v>8162</v>
      </c>
      <c r="B607" s="8" t="s">
        <v>7015</v>
      </c>
      <c r="D607" s="8" t="s">
        <v>7052</v>
      </c>
      <c r="E607" s="8" t="s">
        <v>54</v>
      </c>
      <c r="F607" s="8">
        <v>6515</v>
      </c>
      <c r="G607" s="8" t="s">
        <v>7017</v>
      </c>
      <c r="H607" s="8" t="s">
        <v>7028</v>
      </c>
      <c r="I607" s="8">
        <v>64</v>
      </c>
      <c r="J607" s="8">
        <v>64</v>
      </c>
      <c r="K607" s="8" t="b">
        <v>1</v>
      </c>
    </row>
    <row r="608" s="8" customFormat="1" spans="1:11">
      <c r="A608" s="8" t="s">
        <v>8163</v>
      </c>
      <c r="B608" s="8" t="s">
        <v>7024</v>
      </c>
      <c r="D608" s="8" t="s">
        <v>7640</v>
      </c>
      <c r="E608" s="8" t="s">
        <v>8164</v>
      </c>
      <c r="F608" s="8">
        <v>73096</v>
      </c>
      <c r="G608" s="8" t="s">
        <v>7027</v>
      </c>
      <c r="H608" s="8" t="s">
        <v>7028</v>
      </c>
      <c r="I608" s="8">
        <v>64</v>
      </c>
      <c r="J608" s="8">
        <v>64</v>
      </c>
      <c r="K608" s="8" t="b">
        <v>1</v>
      </c>
    </row>
    <row r="609" s="8" customFormat="1" spans="1:11">
      <c r="A609" s="8" t="s">
        <v>8165</v>
      </c>
      <c r="B609" s="8" t="s">
        <v>7047</v>
      </c>
      <c r="D609" s="8" t="s">
        <v>7480</v>
      </c>
      <c r="E609" s="8" t="s">
        <v>2751</v>
      </c>
      <c r="F609" s="8">
        <v>40203</v>
      </c>
      <c r="G609" s="8" t="s">
        <v>7038</v>
      </c>
      <c r="H609" s="8" t="s">
        <v>7018</v>
      </c>
      <c r="I609" s="8">
        <v>64</v>
      </c>
      <c r="J609" s="8">
        <v>64</v>
      </c>
      <c r="K609" s="8" t="b">
        <v>1</v>
      </c>
    </row>
    <row r="610" s="8" customFormat="1" spans="1:11">
      <c r="A610" s="8" t="s">
        <v>8166</v>
      </c>
      <c r="B610" s="8" t="s">
        <v>7015</v>
      </c>
      <c r="C610" s="8" t="s">
        <v>8167</v>
      </c>
      <c r="D610" s="8" t="s">
        <v>7066</v>
      </c>
      <c r="E610" s="8" t="s">
        <v>8168</v>
      </c>
      <c r="F610" s="8">
        <v>14420</v>
      </c>
      <c r="G610" s="8" t="s">
        <v>7017</v>
      </c>
      <c r="H610" s="8" t="s">
        <v>7028</v>
      </c>
      <c r="I610" s="8">
        <v>64</v>
      </c>
      <c r="J610" s="8">
        <v>64</v>
      </c>
      <c r="K610" s="8" t="b">
        <v>1</v>
      </c>
    </row>
    <row r="611" s="8" customFormat="1" spans="1:11">
      <c r="A611" s="8" t="s">
        <v>8169</v>
      </c>
      <c r="B611" s="8" t="s">
        <v>7024</v>
      </c>
      <c r="D611" s="8" t="s">
        <v>8170</v>
      </c>
      <c r="E611" s="8" t="s">
        <v>8171</v>
      </c>
      <c r="F611" s="8">
        <v>96923</v>
      </c>
      <c r="G611" s="8" t="s">
        <v>7027</v>
      </c>
      <c r="H611" s="8" t="s">
        <v>7028</v>
      </c>
      <c r="I611" s="8">
        <v>64</v>
      </c>
      <c r="J611" s="8">
        <v>64</v>
      </c>
      <c r="K611" s="8" t="b">
        <v>1</v>
      </c>
    </row>
    <row r="612" s="8" customFormat="1" spans="1:11">
      <c r="A612" s="8" t="s">
        <v>8172</v>
      </c>
      <c r="B612" s="8" t="s">
        <v>7040</v>
      </c>
      <c r="D612" s="8" t="s">
        <v>7075</v>
      </c>
      <c r="E612" s="8" t="s">
        <v>553</v>
      </c>
      <c r="F612" s="8">
        <v>45805</v>
      </c>
      <c r="G612" s="8" t="s">
        <v>7022</v>
      </c>
      <c r="H612" s="8" t="s">
        <v>7018</v>
      </c>
      <c r="I612" s="8">
        <v>64</v>
      </c>
      <c r="J612" s="8">
        <v>64</v>
      </c>
      <c r="K612" s="8" t="b">
        <v>1</v>
      </c>
    </row>
    <row r="613" s="8" customFormat="1" spans="1:11">
      <c r="A613" s="8" t="s">
        <v>8173</v>
      </c>
      <c r="B613" s="8" t="s">
        <v>7015</v>
      </c>
      <c r="D613" s="8" t="s">
        <v>7066</v>
      </c>
      <c r="E613" s="8" t="s">
        <v>7536</v>
      </c>
      <c r="F613" s="8">
        <v>13502</v>
      </c>
      <c r="G613" s="8" t="s">
        <v>7017</v>
      </c>
      <c r="H613" s="8" t="s">
        <v>7018</v>
      </c>
      <c r="I613" s="8">
        <v>64</v>
      </c>
      <c r="J613" s="8">
        <v>64</v>
      </c>
      <c r="K613" s="8" t="b">
        <v>1</v>
      </c>
    </row>
    <row r="614" s="8" customFormat="1" spans="1:11">
      <c r="A614" s="8" t="s">
        <v>8174</v>
      </c>
      <c r="B614" s="8" t="s">
        <v>7035</v>
      </c>
      <c r="D614" s="8" t="s">
        <v>7048</v>
      </c>
      <c r="E614" s="8" t="s">
        <v>7756</v>
      </c>
      <c r="F614" s="8">
        <v>32209</v>
      </c>
      <c r="G614" s="8" t="s">
        <v>7038</v>
      </c>
      <c r="H614" s="8" t="s">
        <v>7018</v>
      </c>
      <c r="I614" s="8">
        <v>66</v>
      </c>
      <c r="J614" s="8">
        <v>66</v>
      </c>
      <c r="K614" s="8" t="b">
        <v>0</v>
      </c>
    </row>
    <row r="615" s="8" customFormat="1" spans="1:11">
      <c r="A615" s="8" t="s">
        <v>8175</v>
      </c>
      <c r="B615" s="8" t="s">
        <v>7024</v>
      </c>
      <c r="D615" s="8" t="s">
        <v>7111</v>
      </c>
      <c r="E615" s="8" t="s">
        <v>342</v>
      </c>
      <c r="F615" s="8">
        <v>77074</v>
      </c>
      <c r="G615" s="8" t="s">
        <v>7027</v>
      </c>
      <c r="H615" s="8" t="s">
        <v>7018</v>
      </c>
      <c r="I615" s="8">
        <v>66</v>
      </c>
      <c r="J615" s="8">
        <v>66</v>
      </c>
      <c r="K615" s="8" t="b">
        <v>0</v>
      </c>
    </row>
    <row r="616" s="8" customFormat="1" spans="1:11">
      <c r="A616" s="8" t="s">
        <v>8176</v>
      </c>
      <c r="B616" s="8" t="s">
        <v>7020</v>
      </c>
      <c r="C616" s="8" t="s">
        <v>8177</v>
      </c>
      <c r="D616" s="8" t="s">
        <v>7072</v>
      </c>
      <c r="E616" s="8" t="s">
        <v>8178</v>
      </c>
      <c r="F616" s="8">
        <v>54311</v>
      </c>
      <c r="G616" s="8" t="s">
        <v>7022</v>
      </c>
      <c r="H616" s="8" t="s">
        <v>7028</v>
      </c>
      <c r="I616" s="8">
        <v>66</v>
      </c>
      <c r="J616" s="8">
        <v>66</v>
      </c>
      <c r="K616" s="8" t="b">
        <v>0</v>
      </c>
    </row>
    <row r="617" s="8" customFormat="1" spans="1:11">
      <c r="A617" s="8" t="s">
        <v>977</v>
      </c>
      <c r="B617" s="8" t="s">
        <v>7042</v>
      </c>
      <c r="C617" s="8" t="s">
        <v>8179</v>
      </c>
      <c r="D617" s="8" t="s">
        <v>7471</v>
      </c>
      <c r="E617" s="8" t="s">
        <v>7472</v>
      </c>
      <c r="F617" s="8">
        <v>20052</v>
      </c>
      <c r="H617" s="8" t="s">
        <v>7018</v>
      </c>
      <c r="I617" s="8">
        <v>67</v>
      </c>
      <c r="J617" s="8">
        <v>67</v>
      </c>
      <c r="K617" s="8" t="b">
        <v>1</v>
      </c>
    </row>
    <row r="618" s="8" customFormat="1" spans="1:11">
      <c r="A618" s="8" t="s">
        <v>1600</v>
      </c>
      <c r="B618" s="8" t="s">
        <v>7042</v>
      </c>
      <c r="D618" s="8" t="s">
        <v>7066</v>
      </c>
      <c r="E618" s="8" t="s">
        <v>1599</v>
      </c>
      <c r="F618" s="8">
        <v>13244</v>
      </c>
      <c r="H618" s="8" t="s">
        <v>7018</v>
      </c>
      <c r="I618" s="8">
        <v>67</v>
      </c>
      <c r="J618" s="8">
        <v>67</v>
      </c>
      <c r="K618" s="8" t="b">
        <v>1</v>
      </c>
    </row>
    <row r="619" s="8" customFormat="1" spans="1:11">
      <c r="A619" s="8" t="s">
        <v>8180</v>
      </c>
      <c r="B619" s="8" t="s">
        <v>7042</v>
      </c>
      <c r="C619" s="8" t="s">
        <v>8181</v>
      </c>
      <c r="D619" s="8" t="s">
        <v>7016</v>
      </c>
      <c r="E619" s="8" t="s">
        <v>2467</v>
      </c>
      <c r="F619" s="8">
        <v>1003</v>
      </c>
      <c r="H619" s="8" t="s">
        <v>7028</v>
      </c>
      <c r="I619" s="8">
        <v>67</v>
      </c>
      <c r="J619" s="8">
        <v>67</v>
      </c>
      <c r="K619" s="8" t="b">
        <v>1</v>
      </c>
    </row>
    <row r="620" s="8" customFormat="1" spans="1:11">
      <c r="A620" s="8" t="s">
        <v>426</v>
      </c>
      <c r="B620" s="8" t="s">
        <v>7042</v>
      </c>
      <c r="D620" s="8" t="s">
        <v>7048</v>
      </c>
      <c r="E620" s="8" t="s">
        <v>425</v>
      </c>
      <c r="F620" s="8">
        <v>33124</v>
      </c>
      <c r="H620" s="8" t="s">
        <v>7018</v>
      </c>
      <c r="I620" s="8">
        <v>67</v>
      </c>
      <c r="J620" s="8">
        <v>67</v>
      </c>
      <c r="K620" s="8" t="b">
        <v>1</v>
      </c>
    </row>
    <row r="621" s="8" customFormat="1" spans="1:11">
      <c r="A621" s="8" t="s">
        <v>2399</v>
      </c>
      <c r="B621" s="8" t="s">
        <v>7042</v>
      </c>
      <c r="C621" s="8" t="s">
        <v>8182</v>
      </c>
      <c r="D621" s="8" t="s">
        <v>7113</v>
      </c>
      <c r="E621" s="8" t="s">
        <v>92</v>
      </c>
      <c r="F621" s="8">
        <v>15260</v>
      </c>
      <c r="H621" s="8" t="s">
        <v>7028</v>
      </c>
      <c r="I621" s="8">
        <v>67</v>
      </c>
      <c r="J621" s="8">
        <v>67</v>
      </c>
      <c r="K621" s="8" t="b">
        <v>1</v>
      </c>
    </row>
    <row r="622" s="8" customFormat="1" spans="1:11">
      <c r="A622" s="8" t="s">
        <v>2926</v>
      </c>
      <c r="B622" s="8" t="s">
        <v>7042</v>
      </c>
      <c r="D622" s="8" t="s">
        <v>7113</v>
      </c>
      <c r="E622" s="8" t="s">
        <v>2925</v>
      </c>
      <c r="F622" s="8">
        <v>19085</v>
      </c>
      <c r="H622" s="8" t="s">
        <v>7018</v>
      </c>
      <c r="I622" s="8">
        <v>67</v>
      </c>
      <c r="J622" s="8">
        <v>67</v>
      </c>
      <c r="K622" s="8" t="b">
        <v>1</v>
      </c>
    </row>
    <row r="623" s="8" customFormat="1" spans="1:11">
      <c r="A623" s="8" t="s">
        <v>8183</v>
      </c>
      <c r="B623" s="8" t="s">
        <v>7020</v>
      </c>
      <c r="D623" s="8" t="s">
        <v>7021</v>
      </c>
      <c r="E623" s="8" t="s">
        <v>7831</v>
      </c>
      <c r="F623" s="8">
        <v>46012</v>
      </c>
      <c r="G623" s="8" t="s">
        <v>7022</v>
      </c>
      <c r="H623" s="8" t="s">
        <v>7018</v>
      </c>
      <c r="I623" s="8">
        <v>67</v>
      </c>
      <c r="J623" s="8">
        <v>67</v>
      </c>
      <c r="K623" s="8" t="b">
        <v>1</v>
      </c>
    </row>
    <row r="624" s="8" customFormat="1" spans="1:11">
      <c r="A624" s="8" t="s">
        <v>8184</v>
      </c>
      <c r="B624" s="8" t="s">
        <v>7047</v>
      </c>
      <c r="D624" s="8" t="s">
        <v>7064</v>
      </c>
      <c r="E624" s="8" t="s">
        <v>8185</v>
      </c>
      <c r="F624" s="8">
        <v>29550</v>
      </c>
      <c r="G624" s="8" t="s">
        <v>7038</v>
      </c>
      <c r="H624" s="8" t="s">
        <v>7018</v>
      </c>
      <c r="I624" s="8">
        <v>67</v>
      </c>
      <c r="J624" s="8">
        <v>67</v>
      </c>
      <c r="K624" s="8" t="b">
        <v>0</v>
      </c>
    </row>
    <row r="625" s="8" customFormat="1" spans="1:11">
      <c r="A625" s="8" t="s">
        <v>8186</v>
      </c>
      <c r="B625" s="8" t="s">
        <v>7055</v>
      </c>
      <c r="D625" s="8" t="s">
        <v>7223</v>
      </c>
      <c r="E625" s="8" t="s">
        <v>8187</v>
      </c>
      <c r="F625" s="8">
        <v>56082</v>
      </c>
      <c r="H625" s="8" t="s">
        <v>7018</v>
      </c>
      <c r="I625" s="8">
        <v>67</v>
      </c>
      <c r="J625" s="8">
        <v>67</v>
      </c>
      <c r="K625" s="8" t="b">
        <v>1</v>
      </c>
    </row>
    <row r="626" s="8" customFormat="1" spans="1:11">
      <c r="A626" s="8" t="s">
        <v>8188</v>
      </c>
      <c r="B626" s="8" t="s">
        <v>7020</v>
      </c>
      <c r="C626" s="8" t="s">
        <v>8189</v>
      </c>
      <c r="D626" s="8" t="s">
        <v>7223</v>
      </c>
      <c r="E626" s="8" t="s">
        <v>8190</v>
      </c>
      <c r="F626" s="8">
        <v>56001</v>
      </c>
      <c r="G626" s="8" t="s">
        <v>7022</v>
      </c>
      <c r="H626" s="8" t="s">
        <v>7028</v>
      </c>
      <c r="I626" s="8">
        <v>67</v>
      </c>
      <c r="J626" s="8">
        <v>67</v>
      </c>
      <c r="K626" s="8" t="b">
        <v>1</v>
      </c>
    </row>
    <row r="627" s="8" customFormat="1" spans="1:11">
      <c r="A627" s="8" t="s">
        <v>8191</v>
      </c>
      <c r="B627" s="8" t="s">
        <v>7020</v>
      </c>
      <c r="D627" s="8" t="s">
        <v>7075</v>
      </c>
      <c r="E627" s="8" t="s">
        <v>8192</v>
      </c>
      <c r="F627" s="8">
        <v>43050</v>
      </c>
      <c r="G627" s="8" t="s">
        <v>7022</v>
      </c>
      <c r="H627" s="8" t="s">
        <v>7018</v>
      </c>
      <c r="I627" s="8">
        <v>67</v>
      </c>
      <c r="J627" s="8">
        <v>67</v>
      </c>
      <c r="K627" s="8" t="b">
        <v>1</v>
      </c>
    </row>
    <row r="628" s="8" customFormat="1" spans="1:11">
      <c r="A628" s="8" t="s">
        <v>8193</v>
      </c>
      <c r="B628" s="8" t="s">
        <v>7055</v>
      </c>
      <c r="D628" s="8" t="s">
        <v>7079</v>
      </c>
      <c r="E628" s="8" t="s">
        <v>1435</v>
      </c>
      <c r="F628" s="8">
        <v>97202</v>
      </c>
      <c r="H628" s="8" t="s">
        <v>7018</v>
      </c>
      <c r="I628" s="8">
        <v>67</v>
      </c>
      <c r="J628" s="8">
        <v>67</v>
      </c>
      <c r="K628" s="8" t="b">
        <v>1</v>
      </c>
    </row>
    <row r="629" s="8" customFormat="1" spans="1:11">
      <c r="A629" s="8" t="s">
        <v>8194</v>
      </c>
      <c r="B629" s="8" t="s">
        <v>7024</v>
      </c>
      <c r="D629" s="8" t="s">
        <v>7111</v>
      </c>
      <c r="E629" s="8" t="s">
        <v>8195</v>
      </c>
      <c r="F629" s="8">
        <v>78028</v>
      </c>
      <c r="G629" s="8" t="s">
        <v>7027</v>
      </c>
      <c r="H629" s="8" t="s">
        <v>7018</v>
      </c>
      <c r="I629" s="8">
        <v>67</v>
      </c>
      <c r="J629" s="8">
        <v>67</v>
      </c>
      <c r="K629" s="8" t="b">
        <v>1</v>
      </c>
    </row>
    <row r="630" s="8" customFormat="1" spans="1:11">
      <c r="A630" s="8" t="s">
        <v>8196</v>
      </c>
      <c r="B630" s="8" t="s">
        <v>7020</v>
      </c>
      <c r="D630" s="8" t="s">
        <v>7106</v>
      </c>
      <c r="E630" s="8" t="s">
        <v>8197</v>
      </c>
      <c r="F630" s="8">
        <v>49283</v>
      </c>
      <c r="G630" s="8" t="s">
        <v>7022</v>
      </c>
      <c r="H630" s="8" t="s">
        <v>7018</v>
      </c>
      <c r="I630" s="8">
        <v>67</v>
      </c>
      <c r="J630" s="8">
        <v>67</v>
      </c>
      <c r="K630" s="8" t="b">
        <v>1</v>
      </c>
    </row>
    <row r="631" s="8" customFormat="1" spans="1:11">
      <c r="A631" s="8" t="s">
        <v>8198</v>
      </c>
      <c r="B631" s="8" t="s">
        <v>7055</v>
      </c>
      <c r="D631" s="8" t="s">
        <v>7026</v>
      </c>
      <c r="E631" s="8" t="s">
        <v>8199</v>
      </c>
      <c r="F631" s="8">
        <v>93060</v>
      </c>
      <c r="H631" s="8" t="s">
        <v>7018</v>
      </c>
      <c r="I631" s="8">
        <v>67</v>
      </c>
      <c r="J631" s="8">
        <v>67</v>
      </c>
      <c r="K631" s="8" t="b">
        <v>1</v>
      </c>
    </row>
    <row r="632" s="8" customFormat="1" spans="1:11">
      <c r="A632" s="8" t="s">
        <v>8200</v>
      </c>
      <c r="B632" s="8" t="s">
        <v>7020</v>
      </c>
      <c r="D632" s="8" t="s">
        <v>7089</v>
      </c>
      <c r="E632" s="8" t="s">
        <v>8201</v>
      </c>
      <c r="F632" s="8">
        <v>64093</v>
      </c>
      <c r="G632" s="8" t="s">
        <v>7022</v>
      </c>
      <c r="H632" s="8" t="s">
        <v>7028</v>
      </c>
      <c r="I632" s="8">
        <v>67</v>
      </c>
      <c r="J632" s="8">
        <v>67</v>
      </c>
      <c r="K632" s="8" t="b">
        <v>1</v>
      </c>
    </row>
    <row r="633" s="8" customFormat="1" spans="1:11">
      <c r="A633" s="8" t="s">
        <v>8202</v>
      </c>
      <c r="B633" s="8" t="s">
        <v>7024</v>
      </c>
      <c r="D633" s="8" t="s">
        <v>7640</v>
      </c>
      <c r="E633" s="8" t="s">
        <v>8203</v>
      </c>
      <c r="F633" s="8">
        <v>73034</v>
      </c>
      <c r="G633" s="8" t="s">
        <v>7027</v>
      </c>
      <c r="H633" s="8" t="s">
        <v>7028</v>
      </c>
      <c r="I633" s="8">
        <v>67</v>
      </c>
      <c r="J633" s="8">
        <v>67</v>
      </c>
      <c r="K633" s="8" t="b">
        <v>1</v>
      </c>
    </row>
    <row r="634" s="8" customFormat="1" spans="1:11">
      <c r="A634" s="8" t="s">
        <v>8204</v>
      </c>
      <c r="B634" s="8" t="s">
        <v>7020</v>
      </c>
      <c r="C634" s="8" t="s">
        <v>8205</v>
      </c>
      <c r="D634" s="8" t="s">
        <v>7072</v>
      </c>
      <c r="E634" s="8" t="s">
        <v>8206</v>
      </c>
      <c r="F634" s="8">
        <v>54751</v>
      </c>
      <c r="G634" s="8" t="s">
        <v>7022</v>
      </c>
      <c r="H634" s="8" t="s">
        <v>7028</v>
      </c>
      <c r="I634" s="8">
        <v>67</v>
      </c>
      <c r="J634" s="8">
        <v>67</v>
      </c>
      <c r="K634" s="8" t="b">
        <v>1</v>
      </c>
    </row>
    <row r="635" s="8" customFormat="1" spans="1:11">
      <c r="A635" s="8" t="s">
        <v>8207</v>
      </c>
      <c r="B635" s="8" t="s">
        <v>7035</v>
      </c>
      <c r="C635" s="8" t="s">
        <v>8208</v>
      </c>
      <c r="D635" s="8" t="s">
        <v>7494</v>
      </c>
      <c r="E635" s="8" t="s">
        <v>8209</v>
      </c>
      <c r="F635" s="8">
        <v>26416</v>
      </c>
      <c r="G635" s="8" t="s">
        <v>7038</v>
      </c>
      <c r="H635" s="8" t="s">
        <v>7018</v>
      </c>
      <c r="I635" s="8">
        <v>68</v>
      </c>
      <c r="J635" s="8">
        <v>68</v>
      </c>
      <c r="K635" s="8" t="b">
        <v>1</v>
      </c>
    </row>
    <row r="636" s="8" customFormat="1" spans="1:11">
      <c r="A636" s="8" t="s">
        <v>8210</v>
      </c>
      <c r="B636" s="8" t="s">
        <v>7035</v>
      </c>
      <c r="D636" s="8" t="s">
        <v>7188</v>
      </c>
      <c r="E636" s="8" t="s">
        <v>7750</v>
      </c>
      <c r="F636" s="8">
        <v>72032</v>
      </c>
      <c r="G636" s="8" t="s">
        <v>7038</v>
      </c>
      <c r="H636" s="8" t="s">
        <v>7018</v>
      </c>
      <c r="I636" s="8">
        <v>68</v>
      </c>
      <c r="J636" s="8">
        <v>68</v>
      </c>
      <c r="K636" s="8" t="b">
        <v>1</v>
      </c>
    </row>
    <row r="637" s="8" customFormat="1" spans="1:11">
      <c r="A637" s="8" t="s">
        <v>8211</v>
      </c>
      <c r="B637" s="8" t="s">
        <v>7035</v>
      </c>
      <c r="D637" s="8" t="s">
        <v>7036</v>
      </c>
      <c r="E637" s="8" t="s">
        <v>8212</v>
      </c>
      <c r="F637" s="8">
        <v>27855</v>
      </c>
      <c r="G637" s="8" t="s">
        <v>7038</v>
      </c>
      <c r="H637" s="8" t="s">
        <v>7018</v>
      </c>
      <c r="I637" s="8">
        <v>68</v>
      </c>
      <c r="J637" s="8">
        <v>68</v>
      </c>
      <c r="K637" s="8" t="b">
        <v>1</v>
      </c>
    </row>
    <row r="638" s="8" customFormat="1" spans="1:11">
      <c r="A638" s="8" t="s">
        <v>8213</v>
      </c>
      <c r="B638" s="8" t="s">
        <v>7035</v>
      </c>
      <c r="D638" s="8" t="s">
        <v>7128</v>
      </c>
      <c r="E638" s="8" t="s">
        <v>7217</v>
      </c>
      <c r="F638" s="8">
        <v>31520</v>
      </c>
      <c r="G638" s="8" t="s">
        <v>7038</v>
      </c>
      <c r="H638" s="8" t="s">
        <v>7028</v>
      </c>
      <c r="I638" s="8">
        <v>68</v>
      </c>
      <c r="J638" s="8">
        <v>68</v>
      </c>
      <c r="K638" s="8" t="b">
        <v>1</v>
      </c>
    </row>
    <row r="639" s="8" customFormat="1" spans="1:11">
      <c r="A639" s="8" t="s">
        <v>8214</v>
      </c>
      <c r="B639" s="8" t="s">
        <v>7015</v>
      </c>
      <c r="D639" s="8" t="s">
        <v>7066</v>
      </c>
      <c r="E639" s="8" t="s">
        <v>7195</v>
      </c>
      <c r="F639" s="8">
        <v>14802</v>
      </c>
      <c r="G639" s="8" t="s">
        <v>7017</v>
      </c>
      <c r="H639" s="8" t="s">
        <v>7018</v>
      </c>
      <c r="I639" s="8">
        <v>69</v>
      </c>
      <c r="J639" s="8">
        <v>69</v>
      </c>
      <c r="K639" s="8" t="b">
        <v>1</v>
      </c>
    </row>
    <row r="640" s="8" customFormat="1" spans="1:11">
      <c r="A640" s="8" t="s">
        <v>8215</v>
      </c>
      <c r="B640" s="8" t="s">
        <v>7015</v>
      </c>
      <c r="D640" s="8" t="s">
        <v>7113</v>
      </c>
      <c r="E640" s="8" t="s">
        <v>8216</v>
      </c>
      <c r="F640" s="8">
        <v>19038</v>
      </c>
      <c r="G640" s="8" t="s">
        <v>7017</v>
      </c>
      <c r="H640" s="8" t="s">
        <v>7018</v>
      </c>
      <c r="I640" s="8">
        <v>69</v>
      </c>
      <c r="J640" s="8">
        <v>69</v>
      </c>
      <c r="K640" s="8" t="b">
        <v>1</v>
      </c>
    </row>
    <row r="641" s="8" customFormat="1" spans="1:11">
      <c r="A641" s="8" t="s">
        <v>8217</v>
      </c>
      <c r="B641" s="8" t="s">
        <v>7015</v>
      </c>
      <c r="D641" s="8" t="s">
        <v>7052</v>
      </c>
      <c r="E641" s="8" t="s">
        <v>8218</v>
      </c>
      <c r="F641" s="8">
        <v>6050</v>
      </c>
      <c r="G641" s="8" t="s">
        <v>7017</v>
      </c>
      <c r="H641" s="8" t="s">
        <v>7028</v>
      </c>
      <c r="I641" s="8">
        <v>69</v>
      </c>
      <c r="J641" s="8">
        <v>69</v>
      </c>
      <c r="K641" s="8" t="b">
        <v>1</v>
      </c>
    </row>
    <row r="642" s="8" customFormat="1" spans="1:11">
      <c r="A642" s="8" t="s">
        <v>8219</v>
      </c>
      <c r="B642" s="8" t="s">
        <v>7015</v>
      </c>
      <c r="D642" s="8" t="s">
        <v>7052</v>
      </c>
      <c r="E642" s="8" t="s">
        <v>8220</v>
      </c>
      <c r="F642" s="8">
        <v>6226</v>
      </c>
      <c r="G642" s="8" t="s">
        <v>7017</v>
      </c>
      <c r="H642" s="8" t="s">
        <v>7028</v>
      </c>
      <c r="I642" s="8">
        <v>69</v>
      </c>
      <c r="J642" s="8">
        <v>69</v>
      </c>
      <c r="K642" s="8" t="b">
        <v>1</v>
      </c>
    </row>
    <row r="643" s="8" customFormat="1" spans="1:11">
      <c r="A643" s="8" t="s">
        <v>8221</v>
      </c>
      <c r="B643" s="8" t="s">
        <v>7024</v>
      </c>
      <c r="D643" s="8" t="s">
        <v>7191</v>
      </c>
      <c r="E643" s="8" t="s">
        <v>8222</v>
      </c>
      <c r="F643" s="8">
        <v>98505</v>
      </c>
      <c r="G643" s="8" t="s">
        <v>7027</v>
      </c>
      <c r="H643" s="8" t="s">
        <v>7028</v>
      </c>
      <c r="I643" s="8">
        <v>69</v>
      </c>
      <c r="J643" s="8">
        <v>69</v>
      </c>
      <c r="K643" s="8" t="b">
        <v>1</v>
      </c>
    </row>
    <row r="644" s="8" customFormat="1" spans="1:11">
      <c r="A644" s="8" t="s">
        <v>8223</v>
      </c>
      <c r="B644" s="8" t="s">
        <v>7047</v>
      </c>
      <c r="D644" s="8" t="s">
        <v>7036</v>
      </c>
      <c r="E644" s="8" t="s">
        <v>1788</v>
      </c>
      <c r="F644" s="8">
        <v>28301</v>
      </c>
      <c r="G644" s="8" t="s">
        <v>7038</v>
      </c>
      <c r="H644" s="8" t="s">
        <v>7028</v>
      </c>
      <c r="I644" s="8">
        <v>69</v>
      </c>
      <c r="J644" s="8">
        <v>69</v>
      </c>
      <c r="K644" s="8" t="b">
        <v>1</v>
      </c>
    </row>
    <row r="645" s="8" customFormat="1" spans="1:11">
      <c r="A645" s="8" t="s">
        <v>8224</v>
      </c>
      <c r="B645" s="8" t="s">
        <v>7015</v>
      </c>
      <c r="D645" s="8" t="s">
        <v>7016</v>
      </c>
      <c r="E645" s="8" t="s">
        <v>8225</v>
      </c>
      <c r="F645" s="8">
        <v>1420</v>
      </c>
      <c r="G645" s="8" t="s">
        <v>7017</v>
      </c>
      <c r="H645" s="8" t="s">
        <v>7028</v>
      </c>
      <c r="I645" s="8">
        <v>69</v>
      </c>
      <c r="J645" s="8">
        <v>69</v>
      </c>
      <c r="K645" s="8" t="b">
        <v>1</v>
      </c>
    </row>
    <row r="646" s="8" customFormat="1" spans="1:11">
      <c r="A646" s="8" t="s">
        <v>8226</v>
      </c>
      <c r="B646" s="8" t="s">
        <v>7047</v>
      </c>
      <c r="D646" s="8" t="s">
        <v>7048</v>
      </c>
      <c r="E646" s="8" t="s">
        <v>8227</v>
      </c>
      <c r="F646" s="8">
        <v>33012</v>
      </c>
      <c r="G646" s="8" t="s">
        <v>7038</v>
      </c>
      <c r="H646" s="8" t="s">
        <v>7159</v>
      </c>
      <c r="I646" s="8">
        <v>69</v>
      </c>
      <c r="J646" s="8">
        <v>69</v>
      </c>
      <c r="K646" s="8" t="b">
        <v>1</v>
      </c>
    </row>
    <row r="647" s="8" customFormat="1" spans="1:11">
      <c r="A647" s="8" t="s">
        <v>8228</v>
      </c>
      <c r="B647" s="8" t="s">
        <v>7047</v>
      </c>
      <c r="D647" s="8" t="s">
        <v>7128</v>
      </c>
      <c r="E647" s="8" t="s">
        <v>8229</v>
      </c>
      <c r="F647" s="8">
        <v>31030</v>
      </c>
      <c r="G647" s="8" t="s">
        <v>7038</v>
      </c>
      <c r="H647" s="8" t="s">
        <v>7028</v>
      </c>
      <c r="I647" s="8">
        <v>69</v>
      </c>
      <c r="J647" s="8">
        <v>69</v>
      </c>
      <c r="K647" s="8" t="b">
        <v>1</v>
      </c>
    </row>
    <row r="648" s="8" customFormat="1" spans="1:11">
      <c r="A648" s="8" t="s">
        <v>8230</v>
      </c>
      <c r="B648" s="8" t="s">
        <v>7015</v>
      </c>
      <c r="D648" s="8" t="s">
        <v>7045</v>
      </c>
      <c r="E648" s="8" t="s">
        <v>162</v>
      </c>
      <c r="F648" s="8">
        <v>2903</v>
      </c>
      <c r="G648" s="8" t="s">
        <v>7017</v>
      </c>
      <c r="H648" s="8" t="s">
        <v>7018</v>
      </c>
      <c r="I648" s="8">
        <v>69</v>
      </c>
      <c r="J648" s="8">
        <v>69</v>
      </c>
      <c r="K648" s="8" t="b">
        <v>1</v>
      </c>
    </row>
    <row r="649" s="8" customFormat="1" spans="1:11">
      <c r="A649" s="8" t="s">
        <v>8231</v>
      </c>
      <c r="B649" s="8" t="s">
        <v>7015</v>
      </c>
      <c r="C649" s="8" t="s">
        <v>8232</v>
      </c>
      <c r="D649" s="8" t="s">
        <v>7103</v>
      </c>
      <c r="E649" s="8" t="s">
        <v>8233</v>
      </c>
      <c r="F649" s="8">
        <v>21727</v>
      </c>
      <c r="G649" s="8" t="s">
        <v>7017</v>
      </c>
      <c r="H649" s="8" t="s">
        <v>7018</v>
      </c>
      <c r="I649" s="8">
        <v>69</v>
      </c>
      <c r="J649" s="8">
        <v>69</v>
      </c>
      <c r="K649" s="8" t="b">
        <v>1</v>
      </c>
    </row>
    <row r="650" s="8" customFormat="1" spans="1:11">
      <c r="A650" s="8" t="s">
        <v>8234</v>
      </c>
      <c r="B650" s="8" t="s">
        <v>7047</v>
      </c>
      <c r="D650" s="8" t="s">
        <v>7384</v>
      </c>
      <c r="E650" s="8" t="s">
        <v>8235</v>
      </c>
      <c r="F650" s="8">
        <v>70310</v>
      </c>
      <c r="G650" s="8" t="s">
        <v>7038</v>
      </c>
      <c r="H650" s="8" t="s">
        <v>7028</v>
      </c>
      <c r="I650" s="8">
        <v>69</v>
      </c>
      <c r="J650" s="8">
        <v>69</v>
      </c>
      <c r="K650" s="8" t="b">
        <v>1</v>
      </c>
    </row>
    <row r="651" s="8" customFormat="1" spans="1:11">
      <c r="A651" s="8" t="s">
        <v>8236</v>
      </c>
      <c r="B651" s="8" t="s">
        <v>7024</v>
      </c>
      <c r="D651" s="8" t="s">
        <v>7079</v>
      </c>
      <c r="E651" s="8" t="s">
        <v>7680</v>
      </c>
      <c r="F651" s="8">
        <v>97520</v>
      </c>
      <c r="G651" s="8" t="s">
        <v>7027</v>
      </c>
      <c r="H651" s="8" t="s">
        <v>7028</v>
      </c>
      <c r="I651" s="8">
        <v>69</v>
      </c>
      <c r="J651" s="8">
        <v>69</v>
      </c>
      <c r="K651" s="8" t="b">
        <v>1</v>
      </c>
    </row>
    <row r="652" s="8" customFormat="1" spans="1:11">
      <c r="A652" s="8" t="s">
        <v>8237</v>
      </c>
      <c r="B652" s="8" t="s">
        <v>7015</v>
      </c>
      <c r="C652" s="8" t="s">
        <v>8238</v>
      </c>
      <c r="D652" s="8" t="s">
        <v>7066</v>
      </c>
      <c r="E652" s="8" t="s">
        <v>8239</v>
      </c>
      <c r="F652" s="8">
        <v>14063</v>
      </c>
      <c r="G652" s="8" t="s">
        <v>7017</v>
      </c>
      <c r="H652" s="8" t="s">
        <v>7028</v>
      </c>
      <c r="I652" s="8">
        <v>69</v>
      </c>
      <c r="J652" s="8">
        <v>69</v>
      </c>
      <c r="K652" s="8" t="b">
        <v>1</v>
      </c>
    </row>
    <row r="653" s="8" customFormat="1" spans="1:11">
      <c r="A653" s="8" t="s">
        <v>8240</v>
      </c>
      <c r="B653" s="8" t="s">
        <v>7015</v>
      </c>
      <c r="D653" s="8" t="s">
        <v>7066</v>
      </c>
      <c r="E653" s="8" t="s">
        <v>3562</v>
      </c>
      <c r="F653" s="8">
        <v>10301</v>
      </c>
      <c r="G653" s="8" t="s">
        <v>7017</v>
      </c>
      <c r="H653" s="8" t="s">
        <v>7018</v>
      </c>
      <c r="I653" s="8">
        <v>69</v>
      </c>
      <c r="J653" s="8">
        <v>69</v>
      </c>
      <c r="K653" s="8" t="b">
        <v>1</v>
      </c>
    </row>
    <row r="654" s="8" customFormat="1" spans="1:11">
      <c r="A654" s="8" t="s">
        <v>8241</v>
      </c>
      <c r="B654" s="8" t="s">
        <v>7015</v>
      </c>
      <c r="D654" s="8" t="s">
        <v>7043</v>
      </c>
      <c r="E654" s="8" t="s">
        <v>8242</v>
      </c>
      <c r="F654" s="8">
        <v>7470</v>
      </c>
      <c r="G654" s="8" t="s">
        <v>7017</v>
      </c>
      <c r="H654" s="8" t="s">
        <v>7028</v>
      </c>
      <c r="I654" s="8">
        <v>69</v>
      </c>
      <c r="J654" s="8">
        <v>69</v>
      </c>
      <c r="K654" s="8" t="b">
        <v>1</v>
      </c>
    </row>
    <row r="655" s="8" customFormat="1" spans="1:11">
      <c r="A655" s="8" t="s">
        <v>8243</v>
      </c>
      <c r="B655" s="8" t="s">
        <v>7055</v>
      </c>
      <c r="C655" s="8" t="s">
        <v>8244</v>
      </c>
      <c r="D655" s="8" t="s">
        <v>7066</v>
      </c>
      <c r="E655" s="8" t="s">
        <v>1895</v>
      </c>
      <c r="F655" s="8">
        <v>14456</v>
      </c>
      <c r="H655" s="8" t="s">
        <v>7018</v>
      </c>
      <c r="I655" s="8">
        <v>70</v>
      </c>
      <c r="J655" s="8">
        <v>70</v>
      </c>
      <c r="K655" s="8" t="b">
        <v>1</v>
      </c>
    </row>
    <row r="656" s="8" customFormat="1" spans="1:11">
      <c r="A656" s="8" t="s">
        <v>8245</v>
      </c>
      <c r="B656" s="8" t="s">
        <v>7055</v>
      </c>
      <c r="D656" s="8" t="s">
        <v>7106</v>
      </c>
      <c r="E656" s="8" t="s">
        <v>2308</v>
      </c>
      <c r="F656" s="8">
        <v>49006</v>
      </c>
      <c r="H656" s="8" t="s">
        <v>7018</v>
      </c>
      <c r="I656" s="8">
        <v>70</v>
      </c>
      <c r="J656" s="8">
        <v>70</v>
      </c>
      <c r="K656" s="8" t="b">
        <v>1</v>
      </c>
    </row>
    <row r="657" s="8" customFormat="1" spans="1:11">
      <c r="A657" s="8" t="s">
        <v>8246</v>
      </c>
      <c r="B657" s="8" t="s">
        <v>7055</v>
      </c>
      <c r="D657" s="8" t="s">
        <v>7113</v>
      </c>
      <c r="E657" s="8" t="s">
        <v>8247</v>
      </c>
      <c r="F657" s="8">
        <v>18104</v>
      </c>
      <c r="H657" s="8" t="s">
        <v>7018</v>
      </c>
      <c r="I657" s="8">
        <v>70</v>
      </c>
      <c r="J657" s="8">
        <v>70</v>
      </c>
      <c r="K657" s="8" t="b">
        <v>1</v>
      </c>
    </row>
    <row r="658" s="8" customFormat="1" spans="1:11">
      <c r="A658" s="8" t="s">
        <v>8248</v>
      </c>
      <c r="B658" s="8" t="s">
        <v>7024</v>
      </c>
      <c r="D658" s="8" t="s">
        <v>7079</v>
      </c>
      <c r="E658" s="8" t="s">
        <v>8249</v>
      </c>
      <c r="F658" s="8">
        <v>97301</v>
      </c>
      <c r="G658" s="8" t="s">
        <v>7027</v>
      </c>
      <c r="H658" s="8" t="s">
        <v>7018</v>
      </c>
      <c r="I658" s="8">
        <v>71</v>
      </c>
      <c r="J658" s="8">
        <v>71</v>
      </c>
      <c r="K658" s="8" t="b">
        <v>0</v>
      </c>
    </row>
    <row r="659" s="8" customFormat="1" spans="1:11">
      <c r="A659" s="8" t="s">
        <v>8250</v>
      </c>
      <c r="B659" s="8" t="s">
        <v>7047</v>
      </c>
      <c r="D659" s="8" t="s">
        <v>7036</v>
      </c>
      <c r="E659" s="8" t="s">
        <v>8251</v>
      </c>
      <c r="F659" s="8">
        <v>28109</v>
      </c>
      <c r="G659" s="8" t="s">
        <v>7038</v>
      </c>
      <c r="H659" s="8" t="s">
        <v>7018</v>
      </c>
      <c r="I659" s="8">
        <v>71</v>
      </c>
      <c r="J659" s="8">
        <v>71</v>
      </c>
      <c r="K659" s="8" t="b">
        <v>0</v>
      </c>
    </row>
    <row r="660" s="8" customFormat="1" spans="1:11">
      <c r="A660" s="8" t="s">
        <v>8252</v>
      </c>
      <c r="B660" s="8" t="s">
        <v>7024</v>
      </c>
      <c r="D660" s="8" t="s">
        <v>7111</v>
      </c>
      <c r="E660" s="8" t="s">
        <v>8253</v>
      </c>
      <c r="F660" s="8">
        <v>76909</v>
      </c>
      <c r="G660" s="8" t="s">
        <v>7027</v>
      </c>
      <c r="H660" s="8" t="s">
        <v>7028</v>
      </c>
      <c r="I660" s="8">
        <v>72</v>
      </c>
      <c r="J660" s="8">
        <v>72</v>
      </c>
      <c r="K660" s="8" t="b">
        <v>0</v>
      </c>
    </row>
    <row r="661" s="8" customFormat="1" spans="1:11">
      <c r="A661" s="8" t="s">
        <v>8254</v>
      </c>
      <c r="B661" s="8" t="s">
        <v>7055</v>
      </c>
      <c r="D661" s="8" t="s">
        <v>7066</v>
      </c>
      <c r="E661" s="8" t="s">
        <v>8255</v>
      </c>
      <c r="F661" s="8">
        <v>12504</v>
      </c>
      <c r="H661" s="8" t="s">
        <v>7018</v>
      </c>
      <c r="I661" s="8">
        <v>72</v>
      </c>
      <c r="J661" s="8">
        <v>72</v>
      </c>
      <c r="K661" s="8" t="b">
        <v>0</v>
      </c>
    </row>
    <row r="662" s="8" customFormat="1" spans="1:11">
      <c r="A662" s="8" t="s">
        <v>8256</v>
      </c>
      <c r="B662" s="8" t="s">
        <v>7035</v>
      </c>
      <c r="D662" s="8" t="s">
        <v>7036</v>
      </c>
      <c r="E662" s="8" t="s">
        <v>8257</v>
      </c>
      <c r="F662" s="8">
        <v>28757</v>
      </c>
      <c r="G662" s="8" t="s">
        <v>7038</v>
      </c>
      <c r="H662" s="8" t="s">
        <v>7018</v>
      </c>
      <c r="I662" s="8">
        <v>72</v>
      </c>
      <c r="J662" s="8">
        <v>72</v>
      </c>
      <c r="K662" s="8" t="b">
        <v>0</v>
      </c>
    </row>
    <row r="663" s="8" customFormat="1" spans="1:11">
      <c r="A663" s="8" t="s">
        <v>8258</v>
      </c>
      <c r="B663" s="8" t="s">
        <v>7042</v>
      </c>
      <c r="C663" s="8" t="s">
        <v>8259</v>
      </c>
      <c r="D663" s="8" t="s">
        <v>7066</v>
      </c>
      <c r="E663" s="8" t="s">
        <v>3060</v>
      </c>
      <c r="F663" s="8">
        <v>13902</v>
      </c>
      <c r="H663" s="8" t="s">
        <v>7028</v>
      </c>
      <c r="I663" s="8">
        <v>73</v>
      </c>
      <c r="J663" s="8">
        <v>73</v>
      </c>
      <c r="K663" s="8" t="b">
        <v>1</v>
      </c>
    </row>
    <row r="664" s="8" customFormat="1" spans="1:11">
      <c r="A664" s="8" t="s">
        <v>8260</v>
      </c>
      <c r="B664" s="8" t="s">
        <v>7042</v>
      </c>
      <c r="C664" s="8" t="s">
        <v>8261</v>
      </c>
      <c r="D664" s="8" t="s">
        <v>7021</v>
      </c>
      <c r="E664" s="8" t="s">
        <v>2451</v>
      </c>
      <c r="F664" s="8">
        <v>47405</v>
      </c>
      <c r="H664" s="8" t="s">
        <v>7028</v>
      </c>
      <c r="I664" s="8">
        <v>73</v>
      </c>
      <c r="J664" s="8">
        <v>73</v>
      </c>
      <c r="K664" s="8" t="b">
        <v>1</v>
      </c>
    </row>
    <row r="665" s="8" customFormat="1" spans="1:11">
      <c r="A665" s="8" t="s">
        <v>8262</v>
      </c>
      <c r="B665" s="8" t="s">
        <v>7042</v>
      </c>
      <c r="D665" s="8" t="s">
        <v>7384</v>
      </c>
      <c r="E665" s="8" t="s">
        <v>2581</v>
      </c>
      <c r="F665" s="8">
        <v>70118</v>
      </c>
      <c r="H665" s="8" t="s">
        <v>7018</v>
      </c>
      <c r="I665" s="8">
        <v>73</v>
      </c>
      <c r="J665" s="8">
        <v>73</v>
      </c>
      <c r="K665" s="8" t="b">
        <v>1</v>
      </c>
    </row>
    <row r="666" s="8" customFormat="1" spans="1:11">
      <c r="A666" s="8" t="s">
        <v>8263</v>
      </c>
      <c r="B666" s="8" t="s">
        <v>7047</v>
      </c>
      <c r="D666" s="8" t="s">
        <v>7188</v>
      </c>
      <c r="E666" s="8" t="s">
        <v>8264</v>
      </c>
      <c r="F666" s="8">
        <v>72801</v>
      </c>
      <c r="G666" s="8" t="s">
        <v>7038</v>
      </c>
      <c r="H666" s="8" t="s">
        <v>7028</v>
      </c>
      <c r="I666" s="8">
        <v>73</v>
      </c>
      <c r="J666" s="8">
        <v>73</v>
      </c>
      <c r="K666" s="8" t="b">
        <v>1</v>
      </c>
    </row>
    <row r="667" s="8" customFormat="1" spans="1:11">
      <c r="A667" s="8" t="s">
        <v>8265</v>
      </c>
      <c r="B667" s="8" t="s">
        <v>7024</v>
      </c>
      <c r="D667" s="8" t="s">
        <v>7079</v>
      </c>
      <c r="E667" s="8" t="s">
        <v>2574</v>
      </c>
      <c r="F667" s="8">
        <v>97401</v>
      </c>
      <c r="G667" s="8" t="s">
        <v>7027</v>
      </c>
      <c r="H667" s="8" t="s">
        <v>7018</v>
      </c>
      <c r="I667" s="8">
        <v>73</v>
      </c>
      <c r="J667" s="8">
        <v>73</v>
      </c>
      <c r="K667" s="8" t="b">
        <v>1</v>
      </c>
    </row>
    <row r="668" s="8" customFormat="1" spans="1:11">
      <c r="A668" s="8" t="s">
        <v>8266</v>
      </c>
      <c r="B668" s="8" t="s">
        <v>7055</v>
      </c>
      <c r="C668" s="8" t="s">
        <v>8267</v>
      </c>
      <c r="D668" s="8" t="s">
        <v>7223</v>
      </c>
      <c r="E668" s="8" t="s">
        <v>8268</v>
      </c>
      <c r="F668" s="8">
        <v>56321</v>
      </c>
      <c r="H668" s="8" t="s">
        <v>7018</v>
      </c>
      <c r="I668" s="8">
        <v>73</v>
      </c>
      <c r="J668" s="8">
        <v>73</v>
      </c>
      <c r="K668" s="8" t="b">
        <v>1</v>
      </c>
    </row>
    <row r="669" s="8" customFormat="1" spans="1:11">
      <c r="A669" s="8" t="s">
        <v>8269</v>
      </c>
      <c r="B669" s="8" t="s">
        <v>7024</v>
      </c>
      <c r="C669" s="8" t="s">
        <v>8270</v>
      </c>
      <c r="D669" s="8" t="s">
        <v>7220</v>
      </c>
      <c r="E669" s="8" t="s">
        <v>1917</v>
      </c>
      <c r="F669" s="8">
        <v>96813</v>
      </c>
      <c r="G669" s="8" t="s">
        <v>7027</v>
      </c>
      <c r="H669" s="8" t="s">
        <v>7018</v>
      </c>
      <c r="I669" s="8">
        <v>73</v>
      </c>
      <c r="J669" s="8">
        <v>73</v>
      </c>
      <c r="K669" s="8" t="b">
        <v>1</v>
      </c>
    </row>
    <row r="670" s="8" customFormat="1" spans="1:11">
      <c r="A670" s="8" t="s">
        <v>8271</v>
      </c>
      <c r="B670" s="8" t="s">
        <v>7055</v>
      </c>
      <c r="D670" s="8" t="s">
        <v>7041</v>
      </c>
      <c r="E670" s="8" t="s">
        <v>8272</v>
      </c>
      <c r="F670" s="8">
        <v>60045</v>
      </c>
      <c r="H670" s="8" t="s">
        <v>7018</v>
      </c>
      <c r="I670" s="8">
        <v>73</v>
      </c>
      <c r="J670" s="8">
        <v>73</v>
      </c>
      <c r="K670" s="8" t="b">
        <v>1</v>
      </c>
    </row>
    <row r="671" s="8" customFormat="1" spans="1:11">
      <c r="A671" s="8" t="s">
        <v>8273</v>
      </c>
      <c r="B671" s="8" t="s">
        <v>7047</v>
      </c>
      <c r="D671" s="8" t="s">
        <v>7384</v>
      </c>
      <c r="E671" s="8" t="s">
        <v>8274</v>
      </c>
      <c r="F671" s="8">
        <v>71497</v>
      </c>
      <c r="G671" s="8" t="s">
        <v>7038</v>
      </c>
      <c r="H671" s="8" t="s">
        <v>7028</v>
      </c>
      <c r="I671" s="8">
        <v>73</v>
      </c>
      <c r="J671" s="8">
        <v>73</v>
      </c>
      <c r="K671" s="8" t="b">
        <v>1</v>
      </c>
    </row>
    <row r="672" s="8" customFormat="1" spans="1:11">
      <c r="A672" s="8" t="s">
        <v>8275</v>
      </c>
      <c r="B672" s="8" t="s">
        <v>7047</v>
      </c>
      <c r="D672" s="8" t="s">
        <v>8276</v>
      </c>
      <c r="E672" s="8" t="s">
        <v>8277</v>
      </c>
      <c r="F672" s="8">
        <v>802</v>
      </c>
      <c r="G672" s="8" t="s">
        <v>7038</v>
      </c>
      <c r="H672" s="8" t="s">
        <v>7028</v>
      </c>
      <c r="I672" s="8">
        <v>73</v>
      </c>
      <c r="J672" s="8">
        <v>73</v>
      </c>
      <c r="K672" s="8" t="b">
        <v>1</v>
      </c>
    </row>
    <row r="673" s="8" customFormat="1" spans="1:11">
      <c r="A673" s="8" t="s">
        <v>8278</v>
      </c>
      <c r="B673" s="8" t="s">
        <v>7020</v>
      </c>
      <c r="D673" s="8" t="s">
        <v>7089</v>
      </c>
      <c r="E673" s="8" t="s">
        <v>148</v>
      </c>
      <c r="F673" s="8">
        <v>63105</v>
      </c>
      <c r="G673" s="8" t="s">
        <v>7022</v>
      </c>
      <c r="H673" s="8" t="s">
        <v>7018</v>
      </c>
      <c r="I673" s="8">
        <v>74</v>
      </c>
      <c r="J673" s="8">
        <v>74</v>
      </c>
      <c r="K673" s="8" t="b">
        <v>1</v>
      </c>
    </row>
    <row r="674" s="8" customFormat="1" spans="1:11">
      <c r="A674" s="8" t="s">
        <v>8279</v>
      </c>
      <c r="B674" s="8" t="s">
        <v>7035</v>
      </c>
      <c r="C674" s="8" t="s">
        <v>8280</v>
      </c>
      <c r="D674" s="8" t="s">
        <v>7598</v>
      </c>
      <c r="E674" s="8" t="s">
        <v>8281</v>
      </c>
      <c r="F674" s="8">
        <v>785</v>
      </c>
      <c r="G674" s="8" t="s">
        <v>7038</v>
      </c>
      <c r="H674" s="8" t="s">
        <v>7018</v>
      </c>
      <c r="I674" s="8">
        <v>74</v>
      </c>
      <c r="J674" s="8">
        <v>74</v>
      </c>
      <c r="K674" s="8" t="b">
        <v>1</v>
      </c>
    </row>
    <row r="675" s="8" customFormat="1" spans="1:11">
      <c r="A675" s="8" t="s">
        <v>8282</v>
      </c>
      <c r="B675" s="8" t="s">
        <v>7024</v>
      </c>
      <c r="D675" s="8" t="s">
        <v>7640</v>
      </c>
      <c r="E675" s="8" t="s">
        <v>3337</v>
      </c>
      <c r="F675" s="8">
        <v>74171</v>
      </c>
      <c r="G675" s="8" t="s">
        <v>7027</v>
      </c>
      <c r="H675" s="8" t="s">
        <v>7018</v>
      </c>
      <c r="I675" s="8">
        <v>74</v>
      </c>
      <c r="J675" s="8">
        <v>74</v>
      </c>
      <c r="K675" s="8" t="b">
        <v>1</v>
      </c>
    </row>
    <row r="676" s="8" customFormat="1" spans="1:11">
      <c r="A676" s="8" t="s">
        <v>8283</v>
      </c>
      <c r="B676" s="8" t="s">
        <v>7035</v>
      </c>
      <c r="C676" s="8" t="s">
        <v>8284</v>
      </c>
      <c r="D676" s="8" t="s">
        <v>7128</v>
      </c>
      <c r="E676" s="8" t="s">
        <v>7212</v>
      </c>
      <c r="F676" s="8">
        <v>31833</v>
      </c>
      <c r="G676" s="8" t="s">
        <v>7038</v>
      </c>
      <c r="H676" s="8" t="s">
        <v>7018</v>
      </c>
      <c r="I676" s="8">
        <v>74</v>
      </c>
      <c r="J676" s="8">
        <v>74</v>
      </c>
      <c r="K676" s="8" t="b">
        <v>1</v>
      </c>
    </row>
    <row r="677" s="8" customFormat="1" spans="1:11">
      <c r="A677" s="8" t="s">
        <v>8285</v>
      </c>
      <c r="B677" s="8" t="s">
        <v>7035</v>
      </c>
      <c r="D677" s="8" t="s">
        <v>7207</v>
      </c>
      <c r="E677" s="8" t="s">
        <v>1646</v>
      </c>
      <c r="F677" s="8">
        <v>35401</v>
      </c>
      <c r="G677" s="8" t="s">
        <v>7038</v>
      </c>
      <c r="H677" s="8" t="s">
        <v>7018</v>
      </c>
      <c r="I677" s="8">
        <v>74</v>
      </c>
      <c r="J677" s="8">
        <v>74</v>
      </c>
      <c r="K677" s="8" t="b">
        <v>1</v>
      </c>
    </row>
    <row r="678" s="8" customFormat="1" spans="1:11">
      <c r="A678" s="8" t="s">
        <v>8286</v>
      </c>
      <c r="B678" s="8" t="s">
        <v>7020</v>
      </c>
      <c r="D678" s="8" t="s">
        <v>7072</v>
      </c>
      <c r="E678" s="8" t="s">
        <v>8287</v>
      </c>
      <c r="F678" s="8">
        <v>54601</v>
      </c>
      <c r="G678" s="8" t="s">
        <v>7022</v>
      </c>
      <c r="H678" s="8" t="s">
        <v>7018</v>
      </c>
      <c r="I678" s="8">
        <v>74</v>
      </c>
      <c r="J678" s="8">
        <v>74</v>
      </c>
      <c r="K678" s="8" t="b">
        <v>1</v>
      </c>
    </row>
    <row r="679" s="8" customFormat="1" spans="1:11">
      <c r="A679" s="8" t="s">
        <v>8288</v>
      </c>
      <c r="B679" s="8" t="s">
        <v>7024</v>
      </c>
      <c r="D679" s="8" t="s">
        <v>7183</v>
      </c>
      <c r="E679" s="8" t="s">
        <v>8289</v>
      </c>
      <c r="F679" s="8">
        <v>81231</v>
      </c>
      <c r="G679" s="8" t="s">
        <v>7027</v>
      </c>
      <c r="H679" s="8" t="s">
        <v>7028</v>
      </c>
      <c r="I679" s="8">
        <v>74</v>
      </c>
      <c r="J679" s="8">
        <v>74</v>
      </c>
      <c r="K679" s="8" t="b">
        <v>1</v>
      </c>
    </row>
    <row r="680" s="8" customFormat="1" spans="1:11">
      <c r="A680" s="8" t="s">
        <v>8290</v>
      </c>
      <c r="B680" s="8" t="s">
        <v>7055</v>
      </c>
      <c r="D680" s="8" t="s">
        <v>7113</v>
      </c>
      <c r="E680" s="8" t="s">
        <v>8291</v>
      </c>
      <c r="F680" s="8">
        <v>16335</v>
      </c>
      <c r="H680" s="8" t="s">
        <v>7018</v>
      </c>
      <c r="I680" s="8">
        <v>75</v>
      </c>
      <c r="J680" s="8">
        <v>75</v>
      </c>
      <c r="K680" s="8" t="b">
        <v>1</v>
      </c>
    </row>
    <row r="681" s="8" customFormat="1" spans="1:11">
      <c r="A681" s="8" t="s">
        <v>8292</v>
      </c>
      <c r="B681" s="8" t="s">
        <v>7055</v>
      </c>
      <c r="D681" s="8" t="s">
        <v>7075</v>
      </c>
      <c r="E681" s="8" t="s">
        <v>8293</v>
      </c>
      <c r="F681" s="8">
        <v>44691</v>
      </c>
      <c r="H681" s="8" t="s">
        <v>7018</v>
      </c>
      <c r="I681" s="8">
        <v>75</v>
      </c>
      <c r="J681" s="8">
        <v>75</v>
      </c>
      <c r="K681" s="8" t="b">
        <v>1</v>
      </c>
    </row>
    <row r="682" s="8" customFormat="1" spans="1:11">
      <c r="A682" s="8" t="s">
        <v>8294</v>
      </c>
      <c r="B682" s="8" t="s">
        <v>7055</v>
      </c>
      <c r="D682" s="8" t="s">
        <v>7041</v>
      </c>
      <c r="E682" s="8" t="s">
        <v>8295</v>
      </c>
      <c r="F682" s="8">
        <v>61401</v>
      </c>
      <c r="H682" s="8" t="s">
        <v>7018</v>
      </c>
      <c r="I682" s="8">
        <v>75</v>
      </c>
      <c r="J682" s="8">
        <v>75</v>
      </c>
      <c r="K682" s="8" t="b">
        <v>1</v>
      </c>
    </row>
    <row r="683" s="8" customFormat="1" spans="1:11">
      <c r="A683" s="8" t="s">
        <v>8296</v>
      </c>
      <c r="B683" s="8" t="s">
        <v>7055</v>
      </c>
      <c r="D683" s="8" t="s">
        <v>7072</v>
      </c>
      <c r="E683" s="8" t="s">
        <v>8297</v>
      </c>
      <c r="F683" s="8">
        <v>54911</v>
      </c>
      <c r="H683" s="8" t="s">
        <v>7018</v>
      </c>
      <c r="I683" s="8">
        <v>75</v>
      </c>
      <c r="J683" s="8">
        <v>75</v>
      </c>
      <c r="K683" s="8" t="b">
        <v>1</v>
      </c>
    </row>
    <row r="684" s="8" customFormat="1" spans="1:11">
      <c r="A684" s="8" t="s">
        <v>8298</v>
      </c>
      <c r="B684" s="8" t="s">
        <v>7024</v>
      </c>
      <c r="D684" s="8" t="s">
        <v>7640</v>
      </c>
      <c r="E684" s="8" t="s">
        <v>7872</v>
      </c>
      <c r="F684" s="8">
        <v>73008</v>
      </c>
      <c r="G684" s="8" t="s">
        <v>7027</v>
      </c>
      <c r="H684" s="8" t="s">
        <v>7018</v>
      </c>
      <c r="I684" s="8">
        <v>75</v>
      </c>
      <c r="J684" s="8">
        <v>75</v>
      </c>
      <c r="K684" s="8" t="b">
        <v>1</v>
      </c>
    </row>
    <row r="685" s="8" customFormat="1" spans="1:11">
      <c r="A685" s="8" t="s">
        <v>8299</v>
      </c>
      <c r="B685" s="8" t="s">
        <v>7055</v>
      </c>
      <c r="C685" s="8" t="s">
        <v>8300</v>
      </c>
      <c r="D685" s="8" t="s">
        <v>7103</v>
      </c>
      <c r="E685" s="8" t="s">
        <v>7104</v>
      </c>
      <c r="F685" s="8">
        <v>21401</v>
      </c>
      <c r="H685" s="8" t="s">
        <v>7018</v>
      </c>
      <c r="I685" s="8">
        <v>75</v>
      </c>
      <c r="J685" s="8">
        <v>75</v>
      </c>
      <c r="K685" s="8" t="b">
        <v>1</v>
      </c>
    </row>
    <row r="686" s="8" customFormat="1" spans="1:11">
      <c r="A686" s="8" t="s">
        <v>8301</v>
      </c>
      <c r="B686" s="8" t="s">
        <v>7024</v>
      </c>
      <c r="C686" s="8" t="s">
        <v>8302</v>
      </c>
      <c r="D686" s="8" t="s">
        <v>7111</v>
      </c>
      <c r="E686" s="8" t="s">
        <v>8303</v>
      </c>
      <c r="F686" s="8">
        <v>75503</v>
      </c>
      <c r="G686" s="8" t="s">
        <v>7027</v>
      </c>
      <c r="H686" s="8" t="s">
        <v>7028</v>
      </c>
      <c r="I686" s="8">
        <v>75</v>
      </c>
      <c r="J686" s="8">
        <v>75</v>
      </c>
      <c r="K686" s="8" t="b">
        <v>1</v>
      </c>
    </row>
    <row r="687" s="8" customFormat="1" spans="1:11">
      <c r="A687" s="8" t="s">
        <v>8304</v>
      </c>
      <c r="B687" s="8" t="s">
        <v>7055</v>
      </c>
      <c r="D687" s="8" t="s">
        <v>7016</v>
      </c>
      <c r="E687" s="8" t="s">
        <v>8305</v>
      </c>
      <c r="F687" s="8">
        <v>2766</v>
      </c>
      <c r="H687" s="8" t="s">
        <v>7018</v>
      </c>
      <c r="I687" s="8">
        <v>75</v>
      </c>
      <c r="J687" s="8">
        <v>75</v>
      </c>
      <c r="K687" s="8" t="b">
        <v>1</v>
      </c>
    </row>
    <row r="688" s="8" customFormat="1" spans="1:11">
      <c r="A688" s="8" t="s">
        <v>838</v>
      </c>
      <c r="B688" s="8" t="s">
        <v>7042</v>
      </c>
      <c r="D688" s="8" t="s">
        <v>7183</v>
      </c>
      <c r="E688" s="8" t="s">
        <v>837</v>
      </c>
      <c r="F688" s="8">
        <v>80401</v>
      </c>
      <c r="H688" s="8" t="s">
        <v>7028</v>
      </c>
      <c r="I688" s="8">
        <v>76</v>
      </c>
      <c r="J688" s="8">
        <v>76</v>
      </c>
      <c r="K688" s="8" t="b">
        <v>1</v>
      </c>
    </row>
    <row r="689" s="8" customFormat="1" spans="1:11">
      <c r="A689" s="8" t="s">
        <v>8306</v>
      </c>
      <c r="B689" s="8" t="s">
        <v>7042</v>
      </c>
      <c r="D689" s="8" t="s">
        <v>7026</v>
      </c>
      <c r="E689" s="8" t="s">
        <v>8307</v>
      </c>
      <c r="F689" s="8">
        <v>90263</v>
      </c>
      <c r="H689" s="8" t="s">
        <v>7018</v>
      </c>
      <c r="I689" s="8">
        <v>76</v>
      </c>
      <c r="J689" s="8">
        <v>76</v>
      </c>
      <c r="K689" s="8" t="b">
        <v>1</v>
      </c>
    </row>
    <row r="690" s="8" customFormat="1" spans="1:11">
      <c r="A690" s="8" t="s">
        <v>1575</v>
      </c>
      <c r="B690" s="8" t="s">
        <v>7042</v>
      </c>
      <c r="D690" s="8" t="s">
        <v>7043</v>
      </c>
      <c r="E690" s="8" t="s">
        <v>1574</v>
      </c>
      <c r="F690" s="8">
        <v>7030</v>
      </c>
      <c r="H690" s="8" t="s">
        <v>7018</v>
      </c>
      <c r="I690" s="8">
        <v>76</v>
      </c>
      <c r="J690" s="8">
        <v>76</v>
      </c>
      <c r="K690" s="8" t="b">
        <v>1</v>
      </c>
    </row>
    <row r="691" s="8" customFormat="1" spans="1:11">
      <c r="A691" s="8" t="s">
        <v>8308</v>
      </c>
      <c r="B691" s="8" t="s">
        <v>7042</v>
      </c>
      <c r="C691" s="8" t="s">
        <v>8309</v>
      </c>
      <c r="D691" s="8" t="s">
        <v>7066</v>
      </c>
      <c r="E691" s="8" t="s">
        <v>2546</v>
      </c>
      <c r="F691" s="8">
        <v>14214</v>
      </c>
      <c r="H691" s="8" t="s">
        <v>7028</v>
      </c>
      <c r="I691" s="8">
        <v>76</v>
      </c>
      <c r="J691" s="8">
        <v>76</v>
      </c>
      <c r="K691" s="8" t="b">
        <v>1</v>
      </c>
    </row>
    <row r="692" s="8" customFormat="1" spans="1:11">
      <c r="A692" s="8" t="s">
        <v>1823</v>
      </c>
      <c r="B692" s="8" t="s">
        <v>7042</v>
      </c>
      <c r="C692" s="8" t="s">
        <v>8310</v>
      </c>
      <c r="D692" s="8" t="s">
        <v>7026</v>
      </c>
      <c r="E692" s="8" t="s">
        <v>1821</v>
      </c>
      <c r="F692" s="8">
        <v>92521</v>
      </c>
      <c r="H692" s="8" t="s">
        <v>7028</v>
      </c>
      <c r="I692" s="8">
        <v>76</v>
      </c>
      <c r="J692" s="8">
        <v>76</v>
      </c>
      <c r="K692" s="8" t="b">
        <v>1</v>
      </c>
    </row>
    <row r="693" s="8" customFormat="1" spans="1:11">
      <c r="A693" s="8" t="s">
        <v>1858</v>
      </c>
      <c r="B693" s="8" t="s">
        <v>7042</v>
      </c>
      <c r="D693" s="8" t="s">
        <v>8311</v>
      </c>
      <c r="E693" s="8" t="s">
        <v>1351</v>
      </c>
      <c r="F693" s="8">
        <v>19716</v>
      </c>
      <c r="H693" s="8" t="s">
        <v>7028</v>
      </c>
      <c r="I693" s="8">
        <v>76</v>
      </c>
      <c r="J693" s="8">
        <v>76</v>
      </c>
      <c r="K693" s="8" t="b">
        <v>1</v>
      </c>
    </row>
    <row r="694" s="8" customFormat="1" spans="1:11">
      <c r="A694" s="8" t="s">
        <v>8312</v>
      </c>
      <c r="B694" s="8" t="s">
        <v>7055</v>
      </c>
      <c r="D694" s="8" t="s">
        <v>7079</v>
      </c>
      <c r="E694" s="8" t="s">
        <v>8249</v>
      </c>
      <c r="F694" s="8">
        <v>97301</v>
      </c>
      <c r="H694" s="8" t="s">
        <v>7018</v>
      </c>
      <c r="I694" s="8">
        <v>76</v>
      </c>
      <c r="J694" s="8">
        <v>75</v>
      </c>
      <c r="K694" s="8" t="b">
        <v>1</v>
      </c>
    </row>
    <row r="695" s="8" customFormat="1" spans="1:11">
      <c r="A695" s="8" t="s">
        <v>8313</v>
      </c>
      <c r="B695" s="8" t="s">
        <v>7020</v>
      </c>
      <c r="C695" s="8" t="s">
        <v>8314</v>
      </c>
      <c r="D695" s="8" t="s">
        <v>7358</v>
      </c>
      <c r="E695" s="8" t="s">
        <v>850</v>
      </c>
      <c r="F695" s="8">
        <v>68106</v>
      </c>
      <c r="G695" s="8" t="s">
        <v>7022</v>
      </c>
      <c r="H695" s="8" t="s">
        <v>7018</v>
      </c>
      <c r="I695" s="8">
        <v>76</v>
      </c>
      <c r="J695" s="8">
        <v>76</v>
      </c>
      <c r="K695" s="8" t="b">
        <v>1</v>
      </c>
    </row>
    <row r="696" s="8" customFormat="1" spans="1:11">
      <c r="A696" s="8" t="s">
        <v>8315</v>
      </c>
      <c r="B696" s="8" t="s">
        <v>7020</v>
      </c>
      <c r="D696" s="8" t="s">
        <v>7358</v>
      </c>
      <c r="E696" s="8" t="s">
        <v>8316</v>
      </c>
      <c r="F696" s="8">
        <v>68434</v>
      </c>
      <c r="G696" s="8" t="s">
        <v>7022</v>
      </c>
      <c r="H696" s="8" t="s">
        <v>7018</v>
      </c>
      <c r="I696" s="8">
        <v>76</v>
      </c>
      <c r="J696" s="8">
        <v>76</v>
      </c>
      <c r="K696" s="8" t="b">
        <v>1</v>
      </c>
    </row>
    <row r="697" s="8" customFormat="1" spans="1:11">
      <c r="A697" s="8" t="s">
        <v>8317</v>
      </c>
      <c r="B697" s="8" t="s">
        <v>7035</v>
      </c>
      <c r="C697" s="8" t="s">
        <v>8318</v>
      </c>
      <c r="D697" s="8" t="s">
        <v>7598</v>
      </c>
      <c r="E697" s="8" t="s">
        <v>8319</v>
      </c>
      <c r="F697" s="8">
        <v>715</v>
      </c>
      <c r="G697" s="8" t="s">
        <v>7038</v>
      </c>
      <c r="H697" s="8" t="s">
        <v>7018</v>
      </c>
      <c r="I697" s="8">
        <v>76</v>
      </c>
      <c r="J697" s="8">
        <v>76</v>
      </c>
      <c r="K697" s="8" t="b">
        <v>1</v>
      </c>
    </row>
    <row r="698" s="8" customFormat="1" spans="1:11">
      <c r="A698" s="8" t="s">
        <v>8320</v>
      </c>
      <c r="B698" s="8" t="s">
        <v>7035</v>
      </c>
      <c r="C698" s="8" t="s">
        <v>8321</v>
      </c>
      <c r="D698" s="8" t="s">
        <v>7036</v>
      </c>
      <c r="E698" s="8" t="s">
        <v>7588</v>
      </c>
      <c r="F698" s="8">
        <v>27909</v>
      </c>
      <c r="G698" s="8" t="s">
        <v>7038</v>
      </c>
      <c r="H698" s="8" t="s">
        <v>7018</v>
      </c>
      <c r="I698" s="8">
        <v>76</v>
      </c>
      <c r="J698" s="8">
        <v>76</v>
      </c>
      <c r="K698" s="8" t="b">
        <v>1</v>
      </c>
    </row>
    <row r="699" s="8" customFormat="1" spans="1:11">
      <c r="A699" s="8" t="s">
        <v>8322</v>
      </c>
      <c r="B699" s="8" t="s">
        <v>7047</v>
      </c>
      <c r="D699" s="8" t="s">
        <v>7480</v>
      </c>
      <c r="E699" s="8" t="s">
        <v>8323</v>
      </c>
      <c r="F699" s="8">
        <v>40347</v>
      </c>
      <c r="G699" s="8" t="s">
        <v>7038</v>
      </c>
      <c r="H699" s="8" t="s">
        <v>7018</v>
      </c>
      <c r="I699" s="8">
        <v>76</v>
      </c>
      <c r="J699" s="8">
        <v>76</v>
      </c>
      <c r="K699" s="8" t="b">
        <v>1</v>
      </c>
    </row>
    <row r="700" s="8" customFormat="1" spans="1:11">
      <c r="A700" s="8" t="s">
        <v>8324</v>
      </c>
      <c r="B700" s="8" t="s">
        <v>7020</v>
      </c>
      <c r="D700" s="8" t="s">
        <v>7089</v>
      </c>
      <c r="E700" s="8" t="s">
        <v>8325</v>
      </c>
      <c r="F700" s="8">
        <v>64468</v>
      </c>
      <c r="G700" s="8" t="s">
        <v>7022</v>
      </c>
      <c r="H700" s="8" t="s">
        <v>7028</v>
      </c>
      <c r="I700" s="8">
        <v>76</v>
      </c>
      <c r="J700" s="8">
        <v>76</v>
      </c>
      <c r="K700" s="8" t="b">
        <v>1</v>
      </c>
    </row>
    <row r="701" s="8" customFormat="1" spans="1:11">
      <c r="A701" s="8" t="s">
        <v>8326</v>
      </c>
      <c r="B701" s="8" t="s">
        <v>7020</v>
      </c>
      <c r="C701" s="8" t="s">
        <v>8327</v>
      </c>
      <c r="D701" s="8" t="s">
        <v>7223</v>
      </c>
      <c r="E701" s="8" t="s">
        <v>8328</v>
      </c>
      <c r="F701" s="8">
        <v>56301</v>
      </c>
      <c r="G701" s="8" t="s">
        <v>7022</v>
      </c>
      <c r="H701" s="8" t="s">
        <v>7028</v>
      </c>
      <c r="I701" s="8">
        <v>76</v>
      </c>
      <c r="J701" s="8">
        <v>76</v>
      </c>
      <c r="K701" s="8" t="b">
        <v>1</v>
      </c>
    </row>
    <row r="702" s="8" customFormat="1" spans="1:11">
      <c r="A702" s="8" t="s">
        <v>8329</v>
      </c>
      <c r="B702" s="8" t="s">
        <v>7047</v>
      </c>
      <c r="D702" s="8" t="s">
        <v>7207</v>
      </c>
      <c r="E702" s="8" t="s">
        <v>3539</v>
      </c>
      <c r="F702" s="8">
        <v>36613</v>
      </c>
      <c r="G702" s="8" t="s">
        <v>7038</v>
      </c>
      <c r="H702" s="8" t="s">
        <v>7018</v>
      </c>
      <c r="I702" s="8">
        <v>76</v>
      </c>
      <c r="J702" s="8">
        <v>76</v>
      </c>
      <c r="K702" s="8" t="b">
        <v>1</v>
      </c>
    </row>
    <row r="703" s="8" customFormat="1" spans="1:11">
      <c r="A703" s="8" t="s">
        <v>8330</v>
      </c>
      <c r="B703" s="8" t="s">
        <v>7020</v>
      </c>
      <c r="C703" s="8" t="s">
        <v>8331</v>
      </c>
      <c r="D703" s="8" t="s">
        <v>7021</v>
      </c>
      <c r="E703" s="8" t="s">
        <v>8332</v>
      </c>
      <c r="F703" s="8">
        <v>46808</v>
      </c>
      <c r="G703" s="8" t="s">
        <v>7022</v>
      </c>
      <c r="H703" s="8" t="s">
        <v>7018</v>
      </c>
      <c r="I703" s="8">
        <v>76</v>
      </c>
      <c r="J703" s="8">
        <v>76</v>
      </c>
      <c r="K703" s="8" t="b">
        <v>1</v>
      </c>
    </row>
    <row r="704" s="8" customFormat="1" spans="1:11">
      <c r="A704" s="8" t="s">
        <v>8333</v>
      </c>
      <c r="B704" s="8" t="s">
        <v>7020</v>
      </c>
      <c r="D704" s="8" t="s">
        <v>7387</v>
      </c>
      <c r="E704" s="8" t="s">
        <v>7388</v>
      </c>
      <c r="F704" s="8">
        <v>57105</v>
      </c>
      <c r="G704" s="8" t="s">
        <v>7022</v>
      </c>
      <c r="H704" s="8" t="s">
        <v>7018</v>
      </c>
      <c r="I704" s="8">
        <v>76</v>
      </c>
      <c r="J704" s="8">
        <v>76</v>
      </c>
      <c r="K704" s="8" t="b">
        <v>1</v>
      </c>
    </row>
    <row r="705" s="8" customFormat="1" spans="1:11">
      <c r="A705" s="8" t="s">
        <v>8334</v>
      </c>
      <c r="B705" s="8" t="s">
        <v>7020</v>
      </c>
      <c r="D705" s="8" t="s">
        <v>7021</v>
      </c>
      <c r="E705" s="8" t="s">
        <v>7327</v>
      </c>
      <c r="F705" s="8">
        <v>47712</v>
      </c>
      <c r="G705" s="8" t="s">
        <v>7022</v>
      </c>
      <c r="H705" s="8" t="s">
        <v>7028</v>
      </c>
      <c r="I705" s="8">
        <v>78</v>
      </c>
      <c r="J705" s="8">
        <v>76</v>
      </c>
      <c r="K705" s="8" t="b">
        <v>1</v>
      </c>
    </row>
    <row r="706" s="8" customFormat="1" spans="1:11">
      <c r="A706" s="8" t="s">
        <v>8335</v>
      </c>
      <c r="B706" s="8" t="s">
        <v>7035</v>
      </c>
      <c r="D706" s="8" t="s">
        <v>7036</v>
      </c>
      <c r="E706" s="8" t="s">
        <v>7150</v>
      </c>
      <c r="F706" s="8">
        <v>28144</v>
      </c>
      <c r="G706" s="8" t="s">
        <v>7038</v>
      </c>
      <c r="H706" s="8" t="s">
        <v>7018</v>
      </c>
      <c r="I706" s="8">
        <v>78</v>
      </c>
      <c r="J706" s="8">
        <v>78</v>
      </c>
      <c r="K706" s="8" t="b">
        <v>0</v>
      </c>
    </row>
    <row r="707" s="8" customFormat="1" spans="1:11">
      <c r="A707" s="8" t="s">
        <v>8336</v>
      </c>
      <c r="B707" s="8" t="s">
        <v>7047</v>
      </c>
      <c r="D707" s="8" t="s">
        <v>7036</v>
      </c>
      <c r="E707" s="8" t="s">
        <v>8337</v>
      </c>
      <c r="F707" s="8">
        <v>28365</v>
      </c>
      <c r="G707" s="8" t="s">
        <v>7038</v>
      </c>
      <c r="H707" s="8" t="s">
        <v>7018</v>
      </c>
      <c r="I707" s="8">
        <v>79</v>
      </c>
      <c r="J707" s="8">
        <v>78</v>
      </c>
      <c r="K707" s="8" t="b">
        <v>0</v>
      </c>
    </row>
    <row r="708" s="8" customFormat="1" spans="1:11">
      <c r="A708" s="8" t="s">
        <v>8338</v>
      </c>
      <c r="B708" s="8" t="s">
        <v>7024</v>
      </c>
      <c r="D708" s="8" t="s">
        <v>7111</v>
      </c>
      <c r="E708" s="8" t="s">
        <v>134</v>
      </c>
      <c r="F708" s="8">
        <v>78726</v>
      </c>
      <c r="G708" s="8" t="s">
        <v>7027</v>
      </c>
      <c r="H708" s="8" t="s">
        <v>7018</v>
      </c>
      <c r="I708" s="8">
        <v>79</v>
      </c>
      <c r="J708" s="8">
        <v>79</v>
      </c>
      <c r="K708" s="8" t="b">
        <v>1</v>
      </c>
    </row>
    <row r="709" s="8" customFormat="1" spans="1:11">
      <c r="A709" s="8" t="s">
        <v>8339</v>
      </c>
      <c r="B709" s="8" t="s">
        <v>7035</v>
      </c>
      <c r="D709" s="8" t="s">
        <v>7064</v>
      </c>
      <c r="E709" s="8" t="s">
        <v>8340</v>
      </c>
      <c r="F709" s="8">
        <v>29150</v>
      </c>
      <c r="G709" s="8" t="s">
        <v>7038</v>
      </c>
      <c r="H709" s="8" t="s">
        <v>7018</v>
      </c>
      <c r="I709" s="8">
        <v>79</v>
      </c>
      <c r="J709" s="8">
        <v>79</v>
      </c>
      <c r="K709" s="8" t="b">
        <v>0</v>
      </c>
    </row>
    <row r="710" s="8" customFormat="1" spans="1:11">
      <c r="A710" s="8" t="s">
        <v>8341</v>
      </c>
      <c r="B710" s="8" t="s">
        <v>7024</v>
      </c>
      <c r="D710" s="8" t="s">
        <v>7640</v>
      </c>
      <c r="E710" s="8" t="s">
        <v>8342</v>
      </c>
      <c r="F710" s="8">
        <v>74006</v>
      </c>
      <c r="G710" s="8" t="s">
        <v>7027</v>
      </c>
      <c r="H710" s="8" t="s">
        <v>7018</v>
      </c>
      <c r="I710" s="8">
        <v>79</v>
      </c>
      <c r="J710" s="8">
        <v>79</v>
      </c>
      <c r="K710" s="8" t="b">
        <v>1</v>
      </c>
    </row>
    <row r="711" s="8" customFormat="1" spans="1:11">
      <c r="A711" s="8" t="s">
        <v>8343</v>
      </c>
      <c r="B711" s="8" t="s">
        <v>7047</v>
      </c>
      <c r="D711" s="8" t="s">
        <v>7494</v>
      </c>
      <c r="E711" s="8" t="s">
        <v>8344</v>
      </c>
      <c r="F711" s="8">
        <v>25443</v>
      </c>
      <c r="G711" s="8" t="s">
        <v>7038</v>
      </c>
      <c r="H711" s="8" t="s">
        <v>7028</v>
      </c>
      <c r="I711" s="8">
        <v>79</v>
      </c>
      <c r="J711" s="8">
        <v>79</v>
      </c>
      <c r="K711" s="8" t="b">
        <v>1</v>
      </c>
    </row>
    <row r="712" s="8" customFormat="1" spans="1:11">
      <c r="A712" s="8" t="s">
        <v>8345</v>
      </c>
      <c r="B712" s="8" t="s">
        <v>7047</v>
      </c>
      <c r="D712" s="8" t="s">
        <v>7064</v>
      </c>
      <c r="E712" s="8" t="s">
        <v>8346</v>
      </c>
      <c r="F712" s="8">
        <v>29117</v>
      </c>
      <c r="G712" s="8" t="s">
        <v>7038</v>
      </c>
      <c r="H712" s="8" t="s">
        <v>7028</v>
      </c>
      <c r="I712" s="8">
        <v>79</v>
      </c>
      <c r="J712" s="8">
        <v>79</v>
      </c>
      <c r="K712" s="8" t="b">
        <v>1</v>
      </c>
    </row>
    <row r="713" s="8" customFormat="1" spans="1:11">
      <c r="A713" s="8" t="s">
        <v>8347</v>
      </c>
      <c r="B713" s="8" t="s">
        <v>7047</v>
      </c>
      <c r="D713" s="8" t="s">
        <v>7480</v>
      </c>
      <c r="E713" s="8" t="s">
        <v>8348</v>
      </c>
      <c r="F713" s="8">
        <v>41017</v>
      </c>
      <c r="G713" s="8" t="s">
        <v>7038</v>
      </c>
      <c r="H713" s="8" t="s">
        <v>7018</v>
      </c>
      <c r="I713" s="8">
        <v>79</v>
      </c>
      <c r="J713" s="8">
        <v>79</v>
      </c>
      <c r="K713" s="8" t="b">
        <v>1</v>
      </c>
    </row>
    <row r="714" s="8" customFormat="1" spans="1:11">
      <c r="A714" s="8" t="s">
        <v>8349</v>
      </c>
      <c r="B714" s="8" t="s">
        <v>7047</v>
      </c>
      <c r="D714" s="8" t="s">
        <v>7207</v>
      </c>
      <c r="E714" s="8" t="s">
        <v>8350</v>
      </c>
      <c r="F714" s="8">
        <v>35470</v>
      </c>
      <c r="G714" s="8" t="s">
        <v>7038</v>
      </c>
      <c r="H714" s="8" t="s">
        <v>7028</v>
      </c>
      <c r="I714" s="8">
        <v>79</v>
      </c>
      <c r="J714" s="8">
        <v>79</v>
      </c>
      <c r="K714" s="8" t="b">
        <v>1</v>
      </c>
    </row>
    <row r="715" s="8" customFormat="1" spans="1:11">
      <c r="A715" s="8" t="s">
        <v>8351</v>
      </c>
      <c r="B715" s="8" t="s">
        <v>7015</v>
      </c>
      <c r="D715" s="8" t="s">
        <v>7043</v>
      </c>
      <c r="E715" s="8" t="s">
        <v>7177</v>
      </c>
      <c r="F715" s="8">
        <v>7006</v>
      </c>
      <c r="G715" s="8" t="s">
        <v>7017</v>
      </c>
      <c r="H715" s="8" t="s">
        <v>7018</v>
      </c>
      <c r="I715" s="8">
        <v>80</v>
      </c>
      <c r="J715" s="8">
        <v>80</v>
      </c>
      <c r="K715" s="8" t="b">
        <v>1</v>
      </c>
    </row>
    <row r="716" s="8" customFormat="1" spans="1:11">
      <c r="A716" s="8" t="s">
        <v>8352</v>
      </c>
      <c r="B716" s="8" t="s">
        <v>7015</v>
      </c>
      <c r="D716" s="8" t="s">
        <v>7016</v>
      </c>
      <c r="E716" s="8" t="s">
        <v>8353</v>
      </c>
      <c r="F716" s="8">
        <v>1701</v>
      </c>
      <c r="G716" s="8" t="s">
        <v>7017</v>
      </c>
      <c r="H716" s="8" t="s">
        <v>7028</v>
      </c>
      <c r="I716" s="8">
        <v>80</v>
      </c>
      <c r="J716" s="8">
        <v>80</v>
      </c>
      <c r="K716" s="8" t="b">
        <v>1</v>
      </c>
    </row>
    <row r="717" s="8" customFormat="1" spans="1:11">
      <c r="A717" s="8" t="s">
        <v>8354</v>
      </c>
      <c r="B717" s="8" t="s">
        <v>7015</v>
      </c>
      <c r="D717" s="8" t="s">
        <v>7066</v>
      </c>
      <c r="E717" s="8" t="s">
        <v>8355</v>
      </c>
      <c r="F717" s="8">
        <v>10577</v>
      </c>
      <c r="G717" s="8" t="s">
        <v>7017</v>
      </c>
      <c r="H717" s="8" t="s">
        <v>7018</v>
      </c>
      <c r="I717" s="8">
        <v>80</v>
      </c>
      <c r="J717" s="8">
        <v>80</v>
      </c>
      <c r="K717" s="8" t="b">
        <v>1</v>
      </c>
    </row>
    <row r="718" s="8" customFormat="1" spans="1:11">
      <c r="A718" s="8" t="s">
        <v>8356</v>
      </c>
      <c r="B718" s="8" t="s">
        <v>7015</v>
      </c>
      <c r="D718" s="8" t="s">
        <v>7103</v>
      </c>
      <c r="E718" s="8" t="s">
        <v>8357</v>
      </c>
      <c r="F718" s="8">
        <v>21157</v>
      </c>
      <c r="G718" s="8" t="s">
        <v>7017</v>
      </c>
      <c r="H718" s="8" t="s">
        <v>7018</v>
      </c>
      <c r="I718" s="8">
        <v>80</v>
      </c>
      <c r="J718" s="8">
        <v>80</v>
      </c>
      <c r="K718" s="8" t="b">
        <v>1</v>
      </c>
    </row>
    <row r="719" s="8" customFormat="1" spans="1:11">
      <c r="A719" s="8" t="s">
        <v>8358</v>
      </c>
      <c r="B719" s="8" t="s">
        <v>7015</v>
      </c>
      <c r="C719" s="8" t="s">
        <v>8359</v>
      </c>
      <c r="D719" s="8" t="s">
        <v>7066</v>
      </c>
      <c r="E719" s="8" t="s">
        <v>8360</v>
      </c>
      <c r="F719" s="8">
        <v>13676</v>
      </c>
      <c r="G719" s="8" t="s">
        <v>7017</v>
      </c>
      <c r="H719" s="8" t="s">
        <v>7028</v>
      </c>
      <c r="I719" s="8">
        <v>80</v>
      </c>
      <c r="J719" s="8">
        <v>80</v>
      </c>
      <c r="K719" s="8" t="b">
        <v>1</v>
      </c>
    </row>
    <row r="720" s="8" customFormat="1" spans="1:11">
      <c r="A720" s="8" t="s">
        <v>8361</v>
      </c>
      <c r="B720" s="8" t="s">
        <v>7015</v>
      </c>
      <c r="C720" s="8" t="s">
        <v>8362</v>
      </c>
      <c r="D720" s="8" t="s">
        <v>7052</v>
      </c>
      <c r="E720" s="8" t="s">
        <v>8363</v>
      </c>
      <c r="F720" s="8">
        <v>6117</v>
      </c>
      <c r="G720" s="8" t="s">
        <v>7017</v>
      </c>
      <c r="H720" s="8" t="s">
        <v>7018</v>
      </c>
      <c r="I720" s="8">
        <v>80</v>
      </c>
      <c r="J720" s="8">
        <v>80</v>
      </c>
      <c r="K720" s="8" t="b">
        <v>1</v>
      </c>
    </row>
    <row r="721" s="8" customFormat="1" spans="1:11">
      <c r="A721" s="8" t="s">
        <v>8364</v>
      </c>
      <c r="B721" s="8" t="s">
        <v>7035</v>
      </c>
      <c r="D721" s="8" t="s">
        <v>7048</v>
      </c>
      <c r="E721" s="8" t="s">
        <v>8365</v>
      </c>
      <c r="F721" s="8">
        <v>33827</v>
      </c>
      <c r="G721" s="8" t="s">
        <v>7038</v>
      </c>
      <c r="H721" s="8" t="s">
        <v>7018</v>
      </c>
      <c r="I721" s="8">
        <v>80</v>
      </c>
      <c r="J721" s="8">
        <v>80</v>
      </c>
      <c r="K721" s="8" t="b">
        <v>0</v>
      </c>
    </row>
    <row r="722" s="8" customFormat="1" spans="1:11">
      <c r="A722" s="8" t="s">
        <v>8366</v>
      </c>
      <c r="B722" s="8" t="s">
        <v>7015</v>
      </c>
      <c r="D722" s="8" t="s">
        <v>7113</v>
      </c>
      <c r="E722" s="8" t="s">
        <v>2504</v>
      </c>
      <c r="F722" s="8">
        <v>17403</v>
      </c>
      <c r="G722" s="8" t="s">
        <v>7017</v>
      </c>
      <c r="H722" s="8" t="s">
        <v>7018</v>
      </c>
      <c r="I722" s="8">
        <v>80</v>
      </c>
      <c r="J722" s="8">
        <v>80</v>
      </c>
      <c r="K722" s="8" t="b">
        <v>1</v>
      </c>
    </row>
    <row r="723" s="8" customFormat="1" spans="1:11">
      <c r="A723" s="8" t="s">
        <v>8367</v>
      </c>
      <c r="B723" s="8" t="s">
        <v>7035</v>
      </c>
      <c r="D723" s="8" t="s">
        <v>7598</v>
      </c>
      <c r="E723" s="8" t="s">
        <v>8368</v>
      </c>
      <c r="F723" s="8">
        <v>960</v>
      </c>
      <c r="G723" s="8" t="s">
        <v>7038</v>
      </c>
      <c r="H723" s="8" t="s">
        <v>7018</v>
      </c>
      <c r="I723" s="8">
        <v>81</v>
      </c>
      <c r="J723" s="8">
        <v>81</v>
      </c>
      <c r="K723" s="8" t="b">
        <v>1</v>
      </c>
    </row>
    <row r="724" s="8" customFormat="1" spans="1:11">
      <c r="A724" s="8" t="s">
        <v>8369</v>
      </c>
      <c r="B724" s="8" t="s">
        <v>7024</v>
      </c>
      <c r="D724" s="8" t="s">
        <v>7026</v>
      </c>
      <c r="E724" s="8" t="s">
        <v>3071</v>
      </c>
      <c r="F724" s="8">
        <v>92831</v>
      </c>
      <c r="G724" s="8" t="s">
        <v>7027</v>
      </c>
      <c r="H724" s="8" t="s">
        <v>7018</v>
      </c>
      <c r="I724" s="8">
        <v>81</v>
      </c>
      <c r="J724" s="8">
        <v>81</v>
      </c>
      <c r="K724" s="8" t="b">
        <v>0</v>
      </c>
    </row>
    <row r="725" s="8" customFormat="1" spans="1:11">
      <c r="A725" s="8" t="s">
        <v>8370</v>
      </c>
      <c r="B725" s="8" t="s">
        <v>7035</v>
      </c>
      <c r="C725" s="8" t="s">
        <v>8371</v>
      </c>
      <c r="D725" s="8" t="s">
        <v>7598</v>
      </c>
      <c r="E725" s="8" t="s">
        <v>8372</v>
      </c>
      <c r="F725" s="8">
        <v>738</v>
      </c>
      <c r="G725" s="8" t="s">
        <v>7038</v>
      </c>
      <c r="H725" s="8" t="s">
        <v>7018</v>
      </c>
      <c r="I725" s="8">
        <v>81</v>
      </c>
      <c r="J725" s="8">
        <v>81</v>
      </c>
      <c r="K725" s="8" t="b">
        <v>1</v>
      </c>
    </row>
    <row r="726" s="8" customFormat="1" spans="1:11">
      <c r="A726" s="8" t="s">
        <v>8373</v>
      </c>
      <c r="B726" s="8" t="s">
        <v>7035</v>
      </c>
      <c r="D726" s="8" t="s">
        <v>7048</v>
      </c>
      <c r="E726" s="8" t="s">
        <v>953</v>
      </c>
      <c r="F726" s="8">
        <v>33132</v>
      </c>
      <c r="G726" s="8" t="s">
        <v>7038</v>
      </c>
      <c r="H726" s="8" t="s">
        <v>7159</v>
      </c>
      <c r="I726" s="8">
        <v>81</v>
      </c>
      <c r="J726" s="8">
        <v>81</v>
      </c>
      <c r="K726" s="8" t="b">
        <v>1</v>
      </c>
    </row>
    <row r="727" s="8" customFormat="1" spans="1:11">
      <c r="A727" s="8" t="s">
        <v>8374</v>
      </c>
      <c r="B727" s="8" t="s">
        <v>7035</v>
      </c>
      <c r="C727" s="8" t="s">
        <v>8375</v>
      </c>
      <c r="D727" s="8" t="s">
        <v>7598</v>
      </c>
      <c r="E727" s="8" t="s">
        <v>8368</v>
      </c>
      <c r="F727" s="8">
        <v>959</v>
      </c>
      <c r="G727" s="8" t="s">
        <v>7038</v>
      </c>
      <c r="H727" s="8" t="s">
        <v>7028</v>
      </c>
      <c r="I727" s="8">
        <v>81</v>
      </c>
      <c r="J727" s="8">
        <v>81</v>
      </c>
      <c r="K727" s="8" t="b">
        <v>1</v>
      </c>
    </row>
    <row r="728" s="8" customFormat="1" spans="1:11">
      <c r="A728" s="8" t="s">
        <v>8376</v>
      </c>
      <c r="B728" s="8" t="s">
        <v>7042</v>
      </c>
      <c r="C728" s="8" t="s">
        <v>8377</v>
      </c>
      <c r="D728" s="8" t="s">
        <v>7043</v>
      </c>
      <c r="E728" s="8" t="s">
        <v>1351</v>
      </c>
      <c r="F728" s="8">
        <v>7102</v>
      </c>
      <c r="H728" s="8" t="s">
        <v>7028</v>
      </c>
      <c r="I728" s="8">
        <v>82</v>
      </c>
      <c r="J728" s="8">
        <v>82</v>
      </c>
      <c r="K728" s="8" t="b">
        <v>1</v>
      </c>
    </row>
    <row r="729" s="8" customFormat="1" spans="1:11">
      <c r="A729" s="8" t="s">
        <v>422</v>
      </c>
      <c r="B729" s="8" t="s">
        <v>7042</v>
      </c>
      <c r="C729" s="8" t="s">
        <v>8378</v>
      </c>
      <c r="D729" s="8" t="s">
        <v>7026</v>
      </c>
      <c r="E729" s="8" t="s">
        <v>421</v>
      </c>
      <c r="F729" s="8">
        <v>95064</v>
      </c>
      <c r="H729" s="8" t="s">
        <v>7028</v>
      </c>
      <c r="I729" s="8">
        <v>82</v>
      </c>
      <c r="J729" s="8">
        <v>82</v>
      </c>
      <c r="K729" s="8" t="b">
        <v>1</v>
      </c>
    </row>
    <row r="730" s="8" customFormat="1" spans="1:11">
      <c r="A730" s="8" t="s">
        <v>8379</v>
      </c>
      <c r="B730" s="8" t="s">
        <v>7042</v>
      </c>
      <c r="C730" s="8" t="s">
        <v>8380</v>
      </c>
      <c r="D730" s="8" t="s">
        <v>7041</v>
      </c>
      <c r="E730" s="8" t="s">
        <v>1052</v>
      </c>
      <c r="F730" s="8">
        <v>60607</v>
      </c>
      <c r="H730" s="8" t="s">
        <v>7028</v>
      </c>
      <c r="I730" s="8">
        <v>82</v>
      </c>
      <c r="J730" s="8">
        <v>82</v>
      </c>
      <c r="K730" s="8" t="b">
        <v>1</v>
      </c>
    </row>
    <row r="731" s="8" customFormat="1" spans="1:11">
      <c r="A731" s="8" t="s">
        <v>2316</v>
      </c>
      <c r="B731" s="8" t="s">
        <v>7042</v>
      </c>
      <c r="C731" s="8" t="s">
        <v>8381</v>
      </c>
      <c r="D731" s="8" t="s">
        <v>7016</v>
      </c>
      <c r="E731" s="8" t="s">
        <v>2315</v>
      </c>
      <c r="F731" s="8">
        <v>1609</v>
      </c>
      <c r="H731" s="8" t="s">
        <v>7018</v>
      </c>
      <c r="I731" s="8">
        <v>82</v>
      </c>
      <c r="J731" s="8">
        <v>82</v>
      </c>
      <c r="K731" s="8" t="b">
        <v>1</v>
      </c>
    </row>
    <row r="732" s="8" customFormat="1" spans="1:11">
      <c r="A732" s="8" t="s">
        <v>8382</v>
      </c>
      <c r="B732" s="8" t="s">
        <v>7024</v>
      </c>
      <c r="C732" s="8" t="s">
        <v>8383</v>
      </c>
      <c r="D732" s="8" t="s">
        <v>7183</v>
      </c>
      <c r="E732" s="8" t="s">
        <v>8384</v>
      </c>
      <c r="F732" s="8">
        <v>81001</v>
      </c>
      <c r="G732" s="8" t="s">
        <v>7027</v>
      </c>
      <c r="H732" s="8" t="s">
        <v>7028</v>
      </c>
      <c r="I732" s="8">
        <v>82</v>
      </c>
      <c r="J732" s="8">
        <v>82</v>
      </c>
      <c r="K732" s="8" t="b">
        <v>1</v>
      </c>
    </row>
    <row r="733" s="8" customFormat="1" spans="1:11">
      <c r="A733" s="8" t="s">
        <v>8385</v>
      </c>
      <c r="B733" s="8" t="s">
        <v>7055</v>
      </c>
      <c r="D733" s="8" t="s">
        <v>7113</v>
      </c>
      <c r="E733" s="8" t="s">
        <v>8386</v>
      </c>
      <c r="F733" s="8">
        <v>16652</v>
      </c>
      <c r="H733" s="8" t="s">
        <v>7018</v>
      </c>
      <c r="I733" s="8">
        <v>82</v>
      </c>
      <c r="J733" s="8">
        <v>82</v>
      </c>
      <c r="K733" s="8" t="b">
        <v>1</v>
      </c>
    </row>
    <row r="734" s="8" customFormat="1" spans="1:11">
      <c r="A734" s="8" t="s">
        <v>8387</v>
      </c>
      <c r="B734" s="8" t="s">
        <v>7024</v>
      </c>
      <c r="D734" s="8" t="s">
        <v>7111</v>
      </c>
      <c r="E734" s="8" t="s">
        <v>1642</v>
      </c>
      <c r="F734" s="8">
        <v>79407</v>
      </c>
      <c r="G734" s="8" t="s">
        <v>7027</v>
      </c>
      <c r="H734" s="8" t="s">
        <v>7018</v>
      </c>
      <c r="I734" s="8">
        <v>82</v>
      </c>
      <c r="J734" s="8">
        <v>82</v>
      </c>
      <c r="K734" s="8" t="b">
        <v>1</v>
      </c>
    </row>
    <row r="735" s="8" customFormat="1" spans="1:11">
      <c r="A735" s="8" t="s">
        <v>8388</v>
      </c>
      <c r="B735" s="8" t="s">
        <v>7024</v>
      </c>
      <c r="D735" s="8" t="s">
        <v>7079</v>
      </c>
      <c r="E735" s="8" t="s">
        <v>1435</v>
      </c>
      <c r="F735" s="8">
        <v>97220</v>
      </c>
      <c r="G735" s="8" t="s">
        <v>7027</v>
      </c>
      <c r="H735" s="8" t="s">
        <v>7018</v>
      </c>
      <c r="I735" s="8">
        <v>82</v>
      </c>
      <c r="J735" s="8">
        <v>82</v>
      </c>
      <c r="K735" s="8" t="b">
        <v>1</v>
      </c>
    </row>
    <row r="736" s="8" customFormat="1" spans="1:11">
      <c r="A736" s="8" t="s">
        <v>8389</v>
      </c>
      <c r="B736" s="8" t="s">
        <v>7055</v>
      </c>
      <c r="C736" s="8" t="s">
        <v>8390</v>
      </c>
      <c r="D736" s="8" t="s">
        <v>7021</v>
      </c>
      <c r="E736" s="8" t="s">
        <v>2066</v>
      </c>
      <c r="F736" s="8">
        <v>46556</v>
      </c>
      <c r="H736" s="8" t="s">
        <v>7018</v>
      </c>
      <c r="I736" s="8">
        <v>82</v>
      </c>
      <c r="J736" s="8">
        <v>82</v>
      </c>
      <c r="K736" s="8" t="b">
        <v>1</v>
      </c>
    </row>
    <row r="737" s="8" customFormat="1" spans="1:11">
      <c r="A737" s="8" t="s">
        <v>8391</v>
      </c>
      <c r="B737" s="8" t="s">
        <v>7024</v>
      </c>
      <c r="D737" s="8" t="s">
        <v>7111</v>
      </c>
      <c r="E737" s="8" t="s">
        <v>8392</v>
      </c>
      <c r="F737" s="8">
        <v>75165</v>
      </c>
      <c r="G737" s="8" t="s">
        <v>7027</v>
      </c>
      <c r="H737" s="8" t="s">
        <v>7018</v>
      </c>
      <c r="I737" s="8">
        <v>82</v>
      </c>
      <c r="J737" s="8">
        <v>82</v>
      </c>
      <c r="K737" s="8" t="b">
        <v>1</v>
      </c>
    </row>
    <row r="738" s="8" customFormat="1" spans="1:11">
      <c r="A738" s="8" t="s">
        <v>8393</v>
      </c>
      <c r="B738" s="8" t="s">
        <v>7055</v>
      </c>
      <c r="C738" s="8" t="s">
        <v>8394</v>
      </c>
      <c r="D738" s="8" t="s">
        <v>7223</v>
      </c>
      <c r="E738" s="8" t="s">
        <v>8395</v>
      </c>
      <c r="F738" s="8">
        <v>56321</v>
      </c>
      <c r="H738" s="8" t="s">
        <v>7018</v>
      </c>
      <c r="I738" s="8">
        <v>82</v>
      </c>
      <c r="J738" s="8">
        <v>82</v>
      </c>
      <c r="K738" s="8" t="b">
        <v>1</v>
      </c>
    </row>
    <row r="739" s="8" customFormat="1" spans="1:11">
      <c r="A739" s="8" t="s">
        <v>8396</v>
      </c>
      <c r="B739" s="8" t="s">
        <v>7055</v>
      </c>
      <c r="C739" s="8" t="s">
        <v>8397</v>
      </c>
      <c r="D739" s="8" t="s">
        <v>7103</v>
      </c>
      <c r="E739" s="8" t="s">
        <v>8398</v>
      </c>
      <c r="F739" s="8">
        <v>20686</v>
      </c>
      <c r="H739" s="8" t="s">
        <v>7028</v>
      </c>
      <c r="I739" s="8">
        <v>82</v>
      </c>
      <c r="J739" s="8">
        <v>82</v>
      </c>
      <c r="K739" s="8" t="b">
        <v>1</v>
      </c>
    </row>
    <row r="740" s="8" customFormat="1" spans="1:11">
      <c r="A740" s="8" t="s">
        <v>8399</v>
      </c>
      <c r="B740" s="8" t="s">
        <v>7020</v>
      </c>
      <c r="D740" s="8" t="s">
        <v>7223</v>
      </c>
      <c r="E740" s="8" t="s">
        <v>8400</v>
      </c>
      <c r="F740" s="8">
        <v>56601</v>
      </c>
      <c r="G740" s="8" t="s">
        <v>7022</v>
      </c>
      <c r="H740" s="8" t="s">
        <v>7028</v>
      </c>
      <c r="I740" s="8">
        <v>83</v>
      </c>
      <c r="J740" s="8">
        <v>83</v>
      </c>
      <c r="K740" s="8" t="b">
        <v>1</v>
      </c>
    </row>
    <row r="741" s="8" customFormat="1" spans="1:11">
      <c r="A741" s="8" t="s">
        <v>8401</v>
      </c>
      <c r="B741" s="8" t="s">
        <v>7020</v>
      </c>
      <c r="D741" s="8" t="s">
        <v>7197</v>
      </c>
      <c r="E741" s="8" t="s">
        <v>8402</v>
      </c>
      <c r="F741" s="8">
        <v>66801</v>
      </c>
      <c r="G741" s="8" t="s">
        <v>7022</v>
      </c>
      <c r="H741" s="8" t="s">
        <v>7028</v>
      </c>
      <c r="I741" s="8">
        <v>83</v>
      </c>
      <c r="J741" s="8">
        <v>83</v>
      </c>
      <c r="K741" s="8" t="b">
        <v>1</v>
      </c>
    </row>
    <row r="742" s="8" customFormat="1" spans="1:11">
      <c r="A742" s="8" t="s">
        <v>8403</v>
      </c>
      <c r="B742" s="8" t="s">
        <v>7015</v>
      </c>
      <c r="D742" s="8" t="s">
        <v>7113</v>
      </c>
      <c r="E742" s="8" t="s">
        <v>8404</v>
      </c>
      <c r="F742" s="8">
        <v>15010</v>
      </c>
      <c r="G742" s="8" t="s">
        <v>7017</v>
      </c>
      <c r="H742" s="8" t="s">
        <v>7018</v>
      </c>
      <c r="I742" s="8">
        <v>83</v>
      </c>
      <c r="J742" s="8">
        <v>83</v>
      </c>
      <c r="K742" s="8" t="b">
        <v>0</v>
      </c>
    </row>
    <row r="743" s="8" customFormat="1" spans="1:11">
      <c r="A743" s="8" t="s">
        <v>8405</v>
      </c>
      <c r="B743" s="8" t="s">
        <v>7020</v>
      </c>
      <c r="D743" s="8" t="s">
        <v>7089</v>
      </c>
      <c r="E743" s="8" t="s">
        <v>2596</v>
      </c>
      <c r="F743" s="8">
        <v>65215</v>
      </c>
      <c r="G743" s="8" t="s">
        <v>7022</v>
      </c>
      <c r="H743" s="8" t="s">
        <v>7018</v>
      </c>
      <c r="I743" s="8">
        <v>83</v>
      </c>
      <c r="J743" s="8">
        <v>83</v>
      </c>
      <c r="K743" s="8" t="b">
        <v>1</v>
      </c>
    </row>
    <row r="744" s="8" customFormat="1" spans="1:11">
      <c r="A744" s="8" t="s">
        <v>8406</v>
      </c>
      <c r="B744" s="8" t="s">
        <v>7020</v>
      </c>
      <c r="D744" s="8" t="s">
        <v>7358</v>
      </c>
      <c r="E744" s="8" t="s">
        <v>8407</v>
      </c>
      <c r="F744" s="8">
        <v>68333</v>
      </c>
      <c r="G744" s="8" t="s">
        <v>7022</v>
      </c>
      <c r="H744" s="8" t="s">
        <v>7018</v>
      </c>
      <c r="I744" s="8">
        <v>84</v>
      </c>
      <c r="J744" s="8">
        <v>84</v>
      </c>
      <c r="K744" s="8" t="b">
        <v>1</v>
      </c>
    </row>
    <row r="745" s="8" customFormat="1" spans="1:11">
      <c r="A745" s="8" t="s">
        <v>8408</v>
      </c>
      <c r="B745" s="8" t="s">
        <v>7024</v>
      </c>
      <c r="D745" s="8" t="s">
        <v>7079</v>
      </c>
      <c r="E745" s="8" t="s">
        <v>8409</v>
      </c>
      <c r="F745" s="8">
        <v>97850</v>
      </c>
      <c r="G745" s="8" t="s">
        <v>7027</v>
      </c>
      <c r="H745" s="8" t="s">
        <v>7028</v>
      </c>
      <c r="I745" s="8">
        <v>84</v>
      </c>
      <c r="J745" s="8">
        <v>84</v>
      </c>
      <c r="K745" s="8" t="b">
        <v>1</v>
      </c>
    </row>
    <row r="746" s="8" customFormat="1" spans="1:11">
      <c r="A746" s="8" t="s">
        <v>8410</v>
      </c>
      <c r="B746" s="8" t="s">
        <v>7024</v>
      </c>
      <c r="D746" s="8" t="s">
        <v>7111</v>
      </c>
      <c r="E746" s="8" t="s">
        <v>7716</v>
      </c>
      <c r="F746" s="8">
        <v>75670</v>
      </c>
      <c r="G746" s="8" t="s">
        <v>7027</v>
      </c>
      <c r="H746" s="8" t="s">
        <v>7018</v>
      </c>
      <c r="I746" s="8">
        <v>84</v>
      </c>
      <c r="J746" s="8">
        <v>84</v>
      </c>
      <c r="K746" s="8" t="b">
        <v>1</v>
      </c>
    </row>
    <row r="747" s="8" customFormat="1" spans="1:11">
      <c r="A747" s="8" t="s">
        <v>8411</v>
      </c>
      <c r="B747" s="8" t="s">
        <v>7020</v>
      </c>
      <c r="D747" s="8" t="s">
        <v>7106</v>
      </c>
      <c r="E747" s="8" t="s">
        <v>8412</v>
      </c>
      <c r="F747" s="8">
        <v>48150</v>
      </c>
      <c r="G747" s="8" t="s">
        <v>7022</v>
      </c>
      <c r="H747" s="8" t="s">
        <v>7018</v>
      </c>
      <c r="I747" s="8">
        <v>84</v>
      </c>
      <c r="J747" s="8">
        <v>84</v>
      </c>
      <c r="K747" s="8" t="b">
        <v>1</v>
      </c>
    </row>
    <row r="748" s="8" customFormat="1" spans="1:11">
      <c r="A748" s="8" t="s">
        <v>8413</v>
      </c>
      <c r="B748" s="8" t="s">
        <v>7020</v>
      </c>
      <c r="D748" s="8" t="s">
        <v>7041</v>
      </c>
      <c r="E748" s="8" t="s">
        <v>668</v>
      </c>
      <c r="F748" s="8">
        <v>62254</v>
      </c>
      <c r="G748" s="8" t="s">
        <v>7022</v>
      </c>
      <c r="H748" s="8" t="s">
        <v>7018</v>
      </c>
      <c r="I748" s="8">
        <v>84</v>
      </c>
      <c r="J748" s="8">
        <v>84</v>
      </c>
      <c r="K748" s="8" t="b">
        <v>1</v>
      </c>
    </row>
    <row r="749" s="8" customFormat="1" spans="1:11">
      <c r="A749" s="8" t="s">
        <v>8414</v>
      </c>
      <c r="B749" s="8" t="s">
        <v>7047</v>
      </c>
      <c r="D749" s="8" t="s">
        <v>7384</v>
      </c>
      <c r="E749" s="8" t="s">
        <v>8415</v>
      </c>
      <c r="F749" s="8">
        <v>70402</v>
      </c>
      <c r="G749" s="8" t="s">
        <v>7038</v>
      </c>
      <c r="H749" s="8" t="s">
        <v>7028</v>
      </c>
      <c r="I749" s="8">
        <v>84</v>
      </c>
      <c r="J749" s="8">
        <v>84</v>
      </c>
      <c r="K749" s="8" t="b">
        <v>0</v>
      </c>
    </row>
    <row r="750" s="8" customFormat="1" spans="1:11">
      <c r="A750" s="8" t="s">
        <v>8416</v>
      </c>
      <c r="B750" s="8" t="s">
        <v>7020</v>
      </c>
      <c r="D750" s="8" t="s">
        <v>7137</v>
      </c>
      <c r="E750" s="8" t="s">
        <v>7297</v>
      </c>
      <c r="F750" s="8">
        <v>52001</v>
      </c>
      <c r="G750" s="8" t="s">
        <v>7022</v>
      </c>
      <c r="H750" s="8" t="s">
        <v>7018</v>
      </c>
      <c r="I750" s="8">
        <v>84</v>
      </c>
      <c r="J750" s="8">
        <v>84</v>
      </c>
      <c r="K750" s="8" t="b">
        <v>1</v>
      </c>
    </row>
    <row r="751" s="8" customFormat="1" spans="1:11">
      <c r="A751" s="8" t="s">
        <v>8417</v>
      </c>
      <c r="B751" s="8" t="s">
        <v>7047</v>
      </c>
      <c r="D751" s="8" t="s">
        <v>7308</v>
      </c>
      <c r="E751" s="8" t="s">
        <v>668</v>
      </c>
      <c r="F751" s="8">
        <v>37087</v>
      </c>
      <c r="G751" s="8" t="s">
        <v>7038</v>
      </c>
      <c r="H751" s="8" t="s">
        <v>7018</v>
      </c>
      <c r="I751" s="8">
        <v>85</v>
      </c>
      <c r="J751" s="8">
        <v>85</v>
      </c>
      <c r="K751" s="8" t="b">
        <v>0</v>
      </c>
    </row>
    <row r="752" s="8" customFormat="1" spans="1:11">
      <c r="A752" s="8" t="s">
        <v>8418</v>
      </c>
      <c r="B752" s="8" t="s">
        <v>7035</v>
      </c>
      <c r="D752" s="8" t="s">
        <v>7128</v>
      </c>
      <c r="E752" s="8" t="s">
        <v>8419</v>
      </c>
      <c r="F752" s="8">
        <v>31533</v>
      </c>
      <c r="G752" s="8" t="s">
        <v>7038</v>
      </c>
      <c r="H752" s="8" t="s">
        <v>7028</v>
      </c>
      <c r="I752" s="8">
        <v>85</v>
      </c>
      <c r="J752" s="8">
        <v>85</v>
      </c>
      <c r="K752" s="8" t="b">
        <v>0</v>
      </c>
    </row>
    <row r="753" s="8" customFormat="1" spans="1:11">
      <c r="A753" s="8" t="s">
        <v>836</v>
      </c>
      <c r="B753" s="8" t="s">
        <v>7042</v>
      </c>
      <c r="D753" s="8" t="s">
        <v>7064</v>
      </c>
      <c r="E753" s="8" t="s">
        <v>835</v>
      </c>
      <c r="F753" s="8">
        <v>29634</v>
      </c>
      <c r="H753" s="8" t="s">
        <v>7028</v>
      </c>
      <c r="I753" s="8">
        <v>86</v>
      </c>
      <c r="J753" s="8">
        <v>86</v>
      </c>
      <c r="K753" s="8" t="b">
        <v>1</v>
      </c>
    </row>
    <row r="754" s="8" customFormat="1" spans="1:11">
      <c r="A754" s="8" t="s">
        <v>1267</v>
      </c>
      <c r="B754" s="8" t="s">
        <v>7042</v>
      </c>
      <c r="D754" s="8" t="s">
        <v>7072</v>
      </c>
      <c r="E754" s="8" t="s">
        <v>1266</v>
      </c>
      <c r="F754" s="8">
        <v>53201</v>
      </c>
      <c r="H754" s="8" t="s">
        <v>7018</v>
      </c>
      <c r="I754" s="8">
        <v>86</v>
      </c>
      <c r="J754" s="8">
        <v>86</v>
      </c>
      <c r="K754" s="8" t="b">
        <v>1</v>
      </c>
    </row>
    <row r="755" s="8" customFormat="1" spans="1:11">
      <c r="A755" s="8" t="s">
        <v>1352</v>
      </c>
      <c r="B755" s="8" t="s">
        <v>7042</v>
      </c>
      <c r="C755" s="8" t="s">
        <v>8420</v>
      </c>
      <c r="D755" s="8" t="s">
        <v>7043</v>
      </c>
      <c r="E755" s="8" t="s">
        <v>1351</v>
      </c>
      <c r="F755" s="8">
        <v>7102</v>
      </c>
      <c r="H755" s="8" t="s">
        <v>7028</v>
      </c>
      <c r="I755" s="8">
        <v>86</v>
      </c>
      <c r="J755" s="8">
        <v>86</v>
      </c>
      <c r="K755" s="8" t="b">
        <v>1</v>
      </c>
    </row>
    <row r="756" s="8" customFormat="1" spans="1:11">
      <c r="A756" s="8" t="s">
        <v>8421</v>
      </c>
      <c r="B756" s="8" t="s">
        <v>7055</v>
      </c>
      <c r="D756" s="8" t="s">
        <v>7072</v>
      </c>
      <c r="E756" s="8" t="s">
        <v>8422</v>
      </c>
      <c r="F756" s="8">
        <v>53511</v>
      </c>
      <c r="H756" s="8" t="s">
        <v>7018</v>
      </c>
      <c r="I756" s="8">
        <v>86</v>
      </c>
      <c r="J756" s="8">
        <v>86</v>
      </c>
      <c r="K756" s="8" t="b">
        <v>1</v>
      </c>
    </row>
    <row r="757" s="8" customFormat="1" spans="1:11">
      <c r="A757" s="8" t="s">
        <v>8423</v>
      </c>
      <c r="B757" s="8" t="s">
        <v>7035</v>
      </c>
      <c r="D757" s="8" t="s">
        <v>7064</v>
      </c>
      <c r="E757" s="8" t="s">
        <v>2596</v>
      </c>
      <c r="F757" s="8">
        <v>29204</v>
      </c>
      <c r="G757" s="8" t="s">
        <v>7038</v>
      </c>
      <c r="H757" s="8" t="s">
        <v>7018</v>
      </c>
      <c r="I757" s="8">
        <v>86</v>
      </c>
      <c r="J757" s="8">
        <v>86</v>
      </c>
      <c r="K757" s="8" t="b">
        <v>1</v>
      </c>
    </row>
    <row r="758" s="8" customFormat="1" spans="1:11">
      <c r="A758" s="8" t="s">
        <v>8424</v>
      </c>
      <c r="B758" s="8" t="s">
        <v>7047</v>
      </c>
      <c r="D758" s="8" t="s">
        <v>7494</v>
      </c>
      <c r="E758" s="8" t="s">
        <v>7354</v>
      </c>
      <c r="F758" s="8">
        <v>24712</v>
      </c>
      <c r="G758" s="8" t="s">
        <v>7038</v>
      </c>
      <c r="H758" s="8" t="s">
        <v>7028</v>
      </c>
      <c r="I758" s="8">
        <v>86</v>
      </c>
      <c r="J758" s="8">
        <v>86</v>
      </c>
      <c r="K758" s="8" t="b">
        <v>1</v>
      </c>
    </row>
    <row r="759" s="8" customFormat="1" spans="1:11">
      <c r="A759" s="8" t="s">
        <v>8425</v>
      </c>
      <c r="B759" s="8" t="s">
        <v>7047</v>
      </c>
      <c r="D759" s="8" t="s">
        <v>7384</v>
      </c>
      <c r="E759" s="8" t="s">
        <v>8426</v>
      </c>
      <c r="F759" s="8">
        <v>70609</v>
      </c>
      <c r="G759" s="8" t="s">
        <v>7038</v>
      </c>
      <c r="H759" s="8" t="s">
        <v>7028</v>
      </c>
      <c r="I759" s="8">
        <v>86</v>
      </c>
      <c r="J759" s="8">
        <v>86</v>
      </c>
      <c r="K759" s="8" t="b">
        <v>1</v>
      </c>
    </row>
    <row r="760" s="8" customFormat="1" spans="1:11">
      <c r="A760" s="8" t="s">
        <v>8427</v>
      </c>
      <c r="B760" s="8" t="s">
        <v>7035</v>
      </c>
      <c r="D760" s="8" t="s">
        <v>7207</v>
      </c>
      <c r="E760" s="8" t="s">
        <v>8428</v>
      </c>
      <c r="F760" s="8">
        <v>35208</v>
      </c>
      <c r="G760" s="8" t="s">
        <v>7038</v>
      </c>
      <c r="H760" s="8" t="s">
        <v>7018</v>
      </c>
      <c r="I760" s="8">
        <v>86</v>
      </c>
      <c r="J760" s="8">
        <v>86</v>
      </c>
      <c r="K760" s="8" t="b">
        <v>1</v>
      </c>
    </row>
    <row r="761" s="8" customFormat="1" spans="1:11">
      <c r="A761" s="8" t="s">
        <v>8429</v>
      </c>
      <c r="B761" s="8" t="s">
        <v>7024</v>
      </c>
      <c r="D761" s="8" t="s">
        <v>7640</v>
      </c>
      <c r="E761" s="8" t="s">
        <v>8430</v>
      </c>
      <c r="F761" s="8">
        <v>73717</v>
      </c>
      <c r="G761" s="8" t="s">
        <v>7027</v>
      </c>
      <c r="H761" s="8" t="s">
        <v>7028</v>
      </c>
      <c r="I761" s="8">
        <v>86</v>
      </c>
      <c r="J761" s="8">
        <v>86</v>
      </c>
      <c r="K761" s="8" t="b">
        <v>1</v>
      </c>
    </row>
    <row r="762" s="8" customFormat="1" spans="1:11">
      <c r="A762" s="8" t="s">
        <v>8431</v>
      </c>
      <c r="B762" s="8" t="s">
        <v>7035</v>
      </c>
      <c r="C762" s="8" t="s">
        <v>8432</v>
      </c>
      <c r="D762" s="8" t="s">
        <v>7036</v>
      </c>
      <c r="E762" s="8" t="s">
        <v>2509</v>
      </c>
      <c r="F762" s="8">
        <v>27610</v>
      </c>
      <c r="G762" s="8" t="s">
        <v>7038</v>
      </c>
      <c r="H762" s="8" t="s">
        <v>7018</v>
      </c>
      <c r="I762" s="8">
        <v>86</v>
      </c>
      <c r="J762" s="8">
        <v>86</v>
      </c>
      <c r="K762" s="8" t="b">
        <v>1</v>
      </c>
    </row>
    <row r="763" s="8" customFormat="1" spans="1:11">
      <c r="A763" s="8" t="s">
        <v>8433</v>
      </c>
      <c r="B763" s="8" t="s">
        <v>7047</v>
      </c>
      <c r="D763" s="8" t="s">
        <v>7188</v>
      </c>
      <c r="E763" s="8" t="s">
        <v>8434</v>
      </c>
      <c r="F763" s="8">
        <v>71754</v>
      </c>
      <c r="G763" s="8" t="s">
        <v>7038</v>
      </c>
      <c r="H763" s="8" t="s">
        <v>7028</v>
      </c>
      <c r="I763" s="8">
        <v>86</v>
      </c>
      <c r="J763" s="8">
        <v>86</v>
      </c>
      <c r="K763" s="8" t="b">
        <v>1</v>
      </c>
    </row>
    <row r="764" s="8" customFormat="1" spans="1:11">
      <c r="A764" s="8" t="s">
        <v>8435</v>
      </c>
      <c r="B764" s="8" t="s">
        <v>7055</v>
      </c>
      <c r="D764" s="8" t="s">
        <v>7016</v>
      </c>
      <c r="E764" s="8" t="s">
        <v>7625</v>
      </c>
      <c r="F764" s="8">
        <v>2357</v>
      </c>
      <c r="H764" s="8" t="s">
        <v>7018</v>
      </c>
      <c r="I764" s="8">
        <v>86</v>
      </c>
      <c r="J764" s="8">
        <v>86</v>
      </c>
      <c r="K764" s="8" t="b">
        <v>1</v>
      </c>
    </row>
    <row r="765" s="8" customFormat="1" spans="1:11">
      <c r="A765" s="8" t="s">
        <v>8436</v>
      </c>
      <c r="B765" s="8" t="s">
        <v>7047</v>
      </c>
      <c r="D765" s="8" t="s">
        <v>7308</v>
      </c>
      <c r="E765" s="8" t="s">
        <v>8437</v>
      </c>
      <c r="F765" s="8">
        <v>37743</v>
      </c>
      <c r="G765" s="8" t="s">
        <v>7038</v>
      </c>
      <c r="H765" s="8" t="s">
        <v>7018</v>
      </c>
      <c r="I765" s="8">
        <v>86</v>
      </c>
      <c r="J765" s="8">
        <v>86</v>
      </c>
      <c r="K765" s="8" t="b">
        <v>1</v>
      </c>
    </row>
    <row r="766" s="8" customFormat="1" spans="1:11">
      <c r="A766" s="8" t="s">
        <v>8438</v>
      </c>
      <c r="B766" s="8" t="s">
        <v>7024</v>
      </c>
      <c r="C766" s="8" t="s">
        <v>8439</v>
      </c>
      <c r="D766" s="8" t="s">
        <v>7579</v>
      </c>
      <c r="E766" s="8" t="s">
        <v>7580</v>
      </c>
      <c r="F766" s="8">
        <v>99508</v>
      </c>
      <c r="G766" s="8" t="s">
        <v>7027</v>
      </c>
      <c r="H766" s="8" t="s">
        <v>7028</v>
      </c>
      <c r="I766" s="8">
        <v>86</v>
      </c>
      <c r="J766" s="8">
        <v>86</v>
      </c>
      <c r="K766" s="8" t="b">
        <v>1</v>
      </c>
    </row>
    <row r="767" s="8" customFormat="1" spans="1:11">
      <c r="A767" s="8" t="s">
        <v>8440</v>
      </c>
      <c r="B767" s="8" t="s">
        <v>7047</v>
      </c>
      <c r="D767" s="8" t="s">
        <v>7384</v>
      </c>
      <c r="E767" s="8" t="s">
        <v>2581</v>
      </c>
      <c r="F767" s="8">
        <v>70131</v>
      </c>
      <c r="G767" s="8" t="s">
        <v>7038</v>
      </c>
      <c r="H767" s="8" t="s">
        <v>7018</v>
      </c>
      <c r="I767" s="8">
        <v>86</v>
      </c>
      <c r="J767" s="8">
        <v>86</v>
      </c>
      <c r="K767" s="8" t="b">
        <v>1</v>
      </c>
    </row>
    <row r="768" s="8" customFormat="1" spans="1:11">
      <c r="A768" s="8" t="s">
        <v>8441</v>
      </c>
      <c r="B768" s="8" t="s">
        <v>7055</v>
      </c>
      <c r="D768" s="8" t="s">
        <v>7113</v>
      </c>
      <c r="E768" s="8" t="s">
        <v>8395</v>
      </c>
      <c r="F768" s="8">
        <v>19426</v>
      </c>
      <c r="H768" s="8" t="s">
        <v>7018</v>
      </c>
      <c r="I768" s="8">
        <v>86</v>
      </c>
      <c r="J768" s="8">
        <v>86</v>
      </c>
      <c r="K768" s="8" t="b">
        <v>1</v>
      </c>
    </row>
    <row r="769" s="8" customFormat="1" spans="1:11">
      <c r="A769" s="8" t="s">
        <v>8442</v>
      </c>
      <c r="B769" s="8" t="s">
        <v>7015</v>
      </c>
      <c r="D769" s="8" t="s">
        <v>7113</v>
      </c>
      <c r="E769" s="8" t="s">
        <v>92</v>
      </c>
      <c r="F769" s="8">
        <v>15213</v>
      </c>
      <c r="G769" s="8" t="s">
        <v>7017</v>
      </c>
      <c r="H769" s="8" t="s">
        <v>7018</v>
      </c>
      <c r="I769" s="8">
        <v>87</v>
      </c>
      <c r="J769" s="8">
        <v>87</v>
      </c>
      <c r="K769" s="8" t="b">
        <v>1</v>
      </c>
    </row>
    <row r="770" s="8" customFormat="1" spans="1:11">
      <c r="A770" s="8" t="s">
        <v>8443</v>
      </c>
      <c r="B770" s="8" t="s">
        <v>7015</v>
      </c>
      <c r="D770" s="8" t="s">
        <v>7113</v>
      </c>
      <c r="E770" s="8" t="s">
        <v>8247</v>
      </c>
      <c r="F770" s="8">
        <v>18104</v>
      </c>
      <c r="G770" s="8" t="s">
        <v>7017</v>
      </c>
      <c r="H770" s="8" t="s">
        <v>7018</v>
      </c>
      <c r="I770" s="8">
        <v>87</v>
      </c>
      <c r="J770" s="8">
        <v>87</v>
      </c>
      <c r="K770" s="8" t="b">
        <v>1</v>
      </c>
    </row>
    <row r="771" s="8" customFormat="1" spans="1:11">
      <c r="A771" s="8" t="s">
        <v>8444</v>
      </c>
      <c r="B771" s="8" t="s">
        <v>7015</v>
      </c>
      <c r="D771" s="8" t="s">
        <v>7052</v>
      </c>
      <c r="E771" s="8" t="s">
        <v>8445</v>
      </c>
      <c r="F771" s="8">
        <v>6516</v>
      </c>
      <c r="G771" s="8" t="s">
        <v>7017</v>
      </c>
      <c r="H771" s="8" t="s">
        <v>7018</v>
      </c>
      <c r="I771" s="8">
        <v>87</v>
      </c>
      <c r="J771" s="8">
        <v>87</v>
      </c>
      <c r="K771" s="8" t="b">
        <v>1</v>
      </c>
    </row>
    <row r="772" s="8" customFormat="1" spans="1:11">
      <c r="A772" s="8" t="s">
        <v>8446</v>
      </c>
      <c r="B772" s="8" t="s">
        <v>7020</v>
      </c>
      <c r="D772" s="8" t="s">
        <v>7387</v>
      </c>
      <c r="E772" s="8" t="s">
        <v>418</v>
      </c>
      <c r="F772" s="8">
        <v>57401</v>
      </c>
      <c r="G772" s="8" t="s">
        <v>7022</v>
      </c>
      <c r="H772" s="8" t="s">
        <v>7028</v>
      </c>
      <c r="I772" s="8">
        <v>88</v>
      </c>
      <c r="J772" s="8">
        <v>88</v>
      </c>
      <c r="K772" s="8" t="b">
        <v>1</v>
      </c>
    </row>
    <row r="773" s="8" customFormat="1" spans="1:11">
      <c r="A773" s="8" t="s">
        <v>8447</v>
      </c>
      <c r="B773" s="8" t="s">
        <v>7020</v>
      </c>
      <c r="D773" s="8" t="s">
        <v>7089</v>
      </c>
      <c r="E773" s="8" t="s">
        <v>8448</v>
      </c>
      <c r="F773" s="8">
        <v>63701</v>
      </c>
      <c r="G773" s="8" t="s">
        <v>7022</v>
      </c>
      <c r="H773" s="8" t="s">
        <v>7028</v>
      </c>
      <c r="I773" s="8">
        <v>88</v>
      </c>
      <c r="J773" s="8">
        <v>88</v>
      </c>
      <c r="K773" s="8" t="b">
        <v>1</v>
      </c>
    </row>
    <row r="774" s="8" customFormat="1" spans="1:11">
      <c r="A774" s="8" t="s">
        <v>8449</v>
      </c>
      <c r="B774" s="8" t="s">
        <v>7020</v>
      </c>
      <c r="D774" s="8" t="s">
        <v>7075</v>
      </c>
      <c r="E774" s="8" t="s">
        <v>8450</v>
      </c>
      <c r="F774" s="8">
        <v>44124</v>
      </c>
      <c r="G774" s="8" t="s">
        <v>7022</v>
      </c>
      <c r="H774" s="8" t="s">
        <v>7018</v>
      </c>
      <c r="I774" s="8">
        <v>88</v>
      </c>
      <c r="J774" s="8">
        <v>88</v>
      </c>
      <c r="K774" s="8" t="b">
        <v>1</v>
      </c>
    </row>
    <row r="775" s="8" customFormat="1" spans="1:11">
      <c r="A775" s="8" t="s">
        <v>3138</v>
      </c>
      <c r="B775" s="8" t="s">
        <v>7042</v>
      </c>
      <c r="D775" s="8" t="s">
        <v>7066</v>
      </c>
      <c r="E775" s="8" t="s">
        <v>7067</v>
      </c>
      <c r="F775" s="8">
        <v>10023</v>
      </c>
      <c r="H775" s="8" t="s">
        <v>7018</v>
      </c>
      <c r="I775" s="8">
        <v>89</v>
      </c>
      <c r="J775" s="8">
        <v>89</v>
      </c>
      <c r="K775" s="8" t="b">
        <v>1</v>
      </c>
    </row>
    <row r="776" s="8" customFormat="1" spans="1:11">
      <c r="A776" s="8" t="s">
        <v>2896</v>
      </c>
      <c r="B776" s="8" t="s">
        <v>7042</v>
      </c>
      <c r="C776" s="8" t="s">
        <v>8451</v>
      </c>
      <c r="D776" s="8" t="s">
        <v>7111</v>
      </c>
      <c r="E776" s="8" t="s">
        <v>2430</v>
      </c>
      <c r="F776" s="8">
        <v>75275</v>
      </c>
      <c r="H776" s="8" t="s">
        <v>7018</v>
      </c>
      <c r="I776" s="8">
        <v>89</v>
      </c>
      <c r="J776" s="8">
        <v>89</v>
      </c>
      <c r="K776" s="8" t="b">
        <v>1</v>
      </c>
    </row>
    <row r="777" s="8" customFormat="1" spans="1:11">
      <c r="A777" s="8" t="s">
        <v>1639</v>
      </c>
      <c r="B777" s="8" t="s">
        <v>7042</v>
      </c>
      <c r="D777" s="8" t="s">
        <v>7113</v>
      </c>
      <c r="E777" s="8" t="s">
        <v>63</v>
      </c>
      <c r="F777" s="8">
        <v>19122</v>
      </c>
      <c r="H777" s="8" t="s">
        <v>7028</v>
      </c>
      <c r="I777" s="8">
        <v>89</v>
      </c>
      <c r="J777" s="8">
        <v>89</v>
      </c>
      <c r="K777" s="8" t="b">
        <v>1</v>
      </c>
    </row>
    <row r="778" s="8" customFormat="1" spans="1:11">
      <c r="A778" s="8" t="s">
        <v>2144</v>
      </c>
      <c r="B778" s="8" t="s">
        <v>7042</v>
      </c>
      <c r="D778" s="8" t="s">
        <v>7048</v>
      </c>
      <c r="E778" s="8" t="s">
        <v>2143</v>
      </c>
      <c r="F778" s="8">
        <v>33620</v>
      </c>
      <c r="H778" s="8" t="s">
        <v>7028</v>
      </c>
      <c r="I778" s="8">
        <v>89</v>
      </c>
      <c r="J778" s="8">
        <v>89</v>
      </c>
      <c r="K778" s="8" t="b">
        <v>1</v>
      </c>
    </row>
    <row r="779" s="8" customFormat="1" spans="1:11">
      <c r="A779" s="8" t="s">
        <v>8452</v>
      </c>
      <c r="B779" s="8" t="s">
        <v>7035</v>
      </c>
      <c r="C779" s="8" t="s">
        <v>8453</v>
      </c>
      <c r="D779" s="8" t="s">
        <v>7598</v>
      </c>
      <c r="E779" s="8" t="s">
        <v>8368</v>
      </c>
      <c r="F779" s="8">
        <v>957</v>
      </c>
      <c r="G779" s="8" t="s">
        <v>7038</v>
      </c>
      <c r="H779" s="8" t="s">
        <v>7018</v>
      </c>
      <c r="I779" s="8">
        <v>89</v>
      </c>
      <c r="J779" s="8">
        <v>89</v>
      </c>
      <c r="K779" s="8" t="b">
        <v>1</v>
      </c>
    </row>
    <row r="780" s="8" customFormat="1" spans="1:11">
      <c r="A780" s="8" t="s">
        <v>8454</v>
      </c>
      <c r="B780" s="8" t="s">
        <v>7055</v>
      </c>
      <c r="C780" s="8" t="s">
        <v>8455</v>
      </c>
      <c r="D780" s="8" t="s">
        <v>7289</v>
      </c>
      <c r="E780" s="8" t="s">
        <v>1259</v>
      </c>
      <c r="F780" s="8">
        <v>3102</v>
      </c>
      <c r="H780" s="8" t="s">
        <v>7018</v>
      </c>
      <c r="I780" s="8">
        <v>89</v>
      </c>
      <c r="J780" s="8">
        <v>89</v>
      </c>
      <c r="K780" s="8" t="b">
        <v>1</v>
      </c>
    </row>
    <row r="781" s="8" customFormat="1" spans="1:11">
      <c r="A781" s="8" t="s">
        <v>8456</v>
      </c>
      <c r="B781" s="8" t="s">
        <v>7055</v>
      </c>
      <c r="D781" s="8" t="s">
        <v>7111</v>
      </c>
      <c r="E781" s="8" t="s">
        <v>8457</v>
      </c>
      <c r="F781" s="8">
        <v>78627</v>
      </c>
      <c r="H781" s="8" t="s">
        <v>7018</v>
      </c>
      <c r="I781" s="8">
        <v>89</v>
      </c>
      <c r="J781" s="8">
        <v>89</v>
      </c>
      <c r="K781" s="8" t="b">
        <v>1</v>
      </c>
    </row>
    <row r="782" s="8" customFormat="1" spans="1:11">
      <c r="A782" s="8" t="s">
        <v>8458</v>
      </c>
      <c r="B782" s="8" t="s">
        <v>7035</v>
      </c>
      <c r="D782" s="8" t="s">
        <v>7036</v>
      </c>
      <c r="E782" s="8" t="s">
        <v>8459</v>
      </c>
      <c r="G782" s="8" t="s">
        <v>7038</v>
      </c>
      <c r="H782" s="8" t="s">
        <v>7018</v>
      </c>
      <c r="I782" s="8">
        <v>89</v>
      </c>
      <c r="J782" s="8">
        <v>89</v>
      </c>
      <c r="K782" s="8" t="b">
        <v>1</v>
      </c>
    </row>
    <row r="783" s="8" customFormat="1" spans="1:11">
      <c r="A783" s="8" t="s">
        <v>8460</v>
      </c>
      <c r="B783" s="8" t="s">
        <v>7055</v>
      </c>
      <c r="D783" s="8" t="s">
        <v>7191</v>
      </c>
      <c r="E783" s="8" t="s">
        <v>7329</v>
      </c>
      <c r="F783" s="8">
        <v>98416</v>
      </c>
      <c r="H783" s="8" t="s">
        <v>7018</v>
      </c>
      <c r="I783" s="8">
        <v>89</v>
      </c>
      <c r="J783" s="8">
        <v>89</v>
      </c>
      <c r="K783" s="8" t="b">
        <v>1</v>
      </c>
    </row>
    <row r="784" s="8" customFormat="1" spans="1:11">
      <c r="A784" s="8" t="s">
        <v>8461</v>
      </c>
      <c r="B784" s="8" t="s">
        <v>7055</v>
      </c>
      <c r="D784" s="8" t="s">
        <v>7113</v>
      </c>
      <c r="E784" s="8" t="s">
        <v>7472</v>
      </c>
      <c r="F784" s="8">
        <v>15301</v>
      </c>
      <c r="H784" s="8" t="s">
        <v>7018</v>
      </c>
      <c r="I784" s="8">
        <v>89</v>
      </c>
      <c r="J784" s="8">
        <v>89</v>
      </c>
      <c r="K784" s="8" t="b">
        <v>1</v>
      </c>
    </row>
    <row r="785" s="8" customFormat="1" spans="1:11">
      <c r="A785" s="8" t="s">
        <v>8462</v>
      </c>
      <c r="B785" s="8" t="s">
        <v>7015</v>
      </c>
      <c r="D785" s="8" t="s">
        <v>7270</v>
      </c>
      <c r="E785" s="8" t="s">
        <v>7224</v>
      </c>
      <c r="F785" s="8">
        <v>5663</v>
      </c>
      <c r="G785" s="8" t="s">
        <v>7017</v>
      </c>
      <c r="H785" s="8" t="s">
        <v>7018</v>
      </c>
      <c r="I785" s="8">
        <v>90</v>
      </c>
      <c r="J785" s="8">
        <v>90</v>
      </c>
      <c r="K785" s="8" t="b">
        <v>0</v>
      </c>
    </row>
    <row r="786" s="8" customFormat="1" spans="1:11">
      <c r="A786" s="8" t="s">
        <v>8463</v>
      </c>
      <c r="B786" s="8" t="s">
        <v>7024</v>
      </c>
      <c r="D786" s="8" t="s">
        <v>7032</v>
      </c>
      <c r="E786" s="8" t="s">
        <v>7033</v>
      </c>
      <c r="F786" s="8">
        <v>86301</v>
      </c>
      <c r="G786" s="8" t="s">
        <v>7027</v>
      </c>
      <c r="H786" s="8" t="s">
        <v>7018</v>
      </c>
      <c r="I786" s="8">
        <v>90</v>
      </c>
      <c r="J786" s="8">
        <v>90</v>
      </c>
      <c r="K786" s="8" t="b">
        <v>0</v>
      </c>
    </row>
    <row r="787" s="8" customFormat="1" spans="1:11">
      <c r="A787" s="8" t="s">
        <v>8464</v>
      </c>
      <c r="B787" s="8" t="s">
        <v>7015</v>
      </c>
      <c r="D787" s="8" t="s">
        <v>7016</v>
      </c>
      <c r="E787" s="8" t="s">
        <v>8465</v>
      </c>
      <c r="F787" s="8">
        <v>2325</v>
      </c>
      <c r="G787" s="8" t="s">
        <v>7017</v>
      </c>
      <c r="H787" s="8" t="s">
        <v>7028</v>
      </c>
      <c r="I787" s="8">
        <v>91</v>
      </c>
      <c r="J787" s="8">
        <v>91</v>
      </c>
      <c r="K787" s="8" t="b">
        <v>1</v>
      </c>
    </row>
    <row r="788" s="8" customFormat="1" spans="1:11">
      <c r="A788" s="8" t="s">
        <v>8466</v>
      </c>
      <c r="B788" s="8" t="s">
        <v>7015</v>
      </c>
      <c r="D788" s="8" t="s">
        <v>7270</v>
      </c>
      <c r="E788" s="8" t="s">
        <v>2664</v>
      </c>
      <c r="F788" s="8">
        <v>5401</v>
      </c>
      <c r="G788" s="8" t="s">
        <v>7017</v>
      </c>
      <c r="H788" s="8" t="s">
        <v>7018</v>
      </c>
      <c r="I788" s="8">
        <v>91</v>
      </c>
      <c r="J788" s="8">
        <v>91</v>
      </c>
      <c r="K788" s="8" t="b">
        <v>1</v>
      </c>
    </row>
    <row r="789" s="8" customFormat="1" spans="1:11">
      <c r="A789" s="8" t="s">
        <v>8467</v>
      </c>
      <c r="B789" s="8" t="s">
        <v>7047</v>
      </c>
      <c r="D789" s="8" t="s">
        <v>7128</v>
      </c>
      <c r="E789" s="8" t="s">
        <v>8468</v>
      </c>
      <c r="F789" s="8">
        <v>30260</v>
      </c>
      <c r="G789" s="8" t="s">
        <v>7038</v>
      </c>
      <c r="H789" s="8" t="s">
        <v>7028</v>
      </c>
      <c r="I789" s="8">
        <v>91</v>
      </c>
      <c r="J789" s="8">
        <v>91</v>
      </c>
      <c r="K789" s="8" t="b">
        <v>1</v>
      </c>
    </row>
    <row r="790" s="8" customFormat="1" spans="1:11">
      <c r="A790" s="8" t="s">
        <v>8469</v>
      </c>
      <c r="B790" s="8" t="s">
        <v>7024</v>
      </c>
      <c r="D790" s="8" t="s">
        <v>7653</v>
      </c>
      <c r="E790" s="8" t="s">
        <v>8470</v>
      </c>
      <c r="F790" s="8">
        <v>88130</v>
      </c>
      <c r="G790" s="8" t="s">
        <v>7027</v>
      </c>
      <c r="H790" s="8" t="s">
        <v>7028</v>
      </c>
      <c r="I790" s="8">
        <v>91</v>
      </c>
      <c r="J790" s="8">
        <v>91</v>
      </c>
      <c r="K790" s="8" t="b">
        <v>1</v>
      </c>
    </row>
    <row r="791" s="8" customFormat="1" spans="1:11">
      <c r="A791" s="8" t="s">
        <v>8471</v>
      </c>
      <c r="B791" s="8" t="s">
        <v>7015</v>
      </c>
      <c r="C791" s="8" t="s">
        <v>8472</v>
      </c>
      <c r="D791" s="8" t="s">
        <v>7113</v>
      </c>
      <c r="E791" s="8" t="s">
        <v>8473</v>
      </c>
      <c r="F791" s="8">
        <v>18711</v>
      </c>
      <c r="G791" s="8" t="s">
        <v>7017</v>
      </c>
      <c r="H791" s="8" t="s">
        <v>7018</v>
      </c>
      <c r="I791" s="8">
        <v>91</v>
      </c>
      <c r="J791" s="8">
        <v>91</v>
      </c>
      <c r="K791" s="8" t="b">
        <v>1</v>
      </c>
    </row>
    <row r="792" s="8" customFormat="1" spans="1:11">
      <c r="A792" s="8" t="s">
        <v>8474</v>
      </c>
      <c r="B792" s="8" t="s">
        <v>7047</v>
      </c>
      <c r="D792" s="8" t="s">
        <v>7036</v>
      </c>
      <c r="E792" s="8" t="s">
        <v>1788</v>
      </c>
      <c r="F792" s="8">
        <v>28311</v>
      </c>
      <c r="G792" s="8" t="s">
        <v>7038</v>
      </c>
      <c r="H792" s="8" t="s">
        <v>7018</v>
      </c>
      <c r="I792" s="8">
        <v>91</v>
      </c>
      <c r="J792" s="8">
        <v>91</v>
      </c>
      <c r="K792" s="8" t="b">
        <v>1</v>
      </c>
    </row>
    <row r="793" s="8" customFormat="1" spans="1:11">
      <c r="A793" s="8" t="s">
        <v>8475</v>
      </c>
      <c r="B793" s="8" t="s">
        <v>7024</v>
      </c>
      <c r="D793" s="8" t="s">
        <v>7026</v>
      </c>
      <c r="E793" s="8" t="s">
        <v>1495</v>
      </c>
      <c r="F793" s="8">
        <v>92101</v>
      </c>
      <c r="G793" s="8" t="s">
        <v>7027</v>
      </c>
      <c r="H793" s="8" t="s">
        <v>7159</v>
      </c>
      <c r="I793" s="8">
        <v>91</v>
      </c>
      <c r="J793" s="8">
        <v>91</v>
      </c>
      <c r="K793" s="8" t="b">
        <v>1</v>
      </c>
    </row>
    <row r="794" s="8" customFormat="1" spans="1:11">
      <c r="A794" s="8" t="s">
        <v>8476</v>
      </c>
      <c r="B794" s="8" t="s">
        <v>7015</v>
      </c>
      <c r="D794" s="8" t="s">
        <v>7066</v>
      </c>
      <c r="E794" s="8" t="s">
        <v>360</v>
      </c>
      <c r="F794" s="8">
        <v>14624</v>
      </c>
      <c r="G794" s="8" t="s">
        <v>7017</v>
      </c>
      <c r="H794" s="8" t="s">
        <v>7018</v>
      </c>
      <c r="I794" s="8">
        <v>91</v>
      </c>
      <c r="J794" s="8">
        <v>91</v>
      </c>
      <c r="K794" s="8" t="b">
        <v>1</v>
      </c>
    </row>
    <row r="795" s="8" customFormat="1" spans="1:11">
      <c r="A795" s="8" t="s">
        <v>8477</v>
      </c>
      <c r="B795" s="8" t="s">
        <v>7024</v>
      </c>
      <c r="D795" s="8" t="s">
        <v>7086</v>
      </c>
      <c r="E795" s="8" t="s">
        <v>8478</v>
      </c>
      <c r="F795" s="8">
        <v>59102</v>
      </c>
      <c r="G795" s="8" t="s">
        <v>7027</v>
      </c>
      <c r="H795" s="8" t="s">
        <v>7018</v>
      </c>
      <c r="I795" s="8">
        <v>91</v>
      </c>
      <c r="J795" s="8">
        <v>91</v>
      </c>
      <c r="K795" s="8" t="b">
        <v>1</v>
      </c>
    </row>
    <row r="796" s="8" customFormat="1" spans="1:11">
      <c r="A796" s="8" t="s">
        <v>8479</v>
      </c>
      <c r="B796" s="8" t="s">
        <v>7015</v>
      </c>
      <c r="D796" s="8" t="s">
        <v>7103</v>
      </c>
      <c r="E796" s="8" t="s">
        <v>8480</v>
      </c>
      <c r="F796" s="8">
        <v>21117</v>
      </c>
      <c r="G796" s="8" t="s">
        <v>7017</v>
      </c>
      <c r="H796" s="8" t="s">
        <v>7018</v>
      </c>
      <c r="I796" s="8">
        <v>91</v>
      </c>
      <c r="J796" s="8">
        <v>91</v>
      </c>
      <c r="K796" s="8" t="b">
        <v>1</v>
      </c>
    </row>
    <row r="797" s="8" customFormat="1" spans="1:11">
      <c r="A797" s="8" t="s">
        <v>8481</v>
      </c>
      <c r="B797" s="8" t="s">
        <v>7015</v>
      </c>
      <c r="C797" s="8" t="s">
        <v>8482</v>
      </c>
      <c r="D797" s="8" t="s">
        <v>7131</v>
      </c>
      <c r="E797" s="8" t="s">
        <v>8483</v>
      </c>
      <c r="F797" s="8">
        <v>4084</v>
      </c>
      <c r="G797" s="8" t="s">
        <v>7017</v>
      </c>
      <c r="H797" s="8" t="s">
        <v>7018</v>
      </c>
      <c r="I797" s="8">
        <v>91</v>
      </c>
      <c r="J797" s="8">
        <v>91</v>
      </c>
      <c r="K797" s="8" t="b">
        <v>1</v>
      </c>
    </row>
    <row r="798" s="8" customFormat="1" spans="1:11">
      <c r="A798" s="8" t="s">
        <v>8484</v>
      </c>
      <c r="B798" s="8" t="s">
        <v>7020</v>
      </c>
      <c r="C798" s="8" t="s">
        <v>8485</v>
      </c>
      <c r="D798" s="8" t="s">
        <v>7223</v>
      </c>
      <c r="E798" s="8" t="s">
        <v>7248</v>
      </c>
      <c r="F798" s="8">
        <v>55104</v>
      </c>
      <c r="G798" s="8" t="s">
        <v>7022</v>
      </c>
      <c r="H798" s="8" t="s">
        <v>7018</v>
      </c>
      <c r="I798" s="8">
        <v>92</v>
      </c>
      <c r="J798" s="8">
        <v>92</v>
      </c>
      <c r="K798" s="8" t="b">
        <v>1</v>
      </c>
    </row>
    <row r="799" s="8" customFormat="1" spans="1:11">
      <c r="A799" s="8" t="s">
        <v>8486</v>
      </c>
      <c r="B799" s="8" t="s">
        <v>7020</v>
      </c>
      <c r="D799" s="8" t="s">
        <v>7137</v>
      </c>
      <c r="E799" s="8" t="s">
        <v>8487</v>
      </c>
      <c r="F799" s="8">
        <v>50316</v>
      </c>
      <c r="G799" s="8" t="s">
        <v>7022</v>
      </c>
      <c r="H799" s="8" t="s">
        <v>7018</v>
      </c>
      <c r="I799" s="8">
        <v>92</v>
      </c>
      <c r="J799" s="8">
        <v>92</v>
      </c>
      <c r="K799" s="8" t="b">
        <v>1</v>
      </c>
    </row>
    <row r="800" s="8" customFormat="1" spans="1:11">
      <c r="A800" s="8" t="s">
        <v>8488</v>
      </c>
      <c r="B800" s="8" t="s">
        <v>7020</v>
      </c>
      <c r="D800" s="8" t="s">
        <v>7137</v>
      </c>
      <c r="E800" s="8" t="s">
        <v>8489</v>
      </c>
      <c r="F800" s="8">
        <v>51106</v>
      </c>
      <c r="G800" s="8" t="s">
        <v>7022</v>
      </c>
      <c r="H800" s="8" t="s">
        <v>7018</v>
      </c>
      <c r="I800" s="8">
        <v>92</v>
      </c>
      <c r="J800" s="8">
        <v>92</v>
      </c>
      <c r="K800" s="8" t="b">
        <v>1</v>
      </c>
    </row>
    <row r="801" s="8" customFormat="1" spans="1:11">
      <c r="A801" s="8" t="s">
        <v>8490</v>
      </c>
      <c r="B801" s="8" t="s">
        <v>7020</v>
      </c>
      <c r="D801" s="8" t="s">
        <v>7358</v>
      </c>
      <c r="E801" s="8" t="s">
        <v>8242</v>
      </c>
      <c r="F801" s="8">
        <v>68787</v>
      </c>
      <c r="G801" s="8" t="s">
        <v>7022</v>
      </c>
      <c r="H801" s="8" t="s">
        <v>7028</v>
      </c>
      <c r="I801" s="8">
        <v>92</v>
      </c>
      <c r="J801" s="8">
        <v>92</v>
      </c>
      <c r="K801" s="8" t="b">
        <v>1</v>
      </c>
    </row>
    <row r="802" s="8" customFormat="1" spans="1:11">
      <c r="A802" s="8" t="s">
        <v>709</v>
      </c>
      <c r="B802" s="8" t="s">
        <v>7042</v>
      </c>
      <c r="C802" s="8" t="s">
        <v>8491</v>
      </c>
      <c r="D802" s="8" t="s">
        <v>7207</v>
      </c>
      <c r="E802" s="8" t="s">
        <v>708</v>
      </c>
      <c r="F802" s="8">
        <v>36849</v>
      </c>
      <c r="H802" s="8" t="s">
        <v>7028</v>
      </c>
      <c r="I802" s="8">
        <v>93</v>
      </c>
      <c r="J802" s="8">
        <v>93</v>
      </c>
      <c r="K802" s="8" t="b">
        <v>1</v>
      </c>
    </row>
    <row r="803" s="8" customFormat="1" spans="1:11">
      <c r="A803" s="8" t="s">
        <v>737</v>
      </c>
      <c r="B803" s="8" t="s">
        <v>7042</v>
      </c>
      <c r="D803" s="8" t="s">
        <v>7111</v>
      </c>
      <c r="E803" s="8" t="s">
        <v>736</v>
      </c>
      <c r="F803" s="8">
        <v>76798</v>
      </c>
      <c r="H803" s="8" t="s">
        <v>7018</v>
      </c>
      <c r="I803" s="8">
        <v>93</v>
      </c>
      <c r="J803" s="8">
        <v>93</v>
      </c>
      <c r="K803" s="8" t="b">
        <v>1</v>
      </c>
    </row>
    <row r="804" s="8" customFormat="1" spans="1:11">
      <c r="A804" s="8" t="s">
        <v>8492</v>
      </c>
      <c r="B804" s="8" t="s">
        <v>7042</v>
      </c>
      <c r="D804" s="8" t="s">
        <v>7191</v>
      </c>
      <c r="E804" s="8" t="s">
        <v>7192</v>
      </c>
      <c r="F804" s="8">
        <v>99258</v>
      </c>
      <c r="H804" s="8" t="s">
        <v>7018</v>
      </c>
      <c r="I804" s="8">
        <v>93</v>
      </c>
      <c r="J804" s="8">
        <v>93</v>
      </c>
      <c r="K804" s="8" t="b">
        <v>1</v>
      </c>
    </row>
    <row r="805" s="8" customFormat="1" spans="1:11">
      <c r="A805" s="8" t="s">
        <v>8493</v>
      </c>
      <c r="B805" s="8" t="s">
        <v>7042</v>
      </c>
      <c r="C805" s="8" t="s">
        <v>8494</v>
      </c>
      <c r="D805" s="8" t="s">
        <v>7026</v>
      </c>
      <c r="E805" s="8" t="s">
        <v>168</v>
      </c>
      <c r="F805" s="8">
        <v>90045</v>
      </c>
      <c r="H805" s="8" t="s">
        <v>7018</v>
      </c>
      <c r="I805" s="8">
        <v>93</v>
      </c>
      <c r="J805" s="8">
        <v>93</v>
      </c>
      <c r="K805" s="8" t="b">
        <v>1</v>
      </c>
    </row>
    <row r="806" s="8" customFormat="1" spans="1:11">
      <c r="A806" s="8" t="s">
        <v>1947</v>
      </c>
      <c r="B806" s="8" t="s">
        <v>7042</v>
      </c>
      <c r="D806" s="8" t="s">
        <v>7137</v>
      </c>
      <c r="E806" s="8" t="s">
        <v>1946</v>
      </c>
      <c r="F806" s="8">
        <v>52242</v>
      </c>
      <c r="H806" s="8" t="s">
        <v>7028</v>
      </c>
      <c r="I806" s="8">
        <v>93</v>
      </c>
      <c r="J806" s="8">
        <v>93</v>
      </c>
      <c r="K806" s="8" t="b">
        <v>1</v>
      </c>
    </row>
    <row r="807" s="8" customFormat="1" spans="1:11">
      <c r="A807" s="8" t="s">
        <v>8495</v>
      </c>
      <c r="B807" s="8" t="s">
        <v>7055</v>
      </c>
      <c r="D807" s="8" t="s">
        <v>7111</v>
      </c>
      <c r="E807" s="8" t="s">
        <v>8496</v>
      </c>
      <c r="F807" s="8">
        <v>75090</v>
      </c>
      <c r="H807" s="8" t="s">
        <v>7018</v>
      </c>
      <c r="I807" s="8">
        <v>93</v>
      </c>
      <c r="J807" s="8">
        <v>93</v>
      </c>
      <c r="K807" s="8" t="b">
        <v>1</v>
      </c>
    </row>
    <row r="808" s="8" customFormat="1" spans="1:11">
      <c r="A808" s="8" t="s">
        <v>8497</v>
      </c>
      <c r="B808" s="8" t="s">
        <v>7055</v>
      </c>
      <c r="D808" s="8" t="s">
        <v>7043</v>
      </c>
      <c r="E808" s="8" t="s">
        <v>201</v>
      </c>
      <c r="F808" s="8">
        <v>7940</v>
      </c>
      <c r="H808" s="8" t="s">
        <v>7018</v>
      </c>
      <c r="I808" s="8">
        <v>93</v>
      </c>
      <c r="J808" s="8">
        <v>93</v>
      </c>
      <c r="K808" s="8" t="b">
        <v>1</v>
      </c>
    </row>
    <row r="809" s="8" customFormat="1" spans="1:11">
      <c r="A809" s="8" t="s">
        <v>8498</v>
      </c>
      <c r="B809" s="8" t="s">
        <v>7047</v>
      </c>
      <c r="C809" s="8" t="s">
        <v>8499</v>
      </c>
      <c r="D809" s="8" t="s">
        <v>7598</v>
      </c>
      <c r="E809" s="8" t="s">
        <v>8500</v>
      </c>
      <c r="F809" s="8">
        <v>683</v>
      </c>
      <c r="G809" s="8" t="s">
        <v>7038</v>
      </c>
      <c r="H809" s="8" t="s">
        <v>7018</v>
      </c>
      <c r="I809" s="8">
        <v>93</v>
      </c>
      <c r="J809" s="8">
        <v>93</v>
      </c>
      <c r="K809" s="8" t="b">
        <v>1</v>
      </c>
    </row>
    <row r="810" s="8" customFormat="1" spans="1:11">
      <c r="A810" s="8" t="s">
        <v>8501</v>
      </c>
      <c r="B810" s="8" t="s">
        <v>7055</v>
      </c>
      <c r="C810" s="8" t="s">
        <v>8502</v>
      </c>
      <c r="D810" s="8" t="s">
        <v>7079</v>
      </c>
      <c r="E810" s="8" t="s">
        <v>1435</v>
      </c>
      <c r="F810" s="8">
        <v>97219</v>
      </c>
      <c r="H810" s="8" t="s">
        <v>7018</v>
      </c>
      <c r="I810" s="8">
        <v>93</v>
      </c>
      <c r="J810" s="8">
        <v>93</v>
      </c>
      <c r="K810" s="8" t="b">
        <v>1</v>
      </c>
    </row>
    <row r="811" s="8" customFormat="1" spans="1:11">
      <c r="A811" s="8" t="s">
        <v>8503</v>
      </c>
      <c r="B811" s="8" t="s">
        <v>7047</v>
      </c>
      <c r="D811" s="8" t="s">
        <v>7480</v>
      </c>
      <c r="E811" s="8" t="s">
        <v>2596</v>
      </c>
      <c r="F811" s="8">
        <v>42728</v>
      </c>
      <c r="G811" s="8" t="s">
        <v>7038</v>
      </c>
      <c r="H811" s="8" t="s">
        <v>7018</v>
      </c>
      <c r="I811" s="8">
        <v>93</v>
      </c>
      <c r="J811" s="8">
        <v>93</v>
      </c>
      <c r="K811" s="8" t="b">
        <v>1</v>
      </c>
    </row>
    <row r="812" s="8" customFormat="1" spans="1:11">
      <c r="A812" s="8" t="s">
        <v>8504</v>
      </c>
      <c r="B812" s="8" t="s">
        <v>7047</v>
      </c>
      <c r="C812" s="8" t="s">
        <v>8505</v>
      </c>
      <c r="D812" s="8" t="s">
        <v>7384</v>
      </c>
      <c r="E812" s="8" t="s">
        <v>3782</v>
      </c>
      <c r="F812" s="8">
        <v>71115</v>
      </c>
      <c r="G812" s="8" t="s">
        <v>7038</v>
      </c>
      <c r="H812" s="8" t="s">
        <v>7028</v>
      </c>
      <c r="I812" s="8">
        <v>93</v>
      </c>
      <c r="J812" s="8">
        <v>93</v>
      </c>
      <c r="K812" s="8" t="b">
        <v>1</v>
      </c>
    </row>
    <row r="813" s="8" customFormat="1" spans="1:11">
      <c r="A813" s="8" t="s">
        <v>8506</v>
      </c>
      <c r="B813" s="8" t="s">
        <v>7055</v>
      </c>
      <c r="C813" s="8" t="s">
        <v>8300</v>
      </c>
      <c r="D813" s="8" t="s">
        <v>7653</v>
      </c>
      <c r="E813" s="8" t="s">
        <v>3702</v>
      </c>
      <c r="F813" s="8">
        <v>87505</v>
      </c>
      <c r="H813" s="8" t="s">
        <v>7018</v>
      </c>
      <c r="I813" s="8">
        <v>93</v>
      </c>
      <c r="J813" s="8">
        <v>93</v>
      </c>
      <c r="K813" s="8" t="b">
        <v>1</v>
      </c>
    </row>
    <row r="814" s="8" customFormat="1" spans="1:11">
      <c r="A814" s="8" t="s">
        <v>8507</v>
      </c>
      <c r="B814" s="8" t="s">
        <v>7055</v>
      </c>
      <c r="C814" s="8" t="s">
        <v>8508</v>
      </c>
      <c r="D814" s="8" t="s">
        <v>7072</v>
      </c>
      <c r="E814" s="8" t="s">
        <v>8509</v>
      </c>
      <c r="F814" s="8">
        <v>54115</v>
      </c>
      <c r="H814" s="8" t="s">
        <v>7018</v>
      </c>
      <c r="I814" s="8">
        <v>93</v>
      </c>
      <c r="J814" s="8">
        <v>93</v>
      </c>
      <c r="K814" s="8" t="b">
        <v>1</v>
      </c>
    </row>
    <row r="815" s="8" customFormat="1" spans="1:11">
      <c r="A815" s="8" t="s">
        <v>8510</v>
      </c>
      <c r="B815" s="8" t="s">
        <v>7055</v>
      </c>
      <c r="D815" s="8" t="s">
        <v>7103</v>
      </c>
      <c r="E815" s="8" t="s">
        <v>8511</v>
      </c>
      <c r="F815" s="8">
        <v>21620</v>
      </c>
      <c r="H815" s="8" t="s">
        <v>7018</v>
      </c>
      <c r="I815" s="8">
        <v>93</v>
      </c>
      <c r="J815" s="8">
        <v>93</v>
      </c>
      <c r="K815" s="8" t="b">
        <v>1</v>
      </c>
    </row>
    <row r="816" s="8" customFormat="1" spans="1:11">
      <c r="A816" s="8" t="s">
        <v>8512</v>
      </c>
      <c r="B816" s="8" t="s">
        <v>7055</v>
      </c>
      <c r="D816" s="8" t="s">
        <v>7026</v>
      </c>
      <c r="E816" s="8" t="s">
        <v>8513</v>
      </c>
      <c r="F816" s="8">
        <v>90608</v>
      </c>
      <c r="H816" s="8" t="s">
        <v>7018</v>
      </c>
      <c r="I816" s="8">
        <v>93</v>
      </c>
      <c r="J816" s="8">
        <v>93</v>
      </c>
      <c r="K816" s="8" t="b">
        <v>1</v>
      </c>
    </row>
    <row r="817" s="8" customFormat="1" spans="1:11">
      <c r="A817" s="8" t="s">
        <v>8514</v>
      </c>
      <c r="B817" s="8" t="s">
        <v>7024</v>
      </c>
      <c r="D817" s="8" t="s">
        <v>7183</v>
      </c>
      <c r="E817" s="8" t="s">
        <v>1843</v>
      </c>
      <c r="F817" s="8">
        <v>80217</v>
      </c>
      <c r="G817" s="8" t="s">
        <v>7027</v>
      </c>
      <c r="H817" s="8" t="s">
        <v>7028</v>
      </c>
      <c r="I817" s="8">
        <v>94</v>
      </c>
      <c r="J817" s="8">
        <v>94</v>
      </c>
      <c r="K817" s="8" t="b">
        <v>0</v>
      </c>
    </row>
    <row r="818" s="8" customFormat="1" spans="1:11">
      <c r="A818" s="8" t="s">
        <v>8515</v>
      </c>
      <c r="B818" s="8" t="s">
        <v>7015</v>
      </c>
      <c r="C818" s="8" t="s">
        <v>8516</v>
      </c>
      <c r="D818" s="8" t="s">
        <v>7066</v>
      </c>
      <c r="E818" s="8" t="s">
        <v>7460</v>
      </c>
      <c r="F818" s="8">
        <v>11568</v>
      </c>
      <c r="G818" s="8" t="s">
        <v>7017</v>
      </c>
      <c r="H818" s="8" t="s">
        <v>7028</v>
      </c>
      <c r="I818" s="8">
        <v>94</v>
      </c>
      <c r="J818" s="8">
        <v>94</v>
      </c>
      <c r="K818" s="8" t="b">
        <v>1</v>
      </c>
    </row>
    <row r="819" s="8" customFormat="1" spans="1:11">
      <c r="A819" s="8" t="s">
        <v>8517</v>
      </c>
      <c r="B819" s="8" t="s">
        <v>7015</v>
      </c>
      <c r="D819" s="8" t="s">
        <v>7016</v>
      </c>
      <c r="E819" s="8" t="s">
        <v>8518</v>
      </c>
      <c r="F819" s="8">
        <v>1086</v>
      </c>
      <c r="G819" s="8" t="s">
        <v>7017</v>
      </c>
      <c r="H819" s="8" t="s">
        <v>7028</v>
      </c>
      <c r="I819" s="8">
        <v>94</v>
      </c>
      <c r="J819" s="8">
        <v>94</v>
      </c>
      <c r="K819" s="8" t="b">
        <v>1</v>
      </c>
    </row>
    <row r="820" s="8" customFormat="1" spans="1:11">
      <c r="A820" s="8" t="s">
        <v>8519</v>
      </c>
      <c r="B820" s="8" t="s">
        <v>7020</v>
      </c>
      <c r="D820" s="8" t="s">
        <v>7387</v>
      </c>
      <c r="E820" s="8" t="s">
        <v>201</v>
      </c>
      <c r="F820" s="8">
        <v>57042</v>
      </c>
      <c r="G820" s="8" t="s">
        <v>7022</v>
      </c>
      <c r="H820" s="8" t="s">
        <v>7028</v>
      </c>
      <c r="I820" s="8">
        <v>95</v>
      </c>
      <c r="J820" s="8">
        <v>95</v>
      </c>
      <c r="K820" s="8" t="b">
        <v>1</v>
      </c>
    </row>
    <row r="821" s="8" customFormat="1" spans="1:11">
      <c r="A821" s="8" t="s">
        <v>8520</v>
      </c>
      <c r="B821" s="8" t="s">
        <v>7024</v>
      </c>
      <c r="D821" s="8" t="s">
        <v>7640</v>
      </c>
      <c r="E821" s="8" t="s">
        <v>7076</v>
      </c>
      <c r="F821" s="8">
        <v>74820</v>
      </c>
      <c r="G821" s="8" t="s">
        <v>7027</v>
      </c>
      <c r="H821" s="8" t="s">
        <v>7028</v>
      </c>
      <c r="I821" s="8">
        <v>95</v>
      </c>
      <c r="J821" s="8">
        <v>95</v>
      </c>
      <c r="K821" s="8" t="b">
        <v>1</v>
      </c>
    </row>
    <row r="822" s="8" customFormat="1" spans="1:11">
      <c r="A822" s="8" t="s">
        <v>8521</v>
      </c>
      <c r="B822" s="8" t="s">
        <v>7020</v>
      </c>
      <c r="D822" s="8" t="s">
        <v>7075</v>
      </c>
      <c r="E822" s="8" t="s">
        <v>2403</v>
      </c>
      <c r="F822" s="8">
        <v>43219</v>
      </c>
      <c r="G822" s="8" t="s">
        <v>7022</v>
      </c>
      <c r="H822" s="8" t="s">
        <v>7018</v>
      </c>
      <c r="I822" s="8">
        <v>95</v>
      </c>
      <c r="J822" s="8">
        <v>95</v>
      </c>
      <c r="K822" s="8" t="b">
        <v>1</v>
      </c>
    </row>
    <row r="823" s="8" customFormat="1" spans="1:11">
      <c r="A823" s="8" t="s">
        <v>8522</v>
      </c>
      <c r="B823" s="8" t="s">
        <v>7024</v>
      </c>
      <c r="D823" s="8" t="s">
        <v>7111</v>
      </c>
      <c r="E823" s="8" t="s">
        <v>8523</v>
      </c>
      <c r="F823" s="8">
        <v>79832</v>
      </c>
      <c r="G823" s="8" t="s">
        <v>7027</v>
      </c>
      <c r="H823" s="8" t="s">
        <v>7028</v>
      </c>
      <c r="I823" s="8">
        <v>95</v>
      </c>
      <c r="J823" s="8">
        <v>95</v>
      </c>
      <c r="K823" s="8" t="b">
        <v>1</v>
      </c>
    </row>
    <row r="824" s="8" customFormat="1" spans="1:11">
      <c r="A824" s="8" t="s">
        <v>8524</v>
      </c>
      <c r="B824" s="8" t="s">
        <v>7024</v>
      </c>
      <c r="C824" s="8" t="s">
        <v>8525</v>
      </c>
      <c r="D824" s="8" t="s">
        <v>7111</v>
      </c>
      <c r="E824" s="8" t="s">
        <v>2218</v>
      </c>
      <c r="F824" s="8">
        <v>77901</v>
      </c>
      <c r="G824" s="8" t="s">
        <v>7027</v>
      </c>
      <c r="H824" s="8" t="s">
        <v>7028</v>
      </c>
      <c r="I824" s="8">
        <v>95</v>
      </c>
      <c r="J824" s="8">
        <v>95</v>
      </c>
      <c r="K824" s="8" t="b">
        <v>1</v>
      </c>
    </row>
    <row r="825" s="8" customFormat="1" spans="1:11">
      <c r="A825" s="8" t="s">
        <v>8526</v>
      </c>
      <c r="B825" s="8" t="s">
        <v>7020</v>
      </c>
      <c r="C825" s="8" t="s">
        <v>8527</v>
      </c>
      <c r="D825" s="8" t="s">
        <v>7197</v>
      </c>
      <c r="E825" s="8" t="s">
        <v>8528</v>
      </c>
      <c r="F825" s="8">
        <v>66048</v>
      </c>
      <c r="G825" s="8" t="s">
        <v>7022</v>
      </c>
      <c r="H825" s="8" t="s">
        <v>7018</v>
      </c>
      <c r="I825" s="8">
        <v>95</v>
      </c>
      <c r="J825" s="8">
        <v>95</v>
      </c>
      <c r="K825" s="8" t="b">
        <v>1</v>
      </c>
    </row>
    <row r="826" s="8" customFormat="1" spans="1:11">
      <c r="A826" s="8" t="s">
        <v>8529</v>
      </c>
      <c r="B826" s="8" t="s">
        <v>7020</v>
      </c>
      <c r="D826" s="8" t="s">
        <v>7223</v>
      </c>
      <c r="E826" s="8" t="s">
        <v>7248</v>
      </c>
      <c r="F826" s="8">
        <v>55106</v>
      </c>
      <c r="G826" s="8" t="s">
        <v>7022</v>
      </c>
      <c r="H826" s="8" t="s">
        <v>7028</v>
      </c>
      <c r="I826" s="8">
        <v>96</v>
      </c>
      <c r="J826" s="8">
        <v>96</v>
      </c>
      <c r="K826" s="8" t="b">
        <v>1</v>
      </c>
    </row>
    <row r="827" s="8" customFormat="1" spans="1:11">
      <c r="A827" s="8" t="s">
        <v>8530</v>
      </c>
      <c r="B827" s="8" t="s">
        <v>7015</v>
      </c>
      <c r="C827" s="8" t="s">
        <v>8531</v>
      </c>
      <c r="D827" s="8" t="s">
        <v>7066</v>
      </c>
      <c r="E827" s="8" t="s">
        <v>8532</v>
      </c>
      <c r="F827" s="8">
        <v>12550</v>
      </c>
      <c r="G827" s="8" t="s">
        <v>7017</v>
      </c>
      <c r="H827" s="8" t="s">
        <v>7018</v>
      </c>
      <c r="I827" s="8">
        <v>96</v>
      </c>
      <c r="J827" s="8">
        <v>96</v>
      </c>
      <c r="K827" s="8" t="b">
        <v>1</v>
      </c>
    </row>
    <row r="828" s="8" customFormat="1" spans="1:11">
      <c r="A828" s="8" t="s">
        <v>8533</v>
      </c>
      <c r="B828" s="8" t="s">
        <v>7020</v>
      </c>
      <c r="D828" s="8" t="s">
        <v>7197</v>
      </c>
      <c r="E828" s="8" t="s">
        <v>8534</v>
      </c>
      <c r="F828" s="8">
        <v>66762</v>
      </c>
      <c r="G828" s="8" t="s">
        <v>7022</v>
      </c>
      <c r="H828" s="8" t="s">
        <v>7028</v>
      </c>
      <c r="I828" s="8">
        <v>96</v>
      </c>
      <c r="J828" s="8">
        <v>96</v>
      </c>
      <c r="K828" s="8" t="b">
        <v>1</v>
      </c>
    </row>
    <row r="829" s="8" customFormat="1" spans="1:11">
      <c r="A829" s="8" t="s">
        <v>8535</v>
      </c>
      <c r="B829" s="8" t="s">
        <v>7015</v>
      </c>
      <c r="D829" s="8" t="s">
        <v>7045</v>
      </c>
      <c r="E829" s="8" t="s">
        <v>162</v>
      </c>
      <c r="F829" s="8">
        <v>2908</v>
      </c>
      <c r="G829" s="8" t="s">
        <v>7017</v>
      </c>
      <c r="H829" s="8" t="s">
        <v>7028</v>
      </c>
      <c r="I829" s="8">
        <v>96</v>
      </c>
      <c r="J829" s="8">
        <v>96</v>
      </c>
      <c r="K829" s="8" t="b">
        <v>1</v>
      </c>
    </row>
    <row r="830" s="8" customFormat="1" spans="1:11">
      <c r="A830" s="8" t="s">
        <v>8536</v>
      </c>
      <c r="B830" s="8" t="s">
        <v>7015</v>
      </c>
      <c r="C830" s="8" t="s">
        <v>8537</v>
      </c>
      <c r="D830" s="8" t="s">
        <v>7043</v>
      </c>
      <c r="E830" s="8" t="s">
        <v>8538</v>
      </c>
      <c r="F830" s="8">
        <v>7960</v>
      </c>
      <c r="G830" s="8" t="s">
        <v>7017</v>
      </c>
      <c r="H830" s="8" t="s">
        <v>7018</v>
      </c>
      <c r="I830" s="8">
        <v>96</v>
      </c>
      <c r="J830" s="8">
        <v>96</v>
      </c>
      <c r="K830" s="8" t="b">
        <v>1</v>
      </c>
    </row>
    <row r="831" s="8" customFormat="1" spans="1:11">
      <c r="A831" s="8" t="s">
        <v>8539</v>
      </c>
      <c r="B831" s="8" t="s">
        <v>7015</v>
      </c>
      <c r="D831" s="8" t="s">
        <v>7016</v>
      </c>
      <c r="E831" s="8" t="s">
        <v>8249</v>
      </c>
      <c r="F831" s="8">
        <v>1970</v>
      </c>
      <c r="G831" s="8" t="s">
        <v>7017</v>
      </c>
      <c r="H831" s="8" t="s">
        <v>7028</v>
      </c>
      <c r="I831" s="8">
        <v>96</v>
      </c>
      <c r="J831" s="8">
        <v>96</v>
      </c>
      <c r="K831" s="8" t="b">
        <v>1</v>
      </c>
    </row>
    <row r="832" s="8" customFormat="1" spans="1:11">
      <c r="A832" s="8" t="s">
        <v>8540</v>
      </c>
      <c r="B832" s="8" t="s">
        <v>7047</v>
      </c>
      <c r="D832" s="8" t="s">
        <v>7598</v>
      </c>
      <c r="E832" s="8" t="s">
        <v>7951</v>
      </c>
      <c r="F832" s="8">
        <v>681</v>
      </c>
      <c r="G832" s="8" t="s">
        <v>7038</v>
      </c>
      <c r="H832" s="8" t="s">
        <v>7018</v>
      </c>
      <c r="I832" s="8">
        <v>96</v>
      </c>
      <c r="J832" s="8">
        <v>96</v>
      </c>
      <c r="K832" s="8" t="b">
        <v>0</v>
      </c>
    </row>
    <row r="833" s="8" customFormat="1" spans="1:11">
      <c r="A833" s="8" t="s">
        <v>8541</v>
      </c>
      <c r="B833" s="8" t="s">
        <v>7015</v>
      </c>
      <c r="D833" s="8" t="s">
        <v>7016</v>
      </c>
      <c r="E833" s="8" t="s">
        <v>2315</v>
      </c>
      <c r="F833" s="8">
        <v>1602</v>
      </c>
      <c r="G833" s="8" t="s">
        <v>7017</v>
      </c>
      <c r="H833" s="8" t="s">
        <v>7028</v>
      </c>
      <c r="I833" s="8">
        <v>96</v>
      </c>
      <c r="J833" s="8">
        <v>96</v>
      </c>
      <c r="K833" s="8" t="b">
        <v>1</v>
      </c>
    </row>
    <row r="834" s="8" customFormat="1" spans="1:11">
      <c r="A834" s="8" t="s">
        <v>8542</v>
      </c>
      <c r="B834" s="8" t="s">
        <v>7024</v>
      </c>
      <c r="D834" s="8" t="s">
        <v>7640</v>
      </c>
      <c r="E834" s="8" t="s">
        <v>8543</v>
      </c>
      <c r="F834" s="8">
        <v>73505</v>
      </c>
      <c r="G834" s="8" t="s">
        <v>7027</v>
      </c>
      <c r="H834" s="8" t="s">
        <v>7028</v>
      </c>
      <c r="I834" s="8">
        <v>97</v>
      </c>
      <c r="J834" s="8">
        <v>97</v>
      </c>
      <c r="K834" s="8" t="b">
        <v>0</v>
      </c>
    </row>
    <row r="835" s="8" customFormat="1" spans="1:11">
      <c r="A835" s="8" t="s">
        <v>8544</v>
      </c>
      <c r="B835" s="8" t="s">
        <v>7047</v>
      </c>
      <c r="D835" s="8" t="s">
        <v>7048</v>
      </c>
      <c r="E835" s="8" t="s">
        <v>949</v>
      </c>
      <c r="F835" s="8">
        <v>33431</v>
      </c>
      <c r="G835" s="8" t="s">
        <v>7038</v>
      </c>
      <c r="H835" s="8" t="s">
        <v>7018</v>
      </c>
      <c r="I835" s="8">
        <v>97</v>
      </c>
      <c r="J835" s="8">
        <v>97</v>
      </c>
      <c r="K835" s="8" t="b">
        <v>0</v>
      </c>
    </row>
    <row r="836" s="8" customFormat="1" spans="1:11">
      <c r="A836" s="8" t="s">
        <v>891</v>
      </c>
      <c r="B836" s="8" t="s">
        <v>7042</v>
      </c>
      <c r="D836" s="8" t="s">
        <v>7113</v>
      </c>
      <c r="E836" s="8" t="s">
        <v>63</v>
      </c>
      <c r="F836" s="8">
        <v>19104</v>
      </c>
      <c r="H836" s="8" t="s">
        <v>7018</v>
      </c>
      <c r="I836" s="8">
        <v>98</v>
      </c>
      <c r="J836" s="8">
        <v>98</v>
      </c>
      <c r="K836" s="8" t="b">
        <v>1</v>
      </c>
    </row>
    <row r="837" s="8" customFormat="1" spans="1:11">
      <c r="A837" s="8" t="s">
        <v>1053</v>
      </c>
      <c r="B837" s="8" t="s">
        <v>7042</v>
      </c>
      <c r="C837" s="8" t="s">
        <v>8545</v>
      </c>
      <c r="D837" s="8" t="s">
        <v>7041</v>
      </c>
      <c r="E837" s="8" t="s">
        <v>1052</v>
      </c>
      <c r="F837" s="8">
        <v>60616</v>
      </c>
      <c r="H837" s="8" t="s">
        <v>7018</v>
      </c>
      <c r="I837" s="8">
        <v>98</v>
      </c>
      <c r="J837" s="8">
        <v>98</v>
      </c>
      <c r="K837" s="8" t="b">
        <v>1</v>
      </c>
    </row>
    <row r="838" s="8" customFormat="1" spans="1:11">
      <c r="A838" s="8" t="s">
        <v>1469</v>
      </c>
      <c r="B838" s="8" t="s">
        <v>7042</v>
      </c>
      <c r="C838" s="8" t="s">
        <v>8546</v>
      </c>
      <c r="D838" s="8" t="s">
        <v>7066</v>
      </c>
      <c r="E838" s="8" t="s">
        <v>360</v>
      </c>
      <c r="F838" s="8">
        <v>14623</v>
      </c>
      <c r="H838" s="8" t="s">
        <v>7018</v>
      </c>
      <c r="I838" s="8">
        <v>98</v>
      </c>
      <c r="J838" s="8">
        <v>98</v>
      </c>
      <c r="K838" s="8" t="b">
        <v>1</v>
      </c>
    </row>
    <row r="839" s="8" customFormat="1" spans="1:11">
      <c r="A839" s="8" t="s">
        <v>8547</v>
      </c>
      <c r="B839" s="8" t="s">
        <v>7042</v>
      </c>
      <c r="C839" s="8" t="s">
        <v>8548</v>
      </c>
      <c r="D839" s="8" t="s">
        <v>7043</v>
      </c>
      <c r="E839" s="8" t="s">
        <v>8549</v>
      </c>
      <c r="F839" s="8">
        <v>8102</v>
      </c>
      <c r="H839" s="8" t="s">
        <v>7028</v>
      </c>
      <c r="I839" s="8">
        <v>98</v>
      </c>
      <c r="J839" s="8">
        <v>98</v>
      </c>
      <c r="K839" s="8" t="b">
        <v>1</v>
      </c>
    </row>
    <row r="840" s="8" customFormat="1" spans="1:11">
      <c r="A840" s="8" t="s">
        <v>3648</v>
      </c>
      <c r="B840" s="8" t="s">
        <v>7042</v>
      </c>
      <c r="C840" s="8" t="s">
        <v>8550</v>
      </c>
      <c r="D840" s="8" t="s">
        <v>7111</v>
      </c>
      <c r="E840" s="8" t="s">
        <v>3647</v>
      </c>
      <c r="F840" s="8">
        <v>76129</v>
      </c>
      <c r="H840" s="8" t="s">
        <v>7018</v>
      </c>
      <c r="I840" s="8">
        <v>98</v>
      </c>
      <c r="J840" s="8">
        <v>98</v>
      </c>
      <c r="K840" s="8" t="b">
        <v>1</v>
      </c>
    </row>
    <row r="841" s="8" customFormat="1" spans="1:11">
      <c r="A841" s="8" t="s">
        <v>2575</v>
      </c>
      <c r="B841" s="8" t="s">
        <v>7042</v>
      </c>
      <c r="D841" s="8" t="s">
        <v>7079</v>
      </c>
      <c r="E841" s="8" t="s">
        <v>2574</v>
      </c>
      <c r="F841" s="8">
        <v>97403</v>
      </c>
      <c r="H841" s="8" t="s">
        <v>7028</v>
      </c>
      <c r="I841" s="8">
        <v>98</v>
      </c>
      <c r="J841" s="8">
        <v>98</v>
      </c>
      <c r="K841" s="8" t="b">
        <v>1</v>
      </c>
    </row>
    <row r="842" s="8" customFormat="1" spans="1:11">
      <c r="A842" s="8" t="s">
        <v>8551</v>
      </c>
      <c r="B842" s="8" t="s">
        <v>7042</v>
      </c>
      <c r="D842" s="8" t="s">
        <v>7026</v>
      </c>
      <c r="E842" s="8" t="s">
        <v>1495</v>
      </c>
      <c r="F842" s="8">
        <v>92110</v>
      </c>
      <c r="H842" s="8" t="s">
        <v>7018</v>
      </c>
      <c r="I842" s="8">
        <v>98</v>
      </c>
      <c r="J842" s="8">
        <v>98</v>
      </c>
      <c r="K842" s="8" t="b">
        <v>1</v>
      </c>
    </row>
    <row r="843" s="8" customFormat="1" spans="1:11">
      <c r="A843" s="8" t="s">
        <v>8552</v>
      </c>
      <c r="B843" s="8" t="s">
        <v>7047</v>
      </c>
      <c r="C843" s="8" t="s">
        <v>8553</v>
      </c>
      <c r="D843" s="8" t="s">
        <v>7207</v>
      </c>
      <c r="E843" s="8" t="s">
        <v>3759</v>
      </c>
      <c r="F843" s="8">
        <v>35762</v>
      </c>
      <c r="G843" s="8" t="s">
        <v>7038</v>
      </c>
      <c r="H843" s="8" t="s">
        <v>7028</v>
      </c>
      <c r="I843" s="8">
        <v>98</v>
      </c>
      <c r="J843" s="8">
        <v>98</v>
      </c>
      <c r="K843" s="8" t="b">
        <v>1</v>
      </c>
    </row>
    <row r="844" s="8" customFormat="1" spans="1:11">
      <c r="A844" s="8" t="s">
        <v>8554</v>
      </c>
      <c r="B844" s="8" t="s">
        <v>7047</v>
      </c>
      <c r="D844" s="8" t="s">
        <v>7494</v>
      </c>
      <c r="E844" s="8" t="s">
        <v>8555</v>
      </c>
      <c r="F844" s="8">
        <v>26554</v>
      </c>
      <c r="G844" s="8" t="s">
        <v>7038</v>
      </c>
      <c r="H844" s="8" t="s">
        <v>7028</v>
      </c>
      <c r="I844" s="8">
        <v>98</v>
      </c>
      <c r="J844" s="8">
        <v>98</v>
      </c>
      <c r="K844" s="8" t="b">
        <v>1</v>
      </c>
    </row>
    <row r="845" s="8" customFormat="1" spans="1:11">
      <c r="A845" s="8" t="s">
        <v>8556</v>
      </c>
      <c r="B845" s="8" t="s">
        <v>7024</v>
      </c>
      <c r="D845" s="8" t="s">
        <v>7653</v>
      </c>
      <c r="E845" s="8" t="s">
        <v>2053</v>
      </c>
      <c r="F845" s="8">
        <v>87701</v>
      </c>
      <c r="G845" s="8" t="s">
        <v>7027</v>
      </c>
      <c r="H845" s="8" t="s">
        <v>7028</v>
      </c>
      <c r="I845" s="8">
        <v>98</v>
      </c>
      <c r="J845" s="8">
        <v>98</v>
      </c>
      <c r="K845" s="8" t="b">
        <v>1</v>
      </c>
    </row>
    <row r="846" s="8" customFormat="1" spans="1:11">
      <c r="A846" s="8" t="s">
        <v>8557</v>
      </c>
      <c r="B846" s="8" t="s">
        <v>7024</v>
      </c>
      <c r="D846" s="8" t="s">
        <v>7026</v>
      </c>
      <c r="E846" s="8" t="s">
        <v>8558</v>
      </c>
      <c r="F846" s="8">
        <v>92071</v>
      </c>
      <c r="G846" s="8" t="s">
        <v>7027</v>
      </c>
      <c r="H846" s="8" t="s">
        <v>7018</v>
      </c>
      <c r="I846" s="8">
        <v>98</v>
      </c>
      <c r="J846" s="8">
        <v>98</v>
      </c>
      <c r="K846" s="8" t="b">
        <v>1</v>
      </c>
    </row>
    <row r="847" s="8" customFormat="1" spans="1:11">
      <c r="A847" s="8" t="s">
        <v>8559</v>
      </c>
      <c r="B847" s="8" t="s">
        <v>7024</v>
      </c>
      <c r="D847" s="8" t="s">
        <v>7640</v>
      </c>
      <c r="E847" s="8" t="s">
        <v>8560</v>
      </c>
      <c r="F847" s="8">
        <v>74701</v>
      </c>
      <c r="G847" s="8" t="s">
        <v>7027</v>
      </c>
      <c r="H847" s="8" t="s">
        <v>7028</v>
      </c>
      <c r="I847" s="8">
        <v>98</v>
      </c>
      <c r="J847" s="8">
        <v>98</v>
      </c>
      <c r="K847" s="8" t="b">
        <v>1</v>
      </c>
    </row>
    <row r="848" s="8" customFormat="1" spans="1:11">
      <c r="A848" s="8" t="s">
        <v>8561</v>
      </c>
      <c r="B848" s="8" t="s">
        <v>7024</v>
      </c>
      <c r="D848" s="8" t="s">
        <v>7086</v>
      </c>
      <c r="E848" s="8" t="s">
        <v>8562</v>
      </c>
      <c r="F848" s="8">
        <v>59401</v>
      </c>
      <c r="G848" s="8" t="s">
        <v>7027</v>
      </c>
      <c r="H848" s="8" t="s">
        <v>7018</v>
      </c>
      <c r="I848" s="8">
        <v>98</v>
      </c>
      <c r="J848" s="8">
        <v>98</v>
      </c>
      <c r="K848" s="8" t="b">
        <v>1</v>
      </c>
    </row>
    <row r="849" s="8" customFormat="1" spans="1:11">
      <c r="A849" s="8" t="s">
        <v>8563</v>
      </c>
      <c r="B849" s="8" t="s">
        <v>7024</v>
      </c>
      <c r="D849" s="8" t="s">
        <v>7183</v>
      </c>
      <c r="E849" s="8" t="s">
        <v>8564</v>
      </c>
      <c r="F849" s="8">
        <v>81102</v>
      </c>
      <c r="G849" s="8" t="s">
        <v>7027</v>
      </c>
      <c r="H849" s="8" t="s">
        <v>7028</v>
      </c>
      <c r="I849" s="8">
        <v>99</v>
      </c>
      <c r="J849" s="8">
        <v>99</v>
      </c>
      <c r="K849" s="8" t="b">
        <v>0</v>
      </c>
    </row>
    <row r="850" s="8" customFormat="1" spans="1:11">
      <c r="A850" s="8" t="s">
        <v>8565</v>
      </c>
      <c r="B850" s="8" t="s">
        <v>7047</v>
      </c>
      <c r="D850" s="8" t="s">
        <v>7128</v>
      </c>
      <c r="E850" s="8" t="s">
        <v>2710</v>
      </c>
      <c r="F850" s="8">
        <v>31705</v>
      </c>
      <c r="G850" s="8" t="s">
        <v>7038</v>
      </c>
      <c r="H850" s="8" t="s">
        <v>7028</v>
      </c>
      <c r="I850" s="8">
        <v>100</v>
      </c>
      <c r="J850" s="8">
        <v>100</v>
      </c>
      <c r="K850" s="8" t="b">
        <v>1</v>
      </c>
    </row>
    <row r="851" s="8" customFormat="1" spans="1:11">
      <c r="A851" s="8" t="s">
        <v>8566</v>
      </c>
      <c r="B851" s="8" t="s">
        <v>7055</v>
      </c>
      <c r="D851" s="8" t="s">
        <v>7075</v>
      </c>
      <c r="E851" s="8" t="s">
        <v>8567</v>
      </c>
      <c r="F851" s="8">
        <v>45387</v>
      </c>
      <c r="H851" s="8" t="s">
        <v>7018</v>
      </c>
      <c r="I851" s="8">
        <v>100</v>
      </c>
      <c r="J851" s="8">
        <v>100</v>
      </c>
      <c r="K851" s="8" t="b">
        <v>1</v>
      </c>
    </row>
    <row r="852" s="8" customFormat="1" spans="1:11">
      <c r="A852" s="8" t="s">
        <v>8568</v>
      </c>
      <c r="B852" s="8" t="s">
        <v>7055</v>
      </c>
      <c r="D852" s="8" t="s">
        <v>7041</v>
      </c>
      <c r="E852" s="8" t="s">
        <v>8569</v>
      </c>
      <c r="F852" s="8">
        <v>61201</v>
      </c>
      <c r="H852" s="8" t="s">
        <v>7018</v>
      </c>
      <c r="I852" s="8">
        <v>100</v>
      </c>
      <c r="J852" s="8">
        <v>100</v>
      </c>
      <c r="K852" s="8" t="b">
        <v>1</v>
      </c>
    </row>
    <row r="853" s="8" customFormat="1" spans="1:11">
      <c r="A853" s="8" t="s">
        <v>8570</v>
      </c>
      <c r="B853" s="8" t="s">
        <v>7047</v>
      </c>
      <c r="D853" s="8" t="s">
        <v>7480</v>
      </c>
      <c r="E853" s="8" t="s">
        <v>8571</v>
      </c>
      <c r="F853" s="8">
        <v>42718</v>
      </c>
      <c r="G853" s="8" t="s">
        <v>7038</v>
      </c>
      <c r="H853" s="8" t="s">
        <v>7018</v>
      </c>
      <c r="I853" s="8">
        <v>100</v>
      </c>
      <c r="J853" s="8">
        <v>100</v>
      </c>
      <c r="K853" s="8" t="b">
        <v>1</v>
      </c>
    </row>
    <row r="854" s="8" customFormat="1" spans="1:11">
      <c r="A854" s="8" t="s">
        <v>8572</v>
      </c>
      <c r="B854" s="8" t="s">
        <v>7055</v>
      </c>
      <c r="D854" s="8" t="s">
        <v>7021</v>
      </c>
      <c r="E854" s="8" t="s">
        <v>2283</v>
      </c>
      <c r="F854" s="8">
        <v>47374</v>
      </c>
      <c r="H854" s="8" t="s">
        <v>7018</v>
      </c>
      <c r="I854" s="8">
        <v>100</v>
      </c>
      <c r="J854" s="8">
        <v>100</v>
      </c>
      <c r="K854" s="8" t="b">
        <v>1</v>
      </c>
    </row>
    <row r="855" s="8" customFormat="1" spans="1:11">
      <c r="A855" s="8" t="s">
        <v>8573</v>
      </c>
      <c r="B855" s="8" t="s">
        <v>7047</v>
      </c>
      <c r="D855" s="8" t="s">
        <v>7384</v>
      </c>
      <c r="E855" s="8" t="s">
        <v>8574</v>
      </c>
      <c r="F855" s="8">
        <v>71245</v>
      </c>
      <c r="G855" s="8" t="s">
        <v>7038</v>
      </c>
      <c r="H855" s="8" t="s">
        <v>7028</v>
      </c>
      <c r="I855" s="8">
        <v>100</v>
      </c>
      <c r="J855" s="8">
        <v>100</v>
      </c>
      <c r="K855" s="8" t="b">
        <v>1</v>
      </c>
    </row>
    <row r="856" s="8" customFormat="1" spans="1:11">
      <c r="A856" s="8" t="s">
        <v>8575</v>
      </c>
      <c r="B856" s="8" t="s">
        <v>7055</v>
      </c>
      <c r="D856" s="8" t="s">
        <v>7106</v>
      </c>
      <c r="E856" s="8" t="s">
        <v>8576</v>
      </c>
      <c r="F856" s="8">
        <v>49422</v>
      </c>
      <c r="H856" s="8" t="s">
        <v>7018</v>
      </c>
      <c r="I856" s="8">
        <v>100</v>
      </c>
      <c r="J856" s="8">
        <v>100</v>
      </c>
      <c r="K856" s="8" t="b">
        <v>1</v>
      </c>
    </row>
    <row r="857" s="8" customFormat="1" spans="1:11">
      <c r="A857" s="8" t="s">
        <v>8577</v>
      </c>
      <c r="B857" s="8" t="s">
        <v>7055</v>
      </c>
      <c r="D857" s="8" t="s">
        <v>7128</v>
      </c>
      <c r="E857" s="8" t="s">
        <v>102</v>
      </c>
      <c r="F857" s="8">
        <v>30314</v>
      </c>
      <c r="H857" s="8" t="s">
        <v>7018</v>
      </c>
      <c r="I857" s="8">
        <v>100</v>
      </c>
      <c r="J857" s="8">
        <v>100</v>
      </c>
      <c r="K857" s="8" t="b">
        <v>1</v>
      </c>
    </row>
    <row r="858" s="8" customFormat="1" spans="1:11">
      <c r="A858" s="8" t="s">
        <v>8578</v>
      </c>
      <c r="B858" s="8" t="s">
        <v>7055</v>
      </c>
      <c r="D858" s="8" t="s">
        <v>7048</v>
      </c>
      <c r="E858" s="8" t="s">
        <v>8579</v>
      </c>
      <c r="F858" s="8">
        <v>34243</v>
      </c>
      <c r="H858" s="8" t="s">
        <v>7028</v>
      </c>
      <c r="I858" s="8">
        <v>100</v>
      </c>
      <c r="J858" s="8">
        <v>100</v>
      </c>
      <c r="K858" s="8" t="b">
        <v>1</v>
      </c>
    </row>
    <row r="859" s="8" customFormat="1" spans="1:11">
      <c r="A859" s="8" t="s">
        <v>8580</v>
      </c>
      <c r="B859" s="8" t="s">
        <v>7055</v>
      </c>
      <c r="D859" s="8" t="s">
        <v>7066</v>
      </c>
      <c r="E859" s="8" t="s">
        <v>8581</v>
      </c>
      <c r="F859" s="8">
        <v>10708</v>
      </c>
      <c r="H859" s="8" t="s">
        <v>7018</v>
      </c>
      <c r="I859" s="8">
        <v>100</v>
      </c>
      <c r="J859" s="8">
        <v>100</v>
      </c>
      <c r="K859" s="8" t="b">
        <v>1</v>
      </c>
    </row>
    <row r="860" s="8" customFormat="1" spans="1:11">
      <c r="A860" s="8" t="s">
        <v>8582</v>
      </c>
      <c r="B860" s="8" t="s">
        <v>7020</v>
      </c>
      <c r="D860" s="8" t="s">
        <v>7041</v>
      </c>
      <c r="E860" s="8" t="s">
        <v>7263</v>
      </c>
      <c r="F860" s="8">
        <v>60305</v>
      </c>
      <c r="G860" s="8" t="s">
        <v>7022</v>
      </c>
      <c r="H860" s="8" t="s">
        <v>7018</v>
      </c>
      <c r="I860" s="8">
        <v>101</v>
      </c>
      <c r="J860" s="8">
        <v>101</v>
      </c>
      <c r="K860" s="8" t="b">
        <v>1</v>
      </c>
    </row>
    <row r="861" s="8" customFormat="1" spans="1:11">
      <c r="A861" s="8" t="s">
        <v>8583</v>
      </c>
      <c r="B861" s="8" t="s">
        <v>7020</v>
      </c>
      <c r="D861" s="8" t="s">
        <v>7075</v>
      </c>
      <c r="E861" s="8" t="s">
        <v>7241</v>
      </c>
      <c r="F861" s="8">
        <v>44709</v>
      </c>
      <c r="G861" s="8" t="s">
        <v>7022</v>
      </c>
      <c r="H861" s="8" t="s">
        <v>7018</v>
      </c>
      <c r="I861" s="8">
        <v>101</v>
      </c>
      <c r="J861" s="8">
        <v>101</v>
      </c>
      <c r="K861" s="8" t="b">
        <v>1</v>
      </c>
    </row>
    <row r="862" s="8" customFormat="1" spans="1:11">
      <c r="A862" s="8" t="s">
        <v>8584</v>
      </c>
      <c r="B862" s="8" t="s">
        <v>7015</v>
      </c>
      <c r="D862" s="8" t="s">
        <v>7052</v>
      </c>
      <c r="E862" s="8" t="s">
        <v>8585</v>
      </c>
      <c r="F862" s="8">
        <v>6810</v>
      </c>
      <c r="G862" s="8" t="s">
        <v>7017</v>
      </c>
      <c r="H862" s="8" t="s">
        <v>7028</v>
      </c>
      <c r="I862" s="8">
        <v>101</v>
      </c>
      <c r="J862" s="8">
        <v>101</v>
      </c>
      <c r="K862" s="8" t="b">
        <v>0</v>
      </c>
    </row>
    <row r="863" s="8" customFormat="1" spans="1:11">
      <c r="A863" s="8" t="s">
        <v>8586</v>
      </c>
      <c r="B863" s="8" t="s">
        <v>7020</v>
      </c>
      <c r="C863" s="8" t="s">
        <v>8587</v>
      </c>
      <c r="D863" s="8" t="s">
        <v>7075</v>
      </c>
      <c r="E863" s="8" t="s">
        <v>8588</v>
      </c>
      <c r="F863" s="8">
        <v>44555</v>
      </c>
      <c r="G863" s="8" t="s">
        <v>7022</v>
      </c>
      <c r="H863" s="8" t="s">
        <v>7028</v>
      </c>
      <c r="I863" s="8">
        <v>101</v>
      </c>
      <c r="J863" s="8">
        <v>101</v>
      </c>
      <c r="K863" s="8" t="b">
        <v>1</v>
      </c>
    </row>
    <row r="864" s="8" customFormat="1" spans="1:11">
      <c r="A864" s="8" t="s">
        <v>8589</v>
      </c>
      <c r="B864" s="8" t="s">
        <v>7024</v>
      </c>
      <c r="C864" s="8" t="s">
        <v>8590</v>
      </c>
      <c r="D864" s="8" t="s">
        <v>7086</v>
      </c>
      <c r="E864" s="8" t="s">
        <v>8478</v>
      </c>
      <c r="F864" s="8">
        <v>59101</v>
      </c>
      <c r="G864" s="8" t="s">
        <v>7027</v>
      </c>
      <c r="H864" s="8" t="s">
        <v>7028</v>
      </c>
      <c r="I864" s="8">
        <v>102</v>
      </c>
      <c r="J864" s="8">
        <v>102</v>
      </c>
      <c r="K864" s="8" t="b">
        <v>0</v>
      </c>
    </row>
    <row r="865" s="8" customFormat="1" spans="1:11">
      <c r="A865" s="8" t="s">
        <v>8591</v>
      </c>
      <c r="B865" s="8" t="s">
        <v>7047</v>
      </c>
      <c r="D865" s="8" t="s">
        <v>7128</v>
      </c>
      <c r="E865" s="8" t="s">
        <v>8592</v>
      </c>
      <c r="F865" s="8">
        <v>31709</v>
      </c>
      <c r="G865" s="8" t="s">
        <v>7038</v>
      </c>
      <c r="H865" s="8" t="s">
        <v>7028</v>
      </c>
      <c r="I865" s="8">
        <v>103</v>
      </c>
      <c r="J865" s="8">
        <v>103</v>
      </c>
      <c r="K865" s="8" t="b">
        <v>1</v>
      </c>
    </row>
    <row r="866" s="8" customFormat="1" spans="1:11">
      <c r="A866" s="8" t="s">
        <v>8593</v>
      </c>
      <c r="B866" s="8" t="s">
        <v>7047</v>
      </c>
      <c r="D866" s="8" t="s">
        <v>7036</v>
      </c>
      <c r="E866" s="8" t="s">
        <v>2064</v>
      </c>
      <c r="F866" s="8">
        <v>27401</v>
      </c>
      <c r="G866" s="8" t="s">
        <v>7038</v>
      </c>
      <c r="H866" s="8" t="s">
        <v>7018</v>
      </c>
      <c r="I866" s="8">
        <v>103</v>
      </c>
      <c r="J866" s="8">
        <v>103</v>
      </c>
      <c r="K866" s="8" t="b">
        <v>1</v>
      </c>
    </row>
    <row r="867" s="8" customFormat="1" spans="1:11">
      <c r="A867" s="8" t="s">
        <v>8594</v>
      </c>
      <c r="B867" s="8" t="s">
        <v>7020</v>
      </c>
      <c r="D867" s="8" t="s">
        <v>7021</v>
      </c>
      <c r="E867" s="8" t="s">
        <v>2283</v>
      </c>
      <c r="F867" s="8">
        <v>47374</v>
      </c>
      <c r="G867" s="8" t="s">
        <v>7022</v>
      </c>
      <c r="H867" s="8" t="s">
        <v>7028</v>
      </c>
      <c r="I867" s="8">
        <v>103</v>
      </c>
      <c r="J867" s="8">
        <v>103</v>
      </c>
      <c r="K867" s="8" t="b">
        <v>1</v>
      </c>
    </row>
    <row r="868" s="8" customFormat="1" spans="1:11">
      <c r="A868" s="8" t="s">
        <v>8595</v>
      </c>
      <c r="B868" s="8" t="s">
        <v>7020</v>
      </c>
      <c r="D868" s="8" t="s">
        <v>7021</v>
      </c>
      <c r="E868" s="8" t="s">
        <v>8415</v>
      </c>
      <c r="F868" s="8">
        <v>46323</v>
      </c>
      <c r="G868" s="8" t="s">
        <v>7022</v>
      </c>
      <c r="H868" s="8" t="s">
        <v>7028</v>
      </c>
      <c r="I868" s="8">
        <v>103</v>
      </c>
      <c r="J868" s="8">
        <v>103</v>
      </c>
      <c r="K868" s="8" t="b">
        <v>1</v>
      </c>
    </row>
    <row r="869" s="8" customFormat="1" spans="1:11">
      <c r="A869" s="8" t="s">
        <v>8596</v>
      </c>
      <c r="B869" s="8" t="s">
        <v>7020</v>
      </c>
      <c r="D869" s="8" t="s">
        <v>7223</v>
      </c>
      <c r="E869" s="8" t="s">
        <v>7716</v>
      </c>
      <c r="F869" s="8">
        <v>56258</v>
      </c>
      <c r="G869" s="8" t="s">
        <v>7022</v>
      </c>
      <c r="H869" s="8" t="s">
        <v>7028</v>
      </c>
      <c r="I869" s="8">
        <v>103</v>
      </c>
      <c r="J869" s="8">
        <v>103</v>
      </c>
      <c r="K869" s="8" t="b">
        <v>1</v>
      </c>
    </row>
    <row r="870" s="8" customFormat="1" spans="1:11">
      <c r="A870" s="8" t="s">
        <v>8597</v>
      </c>
      <c r="B870" s="8" t="s">
        <v>7020</v>
      </c>
      <c r="C870" s="8" t="s">
        <v>8598</v>
      </c>
      <c r="D870" s="8" t="s">
        <v>7072</v>
      </c>
      <c r="E870" s="8" t="s">
        <v>7651</v>
      </c>
      <c r="F870" s="8">
        <v>53141</v>
      </c>
      <c r="G870" s="8" t="s">
        <v>7022</v>
      </c>
      <c r="H870" s="8" t="s">
        <v>7028</v>
      </c>
      <c r="I870" s="8">
        <v>103</v>
      </c>
      <c r="J870" s="8">
        <v>103</v>
      </c>
      <c r="K870" s="8" t="b">
        <v>1</v>
      </c>
    </row>
    <row r="871" s="8" customFormat="1" spans="1:11">
      <c r="A871" s="8" t="s">
        <v>8599</v>
      </c>
      <c r="B871" s="8" t="s">
        <v>7020</v>
      </c>
      <c r="D871" s="8" t="s">
        <v>7197</v>
      </c>
      <c r="E871" s="8" t="s">
        <v>8600</v>
      </c>
      <c r="F871" s="8">
        <v>66621</v>
      </c>
      <c r="G871" s="8" t="s">
        <v>7022</v>
      </c>
      <c r="H871" s="8" t="s">
        <v>7028</v>
      </c>
      <c r="I871" s="8">
        <v>103</v>
      </c>
      <c r="J871" s="8">
        <v>103</v>
      </c>
      <c r="K871" s="8" t="b">
        <v>1</v>
      </c>
    </row>
    <row r="872" s="8" customFormat="1" spans="1:11">
      <c r="A872" s="8" t="s">
        <v>8601</v>
      </c>
      <c r="B872" s="8" t="s">
        <v>7047</v>
      </c>
      <c r="D872" s="8" t="s">
        <v>7494</v>
      </c>
      <c r="E872" s="8" t="s">
        <v>8602</v>
      </c>
      <c r="F872" s="8">
        <v>25112</v>
      </c>
      <c r="G872" s="8" t="s">
        <v>7038</v>
      </c>
      <c r="H872" s="8" t="s">
        <v>7028</v>
      </c>
      <c r="I872" s="8">
        <v>103</v>
      </c>
      <c r="J872" s="8">
        <v>103</v>
      </c>
      <c r="K872" s="8" t="b">
        <v>1</v>
      </c>
    </row>
    <row r="873" s="8" customFormat="1" spans="1:11">
      <c r="A873" s="8" t="s">
        <v>8603</v>
      </c>
      <c r="B873" s="8" t="s">
        <v>7047</v>
      </c>
      <c r="D873" s="8" t="s">
        <v>7174</v>
      </c>
      <c r="E873" s="8" t="s">
        <v>8068</v>
      </c>
      <c r="F873" s="8">
        <v>24605</v>
      </c>
      <c r="G873" s="8" t="s">
        <v>7038</v>
      </c>
      <c r="H873" s="8" t="s">
        <v>7018</v>
      </c>
      <c r="I873" s="8">
        <v>104</v>
      </c>
      <c r="J873" s="8">
        <v>104</v>
      </c>
      <c r="K873" s="8" t="b">
        <v>1</v>
      </c>
    </row>
    <row r="874" s="8" customFormat="1" spans="1:11">
      <c r="A874" s="8" t="s">
        <v>8604</v>
      </c>
      <c r="B874" s="8" t="s">
        <v>7015</v>
      </c>
      <c r="C874" s="8" t="s">
        <v>8605</v>
      </c>
      <c r="D874" s="8" t="s">
        <v>7066</v>
      </c>
      <c r="E874" s="8" t="s">
        <v>3562</v>
      </c>
      <c r="F874" s="8">
        <v>10314</v>
      </c>
      <c r="G874" s="8" t="s">
        <v>7017</v>
      </c>
      <c r="H874" s="8" t="s">
        <v>7028</v>
      </c>
      <c r="I874" s="8">
        <v>104</v>
      </c>
      <c r="J874" s="8">
        <v>104</v>
      </c>
      <c r="K874" s="8" t="b">
        <v>1</v>
      </c>
    </row>
    <row r="875" s="8" customFormat="1" spans="1:11">
      <c r="A875" s="8" t="s">
        <v>8606</v>
      </c>
      <c r="B875" s="8" t="s">
        <v>7015</v>
      </c>
      <c r="D875" s="8" t="s">
        <v>7016</v>
      </c>
      <c r="E875" s="8" t="s">
        <v>8607</v>
      </c>
      <c r="F875" s="8">
        <v>2466</v>
      </c>
      <c r="G875" s="8" t="s">
        <v>7017</v>
      </c>
      <c r="H875" s="8" t="s">
        <v>7018</v>
      </c>
      <c r="I875" s="8">
        <v>104</v>
      </c>
      <c r="J875" s="8">
        <v>104</v>
      </c>
      <c r="K875" s="8" t="b">
        <v>1</v>
      </c>
    </row>
    <row r="876" s="8" customFormat="1" spans="1:11">
      <c r="A876" s="8" t="s">
        <v>8608</v>
      </c>
      <c r="B876" s="8" t="s">
        <v>7015</v>
      </c>
      <c r="D876" s="8" t="s">
        <v>7066</v>
      </c>
      <c r="E876" s="8" t="s">
        <v>7067</v>
      </c>
      <c r="F876" s="8">
        <v>10010</v>
      </c>
      <c r="G876" s="8" t="s">
        <v>7017</v>
      </c>
      <c r="H876" s="8" t="s">
        <v>7159</v>
      </c>
      <c r="I876" s="8">
        <v>104</v>
      </c>
      <c r="J876" s="8">
        <v>104</v>
      </c>
      <c r="K876" s="8" t="b">
        <v>1</v>
      </c>
    </row>
    <row r="877" s="8" customFormat="1" spans="1:11">
      <c r="A877" s="8" t="s">
        <v>8609</v>
      </c>
      <c r="B877" s="8" t="s">
        <v>7015</v>
      </c>
      <c r="D877" s="8" t="s">
        <v>7113</v>
      </c>
      <c r="E877" s="8" t="s">
        <v>8610</v>
      </c>
      <c r="F877" s="8">
        <v>17257</v>
      </c>
      <c r="G877" s="8" t="s">
        <v>7017</v>
      </c>
      <c r="H877" s="8" t="s">
        <v>7028</v>
      </c>
      <c r="I877" s="8">
        <v>104</v>
      </c>
      <c r="J877" s="8">
        <v>104</v>
      </c>
      <c r="K877" s="8" t="b">
        <v>1</v>
      </c>
    </row>
    <row r="878" s="8" customFormat="1" spans="1:11">
      <c r="A878" s="8" t="s">
        <v>8611</v>
      </c>
      <c r="B878" s="8" t="s">
        <v>7015</v>
      </c>
      <c r="D878" s="8" t="s">
        <v>7103</v>
      </c>
      <c r="E878" s="8" t="s">
        <v>66</v>
      </c>
      <c r="F878" s="8">
        <v>21201</v>
      </c>
      <c r="G878" s="8" t="s">
        <v>7017</v>
      </c>
      <c r="H878" s="8" t="s">
        <v>7028</v>
      </c>
      <c r="I878" s="8">
        <v>104</v>
      </c>
      <c r="J878" s="8">
        <v>104</v>
      </c>
      <c r="K878" s="8" t="b">
        <v>1</v>
      </c>
    </row>
    <row r="879" s="8" customFormat="1" spans="1:11">
      <c r="A879" s="8" t="s">
        <v>8612</v>
      </c>
      <c r="B879" s="8" t="s">
        <v>7024</v>
      </c>
      <c r="D879" s="8" t="s">
        <v>7422</v>
      </c>
      <c r="E879" s="8" t="s">
        <v>8613</v>
      </c>
      <c r="F879" s="8">
        <v>84058</v>
      </c>
      <c r="G879" s="8" t="s">
        <v>7027</v>
      </c>
      <c r="H879" s="8" t="s">
        <v>7028</v>
      </c>
      <c r="I879" s="8">
        <v>104</v>
      </c>
      <c r="J879" s="8">
        <v>104</v>
      </c>
      <c r="K879" s="8" t="b">
        <v>0</v>
      </c>
    </row>
    <row r="880" s="8" customFormat="1" spans="1:11">
      <c r="A880" s="8" t="s">
        <v>8614</v>
      </c>
      <c r="B880" s="8" t="s">
        <v>7047</v>
      </c>
      <c r="D880" s="8" t="s">
        <v>7048</v>
      </c>
      <c r="E880" s="8" t="s">
        <v>8615</v>
      </c>
      <c r="F880" s="8">
        <v>33859</v>
      </c>
      <c r="G880" s="8" t="s">
        <v>7038</v>
      </c>
      <c r="H880" s="8" t="s">
        <v>7018</v>
      </c>
      <c r="I880" s="8">
        <v>104</v>
      </c>
      <c r="J880" s="8">
        <v>104</v>
      </c>
      <c r="K880" s="8" t="b">
        <v>1</v>
      </c>
    </row>
    <row r="881" s="8" customFormat="1" spans="1:11">
      <c r="A881" s="8" t="s">
        <v>8616</v>
      </c>
      <c r="B881" s="8" t="s">
        <v>7047</v>
      </c>
      <c r="D881" s="8" t="s">
        <v>7384</v>
      </c>
      <c r="E881" s="8" t="s">
        <v>8617</v>
      </c>
      <c r="F881" s="8">
        <v>71359</v>
      </c>
      <c r="G881" s="8" t="s">
        <v>7038</v>
      </c>
      <c r="H881" s="8" t="s">
        <v>7018</v>
      </c>
      <c r="I881" s="8">
        <v>105</v>
      </c>
      <c r="J881" s="8">
        <v>105</v>
      </c>
      <c r="K881" s="8" t="b">
        <v>1</v>
      </c>
    </row>
    <row r="882" s="8" customFormat="1" spans="1:11">
      <c r="A882" s="8" t="s">
        <v>8618</v>
      </c>
      <c r="B882" s="8" t="s">
        <v>7047</v>
      </c>
      <c r="D882" s="8" t="s">
        <v>7128</v>
      </c>
      <c r="E882" s="8" t="s">
        <v>7166</v>
      </c>
      <c r="F882" s="8">
        <v>31206</v>
      </c>
      <c r="G882" s="8" t="s">
        <v>7038</v>
      </c>
      <c r="H882" s="8" t="s">
        <v>7028</v>
      </c>
      <c r="I882" s="8">
        <v>105</v>
      </c>
      <c r="J882" s="8">
        <v>105</v>
      </c>
      <c r="K882" s="8" t="b">
        <v>1</v>
      </c>
    </row>
    <row r="883" s="8" customFormat="1" spans="1:11">
      <c r="A883" s="8" t="s">
        <v>8619</v>
      </c>
      <c r="B883" s="8" t="s">
        <v>7047</v>
      </c>
      <c r="D883" s="8" t="s">
        <v>7128</v>
      </c>
      <c r="E883" s="8" t="s">
        <v>1497</v>
      </c>
      <c r="F883" s="8">
        <v>30165</v>
      </c>
      <c r="G883" s="8" t="s">
        <v>7038</v>
      </c>
      <c r="H883" s="8" t="s">
        <v>7018</v>
      </c>
      <c r="I883" s="8">
        <v>105</v>
      </c>
      <c r="J883" s="8">
        <v>105</v>
      </c>
      <c r="K883" s="8" t="b">
        <v>1</v>
      </c>
    </row>
    <row r="884" s="8" customFormat="1" spans="1:11">
      <c r="A884" s="8" t="s">
        <v>665</v>
      </c>
      <c r="B884" s="8" t="s">
        <v>7042</v>
      </c>
      <c r="D884" s="8" t="s">
        <v>7471</v>
      </c>
      <c r="E884" s="8" t="s">
        <v>7472</v>
      </c>
      <c r="F884" s="8">
        <v>20016</v>
      </c>
      <c r="H884" s="8" t="s">
        <v>7018</v>
      </c>
      <c r="I884" s="8">
        <v>105</v>
      </c>
      <c r="J884" s="8">
        <v>105</v>
      </c>
      <c r="K884" s="8" t="b">
        <v>1</v>
      </c>
    </row>
    <row r="885" s="8" customFormat="1" spans="1:11">
      <c r="A885" s="8" t="s">
        <v>8620</v>
      </c>
      <c r="B885" s="8" t="s">
        <v>7042</v>
      </c>
      <c r="C885" s="8" t="s">
        <v>8621</v>
      </c>
      <c r="D885" s="8" t="s">
        <v>7032</v>
      </c>
      <c r="E885" s="8" t="s">
        <v>2471</v>
      </c>
      <c r="F885" s="8">
        <v>85287</v>
      </c>
      <c r="H885" s="8" t="s">
        <v>7028</v>
      </c>
      <c r="I885" s="8">
        <v>105</v>
      </c>
      <c r="J885" s="8">
        <v>105</v>
      </c>
      <c r="K885" s="8" t="b">
        <v>1</v>
      </c>
    </row>
    <row r="886" s="8" customFormat="1" spans="1:11">
      <c r="A886" s="8" t="s">
        <v>8622</v>
      </c>
      <c r="B886" s="8" t="s">
        <v>7042</v>
      </c>
      <c r="C886" s="8" t="s">
        <v>8623</v>
      </c>
      <c r="D886" s="8" t="s">
        <v>7026</v>
      </c>
      <c r="E886" s="8" t="s">
        <v>3735</v>
      </c>
      <c r="F886" s="8">
        <v>90840</v>
      </c>
      <c r="H886" s="8" t="s">
        <v>7028</v>
      </c>
      <c r="I886" s="8">
        <v>105</v>
      </c>
      <c r="J886" s="8">
        <v>105</v>
      </c>
      <c r="K886" s="8" t="b">
        <v>1</v>
      </c>
    </row>
    <row r="887" s="8" customFormat="1" spans="1:11">
      <c r="A887" s="8" t="s">
        <v>8624</v>
      </c>
      <c r="B887" s="8" t="s">
        <v>7042</v>
      </c>
      <c r="C887" s="8" t="s">
        <v>8625</v>
      </c>
      <c r="D887" s="8" t="s">
        <v>7066</v>
      </c>
      <c r="E887" s="8" t="s">
        <v>7067</v>
      </c>
      <c r="F887" s="8">
        <v>10031</v>
      </c>
      <c r="H887" s="8" t="s">
        <v>7028</v>
      </c>
      <c r="I887" s="8">
        <v>105</v>
      </c>
      <c r="J887" s="8">
        <v>105</v>
      </c>
      <c r="K887" s="8" t="b">
        <v>1</v>
      </c>
    </row>
    <row r="888" s="8" customFormat="1" spans="1:11">
      <c r="A888" s="8" t="s">
        <v>976</v>
      </c>
      <c r="B888" s="8" t="s">
        <v>7042</v>
      </c>
      <c r="C888" s="8" t="s">
        <v>8626</v>
      </c>
      <c r="D888" s="8" t="s">
        <v>7174</v>
      </c>
      <c r="E888" s="8" t="s">
        <v>975</v>
      </c>
      <c r="F888" s="8">
        <v>22030</v>
      </c>
      <c r="H888" s="8" t="s">
        <v>7028</v>
      </c>
      <c r="I888" s="8">
        <v>105</v>
      </c>
      <c r="J888" s="8">
        <v>105</v>
      </c>
      <c r="K888" s="8" t="b">
        <v>1</v>
      </c>
    </row>
    <row r="889" s="8" customFormat="1" spans="1:11">
      <c r="A889" s="8" t="s">
        <v>1491</v>
      </c>
      <c r="B889" s="8" t="s">
        <v>7042</v>
      </c>
      <c r="C889" s="8" t="s">
        <v>8627</v>
      </c>
      <c r="D889" s="8" t="s">
        <v>7089</v>
      </c>
      <c r="E889" s="8" t="s">
        <v>148</v>
      </c>
      <c r="F889" s="8">
        <v>63103</v>
      </c>
      <c r="H889" s="8" t="s">
        <v>7018</v>
      </c>
      <c r="I889" s="8">
        <v>105</v>
      </c>
      <c r="J889" s="8">
        <v>105</v>
      </c>
      <c r="K889" s="8" t="b">
        <v>1</v>
      </c>
    </row>
    <row r="890" s="8" customFormat="1" spans="1:11">
      <c r="A890" s="8" t="s">
        <v>1496</v>
      </c>
      <c r="B890" s="8" t="s">
        <v>7042</v>
      </c>
      <c r="C890" s="8" t="s">
        <v>8628</v>
      </c>
      <c r="D890" s="8" t="s">
        <v>7026</v>
      </c>
      <c r="E890" s="8" t="s">
        <v>1495</v>
      </c>
      <c r="F890" s="8">
        <v>92182</v>
      </c>
      <c r="H890" s="8" t="s">
        <v>7028</v>
      </c>
      <c r="I890" s="8">
        <v>105</v>
      </c>
      <c r="J890" s="8">
        <v>105</v>
      </c>
      <c r="K890" s="8" t="b">
        <v>1</v>
      </c>
    </row>
    <row r="891" s="8" customFormat="1" spans="1:11">
      <c r="A891" s="8" t="s">
        <v>349</v>
      </c>
      <c r="B891" s="8" t="s">
        <v>7042</v>
      </c>
      <c r="C891" s="8" t="s">
        <v>8629</v>
      </c>
      <c r="D891" s="8" t="s">
        <v>7183</v>
      </c>
      <c r="E891" s="8" t="s">
        <v>348</v>
      </c>
      <c r="F891" s="8">
        <v>80309</v>
      </c>
      <c r="H891" s="8" t="s">
        <v>7028</v>
      </c>
      <c r="I891" s="8">
        <v>105</v>
      </c>
      <c r="J891" s="8">
        <v>105</v>
      </c>
      <c r="K891" s="8" t="b">
        <v>1</v>
      </c>
    </row>
    <row r="892" s="8" customFormat="1" spans="1:11">
      <c r="A892" s="8" t="s">
        <v>8630</v>
      </c>
      <c r="B892" s="8" t="s">
        <v>7042</v>
      </c>
      <c r="D892" s="8" t="s">
        <v>7308</v>
      </c>
      <c r="E892" s="8" t="s">
        <v>1648</v>
      </c>
      <c r="F892" s="8">
        <v>37996</v>
      </c>
      <c r="H892" s="8" t="s">
        <v>7028</v>
      </c>
      <c r="I892" s="8">
        <v>105</v>
      </c>
      <c r="J892" s="8">
        <v>105</v>
      </c>
      <c r="K892" s="8" t="b">
        <v>1</v>
      </c>
    </row>
    <row r="893" s="8" customFormat="1" spans="1:11">
      <c r="A893" s="8" t="s">
        <v>2521</v>
      </c>
      <c r="B893" s="8" t="s">
        <v>7042</v>
      </c>
      <c r="D893" s="8" t="s">
        <v>7066</v>
      </c>
      <c r="E893" s="8" t="s">
        <v>7067</v>
      </c>
      <c r="F893" s="8">
        <v>10033</v>
      </c>
      <c r="H893" s="8" t="s">
        <v>7018</v>
      </c>
      <c r="I893" s="8">
        <v>105</v>
      </c>
      <c r="J893" s="8">
        <v>105</v>
      </c>
      <c r="K893" s="8" t="b">
        <v>1</v>
      </c>
    </row>
    <row r="894" s="8" customFormat="1" spans="1:11">
      <c r="A894" s="8" t="s">
        <v>8631</v>
      </c>
      <c r="B894" s="8" t="s">
        <v>7015</v>
      </c>
      <c r="D894" s="8" t="s">
        <v>7043</v>
      </c>
      <c r="E894" s="8" t="s">
        <v>8632</v>
      </c>
      <c r="F894" s="8">
        <v>7840</v>
      </c>
      <c r="G894" s="8" t="s">
        <v>7017</v>
      </c>
      <c r="H894" s="8" t="s">
        <v>7018</v>
      </c>
      <c r="I894" s="8">
        <v>106</v>
      </c>
      <c r="J894" s="8">
        <v>106</v>
      </c>
      <c r="K894" s="8" t="b">
        <v>0</v>
      </c>
    </row>
    <row r="895" s="8" customFormat="1" spans="1:11">
      <c r="A895" s="8" t="s">
        <v>8633</v>
      </c>
      <c r="B895" s="8" t="s">
        <v>7055</v>
      </c>
      <c r="D895" s="8" t="s">
        <v>7079</v>
      </c>
      <c r="E895" s="8" t="s">
        <v>8634</v>
      </c>
      <c r="F895" s="8">
        <v>97128</v>
      </c>
      <c r="H895" s="8" t="s">
        <v>7018</v>
      </c>
      <c r="I895" s="8">
        <v>107</v>
      </c>
      <c r="J895" s="8">
        <v>107</v>
      </c>
      <c r="K895" s="8" t="b">
        <v>1</v>
      </c>
    </row>
    <row r="896" s="8" customFormat="1" spans="1:11">
      <c r="A896" s="8" t="s">
        <v>8635</v>
      </c>
      <c r="B896" s="8" t="s">
        <v>7055</v>
      </c>
      <c r="D896" s="8" t="s">
        <v>7113</v>
      </c>
      <c r="E896" s="8" t="s">
        <v>7162</v>
      </c>
      <c r="F896" s="8">
        <v>17701</v>
      </c>
      <c r="H896" s="8" t="s">
        <v>7018</v>
      </c>
      <c r="I896" s="8">
        <v>107</v>
      </c>
      <c r="J896" s="8">
        <v>107</v>
      </c>
      <c r="K896" s="8" t="b">
        <v>1</v>
      </c>
    </row>
    <row r="897" s="8" customFormat="1" spans="1:11">
      <c r="A897" s="8" t="s">
        <v>8636</v>
      </c>
      <c r="B897" s="8" t="s">
        <v>7055</v>
      </c>
      <c r="C897" s="8" t="s">
        <v>8637</v>
      </c>
      <c r="D897" s="8" t="s">
        <v>7174</v>
      </c>
      <c r="E897" s="8" t="s">
        <v>7680</v>
      </c>
      <c r="F897" s="8">
        <v>23005</v>
      </c>
      <c r="H897" s="8" t="s">
        <v>7018</v>
      </c>
      <c r="I897" s="8">
        <v>107</v>
      </c>
      <c r="J897" s="8">
        <v>107</v>
      </c>
      <c r="K897" s="8" t="b">
        <v>1</v>
      </c>
    </row>
    <row r="898" s="8" customFormat="1" spans="1:11">
      <c r="A898" s="8" t="s">
        <v>8638</v>
      </c>
      <c r="B898" s="8" t="s">
        <v>7055</v>
      </c>
      <c r="D898" s="8" t="s">
        <v>7113</v>
      </c>
      <c r="E898" s="8" t="s">
        <v>8639</v>
      </c>
      <c r="F898" s="8">
        <v>17870</v>
      </c>
      <c r="H898" s="8" t="s">
        <v>7018</v>
      </c>
      <c r="I898" s="8">
        <v>107</v>
      </c>
      <c r="J898" s="8">
        <v>107</v>
      </c>
      <c r="K898" s="8" t="b">
        <v>1</v>
      </c>
    </row>
    <row r="899" s="8" customFormat="1" spans="1:11">
      <c r="A899" s="8" t="s">
        <v>8640</v>
      </c>
      <c r="B899" s="8" t="s">
        <v>7055</v>
      </c>
      <c r="D899" s="8" t="s">
        <v>7026</v>
      </c>
      <c r="E899" s="8" t="s">
        <v>2419</v>
      </c>
      <c r="F899" s="8">
        <v>93108</v>
      </c>
      <c r="H899" s="8" t="s">
        <v>7018</v>
      </c>
      <c r="I899" s="8">
        <v>107</v>
      </c>
      <c r="J899" s="8">
        <v>107</v>
      </c>
      <c r="K899" s="8" t="b">
        <v>1</v>
      </c>
    </row>
    <row r="900" s="8" customFormat="1" spans="1:11">
      <c r="A900" s="8" t="s">
        <v>8641</v>
      </c>
      <c r="B900" s="8" t="s">
        <v>7020</v>
      </c>
      <c r="D900" s="8" t="s">
        <v>7089</v>
      </c>
      <c r="E900" s="8" t="s">
        <v>7520</v>
      </c>
      <c r="F900" s="8">
        <v>65802</v>
      </c>
      <c r="G900" s="8" t="s">
        <v>7022</v>
      </c>
      <c r="H900" s="8" t="s">
        <v>7018</v>
      </c>
      <c r="I900" s="8">
        <v>108</v>
      </c>
      <c r="J900" s="8">
        <v>108</v>
      </c>
      <c r="K900" s="8" t="b">
        <v>1</v>
      </c>
    </row>
    <row r="901" s="8" customFormat="1" spans="1:11">
      <c r="A901" s="8" t="s">
        <v>8642</v>
      </c>
      <c r="B901" s="8" t="s">
        <v>7047</v>
      </c>
      <c r="D901" s="8" t="s">
        <v>7188</v>
      </c>
      <c r="E901" s="8" t="s">
        <v>8643</v>
      </c>
      <c r="F901" s="8">
        <v>71999</v>
      </c>
      <c r="G901" s="8" t="s">
        <v>7038</v>
      </c>
      <c r="H901" s="8" t="s">
        <v>7028</v>
      </c>
      <c r="I901" s="8">
        <v>108</v>
      </c>
      <c r="J901" s="8">
        <v>108</v>
      </c>
      <c r="K901" s="8" t="b">
        <v>0</v>
      </c>
    </row>
    <row r="902" s="8" customFormat="1" spans="1:11">
      <c r="A902" s="8" t="s">
        <v>8644</v>
      </c>
      <c r="B902" s="8" t="s">
        <v>7020</v>
      </c>
      <c r="D902" s="8" t="s">
        <v>7041</v>
      </c>
      <c r="E902" s="8" t="s">
        <v>8645</v>
      </c>
      <c r="F902" s="8">
        <v>60123</v>
      </c>
      <c r="G902" s="8" t="s">
        <v>7022</v>
      </c>
      <c r="H902" s="8" t="s">
        <v>7018</v>
      </c>
      <c r="I902" s="8">
        <v>108</v>
      </c>
      <c r="J902" s="8">
        <v>108</v>
      </c>
      <c r="K902" s="8" t="b">
        <v>1</v>
      </c>
    </row>
    <row r="903" s="8" customFormat="1" spans="1:11">
      <c r="A903" s="8" t="s">
        <v>8646</v>
      </c>
      <c r="B903" s="8" t="s">
        <v>7020</v>
      </c>
      <c r="D903" s="8" t="s">
        <v>7089</v>
      </c>
      <c r="E903" s="8" t="s">
        <v>7323</v>
      </c>
      <c r="F903" s="8">
        <v>64145</v>
      </c>
      <c r="G903" s="8" t="s">
        <v>7022</v>
      </c>
      <c r="H903" s="8" t="s">
        <v>7018</v>
      </c>
      <c r="I903" s="8">
        <v>109</v>
      </c>
      <c r="J903" s="8">
        <v>109</v>
      </c>
      <c r="K903" s="8" t="b">
        <v>1</v>
      </c>
    </row>
    <row r="904" s="8" customFormat="1" spans="1:11">
      <c r="A904" s="8" t="s">
        <v>8647</v>
      </c>
      <c r="B904" s="8" t="s">
        <v>7020</v>
      </c>
      <c r="D904" s="8" t="s">
        <v>7197</v>
      </c>
      <c r="E904" s="8" t="s">
        <v>8648</v>
      </c>
      <c r="F904" s="8">
        <v>67601</v>
      </c>
      <c r="G904" s="8" t="s">
        <v>7022</v>
      </c>
      <c r="H904" s="8" t="s">
        <v>7028</v>
      </c>
      <c r="I904" s="8">
        <v>109</v>
      </c>
      <c r="J904" s="8">
        <v>109</v>
      </c>
      <c r="K904" s="8" t="b">
        <v>1</v>
      </c>
    </row>
    <row r="905" s="8" customFormat="1" spans="1:11">
      <c r="A905" s="8" t="s">
        <v>8649</v>
      </c>
      <c r="B905" s="8" t="s">
        <v>7047</v>
      </c>
      <c r="D905" s="8" t="s">
        <v>7308</v>
      </c>
      <c r="E905" s="8" t="s">
        <v>8650</v>
      </c>
      <c r="F905" s="8">
        <v>38201</v>
      </c>
      <c r="G905" s="8" t="s">
        <v>7038</v>
      </c>
      <c r="H905" s="8" t="s">
        <v>7018</v>
      </c>
      <c r="I905" s="8">
        <v>110</v>
      </c>
      <c r="J905" s="8">
        <v>110</v>
      </c>
      <c r="K905" s="8" t="b">
        <v>1</v>
      </c>
    </row>
    <row r="906" s="8" customFormat="1" spans="1:11">
      <c r="A906" s="8" t="s">
        <v>8651</v>
      </c>
      <c r="B906" s="8" t="s">
        <v>7047</v>
      </c>
      <c r="D906" s="8" t="s">
        <v>7174</v>
      </c>
      <c r="E906" s="8" t="s">
        <v>8652</v>
      </c>
      <c r="F906" s="8">
        <v>23462</v>
      </c>
      <c r="G906" s="8" t="s">
        <v>7038</v>
      </c>
      <c r="H906" s="8" t="s">
        <v>7159</v>
      </c>
      <c r="I906" s="8">
        <v>110</v>
      </c>
      <c r="J906" s="8">
        <v>110</v>
      </c>
      <c r="K906" s="8" t="b">
        <v>1</v>
      </c>
    </row>
    <row r="907" s="8" customFormat="1" spans="1:11">
      <c r="A907" s="8" t="s">
        <v>8653</v>
      </c>
      <c r="B907" s="8" t="s">
        <v>7047</v>
      </c>
      <c r="D907" s="8" t="s">
        <v>7128</v>
      </c>
      <c r="E907" s="8" t="s">
        <v>7413</v>
      </c>
      <c r="F907" s="8">
        <v>30060</v>
      </c>
      <c r="G907" s="8" t="s">
        <v>7038</v>
      </c>
      <c r="H907" s="8" t="s">
        <v>7018</v>
      </c>
      <c r="I907" s="8">
        <v>110</v>
      </c>
      <c r="J907" s="8">
        <v>110</v>
      </c>
      <c r="K907" s="8" t="b">
        <v>1</v>
      </c>
    </row>
    <row r="908" s="8" customFormat="1" spans="1:11">
      <c r="A908" s="8" t="s">
        <v>8654</v>
      </c>
      <c r="B908" s="8" t="s">
        <v>7047</v>
      </c>
      <c r="D908" s="8" t="s">
        <v>7128</v>
      </c>
      <c r="E908" s="8" t="s">
        <v>7238</v>
      </c>
      <c r="F908" s="8">
        <v>31404</v>
      </c>
      <c r="G908" s="8" t="s">
        <v>7038</v>
      </c>
      <c r="H908" s="8" t="s">
        <v>7028</v>
      </c>
      <c r="I908" s="8">
        <v>110</v>
      </c>
      <c r="J908" s="8">
        <v>110</v>
      </c>
      <c r="K908" s="8" t="b">
        <v>1</v>
      </c>
    </row>
    <row r="909" s="8" customFormat="1" spans="1:11">
      <c r="A909" s="8" t="s">
        <v>8655</v>
      </c>
      <c r="B909" s="8" t="s">
        <v>7015</v>
      </c>
      <c r="D909" s="8" t="s">
        <v>7052</v>
      </c>
      <c r="E909" s="8" t="s">
        <v>54</v>
      </c>
      <c r="F909" s="8">
        <v>6511</v>
      </c>
      <c r="G909" s="8" t="s">
        <v>7017</v>
      </c>
      <c r="H909" s="8" t="s">
        <v>7018</v>
      </c>
      <c r="I909" s="8">
        <v>111</v>
      </c>
      <c r="J909" s="8">
        <v>111</v>
      </c>
      <c r="K909" s="8" t="b">
        <v>1</v>
      </c>
    </row>
    <row r="910" s="8" customFormat="1" spans="1:11">
      <c r="A910" s="8" t="s">
        <v>8656</v>
      </c>
      <c r="B910" s="8" t="s">
        <v>7015</v>
      </c>
      <c r="D910" s="8" t="s">
        <v>8311</v>
      </c>
      <c r="E910" s="8" t="s">
        <v>8657</v>
      </c>
      <c r="F910" s="8">
        <v>19901</v>
      </c>
      <c r="G910" s="8" t="s">
        <v>7017</v>
      </c>
      <c r="H910" s="8" t="s">
        <v>7028</v>
      </c>
      <c r="I910" s="8">
        <v>111</v>
      </c>
      <c r="J910" s="8">
        <v>111</v>
      </c>
      <c r="K910" s="8" t="b">
        <v>1</v>
      </c>
    </row>
    <row r="911" s="8" customFormat="1" spans="1:11">
      <c r="A911" s="8" t="s">
        <v>8658</v>
      </c>
      <c r="B911" s="8" t="s">
        <v>7015</v>
      </c>
      <c r="D911" s="8" t="s">
        <v>7103</v>
      </c>
      <c r="E911" s="8" t="s">
        <v>8659</v>
      </c>
      <c r="F911" s="8">
        <v>21532</v>
      </c>
      <c r="G911" s="8" t="s">
        <v>7017</v>
      </c>
      <c r="H911" s="8" t="s">
        <v>7028</v>
      </c>
      <c r="I911" s="8">
        <v>111</v>
      </c>
      <c r="J911" s="8">
        <v>111</v>
      </c>
      <c r="K911" s="8" t="b">
        <v>1</v>
      </c>
    </row>
    <row r="912" s="8" customFormat="1" spans="1:11">
      <c r="A912" s="8" t="s">
        <v>8660</v>
      </c>
      <c r="B912" s="8" t="s">
        <v>7015</v>
      </c>
      <c r="D912" s="8" t="s">
        <v>7043</v>
      </c>
      <c r="E912" s="8" t="s">
        <v>7603</v>
      </c>
      <c r="F912" s="8">
        <v>8701</v>
      </c>
      <c r="G912" s="8" t="s">
        <v>7017</v>
      </c>
      <c r="H912" s="8" t="s">
        <v>7018</v>
      </c>
      <c r="I912" s="8">
        <v>111</v>
      </c>
      <c r="J912" s="8">
        <v>111</v>
      </c>
      <c r="K912" s="8" t="b">
        <v>1</v>
      </c>
    </row>
    <row r="913" s="8" customFormat="1" spans="1:11">
      <c r="A913" s="8" t="s">
        <v>8661</v>
      </c>
      <c r="B913" s="8" t="s">
        <v>7015</v>
      </c>
      <c r="D913" s="8" t="s">
        <v>7113</v>
      </c>
      <c r="E913" s="8" t="s">
        <v>8662</v>
      </c>
      <c r="F913" s="8">
        <v>15370</v>
      </c>
      <c r="G913" s="8" t="s">
        <v>7017</v>
      </c>
      <c r="H913" s="8" t="s">
        <v>7018</v>
      </c>
      <c r="I913" s="8">
        <v>111</v>
      </c>
      <c r="J913" s="8">
        <v>111</v>
      </c>
      <c r="K913" s="8" t="b">
        <v>1</v>
      </c>
    </row>
    <row r="914" s="8" customFormat="1" spans="1:11">
      <c r="A914" s="8" t="s">
        <v>8663</v>
      </c>
      <c r="B914" s="8" t="s">
        <v>7055</v>
      </c>
      <c r="D914" s="8" t="s">
        <v>7270</v>
      </c>
      <c r="E914" s="8" t="s">
        <v>8664</v>
      </c>
      <c r="F914" s="8">
        <v>5201</v>
      </c>
      <c r="H914" s="8" t="s">
        <v>7018</v>
      </c>
      <c r="I914" s="8">
        <v>112</v>
      </c>
      <c r="J914" s="8">
        <v>112</v>
      </c>
      <c r="K914" s="8" t="b">
        <v>1</v>
      </c>
    </row>
    <row r="915" s="8" customFormat="1" spans="1:11">
      <c r="A915" s="8" t="s">
        <v>8665</v>
      </c>
      <c r="B915" s="8" t="s">
        <v>7020</v>
      </c>
      <c r="D915" s="8" t="s">
        <v>7041</v>
      </c>
      <c r="E915" s="8" t="s">
        <v>3312</v>
      </c>
      <c r="F915" s="8">
        <v>62246</v>
      </c>
      <c r="G915" s="8" t="s">
        <v>7022</v>
      </c>
      <c r="H915" s="8" t="s">
        <v>7018</v>
      </c>
      <c r="I915" s="8">
        <v>112</v>
      </c>
      <c r="J915" s="8">
        <v>112</v>
      </c>
      <c r="K915" s="8" t="b">
        <v>1</v>
      </c>
    </row>
    <row r="916" s="8" customFormat="1" spans="1:11">
      <c r="A916" s="8" t="s">
        <v>8666</v>
      </c>
      <c r="B916" s="8" t="s">
        <v>7055</v>
      </c>
      <c r="D916" s="8" t="s">
        <v>7021</v>
      </c>
      <c r="E916" s="8" t="s">
        <v>292</v>
      </c>
      <c r="F916" s="8">
        <v>47243</v>
      </c>
      <c r="H916" s="8" t="s">
        <v>7018</v>
      </c>
      <c r="I916" s="8">
        <v>112</v>
      </c>
      <c r="J916" s="8">
        <v>112</v>
      </c>
      <c r="K916" s="8" t="b">
        <v>1</v>
      </c>
    </row>
    <row r="917" s="8" customFormat="1" spans="1:11">
      <c r="A917" s="8" t="s">
        <v>8667</v>
      </c>
      <c r="B917" s="8" t="s">
        <v>7055</v>
      </c>
      <c r="D917" s="8" t="s">
        <v>7188</v>
      </c>
      <c r="E917" s="8" t="s">
        <v>7750</v>
      </c>
      <c r="F917" s="8">
        <v>72032</v>
      </c>
      <c r="H917" s="8" t="s">
        <v>7018</v>
      </c>
      <c r="I917" s="8">
        <v>112</v>
      </c>
      <c r="J917" s="8">
        <v>112</v>
      </c>
      <c r="K917" s="8" t="b">
        <v>1</v>
      </c>
    </row>
    <row r="918" s="8" customFormat="1" spans="1:11">
      <c r="A918" s="8" t="s">
        <v>8668</v>
      </c>
      <c r="B918" s="8" t="s">
        <v>7020</v>
      </c>
      <c r="C918" s="8" t="s">
        <v>8669</v>
      </c>
      <c r="D918" s="8" t="s">
        <v>7021</v>
      </c>
      <c r="E918" s="8" t="s">
        <v>8670</v>
      </c>
      <c r="F918" s="8">
        <v>46634</v>
      </c>
      <c r="G918" s="8" t="s">
        <v>7022</v>
      </c>
      <c r="H918" s="8" t="s">
        <v>7028</v>
      </c>
      <c r="I918" s="8">
        <v>112</v>
      </c>
      <c r="J918" s="8">
        <v>112</v>
      </c>
      <c r="K918" s="8" t="b">
        <v>1</v>
      </c>
    </row>
    <row r="919" s="8" customFormat="1" spans="1:11">
      <c r="A919" s="8" t="s">
        <v>8671</v>
      </c>
      <c r="B919" s="8" t="s">
        <v>7020</v>
      </c>
      <c r="C919" s="8" t="s">
        <v>8672</v>
      </c>
      <c r="D919" s="8" t="s">
        <v>7197</v>
      </c>
      <c r="E919" s="8" t="s">
        <v>8673</v>
      </c>
      <c r="F919" s="8">
        <v>66062</v>
      </c>
      <c r="G919" s="8" t="s">
        <v>7022</v>
      </c>
      <c r="H919" s="8" t="s">
        <v>7018</v>
      </c>
      <c r="I919" s="8">
        <v>112</v>
      </c>
      <c r="J919" s="8">
        <v>112</v>
      </c>
      <c r="K919" s="8" t="b">
        <v>1</v>
      </c>
    </row>
    <row r="920" s="8" customFormat="1" spans="1:11">
      <c r="A920" s="8" t="s">
        <v>8674</v>
      </c>
      <c r="B920" s="8" t="s">
        <v>7020</v>
      </c>
      <c r="D920" s="8" t="s">
        <v>7608</v>
      </c>
      <c r="E920" s="8" t="s">
        <v>8675</v>
      </c>
      <c r="F920" s="8">
        <v>58405</v>
      </c>
      <c r="G920" s="8" t="s">
        <v>7022</v>
      </c>
      <c r="H920" s="8" t="s">
        <v>7018</v>
      </c>
      <c r="I920" s="8">
        <v>112</v>
      </c>
      <c r="J920" s="8">
        <v>112</v>
      </c>
      <c r="K920" s="8" t="b">
        <v>1</v>
      </c>
    </row>
    <row r="921" s="8" customFormat="1" spans="1:11">
      <c r="A921" s="8" t="s">
        <v>8676</v>
      </c>
      <c r="B921" s="8" t="s">
        <v>7055</v>
      </c>
      <c r="D921" s="8" t="s">
        <v>7113</v>
      </c>
      <c r="E921" s="8" t="s">
        <v>8677</v>
      </c>
      <c r="F921" s="8">
        <v>16172</v>
      </c>
      <c r="H921" s="8" t="s">
        <v>7018</v>
      </c>
      <c r="I921" s="8">
        <v>112</v>
      </c>
      <c r="J921" s="8">
        <v>112</v>
      </c>
      <c r="K921" s="8" t="b">
        <v>1</v>
      </c>
    </row>
    <row r="922" s="8" customFormat="1" spans="1:11">
      <c r="A922" s="8" t="s">
        <v>8678</v>
      </c>
      <c r="B922" s="8" t="s">
        <v>7047</v>
      </c>
      <c r="D922" s="8" t="s">
        <v>7480</v>
      </c>
      <c r="E922" s="8" t="s">
        <v>8679</v>
      </c>
      <c r="F922" s="8">
        <v>40906</v>
      </c>
      <c r="G922" s="8" t="s">
        <v>7038</v>
      </c>
      <c r="H922" s="8" t="s">
        <v>7018</v>
      </c>
      <c r="I922" s="8">
        <v>113</v>
      </c>
      <c r="J922" s="8">
        <v>113</v>
      </c>
      <c r="K922" s="8" t="b">
        <v>0</v>
      </c>
    </row>
    <row r="923" s="8" customFormat="1" spans="1:11">
      <c r="A923" s="8" t="s">
        <v>2834</v>
      </c>
      <c r="B923" s="8" t="s">
        <v>7042</v>
      </c>
      <c r="C923" s="8" t="s">
        <v>8680</v>
      </c>
      <c r="D923" s="8" t="s">
        <v>7422</v>
      </c>
      <c r="E923" s="8" t="s">
        <v>2833</v>
      </c>
      <c r="F923" s="8">
        <v>84602</v>
      </c>
      <c r="H923" s="8" t="s">
        <v>7018</v>
      </c>
      <c r="I923" s="8">
        <v>115</v>
      </c>
      <c r="J923" s="8">
        <v>115</v>
      </c>
      <c r="K923" s="8" t="b">
        <v>1</v>
      </c>
    </row>
    <row r="924" s="8" customFormat="1" spans="1:11">
      <c r="A924" s="8" t="s">
        <v>1043</v>
      </c>
      <c r="B924" s="8" t="s">
        <v>7042</v>
      </c>
      <c r="C924" s="8" t="s">
        <v>8681</v>
      </c>
      <c r="D924" s="8" t="s">
        <v>7471</v>
      </c>
      <c r="E924" s="8" t="s">
        <v>7472</v>
      </c>
      <c r="F924" s="8">
        <v>20059</v>
      </c>
      <c r="H924" s="8" t="s">
        <v>7018</v>
      </c>
      <c r="I924" s="8">
        <v>115</v>
      </c>
      <c r="J924" s="8">
        <v>115</v>
      </c>
      <c r="K924" s="8" t="b">
        <v>1</v>
      </c>
    </row>
    <row r="925" s="8" customFormat="1" spans="1:11">
      <c r="A925" s="8" t="s">
        <v>8682</v>
      </c>
      <c r="B925" s="8" t="s">
        <v>7042</v>
      </c>
      <c r="D925" s="8" t="s">
        <v>7137</v>
      </c>
      <c r="E925" s="8" t="s">
        <v>1071</v>
      </c>
      <c r="F925" s="8">
        <v>50011</v>
      </c>
      <c r="H925" s="8" t="s">
        <v>7028</v>
      </c>
      <c r="I925" s="8">
        <v>115</v>
      </c>
      <c r="J925" s="8">
        <v>115</v>
      </c>
      <c r="K925" s="8" t="b">
        <v>1</v>
      </c>
    </row>
    <row r="926" s="8" customFormat="1" spans="1:11">
      <c r="A926" s="8" t="s">
        <v>8683</v>
      </c>
      <c r="B926" s="8" t="s">
        <v>7042</v>
      </c>
      <c r="C926" s="8" t="s">
        <v>8684</v>
      </c>
      <c r="D926" s="8" t="s">
        <v>7066</v>
      </c>
      <c r="E926" s="8" t="s">
        <v>1599</v>
      </c>
      <c r="F926" s="8">
        <v>13210</v>
      </c>
      <c r="H926" s="8" t="s">
        <v>7028</v>
      </c>
      <c r="I926" s="8">
        <v>115</v>
      </c>
      <c r="J926" s="8">
        <v>115</v>
      </c>
      <c r="K926" s="8" t="b">
        <v>1</v>
      </c>
    </row>
    <row r="927" s="8" customFormat="1" spans="1:11">
      <c r="A927" s="8" t="s">
        <v>8685</v>
      </c>
      <c r="B927" s="8" t="s">
        <v>7042</v>
      </c>
      <c r="D927" s="8" t="s">
        <v>7032</v>
      </c>
      <c r="E927" s="8" t="s">
        <v>2434</v>
      </c>
      <c r="F927" s="8">
        <v>85721</v>
      </c>
      <c r="H927" s="8" t="s">
        <v>7028</v>
      </c>
      <c r="I927" s="8">
        <v>115</v>
      </c>
      <c r="J927" s="8">
        <v>115</v>
      </c>
      <c r="K927" s="8" t="b">
        <v>1</v>
      </c>
    </row>
    <row r="928" s="8" customFormat="1" spans="1:11">
      <c r="A928" s="8" t="s">
        <v>8686</v>
      </c>
      <c r="B928" s="8" t="s">
        <v>7042</v>
      </c>
      <c r="C928" s="8" t="s">
        <v>8687</v>
      </c>
      <c r="D928" s="8" t="s">
        <v>7289</v>
      </c>
      <c r="E928" s="8" t="s">
        <v>7169</v>
      </c>
      <c r="F928" s="8">
        <v>3824</v>
      </c>
      <c r="H928" s="8" t="s">
        <v>7028</v>
      </c>
      <c r="I928" s="8">
        <v>115</v>
      </c>
      <c r="J928" s="8">
        <v>115</v>
      </c>
      <c r="K928" s="8" t="b">
        <v>1</v>
      </c>
    </row>
    <row r="929" s="8" customFormat="1" spans="1:11">
      <c r="A929" s="8" t="s">
        <v>8688</v>
      </c>
      <c r="B929" s="8" t="s">
        <v>7042</v>
      </c>
      <c r="C929" s="8" t="s">
        <v>8689</v>
      </c>
      <c r="D929" s="8" t="s">
        <v>7026</v>
      </c>
      <c r="E929" s="8" t="s">
        <v>2362</v>
      </c>
      <c r="F929" s="8">
        <v>94117</v>
      </c>
      <c r="H929" s="8" t="s">
        <v>7018</v>
      </c>
      <c r="I929" s="8">
        <v>115</v>
      </c>
      <c r="J929" s="8">
        <v>115</v>
      </c>
      <c r="K929" s="8" t="b">
        <v>1</v>
      </c>
    </row>
    <row r="930" s="8" customFormat="1" spans="1:11">
      <c r="A930" s="8" t="s">
        <v>2612</v>
      </c>
      <c r="B930" s="8" t="s">
        <v>7042</v>
      </c>
      <c r="C930" s="8" t="s">
        <v>8690</v>
      </c>
      <c r="D930" s="8" t="s">
        <v>7111</v>
      </c>
      <c r="E930" s="8" t="s">
        <v>2611</v>
      </c>
      <c r="F930" s="8">
        <v>75080</v>
      </c>
      <c r="H930" s="8" t="s">
        <v>7028</v>
      </c>
      <c r="I930" s="8">
        <v>115</v>
      </c>
      <c r="J930" s="8">
        <v>115</v>
      </c>
      <c r="K930" s="8" t="b">
        <v>1</v>
      </c>
    </row>
    <row r="931" s="8" customFormat="1" spans="1:11">
      <c r="A931" s="8" t="s">
        <v>2215</v>
      </c>
      <c r="B931" s="8" t="s">
        <v>7042</v>
      </c>
      <c r="D931" s="8" t="s">
        <v>7422</v>
      </c>
      <c r="E931" s="8" t="s">
        <v>2214</v>
      </c>
      <c r="F931" s="8">
        <v>84112</v>
      </c>
      <c r="H931" s="8" t="s">
        <v>7028</v>
      </c>
      <c r="I931" s="8">
        <v>115</v>
      </c>
      <c r="J931" s="8">
        <v>115</v>
      </c>
      <c r="K931" s="8" t="b">
        <v>1</v>
      </c>
    </row>
    <row r="932" s="8" customFormat="1" spans="1:11">
      <c r="A932" s="8" t="s">
        <v>8691</v>
      </c>
      <c r="B932" s="8" t="s">
        <v>7055</v>
      </c>
      <c r="D932" s="8" t="s">
        <v>7137</v>
      </c>
      <c r="E932" s="8" t="s">
        <v>8192</v>
      </c>
      <c r="F932" s="8">
        <v>52314</v>
      </c>
      <c r="H932" s="8" t="s">
        <v>7018</v>
      </c>
      <c r="I932" s="8">
        <v>116</v>
      </c>
      <c r="J932" s="8">
        <v>116</v>
      </c>
      <c r="K932" s="8" t="b">
        <v>1</v>
      </c>
    </row>
    <row r="933" s="8" customFormat="1" spans="1:11">
      <c r="A933" s="8" t="s">
        <v>8692</v>
      </c>
      <c r="B933" s="8" t="s">
        <v>7055</v>
      </c>
      <c r="C933" s="8" t="s">
        <v>8693</v>
      </c>
      <c r="D933" s="8" t="s">
        <v>7174</v>
      </c>
      <c r="E933" s="8" t="s">
        <v>8694</v>
      </c>
      <c r="F933" s="8">
        <v>23943</v>
      </c>
      <c r="H933" s="8" t="s">
        <v>7018</v>
      </c>
      <c r="I933" s="8">
        <v>116</v>
      </c>
      <c r="J933" s="8">
        <v>116</v>
      </c>
      <c r="K933" s="8" t="b">
        <v>1</v>
      </c>
    </row>
    <row r="934" s="8" customFormat="1" spans="1:11">
      <c r="A934" s="8" t="s">
        <v>8695</v>
      </c>
      <c r="B934" s="8" t="s">
        <v>7015</v>
      </c>
      <c r="D934" s="8" t="s">
        <v>7113</v>
      </c>
      <c r="E934" s="8" t="s">
        <v>63</v>
      </c>
      <c r="F934" s="8">
        <v>19114</v>
      </c>
      <c r="G934" s="8" t="s">
        <v>7017</v>
      </c>
      <c r="H934" s="8" t="s">
        <v>7018</v>
      </c>
      <c r="I934" s="8">
        <v>116</v>
      </c>
      <c r="J934" s="8">
        <v>116</v>
      </c>
      <c r="K934" s="8" t="b">
        <v>1</v>
      </c>
    </row>
    <row r="935" s="8" customFormat="1" spans="1:11">
      <c r="A935" s="8" t="s">
        <v>8696</v>
      </c>
      <c r="B935" s="8" t="s">
        <v>7015</v>
      </c>
      <c r="D935" s="8" t="s">
        <v>7113</v>
      </c>
      <c r="E935" s="8" t="s">
        <v>8697</v>
      </c>
      <c r="F935" s="8">
        <v>19530</v>
      </c>
      <c r="G935" s="8" t="s">
        <v>7017</v>
      </c>
      <c r="H935" s="8" t="s">
        <v>7028</v>
      </c>
      <c r="I935" s="8">
        <v>116</v>
      </c>
      <c r="J935" s="8">
        <v>116</v>
      </c>
      <c r="K935" s="8" t="b">
        <v>1</v>
      </c>
    </row>
    <row r="936" s="8" customFormat="1" spans="1:11">
      <c r="A936" s="8" t="s">
        <v>8698</v>
      </c>
      <c r="B936" s="8" t="s">
        <v>7055</v>
      </c>
      <c r="D936" s="8" t="s">
        <v>7137</v>
      </c>
      <c r="E936" s="8" t="s">
        <v>8699</v>
      </c>
      <c r="F936" s="8">
        <v>52101</v>
      </c>
      <c r="H936" s="8" t="s">
        <v>7018</v>
      </c>
      <c r="I936" s="8">
        <v>116</v>
      </c>
      <c r="J936" s="8">
        <v>116</v>
      </c>
      <c r="K936" s="8" t="b">
        <v>1</v>
      </c>
    </row>
    <row r="937" s="8" customFormat="1" spans="1:11">
      <c r="A937" s="8" t="s">
        <v>8700</v>
      </c>
      <c r="B937" s="8" t="s">
        <v>7015</v>
      </c>
      <c r="D937" s="8" t="s">
        <v>7113</v>
      </c>
      <c r="E937" s="8" t="s">
        <v>8701</v>
      </c>
      <c r="F937" s="8">
        <v>17551</v>
      </c>
      <c r="G937" s="8" t="s">
        <v>7017</v>
      </c>
      <c r="H937" s="8" t="s">
        <v>7028</v>
      </c>
      <c r="I937" s="8">
        <v>116</v>
      </c>
      <c r="J937" s="8">
        <v>116</v>
      </c>
      <c r="K937" s="8" t="b">
        <v>1</v>
      </c>
    </row>
    <row r="938" s="8" customFormat="1" spans="1:11">
      <c r="A938" s="8" t="s">
        <v>8702</v>
      </c>
      <c r="B938" s="8" t="s">
        <v>7055</v>
      </c>
      <c r="C938" s="8" t="s">
        <v>8703</v>
      </c>
      <c r="D938" s="8" t="s">
        <v>7075</v>
      </c>
      <c r="E938" s="8" t="s">
        <v>8704</v>
      </c>
      <c r="F938" s="8">
        <v>43015</v>
      </c>
      <c r="H938" s="8" t="s">
        <v>7018</v>
      </c>
      <c r="I938" s="8">
        <v>116</v>
      </c>
      <c r="J938" s="8">
        <v>116</v>
      </c>
      <c r="K938" s="8" t="b">
        <v>1</v>
      </c>
    </row>
    <row r="939" s="8" customFormat="1" spans="1:11">
      <c r="A939" s="8" t="s">
        <v>8705</v>
      </c>
      <c r="B939" s="8" t="s">
        <v>7055</v>
      </c>
      <c r="C939" s="8" t="s">
        <v>8706</v>
      </c>
      <c r="D939" s="8" t="s">
        <v>7270</v>
      </c>
      <c r="E939" s="8" t="s">
        <v>1879</v>
      </c>
      <c r="F939" s="8">
        <v>5439</v>
      </c>
      <c r="H939" s="8" t="s">
        <v>7018</v>
      </c>
      <c r="I939" s="8">
        <v>116</v>
      </c>
      <c r="J939" s="8">
        <v>116</v>
      </c>
      <c r="K939" s="8" t="b">
        <v>1</v>
      </c>
    </row>
    <row r="940" s="8" customFormat="1" spans="1:11">
      <c r="A940" s="8" t="s">
        <v>8707</v>
      </c>
      <c r="B940" s="8" t="s">
        <v>7020</v>
      </c>
      <c r="C940" s="8" t="s">
        <v>8708</v>
      </c>
      <c r="D940" s="8" t="s">
        <v>7021</v>
      </c>
      <c r="E940" s="8" t="s">
        <v>8709</v>
      </c>
      <c r="F940" s="8">
        <v>46904</v>
      </c>
      <c r="G940" s="8" t="s">
        <v>7022</v>
      </c>
      <c r="H940" s="8" t="s">
        <v>7028</v>
      </c>
      <c r="I940" s="8">
        <v>117</v>
      </c>
      <c r="J940" s="8">
        <v>117</v>
      </c>
      <c r="K940" s="8" t="b">
        <v>1</v>
      </c>
    </row>
    <row r="941" s="8" customFormat="1" spans="1:11">
      <c r="A941" s="8" t="s">
        <v>8710</v>
      </c>
      <c r="B941" s="8" t="s">
        <v>7020</v>
      </c>
      <c r="D941" s="8" t="s">
        <v>7387</v>
      </c>
      <c r="E941" s="8" t="s">
        <v>8711</v>
      </c>
      <c r="F941" s="8">
        <v>57078</v>
      </c>
      <c r="G941" s="8" t="s">
        <v>7022</v>
      </c>
      <c r="H941" s="8" t="s">
        <v>7018</v>
      </c>
      <c r="I941" s="8">
        <v>117</v>
      </c>
      <c r="J941" s="8">
        <v>117</v>
      </c>
      <c r="K941" s="8" t="b">
        <v>1</v>
      </c>
    </row>
    <row r="942" s="8" customFormat="1" spans="1:11">
      <c r="A942" s="8" t="s">
        <v>8712</v>
      </c>
      <c r="B942" s="8" t="s">
        <v>7020</v>
      </c>
      <c r="C942" s="8" t="s">
        <v>8713</v>
      </c>
      <c r="D942" s="8" t="s">
        <v>7021</v>
      </c>
      <c r="E942" s="8" t="s">
        <v>8332</v>
      </c>
      <c r="F942" s="8">
        <v>46805</v>
      </c>
      <c r="G942" s="8" t="s">
        <v>7022</v>
      </c>
      <c r="H942" s="8" t="s">
        <v>7028</v>
      </c>
      <c r="I942" s="8">
        <v>117</v>
      </c>
      <c r="J942" s="8">
        <v>117</v>
      </c>
      <c r="K942" s="8" t="b">
        <v>1</v>
      </c>
    </row>
    <row r="943" s="8" customFormat="1" spans="1:11">
      <c r="A943" s="8" t="s">
        <v>8714</v>
      </c>
      <c r="B943" s="8" t="s">
        <v>7047</v>
      </c>
      <c r="C943" s="8" t="s">
        <v>8715</v>
      </c>
      <c r="D943" s="8" t="s">
        <v>7598</v>
      </c>
      <c r="E943" s="8" t="s">
        <v>8010</v>
      </c>
      <c r="F943" s="8">
        <v>605</v>
      </c>
      <c r="G943" s="8" t="s">
        <v>7038</v>
      </c>
      <c r="H943" s="8" t="s">
        <v>7018</v>
      </c>
      <c r="I943" s="8">
        <v>118</v>
      </c>
      <c r="J943" s="8">
        <v>118</v>
      </c>
      <c r="K943" s="8" t="b">
        <v>1</v>
      </c>
    </row>
    <row r="944" s="8" customFormat="1" spans="1:11">
      <c r="A944" s="8" t="s">
        <v>8716</v>
      </c>
      <c r="B944" s="8" t="s">
        <v>7047</v>
      </c>
      <c r="C944" s="8" t="s">
        <v>8717</v>
      </c>
      <c r="D944" s="8" t="s">
        <v>7598</v>
      </c>
      <c r="E944" s="8" t="s">
        <v>7714</v>
      </c>
      <c r="F944" s="8">
        <v>614</v>
      </c>
      <c r="G944" s="8" t="s">
        <v>7038</v>
      </c>
      <c r="H944" s="8" t="s">
        <v>7018</v>
      </c>
      <c r="I944" s="8">
        <v>118</v>
      </c>
      <c r="J944" s="8">
        <v>118</v>
      </c>
      <c r="K944" s="8" t="b">
        <v>1</v>
      </c>
    </row>
    <row r="945" s="8" customFormat="1" spans="1:11">
      <c r="A945" s="8" t="s">
        <v>8718</v>
      </c>
      <c r="B945" s="8" t="s">
        <v>7015</v>
      </c>
      <c r="D945" s="8" t="s">
        <v>7016</v>
      </c>
      <c r="E945" s="8" t="s">
        <v>8719</v>
      </c>
      <c r="F945" s="8">
        <v>1571</v>
      </c>
      <c r="G945" s="8" t="s">
        <v>7017</v>
      </c>
      <c r="H945" s="8" t="s">
        <v>7018</v>
      </c>
      <c r="I945" s="8">
        <v>118</v>
      </c>
      <c r="J945" s="8">
        <v>118</v>
      </c>
      <c r="K945" s="8" t="b">
        <v>0</v>
      </c>
    </row>
    <row r="946" s="8" customFormat="1" spans="1:11">
      <c r="A946" s="8" t="s">
        <v>8720</v>
      </c>
      <c r="B946" s="8" t="s">
        <v>7015</v>
      </c>
      <c r="C946" s="8" t="s">
        <v>8721</v>
      </c>
      <c r="D946" s="8" t="s">
        <v>7066</v>
      </c>
      <c r="E946" s="8" t="s">
        <v>2710</v>
      </c>
      <c r="F946" s="8">
        <v>12203</v>
      </c>
      <c r="G946" s="8" t="s">
        <v>7017</v>
      </c>
      <c r="H946" s="8" t="s">
        <v>7018</v>
      </c>
      <c r="I946" s="8">
        <v>119</v>
      </c>
      <c r="J946" s="8">
        <v>119</v>
      </c>
      <c r="K946" s="8" t="b">
        <v>1</v>
      </c>
    </row>
    <row r="947" s="8" customFormat="1" spans="1:11">
      <c r="A947" s="8" t="s">
        <v>8722</v>
      </c>
      <c r="B947" s="8" t="s">
        <v>7015</v>
      </c>
      <c r="C947" s="8" t="s">
        <v>8723</v>
      </c>
      <c r="D947" s="8" t="s">
        <v>7066</v>
      </c>
      <c r="E947" s="8" t="s">
        <v>8724</v>
      </c>
      <c r="F947" s="8">
        <v>10976</v>
      </c>
      <c r="G947" s="8" t="s">
        <v>7017</v>
      </c>
      <c r="H947" s="8" t="s">
        <v>7018</v>
      </c>
      <c r="I947" s="8">
        <v>119</v>
      </c>
      <c r="J947" s="8">
        <v>119</v>
      </c>
      <c r="K947" s="8" t="b">
        <v>1</v>
      </c>
    </row>
    <row r="948" s="8" customFormat="1" spans="1:11">
      <c r="A948" s="8" t="s">
        <v>8725</v>
      </c>
      <c r="B948" s="8" t="s">
        <v>7015</v>
      </c>
      <c r="C948" s="8" t="s">
        <v>8726</v>
      </c>
      <c r="D948" s="8" t="s">
        <v>7066</v>
      </c>
      <c r="E948" s="8" t="s">
        <v>2546</v>
      </c>
      <c r="F948" s="8">
        <v>14222</v>
      </c>
      <c r="G948" s="8" t="s">
        <v>7017</v>
      </c>
      <c r="H948" s="8" t="s">
        <v>7028</v>
      </c>
      <c r="I948" s="8">
        <v>119</v>
      </c>
      <c r="J948" s="8">
        <v>119</v>
      </c>
      <c r="K948" s="8" t="b">
        <v>1</v>
      </c>
    </row>
    <row r="949" s="8" customFormat="1" spans="1:11">
      <c r="A949" s="8" t="s">
        <v>8727</v>
      </c>
      <c r="B949" s="8" t="s">
        <v>7047</v>
      </c>
      <c r="C949" s="8" t="s">
        <v>8728</v>
      </c>
      <c r="D949" s="8" t="s">
        <v>7598</v>
      </c>
      <c r="E949" s="8" t="s">
        <v>7599</v>
      </c>
      <c r="F949" s="8">
        <v>919</v>
      </c>
      <c r="G949" s="8" t="s">
        <v>7038</v>
      </c>
      <c r="H949" s="8" t="s">
        <v>7018</v>
      </c>
      <c r="I949" s="8">
        <v>120</v>
      </c>
      <c r="J949" s="8">
        <v>120</v>
      </c>
      <c r="K949" s="8" t="b">
        <v>1</v>
      </c>
    </row>
    <row r="950" s="8" customFormat="1" spans="1:11">
      <c r="A950" s="8" t="s">
        <v>8729</v>
      </c>
      <c r="B950" s="8" t="s">
        <v>7020</v>
      </c>
      <c r="D950" s="8" t="s">
        <v>7075</v>
      </c>
      <c r="E950" s="8" t="s">
        <v>8730</v>
      </c>
      <c r="F950" s="8">
        <v>43560</v>
      </c>
      <c r="G950" s="8" t="s">
        <v>7022</v>
      </c>
      <c r="H950" s="8" t="s">
        <v>7018</v>
      </c>
      <c r="I950" s="8">
        <v>120</v>
      </c>
      <c r="J950" s="8">
        <v>120</v>
      </c>
      <c r="K950" s="8" t="b">
        <v>1</v>
      </c>
    </row>
    <row r="951" s="8" customFormat="1" spans="1:11">
      <c r="A951" s="8" t="s">
        <v>8731</v>
      </c>
      <c r="B951" s="8" t="s">
        <v>7020</v>
      </c>
      <c r="D951" s="8" t="s">
        <v>7608</v>
      </c>
      <c r="E951" s="8" t="s">
        <v>8732</v>
      </c>
      <c r="F951" s="8">
        <v>58707</v>
      </c>
      <c r="G951" s="8" t="s">
        <v>7022</v>
      </c>
      <c r="H951" s="8" t="s">
        <v>7028</v>
      </c>
      <c r="I951" s="8">
        <v>120</v>
      </c>
      <c r="J951" s="8">
        <v>120</v>
      </c>
      <c r="K951" s="8" t="b">
        <v>1</v>
      </c>
    </row>
    <row r="952" s="8" customFormat="1" spans="1:11">
      <c r="A952" s="8" t="s">
        <v>8733</v>
      </c>
      <c r="B952" s="8" t="s">
        <v>7047</v>
      </c>
      <c r="D952" s="8" t="s">
        <v>7390</v>
      </c>
      <c r="E952" s="8" t="s">
        <v>8734</v>
      </c>
      <c r="F952" s="8">
        <v>38941</v>
      </c>
      <c r="G952" s="8" t="s">
        <v>7038</v>
      </c>
      <c r="H952" s="8" t="s">
        <v>7028</v>
      </c>
      <c r="I952" s="8">
        <v>120</v>
      </c>
      <c r="J952" s="8">
        <v>120</v>
      </c>
      <c r="K952" s="8" t="b">
        <v>1</v>
      </c>
    </row>
    <row r="953" s="8" customFormat="1" spans="1:11">
      <c r="A953" s="8" t="s">
        <v>8735</v>
      </c>
      <c r="B953" s="8" t="s">
        <v>7020</v>
      </c>
      <c r="D953" s="8" t="s">
        <v>7106</v>
      </c>
      <c r="E953" s="8" t="s">
        <v>8736</v>
      </c>
      <c r="F953" s="8">
        <v>48710</v>
      </c>
      <c r="G953" s="8" t="s">
        <v>7022</v>
      </c>
      <c r="H953" s="8" t="s">
        <v>7028</v>
      </c>
      <c r="I953" s="8">
        <v>120</v>
      </c>
      <c r="J953" s="8">
        <v>120</v>
      </c>
      <c r="K953" s="8" t="b">
        <v>1</v>
      </c>
    </row>
    <row r="954" s="8" customFormat="1" spans="1:11">
      <c r="A954" s="8" t="s">
        <v>8737</v>
      </c>
      <c r="B954" s="8" t="s">
        <v>7047</v>
      </c>
      <c r="D954" s="8" t="s">
        <v>7598</v>
      </c>
      <c r="E954" s="8" t="s">
        <v>8738</v>
      </c>
      <c r="F954" s="8">
        <v>914</v>
      </c>
      <c r="G954" s="8" t="s">
        <v>7038</v>
      </c>
      <c r="H954" s="8" t="s">
        <v>7018</v>
      </c>
      <c r="I954" s="8">
        <v>120</v>
      </c>
      <c r="J954" s="8">
        <v>120</v>
      </c>
      <c r="K954" s="8" t="b">
        <v>1</v>
      </c>
    </row>
    <row r="955" s="8" customFormat="1" spans="1:11">
      <c r="A955" s="8" t="s">
        <v>8739</v>
      </c>
      <c r="B955" s="8" t="s">
        <v>7015</v>
      </c>
      <c r="D955" s="8" t="s">
        <v>7113</v>
      </c>
      <c r="E955" s="8" t="s">
        <v>63</v>
      </c>
      <c r="F955" s="8">
        <v>19118</v>
      </c>
      <c r="G955" s="8" t="s">
        <v>7017</v>
      </c>
      <c r="H955" s="8" t="s">
        <v>7018</v>
      </c>
      <c r="I955" s="8">
        <v>121</v>
      </c>
      <c r="J955" s="8">
        <v>121</v>
      </c>
      <c r="K955" s="8" t="b">
        <v>1</v>
      </c>
    </row>
    <row r="956" s="8" customFormat="1" spans="1:11">
      <c r="A956" s="8" t="s">
        <v>8740</v>
      </c>
      <c r="B956" s="8" t="s">
        <v>7020</v>
      </c>
      <c r="D956" s="8" t="s">
        <v>7137</v>
      </c>
      <c r="E956" s="8" t="s">
        <v>8741</v>
      </c>
      <c r="F956" s="8">
        <v>50140</v>
      </c>
      <c r="G956" s="8" t="s">
        <v>7022</v>
      </c>
      <c r="H956" s="8" t="s">
        <v>7018</v>
      </c>
      <c r="I956" s="8">
        <v>121</v>
      </c>
      <c r="J956" s="8">
        <v>121</v>
      </c>
      <c r="K956" s="8" t="b">
        <v>1</v>
      </c>
    </row>
    <row r="957" s="8" customFormat="1" spans="1:11">
      <c r="A957" s="8" t="s">
        <v>8742</v>
      </c>
      <c r="B957" s="8" t="s">
        <v>7055</v>
      </c>
      <c r="D957" s="8" t="s">
        <v>7066</v>
      </c>
      <c r="E957" s="8" t="s">
        <v>7633</v>
      </c>
      <c r="F957" s="8">
        <v>13820</v>
      </c>
      <c r="H957" s="8" t="s">
        <v>7018</v>
      </c>
      <c r="I957" s="8">
        <v>121</v>
      </c>
      <c r="J957" s="8">
        <v>121</v>
      </c>
      <c r="K957" s="8" t="b">
        <v>1</v>
      </c>
    </row>
    <row r="958" s="8" customFormat="1" spans="1:11">
      <c r="A958" s="8" t="s">
        <v>8743</v>
      </c>
      <c r="B958" s="8" t="s">
        <v>7020</v>
      </c>
      <c r="D958" s="8" t="s">
        <v>7089</v>
      </c>
      <c r="E958" s="8" t="s">
        <v>8744</v>
      </c>
      <c r="F958" s="8">
        <v>63301</v>
      </c>
      <c r="G958" s="8" t="s">
        <v>7022</v>
      </c>
      <c r="H958" s="8" t="s">
        <v>7018</v>
      </c>
      <c r="I958" s="8">
        <v>121</v>
      </c>
      <c r="J958" s="8">
        <v>121</v>
      </c>
      <c r="K958" s="8" t="b">
        <v>1</v>
      </c>
    </row>
    <row r="959" s="8" customFormat="1" spans="1:11">
      <c r="A959" s="8" t="s">
        <v>8745</v>
      </c>
      <c r="B959" s="8" t="s">
        <v>7055</v>
      </c>
      <c r="D959" s="8" t="s">
        <v>7016</v>
      </c>
      <c r="E959" s="8" t="s">
        <v>8746</v>
      </c>
      <c r="F959" s="8">
        <v>1247</v>
      </c>
      <c r="H959" s="8" t="s">
        <v>7028</v>
      </c>
      <c r="I959" s="8">
        <v>121</v>
      </c>
      <c r="J959" s="8">
        <v>121</v>
      </c>
      <c r="K959" s="8" t="b">
        <v>1</v>
      </c>
    </row>
    <row r="960" s="8" customFormat="1" spans="1:11">
      <c r="A960" s="8" t="s">
        <v>8747</v>
      </c>
      <c r="B960" s="8" t="s">
        <v>7055</v>
      </c>
      <c r="D960" s="8" t="s">
        <v>7480</v>
      </c>
      <c r="E960" s="8" t="s">
        <v>1964</v>
      </c>
      <c r="F960" s="8">
        <v>40508</v>
      </c>
      <c r="H960" s="8" t="s">
        <v>7018</v>
      </c>
      <c r="I960" s="8">
        <v>121</v>
      </c>
      <c r="J960" s="8">
        <v>121</v>
      </c>
      <c r="K960" s="8" t="b">
        <v>1</v>
      </c>
    </row>
    <row r="961" s="8" customFormat="1" spans="1:11">
      <c r="A961" s="8" t="s">
        <v>8748</v>
      </c>
      <c r="B961" s="8" t="s">
        <v>7015</v>
      </c>
      <c r="D961" s="8" t="s">
        <v>7471</v>
      </c>
      <c r="E961" s="8" t="s">
        <v>7472</v>
      </c>
      <c r="F961" s="8">
        <v>20017</v>
      </c>
      <c r="G961" s="8" t="s">
        <v>7017</v>
      </c>
      <c r="H961" s="8" t="s">
        <v>7018</v>
      </c>
      <c r="I961" s="8">
        <v>121</v>
      </c>
      <c r="J961" s="8">
        <v>121</v>
      </c>
      <c r="K961" s="8" t="b">
        <v>1</v>
      </c>
    </row>
    <row r="962" s="8" customFormat="1" spans="1:11">
      <c r="A962" s="8" t="s">
        <v>8749</v>
      </c>
      <c r="B962" s="8" t="s">
        <v>7047</v>
      </c>
      <c r="D962" s="8" t="s">
        <v>7128</v>
      </c>
      <c r="E962" s="8" t="s">
        <v>8750</v>
      </c>
      <c r="F962" s="8">
        <v>31792</v>
      </c>
      <c r="G962" s="8" t="s">
        <v>7038</v>
      </c>
      <c r="H962" s="8" t="s">
        <v>7018</v>
      </c>
      <c r="I962" s="8">
        <v>122</v>
      </c>
      <c r="J962" s="8">
        <v>122</v>
      </c>
      <c r="K962" s="8" t="b">
        <v>0</v>
      </c>
    </row>
    <row r="963" s="8" customFormat="1" spans="1:11">
      <c r="A963" s="8" t="s">
        <v>8751</v>
      </c>
      <c r="B963" s="8" t="s">
        <v>7015</v>
      </c>
      <c r="D963" s="8" t="s">
        <v>7016</v>
      </c>
      <c r="E963" s="8" t="s">
        <v>8752</v>
      </c>
      <c r="F963" s="8">
        <v>1106</v>
      </c>
      <c r="G963" s="8" t="s">
        <v>7017</v>
      </c>
      <c r="H963" s="8" t="s">
        <v>7018</v>
      </c>
      <c r="I963" s="8">
        <v>123</v>
      </c>
      <c r="J963" s="8">
        <v>123</v>
      </c>
      <c r="K963" s="8" t="b">
        <v>1</v>
      </c>
    </row>
    <row r="964" s="8" customFormat="1" spans="1:11">
      <c r="A964" s="8" t="s">
        <v>8753</v>
      </c>
      <c r="B964" s="8" t="s">
        <v>7015</v>
      </c>
      <c r="D964" s="8" t="s">
        <v>7043</v>
      </c>
      <c r="E964" s="8" t="s">
        <v>8754</v>
      </c>
      <c r="F964" s="8">
        <v>7644</v>
      </c>
      <c r="G964" s="8" t="s">
        <v>7017</v>
      </c>
      <c r="H964" s="8" t="s">
        <v>7018</v>
      </c>
      <c r="I964" s="8">
        <v>123</v>
      </c>
      <c r="J964" s="8">
        <v>123</v>
      </c>
      <c r="K964" s="8" t="b">
        <v>1</v>
      </c>
    </row>
    <row r="965" s="8" customFormat="1" spans="1:11">
      <c r="A965" s="8" t="s">
        <v>8755</v>
      </c>
      <c r="B965" s="8" t="s">
        <v>7015</v>
      </c>
      <c r="D965" s="8" t="s">
        <v>8311</v>
      </c>
      <c r="E965" s="8" t="s">
        <v>7611</v>
      </c>
      <c r="F965" s="8">
        <v>19808</v>
      </c>
      <c r="G965" s="8" t="s">
        <v>7017</v>
      </c>
      <c r="H965" s="8" t="s">
        <v>7018</v>
      </c>
      <c r="I965" s="8">
        <v>123</v>
      </c>
      <c r="J965" s="8">
        <v>123</v>
      </c>
      <c r="K965" s="8" t="b">
        <v>1</v>
      </c>
    </row>
    <row r="966" s="8" customFormat="1" spans="1:11">
      <c r="A966" s="8" t="s">
        <v>8756</v>
      </c>
      <c r="B966" s="8" t="s">
        <v>7015</v>
      </c>
      <c r="D966" s="8" t="s">
        <v>7113</v>
      </c>
      <c r="E966" s="8" t="s">
        <v>8757</v>
      </c>
      <c r="F966" s="8">
        <v>19352</v>
      </c>
      <c r="G966" s="8" t="s">
        <v>7017</v>
      </c>
      <c r="H966" s="8" t="s">
        <v>7028</v>
      </c>
      <c r="I966" s="8">
        <v>123</v>
      </c>
      <c r="J966" s="8">
        <v>123</v>
      </c>
      <c r="K966" s="8" t="b">
        <v>1</v>
      </c>
    </row>
    <row r="967" s="8" customFormat="1" spans="1:11">
      <c r="A967" s="8" t="s">
        <v>8758</v>
      </c>
      <c r="B967" s="8" t="s">
        <v>7015</v>
      </c>
      <c r="D967" s="8" t="s">
        <v>7066</v>
      </c>
      <c r="E967" s="8" t="s">
        <v>8759</v>
      </c>
      <c r="F967" s="8">
        <v>10522</v>
      </c>
      <c r="G967" s="8" t="s">
        <v>7017</v>
      </c>
      <c r="H967" s="8" t="s">
        <v>7018</v>
      </c>
      <c r="I967" s="8">
        <v>123</v>
      </c>
      <c r="J967" s="8">
        <v>123</v>
      </c>
      <c r="K967" s="8" t="b">
        <v>1</v>
      </c>
    </row>
    <row r="968" s="8" customFormat="1" spans="1:11">
      <c r="A968" s="8" t="s">
        <v>8760</v>
      </c>
      <c r="B968" s="8" t="s">
        <v>7015</v>
      </c>
      <c r="D968" s="8" t="s">
        <v>7113</v>
      </c>
      <c r="E968" s="8" t="s">
        <v>8761</v>
      </c>
      <c r="F968" s="8">
        <v>19014</v>
      </c>
      <c r="G968" s="8" t="s">
        <v>7017</v>
      </c>
      <c r="H968" s="8" t="s">
        <v>7018</v>
      </c>
      <c r="I968" s="8">
        <v>123</v>
      </c>
      <c r="J968" s="8">
        <v>123</v>
      </c>
      <c r="K968" s="8" t="b">
        <v>1</v>
      </c>
    </row>
    <row r="969" s="8" customFormat="1" spans="1:11">
      <c r="A969" s="8" t="s">
        <v>8762</v>
      </c>
      <c r="B969" s="8" t="s">
        <v>7055</v>
      </c>
      <c r="D969" s="8" t="s">
        <v>7106</v>
      </c>
      <c r="E969" s="8" t="s">
        <v>8763</v>
      </c>
      <c r="F969" s="8">
        <v>49224</v>
      </c>
      <c r="H969" s="8" t="s">
        <v>7018</v>
      </c>
      <c r="I969" s="8">
        <v>124</v>
      </c>
      <c r="J969" s="8">
        <v>124</v>
      </c>
      <c r="K969" s="8" t="b">
        <v>1</v>
      </c>
    </row>
    <row r="970" s="8" customFormat="1" spans="1:11">
      <c r="A970" s="8" t="s">
        <v>8764</v>
      </c>
      <c r="B970" s="8" t="s">
        <v>7020</v>
      </c>
      <c r="D970" s="8" t="s">
        <v>7041</v>
      </c>
      <c r="E970" s="8" t="s">
        <v>1052</v>
      </c>
      <c r="F970" s="8">
        <v>60605</v>
      </c>
      <c r="G970" s="8" t="s">
        <v>7022</v>
      </c>
      <c r="H970" s="8" t="s">
        <v>7018</v>
      </c>
      <c r="I970" s="8">
        <v>124</v>
      </c>
      <c r="J970" s="8">
        <v>124</v>
      </c>
      <c r="K970" s="8" t="b">
        <v>1</v>
      </c>
    </row>
    <row r="971" s="8" customFormat="1" spans="1:11">
      <c r="A971" s="8" t="s">
        <v>8765</v>
      </c>
      <c r="B971" s="8" t="s">
        <v>7020</v>
      </c>
      <c r="D971" s="8" t="s">
        <v>7197</v>
      </c>
      <c r="E971" s="8" t="s">
        <v>8766</v>
      </c>
      <c r="F971" s="8">
        <v>67213</v>
      </c>
      <c r="G971" s="8" t="s">
        <v>7022</v>
      </c>
      <c r="H971" s="8" t="s">
        <v>7018</v>
      </c>
      <c r="I971" s="8">
        <v>124</v>
      </c>
      <c r="J971" s="8">
        <v>124</v>
      </c>
      <c r="K971" s="8" t="b">
        <v>1</v>
      </c>
    </row>
    <row r="972" s="8" customFormat="1" spans="1:11">
      <c r="A972" s="8" t="s">
        <v>8767</v>
      </c>
      <c r="B972" s="8" t="s">
        <v>7055</v>
      </c>
      <c r="D972" s="8" t="s">
        <v>7103</v>
      </c>
      <c r="E972" s="8" t="s">
        <v>66</v>
      </c>
      <c r="F972" s="8">
        <v>21204</v>
      </c>
      <c r="H972" s="8" t="s">
        <v>7018</v>
      </c>
      <c r="I972" s="8">
        <v>124</v>
      </c>
      <c r="J972" s="8">
        <v>124</v>
      </c>
      <c r="K972" s="8" t="b">
        <v>1</v>
      </c>
    </row>
    <row r="973" s="8" customFormat="1" spans="1:11">
      <c r="A973" s="8" t="s">
        <v>8768</v>
      </c>
      <c r="B973" s="8" t="s">
        <v>7055</v>
      </c>
      <c r="D973" s="8" t="s">
        <v>7174</v>
      </c>
      <c r="E973" s="8" t="s">
        <v>8769</v>
      </c>
      <c r="F973" s="8">
        <v>24020</v>
      </c>
      <c r="H973" s="8" t="s">
        <v>7018</v>
      </c>
      <c r="I973" s="8">
        <v>124</v>
      </c>
      <c r="J973" s="8">
        <v>124</v>
      </c>
      <c r="K973" s="8" t="b">
        <v>1</v>
      </c>
    </row>
    <row r="974" s="8" customFormat="1" spans="1:11">
      <c r="A974" s="8" t="s">
        <v>8770</v>
      </c>
      <c r="B974" s="8" t="s">
        <v>7055</v>
      </c>
      <c r="D974" s="8" t="s">
        <v>7041</v>
      </c>
      <c r="E974" s="8" t="s">
        <v>7756</v>
      </c>
      <c r="F974" s="8">
        <v>62650</v>
      </c>
      <c r="H974" s="8" t="s">
        <v>7018</v>
      </c>
      <c r="I974" s="8">
        <v>124</v>
      </c>
      <c r="J974" s="8">
        <v>124</v>
      </c>
      <c r="K974" s="8" t="b">
        <v>1</v>
      </c>
    </row>
    <row r="975" s="8" customFormat="1" spans="1:11">
      <c r="A975" s="8" t="s">
        <v>8771</v>
      </c>
      <c r="B975" s="8" t="s">
        <v>7020</v>
      </c>
      <c r="C975" s="8" t="s">
        <v>8771</v>
      </c>
      <c r="D975" s="8" t="s">
        <v>7021</v>
      </c>
      <c r="E975" s="8" t="s">
        <v>8332</v>
      </c>
      <c r="F975" s="8">
        <v>46803</v>
      </c>
      <c r="G975" s="8" t="s">
        <v>7022</v>
      </c>
      <c r="H975" s="8" t="s">
        <v>7018</v>
      </c>
      <c r="I975" s="8">
        <v>124</v>
      </c>
      <c r="J975" s="8">
        <v>124</v>
      </c>
      <c r="K975" s="8" t="b">
        <v>1</v>
      </c>
    </row>
    <row r="976" s="8" customFormat="1" spans="1:11">
      <c r="A976" s="8" t="s">
        <v>8772</v>
      </c>
      <c r="B976" s="8" t="s">
        <v>7020</v>
      </c>
      <c r="D976" s="8" t="s">
        <v>7072</v>
      </c>
      <c r="E976" s="8" t="s">
        <v>8773</v>
      </c>
      <c r="F976" s="8">
        <v>54935</v>
      </c>
      <c r="G976" s="8" t="s">
        <v>7022</v>
      </c>
      <c r="H976" s="8" t="s">
        <v>7018</v>
      </c>
      <c r="I976" s="8">
        <v>124</v>
      </c>
      <c r="J976" s="8">
        <v>124</v>
      </c>
      <c r="K976" s="8" t="b">
        <v>1</v>
      </c>
    </row>
    <row r="977" s="8" customFormat="1" spans="1:11">
      <c r="A977" s="8" t="s">
        <v>8774</v>
      </c>
      <c r="B977" s="8" t="s">
        <v>7055</v>
      </c>
      <c r="D977" s="8" t="s">
        <v>7390</v>
      </c>
      <c r="E977" s="8" t="s">
        <v>8775</v>
      </c>
      <c r="F977" s="8">
        <v>39210</v>
      </c>
      <c r="H977" s="8" t="s">
        <v>7018</v>
      </c>
      <c r="I977" s="8">
        <v>124</v>
      </c>
      <c r="J977" s="8">
        <v>124</v>
      </c>
      <c r="K977" s="8" t="b">
        <v>1</v>
      </c>
    </row>
    <row r="978" s="8" customFormat="1" spans="1:11">
      <c r="A978" s="8" t="s">
        <v>8776</v>
      </c>
      <c r="B978" s="8" t="s">
        <v>7020</v>
      </c>
      <c r="D978" s="8" t="s">
        <v>7197</v>
      </c>
      <c r="E978" s="8" t="s">
        <v>8766</v>
      </c>
      <c r="F978" s="8">
        <v>67213</v>
      </c>
      <c r="G978" s="8" t="s">
        <v>7022</v>
      </c>
      <c r="H978" s="8" t="s">
        <v>7018</v>
      </c>
      <c r="I978" s="8">
        <v>124</v>
      </c>
      <c r="J978" s="8">
        <v>124</v>
      </c>
      <c r="K978" s="8" t="b">
        <v>1</v>
      </c>
    </row>
    <row r="979" s="8" customFormat="1" spans="1:11">
      <c r="A979" s="8" t="s">
        <v>8777</v>
      </c>
      <c r="B979" s="8" t="s">
        <v>7055</v>
      </c>
      <c r="C979" s="8" t="s">
        <v>8778</v>
      </c>
      <c r="D979" s="8" t="s">
        <v>7113</v>
      </c>
      <c r="E979" s="8" t="s">
        <v>8779</v>
      </c>
      <c r="F979" s="8">
        <v>15650</v>
      </c>
      <c r="H979" s="8" t="s">
        <v>7018</v>
      </c>
      <c r="I979" s="8">
        <v>124</v>
      </c>
      <c r="J979" s="8">
        <v>124</v>
      </c>
      <c r="K979" s="8" t="b">
        <v>1</v>
      </c>
    </row>
    <row r="980" s="8" customFormat="1" spans="1:11">
      <c r="A980" s="8" t="s">
        <v>8780</v>
      </c>
      <c r="B980" s="8" t="s">
        <v>7020</v>
      </c>
      <c r="C980" s="8" t="s">
        <v>8781</v>
      </c>
      <c r="D980" s="8" t="s">
        <v>7072</v>
      </c>
      <c r="E980" s="8" t="s">
        <v>8782</v>
      </c>
      <c r="F980" s="8">
        <v>54880</v>
      </c>
      <c r="G980" s="8" t="s">
        <v>7022</v>
      </c>
      <c r="H980" s="8" t="s">
        <v>7028</v>
      </c>
      <c r="I980" s="8">
        <v>124</v>
      </c>
      <c r="J980" s="8">
        <v>124</v>
      </c>
      <c r="K980" s="8" t="b">
        <v>1</v>
      </c>
    </row>
    <row r="981" s="8" customFormat="1" spans="1:11">
      <c r="A981" s="8" t="s">
        <v>851</v>
      </c>
      <c r="B981" s="8" t="s">
        <v>7042</v>
      </c>
      <c r="D981" s="8" t="s">
        <v>7358</v>
      </c>
      <c r="E981" s="8" t="s">
        <v>850</v>
      </c>
      <c r="F981" s="8">
        <v>68178</v>
      </c>
      <c r="H981" s="8" t="s">
        <v>7018</v>
      </c>
      <c r="I981" s="8">
        <v>124</v>
      </c>
      <c r="J981" s="8">
        <v>124</v>
      </c>
      <c r="K981" s="8" t="b">
        <v>1</v>
      </c>
    </row>
    <row r="982" s="8" customFormat="1" spans="1:11">
      <c r="A982" s="8" t="s">
        <v>8783</v>
      </c>
      <c r="B982" s="8" t="s">
        <v>7042</v>
      </c>
      <c r="D982" s="8" t="s">
        <v>7052</v>
      </c>
      <c r="E982" s="8" t="s">
        <v>8784</v>
      </c>
      <c r="F982" s="8">
        <v>6824</v>
      </c>
      <c r="H982" s="8" t="s">
        <v>7018</v>
      </c>
      <c r="I982" s="8">
        <v>124</v>
      </c>
      <c r="J982" s="8">
        <v>124</v>
      </c>
      <c r="K982" s="8" t="b">
        <v>1</v>
      </c>
    </row>
    <row r="983" s="8" customFormat="1" spans="1:11">
      <c r="A983" s="8" t="s">
        <v>954</v>
      </c>
      <c r="B983" s="8" t="s">
        <v>7042</v>
      </c>
      <c r="C983" s="8" t="s">
        <v>8785</v>
      </c>
      <c r="D983" s="8" t="s">
        <v>7048</v>
      </c>
      <c r="E983" s="8" t="s">
        <v>953</v>
      </c>
      <c r="F983" s="8">
        <v>33199</v>
      </c>
      <c r="H983" s="8" t="s">
        <v>7028</v>
      </c>
      <c r="I983" s="8">
        <v>124</v>
      </c>
      <c r="J983" s="8">
        <v>124</v>
      </c>
      <c r="K983" s="8" t="b">
        <v>1</v>
      </c>
    </row>
    <row r="984" s="8" customFormat="1" spans="1:11">
      <c r="A984" s="8" t="s">
        <v>8786</v>
      </c>
      <c r="B984" s="8" t="s">
        <v>7042</v>
      </c>
      <c r="C984" s="8" t="s">
        <v>8787</v>
      </c>
      <c r="D984" s="8" t="s">
        <v>7174</v>
      </c>
      <c r="E984" s="8" t="s">
        <v>7940</v>
      </c>
      <c r="F984" s="8">
        <v>22807</v>
      </c>
      <c r="H984" s="8" t="s">
        <v>7028</v>
      </c>
      <c r="I984" s="8">
        <v>124</v>
      </c>
      <c r="J984" s="8">
        <v>124</v>
      </c>
      <c r="K984" s="8" t="b">
        <v>1</v>
      </c>
    </row>
    <row r="985" s="8" customFormat="1" spans="1:11">
      <c r="A985" s="8" t="s">
        <v>1835</v>
      </c>
      <c r="B985" s="8" t="s">
        <v>7042</v>
      </c>
      <c r="C985" s="8" t="s">
        <v>8788</v>
      </c>
      <c r="D985" s="8" t="s">
        <v>7048</v>
      </c>
      <c r="E985" s="8" t="s">
        <v>1834</v>
      </c>
      <c r="F985" s="8">
        <v>32816</v>
      </c>
      <c r="H985" s="8" t="s">
        <v>7028</v>
      </c>
      <c r="I985" s="8">
        <v>124</v>
      </c>
      <c r="J985" s="8">
        <v>124</v>
      </c>
      <c r="K985" s="8" t="b">
        <v>1</v>
      </c>
    </row>
    <row r="986" s="8" customFormat="1" spans="1:11">
      <c r="A986" s="8" t="s">
        <v>1861</v>
      </c>
      <c r="B986" s="8" t="s">
        <v>7042</v>
      </c>
      <c r="C986" s="8" t="s">
        <v>8789</v>
      </c>
      <c r="D986" s="8" t="s">
        <v>7183</v>
      </c>
      <c r="E986" s="8" t="s">
        <v>1843</v>
      </c>
      <c r="F986" s="8">
        <v>80208</v>
      </c>
      <c r="H986" s="8" t="s">
        <v>7018</v>
      </c>
      <c r="I986" s="8">
        <v>124</v>
      </c>
      <c r="J986" s="8">
        <v>124</v>
      </c>
      <c r="K986" s="8" t="b">
        <v>1</v>
      </c>
    </row>
    <row r="987" s="8" customFormat="1" spans="1:11">
      <c r="A987" s="8" t="s">
        <v>8790</v>
      </c>
      <c r="B987" s="8" t="s">
        <v>7042</v>
      </c>
      <c r="C987" s="8" t="s">
        <v>8791</v>
      </c>
      <c r="D987" s="8" t="s">
        <v>7089</v>
      </c>
      <c r="E987" s="8" t="s">
        <v>2596</v>
      </c>
      <c r="F987" s="8">
        <v>65211</v>
      </c>
      <c r="H987" s="8" t="s">
        <v>7028</v>
      </c>
      <c r="I987" s="8">
        <v>124</v>
      </c>
      <c r="J987" s="8">
        <v>124</v>
      </c>
      <c r="K987" s="8" t="b">
        <v>1</v>
      </c>
    </row>
    <row r="988" s="8" customFormat="1" spans="1:11">
      <c r="A988" s="8" t="s">
        <v>8792</v>
      </c>
      <c r="B988" s="8" t="s">
        <v>7042</v>
      </c>
      <c r="D988" s="8" t="s">
        <v>7640</v>
      </c>
      <c r="E988" s="8" t="s">
        <v>2641</v>
      </c>
      <c r="F988" s="8">
        <v>73019</v>
      </c>
      <c r="H988" s="8" t="s">
        <v>7028</v>
      </c>
      <c r="I988" s="8">
        <v>124</v>
      </c>
      <c r="J988" s="8">
        <v>124</v>
      </c>
      <c r="K988" s="8" t="b">
        <v>1</v>
      </c>
    </row>
    <row r="989" s="8" customFormat="1" spans="1:11">
      <c r="A989" s="8" t="s">
        <v>8793</v>
      </c>
      <c r="B989" s="8" t="s">
        <v>7042</v>
      </c>
      <c r="C989" s="8" t="s">
        <v>8794</v>
      </c>
      <c r="D989" s="8" t="s">
        <v>7064</v>
      </c>
      <c r="E989" s="8" t="s">
        <v>2596</v>
      </c>
      <c r="F989" s="8">
        <v>29208</v>
      </c>
      <c r="H989" s="8" t="s">
        <v>7028</v>
      </c>
      <c r="I989" s="8">
        <v>124</v>
      </c>
      <c r="J989" s="8">
        <v>124</v>
      </c>
      <c r="K989" s="8" t="b">
        <v>1</v>
      </c>
    </row>
    <row r="990" s="8" customFormat="1" spans="1:11">
      <c r="A990" s="8" t="s">
        <v>8795</v>
      </c>
      <c r="B990" s="8" t="s">
        <v>7055</v>
      </c>
      <c r="D990" s="8" t="s">
        <v>7041</v>
      </c>
      <c r="E990" s="8" t="s">
        <v>8124</v>
      </c>
      <c r="F990" s="8">
        <v>61462</v>
      </c>
      <c r="H990" s="8" t="s">
        <v>7018</v>
      </c>
      <c r="I990" s="8">
        <v>129</v>
      </c>
      <c r="J990" s="8">
        <v>129</v>
      </c>
      <c r="K990" s="8" t="b">
        <v>0</v>
      </c>
    </row>
    <row r="991" s="8" customFormat="1" spans="1:11">
      <c r="A991" s="8" t="s">
        <v>8796</v>
      </c>
      <c r="B991" s="8" t="s">
        <v>7015</v>
      </c>
      <c r="D991" s="8" t="s">
        <v>7103</v>
      </c>
      <c r="E991" s="8" t="s">
        <v>8797</v>
      </c>
      <c r="F991" s="8">
        <v>20715</v>
      </c>
      <c r="G991" s="8" t="s">
        <v>7017</v>
      </c>
      <c r="H991" s="8" t="s">
        <v>7028</v>
      </c>
      <c r="I991" s="8">
        <v>130</v>
      </c>
      <c r="J991" s="8">
        <v>130</v>
      </c>
      <c r="K991" s="8" t="b">
        <v>1</v>
      </c>
    </row>
    <row r="992" s="8" customFormat="1" spans="1:11">
      <c r="A992" s="8" t="s">
        <v>8798</v>
      </c>
      <c r="B992" s="8" t="s">
        <v>7055</v>
      </c>
      <c r="D992" s="8" t="s">
        <v>7137</v>
      </c>
      <c r="E992" s="8" t="s">
        <v>8055</v>
      </c>
      <c r="F992" s="8">
        <v>52402</v>
      </c>
      <c r="H992" s="8" t="s">
        <v>7018</v>
      </c>
      <c r="I992" s="8">
        <v>130</v>
      </c>
      <c r="J992" s="8">
        <v>130</v>
      </c>
      <c r="K992" s="8" t="b">
        <v>1</v>
      </c>
    </row>
    <row r="993" s="8" customFormat="1" spans="1:11">
      <c r="A993" s="8" t="s">
        <v>8799</v>
      </c>
      <c r="B993" s="8" t="s">
        <v>7055</v>
      </c>
      <c r="D993" s="8" t="s">
        <v>7048</v>
      </c>
      <c r="E993" s="8" t="s">
        <v>1090</v>
      </c>
      <c r="F993" s="8">
        <v>33711</v>
      </c>
      <c r="H993" s="8" t="s">
        <v>7018</v>
      </c>
      <c r="I993" s="8">
        <v>130</v>
      </c>
      <c r="J993" s="8">
        <v>130</v>
      </c>
      <c r="K993" s="8" t="b">
        <v>1</v>
      </c>
    </row>
    <row r="994" s="8" customFormat="1" spans="1:11">
      <c r="A994" s="8" t="s">
        <v>8800</v>
      </c>
      <c r="B994" s="8" t="s">
        <v>7055</v>
      </c>
      <c r="D994" s="8" t="s">
        <v>7036</v>
      </c>
      <c r="E994" s="8" t="s">
        <v>2509</v>
      </c>
      <c r="F994" s="8">
        <v>27607</v>
      </c>
      <c r="H994" s="8" t="s">
        <v>7018</v>
      </c>
      <c r="I994" s="8">
        <v>130</v>
      </c>
      <c r="J994" s="8">
        <v>130</v>
      </c>
      <c r="K994" s="8" t="b">
        <v>1</v>
      </c>
    </row>
    <row r="995" s="8" customFormat="1" spans="1:11">
      <c r="A995" s="8" t="s">
        <v>8801</v>
      </c>
      <c r="B995" s="8" t="s">
        <v>7015</v>
      </c>
      <c r="D995" s="8" t="s">
        <v>7289</v>
      </c>
      <c r="E995" s="8" t="s">
        <v>2100</v>
      </c>
      <c r="F995" s="8">
        <v>3264</v>
      </c>
      <c r="G995" s="8" t="s">
        <v>7017</v>
      </c>
      <c r="H995" s="8" t="s">
        <v>7028</v>
      </c>
      <c r="I995" s="8">
        <v>130</v>
      </c>
      <c r="J995" s="8">
        <v>130</v>
      </c>
      <c r="K995" s="8" t="b">
        <v>1</v>
      </c>
    </row>
    <row r="996" s="8" customFormat="1" spans="1:11">
      <c r="A996" s="8" t="s">
        <v>8802</v>
      </c>
      <c r="B996" s="8" t="s">
        <v>7055</v>
      </c>
      <c r="D996" s="8" t="s">
        <v>7174</v>
      </c>
      <c r="E996" s="8" t="s">
        <v>8249</v>
      </c>
      <c r="F996" s="8">
        <v>24153</v>
      </c>
      <c r="H996" s="8" t="s">
        <v>7018</v>
      </c>
      <c r="I996" s="8">
        <v>130</v>
      </c>
      <c r="J996" s="8">
        <v>130</v>
      </c>
      <c r="K996" s="8" t="b">
        <v>1</v>
      </c>
    </row>
    <row r="997" s="8" customFormat="1" spans="1:11">
      <c r="A997" s="8" t="s">
        <v>8803</v>
      </c>
      <c r="B997" s="8" t="s">
        <v>7055</v>
      </c>
      <c r="C997" s="8" t="s">
        <v>8803</v>
      </c>
      <c r="D997" s="8" t="s">
        <v>7223</v>
      </c>
      <c r="E997" s="8" t="s">
        <v>8804</v>
      </c>
      <c r="F997" s="8">
        <v>56267</v>
      </c>
      <c r="H997" s="8" t="s">
        <v>7028</v>
      </c>
      <c r="I997" s="8">
        <v>130</v>
      </c>
      <c r="J997" s="8">
        <v>130</v>
      </c>
      <c r="K997" s="8" t="b">
        <v>1</v>
      </c>
    </row>
    <row r="998" s="8" customFormat="1" spans="1:11">
      <c r="A998" s="8" t="s">
        <v>8805</v>
      </c>
      <c r="B998" s="8" t="s">
        <v>7015</v>
      </c>
      <c r="C998" s="8" t="s">
        <v>8806</v>
      </c>
      <c r="D998" s="8" t="s">
        <v>7066</v>
      </c>
      <c r="E998" s="8" t="s">
        <v>3217</v>
      </c>
      <c r="F998" s="8">
        <v>11451</v>
      </c>
      <c r="G998" s="8" t="s">
        <v>7017</v>
      </c>
      <c r="H998" s="8" t="s">
        <v>7028</v>
      </c>
      <c r="I998" s="8">
        <v>130</v>
      </c>
      <c r="J998" s="8">
        <v>130</v>
      </c>
      <c r="K998" s="8" t="b">
        <v>1</v>
      </c>
    </row>
    <row r="999" s="8" customFormat="1" spans="1:11">
      <c r="A999" s="8" t="s">
        <v>8807</v>
      </c>
      <c r="B999" s="8" t="s">
        <v>7020</v>
      </c>
      <c r="D999" s="8" t="s">
        <v>7089</v>
      </c>
      <c r="E999" s="8" t="s">
        <v>8808</v>
      </c>
      <c r="F999" s="8">
        <v>65613</v>
      </c>
      <c r="G999" s="8" t="s">
        <v>7022</v>
      </c>
      <c r="H999" s="8" t="s">
        <v>7018</v>
      </c>
      <c r="I999" s="8">
        <v>131</v>
      </c>
      <c r="J999" s="8">
        <v>131</v>
      </c>
      <c r="K999" s="8" t="b">
        <v>0</v>
      </c>
    </row>
    <row r="1000" s="8" customFormat="1" spans="1:11">
      <c r="A1000" s="8" t="s">
        <v>8809</v>
      </c>
      <c r="B1000" s="8" t="s">
        <v>7020</v>
      </c>
      <c r="D1000" s="8" t="s">
        <v>7358</v>
      </c>
      <c r="E1000" s="8" t="s">
        <v>8810</v>
      </c>
      <c r="F1000" s="8">
        <v>69337</v>
      </c>
      <c r="G1000" s="8" t="s">
        <v>7022</v>
      </c>
      <c r="H1000" s="8" t="s">
        <v>7028</v>
      </c>
      <c r="I1000" s="8">
        <v>132</v>
      </c>
      <c r="J1000" s="8">
        <v>132</v>
      </c>
      <c r="K1000" s="8" t="b">
        <v>0</v>
      </c>
    </row>
    <row r="1001" s="8" customFormat="1" spans="1:11">
      <c r="A1001" s="8" t="s">
        <v>8811</v>
      </c>
      <c r="B1001" s="8" t="s">
        <v>7020</v>
      </c>
      <c r="D1001" s="8" t="s">
        <v>7106</v>
      </c>
      <c r="E1001" s="8" t="s">
        <v>7107</v>
      </c>
      <c r="F1001" s="8">
        <v>49512</v>
      </c>
      <c r="G1001" s="8" t="s">
        <v>7022</v>
      </c>
      <c r="H1001" s="8" t="s">
        <v>7018</v>
      </c>
      <c r="I1001" s="8">
        <v>133</v>
      </c>
      <c r="J1001" s="8">
        <v>133</v>
      </c>
      <c r="K1001" s="8" t="b">
        <v>1</v>
      </c>
    </row>
    <row r="1002" s="8" customFormat="1" spans="1:11">
      <c r="A1002" s="8" t="s">
        <v>8812</v>
      </c>
      <c r="B1002" s="8" t="s">
        <v>7020</v>
      </c>
      <c r="D1002" s="8" t="s">
        <v>7021</v>
      </c>
      <c r="E1002" s="8" t="s">
        <v>8813</v>
      </c>
      <c r="F1002" s="8">
        <v>47150</v>
      </c>
      <c r="G1002" s="8" t="s">
        <v>7022</v>
      </c>
      <c r="H1002" s="8" t="s">
        <v>7028</v>
      </c>
      <c r="I1002" s="8">
        <v>133</v>
      </c>
      <c r="J1002" s="8">
        <v>133</v>
      </c>
      <c r="K1002" s="8" t="b">
        <v>1</v>
      </c>
    </row>
    <row r="1003" s="8" customFormat="1" spans="1:11">
      <c r="A1003" s="8" t="s">
        <v>8814</v>
      </c>
      <c r="B1003" s="8" t="s">
        <v>7020</v>
      </c>
      <c r="D1003" s="8" t="s">
        <v>7072</v>
      </c>
      <c r="E1003" s="8" t="s">
        <v>8815</v>
      </c>
      <c r="F1003" s="8">
        <v>53094</v>
      </c>
      <c r="G1003" s="8" t="s">
        <v>7022</v>
      </c>
      <c r="H1003" s="8" t="s">
        <v>7018</v>
      </c>
      <c r="I1003" s="8">
        <v>133</v>
      </c>
      <c r="J1003" s="8">
        <v>133</v>
      </c>
      <c r="K1003" s="8" t="b">
        <v>1</v>
      </c>
    </row>
    <row r="1004" s="8" customFormat="1" spans="1:11">
      <c r="A1004" s="8" t="s">
        <v>8816</v>
      </c>
      <c r="B1004" s="8" t="s">
        <v>7020</v>
      </c>
      <c r="D1004" s="8" t="s">
        <v>7075</v>
      </c>
      <c r="E1004" s="8" t="s">
        <v>2102</v>
      </c>
      <c r="F1004" s="8">
        <v>45662</v>
      </c>
      <c r="G1004" s="8" t="s">
        <v>7022</v>
      </c>
      <c r="H1004" s="8" t="s">
        <v>7028</v>
      </c>
      <c r="I1004" s="8">
        <v>133</v>
      </c>
      <c r="J1004" s="8">
        <v>133</v>
      </c>
      <c r="K1004" s="8" t="b">
        <v>1</v>
      </c>
    </row>
    <row r="1005" s="8" customFormat="1" spans="1:11">
      <c r="A1005" s="8" t="s">
        <v>8817</v>
      </c>
      <c r="B1005" s="8" t="s">
        <v>7042</v>
      </c>
      <c r="C1005" s="8" t="s">
        <v>8818</v>
      </c>
      <c r="D1005" s="8" t="s">
        <v>7026</v>
      </c>
      <c r="E1005" s="8" t="s">
        <v>3071</v>
      </c>
      <c r="F1005" s="8">
        <v>92831</v>
      </c>
      <c r="H1005" s="8" t="s">
        <v>7028</v>
      </c>
      <c r="I1005" s="8">
        <v>133</v>
      </c>
      <c r="J1005" s="8">
        <v>133</v>
      </c>
      <c r="K1005" s="8" t="b">
        <v>1</v>
      </c>
    </row>
    <row r="1006" s="8" customFormat="1" spans="1:11">
      <c r="A1006" s="8" t="s">
        <v>797</v>
      </c>
      <c r="B1006" s="8" t="s">
        <v>7042</v>
      </c>
      <c r="D1006" s="8" t="s">
        <v>7026</v>
      </c>
      <c r="E1006" s="8" t="s">
        <v>796</v>
      </c>
      <c r="F1006" s="8">
        <v>92866</v>
      </c>
      <c r="H1006" s="8" t="s">
        <v>7018</v>
      </c>
      <c r="I1006" s="8">
        <v>133</v>
      </c>
      <c r="J1006" s="8">
        <v>133</v>
      </c>
      <c r="K1006" s="8" t="b">
        <v>1</v>
      </c>
    </row>
    <row r="1007" s="8" customFormat="1" spans="1:11">
      <c r="A1007" s="8" t="s">
        <v>8819</v>
      </c>
      <c r="B1007" s="8" t="s">
        <v>7042</v>
      </c>
      <c r="D1007" s="8" t="s">
        <v>7036</v>
      </c>
      <c r="E1007" s="8" t="s">
        <v>8820</v>
      </c>
      <c r="F1007" s="8">
        <v>27244</v>
      </c>
      <c r="H1007" s="8" t="s">
        <v>7018</v>
      </c>
      <c r="I1007" s="8">
        <v>133</v>
      </c>
      <c r="J1007" s="8">
        <v>133</v>
      </c>
      <c r="K1007" s="8" t="b">
        <v>1</v>
      </c>
    </row>
    <row r="1008" s="8" customFormat="1" spans="1:11">
      <c r="A1008" s="8" t="s">
        <v>8821</v>
      </c>
      <c r="B1008" s="8" t="s">
        <v>7042</v>
      </c>
      <c r="C1008" s="8" t="s">
        <v>8822</v>
      </c>
      <c r="D1008" s="8" t="s">
        <v>7075</v>
      </c>
      <c r="E1008" s="8" t="s">
        <v>35</v>
      </c>
      <c r="F1008" s="8">
        <v>45056</v>
      </c>
      <c r="H1008" s="8" t="s">
        <v>7028</v>
      </c>
      <c r="I1008" s="8">
        <v>133</v>
      </c>
      <c r="J1008" s="8">
        <v>133</v>
      </c>
      <c r="K1008" s="8" t="b">
        <v>1</v>
      </c>
    </row>
    <row r="1009" s="8" customFormat="1" spans="1:11">
      <c r="A1009" s="8" t="s">
        <v>8823</v>
      </c>
      <c r="B1009" s="8" t="s">
        <v>7042</v>
      </c>
      <c r="C1009" s="8" t="s">
        <v>8824</v>
      </c>
      <c r="D1009" s="8" t="s">
        <v>7066</v>
      </c>
      <c r="E1009" s="8" t="s">
        <v>2710</v>
      </c>
      <c r="F1009" s="8">
        <v>12222</v>
      </c>
      <c r="H1009" s="8" t="s">
        <v>7028</v>
      </c>
      <c r="I1009" s="8">
        <v>133</v>
      </c>
      <c r="J1009" s="8">
        <v>133</v>
      </c>
      <c r="K1009" s="8" t="b">
        <v>1</v>
      </c>
    </row>
    <row r="1010" s="8" customFormat="1" spans="1:11">
      <c r="A1010" s="8" t="s">
        <v>1855</v>
      </c>
      <c r="B1010" s="8" t="s">
        <v>7042</v>
      </c>
      <c r="D1010" s="8" t="s">
        <v>7075</v>
      </c>
      <c r="E1010" s="8" t="s">
        <v>1854</v>
      </c>
      <c r="F1010" s="8">
        <v>45469</v>
      </c>
      <c r="H1010" s="8" t="s">
        <v>7018</v>
      </c>
      <c r="I1010" s="8">
        <v>133</v>
      </c>
      <c r="J1010" s="8">
        <v>133</v>
      </c>
      <c r="K1010" s="8" t="b">
        <v>1</v>
      </c>
    </row>
    <row r="1011" s="8" customFormat="1" spans="1:11">
      <c r="A1011" s="8" t="s">
        <v>1922</v>
      </c>
      <c r="B1011" s="8" t="s">
        <v>7042</v>
      </c>
      <c r="D1011" s="8" t="s">
        <v>7111</v>
      </c>
      <c r="E1011" s="8" t="s">
        <v>342</v>
      </c>
      <c r="F1011" s="8">
        <v>77204</v>
      </c>
      <c r="H1011" s="8" t="s">
        <v>7028</v>
      </c>
      <c r="I1011" s="8">
        <v>133</v>
      </c>
      <c r="J1011" s="8">
        <v>133</v>
      </c>
      <c r="K1011" s="8" t="b">
        <v>1</v>
      </c>
    </row>
    <row r="1012" s="8" customFormat="1" spans="1:11">
      <c r="A1012" s="8" t="s">
        <v>2015</v>
      </c>
      <c r="B1012" s="8" t="s">
        <v>7042</v>
      </c>
      <c r="C1012" s="8" t="s">
        <v>8825</v>
      </c>
      <c r="D1012" s="8" t="s">
        <v>7103</v>
      </c>
      <c r="E1012" s="8" t="s">
        <v>66</v>
      </c>
      <c r="F1012" s="8">
        <v>21250</v>
      </c>
      <c r="H1012" s="8" t="s">
        <v>7028</v>
      </c>
      <c r="I1012" s="8">
        <v>133</v>
      </c>
      <c r="J1012" s="8">
        <v>133</v>
      </c>
      <c r="K1012" s="8" t="b">
        <v>1</v>
      </c>
    </row>
    <row r="1013" s="8" customFormat="1" spans="1:11">
      <c r="A1013" s="8" t="s">
        <v>2665</v>
      </c>
      <c r="B1013" s="8" t="s">
        <v>7042</v>
      </c>
      <c r="C1013" s="8" t="s">
        <v>8826</v>
      </c>
      <c r="D1013" s="8" t="s">
        <v>7270</v>
      </c>
      <c r="E1013" s="8" t="s">
        <v>2664</v>
      </c>
      <c r="F1013" s="8">
        <v>5405</v>
      </c>
      <c r="H1013" s="8" t="s">
        <v>7028</v>
      </c>
      <c r="I1013" s="8">
        <v>133</v>
      </c>
      <c r="J1013" s="8">
        <v>133</v>
      </c>
      <c r="K1013" s="8" t="b">
        <v>1</v>
      </c>
    </row>
    <row r="1014" s="8" customFormat="1" spans="1:11">
      <c r="A1014" s="8" t="s">
        <v>8827</v>
      </c>
      <c r="B1014" s="8" t="s">
        <v>7055</v>
      </c>
      <c r="C1014" s="8" t="s">
        <v>8828</v>
      </c>
      <c r="D1014" s="8" t="s">
        <v>7207</v>
      </c>
      <c r="E1014" s="8" t="s">
        <v>8428</v>
      </c>
      <c r="F1014" s="8">
        <v>35254</v>
      </c>
      <c r="H1014" s="8" t="s">
        <v>7018</v>
      </c>
      <c r="I1014" s="8">
        <v>135</v>
      </c>
      <c r="J1014" s="8">
        <v>135</v>
      </c>
      <c r="K1014" s="8" t="b">
        <v>1</v>
      </c>
    </row>
    <row r="1015" s="8" customFormat="1" spans="1:11">
      <c r="A1015" s="8" t="s">
        <v>8829</v>
      </c>
      <c r="B1015" s="8" t="s">
        <v>7055</v>
      </c>
      <c r="D1015" s="8" t="s">
        <v>7137</v>
      </c>
      <c r="E1015" s="8" t="s">
        <v>8830</v>
      </c>
      <c r="F1015" s="8">
        <v>50219</v>
      </c>
      <c r="H1015" s="8" t="s">
        <v>7018</v>
      </c>
      <c r="I1015" s="8">
        <v>135</v>
      </c>
      <c r="J1015" s="8">
        <v>135</v>
      </c>
      <c r="K1015" s="8" t="b">
        <v>1</v>
      </c>
    </row>
    <row r="1016" s="8" customFormat="1" spans="1:11">
      <c r="A1016" s="8" t="s">
        <v>8831</v>
      </c>
      <c r="B1016" s="8" t="s">
        <v>7055</v>
      </c>
      <c r="D1016" s="8" t="s">
        <v>7128</v>
      </c>
      <c r="E1016" s="8" t="s">
        <v>8832</v>
      </c>
      <c r="F1016" s="8">
        <v>30750</v>
      </c>
      <c r="H1016" s="8" t="s">
        <v>7018</v>
      </c>
      <c r="I1016" s="8">
        <v>135</v>
      </c>
      <c r="J1016" s="8">
        <v>135</v>
      </c>
      <c r="K1016" s="8" t="b">
        <v>1</v>
      </c>
    </row>
    <row r="1017" s="8" customFormat="1" spans="1:11">
      <c r="A1017" s="8" t="s">
        <v>8833</v>
      </c>
      <c r="B1017" s="8" t="s">
        <v>7015</v>
      </c>
      <c r="D1017" s="8" t="s">
        <v>7113</v>
      </c>
      <c r="E1017" s="8" t="s">
        <v>8834</v>
      </c>
      <c r="F1017" s="8">
        <v>18301</v>
      </c>
      <c r="G1017" s="8" t="s">
        <v>7017</v>
      </c>
      <c r="H1017" s="8" t="s">
        <v>7028</v>
      </c>
      <c r="I1017" s="8">
        <v>135</v>
      </c>
      <c r="J1017" s="8">
        <v>135</v>
      </c>
      <c r="K1017" s="8" t="b">
        <v>1</v>
      </c>
    </row>
    <row r="1018" s="8" customFormat="1" spans="1:11">
      <c r="A1018" s="8" t="s">
        <v>8835</v>
      </c>
      <c r="B1018" s="8" t="s">
        <v>7015</v>
      </c>
      <c r="D1018" s="8" t="s">
        <v>7113</v>
      </c>
      <c r="E1018" s="8" t="s">
        <v>8836</v>
      </c>
      <c r="F1018" s="8">
        <v>15419</v>
      </c>
      <c r="G1018" s="8" t="s">
        <v>7017</v>
      </c>
      <c r="H1018" s="8" t="s">
        <v>7028</v>
      </c>
      <c r="I1018" s="8">
        <v>135</v>
      </c>
      <c r="J1018" s="8">
        <v>135</v>
      </c>
      <c r="K1018" s="8" t="b">
        <v>1</v>
      </c>
    </row>
    <row r="1019" s="8" customFormat="1" spans="1:11">
      <c r="A1019" s="8" t="s">
        <v>8837</v>
      </c>
      <c r="B1019" s="8" t="s">
        <v>7015</v>
      </c>
      <c r="D1019" s="8" t="s">
        <v>7270</v>
      </c>
      <c r="E1019" s="8" t="s">
        <v>8838</v>
      </c>
      <c r="F1019" s="8">
        <v>5735</v>
      </c>
      <c r="G1019" s="8" t="s">
        <v>7017</v>
      </c>
      <c r="H1019" s="8" t="s">
        <v>7028</v>
      </c>
      <c r="I1019" s="8">
        <v>136</v>
      </c>
      <c r="J1019" s="8">
        <v>136</v>
      </c>
      <c r="K1019" s="8" t="b">
        <v>0</v>
      </c>
    </row>
    <row r="1020" s="8" customFormat="1" spans="1:11">
      <c r="A1020" s="8" t="s">
        <v>8839</v>
      </c>
      <c r="B1020" s="8" t="s">
        <v>7020</v>
      </c>
      <c r="D1020" s="8" t="s">
        <v>7223</v>
      </c>
      <c r="E1020" s="8" t="s">
        <v>8840</v>
      </c>
      <c r="F1020" s="8">
        <v>55375</v>
      </c>
      <c r="G1020" s="8" t="s">
        <v>7022</v>
      </c>
      <c r="H1020" s="8" t="s">
        <v>7018</v>
      </c>
      <c r="I1020" s="8">
        <v>137</v>
      </c>
      <c r="J1020" s="8">
        <v>137</v>
      </c>
      <c r="K1020" s="8" t="b">
        <v>0</v>
      </c>
    </row>
    <row r="1021" s="8" customFormat="1" spans="1:11">
      <c r="A1021" s="8" t="s">
        <v>8841</v>
      </c>
      <c r="B1021" s="8" t="s">
        <v>7015</v>
      </c>
      <c r="D1021" s="8" t="s">
        <v>7016</v>
      </c>
      <c r="E1021" s="8" t="s">
        <v>8842</v>
      </c>
      <c r="F1021" s="8">
        <v>2186</v>
      </c>
      <c r="G1021" s="8" t="s">
        <v>7017</v>
      </c>
      <c r="H1021" s="8" t="s">
        <v>7018</v>
      </c>
      <c r="I1021" s="8">
        <v>137</v>
      </c>
      <c r="J1021" s="8">
        <v>137</v>
      </c>
      <c r="K1021" s="8" t="b">
        <v>1</v>
      </c>
    </row>
    <row r="1022" s="8" customFormat="1" spans="1:11">
      <c r="A1022" s="8" t="s">
        <v>8843</v>
      </c>
      <c r="B1022" s="8" t="s">
        <v>7015</v>
      </c>
      <c r="D1022" s="8" t="s">
        <v>7066</v>
      </c>
      <c r="E1022" s="8" t="s">
        <v>8844</v>
      </c>
      <c r="F1022" s="8">
        <v>14478</v>
      </c>
      <c r="G1022" s="8" t="s">
        <v>7017</v>
      </c>
      <c r="H1022" s="8" t="s">
        <v>7018</v>
      </c>
      <c r="I1022" s="8">
        <v>137</v>
      </c>
      <c r="J1022" s="8">
        <v>137</v>
      </c>
      <c r="K1022" s="8" t="b">
        <v>1</v>
      </c>
    </row>
    <row r="1023" s="8" customFormat="1" spans="1:11">
      <c r="A1023" s="8" t="s">
        <v>8845</v>
      </c>
      <c r="B1023" s="8" t="s">
        <v>7015</v>
      </c>
      <c r="D1023" s="8" t="s">
        <v>7113</v>
      </c>
      <c r="E1023" s="8" t="s">
        <v>92</v>
      </c>
      <c r="F1023" s="8">
        <v>15237</v>
      </c>
      <c r="G1023" s="8" t="s">
        <v>7017</v>
      </c>
      <c r="H1023" s="8" t="s">
        <v>7018</v>
      </c>
      <c r="I1023" s="8">
        <v>137</v>
      </c>
      <c r="J1023" s="8">
        <v>137</v>
      </c>
      <c r="K1023" s="8" t="b">
        <v>1</v>
      </c>
    </row>
    <row r="1024" s="8" customFormat="1" spans="1:11">
      <c r="A1024" s="8" t="s">
        <v>8846</v>
      </c>
      <c r="B1024" s="8" t="s">
        <v>7020</v>
      </c>
      <c r="D1024" s="8" t="s">
        <v>7041</v>
      </c>
      <c r="E1024" s="8" t="s">
        <v>8847</v>
      </c>
      <c r="F1024" s="8">
        <v>61108</v>
      </c>
      <c r="G1024" s="8" t="s">
        <v>7022</v>
      </c>
      <c r="H1024" s="8" t="s">
        <v>7018</v>
      </c>
      <c r="I1024" s="8">
        <v>138</v>
      </c>
      <c r="J1024" s="8">
        <v>138</v>
      </c>
      <c r="K1024" s="8" t="b">
        <v>0</v>
      </c>
    </row>
    <row r="1025" s="8" customFormat="1" spans="1:11">
      <c r="A1025" s="8" t="s">
        <v>8848</v>
      </c>
      <c r="B1025" s="8" t="s">
        <v>7055</v>
      </c>
      <c r="D1025" s="8" t="s">
        <v>7384</v>
      </c>
      <c r="E1025" s="8" t="s">
        <v>3782</v>
      </c>
      <c r="F1025" s="8">
        <v>71104</v>
      </c>
      <c r="H1025" s="8" t="s">
        <v>7018</v>
      </c>
      <c r="I1025" s="8">
        <v>139</v>
      </c>
      <c r="J1025" s="8">
        <v>139</v>
      </c>
      <c r="K1025" s="8" t="b">
        <v>1</v>
      </c>
    </row>
    <row r="1026" s="8" customFormat="1" spans="1:11">
      <c r="A1026" s="8" t="s">
        <v>8849</v>
      </c>
      <c r="B1026" s="8" t="s">
        <v>7055</v>
      </c>
      <c r="D1026" s="8" t="s">
        <v>7021</v>
      </c>
      <c r="E1026" s="8" t="s">
        <v>7596</v>
      </c>
      <c r="F1026" s="8">
        <v>46131</v>
      </c>
      <c r="H1026" s="8" t="s">
        <v>7018</v>
      </c>
      <c r="I1026" s="8">
        <v>139</v>
      </c>
      <c r="J1026" s="8">
        <v>139</v>
      </c>
      <c r="K1026" s="8" t="b">
        <v>1</v>
      </c>
    </row>
    <row r="1027" s="8" customFormat="1" spans="1:11">
      <c r="A1027" s="8" t="s">
        <v>8850</v>
      </c>
      <c r="B1027" s="8" t="s">
        <v>7055</v>
      </c>
      <c r="D1027" s="8" t="s">
        <v>7016</v>
      </c>
      <c r="E1027" s="8" t="s">
        <v>2467</v>
      </c>
      <c r="F1027" s="8">
        <v>1002</v>
      </c>
      <c r="H1027" s="8" t="s">
        <v>7018</v>
      </c>
      <c r="I1027" s="8">
        <v>139</v>
      </c>
      <c r="J1027" s="8">
        <v>139</v>
      </c>
      <c r="K1027" s="8" t="b">
        <v>1</v>
      </c>
    </row>
    <row r="1028" s="8" customFormat="1" spans="1:11">
      <c r="A1028" s="8" t="s">
        <v>8851</v>
      </c>
      <c r="B1028" s="8" t="s">
        <v>7020</v>
      </c>
      <c r="D1028" s="8" t="s">
        <v>7041</v>
      </c>
      <c r="E1028" s="8" t="s">
        <v>1052</v>
      </c>
      <c r="F1028" s="8">
        <v>60625</v>
      </c>
      <c r="G1028" s="8" t="s">
        <v>7022</v>
      </c>
      <c r="H1028" s="8" t="s">
        <v>7028</v>
      </c>
      <c r="I1028" s="8">
        <v>139</v>
      </c>
      <c r="J1028" s="8">
        <v>139</v>
      </c>
      <c r="K1028" s="8" t="b">
        <v>0</v>
      </c>
    </row>
    <row r="1029" s="8" customFormat="1" spans="1:11">
      <c r="A1029" s="8" t="s">
        <v>8852</v>
      </c>
      <c r="B1029" s="8" t="s">
        <v>7055</v>
      </c>
      <c r="D1029" s="8" t="s">
        <v>7064</v>
      </c>
      <c r="E1029" s="8" t="s">
        <v>7374</v>
      </c>
      <c r="F1029" s="8">
        <v>29325</v>
      </c>
      <c r="H1029" s="8" t="s">
        <v>7018</v>
      </c>
      <c r="I1029" s="8">
        <v>139</v>
      </c>
      <c r="J1029" s="8">
        <v>139</v>
      </c>
      <c r="K1029" s="8" t="b">
        <v>1</v>
      </c>
    </row>
    <row r="1030" s="8" customFormat="1" spans="1:11">
      <c r="A1030" s="8" t="s">
        <v>8853</v>
      </c>
      <c r="B1030" s="8" t="s">
        <v>7055</v>
      </c>
      <c r="C1030" s="8" t="s">
        <v>8854</v>
      </c>
      <c r="D1030" s="8" t="s">
        <v>7066</v>
      </c>
      <c r="E1030" s="8" t="s">
        <v>8355</v>
      </c>
      <c r="F1030" s="8">
        <v>10577</v>
      </c>
      <c r="H1030" s="8" t="s">
        <v>7028</v>
      </c>
      <c r="I1030" s="8">
        <v>139</v>
      </c>
      <c r="J1030" s="8">
        <v>139</v>
      </c>
      <c r="K1030" s="8" t="b">
        <v>1</v>
      </c>
    </row>
    <row r="1031" s="8" customFormat="1" spans="1:11">
      <c r="A1031" s="8" t="s">
        <v>8855</v>
      </c>
      <c r="B1031" s="8" t="s">
        <v>7055</v>
      </c>
      <c r="D1031" s="8" t="s">
        <v>7036</v>
      </c>
      <c r="E1031" s="8" t="s">
        <v>2294</v>
      </c>
      <c r="F1031" s="8">
        <v>27101</v>
      </c>
      <c r="H1031" s="8" t="s">
        <v>7018</v>
      </c>
      <c r="I1031" s="8">
        <v>139</v>
      </c>
      <c r="J1031" s="8">
        <v>139</v>
      </c>
      <c r="K1031" s="8" t="b">
        <v>1</v>
      </c>
    </row>
    <row r="1032" s="8" customFormat="1" spans="1:11">
      <c r="A1032" s="8" t="s">
        <v>8856</v>
      </c>
      <c r="B1032" s="8" t="s">
        <v>7055</v>
      </c>
      <c r="C1032" s="8" t="s">
        <v>8857</v>
      </c>
      <c r="D1032" s="8" t="s">
        <v>7036</v>
      </c>
      <c r="E1032" s="8" t="s">
        <v>8858</v>
      </c>
      <c r="F1032" s="8">
        <v>28804</v>
      </c>
      <c r="H1032" s="8" t="s">
        <v>7028</v>
      </c>
      <c r="I1032" s="8">
        <v>139</v>
      </c>
      <c r="J1032" s="8">
        <v>139</v>
      </c>
      <c r="K1032" s="8" t="b">
        <v>1</v>
      </c>
    </row>
    <row r="1033" s="8" customFormat="1" spans="1:11">
      <c r="A1033" s="8" t="s">
        <v>8859</v>
      </c>
      <c r="B1033" s="8" t="s">
        <v>7020</v>
      </c>
      <c r="D1033" s="8" t="s">
        <v>7072</v>
      </c>
      <c r="E1033" s="8" t="s">
        <v>2100</v>
      </c>
      <c r="F1033" s="8">
        <v>53073</v>
      </c>
      <c r="G1033" s="8" t="s">
        <v>7022</v>
      </c>
      <c r="H1033" s="8" t="s">
        <v>7018</v>
      </c>
      <c r="I1033" s="8">
        <v>140</v>
      </c>
      <c r="J1033" s="8">
        <v>140</v>
      </c>
      <c r="K1033" s="8" t="b">
        <v>1</v>
      </c>
    </row>
    <row r="1034" s="8" customFormat="1" spans="1:11">
      <c r="A1034" s="8" t="s">
        <v>8860</v>
      </c>
      <c r="B1034" s="8" t="s">
        <v>7020</v>
      </c>
      <c r="D1034" s="8" t="s">
        <v>7089</v>
      </c>
      <c r="E1034" s="8" t="s">
        <v>8268</v>
      </c>
      <c r="F1034" s="8">
        <v>64507</v>
      </c>
      <c r="G1034" s="8" t="s">
        <v>7022</v>
      </c>
      <c r="H1034" s="8" t="s">
        <v>7028</v>
      </c>
      <c r="I1034" s="8">
        <v>140</v>
      </c>
      <c r="J1034" s="8">
        <v>140</v>
      </c>
      <c r="K1034" s="8" t="b">
        <v>1</v>
      </c>
    </row>
    <row r="1035" s="8" customFormat="1" spans="1:11">
      <c r="A1035" s="8" t="s">
        <v>8861</v>
      </c>
      <c r="B1035" s="8" t="s">
        <v>7015</v>
      </c>
      <c r="D1035" s="8" t="s">
        <v>7113</v>
      </c>
      <c r="E1035" s="8" t="s">
        <v>8862</v>
      </c>
      <c r="F1035" s="8">
        <v>19087</v>
      </c>
      <c r="G1035" s="8" t="s">
        <v>7017</v>
      </c>
      <c r="H1035" s="8" t="s">
        <v>7018</v>
      </c>
      <c r="I1035" s="8">
        <v>141</v>
      </c>
      <c r="J1035" s="8">
        <v>141</v>
      </c>
      <c r="K1035" s="8" t="b">
        <v>1</v>
      </c>
    </row>
    <row r="1036" s="8" customFormat="1" spans="1:11">
      <c r="A1036" s="8" t="s">
        <v>8863</v>
      </c>
      <c r="B1036" s="8" t="s">
        <v>7015</v>
      </c>
      <c r="D1036" s="8" t="s">
        <v>7289</v>
      </c>
      <c r="E1036" s="8" t="s">
        <v>8864</v>
      </c>
      <c r="F1036" s="8">
        <v>3461</v>
      </c>
      <c r="G1036" s="8" t="s">
        <v>7017</v>
      </c>
      <c r="H1036" s="8" t="s">
        <v>7018</v>
      </c>
      <c r="I1036" s="8">
        <v>141</v>
      </c>
      <c r="J1036" s="8">
        <v>141</v>
      </c>
      <c r="K1036" s="8" t="b">
        <v>1</v>
      </c>
    </row>
    <row r="1037" s="8" customFormat="1" spans="1:11">
      <c r="A1037" s="8" t="s">
        <v>8865</v>
      </c>
      <c r="B1037" s="8" t="s">
        <v>7020</v>
      </c>
      <c r="D1037" s="8" t="s">
        <v>7021</v>
      </c>
      <c r="E1037" s="8" t="s">
        <v>8866</v>
      </c>
      <c r="F1037" s="8">
        <v>46408</v>
      </c>
      <c r="G1037" s="8" t="s">
        <v>7022</v>
      </c>
      <c r="H1037" s="8" t="s">
        <v>7028</v>
      </c>
      <c r="I1037" s="8">
        <v>141</v>
      </c>
      <c r="J1037" s="8">
        <v>141</v>
      </c>
      <c r="K1037" s="8" t="b">
        <v>1</v>
      </c>
    </row>
    <row r="1038" s="8" customFormat="1" spans="1:11">
      <c r="A1038" s="8" t="s">
        <v>8867</v>
      </c>
      <c r="B1038" s="8" t="s">
        <v>7015</v>
      </c>
      <c r="D1038" s="8" t="s">
        <v>7113</v>
      </c>
      <c r="E1038" s="8" t="s">
        <v>289</v>
      </c>
      <c r="F1038" s="8">
        <v>17601</v>
      </c>
      <c r="G1038" s="8" t="s">
        <v>7017</v>
      </c>
      <c r="H1038" s="8" t="s">
        <v>7018</v>
      </c>
      <c r="I1038" s="8">
        <v>141</v>
      </c>
      <c r="J1038" s="8">
        <v>141</v>
      </c>
      <c r="K1038" s="8" t="b">
        <v>1</v>
      </c>
    </row>
    <row r="1039" s="8" customFormat="1" spans="1:11">
      <c r="A1039" s="8" t="s">
        <v>8868</v>
      </c>
      <c r="B1039" s="8" t="s">
        <v>7020</v>
      </c>
      <c r="D1039" s="8" t="s">
        <v>7089</v>
      </c>
      <c r="E1039" s="8" t="s">
        <v>8869</v>
      </c>
      <c r="F1039" s="8">
        <v>64801</v>
      </c>
      <c r="G1039" s="8" t="s">
        <v>7022</v>
      </c>
      <c r="H1039" s="8" t="s">
        <v>7028</v>
      </c>
      <c r="I1039" s="8">
        <v>141</v>
      </c>
      <c r="J1039" s="8">
        <v>141</v>
      </c>
      <c r="K1039" s="8" t="b">
        <v>1</v>
      </c>
    </row>
    <row r="1040" s="8" customFormat="1" spans="1:11">
      <c r="A1040" s="8" t="s">
        <v>8870</v>
      </c>
      <c r="B1040" s="8" t="s">
        <v>7020</v>
      </c>
      <c r="D1040" s="8" t="s">
        <v>7075</v>
      </c>
      <c r="E1040" s="8" t="s">
        <v>8871</v>
      </c>
      <c r="F1040" s="8">
        <v>44077</v>
      </c>
      <c r="G1040" s="8" t="s">
        <v>7022</v>
      </c>
      <c r="H1040" s="8" t="s">
        <v>7018</v>
      </c>
      <c r="I1040" s="8">
        <v>142</v>
      </c>
      <c r="J1040" s="8">
        <v>142</v>
      </c>
      <c r="K1040" s="8" t="b">
        <v>0</v>
      </c>
    </row>
    <row r="1041" s="8" customFormat="1" spans="1:11">
      <c r="A1041" s="8" t="s">
        <v>830</v>
      </c>
      <c r="B1041" s="8" t="s">
        <v>7042</v>
      </c>
      <c r="D1041" s="8" t="s">
        <v>7066</v>
      </c>
      <c r="E1041" s="8" t="s">
        <v>8360</v>
      </c>
      <c r="F1041" s="8">
        <v>13699</v>
      </c>
      <c r="H1041" s="8" t="s">
        <v>7018</v>
      </c>
      <c r="I1041" s="8">
        <v>142</v>
      </c>
      <c r="J1041" s="8">
        <v>142</v>
      </c>
      <c r="K1041" s="8" t="b">
        <v>1</v>
      </c>
    </row>
    <row r="1042" s="8" customFormat="1" spans="1:11">
      <c r="A1042" s="8" t="s">
        <v>8872</v>
      </c>
      <c r="B1042" s="8" t="s">
        <v>7042</v>
      </c>
      <c r="D1042" s="8" t="s">
        <v>7016</v>
      </c>
      <c r="E1042" s="8" t="s">
        <v>2315</v>
      </c>
      <c r="F1042" s="8">
        <v>1610</v>
      </c>
      <c r="H1042" s="8" t="s">
        <v>7018</v>
      </c>
      <c r="I1042" s="8">
        <v>142</v>
      </c>
      <c r="J1042" s="8">
        <v>142</v>
      </c>
      <c r="K1042" s="8" t="b">
        <v>1</v>
      </c>
    </row>
    <row r="1043" s="8" customFormat="1" spans="1:11">
      <c r="A1043" s="8" t="s">
        <v>2973</v>
      </c>
      <c r="B1043" s="8" t="s">
        <v>7042</v>
      </c>
      <c r="D1043" s="8" t="s">
        <v>7041</v>
      </c>
      <c r="E1043" s="8" t="s">
        <v>1052</v>
      </c>
      <c r="F1043" s="8">
        <v>60660</v>
      </c>
      <c r="H1043" s="8" t="s">
        <v>7018</v>
      </c>
      <c r="I1043" s="8">
        <v>142</v>
      </c>
      <c r="J1043" s="8">
        <v>142</v>
      </c>
      <c r="K1043" s="8" t="b">
        <v>1</v>
      </c>
    </row>
    <row r="1044" s="8" customFormat="1" spans="1:11">
      <c r="A1044" s="8" t="s">
        <v>2559</v>
      </c>
      <c r="B1044" s="8" t="s">
        <v>7042</v>
      </c>
      <c r="D1044" s="8" t="s">
        <v>7079</v>
      </c>
      <c r="E1044" s="8" t="s">
        <v>2558</v>
      </c>
      <c r="F1044" s="8">
        <v>97331</v>
      </c>
      <c r="H1044" s="8" t="s">
        <v>7028</v>
      </c>
      <c r="I1044" s="8">
        <v>142</v>
      </c>
      <c r="J1044" s="8">
        <v>142</v>
      </c>
      <c r="K1044" s="8" t="b">
        <v>1</v>
      </c>
    </row>
    <row r="1045" s="8" customFormat="1" spans="1:11">
      <c r="A1045" s="8" t="s">
        <v>2617</v>
      </c>
      <c r="B1045" s="8" t="s">
        <v>7042</v>
      </c>
      <c r="D1045" s="8" t="s">
        <v>7113</v>
      </c>
      <c r="E1045" s="8" t="s">
        <v>63</v>
      </c>
      <c r="F1045" s="8">
        <v>19107</v>
      </c>
      <c r="H1045" s="8" t="s">
        <v>7018</v>
      </c>
      <c r="I1045" s="8">
        <v>142</v>
      </c>
      <c r="J1045" s="8">
        <v>142</v>
      </c>
      <c r="K1045" s="8" t="b">
        <v>1</v>
      </c>
    </row>
    <row r="1046" s="8" customFormat="1" spans="1:11">
      <c r="A1046" s="8" t="s">
        <v>2462</v>
      </c>
      <c r="B1046" s="8" t="s">
        <v>7042</v>
      </c>
      <c r="C1046" s="8" t="s">
        <v>8873</v>
      </c>
      <c r="D1046" s="8" t="s">
        <v>7207</v>
      </c>
      <c r="E1046" s="8" t="s">
        <v>8428</v>
      </c>
      <c r="F1046" s="8">
        <v>35294</v>
      </c>
      <c r="H1046" s="8" t="s">
        <v>7028</v>
      </c>
      <c r="I1046" s="8">
        <v>142</v>
      </c>
      <c r="J1046" s="8">
        <v>142</v>
      </c>
      <c r="K1046" s="8" t="b">
        <v>1</v>
      </c>
    </row>
    <row r="1047" s="8" customFormat="1" spans="1:11">
      <c r="A1047" s="8" t="s">
        <v>8874</v>
      </c>
      <c r="B1047" s="8" t="s">
        <v>7042</v>
      </c>
      <c r="D1047" s="8" t="s">
        <v>7075</v>
      </c>
      <c r="E1047" s="8" t="s">
        <v>2486</v>
      </c>
      <c r="F1047" s="8">
        <v>45221</v>
      </c>
      <c r="H1047" s="8" t="s">
        <v>7028</v>
      </c>
      <c r="I1047" s="8">
        <v>142</v>
      </c>
      <c r="J1047" s="8">
        <v>142</v>
      </c>
      <c r="K1047" s="8" t="b">
        <v>1</v>
      </c>
    </row>
    <row r="1048" s="8" customFormat="1" spans="1:11">
      <c r="A1048" s="8" t="s">
        <v>8875</v>
      </c>
      <c r="B1048" s="8" t="s">
        <v>7042</v>
      </c>
      <c r="D1048" s="8" t="s">
        <v>7026</v>
      </c>
      <c r="E1048" s="8" t="s">
        <v>8876</v>
      </c>
      <c r="F1048" s="8">
        <v>95211</v>
      </c>
      <c r="H1048" s="8" t="s">
        <v>7018</v>
      </c>
      <c r="I1048" s="8">
        <v>142</v>
      </c>
      <c r="J1048" s="8">
        <v>142</v>
      </c>
      <c r="K1048" s="8" t="b">
        <v>1</v>
      </c>
    </row>
    <row r="1049" s="8" customFormat="1" spans="1:11">
      <c r="A1049" s="8" t="s">
        <v>2284</v>
      </c>
      <c r="B1049" s="8" t="s">
        <v>7042</v>
      </c>
      <c r="C1049" s="8" t="s">
        <v>8877</v>
      </c>
      <c r="D1049" s="8" t="s">
        <v>7174</v>
      </c>
      <c r="E1049" s="8" t="s">
        <v>2283</v>
      </c>
      <c r="F1049" s="8">
        <v>23284</v>
      </c>
      <c r="H1049" s="8" t="s">
        <v>7028</v>
      </c>
      <c r="I1049" s="8">
        <v>142</v>
      </c>
      <c r="J1049" s="8">
        <v>142</v>
      </c>
      <c r="K1049" s="8" t="b">
        <v>1</v>
      </c>
    </row>
    <row r="1050" s="8" customFormat="1" spans="1:11">
      <c r="A1050" s="8" t="s">
        <v>8878</v>
      </c>
      <c r="B1050" s="8" t="s">
        <v>7015</v>
      </c>
      <c r="D1050" s="8" t="s">
        <v>7113</v>
      </c>
      <c r="E1050" s="8" t="s">
        <v>8879</v>
      </c>
      <c r="F1050" s="8">
        <v>18901</v>
      </c>
      <c r="G1050" s="8" t="s">
        <v>7017</v>
      </c>
      <c r="H1050" s="8" t="s">
        <v>7018</v>
      </c>
      <c r="I1050" s="8">
        <v>143</v>
      </c>
      <c r="J1050" s="8">
        <v>143</v>
      </c>
      <c r="K1050" s="8" t="b">
        <v>1</v>
      </c>
    </row>
    <row r="1051" s="8" customFormat="1" spans="1:11">
      <c r="A1051" s="8" t="s">
        <v>8880</v>
      </c>
      <c r="B1051" s="8" t="s">
        <v>7015</v>
      </c>
      <c r="D1051" s="8" t="s">
        <v>7043</v>
      </c>
      <c r="E1051" s="8" t="s">
        <v>7903</v>
      </c>
      <c r="F1051" s="8">
        <v>7305</v>
      </c>
      <c r="G1051" s="8" t="s">
        <v>7017</v>
      </c>
      <c r="H1051" s="8" t="s">
        <v>7028</v>
      </c>
      <c r="I1051" s="8">
        <v>143</v>
      </c>
      <c r="J1051" s="8">
        <v>143</v>
      </c>
      <c r="K1051" s="8" t="b">
        <v>1</v>
      </c>
    </row>
    <row r="1052" s="8" customFormat="1" spans="1:11">
      <c r="A1052" s="8" t="s">
        <v>8881</v>
      </c>
      <c r="B1052" s="8" t="s">
        <v>7015</v>
      </c>
      <c r="D1052" s="8" t="s">
        <v>7113</v>
      </c>
      <c r="E1052" s="8" t="s">
        <v>8882</v>
      </c>
      <c r="F1052" s="8">
        <v>19047</v>
      </c>
      <c r="G1052" s="8" t="s">
        <v>7017</v>
      </c>
      <c r="H1052" s="8" t="s">
        <v>7018</v>
      </c>
      <c r="I1052" s="8">
        <v>144</v>
      </c>
      <c r="J1052" s="8">
        <v>144</v>
      </c>
      <c r="K1052" s="8" t="b">
        <v>1</v>
      </c>
    </row>
    <row r="1053" s="8" customFormat="1" spans="1:11">
      <c r="A1053" s="8" t="s">
        <v>8883</v>
      </c>
      <c r="B1053" s="8" t="s">
        <v>7015</v>
      </c>
      <c r="C1053" s="8" t="s">
        <v>8884</v>
      </c>
      <c r="D1053" s="8" t="s">
        <v>7131</v>
      </c>
      <c r="E1053" s="8" t="s">
        <v>1435</v>
      </c>
      <c r="F1053" s="8">
        <v>4104</v>
      </c>
      <c r="G1053" s="8" t="s">
        <v>7017</v>
      </c>
      <c r="H1053" s="8" t="s">
        <v>7028</v>
      </c>
      <c r="I1053" s="8">
        <v>144</v>
      </c>
      <c r="J1053" s="8">
        <v>144</v>
      </c>
      <c r="K1053" s="8" t="b">
        <v>1</v>
      </c>
    </row>
    <row r="1054" s="8" customFormat="1" spans="1:11">
      <c r="A1054" s="8" t="s">
        <v>8885</v>
      </c>
      <c r="B1054" s="8" t="s">
        <v>7020</v>
      </c>
      <c r="D1054" s="8" t="s">
        <v>7387</v>
      </c>
      <c r="E1054" s="8" t="s">
        <v>8886</v>
      </c>
      <c r="F1054" s="8">
        <v>57799</v>
      </c>
      <c r="G1054" s="8" t="s">
        <v>7022</v>
      </c>
      <c r="H1054" s="8" t="s">
        <v>7028</v>
      </c>
      <c r="I1054" s="8">
        <v>145</v>
      </c>
      <c r="J1054" s="8">
        <v>145</v>
      </c>
      <c r="K1054" s="8" t="b">
        <v>1</v>
      </c>
    </row>
    <row r="1055" s="8" customFormat="1" spans="1:11">
      <c r="A1055" s="8" t="s">
        <v>8887</v>
      </c>
      <c r="B1055" s="8" t="s">
        <v>7020</v>
      </c>
      <c r="D1055" s="8" t="s">
        <v>7075</v>
      </c>
      <c r="E1055" s="8" t="s">
        <v>8024</v>
      </c>
      <c r="F1055" s="8">
        <v>44883</v>
      </c>
      <c r="G1055" s="8" t="s">
        <v>7022</v>
      </c>
      <c r="H1055" s="8" t="s">
        <v>7018</v>
      </c>
      <c r="I1055" s="8">
        <v>145</v>
      </c>
      <c r="J1055" s="8">
        <v>145</v>
      </c>
      <c r="K1055" s="8" t="b">
        <v>1</v>
      </c>
    </row>
    <row r="1056" s="8" customFormat="1" spans="1:11">
      <c r="A1056" s="8" t="s">
        <v>8888</v>
      </c>
      <c r="B1056" s="8" t="s">
        <v>7055</v>
      </c>
      <c r="D1056" s="8" t="s">
        <v>7113</v>
      </c>
      <c r="E1056" s="8" t="s">
        <v>442</v>
      </c>
      <c r="F1056" s="8">
        <v>19612</v>
      </c>
      <c r="H1056" s="8" t="s">
        <v>7018</v>
      </c>
      <c r="I1056" s="8">
        <v>146</v>
      </c>
      <c r="J1056" s="8">
        <v>146</v>
      </c>
      <c r="K1056" s="8" t="b">
        <v>1</v>
      </c>
    </row>
    <row r="1057" s="8" customFormat="1" spans="1:11">
      <c r="A1057" s="8" t="s">
        <v>8889</v>
      </c>
      <c r="B1057" s="8" t="s">
        <v>7055</v>
      </c>
      <c r="C1057" s="8" t="s">
        <v>8890</v>
      </c>
      <c r="D1057" s="8" t="s">
        <v>7223</v>
      </c>
      <c r="E1057" s="8" t="s">
        <v>8003</v>
      </c>
      <c r="F1057" s="8">
        <v>56562</v>
      </c>
      <c r="H1057" s="8" t="s">
        <v>7018</v>
      </c>
      <c r="I1057" s="8">
        <v>146</v>
      </c>
      <c r="J1057" s="8">
        <v>146</v>
      </c>
      <c r="K1057" s="8" t="b">
        <v>1</v>
      </c>
    </row>
    <row r="1058" s="8" customFormat="1" spans="1:11">
      <c r="A1058" s="8" t="s">
        <v>8891</v>
      </c>
      <c r="B1058" s="8" t="s">
        <v>7055</v>
      </c>
      <c r="D1058" s="8" t="s">
        <v>7308</v>
      </c>
      <c r="E1058" s="8" t="s">
        <v>232</v>
      </c>
      <c r="F1058" s="8">
        <v>37208</v>
      </c>
      <c r="H1058" s="8" t="s">
        <v>7018</v>
      </c>
      <c r="I1058" s="8">
        <v>146</v>
      </c>
      <c r="J1058" s="8">
        <v>146</v>
      </c>
      <c r="K1058" s="8" t="b">
        <v>1</v>
      </c>
    </row>
    <row r="1059" s="8" customFormat="1" spans="1:11">
      <c r="A1059" s="8" t="s">
        <v>8892</v>
      </c>
      <c r="B1059" s="8" t="s">
        <v>7055</v>
      </c>
      <c r="D1059" s="8" t="s">
        <v>7066</v>
      </c>
      <c r="E1059" s="8" t="s">
        <v>2903</v>
      </c>
      <c r="F1059" s="8">
        <v>14744</v>
      </c>
      <c r="H1059" s="8" t="s">
        <v>7018</v>
      </c>
      <c r="I1059" s="8">
        <v>146</v>
      </c>
      <c r="J1059" s="8">
        <v>146</v>
      </c>
      <c r="K1059" s="8" t="b">
        <v>1</v>
      </c>
    </row>
    <row r="1060" s="8" customFormat="1" spans="1:11">
      <c r="A1060" s="8" t="s">
        <v>8893</v>
      </c>
      <c r="B1060" s="8" t="s">
        <v>7055</v>
      </c>
      <c r="D1060" s="8" t="s">
        <v>7072</v>
      </c>
      <c r="E1060" s="8" t="s">
        <v>8894</v>
      </c>
      <c r="F1060" s="8">
        <v>54971</v>
      </c>
      <c r="H1060" s="8" t="s">
        <v>7018</v>
      </c>
      <c r="I1060" s="8">
        <v>146</v>
      </c>
      <c r="J1060" s="8">
        <v>146</v>
      </c>
      <c r="K1060" s="8" t="b">
        <v>1</v>
      </c>
    </row>
    <row r="1061" s="8" customFormat="1" spans="1:11">
      <c r="A1061" s="8" t="s">
        <v>8895</v>
      </c>
      <c r="B1061" s="8" t="s">
        <v>7015</v>
      </c>
      <c r="D1061" s="8" t="s">
        <v>7131</v>
      </c>
      <c r="E1061" s="8" t="s">
        <v>7527</v>
      </c>
      <c r="F1061" s="8">
        <v>4901</v>
      </c>
      <c r="G1061" s="8" t="s">
        <v>7017</v>
      </c>
      <c r="H1061" s="8" t="s">
        <v>7018</v>
      </c>
      <c r="I1061" s="8">
        <v>146</v>
      </c>
      <c r="J1061" s="8">
        <v>146</v>
      </c>
      <c r="K1061" s="8" t="b">
        <v>0</v>
      </c>
    </row>
    <row r="1062" s="8" customFormat="1" spans="1:11">
      <c r="A1062" s="8" t="s">
        <v>8896</v>
      </c>
      <c r="B1062" s="8" t="s">
        <v>7055</v>
      </c>
      <c r="D1062" s="8" t="s">
        <v>7289</v>
      </c>
      <c r="E1062" s="8" t="s">
        <v>1259</v>
      </c>
      <c r="F1062" s="8">
        <v>3102</v>
      </c>
      <c r="H1062" s="8" t="s">
        <v>7028</v>
      </c>
      <c r="I1062" s="8">
        <v>146</v>
      </c>
      <c r="J1062" s="8">
        <v>146</v>
      </c>
      <c r="K1062" s="8" t="b">
        <v>1</v>
      </c>
    </row>
    <row r="1063" s="8" customFormat="1" spans="1:11">
      <c r="A1063" s="8" t="s">
        <v>8897</v>
      </c>
      <c r="B1063" s="8" t="s">
        <v>7020</v>
      </c>
      <c r="D1063" s="8" t="s">
        <v>7358</v>
      </c>
      <c r="E1063" s="8" t="s">
        <v>8898</v>
      </c>
      <c r="F1063" s="8">
        <v>68025</v>
      </c>
      <c r="G1063" s="8" t="s">
        <v>7022</v>
      </c>
      <c r="H1063" s="8" t="s">
        <v>7018</v>
      </c>
      <c r="I1063" s="8">
        <v>147</v>
      </c>
      <c r="J1063" s="8">
        <v>147</v>
      </c>
      <c r="K1063" s="8" t="b">
        <v>0</v>
      </c>
    </row>
    <row r="1064" s="8" customFormat="1" spans="1:11">
      <c r="A1064" s="8" t="s">
        <v>8899</v>
      </c>
      <c r="B1064" s="8" t="s">
        <v>7020</v>
      </c>
      <c r="D1064" s="8" t="s">
        <v>7075</v>
      </c>
      <c r="E1064" s="8" t="s">
        <v>8900</v>
      </c>
      <c r="F1064" s="8">
        <v>43113</v>
      </c>
      <c r="G1064" s="8" t="s">
        <v>7022</v>
      </c>
      <c r="H1064" s="8" t="s">
        <v>7018</v>
      </c>
      <c r="I1064" s="8">
        <v>148</v>
      </c>
      <c r="J1064" s="8">
        <v>148</v>
      </c>
      <c r="K1064" s="8" t="b">
        <v>1</v>
      </c>
    </row>
    <row r="1065" s="8" customFormat="1" spans="1:11">
      <c r="A1065" s="8" t="s">
        <v>8901</v>
      </c>
      <c r="B1065" s="8" t="s">
        <v>7020</v>
      </c>
      <c r="D1065" s="8" t="s">
        <v>7358</v>
      </c>
      <c r="E1065" s="8" t="s">
        <v>554</v>
      </c>
      <c r="F1065" s="8">
        <v>68421</v>
      </c>
      <c r="G1065" s="8" t="s">
        <v>7022</v>
      </c>
      <c r="H1065" s="8" t="s">
        <v>7028</v>
      </c>
      <c r="I1065" s="8">
        <v>148</v>
      </c>
      <c r="J1065" s="8">
        <v>148</v>
      </c>
      <c r="K1065" s="8" t="b">
        <v>1</v>
      </c>
    </row>
    <row r="1066" s="8" customFormat="1" spans="1:11">
      <c r="A1066" s="8" t="s">
        <v>8902</v>
      </c>
      <c r="B1066" s="8" t="s">
        <v>7015</v>
      </c>
      <c r="D1066" s="8" t="s">
        <v>7113</v>
      </c>
      <c r="E1066" s="8" t="s">
        <v>8903</v>
      </c>
      <c r="F1066" s="8">
        <v>19010</v>
      </c>
      <c r="G1066" s="8" t="s">
        <v>7017</v>
      </c>
      <c r="H1066" s="8" t="s">
        <v>7018</v>
      </c>
      <c r="I1066" s="8">
        <v>148</v>
      </c>
      <c r="J1066" s="8">
        <v>148</v>
      </c>
      <c r="K1066" s="8" t="b">
        <v>1</v>
      </c>
    </row>
    <row r="1067" s="8" customFormat="1" spans="1:11">
      <c r="A1067" s="8" t="s">
        <v>8904</v>
      </c>
      <c r="B1067" s="8" t="s">
        <v>7015</v>
      </c>
      <c r="C1067" s="8" t="s">
        <v>8905</v>
      </c>
      <c r="D1067" s="8" t="s">
        <v>7471</v>
      </c>
      <c r="E1067" s="8" t="s">
        <v>7472</v>
      </c>
      <c r="F1067" s="8">
        <v>20008</v>
      </c>
      <c r="G1067" s="8" t="s">
        <v>7017</v>
      </c>
      <c r="H1067" s="8" t="s">
        <v>7028</v>
      </c>
      <c r="I1067" s="8">
        <v>148</v>
      </c>
      <c r="J1067" s="8">
        <v>148</v>
      </c>
      <c r="K1067" s="8" t="b">
        <v>1</v>
      </c>
    </row>
    <row r="1068" s="8" customFormat="1" spans="1:11">
      <c r="A1068" s="8" t="s">
        <v>8906</v>
      </c>
      <c r="B1068" s="8" t="s">
        <v>7015</v>
      </c>
      <c r="D1068" s="8" t="s">
        <v>7113</v>
      </c>
      <c r="E1068" s="8" t="s">
        <v>8907</v>
      </c>
      <c r="F1068" s="8">
        <v>17201</v>
      </c>
      <c r="G1068" s="8" t="s">
        <v>7017</v>
      </c>
      <c r="H1068" s="8" t="s">
        <v>7018</v>
      </c>
      <c r="I1068" s="8">
        <v>150</v>
      </c>
      <c r="J1068" s="8">
        <v>150</v>
      </c>
      <c r="K1068" s="8" t="b">
        <v>0</v>
      </c>
    </row>
    <row r="1069" s="8" customFormat="1" spans="1:11">
      <c r="A1069" s="8" t="s">
        <v>8908</v>
      </c>
      <c r="B1069" s="8" t="s">
        <v>7042</v>
      </c>
      <c r="D1069" s="8" t="s">
        <v>7183</v>
      </c>
      <c r="E1069" s="8" t="s">
        <v>840</v>
      </c>
      <c r="F1069" s="8">
        <v>80523</v>
      </c>
      <c r="H1069" s="8" t="s">
        <v>7028</v>
      </c>
      <c r="I1069" s="8">
        <v>151</v>
      </c>
      <c r="J1069" s="8">
        <v>151</v>
      </c>
      <c r="K1069" s="8" t="b">
        <v>1</v>
      </c>
    </row>
    <row r="1070" s="8" customFormat="1" spans="1:11">
      <c r="A1070" s="8" t="s">
        <v>3663</v>
      </c>
      <c r="B1070" s="8" t="s">
        <v>7042</v>
      </c>
      <c r="D1070" s="8" t="s">
        <v>7041</v>
      </c>
      <c r="E1070" s="8" t="s">
        <v>1052</v>
      </c>
      <c r="F1070" s="8">
        <v>60604</v>
      </c>
      <c r="H1070" s="8" t="s">
        <v>7018</v>
      </c>
      <c r="I1070" s="8">
        <v>151</v>
      </c>
      <c r="J1070" s="8">
        <v>151</v>
      </c>
      <c r="K1070" s="8" t="b">
        <v>1</v>
      </c>
    </row>
    <row r="1071" s="8" customFormat="1" spans="1:11">
      <c r="A1071" s="8" t="s">
        <v>3843</v>
      </c>
      <c r="B1071" s="8" t="s">
        <v>7042</v>
      </c>
      <c r="D1071" s="8" t="s">
        <v>7113</v>
      </c>
      <c r="E1071" s="8" t="s">
        <v>92</v>
      </c>
      <c r="F1071" s="8">
        <v>15282</v>
      </c>
      <c r="H1071" s="8" t="s">
        <v>7018</v>
      </c>
      <c r="I1071" s="8">
        <v>151</v>
      </c>
      <c r="J1071" s="8">
        <v>151</v>
      </c>
      <c r="K1071" s="8" t="b">
        <v>1</v>
      </c>
    </row>
    <row r="1072" s="8" customFormat="1" spans="1:11">
      <c r="A1072" s="8" t="s">
        <v>2904</v>
      </c>
      <c r="B1072" s="8" t="s">
        <v>7042</v>
      </c>
      <c r="D1072" s="8" t="s">
        <v>7106</v>
      </c>
      <c r="E1072" s="8" t="s">
        <v>2903</v>
      </c>
      <c r="F1072" s="8">
        <v>49931</v>
      </c>
      <c r="H1072" s="8" t="s">
        <v>7028</v>
      </c>
      <c r="I1072" s="8">
        <v>151</v>
      </c>
      <c r="J1072" s="8">
        <v>151</v>
      </c>
      <c r="K1072" s="8" t="b">
        <v>1</v>
      </c>
    </row>
    <row r="1073" s="8" customFormat="1" spans="1:11">
      <c r="A1073" s="8" t="s">
        <v>8909</v>
      </c>
      <c r="B1073" s="8" t="s">
        <v>7042</v>
      </c>
      <c r="D1073" s="8" t="s">
        <v>7043</v>
      </c>
      <c r="E1073" s="8" t="s">
        <v>8910</v>
      </c>
      <c r="F1073" s="8">
        <v>7079</v>
      </c>
      <c r="H1073" s="8" t="s">
        <v>7018</v>
      </c>
      <c r="I1073" s="8">
        <v>151</v>
      </c>
      <c r="J1073" s="8">
        <v>151</v>
      </c>
      <c r="K1073" s="8" t="b">
        <v>1</v>
      </c>
    </row>
    <row r="1074" s="8" customFormat="1" spans="1:11">
      <c r="A1074" s="8" t="s">
        <v>8911</v>
      </c>
      <c r="B1074" s="8" t="s">
        <v>7042</v>
      </c>
      <c r="D1074" s="8" t="s">
        <v>7016</v>
      </c>
      <c r="E1074" s="8" t="s">
        <v>182</v>
      </c>
      <c r="F1074" s="8">
        <v>2115</v>
      </c>
      <c r="H1074" s="8" t="s">
        <v>7018</v>
      </c>
      <c r="I1074" s="8">
        <v>151</v>
      </c>
      <c r="J1074" s="8">
        <v>151</v>
      </c>
      <c r="K1074" s="8" t="b">
        <v>1</v>
      </c>
    </row>
    <row r="1075" s="8" customFormat="1" spans="1:11">
      <c r="A1075" s="8" t="s">
        <v>1960</v>
      </c>
      <c r="B1075" s="8" t="s">
        <v>7042</v>
      </c>
      <c r="C1075" s="8" t="s">
        <v>8912</v>
      </c>
      <c r="D1075" s="8" t="s">
        <v>7197</v>
      </c>
      <c r="E1075" s="8" t="s">
        <v>1959</v>
      </c>
      <c r="F1075" s="8">
        <v>66045</v>
      </c>
      <c r="H1075" s="8" t="s">
        <v>7028</v>
      </c>
      <c r="I1075" s="8">
        <v>151</v>
      </c>
      <c r="J1075" s="8">
        <v>151</v>
      </c>
      <c r="K1075" s="8" t="b">
        <v>1</v>
      </c>
    </row>
    <row r="1076" s="8" customFormat="1" spans="1:11">
      <c r="A1076" s="8" t="s">
        <v>2112</v>
      </c>
      <c r="B1076" s="8" t="s">
        <v>7042</v>
      </c>
      <c r="C1076" s="8" t="s">
        <v>8913</v>
      </c>
      <c r="D1076" s="8" t="s">
        <v>7045</v>
      </c>
      <c r="E1076" s="8" t="s">
        <v>8914</v>
      </c>
      <c r="F1076" s="8">
        <v>2881</v>
      </c>
      <c r="H1076" s="8" t="s">
        <v>7028</v>
      </c>
      <c r="I1076" s="8">
        <v>151</v>
      </c>
      <c r="J1076" s="8">
        <v>151</v>
      </c>
      <c r="K1076" s="8" t="b">
        <v>1</v>
      </c>
    </row>
    <row r="1077" s="8" customFormat="1" spans="1:11">
      <c r="A1077" s="8" t="s">
        <v>8915</v>
      </c>
      <c r="B1077" s="8" t="s">
        <v>7055</v>
      </c>
      <c r="D1077" s="8" t="s">
        <v>7016</v>
      </c>
      <c r="E1077" s="8" t="s">
        <v>182</v>
      </c>
      <c r="F1077" s="8">
        <v>2115</v>
      </c>
      <c r="H1077" s="8" t="s">
        <v>7018</v>
      </c>
      <c r="I1077" s="8">
        <v>152</v>
      </c>
      <c r="J1077" s="8">
        <v>152</v>
      </c>
      <c r="K1077" s="8" t="b">
        <v>1</v>
      </c>
    </row>
    <row r="1078" s="8" customFormat="1" spans="1:11">
      <c r="A1078" s="8" t="s">
        <v>8916</v>
      </c>
      <c r="B1078" s="8" t="s">
        <v>7055</v>
      </c>
      <c r="D1078" s="8" t="s">
        <v>7066</v>
      </c>
      <c r="E1078" s="8" t="s">
        <v>1841</v>
      </c>
      <c r="F1078" s="8">
        <v>13026</v>
      </c>
      <c r="H1078" s="8" t="s">
        <v>7018</v>
      </c>
      <c r="I1078" s="8">
        <v>152</v>
      </c>
      <c r="J1078" s="8">
        <v>152</v>
      </c>
      <c r="K1078" s="8" t="b">
        <v>1</v>
      </c>
    </row>
    <row r="1079" s="8" customFormat="1" spans="1:11">
      <c r="A1079" s="8" t="s">
        <v>8917</v>
      </c>
      <c r="B1079" s="8" t="s">
        <v>7055</v>
      </c>
      <c r="D1079" s="8" t="s">
        <v>7075</v>
      </c>
      <c r="E1079" s="8" t="s">
        <v>7520</v>
      </c>
      <c r="F1079" s="8">
        <v>45501</v>
      </c>
      <c r="H1079" s="8" t="s">
        <v>7018</v>
      </c>
      <c r="I1079" s="8">
        <v>152</v>
      </c>
      <c r="J1079" s="8">
        <v>152</v>
      </c>
      <c r="K1079" s="8" t="b">
        <v>1</v>
      </c>
    </row>
    <row r="1080" s="8" customFormat="1" spans="1:11">
      <c r="A1080" s="8" t="s">
        <v>8918</v>
      </c>
      <c r="B1080" s="8" t="s">
        <v>7055</v>
      </c>
      <c r="D1080" s="8" t="s">
        <v>7174</v>
      </c>
      <c r="E1080" s="8" t="s">
        <v>8919</v>
      </c>
      <c r="F1080" s="8">
        <v>22401</v>
      </c>
      <c r="H1080" s="8" t="s">
        <v>7028</v>
      </c>
      <c r="I1080" s="8">
        <v>154</v>
      </c>
      <c r="J1080" s="8">
        <v>154</v>
      </c>
      <c r="K1080" s="8" t="b">
        <v>0</v>
      </c>
    </row>
    <row r="1081" s="8" customFormat="1" spans="1:11">
      <c r="A1081" s="8" t="s">
        <v>8920</v>
      </c>
      <c r="B1081" s="8" t="s">
        <v>7055</v>
      </c>
      <c r="D1081" s="8" t="s">
        <v>7106</v>
      </c>
      <c r="E1081" s="8" t="s">
        <v>7107</v>
      </c>
      <c r="F1081" s="8">
        <v>49506</v>
      </c>
      <c r="H1081" s="8" t="s">
        <v>7018</v>
      </c>
      <c r="I1081" s="8">
        <v>156</v>
      </c>
      <c r="J1081" s="8">
        <v>156</v>
      </c>
      <c r="K1081" s="8" t="b">
        <v>1</v>
      </c>
    </row>
    <row r="1082" s="8" customFormat="1" spans="1:11">
      <c r="A1082" s="8" t="s">
        <v>8921</v>
      </c>
      <c r="B1082" s="8" t="s">
        <v>7055</v>
      </c>
      <c r="D1082" s="8" t="s">
        <v>7131</v>
      </c>
      <c r="E1082" s="8" t="s">
        <v>8922</v>
      </c>
      <c r="F1082" s="8">
        <v>4609</v>
      </c>
      <c r="H1082" s="8" t="s">
        <v>7018</v>
      </c>
      <c r="I1082" s="8">
        <v>156</v>
      </c>
      <c r="J1082" s="8">
        <v>156</v>
      </c>
      <c r="K1082" s="8" t="b">
        <v>1</v>
      </c>
    </row>
    <row r="1083" s="8" customFormat="1" spans="1:11">
      <c r="A1083" s="8" t="s">
        <v>8923</v>
      </c>
      <c r="B1083" s="8" t="s">
        <v>7055</v>
      </c>
      <c r="D1083" s="8" t="s">
        <v>7137</v>
      </c>
      <c r="E1083" s="8" t="s">
        <v>8924</v>
      </c>
      <c r="F1083" s="8">
        <v>50677</v>
      </c>
      <c r="H1083" s="8" t="s">
        <v>7018</v>
      </c>
      <c r="I1083" s="8">
        <v>156</v>
      </c>
      <c r="J1083" s="8">
        <v>156</v>
      </c>
      <c r="K1083" s="8" t="b">
        <v>1</v>
      </c>
    </row>
    <row r="1084" s="8" customFormat="1" spans="1:11">
      <c r="A1084" s="8" t="s">
        <v>8925</v>
      </c>
      <c r="B1084" s="8" t="s">
        <v>7055</v>
      </c>
      <c r="D1084" s="8" t="s">
        <v>7223</v>
      </c>
      <c r="E1084" s="8" t="s">
        <v>8190</v>
      </c>
      <c r="F1084" s="8">
        <v>56001</v>
      </c>
      <c r="H1084" s="8" t="s">
        <v>7018</v>
      </c>
      <c r="I1084" s="8">
        <v>159</v>
      </c>
      <c r="J1084" s="8">
        <v>159</v>
      </c>
      <c r="K1084" s="8" t="b">
        <v>1</v>
      </c>
    </row>
    <row r="1085" s="8" customFormat="1" spans="1:11">
      <c r="A1085" s="8" t="s">
        <v>8926</v>
      </c>
      <c r="B1085" s="8" t="s">
        <v>7055</v>
      </c>
      <c r="D1085" s="8" t="s">
        <v>7064</v>
      </c>
      <c r="E1085" s="8" t="s">
        <v>8346</v>
      </c>
      <c r="F1085" s="8">
        <v>29115</v>
      </c>
      <c r="H1085" s="8" t="s">
        <v>7018</v>
      </c>
      <c r="I1085" s="8">
        <v>159</v>
      </c>
      <c r="J1085" s="8">
        <v>159</v>
      </c>
      <c r="K1085" s="8" t="b">
        <v>1</v>
      </c>
    </row>
    <row r="1086" s="8" customFormat="1" spans="1:11">
      <c r="A1086" s="8" t="s">
        <v>8927</v>
      </c>
      <c r="B1086" s="8" t="s">
        <v>7055</v>
      </c>
      <c r="D1086" s="8" t="s">
        <v>7384</v>
      </c>
      <c r="E1086" s="8" t="s">
        <v>2581</v>
      </c>
      <c r="F1086" s="8">
        <v>70122</v>
      </c>
      <c r="H1086" s="8" t="s">
        <v>7018</v>
      </c>
      <c r="I1086" s="8">
        <v>159</v>
      </c>
      <c r="J1086" s="8">
        <v>159</v>
      </c>
      <c r="K1086" s="8" t="b">
        <v>1</v>
      </c>
    </row>
    <row r="1087" s="8" customFormat="1" spans="1:11">
      <c r="A1087" s="8" t="s">
        <v>8928</v>
      </c>
      <c r="B1087" s="8" t="s">
        <v>7042</v>
      </c>
      <c r="D1087" s="8" t="s">
        <v>7043</v>
      </c>
      <c r="E1087" s="8" t="s">
        <v>8929</v>
      </c>
      <c r="F1087" s="8">
        <v>8205</v>
      </c>
      <c r="H1087" s="8" t="s">
        <v>7028</v>
      </c>
      <c r="I1087" s="8">
        <v>159</v>
      </c>
      <c r="J1087" s="8">
        <v>159</v>
      </c>
      <c r="K1087" s="8" t="b">
        <v>1</v>
      </c>
    </row>
    <row r="1088" s="8" customFormat="1" spans="1:11">
      <c r="A1088" s="8" t="s">
        <v>1965</v>
      </c>
      <c r="B1088" s="8" t="s">
        <v>7042</v>
      </c>
      <c r="D1088" s="8" t="s">
        <v>7480</v>
      </c>
      <c r="E1088" s="8" t="s">
        <v>1964</v>
      </c>
      <c r="F1088" s="8">
        <v>40506</v>
      </c>
      <c r="H1088" s="8" t="s">
        <v>7028</v>
      </c>
      <c r="I1088" s="8">
        <v>159</v>
      </c>
      <c r="J1088" s="8">
        <v>159</v>
      </c>
      <c r="K1088" s="8" t="b">
        <v>1</v>
      </c>
    </row>
    <row r="1089" s="8" customFormat="1" spans="1:11">
      <c r="A1089" s="8" t="s">
        <v>8930</v>
      </c>
      <c r="B1089" s="8" t="s">
        <v>7042</v>
      </c>
      <c r="C1089" s="8" t="s">
        <v>8931</v>
      </c>
      <c r="D1089" s="8" t="s">
        <v>7016</v>
      </c>
      <c r="E1089" s="8" t="s">
        <v>3173</v>
      </c>
      <c r="F1089" s="8">
        <v>1854</v>
      </c>
      <c r="H1089" s="8" t="s">
        <v>7028</v>
      </c>
      <c r="I1089" s="8">
        <v>159</v>
      </c>
      <c r="J1089" s="8">
        <v>159</v>
      </c>
      <c r="K1089" s="8" t="b">
        <v>1</v>
      </c>
    </row>
    <row r="1090" s="8" customFormat="1" spans="1:11">
      <c r="A1090" s="8" t="s">
        <v>8932</v>
      </c>
      <c r="B1090" s="8" t="s">
        <v>7042</v>
      </c>
      <c r="C1090" s="8" t="s">
        <v>8933</v>
      </c>
      <c r="D1090" s="8" t="s">
        <v>7358</v>
      </c>
      <c r="E1090" s="8" t="s">
        <v>7359</v>
      </c>
      <c r="F1090" s="8">
        <v>68588</v>
      </c>
      <c r="H1090" s="8" t="s">
        <v>7028</v>
      </c>
      <c r="I1090" s="8">
        <v>159</v>
      </c>
      <c r="J1090" s="8">
        <v>159</v>
      </c>
      <c r="K1090" s="8" t="b">
        <v>1</v>
      </c>
    </row>
    <row r="1091" s="8" customFormat="1" spans="1:11">
      <c r="A1091" s="8" t="s">
        <v>8934</v>
      </c>
      <c r="B1091" s="8" t="s">
        <v>7055</v>
      </c>
      <c r="D1091" s="8" t="s">
        <v>7016</v>
      </c>
      <c r="E1091" s="8" t="s">
        <v>8935</v>
      </c>
      <c r="F1091" s="8">
        <v>1984</v>
      </c>
      <c r="H1091" s="8" t="s">
        <v>7018</v>
      </c>
      <c r="I1091" s="8">
        <v>163</v>
      </c>
      <c r="J1091" s="8">
        <v>163</v>
      </c>
      <c r="K1091" s="8" t="b">
        <v>1</v>
      </c>
    </row>
    <row r="1092" s="8" customFormat="1" spans="1:11">
      <c r="A1092" s="8" t="s">
        <v>8936</v>
      </c>
      <c r="B1092" s="8" t="s">
        <v>7055</v>
      </c>
      <c r="D1092" s="8" t="s">
        <v>7128</v>
      </c>
      <c r="E1092" s="8" t="s">
        <v>102</v>
      </c>
      <c r="F1092" s="8">
        <v>30319</v>
      </c>
      <c r="H1092" s="8" t="s">
        <v>7018</v>
      </c>
      <c r="I1092" s="8">
        <v>163</v>
      </c>
      <c r="J1092" s="8">
        <v>163</v>
      </c>
      <c r="K1092" s="8" t="b">
        <v>1</v>
      </c>
    </row>
    <row r="1093" s="8" customFormat="1" spans="1:11">
      <c r="A1093" s="8" t="s">
        <v>8937</v>
      </c>
      <c r="B1093" s="8" t="s">
        <v>7042</v>
      </c>
      <c r="D1093" s="8" t="s">
        <v>7066</v>
      </c>
      <c r="E1093" s="8" t="s">
        <v>8938</v>
      </c>
      <c r="F1093" s="8">
        <v>11530</v>
      </c>
      <c r="H1093" s="8" t="s">
        <v>7018</v>
      </c>
      <c r="I1093" s="8">
        <v>163</v>
      </c>
      <c r="J1093" s="8">
        <v>163</v>
      </c>
      <c r="K1093" s="8" t="b">
        <v>1</v>
      </c>
    </row>
    <row r="1094" s="8" customFormat="1" spans="1:11">
      <c r="A1094" s="8" t="s">
        <v>3454</v>
      </c>
      <c r="B1094" s="8" t="s">
        <v>7042</v>
      </c>
      <c r="D1094" s="8" t="s">
        <v>7043</v>
      </c>
      <c r="E1094" s="8" t="s">
        <v>3453</v>
      </c>
      <c r="F1094" s="8">
        <v>7043</v>
      </c>
      <c r="H1094" s="8" t="s">
        <v>7028</v>
      </c>
      <c r="I1094" s="8">
        <v>163</v>
      </c>
      <c r="J1094" s="8">
        <v>163</v>
      </c>
      <c r="K1094" s="8" t="b">
        <v>1</v>
      </c>
    </row>
    <row r="1095" s="8" customFormat="1" spans="1:11">
      <c r="A1095" s="8" t="s">
        <v>1476</v>
      </c>
      <c r="B1095" s="8" t="s">
        <v>7042</v>
      </c>
      <c r="D1095" s="8" t="s">
        <v>7043</v>
      </c>
      <c r="E1095" s="8" t="s">
        <v>1475</v>
      </c>
      <c r="F1095" s="8">
        <v>8028</v>
      </c>
      <c r="H1095" s="8" t="s">
        <v>7028</v>
      </c>
      <c r="I1095" s="8">
        <v>163</v>
      </c>
      <c r="J1095" s="8">
        <v>163</v>
      </c>
      <c r="K1095" s="8" t="b">
        <v>1</v>
      </c>
    </row>
    <row r="1096" s="8" customFormat="1" spans="1:11">
      <c r="A1096" s="8" t="s">
        <v>8939</v>
      </c>
      <c r="B1096" s="8" t="s">
        <v>7042</v>
      </c>
      <c r="C1096" s="8" t="s">
        <v>8940</v>
      </c>
      <c r="D1096" s="8" t="s">
        <v>7191</v>
      </c>
      <c r="E1096" s="8" t="s">
        <v>89</v>
      </c>
      <c r="F1096" s="8">
        <v>98122</v>
      </c>
      <c r="H1096" s="8" t="s">
        <v>7018</v>
      </c>
      <c r="I1096" s="8">
        <v>163</v>
      </c>
      <c r="J1096" s="8">
        <v>163</v>
      </c>
      <c r="K1096" s="8" t="b">
        <v>1</v>
      </c>
    </row>
    <row r="1097" s="8" customFormat="1" spans="1:11">
      <c r="A1097" s="8" t="s">
        <v>8941</v>
      </c>
      <c r="B1097" s="8" t="s">
        <v>7042</v>
      </c>
      <c r="C1097" s="8" t="s">
        <v>8394</v>
      </c>
      <c r="D1097" s="8" t="s">
        <v>7066</v>
      </c>
      <c r="E1097" s="8" t="s">
        <v>7893</v>
      </c>
      <c r="F1097" s="8">
        <v>11439</v>
      </c>
      <c r="H1097" s="8" t="s">
        <v>7018</v>
      </c>
      <c r="I1097" s="8">
        <v>163</v>
      </c>
      <c r="J1097" s="8">
        <v>163</v>
      </c>
      <c r="K1097" s="8" t="b">
        <v>1</v>
      </c>
    </row>
    <row r="1098" s="8" customFormat="1" spans="1:11">
      <c r="A1098" s="8" t="s">
        <v>2593</v>
      </c>
      <c r="B1098" s="8" t="s">
        <v>7042</v>
      </c>
      <c r="C1098" s="8" t="s">
        <v>8942</v>
      </c>
      <c r="D1098" s="8" t="s">
        <v>7390</v>
      </c>
      <c r="E1098" s="8" t="s">
        <v>2592</v>
      </c>
      <c r="F1098" s="8">
        <v>38677</v>
      </c>
      <c r="H1098" s="8" t="s">
        <v>7028</v>
      </c>
      <c r="I1098" s="8">
        <v>163</v>
      </c>
      <c r="J1098" s="8">
        <v>163</v>
      </c>
      <c r="K1098" s="8" t="b">
        <v>1</v>
      </c>
    </row>
    <row r="1099" s="8" customFormat="1" spans="1:11">
      <c r="A1099" s="8" t="s">
        <v>8943</v>
      </c>
      <c r="B1099" s="8" t="s">
        <v>7042</v>
      </c>
      <c r="C1099" s="8" t="s">
        <v>8944</v>
      </c>
      <c r="D1099" s="8" t="s">
        <v>7223</v>
      </c>
      <c r="E1099" s="8" t="s">
        <v>7248</v>
      </c>
      <c r="F1099" s="8">
        <v>55105</v>
      </c>
      <c r="H1099" s="8" t="s">
        <v>7018</v>
      </c>
      <c r="I1099" s="8">
        <v>163</v>
      </c>
      <c r="J1099" s="8">
        <v>163</v>
      </c>
      <c r="K1099" s="8" t="b">
        <v>1</v>
      </c>
    </row>
    <row r="1100" s="8" customFormat="1" spans="1:11">
      <c r="A1100" s="8" t="s">
        <v>8945</v>
      </c>
      <c r="B1100" s="8" t="s">
        <v>7055</v>
      </c>
      <c r="D1100" s="8" t="s">
        <v>7089</v>
      </c>
      <c r="E1100" s="8" t="s">
        <v>8946</v>
      </c>
      <c r="F1100" s="8">
        <v>65251</v>
      </c>
      <c r="H1100" s="8" t="s">
        <v>7018</v>
      </c>
      <c r="I1100" s="8">
        <v>164</v>
      </c>
      <c r="J1100" s="8">
        <v>164</v>
      </c>
      <c r="K1100" s="8" t="b">
        <v>0</v>
      </c>
    </row>
    <row r="1101" s="8" customFormat="1" spans="1:11">
      <c r="A1101" s="8" t="s">
        <v>8947</v>
      </c>
      <c r="B1101" s="8" t="s">
        <v>7055</v>
      </c>
      <c r="D1101" s="8" t="s">
        <v>7174</v>
      </c>
      <c r="E1101" s="8" t="s">
        <v>8948</v>
      </c>
      <c r="F1101" s="8">
        <v>24503</v>
      </c>
      <c r="H1101" s="8" t="s">
        <v>7018</v>
      </c>
      <c r="I1101" s="8">
        <v>165</v>
      </c>
      <c r="J1101" s="8">
        <v>165</v>
      </c>
      <c r="K1101" s="8" t="b">
        <v>1</v>
      </c>
    </row>
    <row r="1102" s="8" customFormat="1" spans="1:11">
      <c r="A1102" s="8" t="s">
        <v>8949</v>
      </c>
      <c r="B1102" s="8" t="s">
        <v>7055</v>
      </c>
      <c r="C1102" s="8" t="s">
        <v>8950</v>
      </c>
      <c r="D1102" s="8" t="s">
        <v>7174</v>
      </c>
      <c r="E1102" s="8" t="s">
        <v>8951</v>
      </c>
      <c r="F1102" s="8">
        <v>24293</v>
      </c>
      <c r="H1102" s="8" t="s">
        <v>7028</v>
      </c>
      <c r="I1102" s="8">
        <v>165</v>
      </c>
      <c r="J1102" s="8">
        <v>165</v>
      </c>
      <c r="K1102" s="8" t="b">
        <v>1</v>
      </c>
    </row>
    <row r="1103" s="8" customFormat="1" spans="1:11">
      <c r="A1103" s="8" t="s">
        <v>8952</v>
      </c>
      <c r="B1103" s="8" t="s">
        <v>7055</v>
      </c>
      <c r="D1103" s="8" t="s">
        <v>7174</v>
      </c>
      <c r="E1103" s="8" t="s">
        <v>8465</v>
      </c>
      <c r="F1103" s="8">
        <v>22812</v>
      </c>
      <c r="H1103" s="8" t="s">
        <v>7018</v>
      </c>
      <c r="I1103" s="8">
        <v>167</v>
      </c>
      <c r="J1103" s="8">
        <v>167</v>
      </c>
      <c r="K1103" s="8" t="b">
        <v>1</v>
      </c>
    </row>
    <row r="1104" s="8" customFormat="1" spans="1:11">
      <c r="A1104" s="8" t="s">
        <v>8953</v>
      </c>
      <c r="B1104" s="8" t="s">
        <v>7055</v>
      </c>
      <c r="D1104" s="8" t="s">
        <v>7036</v>
      </c>
      <c r="E1104" s="8" t="s">
        <v>2064</v>
      </c>
      <c r="F1104" s="8">
        <v>27410</v>
      </c>
      <c r="H1104" s="8" t="s">
        <v>7018</v>
      </c>
      <c r="I1104" s="8">
        <v>167</v>
      </c>
      <c r="J1104" s="8">
        <v>167</v>
      </c>
      <c r="K1104" s="8" t="b">
        <v>1</v>
      </c>
    </row>
    <row r="1105" s="8" customFormat="1" spans="1:11">
      <c r="A1105" s="8" t="s">
        <v>8954</v>
      </c>
      <c r="B1105" s="8" t="s">
        <v>7055</v>
      </c>
      <c r="C1105" s="8" t="s">
        <v>8472</v>
      </c>
      <c r="D1105" s="8" t="s">
        <v>7066</v>
      </c>
      <c r="E1105" s="8" t="s">
        <v>7067</v>
      </c>
      <c r="F1105" s="8">
        <v>10004</v>
      </c>
      <c r="H1105" s="8" t="s">
        <v>7018</v>
      </c>
      <c r="I1105" s="8">
        <v>167</v>
      </c>
      <c r="J1105" s="8">
        <v>167</v>
      </c>
      <c r="K1105" s="8" t="b">
        <v>1</v>
      </c>
    </row>
    <row r="1106" s="8" customFormat="1" spans="1:11">
      <c r="A1106" s="8" t="s">
        <v>8955</v>
      </c>
      <c r="B1106" s="8" t="s">
        <v>7055</v>
      </c>
      <c r="D1106" s="8" t="s">
        <v>7188</v>
      </c>
      <c r="E1106" s="8" t="s">
        <v>8956</v>
      </c>
      <c r="F1106" s="8">
        <v>72503</v>
      </c>
      <c r="H1106" s="8" t="s">
        <v>7018</v>
      </c>
      <c r="I1106" s="8">
        <v>167</v>
      </c>
      <c r="J1106" s="8">
        <v>167</v>
      </c>
      <c r="K1106" s="8" t="b">
        <v>1</v>
      </c>
    </row>
    <row r="1107" s="8" customFormat="1" spans="1:11">
      <c r="A1107" s="8" t="s">
        <v>8957</v>
      </c>
      <c r="B1107" s="8" t="s">
        <v>7055</v>
      </c>
      <c r="C1107" s="8" t="s">
        <v>8958</v>
      </c>
      <c r="D1107" s="8" t="s">
        <v>7598</v>
      </c>
      <c r="E1107" s="8" t="s">
        <v>8959</v>
      </c>
      <c r="F1107" s="8">
        <v>736</v>
      </c>
      <c r="H1107" s="8" t="s">
        <v>7028</v>
      </c>
      <c r="I1107" s="8">
        <v>167</v>
      </c>
      <c r="J1107" s="8">
        <v>167</v>
      </c>
      <c r="K1107" s="8" t="b">
        <v>1</v>
      </c>
    </row>
    <row r="1108" s="8" customFormat="1" spans="1:11">
      <c r="A1108" s="8" t="s">
        <v>8960</v>
      </c>
      <c r="B1108" s="8" t="s">
        <v>7042</v>
      </c>
      <c r="C1108" s="8" t="s">
        <v>8961</v>
      </c>
      <c r="D1108" s="8" t="s">
        <v>7026</v>
      </c>
      <c r="E1108" s="8" t="s">
        <v>8962</v>
      </c>
      <c r="F1108" s="8">
        <v>92407</v>
      </c>
      <c r="H1108" s="8" t="s">
        <v>7028</v>
      </c>
      <c r="I1108" s="8">
        <v>170</v>
      </c>
      <c r="J1108" s="8">
        <v>170</v>
      </c>
      <c r="K1108" s="8" t="b">
        <v>1</v>
      </c>
    </row>
    <row r="1109" s="8" customFormat="1" spans="1:11">
      <c r="A1109" s="8" t="s">
        <v>8963</v>
      </c>
      <c r="B1109" s="8" t="s">
        <v>7042</v>
      </c>
      <c r="C1109" s="8" t="s">
        <v>8964</v>
      </c>
      <c r="D1109" s="8" t="s">
        <v>7048</v>
      </c>
      <c r="E1109" s="8" t="s">
        <v>947</v>
      </c>
      <c r="F1109" s="8">
        <v>32307</v>
      </c>
      <c r="H1109" s="8" t="s">
        <v>7028</v>
      </c>
      <c r="I1109" s="8">
        <v>170</v>
      </c>
      <c r="J1109" s="8">
        <v>170</v>
      </c>
      <c r="K1109" s="8" t="b">
        <v>1</v>
      </c>
    </row>
    <row r="1110" s="8" customFormat="1" spans="1:11">
      <c r="A1110" s="8" t="s">
        <v>1152</v>
      </c>
      <c r="B1110" s="8" t="s">
        <v>7042</v>
      </c>
      <c r="D1110" s="8" t="s">
        <v>7197</v>
      </c>
      <c r="E1110" s="8" t="s">
        <v>1151</v>
      </c>
      <c r="F1110" s="8">
        <v>66506</v>
      </c>
      <c r="H1110" s="8" t="s">
        <v>7028</v>
      </c>
      <c r="I1110" s="8">
        <v>170</v>
      </c>
      <c r="J1110" s="8">
        <v>170</v>
      </c>
      <c r="K1110" s="8" t="b">
        <v>1</v>
      </c>
    </row>
    <row r="1111" s="8" customFormat="1" spans="1:11">
      <c r="A1111" s="8" t="s">
        <v>8965</v>
      </c>
      <c r="B1111" s="8" t="s">
        <v>7042</v>
      </c>
      <c r="D1111" s="8" t="s">
        <v>7128</v>
      </c>
      <c r="E1111" s="8" t="s">
        <v>7166</v>
      </c>
      <c r="F1111" s="8">
        <v>31207</v>
      </c>
      <c r="H1111" s="8" t="s">
        <v>7018</v>
      </c>
      <c r="I1111" s="8">
        <v>170</v>
      </c>
      <c r="J1111" s="8">
        <v>170</v>
      </c>
      <c r="K1111" s="8" t="b">
        <v>1</v>
      </c>
    </row>
    <row r="1112" s="8" customFormat="1" spans="1:11">
      <c r="A1112" s="8" t="s">
        <v>8966</v>
      </c>
      <c r="B1112" s="8" t="s">
        <v>7042</v>
      </c>
      <c r="D1112" s="8" t="s">
        <v>7052</v>
      </c>
      <c r="E1112" s="8" t="s">
        <v>8967</v>
      </c>
      <c r="F1112" s="8">
        <v>6518</v>
      </c>
      <c r="H1112" s="8" t="s">
        <v>7018</v>
      </c>
      <c r="I1112" s="8">
        <v>170</v>
      </c>
      <c r="J1112" s="8">
        <v>170</v>
      </c>
      <c r="K1112" s="8" t="b">
        <v>1</v>
      </c>
    </row>
    <row r="1113" s="8" customFormat="1" spans="1:11">
      <c r="A1113" s="8" t="s">
        <v>1647</v>
      </c>
      <c r="B1113" s="8" t="s">
        <v>7042</v>
      </c>
      <c r="D1113" s="8" t="s">
        <v>7207</v>
      </c>
      <c r="E1113" s="8" t="s">
        <v>1646</v>
      </c>
      <c r="F1113" s="8">
        <v>35487</v>
      </c>
      <c r="H1113" s="8" t="s">
        <v>7028</v>
      </c>
      <c r="I1113" s="8">
        <v>170</v>
      </c>
      <c r="J1113" s="8">
        <v>170</v>
      </c>
      <c r="K1113" s="8" t="b">
        <v>1</v>
      </c>
    </row>
    <row r="1114" s="8" customFormat="1" spans="1:11">
      <c r="A1114" s="8" t="s">
        <v>1918</v>
      </c>
      <c r="B1114" s="8" t="s">
        <v>7042</v>
      </c>
      <c r="C1114" s="8" t="s">
        <v>8968</v>
      </c>
      <c r="D1114" s="8" t="s">
        <v>7220</v>
      </c>
      <c r="E1114" s="8" t="s">
        <v>1917</v>
      </c>
      <c r="F1114" s="8">
        <v>96822</v>
      </c>
      <c r="H1114" s="8" t="s">
        <v>7028</v>
      </c>
      <c r="I1114" s="8">
        <v>170</v>
      </c>
      <c r="J1114" s="8">
        <v>170</v>
      </c>
      <c r="K1114" s="8" t="b">
        <v>1</v>
      </c>
    </row>
    <row r="1115" s="8" customFormat="1" spans="1:11">
      <c r="A1115" s="8" t="s">
        <v>8969</v>
      </c>
      <c r="B1115" s="8" t="s">
        <v>7042</v>
      </c>
      <c r="D1115" s="8" t="s">
        <v>7026</v>
      </c>
      <c r="E1115" s="8" t="s">
        <v>8970</v>
      </c>
      <c r="F1115" s="8">
        <v>91750</v>
      </c>
      <c r="H1115" s="8" t="s">
        <v>7018</v>
      </c>
      <c r="I1115" s="8">
        <v>170</v>
      </c>
      <c r="J1115" s="8">
        <v>170</v>
      </c>
      <c r="K1115" s="8" t="b">
        <v>1</v>
      </c>
    </row>
    <row r="1116" s="8" customFormat="1" spans="1:11">
      <c r="A1116" s="8" t="s">
        <v>8971</v>
      </c>
      <c r="B1116" s="8" t="s">
        <v>7055</v>
      </c>
      <c r="C1116" s="8" t="s">
        <v>8972</v>
      </c>
      <c r="D1116" s="8" t="s">
        <v>7036</v>
      </c>
      <c r="E1116" s="8" t="s">
        <v>2062</v>
      </c>
      <c r="F1116" s="8">
        <v>28216</v>
      </c>
      <c r="H1116" s="8" t="s">
        <v>7018</v>
      </c>
      <c r="I1116" s="8">
        <v>172</v>
      </c>
      <c r="J1116" s="8">
        <v>172</v>
      </c>
      <c r="K1116" s="8" t="b">
        <v>1</v>
      </c>
    </row>
    <row r="1117" s="8" customFormat="1" spans="1:11">
      <c r="A1117" s="8" t="s">
        <v>8973</v>
      </c>
      <c r="B1117" s="8" t="s">
        <v>7055</v>
      </c>
      <c r="D1117" s="8" t="s">
        <v>7308</v>
      </c>
      <c r="E1117" s="8" t="s">
        <v>8325</v>
      </c>
      <c r="F1117" s="8">
        <v>37804</v>
      </c>
      <c r="H1117" s="8" t="s">
        <v>7018</v>
      </c>
      <c r="I1117" s="8">
        <v>172</v>
      </c>
      <c r="J1117" s="8">
        <v>172</v>
      </c>
      <c r="K1117" s="8" t="b">
        <v>1</v>
      </c>
    </row>
    <row r="1118" s="8" customFormat="1" spans="1:11">
      <c r="A1118" s="8" t="s">
        <v>8974</v>
      </c>
      <c r="B1118" s="8" t="s">
        <v>7055</v>
      </c>
      <c r="D1118" s="8" t="s">
        <v>7113</v>
      </c>
      <c r="E1118" s="8" t="s">
        <v>8975</v>
      </c>
      <c r="F1118" s="8">
        <v>19009</v>
      </c>
      <c r="H1118" s="8" t="s">
        <v>7018</v>
      </c>
      <c r="I1118" s="8">
        <v>174</v>
      </c>
      <c r="J1118" s="8">
        <v>174</v>
      </c>
      <c r="K1118" s="8" t="b">
        <v>1</v>
      </c>
    </row>
    <row r="1119" s="8" customFormat="1" spans="1:11">
      <c r="A1119" s="8" t="s">
        <v>8976</v>
      </c>
      <c r="B1119" s="8" t="s">
        <v>7055</v>
      </c>
      <c r="D1119" s="8" t="s">
        <v>7066</v>
      </c>
      <c r="E1119" s="8" t="s">
        <v>7067</v>
      </c>
      <c r="F1119" s="8">
        <v>10021</v>
      </c>
      <c r="H1119" s="8" t="s">
        <v>7018</v>
      </c>
      <c r="I1119" s="8">
        <v>174</v>
      </c>
      <c r="J1119" s="8">
        <v>174</v>
      </c>
      <c r="K1119" s="8" t="b">
        <v>1</v>
      </c>
    </row>
    <row r="1120" s="8" customFormat="1" spans="1:11">
      <c r="A1120" s="8" t="s">
        <v>8977</v>
      </c>
      <c r="B1120" s="8" t="s">
        <v>7055</v>
      </c>
      <c r="D1120" s="8" t="s">
        <v>7026</v>
      </c>
      <c r="E1120" s="8" t="s">
        <v>8978</v>
      </c>
      <c r="F1120" s="8">
        <v>96003</v>
      </c>
      <c r="H1120" s="8" t="s">
        <v>7018</v>
      </c>
      <c r="I1120" s="8">
        <v>174</v>
      </c>
      <c r="J1120" s="8">
        <v>174</v>
      </c>
      <c r="K1120" s="8" t="b">
        <v>1</v>
      </c>
    </row>
    <row r="1121" s="8" customFormat="1" spans="1:11">
      <c r="A1121" s="8" t="s">
        <v>8979</v>
      </c>
      <c r="B1121" s="8" t="s">
        <v>7055</v>
      </c>
      <c r="D1121" s="8" t="s">
        <v>7174</v>
      </c>
      <c r="E1121" s="8" t="s">
        <v>8652</v>
      </c>
      <c r="F1121" s="8">
        <v>23455</v>
      </c>
      <c r="H1121" s="8" t="s">
        <v>7018</v>
      </c>
      <c r="I1121" s="8">
        <v>174</v>
      </c>
      <c r="J1121" s="8">
        <v>174</v>
      </c>
      <c r="K1121" s="8" t="b">
        <v>1</v>
      </c>
    </row>
    <row r="1122" s="8" customFormat="1" spans="1:11">
      <c r="A1122" s="8" t="s">
        <v>8980</v>
      </c>
      <c r="B1122" s="8" t="s">
        <v>7055</v>
      </c>
      <c r="D1122" s="8" t="s">
        <v>7207</v>
      </c>
      <c r="E1122" s="8" t="s">
        <v>3231</v>
      </c>
      <c r="F1122" s="8">
        <v>35896</v>
      </c>
      <c r="H1122" s="8" t="s">
        <v>7018</v>
      </c>
      <c r="I1122" s="8">
        <v>178</v>
      </c>
      <c r="J1122" s="8">
        <v>178</v>
      </c>
      <c r="K1122" s="8" t="b">
        <v>1</v>
      </c>
    </row>
    <row r="1123" s="8" customFormat="1" spans="1:11">
      <c r="A1123" s="8" t="s">
        <v>8981</v>
      </c>
      <c r="B1123" s="8" t="s">
        <v>7055</v>
      </c>
      <c r="D1123" s="8" t="s">
        <v>7188</v>
      </c>
      <c r="E1123" s="8" t="s">
        <v>8643</v>
      </c>
      <c r="F1123" s="8">
        <v>71998</v>
      </c>
      <c r="H1123" s="8" t="s">
        <v>7018</v>
      </c>
      <c r="I1123" s="8">
        <v>178</v>
      </c>
      <c r="J1123" s="8">
        <v>178</v>
      </c>
      <c r="K1123" s="8" t="b">
        <v>1</v>
      </c>
    </row>
    <row r="1124" s="8" customFormat="1" spans="1:11">
      <c r="A1124" s="8" t="s">
        <v>3067</v>
      </c>
      <c r="B1124" s="8" t="s">
        <v>7042</v>
      </c>
      <c r="C1124" s="8" t="s">
        <v>8982</v>
      </c>
      <c r="D1124" s="8" t="s">
        <v>7471</v>
      </c>
      <c r="E1124" s="8" t="s">
        <v>7472</v>
      </c>
      <c r="F1124" s="8">
        <v>20064</v>
      </c>
      <c r="H1124" s="8" t="s">
        <v>7018</v>
      </c>
      <c r="I1124" s="8">
        <v>178</v>
      </c>
      <c r="J1124" s="8">
        <v>178</v>
      </c>
      <c r="K1124" s="8" t="b">
        <v>1</v>
      </c>
    </row>
    <row r="1125" s="8" customFormat="1" spans="1:11">
      <c r="A1125" s="8" t="s">
        <v>8983</v>
      </c>
      <c r="B1125" s="8" t="s">
        <v>7042</v>
      </c>
      <c r="D1125" s="8" t="s">
        <v>7137</v>
      </c>
      <c r="E1125" s="8" t="s">
        <v>8487</v>
      </c>
      <c r="F1125" s="8">
        <v>50311</v>
      </c>
      <c r="H1125" s="8" t="s">
        <v>7018</v>
      </c>
      <c r="I1125" s="8">
        <v>178</v>
      </c>
      <c r="J1125" s="8">
        <v>178</v>
      </c>
      <c r="K1125" s="8" t="b">
        <v>1</v>
      </c>
    </row>
    <row r="1126" s="8" customFormat="1" spans="1:11">
      <c r="A1126" s="8" t="s">
        <v>8984</v>
      </c>
      <c r="B1126" s="8" t="s">
        <v>7042</v>
      </c>
      <c r="C1126" s="8" t="s">
        <v>8985</v>
      </c>
      <c r="D1126" s="8" t="s">
        <v>7075</v>
      </c>
      <c r="E1126" s="8" t="s">
        <v>7354</v>
      </c>
      <c r="F1126" s="8">
        <v>45701</v>
      </c>
      <c r="H1126" s="8" t="s">
        <v>7028</v>
      </c>
      <c r="I1126" s="8">
        <v>178</v>
      </c>
      <c r="J1126" s="8">
        <v>178</v>
      </c>
      <c r="K1126" s="8" t="b">
        <v>1</v>
      </c>
    </row>
    <row r="1127" s="8" customFormat="1" spans="1:11">
      <c r="A1127" s="8" t="s">
        <v>3465</v>
      </c>
      <c r="B1127" s="8" t="s">
        <v>7042</v>
      </c>
      <c r="C1127" s="8" t="s">
        <v>8986</v>
      </c>
      <c r="D1127" s="8" t="s">
        <v>7026</v>
      </c>
      <c r="E1127" s="8" t="s">
        <v>2362</v>
      </c>
      <c r="F1127" s="8">
        <v>94132</v>
      </c>
      <c r="H1127" s="8" t="s">
        <v>7028</v>
      </c>
      <c r="I1127" s="8">
        <v>178</v>
      </c>
      <c r="J1127" s="8">
        <v>178</v>
      </c>
      <c r="K1127" s="8" t="b">
        <v>1</v>
      </c>
    </row>
    <row r="1128" s="8" customFormat="1" spans="1:11">
      <c r="A1128" s="8" t="s">
        <v>1789</v>
      </c>
      <c r="B1128" s="8" t="s">
        <v>7042</v>
      </c>
      <c r="D1128" s="8" t="s">
        <v>7188</v>
      </c>
      <c r="E1128" s="8" t="s">
        <v>1788</v>
      </c>
      <c r="F1128" s="8">
        <v>72701</v>
      </c>
      <c r="H1128" s="8" t="s">
        <v>7028</v>
      </c>
      <c r="I1128" s="8">
        <v>178</v>
      </c>
      <c r="J1128" s="8">
        <v>178</v>
      </c>
      <c r="K1128" s="8" t="b">
        <v>1</v>
      </c>
    </row>
    <row r="1129" s="8" customFormat="1" spans="1:11">
      <c r="A1129" s="8" t="s">
        <v>8987</v>
      </c>
      <c r="B1129" s="8" t="s">
        <v>7042</v>
      </c>
      <c r="C1129" s="8" t="s">
        <v>8988</v>
      </c>
      <c r="D1129" s="8" t="s">
        <v>7036</v>
      </c>
      <c r="E1129" s="8" t="s">
        <v>2062</v>
      </c>
      <c r="F1129" s="8">
        <v>28223</v>
      </c>
      <c r="H1129" s="8" t="s">
        <v>7028</v>
      </c>
      <c r="I1129" s="8">
        <v>178</v>
      </c>
      <c r="J1129" s="8">
        <v>178</v>
      </c>
      <c r="K1129" s="8" t="b">
        <v>1</v>
      </c>
    </row>
    <row r="1130" s="8" customFormat="1" spans="1:11">
      <c r="A1130" s="8" t="s">
        <v>2299</v>
      </c>
      <c r="B1130" s="8" t="s">
        <v>7042</v>
      </c>
      <c r="D1130" s="8" t="s">
        <v>7191</v>
      </c>
      <c r="E1130" s="8" t="s">
        <v>2298</v>
      </c>
      <c r="F1130" s="8">
        <v>99164</v>
      </c>
      <c r="H1130" s="8" t="s">
        <v>7028</v>
      </c>
      <c r="I1130" s="8">
        <v>178</v>
      </c>
      <c r="J1130" s="8">
        <v>178</v>
      </c>
      <c r="K1130" s="8" t="b">
        <v>1</v>
      </c>
    </row>
    <row r="1131" s="8" customFormat="1" spans="1:11">
      <c r="A1131" s="8" t="s">
        <v>8989</v>
      </c>
      <c r="B1131" s="8" t="s">
        <v>7055</v>
      </c>
      <c r="D1131" s="8" t="s">
        <v>7036</v>
      </c>
      <c r="E1131" s="8" t="s">
        <v>2064</v>
      </c>
      <c r="F1131" s="8">
        <v>27401</v>
      </c>
      <c r="H1131" s="8" t="s">
        <v>7018</v>
      </c>
      <c r="I1131" s="8">
        <v>180</v>
      </c>
      <c r="J1131" s="8">
        <v>180</v>
      </c>
      <c r="K1131" s="8" t="b">
        <v>1</v>
      </c>
    </row>
    <row r="1132" s="8" customFormat="1" spans="1:11">
      <c r="A1132" s="8" t="s">
        <v>8990</v>
      </c>
      <c r="B1132" s="8" t="s">
        <v>7055</v>
      </c>
      <c r="D1132" s="8" t="s">
        <v>7174</v>
      </c>
      <c r="E1132" s="8" t="s">
        <v>8991</v>
      </c>
      <c r="F1132" s="8">
        <v>24595</v>
      </c>
      <c r="H1132" s="8" t="s">
        <v>7018</v>
      </c>
      <c r="I1132" s="8">
        <v>180</v>
      </c>
      <c r="J1132" s="8">
        <v>180</v>
      </c>
      <c r="K1132" s="8" t="b">
        <v>1</v>
      </c>
    </row>
    <row r="1133" s="8" customFormat="1" spans="1:11">
      <c r="A1133" s="8" t="s">
        <v>8992</v>
      </c>
      <c r="B1133" s="8" t="s">
        <v>7055</v>
      </c>
      <c r="D1133" s="8" t="s">
        <v>7390</v>
      </c>
      <c r="E1133" s="8" t="s">
        <v>8993</v>
      </c>
      <c r="F1133" s="8">
        <v>39174</v>
      </c>
      <c r="H1133" s="8" t="s">
        <v>7018</v>
      </c>
      <c r="I1133" s="8">
        <v>181</v>
      </c>
      <c r="J1133" s="8">
        <v>181</v>
      </c>
      <c r="K1133" s="8" t="b">
        <v>0</v>
      </c>
    </row>
    <row r="1134" s="8" customFormat="1" spans="1:11">
      <c r="A1134" s="8" t="s">
        <v>8994</v>
      </c>
      <c r="B1134" s="8" t="s">
        <v>7055</v>
      </c>
      <c r="D1134" s="8" t="s">
        <v>7048</v>
      </c>
      <c r="E1134" s="8" t="s">
        <v>8995</v>
      </c>
      <c r="F1134" s="8">
        <v>34142</v>
      </c>
      <c r="H1134" s="8" t="s">
        <v>7018</v>
      </c>
      <c r="I1134" s="8">
        <v>182</v>
      </c>
      <c r="J1134" s="8">
        <v>182</v>
      </c>
      <c r="K1134" s="8" t="b">
        <v>1</v>
      </c>
    </row>
    <row r="1135" s="8" customFormat="1" spans="1:11">
      <c r="A1135" s="8" t="s">
        <v>8996</v>
      </c>
      <c r="B1135" s="8" t="s">
        <v>7055</v>
      </c>
      <c r="D1135" s="8" t="s">
        <v>7113</v>
      </c>
      <c r="E1135" s="8" t="s">
        <v>8997</v>
      </c>
      <c r="F1135" s="8">
        <v>19319</v>
      </c>
      <c r="H1135" s="8" t="s">
        <v>7028</v>
      </c>
      <c r="I1135" s="8">
        <v>182</v>
      </c>
      <c r="J1135" s="8">
        <v>182</v>
      </c>
      <c r="K1135" s="8" t="b">
        <v>1</v>
      </c>
    </row>
    <row r="1136" s="8" customFormat="1" spans="1:11">
      <c r="A1136" s="8" t="s">
        <v>8998</v>
      </c>
      <c r="B1136" s="8" t="s">
        <v>7055</v>
      </c>
      <c r="C1136" s="8" t="s">
        <v>8999</v>
      </c>
      <c r="D1136" s="8" t="s">
        <v>7066</v>
      </c>
      <c r="E1136" s="8" t="s">
        <v>3500</v>
      </c>
      <c r="F1136" s="8">
        <v>11225</v>
      </c>
      <c r="H1136" s="8" t="s">
        <v>7028</v>
      </c>
      <c r="I1136" s="8">
        <v>182</v>
      </c>
      <c r="J1136" s="8">
        <v>182</v>
      </c>
      <c r="K1136" s="8" t="b">
        <v>1</v>
      </c>
    </row>
    <row r="1137" s="8" customFormat="1" spans="1:11">
      <c r="A1137" s="8" t="s">
        <v>9000</v>
      </c>
      <c r="B1137" s="8" t="s">
        <v>7042</v>
      </c>
      <c r="D1137" s="8" t="s">
        <v>7041</v>
      </c>
      <c r="E1137" s="8" t="s">
        <v>9001</v>
      </c>
      <c r="F1137" s="8">
        <v>61625</v>
      </c>
      <c r="H1137" s="8" t="s">
        <v>7018</v>
      </c>
      <c r="I1137" s="8">
        <v>185</v>
      </c>
      <c r="J1137" s="8">
        <v>185</v>
      </c>
      <c r="K1137" s="8" t="b">
        <v>1</v>
      </c>
    </row>
    <row r="1138" s="8" customFormat="1" spans="1:11">
      <c r="A1138" s="8" t="s">
        <v>9002</v>
      </c>
      <c r="B1138" s="8" t="s">
        <v>7042</v>
      </c>
      <c r="C1138" s="8" t="s">
        <v>9003</v>
      </c>
      <c r="D1138" s="8" t="s">
        <v>7026</v>
      </c>
      <c r="E1138" s="8" t="s">
        <v>3363</v>
      </c>
      <c r="F1138" s="8">
        <v>93740</v>
      </c>
      <c r="H1138" s="8" t="s">
        <v>7028</v>
      </c>
      <c r="I1138" s="8">
        <v>185</v>
      </c>
      <c r="J1138" s="8">
        <v>185</v>
      </c>
      <c r="K1138" s="8" t="b">
        <v>1</v>
      </c>
    </row>
    <row r="1139" s="8" customFormat="1" spans="1:11">
      <c r="A1139" s="8" t="s">
        <v>9004</v>
      </c>
      <c r="B1139" s="8" t="s">
        <v>7042</v>
      </c>
      <c r="D1139" s="8" t="s">
        <v>7066</v>
      </c>
      <c r="E1139" s="8" t="s">
        <v>9005</v>
      </c>
      <c r="F1139" s="8">
        <v>11549</v>
      </c>
      <c r="H1139" s="8" t="s">
        <v>7018</v>
      </c>
      <c r="I1139" s="8">
        <v>185</v>
      </c>
      <c r="J1139" s="8">
        <v>185</v>
      </c>
      <c r="K1139" s="8" t="b">
        <v>1</v>
      </c>
    </row>
    <row r="1140" s="8" customFormat="1" spans="1:11">
      <c r="A1140" s="8" t="s">
        <v>9006</v>
      </c>
      <c r="B1140" s="8" t="s">
        <v>7042</v>
      </c>
      <c r="C1140" s="8" t="s">
        <v>9007</v>
      </c>
      <c r="D1140" s="8" t="s">
        <v>7384</v>
      </c>
      <c r="E1140" s="8" t="s">
        <v>2590</v>
      </c>
      <c r="F1140" s="8">
        <v>70803</v>
      </c>
      <c r="H1140" s="8" t="s">
        <v>7028</v>
      </c>
      <c r="I1140" s="8">
        <v>185</v>
      </c>
      <c r="J1140" s="8">
        <v>185</v>
      </c>
      <c r="K1140" s="8" t="b">
        <v>1</v>
      </c>
    </row>
    <row r="1141" s="8" customFormat="1" spans="1:11">
      <c r="A1141" s="8" t="s">
        <v>1291</v>
      </c>
      <c r="B1141" s="8" t="s">
        <v>7042</v>
      </c>
      <c r="C1141" s="8" t="s">
        <v>1291</v>
      </c>
      <c r="D1141" s="8" t="s">
        <v>7089</v>
      </c>
      <c r="E1141" s="8" t="s">
        <v>1290</v>
      </c>
      <c r="F1141" s="8">
        <v>65409</v>
      </c>
      <c r="H1141" s="8" t="s">
        <v>7028</v>
      </c>
      <c r="I1141" s="8">
        <v>185</v>
      </c>
      <c r="J1141" s="8">
        <v>185</v>
      </c>
      <c r="K1141" s="8" t="b">
        <v>1</v>
      </c>
    </row>
    <row r="1142" s="8" customFormat="1" spans="1:11">
      <c r="A1142" s="8" t="s">
        <v>9008</v>
      </c>
      <c r="B1142" s="8" t="s">
        <v>7042</v>
      </c>
      <c r="C1142" s="8" t="s">
        <v>9009</v>
      </c>
      <c r="D1142" s="8" t="s">
        <v>7640</v>
      </c>
      <c r="E1142" s="8" t="s">
        <v>2768</v>
      </c>
      <c r="F1142" s="8">
        <v>74078</v>
      </c>
      <c r="H1142" s="8" t="s">
        <v>7028</v>
      </c>
      <c r="I1142" s="8">
        <v>185</v>
      </c>
      <c r="J1142" s="8">
        <v>185</v>
      </c>
      <c r="K1142" s="8" t="b">
        <v>1</v>
      </c>
    </row>
    <row r="1143" s="8" customFormat="1" spans="1:11">
      <c r="A1143" s="8" t="s">
        <v>9010</v>
      </c>
      <c r="B1143" s="8" t="s">
        <v>7042</v>
      </c>
      <c r="D1143" s="8" t="s">
        <v>7207</v>
      </c>
      <c r="E1143" s="8" t="s">
        <v>8428</v>
      </c>
      <c r="F1143" s="8">
        <v>35229</v>
      </c>
      <c r="H1143" s="8" t="s">
        <v>7018</v>
      </c>
      <c r="I1143" s="8">
        <v>185</v>
      </c>
      <c r="J1143" s="8">
        <v>185</v>
      </c>
      <c r="K1143" s="8" t="b">
        <v>1</v>
      </c>
    </row>
    <row r="1144" s="8" customFormat="1" spans="1:11">
      <c r="A1144" s="8" t="s">
        <v>9011</v>
      </c>
      <c r="B1144" s="8" t="s">
        <v>7042</v>
      </c>
      <c r="C1144" s="8" t="s">
        <v>9012</v>
      </c>
      <c r="D1144" s="8" t="s">
        <v>7066</v>
      </c>
      <c r="E1144" s="8" t="s">
        <v>360</v>
      </c>
      <c r="F1144" s="8">
        <v>14618</v>
      </c>
      <c r="H1144" s="8" t="s">
        <v>7018</v>
      </c>
      <c r="I1144" s="8">
        <v>185</v>
      </c>
      <c r="J1144" s="8">
        <v>185</v>
      </c>
      <c r="K1144" s="8" t="b">
        <v>1</v>
      </c>
    </row>
    <row r="1145" s="8" customFormat="1" spans="1:11">
      <c r="A1145" s="8" t="s">
        <v>9013</v>
      </c>
      <c r="B1145" s="8" t="s">
        <v>7042</v>
      </c>
      <c r="D1145" s="8" t="s">
        <v>7106</v>
      </c>
      <c r="E1145" s="8" t="s">
        <v>2301</v>
      </c>
      <c r="F1145" s="8">
        <v>48221</v>
      </c>
      <c r="H1145" s="8" t="s">
        <v>7018</v>
      </c>
      <c r="I1145" s="8">
        <v>185</v>
      </c>
      <c r="J1145" s="8">
        <v>185</v>
      </c>
      <c r="K1145" s="8" t="b">
        <v>1</v>
      </c>
    </row>
    <row r="1146" s="8" customFormat="1" spans="1:11">
      <c r="A1146" s="8" t="s">
        <v>3187</v>
      </c>
      <c r="B1146" s="8" t="s">
        <v>7042</v>
      </c>
      <c r="D1146" s="8" t="s">
        <v>26</v>
      </c>
      <c r="E1146" s="8" t="s">
        <v>6842</v>
      </c>
      <c r="F1146" s="8">
        <v>83844</v>
      </c>
      <c r="H1146" s="8" t="s">
        <v>7028</v>
      </c>
      <c r="I1146" s="8">
        <v>185</v>
      </c>
      <c r="J1146" s="8">
        <v>185</v>
      </c>
      <c r="K1146" s="8" t="b">
        <v>1</v>
      </c>
    </row>
    <row r="1147" s="8" customFormat="1" spans="1:11">
      <c r="A1147" s="8" t="s">
        <v>9014</v>
      </c>
      <c r="B1147" s="8" t="s">
        <v>7040</v>
      </c>
      <c r="D1147" s="8" t="s">
        <v>7072</v>
      </c>
      <c r="E1147" s="8" t="s">
        <v>1266</v>
      </c>
      <c r="F1147" s="8">
        <v>53226</v>
      </c>
      <c r="G1147" s="8" t="s">
        <v>7022</v>
      </c>
      <c r="H1147" s="8" t="s">
        <v>7018</v>
      </c>
      <c r="I1147" s="8">
        <v>195</v>
      </c>
      <c r="J1147" s="8">
        <v>19</v>
      </c>
      <c r="K1147" s="8" t="b">
        <v>0</v>
      </c>
    </row>
    <row r="1148" s="8" customFormat="1" spans="1:11">
      <c r="A1148" s="8" t="s">
        <v>3313</v>
      </c>
      <c r="B1148" s="8" t="s">
        <v>7042</v>
      </c>
      <c r="C1148" s="8" t="s">
        <v>9015</v>
      </c>
      <c r="D1148" s="8" t="s">
        <v>7036</v>
      </c>
      <c r="E1148" s="8" t="s">
        <v>3312</v>
      </c>
      <c r="F1148" s="8">
        <v>27858</v>
      </c>
      <c r="H1148" s="8" t="s">
        <v>7028</v>
      </c>
      <c r="I1148" s="8">
        <v>195</v>
      </c>
      <c r="J1148" s="8">
        <v>195</v>
      </c>
      <c r="K1148" s="8" t="b">
        <v>1</v>
      </c>
    </row>
    <row r="1149" s="8" customFormat="1" spans="1:11">
      <c r="A1149" s="8" t="s">
        <v>9016</v>
      </c>
      <c r="B1149" s="8" t="s">
        <v>7042</v>
      </c>
      <c r="D1149" s="8" t="s">
        <v>7066</v>
      </c>
      <c r="E1149" s="8" t="s">
        <v>1459</v>
      </c>
      <c r="F1149" s="8">
        <v>12180</v>
      </c>
      <c r="H1149" s="8" t="s">
        <v>7018</v>
      </c>
      <c r="I1149" s="8">
        <v>195</v>
      </c>
      <c r="J1149" s="8">
        <v>195</v>
      </c>
      <c r="K1149" s="8" t="b">
        <v>1</v>
      </c>
    </row>
    <row r="1150" s="8" customFormat="1" spans="1:11">
      <c r="A1150" s="8" t="s">
        <v>9017</v>
      </c>
      <c r="B1150" s="8" t="s">
        <v>7042</v>
      </c>
      <c r="D1150" s="8" t="s">
        <v>7066</v>
      </c>
      <c r="E1150" s="8" t="s">
        <v>7067</v>
      </c>
      <c r="F1150" s="8">
        <v>10036</v>
      </c>
      <c r="H1150" s="8" t="s">
        <v>7018</v>
      </c>
      <c r="I1150" s="8">
        <v>195</v>
      </c>
      <c r="J1150" s="8">
        <v>195</v>
      </c>
      <c r="K1150" s="8" t="b">
        <v>1</v>
      </c>
    </row>
    <row r="1151" s="8" customFormat="1" spans="1:11">
      <c r="A1151" s="8" t="s">
        <v>2752</v>
      </c>
      <c r="B1151" s="8" t="s">
        <v>7042</v>
      </c>
      <c r="D1151" s="8" t="s">
        <v>7480</v>
      </c>
      <c r="E1151" s="8" t="s">
        <v>2751</v>
      </c>
      <c r="F1151" s="8">
        <v>40292</v>
      </c>
      <c r="H1151" s="8" t="s">
        <v>7028</v>
      </c>
      <c r="I1151" s="8">
        <v>195</v>
      </c>
      <c r="J1151" s="8">
        <v>195</v>
      </c>
      <c r="K1151" s="8" t="b">
        <v>1</v>
      </c>
    </row>
    <row r="1152" s="8" customFormat="1" spans="1:11">
      <c r="A1152" s="8" t="s">
        <v>9018</v>
      </c>
      <c r="B1152" s="8" t="s">
        <v>7042</v>
      </c>
      <c r="C1152" s="8" t="s">
        <v>9019</v>
      </c>
      <c r="D1152" s="8" t="s">
        <v>7736</v>
      </c>
      <c r="E1152" s="8" t="s">
        <v>2835</v>
      </c>
      <c r="F1152" s="8">
        <v>89557</v>
      </c>
      <c r="H1152" s="8" t="s">
        <v>7028</v>
      </c>
      <c r="I1152" s="8">
        <v>195</v>
      </c>
      <c r="J1152" s="8">
        <v>195</v>
      </c>
      <c r="K1152" s="8" t="b">
        <v>1</v>
      </c>
    </row>
    <row r="1153" s="8" customFormat="1" spans="1:11">
      <c r="A1153" s="8" t="s">
        <v>3338</v>
      </c>
      <c r="B1153" s="8" t="s">
        <v>7042</v>
      </c>
      <c r="D1153" s="8" t="s">
        <v>7640</v>
      </c>
      <c r="E1153" s="8" t="s">
        <v>3337</v>
      </c>
      <c r="F1153" s="8">
        <v>74104</v>
      </c>
      <c r="H1153" s="8" t="s">
        <v>7018</v>
      </c>
      <c r="I1153" s="8">
        <v>195</v>
      </c>
      <c r="J1153" s="8">
        <v>195</v>
      </c>
      <c r="K1153" s="8" t="b">
        <v>1</v>
      </c>
    </row>
    <row r="1154" s="8" customFormat="1" spans="1:11">
      <c r="A1154" s="8" t="s">
        <v>9020</v>
      </c>
      <c r="B1154" s="8" t="s">
        <v>7042</v>
      </c>
      <c r="C1154" s="8" t="s">
        <v>9021</v>
      </c>
      <c r="D1154" s="8" t="s">
        <v>7021</v>
      </c>
      <c r="E1154" s="8" t="s">
        <v>2634</v>
      </c>
      <c r="F1154" s="8">
        <v>46202</v>
      </c>
      <c r="H1154" s="8" t="s">
        <v>7028</v>
      </c>
      <c r="I1154" s="8">
        <v>201</v>
      </c>
      <c r="J1154" s="8">
        <v>201</v>
      </c>
      <c r="K1154" s="8" t="b">
        <v>1</v>
      </c>
    </row>
    <row r="1155" s="8" customFormat="1" spans="1:11">
      <c r="A1155" s="8" t="s">
        <v>9022</v>
      </c>
      <c r="B1155" s="8" t="s">
        <v>7042</v>
      </c>
      <c r="C1155" s="8" t="s">
        <v>9023</v>
      </c>
      <c r="D1155" s="8" t="s">
        <v>7113</v>
      </c>
      <c r="E1155" s="8" t="s">
        <v>63</v>
      </c>
      <c r="F1155" s="8">
        <v>19141</v>
      </c>
      <c r="H1155" s="8" t="s">
        <v>7018</v>
      </c>
      <c r="I1155" s="8">
        <v>201</v>
      </c>
      <c r="J1155" s="8">
        <v>201</v>
      </c>
      <c r="K1155" s="8" t="b">
        <v>1</v>
      </c>
    </row>
    <row r="1156" s="8" customFormat="1" spans="1:11">
      <c r="A1156" s="8" t="s">
        <v>9024</v>
      </c>
      <c r="B1156" s="8" t="s">
        <v>7042</v>
      </c>
      <c r="D1156" s="8" t="s">
        <v>7066</v>
      </c>
      <c r="E1156" s="8" t="s">
        <v>7067</v>
      </c>
      <c r="F1156" s="8">
        <v>10011</v>
      </c>
      <c r="H1156" s="8" t="s">
        <v>7018</v>
      </c>
      <c r="I1156" s="8">
        <v>201</v>
      </c>
      <c r="J1156" s="8">
        <v>201</v>
      </c>
      <c r="K1156" s="8" t="b">
        <v>1</v>
      </c>
    </row>
    <row r="1157" s="8" customFormat="1" spans="1:11">
      <c r="A1157" s="8" t="s">
        <v>9025</v>
      </c>
      <c r="B1157" s="8" t="s">
        <v>7042</v>
      </c>
      <c r="D1157" s="8" t="s">
        <v>7113</v>
      </c>
      <c r="E1157" s="8" t="s">
        <v>9026</v>
      </c>
      <c r="F1157" s="8">
        <v>15108</v>
      </c>
      <c r="H1157" s="8" t="s">
        <v>7018</v>
      </c>
      <c r="I1157" s="8">
        <v>201</v>
      </c>
      <c r="J1157" s="8">
        <v>201</v>
      </c>
      <c r="K1157" s="8" t="b">
        <v>1</v>
      </c>
    </row>
    <row r="1158" s="8" customFormat="1" spans="1:11">
      <c r="A1158" s="8" t="s">
        <v>9027</v>
      </c>
      <c r="B1158" s="8" t="s">
        <v>7042</v>
      </c>
      <c r="C1158" s="8" t="s">
        <v>9028</v>
      </c>
      <c r="D1158" s="8" t="s">
        <v>7036</v>
      </c>
      <c r="E1158" s="8" t="s">
        <v>7611</v>
      </c>
      <c r="F1158" s="8">
        <v>28403</v>
      </c>
      <c r="H1158" s="8" t="s">
        <v>7028</v>
      </c>
      <c r="I1158" s="8">
        <v>201</v>
      </c>
      <c r="J1158" s="8">
        <v>201</v>
      </c>
      <c r="K1158" s="8" t="b">
        <v>1</v>
      </c>
    </row>
    <row r="1159" s="8" customFormat="1" spans="1:11">
      <c r="A1159" s="8" t="s">
        <v>9029</v>
      </c>
      <c r="B1159" s="8" t="s">
        <v>7042</v>
      </c>
      <c r="C1159" s="8" t="s">
        <v>9030</v>
      </c>
      <c r="D1159" s="8" t="s">
        <v>7021</v>
      </c>
      <c r="E1159" s="8" t="s">
        <v>939</v>
      </c>
      <c r="F1159" s="8">
        <v>46383</v>
      </c>
      <c r="H1159" s="8" t="s">
        <v>7018</v>
      </c>
      <c r="I1159" s="8">
        <v>201</v>
      </c>
      <c r="J1159" s="8">
        <v>201</v>
      </c>
      <c r="K1159" s="8" t="b">
        <v>1</v>
      </c>
    </row>
    <row r="1160" s="8" customFormat="1" spans="1:11">
      <c r="A1160" s="8" t="s">
        <v>2302</v>
      </c>
      <c r="B1160" s="8" t="s">
        <v>7042</v>
      </c>
      <c r="D1160" s="8" t="s">
        <v>7106</v>
      </c>
      <c r="E1160" s="8" t="s">
        <v>2301</v>
      </c>
      <c r="F1160" s="8">
        <v>48202</v>
      </c>
      <c r="H1160" s="8" t="s">
        <v>7028</v>
      </c>
      <c r="I1160" s="8">
        <v>201</v>
      </c>
      <c r="J1160" s="8">
        <v>201</v>
      </c>
      <c r="K1160" s="8" t="b">
        <v>1</v>
      </c>
    </row>
    <row r="1161" s="8" customFormat="1" spans="1:11">
      <c r="A1161" s="8" t="s">
        <v>9031</v>
      </c>
      <c r="B1161" s="8" t="s">
        <v>7042</v>
      </c>
      <c r="D1161" s="8" t="s">
        <v>7075</v>
      </c>
      <c r="E1161" s="8" t="s">
        <v>2486</v>
      </c>
      <c r="F1161" s="8">
        <v>45207</v>
      </c>
      <c r="H1161" s="8" t="s">
        <v>7018</v>
      </c>
      <c r="I1161" s="8">
        <v>201</v>
      </c>
      <c r="J1161" s="8">
        <v>201</v>
      </c>
      <c r="K1161" s="8" t="b">
        <v>1</v>
      </c>
    </row>
    <row r="1162" s="8" customFormat="1" spans="1:11">
      <c r="A1162" s="8" t="s">
        <v>9032</v>
      </c>
      <c r="B1162" s="8" t="s">
        <v>7042</v>
      </c>
      <c r="D1162" s="8" t="s">
        <v>7113</v>
      </c>
      <c r="E1162" s="8" t="s">
        <v>92</v>
      </c>
      <c r="F1162" s="8">
        <v>15232</v>
      </c>
      <c r="H1162" s="8" t="s">
        <v>7018</v>
      </c>
      <c r="I1162" s="8">
        <v>209</v>
      </c>
      <c r="J1162" s="8">
        <v>209</v>
      </c>
      <c r="K1162" s="8" t="b">
        <v>1</v>
      </c>
    </row>
    <row r="1163" s="8" customFormat="1" spans="1:11">
      <c r="A1163" s="8" t="s">
        <v>950</v>
      </c>
      <c r="B1163" s="8" t="s">
        <v>7042</v>
      </c>
      <c r="D1163" s="8" t="s">
        <v>7048</v>
      </c>
      <c r="E1163" s="8" t="s">
        <v>949</v>
      </c>
      <c r="F1163" s="8">
        <v>33431</v>
      </c>
      <c r="H1163" s="8" t="s">
        <v>7028</v>
      </c>
      <c r="I1163" s="8">
        <v>209</v>
      </c>
      <c r="J1163" s="8">
        <v>209</v>
      </c>
      <c r="K1163" s="8" t="b">
        <v>1</v>
      </c>
    </row>
    <row r="1164" s="8" customFormat="1" spans="1:11">
      <c r="A1164" s="8" t="s">
        <v>3760</v>
      </c>
      <c r="B1164" s="8" t="s">
        <v>7042</v>
      </c>
      <c r="D1164" s="8" t="s">
        <v>7041</v>
      </c>
      <c r="E1164" s="8" t="s">
        <v>3759</v>
      </c>
      <c r="F1164" s="8">
        <v>61790</v>
      </c>
      <c r="H1164" s="8" t="s">
        <v>7028</v>
      </c>
      <c r="I1164" s="8">
        <v>209</v>
      </c>
      <c r="J1164" s="8">
        <v>209</v>
      </c>
      <c r="K1164" s="8" t="b">
        <v>1</v>
      </c>
    </row>
    <row r="1165" s="8" customFormat="1" spans="1:11">
      <c r="A1165" s="8" t="s">
        <v>9033</v>
      </c>
      <c r="B1165" s="8" t="s">
        <v>7042</v>
      </c>
      <c r="D1165" s="8" t="s">
        <v>7079</v>
      </c>
      <c r="E1165" s="8" t="s">
        <v>9034</v>
      </c>
      <c r="F1165" s="8">
        <v>97116</v>
      </c>
      <c r="H1165" s="8" t="s">
        <v>7018</v>
      </c>
      <c r="I1165" s="8">
        <v>209</v>
      </c>
      <c r="J1165" s="8">
        <v>209</v>
      </c>
      <c r="K1165" s="8" t="b">
        <v>1</v>
      </c>
    </row>
    <row r="1166" s="8" customFormat="1" spans="1:11">
      <c r="A1166" s="8" t="s">
        <v>9035</v>
      </c>
      <c r="B1166" s="8" t="s">
        <v>7042</v>
      </c>
      <c r="D1166" s="8" t="s">
        <v>7052</v>
      </c>
      <c r="E1166" s="8" t="s">
        <v>8784</v>
      </c>
      <c r="F1166" s="8">
        <v>6825</v>
      </c>
      <c r="H1166" s="8" t="s">
        <v>7018</v>
      </c>
      <c r="I1166" s="8">
        <v>209</v>
      </c>
      <c r="J1166" s="8">
        <v>209</v>
      </c>
      <c r="K1166" s="8" t="b">
        <v>1</v>
      </c>
    </row>
    <row r="1167" s="8" customFormat="1" spans="1:11">
      <c r="A1167" s="8" t="s">
        <v>9036</v>
      </c>
      <c r="B1167" s="8" t="s">
        <v>7042</v>
      </c>
      <c r="C1167" s="8" t="s">
        <v>9037</v>
      </c>
      <c r="D1167" s="8" t="s">
        <v>7016</v>
      </c>
      <c r="E1167" s="8" t="s">
        <v>9038</v>
      </c>
      <c r="F1167" s="8">
        <v>2747</v>
      </c>
      <c r="H1167" s="8" t="s">
        <v>7028</v>
      </c>
      <c r="I1167" s="8">
        <v>209</v>
      </c>
      <c r="J1167" s="8">
        <v>209</v>
      </c>
      <c r="K1167" s="8" t="b">
        <v>1</v>
      </c>
    </row>
    <row r="1168" s="8" customFormat="1" spans="1:11">
      <c r="A1168" s="8" t="s">
        <v>9039</v>
      </c>
      <c r="B1168" s="8" t="s">
        <v>7042</v>
      </c>
      <c r="D1168" s="8" t="s">
        <v>7113</v>
      </c>
      <c r="E1168" s="8" t="s">
        <v>9040</v>
      </c>
      <c r="F1168" s="8">
        <v>19383</v>
      </c>
      <c r="H1168" s="8" t="s">
        <v>7028</v>
      </c>
      <c r="I1168" s="8">
        <v>209</v>
      </c>
      <c r="J1168" s="8">
        <v>209</v>
      </c>
      <c r="K1168" s="8" t="b">
        <v>1</v>
      </c>
    </row>
    <row r="1169" s="8" customFormat="1" spans="1:11">
      <c r="A1169" s="8" t="s">
        <v>3230</v>
      </c>
      <c r="B1169" s="8" t="s">
        <v>7042</v>
      </c>
      <c r="D1169" s="8" t="s">
        <v>7021</v>
      </c>
      <c r="E1169" s="8" t="s">
        <v>3229</v>
      </c>
      <c r="F1169" s="8">
        <v>47306</v>
      </c>
      <c r="H1169" s="8" t="s">
        <v>7028</v>
      </c>
      <c r="I1169" s="8">
        <v>216</v>
      </c>
      <c r="J1169" s="8">
        <v>216</v>
      </c>
      <c r="K1169" s="8" t="b">
        <v>1</v>
      </c>
    </row>
    <row r="1170" s="8" customFormat="1" spans="1:11">
      <c r="A1170" s="8" t="s">
        <v>9041</v>
      </c>
      <c r="B1170" s="8" t="s">
        <v>7042</v>
      </c>
      <c r="C1170" s="8" t="s">
        <v>9042</v>
      </c>
      <c r="D1170" s="8" t="s">
        <v>7223</v>
      </c>
      <c r="E1170" s="8" t="s">
        <v>7464</v>
      </c>
      <c r="F1170" s="8">
        <v>55811</v>
      </c>
      <c r="H1170" s="8" t="s">
        <v>7018</v>
      </c>
      <c r="I1170" s="8">
        <v>216</v>
      </c>
      <c r="J1170" s="8">
        <v>216</v>
      </c>
      <c r="K1170" s="8" t="b">
        <v>1</v>
      </c>
    </row>
    <row r="1171" s="8" customFormat="1" spans="1:11">
      <c r="A1171" s="8" t="s">
        <v>1289</v>
      </c>
      <c r="B1171" s="8" t="s">
        <v>7042</v>
      </c>
      <c r="D1171" s="8" t="s">
        <v>7390</v>
      </c>
      <c r="E1171" s="8" t="s">
        <v>1288</v>
      </c>
      <c r="F1171" s="8">
        <v>39762</v>
      </c>
      <c r="H1171" s="8" t="s">
        <v>7028</v>
      </c>
      <c r="I1171" s="8">
        <v>216</v>
      </c>
      <c r="J1171" s="8">
        <v>216</v>
      </c>
      <c r="K1171" s="8" t="b">
        <v>1</v>
      </c>
    </row>
    <row r="1172" s="8" customFormat="1" spans="1:11">
      <c r="A1172" s="8" t="s">
        <v>9043</v>
      </c>
      <c r="B1172" s="8" t="s">
        <v>7042</v>
      </c>
      <c r="D1172" s="8" t="s">
        <v>7016</v>
      </c>
      <c r="E1172" s="8" t="s">
        <v>7520</v>
      </c>
      <c r="F1172" s="8">
        <v>1109</v>
      </c>
      <c r="H1172" s="8" t="s">
        <v>7018</v>
      </c>
      <c r="I1172" s="8">
        <v>216</v>
      </c>
      <c r="J1172" s="8">
        <v>216</v>
      </c>
      <c r="K1172" s="8" t="b">
        <v>1</v>
      </c>
    </row>
    <row r="1173" s="8" customFormat="1" spans="1:11">
      <c r="A1173" s="8" t="s">
        <v>9044</v>
      </c>
      <c r="B1173" s="8" t="s">
        <v>7042</v>
      </c>
      <c r="C1173" s="8" t="s">
        <v>9045</v>
      </c>
      <c r="D1173" s="8" t="s">
        <v>7223</v>
      </c>
      <c r="E1173" s="8" t="s">
        <v>7248</v>
      </c>
      <c r="F1173" s="8">
        <v>55105</v>
      </c>
      <c r="H1173" s="8" t="s">
        <v>7018</v>
      </c>
      <c r="I1173" s="8">
        <v>216</v>
      </c>
      <c r="J1173" s="8">
        <v>216</v>
      </c>
      <c r="K1173" s="8" t="b">
        <v>1</v>
      </c>
    </row>
    <row r="1174" s="8" customFormat="1" spans="1:11">
      <c r="A1174" s="8" t="s">
        <v>1643</v>
      </c>
      <c r="B1174" s="8" t="s">
        <v>7042</v>
      </c>
      <c r="D1174" s="8" t="s">
        <v>7111</v>
      </c>
      <c r="E1174" s="8" t="s">
        <v>1642</v>
      </c>
      <c r="F1174" s="8">
        <v>79409</v>
      </c>
      <c r="H1174" s="8" t="s">
        <v>7028</v>
      </c>
      <c r="I1174" s="8">
        <v>216</v>
      </c>
      <c r="J1174" s="8">
        <v>216</v>
      </c>
      <c r="K1174" s="8" t="b">
        <v>1</v>
      </c>
    </row>
    <row r="1175" s="8" customFormat="1" spans="1:11">
      <c r="A1175" s="8" t="s">
        <v>9046</v>
      </c>
      <c r="B1175" s="8" t="s">
        <v>7042</v>
      </c>
      <c r="C1175" s="8" t="s">
        <v>9047</v>
      </c>
      <c r="D1175" s="8" t="s">
        <v>7016</v>
      </c>
      <c r="E1175" s="8" t="s">
        <v>182</v>
      </c>
      <c r="F1175" s="8">
        <v>2125</v>
      </c>
      <c r="H1175" s="8" t="s">
        <v>7028</v>
      </c>
      <c r="I1175" s="8">
        <v>216</v>
      </c>
      <c r="J1175" s="8">
        <v>216</v>
      </c>
      <c r="K1175" s="8" t="b">
        <v>1</v>
      </c>
    </row>
    <row r="1176" s="8" customFormat="1" spans="1:11">
      <c r="A1176" s="8" t="s">
        <v>2065</v>
      </c>
      <c r="B1176" s="8" t="s">
        <v>7042</v>
      </c>
      <c r="C1176" s="8" t="s">
        <v>9048</v>
      </c>
      <c r="D1176" s="8" t="s">
        <v>7036</v>
      </c>
      <c r="E1176" s="8" t="s">
        <v>2064</v>
      </c>
      <c r="F1176" s="8">
        <v>27402</v>
      </c>
      <c r="H1176" s="8" t="s">
        <v>7028</v>
      </c>
      <c r="I1176" s="8">
        <v>216</v>
      </c>
      <c r="J1176" s="8">
        <v>216</v>
      </c>
      <c r="K1176" s="8" t="b">
        <v>1</v>
      </c>
    </row>
    <row r="1177" s="8" customFormat="1" spans="1:11">
      <c r="A1177" s="8" t="s">
        <v>9049</v>
      </c>
      <c r="B1177" s="8" t="s">
        <v>7042</v>
      </c>
      <c r="C1177" s="8" t="s">
        <v>8944</v>
      </c>
      <c r="D1177" s="8" t="s">
        <v>7111</v>
      </c>
      <c r="E1177" s="8" t="s">
        <v>342</v>
      </c>
      <c r="F1177" s="8">
        <v>77006</v>
      </c>
      <c r="H1177" s="8" t="s">
        <v>7018</v>
      </c>
      <c r="I1177" s="8">
        <v>216</v>
      </c>
      <c r="J1177" s="8">
        <v>216</v>
      </c>
      <c r="K1177" s="8" t="b">
        <v>1</v>
      </c>
    </row>
    <row r="1178" s="8" customFormat="1" spans="1:11">
      <c r="A1178" s="8" t="s">
        <v>2248</v>
      </c>
      <c r="B1178" s="8" t="s">
        <v>7042</v>
      </c>
      <c r="D1178" s="8" t="s">
        <v>9050</v>
      </c>
      <c r="E1178" s="8" t="s">
        <v>2247</v>
      </c>
      <c r="F1178" s="8">
        <v>82071</v>
      </c>
      <c r="H1178" s="8" t="s">
        <v>7028</v>
      </c>
      <c r="I1178" s="8">
        <v>216</v>
      </c>
      <c r="J1178" s="8">
        <v>216</v>
      </c>
      <c r="K1178" s="8" t="b">
        <v>1</v>
      </c>
    </row>
    <row r="1179" s="8" customFormat="1" spans="1:11">
      <c r="A1179" s="8" t="s">
        <v>2307</v>
      </c>
      <c r="B1179" s="8" t="s">
        <v>7042</v>
      </c>
      <c r="C1179" s="8" t="s">
        <v>9051</v>
      </c>
      <c r="D1179" s="8" t="s">
        <v>7494</v>
      </c>
      <c r="E1179" s="8" t="s">
        <v>2306</v>
      </c>
      <c r="F1179" s="8">
        <v>26506</v>
      </c>
      <c r="H1179" s="8" t="s">
        <v>7028</v>
      </c>
      <c r="I1179" s="8">
        <v>216</v>
      </c>
      <c r="J1179" s="8">
        <v>216</v>
      </c>
      <c r="K1179" s="8" t="b">
        <v>1</v>
      </c>
    </row>
    <row r="1180" s="8" customFormat="1" spans="1:11">
      <c r="A1180" s="8" t="s">
        <v>980</v>
      </c>
      <c r="B1180" s="8" t="s">
        <v>7042</v>
      </c>
      <c r="D1180" s="8" t="s">
        <v>7128</v>
      </c>
      <c r="E1180" s="8" t="s">
        <v>102</v>
      </c>
      <c r="F1180" s="8">
        <v>30302</v>
      </c>
      <c r="H1180" s="8" t="s">
        <v>7028</v>
      </c>
      <c r="I1180" s="8">
        <v>227</v>
      </c>
      <c r="J1180" s="8">
        <v>227</v>
      </c>
      <c r="K1180" s="8" t="b">
        <v>1</v>
      </c>
    </row>
    <row r="1181" s="8" customFormat="1" spans="1:11">
      <c r="A1181" s="8" t="s">
        <v>9052</v>
      </c>
      <c r="B1181" s="8" t="s">
        <v>7042</v>
      </c>
      <c r="D1181" s="8" t="s">
        <v>7075</v>
      </c>
      <c r="E1181" s="8" t="s">
        <v>2923</v>
      </c>
      <c r="F1181" s="8">
        <v>44242</v>
      </c>
      <c r="H1181" s="8" t="s">
        <v>7028</v>
      </c>
      <c r="I1181" s="8">
        <v>227</v>
      </c>
      <c r="J1181" s="8">
        <v>227</v>
      </c>
      <c r="K1181" s="8" t="b">
        <v>1</v>
      </c>
    </row>
    <row r="1182" s="8" customFormat="1" spans="1:11">
      <c r="A1182" s="8" t="s">
        <v>9053</v>
      </c>
      <c r="B1182" s="8" t="s">
        <v>7042</v>
      </c>
      <c r="D1182" s="8" t="s">
        <v>7113</v>
      </c>
      <c r="E1182" s="8" t="s">
        <v>2430</v>
      </c>
      <c r="F1182" s="8">
        <v>18612</v>
      </c>
      <c r="H1182" s="8" t="s">
        <v>7018</v>
      </c>
      <c r="I1182" s="8">
        <v>227</v>
      </c>
      <c r="J1182" s="8">
        <v>227</v>
      </c>
      <c r="K1182" s="8" t="b">
        <v>1</v>
      </c>
    </row>
    <row r="1183" s="8" customFormat="1" spans="1:11">
      <c r="A1183" s="8" t="s">
        <v>1374</v>
      </c>
      <c r="B1183" s="8" t="s">
        <v>7042</v>
      </c>
      <c r="D1183" s="8" t="s">
        <v>7048</v>
      </c>
      <c r="E1183" s="8" t="s">
        <v>1373</v>
      </c>
      <c r="F1183" s="8">
        <v>33314</v>
      </c>
      <c r="H1183" s="8" t="s">
        <v>7018</v>
      </c>
      <c r="I1183" s="8">
        <v>227</v>
      </c>
      <c r="J1183" s="8">
        <v>227</v>
      </c>
      <c r="K1183" s="8" t="b">
        <v>1</v>
      </c>
    </row>
    <row r="1184" s="8" customFormat="1" spans="1:11">
      <c r="A1184" s="8" t="s">
        <v>9054</v>
      </c>
      <c r="B1184" s="8" t="s">
        <v>7042</v>
      </c>
      <c r="C1184" s="8" t="s">
        <v>9055</v>
      </c>
      <c r="D1184" s="8" t="s">
        <v>7207</v>
      </c>
      <c r="E1184" s="8" t="s">
        <v>3231</v>
      </c>
      <c r="F1184" s="8">
        <v>35899</v>
      </c>
      <c r="H1184" s="8" t="s">
        <v>7028</v>
      </c>
      <c r="I1184" s="8">
        <v>227</v>
      </c>
      <c r="J1184" s="8">
        <v>227</v>
      </c>
      <c r="K1184" s="8" t="b">
        <v>1</v>
      </c>
    </row>
    <row r="1185" s="8" customFormat="1" spans="1:11">
      <c r="A1185" s="8" t="s">
        <v>9056</v>
      </c>
      <c r="B1185" s="8" t="s">
        <v>7042</v>
      </c>
      <c r="D1185" s="8" t="s">
        <v>7111</v>
      </c>
      <c r="E1185" s="8" t="s">
        <v>2997</v>
      </c>
      <c r="F1185" s="8">
        <v>78539</v>
      </c>
      <c r="H1185" s="8" t="s">
        <v>7028</v>
      </c>
      <c r="I1185" s="8">
        <v>227</v>
      </c>
      <c r="J1185" s="8">
        <v>227</v>
      </c>
      <c r="K1185" s="8" t="b">
        <v>1</v>
      </c>
    </row>
    <row r="1186" s="8" customFormat="1" spans="1:11">
      <c r="A1186" s="8" t="s">
        <v>9057</v>
      </c>
      <c r="B1186" s="8" t="s">
        <v>7042</v>
      </c>
      <c r="D1186" s="8" t="s">
        <v>7036</v>
      </c>
      <c r="E1186" s="8" t="s">
        <v>9058</v>
      </c>
      <c r="F1186" s="8">
        <v>28723</v>
      </c>
      <c r="H1186" s="8" t="s">
        <v>7028</v>
      </c>
      <c r="I1186" s="8">
        <v>227</v>
      </c>
      <c r="J1186" s="8">
        <v>227</v>
      </c>
      <c r="K1186" s="8" t="b">
        <v>1</v>
      </c>
    </row>
    <row r="1187" s="8" customFormat="1" spans="1:11">
      <c r="A1187" s="8" t="s">
        <v>9059</v>
      </c>
      <c r="B1187" s="8" t="s">
        <v>7042</v>
      </c>
      <c r="D1187" s="8" t="s">
        <v>7113</v>
      </c>
      <c r="E1187" s="8" t="s">
        <v>9060</v>
      </c>
      <c r="F1187" s="8">
        <v>19013</v>
      </c>
      <c r="H1187" s="8" t="s">
        <v>7018</v>
      </c>
      <c r="I1187" s="8">
        <v>227</v>
      </c>
      <c r="J1187" s="8">
        <v>227</v>
      </c>
      <c r="K1187" s="8" t="b">
        <v>1</v>
      </c>
    </row>
    <row r="1188" s="8" customFormat="1" spans="1:11">
      <c r="A1188" s="8" t="s">
        <v>9061</v>
      </c>
      <c r="B1188" s="8" t="s">
        <v>7042</v>
      </c>
      <c r="D1188" s="8" t="s">
        <v>7106</v>
      </c>
      <c r="E1188" s="8" t="s">
        <v>9062</v>
      </c>
      <c r="F1188" s="8">
        <v>49401</v>
      </c>
      <c r="H1188" s="8" t="s">
        <v>7028</v>
      </c>
      <c r="I1188" s="8">
        <v>235</v>
      </c>
      <c r="J1188" s="8">
        <v>235</v>
      </c>
      <c r="K1188" s="8" t="b">
        <v>0</v>
      </c>
    </row>
    <row r="1189" s="8" customFormat="1" spans="1:11">
      <c r="A1189" s="8" t="s">
        <v>9063</v>
      </c>
      <c r="B1189" s="8" t="s">
        <v>7042</v>
      </c>
      <c r="D1189" s="8" t="s">
        <v>7026</v>
      </c>
      <c r="E1189" s="8" t="s">
        <v>9064</v>
      </c>
      <c r="F1189" s="8">
        <v>91702</v>
      </c>
      <c r="H1189" s="8" t="s">
        <v>7018</v>
      </c>
      <c r="I1189" s="8">
        <v>236</v>
      </c>
      <c r="J1189" s="8">
        <v>236</v>
      </c>
      <c r="K1189" s="8" t="b">
        <v>1</v>
      </c>
    </row>
    <row r="1190" s="8" customFormat="1" spans="1:11">
      <c r="A1190" s="8" t="s">
        <v>9065</v>
      </c>
      <c r="B1190" s="8" t="s">
        <v>7042</v>
      </c>
      <c r="D1190" s="8" t="s">
        <v>7308</v>
      </c>
      <c r="E1190" s="8" t="s">
        <v>232</v>
      </c>
      <c r="F1190" s="8">
        <v>37212</v>
      </c>
      <c r="H1190" s="8" t="s">
        <v>7018</v>
      </c>
      <c r="I1190" s="8">
        <v>236</v>
      </c>
      <c r="J1190" s="8">
        <v>236</v>
      </c>
      <c r="K1190" s="8" t="b">
        <v>1</v>
      </c>
    </row>
    <row r="1191" s="8" customFormat="1" spans="1:11">
      <c r="A1191" s="8" t="s">
        <v>9066</v>
      </c>
      <c r="B1191" s="8" t="s">
        <v>7042</v>
      </c>
      <c r="D1191" s="8" t="s">
        <v>7223</v>
      </c>
      <c r="E1191" s="8" t="s">
        <v>7248</v>
      </c>
      <c r="F1191" s="8">
        <v>55112</v>
      </c>
      <c r="H1191" s="8" t="s">
        <v>7018</v>
      </c>
      <c r="I1191" s="8">
        <v>236</v>
      </c>
      <c r="J1191" s="8">
        <v>236</v>
      </c>
      <c r="K1191" s="8" t="b">
        <v>1</v>
      </c>
    </row>
    <row r="1192" s="8" customFormat="1" spans="1:11">
      <c r="A1192" s="8" t="s">
        <v>9067</v>
      </c>
      <c r="B1192" s="8" t="s">
        <v>7042</v>
      </c>
      <c r="D1192" s="8" t="s">
        <v>7026</v>
      </c>
      <c r="E1192" s="8" t="s">
        <v>9068</v>
      </c>
      <c r="F1192" s="8">
        <v>90639</v>
      </c>
      <c r="H1192" s="8" t="s">
        <v>7018</v>
      </c>
      <c r="I1192" s="8">
        <v>236</v>
      </c>
      <c r="J1192" s="8">
        <v>236</v>
      </c>
      <c r="K1192" s="8" t="b">
        <v>1</v>
      </c>
    </row>
    <row r="1193" s="8" customFormat="1" spans="1:11">
      <c r="A1193" s="8" t="s">
        <v>9069</v>
      </c>
      <c r="B1193" s="8" t="s">
        <v>7042</v>
      </c>
      <c r="D1193" s="8" t="s">
        <v>7471</v>
      </c>
      <c r="E1193" s="8" t="s">
        <v>7472</v>
      </c>
      <c r="F1193" s="8">
        <v>20002</v>
      </c>
      <c r="H1193" s="8" t="s">
        <v>7018</v>
      </c>
      <c r="I1193" s="8">
        <v>236</v>
      </c>
      <c r="J1193" s="8">
        <v>236</v>
      </c>
      <c r="K1193" s="8" t="b">
        <v>1</v>
      </c>
    </row>
    <row r="1194" s="8" customFormat="1" spans="1:11">
      <c r="A1194" s="8" t="s">
        <v>9070</v>
      </c>
      <c r="B1194" s="8" t="s">
        <v>7042</v>
      </c>
      <c r="D1194" s="8" t="s">
        <v>7308</v>
      </c>
      <c r="E1194" s="8" t="s">
        <v>232</v>
      </c>
      <c r="F1194" s="8">
        <v>37204</v>
      </c>
      <c r="H1194" s="8" t="s">
        <v>7018</v>
      </c>
      <c r="I1194" s="8">
        <v>236</v>
      </c>
      <c r="J1194" s="8">
        <v>236</v>
      </c>
      <c r="K1194" s="8" t="b">
        <v>1</v>
      </c>
    </row>
    <row r="1195" s="8" customFormat="1" spans="1:11">
      <c r="A1195" s="8" t="s">
        <v>9071</v>
      </c>
      <c r="B1195" s="8" t="s">
        <v>7042</v>
      </c>
      <c r="C1195" s="8" t="s">
        <v>9072</v>
      </c>
      <c r="D1195" s="8" t="s">
        <v>7183</v>
      </c>
      <c r="E1195" s="8" t="s">
        <v>1843</v>
      </c>
      <c r="F1195" s="8">
        <v>80217</v>
      </c>
      <c r="H1195" s="8" t="s">
        <v>7028</v>
      </c>
      <c r="I1195" s="8">
        <v>236</v>
      </c>
      <c r="J1195" s="8">
        <v>236</v>
      </c>
      <c r="K1195" s="8" t="b">
        <v>1</v>
      </c>
    </row>
    <row r="1196" s="8" customFormat="1" spans="1:11">
      <c r="A1196" s="8" t="s">
        <v>9073</v>
      </c>
      <c r="B1196" s="8" t="s">
        <v>7042</v>
      </c>
      <c r="D1196" s="8" t="s">
        <v>7653</v>
      </c>
      <c r="E1196" s="8" t="s">
        <v>2056</v>
      </c>
      <c r="F1196" s="8">
        <v>87131</v>
      </c>
      <c r="H1196" s="8" t="s">
        <v>7028</v>
      </c>
      <c r="I1196" s="8">
        <v>236</v>
      </c>
      <c r="J1196" s="8">
        <v>236</v>
      </c>
      <c r="K1196" s="8" t="b">
        <v>1</v>
      </c>
    </row>
    <row r="1197" s="8" customFormat="1" spans="1:11">
      <c r="A1197" s="8" t="s">
        <v>3340</v>
      </c>
      <c r="B1197" s="8" t="s">
        <v>7042</v>
      </c>
      <c r="D1197" s="8" t="s">
        <v>7608</v>
      </c>
      <c r="E1197" s="8" t="s">
        <v>3339</v>
      </c>
      <c r="F1197" s="8">
        <v>58202</v>
      </c>
      <c r="H1197" s="8" t="s">
        <v>7028</v>
      </c>
      <c r="I1197" s="8">
        <v>236</v>
      </c>
      <c r="J1197" s="8">
        <v>236</v>
      </c>
      <c r="K1197" s="8" t="b">
        <v>1</v>
      </c>
    </row>
    <row r="1198" s="8" customFormat="1" spans="1:11">
      <c r="A1198" s="8" t="s">
        <v>9074</v>
      </c>
      <c r="B1198" s="8" t="s">
        <v>7042</v>
      </c>
      <c r="D1198" s="8" t="s">
        <v>7048</v>
      </c>
      <c r="E1198" s="8" t="s">
        <v>7756</v>
      </c>
      <c r="F1198" s="8">
        <v>32224</v>
      </c>
      <c r="H1198" s="8" t="s">
        <v>7028</v>
      </c>
      <c r="I1198" s="8">
        <v>236</v>
      </c>
      <c r="J1198" s="8">
        <v>236</v>
      </c>
      <c r="K1198" s="8" t="b">
        <v>1</v>
      </c>
    </row>
    <row r="1199" s="8" customFormat="1" spans="1:11">
      <c r="A1199" s="8" t="s">
        <v>2798</v>
      </c>
      <c r="B1199" s="8" t="s">
        <v>7042</v>
      </c>
      <c r="C1199" s="8" t="s">
        <v>9075</v>
      </c>
      <c r="D1199" s="8" t="s">
        <v>7111</v>
      </c>
      <c r="E1199" s="8" t="s">
        <v>2797</v>
      </c>
      <c r="F1199" s="8">
        <v>76019</v>
      </c>
      <c r="H1199" s="8" t="s">
        <v>7028</v>
      </c>
      <c r="I1199" s="8">
        <v>236</v>
      </c>
      <c r="J1199" s="8">
        <v>236</v>
      </c>
      <c r="K1199" s="8" t="b">
        <v>1</v>
      </c>
    </row>
    <row r="1200" s="8" customFormat="1" spans="1:11">
      <c r="A1200" s="8" t="s">
        <v>9076</v>
      </c>
      <c r="B1200" s="8" t="s">
        <v>7042</v>
      </c>
      <c r="D1200" s="8" t="s">
        <v>7016</v>
      </c>
      <c r="E1200" s="8" t="s">
        <v>7520</v>
      </c>
      <c r="F1200" s="8">
        <v>1119</v>
      </c>
      <c r="H1200" s="8" t="s">
        <v>7018</v>
      </c>
      <c r="I1200" s="8">
        <v>236</v>
      </c>
      <c r="J1200" s="8">
        <v>236</v>
      </c>
      <c r="K1200" s="8" t="b">
        <v>1</v>
      </c>
    </row>
    <row r="1201" s="8" customFormat="1" spans="1:11">
      <c r="A1201" s="8" t="s">
        <v>9077</v>
      </c>
      <c r="B1201" s="8" t="s">
        <v>7042</v>
      </c>
      <c r="D1201" s="8" t="s">
        <v>7048</v>
      </c>
      <c r="E1201" s="8" t="s">
        <v>1373</v>
      </c>
      <c r="F1201" s="8">
        <v>33309</v>
      </c>
      <c r="H1201" s="8" t="s">
        <v>7018</v>
      </c>
      <c r="I1201" s="8">
        <v>249</v>
      </c>
      <c r="J1201" s="8">
        <v>249</v>
      </c>
      <c r="K1201" s="8" t="b">
        <v>1</v>
      </c>
    </row>
    <row r="1202" s="8" customFormat="1" spans="1:11">
      <c r="A1202" s="8" t="s">
        <v>9078</v>
      </c>
      <c r="B1202" s="8" t="s">
        <v>7042</v>
      </c>
      <c r="C1202" s="8" t="s">
        <v>9079</v>
      </c>
      <c r="D1202" s="8" t="s">
        <v>7089</v>
      </c>
      <c r="E1202" s="8" t="s">
        <v>9080</v>
      </c>
      <c r="F1202" s="8">
        <v>63141</v>
      </c>
      <c r="H1202" s="8" t="s">
        <v>7018</v>
      </c>
      <c r="I1202" s="8">
        <v>249</v>
      </c>
      <c r="J1202" s="8">
        <v>249</v>
      </c>
      <c r="K1202" s="8" t="b">
        <v>1</v>
      </c>
    </row>
    <row r="1203" s="8" customFormat="1" spans="1:11">
      <c r="A1203" s="8" t="s">
        <v>9081</v>
      </c>
      <c r="B1203" s="8" t="s">
        <v>7042</v>
      </c>
      <c r="D1203" s="8" t="s">
        <v>7608</v>
      </c>
      <c r="E1203" s="8" t="s">
        <v>3314</v>
      </c>
      <c r="F1203" s="8">
        <v>58108</v>
      </c>
      <c r="H1203" s="8" t="s">
        <v>7028</v>
      </c>
      <c r="I1203" s="8">
        <v>249</v>
      </c>
      <c r="J1203" s="8">
        <v>249</v>
      </c>
      <c r="K1203" s="8" t="b">
        <v>1</v>
      </c>
    </row>
    <row r="1204" s="8" customFormat="1" spans="1:11">
      <c r="A1204" s="8" t="s">
        <v>2646</v>
      </c>
      <c r="B1204" s="8" t="s">
        <v>7042</v>
      </c>
      <c r="C1204" s="8" t="s">
        <v>9082</v>
      </c>
      <c r="D1204" s="8" t="s">
        <v>7032</v>
      </c>
      <c r="E1204" s="8" t="s">
        <v>2645</v>
      </c>
      <c r="F1204" s="8">
        <v>86011</v>
      </c>
      <c r="H1204" s="8" t="s">
        <v>7028</v>
      </c>
      <c r="I1204" s="8">
        <v>249</v>
      </c>
      <c r="J1204" s="8">
        <v>249</v>
      </c>
      <c r="K1204" s="8" t="b">
        <v>1</v>
      </c>
    </row>
    <row r="1205" s="8" customFormat="1" spans="1:11">
      <c r="A1205" s="8" t="s">
        <v>9083</v>
      </c>
      <c r="B1205" s="8" t="s">
        <v>7042</v>
      </c>
      <c r="D1205" s="8" t="s">
        <v>7066</v>
      </c>
      <c r="E1205" s="8" t="s">
        <v>7067</v>
      </c>
      <c r="F1205" s="8">
        <v>10038</v>
      </c>
      <c r="H1205" s="8" t="s">
        <v>7018</v>
      </c>
      <c r="I1205" s="8">
        <v>249</v>
      </c>
      <c r="J1205" s="8">
        <v>249</v>
      </c>
      <c r="K1205" s="8" t="b">
        <v>1</v>
      </c>
    </row>
    <row r="1206" s="8" customFormat="1" spans="1:11">
      <c r="A1206" s="8" t="s">
        <v>3931</v>
      </c>
      <c r="B1206" s="8" t="s">
        <v>7042</v>
      </c>
      <c r="D1206" s="8" t="s">
        <v>7111</v>
      </c>
      <c r="E1206" s="8" t="s">
        <v>3231</v>
      </c>
      <c r="F1206" s="8">
        <v>77340</v>
      </c>
      <c r="H1206" s="8" t="s">
        <v>7028</v>
      </c>
      <c r="I1206" s="8">
        <v>249</v>
      </c>
      <c r="J1206" s="8">
        <v>249</v>
      </c>
      <c r="K1206" s="8" t="b">
        <v>1</v>
      </c>
    </row>
    <row r="1207" s="8" customFormat="1" spans="1:11">
      <c r="A1207" s="8" t="s">
        <v>9084</v>
      </c>
      <c r="B1207" s="8" t="s">
        <v>7042</v>
      </c>
      <c r="D1207" s="8" t="s">
        <v>7016</v>
      </c>
      <c r="E1207" s="8" t="s">
        <v>182</v>
      </c>
      <c r="F1207" s="8">
        <v>2108</v>
      </c>
      <c r="H1207" s="8" t="s">
        <v>7018</v>
      </c>
      <c r="I1207" s="8">
        <v>249</v>
      </c>
      <c r="J1207" s="8">
        <v>249</v>
      </c>
      <c r="K1207" s="8" t="b">
        <v>1</v>
      </c>
    </row>
    <row r="1208" s="8" customFormat="1" spans="1:11">
      <c r="A1208" s="8" t="s">
        <v>9085</v>
      </c>
      <c r="B1208" s="8" t="s">
        <v>7042</v>
      </c>
      <c r="D1208" s="8" t="s">
        <v>7308</v>
      </c>
      <c r="E1208" s="8" t="s">
        <v>9086</v>
      </c>
      <c r="F1208" s="8">
        <v>38505</v>
      </c>
      <c r="H1208" s="8" t="s">
        <v>7028</v>
      </c>
      <c r="I1208" s="8">
        <v>249</v>
      </c>
      <c r="J1208" s="8">
        <v>249</v>
      </c>
      <c r="K1208" s="8" t="b">
        <v>1</v>
      </c>
    </row>
    <row r="1209" s="8" customFormat="1" spans="1:11">
      <c r="A1209" s="8" t="s">
        <v>9087</v>
      </c>
      <c r="B1209" s="8" t="s">
        <v>7042</v>
      </c>
      <c r="D1209" s="8" t="s">
        <v>7308</v>
      </c>
      <c r="E1209" s="8" t="s">
        <v>8775</v>
      </c>
      <c r="F1209" s="8">
        <v>38305</v>
      </c>
      <c r="H1209" s="8" t="s">
        <v>7018</v>
      </c>
      <c r="I1209" s="8">
        <v>249</v>
      </c>
      <c r="J1209" s="8">
        <v>249</v>
      </c>
      <c r="K1209" s="8" t="b">
        <v>1</v>
      </c>
    </row>
    <row r="1210" s="8" customFormat="1" spans="1:11">
      <c r="A1210" s="8" t="s">
        <v>3123</v>
      </c>
      <c r="B1210" s="8" t="s">
        <v>7042</v>
      </c>
      <c r="C1210" s="8" t="s">
        <v>9088</v>
      </c>
      <c r="D1210" s="8" t="s">
        <v>7131</v>
      </c>
      <c r="E1210" s="8" t="s">
        <v>3122</v>
      </c>
      <c r="F1210" s="8">
        <v>4469</v>
      </c>
      <c r="H1210" s="8" t="s">
        <v>7028</v>
      </c>
      <c r="I1210" s="8">
        <v>249</v>
      </c>
      <c r="J1210" s="8">
        <v>249</v>
      </c>
      <c r="K1210" s="8" t="b">
        <v>1</v>
      </c>
    </row>
    <row r="1211" s="8" customFormat="1" spans="1:11">
      <c r="A1211" s="8" t="s">
        <v>9089</v>
      </c>
      <c r="B1211" s="8" t="s">
        <v>7042</v>
      </c>
      <c r="C1211" s="8" t="s">
        <v>9090</v>
      </c>
      <c r="D1211" s="8" t="s">
        <v>7072</v>
      </c>
      <c r="E1211" s="8" t="s">
        <v>8287</v>
      </c>
      <c r="F1211" s="8">
        <v>54601</v>
      </c>
      <c r="H1211" s="8" t="s">
        <v>7028</v>
      </c>
      <c r="I1211" s="8">
        <v>249</v>
      </c>
      <c r="J1211" s="8">
        <v>249</v>
      </c>
      <c r="K1211" s="8" t="b">
        <v>1</v>
      </c>
    </row>
    <row r="1212" s="8" customFormat="1" spans="1:11">
      <c r="A1212" s="8" t="s">
        <v>3294</v>
      </c>
      <c r="B1212" s="8" t="s">
        <v>7042</v>
      </c>
      <c r="D1212" s="8" t="s">
        <v>7106</v>
      </c>
      <c r="E1212" s="8" t="s">
        <v>3293</v>
      </c>
      <c r="F1212" s="8">
        <v>48859</v>
      </c>
      <c r="H1212" s="8" t="s">
        <v>7028</v>
      </c>
      <c r="I1212" s="8">
        <v>260</v>
      </c>
      <c r="J1212" s="8">
        <v>260</v>
      </c>
      <c r="K1212" s="8" t="b">
        <v>1</v>
      </c>
    </row>
    <row r="1213" s="8" customFormat="1" spans="1:11">
      <c r="A1213" s="8" t="s">
        <v>9091</v>
      </c>
      <c r="B1213" s="8" t="s">
        <v>7042</v>
      </c>
      <c r="D1213" s="8" t="s">
        <v>7113</v>
      </c>
      <c r="E1213" s="8" t="s">
        <v>8031</v>
      </c>
      <c r="F1213" s="8">
        <v>16541</v>
      </c>
      <c r="H1213" s="8" t="s">
        <v>7018</v>
      </c>
      <c r="I1213" s="8">
        <v>260</v>
      </c>
      <c r="J1213" s="8">
        <v>260</v>
      </c>
      <c r="K1213" s="8" t="b">
        <v>1</v>
      </c>
    </row>
    <row r="1214" s="8" customFormat="1" spans="1:11">
      <c r="A1214" s="8" t="s">
        <v>9092</v>
      </c>
      <c r="B1214" s="8" t="s">
        <v>7042</v>
      </c>
      <c r="C1214" s="8" t="s">
        <v>9093</v>
      </c>
      <c r="D1214" s="8" t="s">
        <v>7113</v>
      </c>
      <c r="E1214" s="8" t="s">
        <v>9094</v>
      </c>
      <c r="F1214" s="8">
        <v>19437</v>
      </c>
      <c r="H1214" s="8" t="s">
        <v>7018</v>
      </c>
      <c r="I1214" s="8">
        <v>260</v>
      </c>
      <c r="J1214" s="8">
        <v>260</v>
      </c>
      <c r="K1214" s="8" t="b">
        <v>1</v>
      </c>
    </row>
    <row r="1215" s="8" customFormat="1" spans="1:11">
      <c r="A1215" s="8" t="s">
        <v>9095</v>
      </c>
      <c r="B1215" s="8" t="s">
        <v>7042</v>
      </c>
      <c r="D1215" s="8" t="s">
        <v>7384</v>
      </c>
      <c r="E1215" s="8" t="s">
        <v>2581</v>
      </c>
      <c r="F1215" s="8">
        <v>70118</v>
      </c>
      <c r="H1215" s="8" t="s">
        <v>7018</v>
      </c>
      <c r="I1215" s="8">
        <v>260</v>
      </c>
      <c r="J1215" s="8">
        <v>260</v>
      </c>
      <c r="K1215" s="8" t="b">
        <v>1</v>
      </c>
    </row>
    <row r="1216" s="8" customFormat="1" spans="1:11">
      <c r="A1216" s="8" t="s">
        <v>9096</v>
      </c>
      <c r="B1216" s="8" t="s">
        <v>7042</v>
      </c>
      <c r="D1216" s="8" t="s">
        <v>7183</v>
      </c>
      <c r="E1216" s="8" t="s">
        <v>1843</v>
      </c>
      <c r="F1216" s="8">
        <v>80221</v>
      </c>
      <c r="H1216" s="8" t="s">
        <v>7018</v>
      </c>
      <c r="I1216" s="8">
        <v>260</v>
      </c>
      <c r="J1216" s="8">
        <v>260</v>
      </c>
      <c r="K1216" s="8" t="b">
        <v>1</v>
      </c>
    </row>
    <row r="1217" s="8" customFormat="1" spans="1:11">
      <c r="A1217" s="8" t="s">
        <v>9097</v>
      </c>
      <c r="B1217" s="8" t="s">
        <v>7042</v>
      </c>
      <c r="C1217" s="8" t="s">
        <v>9098</v>
      </c>
      <c r="D1217" s="8" t="s">
        <v>7089</v>
      </c>
      <c r="E1217" s="8" t="s">
        <v>148</v>
      </c>
      <c r="F1217" s="8">
        <v>63121</v>
      </c>
      <c r="H1217" s="8" t="s">
        <v>7028</v>
      </c>
      <c r="I1217" s="8">
        <v>260</v>
      </c>
      <c r="J1217" s="8">
        <v>260</v>
      </c>
      <c r="K1217" s="8" t="b">
        <v>1</v>
      </c>
    </row>
    <row r="1218" s="8" customFormat="1" spans="1:11">
      <c r="A1218" s="8" t="s">
        <v>2935</v>
      </c>
      <c r="B1218" s="8" t="s">
        <v>7042</v>
      </c>
      <c r="C1218" s="8" t="s">
        <v>9099</v>
      </c>
      <c r="D1218" s="8" t="s">
        <v>7131</v>
      </c>
      <c r="E1218" s="8" t="s">
        <v>9100</v>
      </c>
      <c r="F1218" s="8">
        <v>4005</v>
      </c>
      <c r="H1218" s="8" t="s">
        <v>7018</v>
      </c>
      <c r="I1218" s="8">
        <v>260</v>
      </c>
      <c r="J1218" s="8">
        <v>260</v>
      </c>
      <c r="K1218" s="8" t="b">
        <v>1</v>
      </c>
    </row>
    <row r="1219" s="8" customFormat="1" spans="1:11">
      <c r="A1219" s="8" t="s">
        <v>2773</v>
      </c>
      <c r="B1219" s="8" t="s">
        <v>7042</v>
      </c>
      <c r="D1219" s="8" t="s">
        <v>7111</v>
      </c>
      <c r="E1219" s="8" t="s">
        <v>2772</v>
      </c>
      <c r="F1219" s="8">
        <v>76203</v>
      </c>
      <c r="H1219" s="8" t="s">
        <v>7028</v>
      </c>
      <c r="I1219" s="8">
        <v>260</v>
      </c>
      <c r="J1219" s="8">
        <v>260</v>
      </c>
      <c r="K1219" s="8" t="b">
        <v>1</v>
      </c>
    </row>
    <row r="1220" s="8" customFormat="1" spans="1:11">
      <c r="A1220" s="8" t="s">
        <v>9101</v>
      </c>
      <c r="B1220" s="8" t="s">
        <v>7042</v>
      </c>
      <c r="C1220" s="8" t="s">
        <v>9102</v>
      </c>
      <c r="D1220" s="8" t="s">
        <v>7036</v>
      </c>
      <c r="E1220" s="8" t="s">
        <v>2294</v>
      </c>
      <c r="F1220" s="8">
        <v>27110</v>
      </c>
      <c r="H1220" s="8" t="s">
        <v>7028</v>
      </c>
      <c r="I1220" s="8">
        <v>260</v>
      </c>
      <c r="J1220" s="8">
        <v>260</v>
      </c>
      <c r="K1220" s="8" t="b">
        <v>1</v>
      </c>
    </row>
    <row r="1221" s="8" customFormat="1" spans="1:11">
      <c r="A1221" s="8" t="s">
        <v>952</v>
      </c>
      <c r="B1221" s="8" t="s">
        <v>7042</v>
      </c>
      <c r="C1221" s="8" t="s">
        <v>9103</v>
      </c>
      <c r="D1221" s="8" t="s">
        <v>7048</v>
      </c>
      <c r="E1221" s="8" t="s">
        <v>9104</v>
      </c>
      <c r="F1221" s="8">
        <v>32901</v>
      </c>
      <c r="H1221" s="8" t="s">
        <v>7018</v>
      </c>
      <c r="I1221" s="8">
        <v>269</v>
      </c>
      <c r="J1221" s="8">
        <v>269</v>
      </c>
      <c r="K1221" s="8" t="b">
        <v>1</v>
      </c>
    </row>
    <row r="1222" s="8" customFormat="1" spans="1:11">
      <c r="A1222" s="8" t="s">
        <v>9105</v>
      </c>
      <c r="B1222" s="8" t="s">
        <v>7042</v>
      </c>
      <c r="D1222" s="8" t="s">
        <v>7079</v>
      </c>
      <c r="E1222" s="8" t="s">
        <v>9106</v>
      </c>
      <c r="F1222" s="8">
        <v>97132</v>
      </c>
      <c r="H1222" s="8" t="s">
        <v>7018</v>
      </c>
      <c r="I1222" s="8">
        <v>269</v>
      </c>
      <c r="J1222" s="8">
        <v>269</v>
      </c>
      <c r="K1222" s="8" t="b">
        <v>1</v>
      </c>
    </row>
    <row r="1223" s="8" customFormat="1" spans="1:11">
      <c r="A1223" s="8" t="s">
        <v>9107</v>
      </c>
      <c r="B1223" s="8" t="s">
        <v>7042</v>
      </c>
      <c r="D1223" s="8" t="s">
        <v>7308</v>
      </c>
      <c r="E1223" s="8" t="s">
        <v>9108</v>
      </c>
      <c r="F1223" s="8">
        <v>37752</v>
      </c>
      <c r="H1223" s="8" t="s">
        <v>7018</v>
      </c>
      <c r="I1223" s="8">
        <v>269</v>
      </c>
      <c r="J1223" s="8">
        <v>269</v>
      </c>
      <c r="K1223" s="8" t="b">
        <v>1</v>
      </c>
    </row>
    <row r="1224" s="8" customFormat="1" spans="1:11">
      <c r="A1224" s="8" t="s">
        <v>1364</v>
      </c>
      <c r="B1224" s="8" t="s">
        <v>7042</v>
      </c>
      <c r="D1224" s="8" t="s">
        <v>7041</v>
      </c>
      <c r="E1224" s="8" t="s">
        <v>1363</v>
      </c>
      <c r="F1224" s="8">
        <v>60115</v>
      </c>
      <c r="H1224" s="8" t="s">
        <v>7028</v>
      </c>
      <c r="I1224" s="8">
        <v>269</v>
      </c>
      <c r="J1224" s="8">
        <v>269</v>
      </c>
      <c r="K1224" s="8" t="b">
        <v>1</v>
      </c>
    </row>
    <row r="1225" s="8" customFormat="1" spans="1:11">
      <c r="A1225" s="8" t="s">
        <v>9109</v>
      </c>
      <c r="B1225" s="8" t="s">
        <v>7042</v>
      </c>
      <c r="D1225" s="8" t="s">
        <v>7191</v>
      </c>
      <c r="E1225" s="8" t="s">
        <v>89</v>
      </c>
      <c r="F1225" s="8">
        <v>98119</v>
      </c>
      <c r="H1225" s="8" t="s">
        <v>7018</v>
      </c>
      <c r="I1225" s="8">
        <v>269</v>
      </c>
      <c r="J1225" s="8">
        <v>269</v>
      </c>
      <c r="K1225" s="8" t="b">
        <v>1</v>
      </c>
    </row>
    <row r="1226" s="8" customFormat="1" spans="1:11">
      <c r="A1226" s="8" t="s">
        <v>2019</v>
      </c>
      <c r="B1226" s="8" t="s">
        <v>7042</v>
      </c>
      <c r="D1226" s="8" t="s">
        <v>7308</v>
      </c>
      <c r="E1226" s="8" t="s">
        <v>2018</v>
      </c>
      <c r="F1226" s="8">
        <v>38152</v>
      </c>
      <c r="H1226" s="8" t="s">
        <v>7028</v>
      </c>
      <c r="I1226" s="8">
        <v>269</v>
      </c>
      <c r="J1226" s="8">
        <v>269</v>
      </c>
      <c r="K1226" s="8" t="b">
        <v>1</v>
      </c>
    </row>
    <row r="1227" s="8" customFormat="1" spans="1:11">
      <c r="A1227" s="8" t="s">
        <v>9110</v>
      </c>
      <c r="B1227" s="8" t="s">
        <v>7042</v>
      </c>
      <c r="C1227" s="8" t="s">
        <v>9111</v>
      </c>
      <c r="D1227" s="8" t="s">
        <v>7089</v>
      </c>
      <c r="E1227" s="8" t="s">
        <v>7323</v>
      </c>
      <c r="F1227" s="8">
        <v>64110</v>
      </c>
      <c r="H1227" s="8" t="s">
        <v>7028</v>
      </c>
      <c r="I1227" s="8">
        <v>269</v>
      </c>
      <c r="J1227" s="8">
        <v>269</v>
      </c>
      <c r="K1227" s="8" t="b">
        <v>1</v>
      </c>
    </row>
    <row r="1228" s="8" customFormat="1" spans="1:11">
      <c r="A1228" s="8" t="s">
        <v>2055</v>
      </c>
      <c r="B1228" s="8" t="s">
        <v>7042</v>
      </c>
      <c r="C1228" s="8" t="s">
        <v>9112</v>
      </c>
      <c r="D1228" s="8" t="s">
        <v>7736</v>
      </c>
      <c r="E1228" s="8" t="s">
        <v>2053</v>
      </c>
      <c r="F1228" s="8">
        <v>89154</v>
      </c>
      <c r="H1228" s="8" t="s">
        <v>7028</v>
      </c>
      <c r="I1228" s="8">
        <v>269</v>
      </c>
      <c r="J1228" s="8">
        <v>269</v>
      </c>
      <c r="K1228" s="8" t="b">
        <v>1</v>
      </c>
    </row>
    <row r="1229" s="8" customFormat="1" spans="1:11">
      <c r="A1229" s="8" t="s">
        <v>2142</v>
      </c>
      <c r="B1229" s="8" t="s">
        <v>7042</v>
      </c>
      <c r="D1229" s="8" t="s">
        <v>7387</v>
      </c>
      <c r="E1229" s="8" t="s">
        <v>2141</v>
      </c>
      <c r="F1229" s="8">
        <v>57069</v>
      </c>
      <c r="H1229" s="8" t="s">
        <v>7028</v>
      </c>
      <c r="I1229" s="8">
        <v>269</v>
      </c>
      <c r="J1229" s="8">
        <v>269</v>
      </c>
      <c r="K1229" s="8" t="b">
        <v>1</v>
      </c>
    </row>
    <row r="1230" s="8" customFormat="1" spans="1:11">
      <c r="A1230" s="8" t="s">
        <v>2814</v>
      </c>
      <c r="B1230" s="8" t="s">
        <v>7042</v>
      </c>
      <c r="D1230" s="8" t="s">
        <v>7422</v>
      </c>
      <c r="E1230" s="8" t="s">
        <v>2813</v>
      </c>
      <c r="F1230" s="8">
        <v>84322</v>
      </c>
      <c r="H1230" s="8" t="s">
        <v>7028</v>
      </c>
      <c r="I1230" s="8">
        <v>269</v>
      </c>
      <c r="J1230" s="8">
        <v>269</v>
      </c>
      <c r="K1230" s="8" t="b">
        <v>1</v>
      </c>
    </row>
    <row r="1231" s="8" customFormat="1" spans="1:11">
      <c r="A1231" s="8" t="s">
        <v>9113</v>
      </c>
      <c r="B1231" s="8" t="s">
        <v>7042</v>
      </c>
      <c r="D1231" s="8" t="s">
        <v>7113</v>
      </c>
      <c r="E1231" s="8" t="s">
        <v>8473</v>
      </c>
      <c r="F1231" s="8">
        <v>18766</v>
      </c>
      <c r="H1231" s="8" t="s">
        <v>7018</v>
      </c>
      <c r="I1231" s="8">
        <v>269</v>
      </c>
      <c r="J1231" s="8">
        <v>269</v>
      </c>
      <c r="K1231" s="8" t="b">
        <v>1</v>
      </c>
    </row>
    <row r="1232" s="8" customFormat="1" spans="1:11">
      <c r="A1232" s="8" t="s">
        <v>9114</v>
      </c>
      <c r="B1232" s="8" t="s">
        <v>7042</v>
      </c>
      <c r="D1232" s="8" t="s">
        <v>7480</v>
      </c>
      <c r="E1232" s="8" t="s">
        <v>2751</v>
      </c>
      <c r="F1232" s="8">
        <v>40205</v>
      </c>
      <c r="H1232" s="8" t="s">
        <v>7018</v>
      </c>
      <c r="I1232" s="8">
        <v>280</v>
      </c>
      <c r="J1232" s="8">
        <v>280</v>
      </c>
      <c r="K1232" s="8" t="b">
        <v>1</v>
      </c>
    </row>
    <row r="1233" s="8" customFormat="1" spans="1:11">
      <c r="A1233" s="8" t="s">
        <v>9115</v>
      </c>
      <c r="B1233" s="8" t="s">
        <v>7042</v>
      </c>
      <c r="C1233" s="8" t="s">
        <v>9116</v>
      </c>
      <c r="D1233" s="8" t="s">
        <v>7075</v>
      </c>
      <c r="E1233" s="8" t="s">
        <v>3512</v>
      </c>
      <c r="F1233" s="8">
        <v>43403</v>
      </c>
      <c r="H1233" s="8" t="s">
        <v>7028</v>
      </c>
      <c r="I1233" s="8">
        <v>280</v>
      </c>
      <c r="J1233" s="8">
        <v>280</v>
      </c>
      <c r="K1233" s="8" t="b">
        <v>1</v>
      </c>
    </row>
    <row r="1234" s="8" customFormat="1" spans="1:11">
      <c r="A1234" s="8" t="s">
        <v>9117</v>
      </c>
      <c r="B1234" s="8" t="s">
        <v>7042</v>
      </c>
      <c r="C1234" s="8" t="s">
        <v>9118</v>
      </c>
      <c r="D1234" s="8" t="s">
        <v>7026</v>
      </c>
      <c r="E1234" s="8" t="s">
        <v>9119</v>
      </c>
      <c r="F1234" s="8">
        <v>94542</v>
      </c>
      <c r="H1234" s="8" t="s">
        <v>7028</v>
      </c>
      <c r="I1234" s="8">
        <v>280</v>
      </c>
      <c r="J1234" s="8">
        <v>280</v>
      </c>
      <c r="K1234" s="8" t="b">
        <v>1</v>
      </c>
    </row>
    <row r="1235" s="8" customFormat="1" spans="1:11">
      <c r="A1235" s="8" t="s">
        <v>9120</v>
      </c>
      <c r="B1235" s="8" t="s">
        <v>7042</v>
      </c>
      <c r="D1235" s="8" t="s">
        <v>7137</v>
      </c>
      <c r="E1235" s="8" t="s">
        <v>7297</v>
      </c>
      <c r="F1235" s="8">
        <v>52001</v>
      </c>
      <c r="H1235" s="8" t="s">
        <v>7018</v>
      </c>
      <c r="I1235" s="8">
        <v>280</v>
      </c>
      <c r="J1235" s="8">
        <v>280</v>
      </c>
      <c r="K1235" s="8" t="b">
        <v>1</v>
      </c>
    </row>
    <row r="1236" s="8" customFormat="1" spans="1:11">
      <c r="A1236" s="8" t="s">
        <v>9121</v>
      </c>
      <c r="B1236" s="8" t="s">
        <v>7042</v>
      </c>
      <c r="D1236" s="8" t="s">
        <v>7113</v>
      </c>
      <c r="E1236" s="8" t="s">
        <v>9122</v>
      </c>
      <c r="F1236" s="8">
        <v>18034</v>
      </c>
      <c r="H1236" s="8" t="s">
        <v>7018</v>
      </c>
      <c r="I1236" s="8">
        <v>280</v>
      </c>
      <c r="J1236" s="8">
        <v>280</v>
      </c>
      <c r="K1236" s="8" t="b">
        <v>1</v>
      </c>
    </row>
    <row r="1237" s="8" customFormat="1" spans="1:11">
      <c r="A1237" s="8" t="s">
        <v>9123</v>
      </c>
      <c r="B1237" s="8" t="s">
        <v>7042</v>
      </c>
      <c r="C1237" s="8" t="s">
        <v>8681</v>
      </c>
      <c r="D1237" s="8" t="s">
        <v>7174</v>
      </c>
      <c r="E1237" s="8" t="s">
        <v>9124</v>
      </c>
      <c r="F1237" s="8">
        <v>23668</v>
      </c>
      <c r="H1237" s="8" t="s">
        <v>7018</v>
      </c>
      <c r="I1237" s="8">
        <v>280</v>
      </c>
      <c r="J1237" s="8">
        <v>280</v>
      </c>
      <c r="K1237" s="8" t="b">
        <v>1</v>
      </c>
    </row>
    <row r="1238" s="8" customFormat="1" spans="1:11">
      <c r="A1238" s="8" t="s">
        <v>9125</v>
      </c>
      <c r="B1238" s="8" t="s">
        <v>7042</v>
      </c>
      <c r="D1238" s="8" t="s">
        <v>7113</v>
      </c>
      <c r="E1238" s="8" t="s">
        <v>9126</v>
      </c>
      <c r="F1238" s="8">
        <v>19345</v>
      </c>
      <c r="H1238" s="8" t="s">
        <v>7018</v>
      </c>
      <c r="I1238" s="8">
        <v>280</v>
      </c>
      <c r="J1238" s="8">
        <v>280</v>
      </c>
      <c r="K1238" s="8" t="b">
        <v>1</v>
      </c>
    </row>
    <row r="1239" s="8" customFormat="1" spans="1:11">
      <c r="A1239" s="8" t="s">
        <v>9127</v>
      </c>
      <c r="B1239" s="8" t="s">
        <v>7042</v>
      </c>
      <c r="D1239" s="8" t="s">
        <v>7021</v>
      </c>
      <c r="E1239" s="8" t="s">
        <v>2634</v>
      </c>
      <c r="F1239" s="8">
        <v>46222</v>
      </c>
      <c r="H1239" s="8" t="s">
        <v>7018</v>
      </c>
      <c r="I1239" s="8">
        <v>280</v>
      </c>
      <c r="J1239" s="8">
        <v>280</v>
      </c>
      <c r="K1239" s="8" t="b">
        <v>1</v>
      </c>
    </row>
    <row r="1240" s="8" customFormat="1" spans="1:11">
      <c r="A1240" s="8" t="s">
        <v>9128</v>
      </c>
      <c r="B1240" s="8" t="s">
        <v>7042</v>
      </c>
      <c r="C1240" s="8" t="s">
        <v>9129</v>
      </c>
      <c r="D1240" s="8" t="s">
        <v>7036</v>
      </c>
      <c r="E1240" s="8" t="s">
        <v>2064</v>
      </c>
      <c r="F1240" s="8">
        <v>27411</v>
      </c>
      <c r="H1240" s="8" t="s">
        <v>7028</v>
      </c>
      <c r="I1240" s="8">
        <v>280</v>
      </c>
      <c r="J1240" s="8">
        <v>280</v>
      </c>
      <c r="K1240" s="8" t="b">
        <v>1</v>
      </c>
    </row>
    <row r="1241" s="8" customFormat="1" spans="1:11">
      <c r="A1241" s="8" t="s">
        <v>9130</v>
      </c>
      <c r="B1241" s="8" t="s">
        <v>7042</v>
      </c>
      <c r="D1241" s="8" t="s">
        <v>7640</v>
      </c>
      <c r="E1241" s="8" t="s">
        <v>2739</v>
      </c>
      <c r="F1241" s="8">
        <v>73106</v>
      </c>
      <c r="H1241" s="8" t="s">
        <v>7018</v>
      </c>
      <c r="I1241" s="8">
        <v>280</v>
      </c>
      <c r="J1241" s="8">
        <v>280</v>
      </c>
      <c r="K1241" s="8" t="b">
        <v>1</v>
      </c>
    </row>
    <row r="1242" s="8" customFormat="1" spans="1:11">
      <c r="A1242" s="8" t="s">
        <v>1387</v>
      </c>
      <c r="B1242" s="8" t="s">
        <v>7042</v>
      </c>
      <c r="C1242" s="8" t="s">
        <v>9131</v>
      </c>
      <c r="D1242" s="8" t="s">
        <v>7174</v>
      </c>
      <c r="E1242" s="8" t="s">
        <v>1386</v>
      </c>
      <c r="F1242" s="8">
        <v>23529</v>
      </c>
      <c r="H1242" s="8" t="s">
        <v>7028</v>
      </c>
      <c r="I1242" s="8">
        <v>280</v>
      </c>
      <c r="J1242" s="8">
        <v>280</v>
      </c>
      <c r="K1242" s="8" t="b">
        <v>1</v>
      </c>
    </row>
    <row r="1243" s="8" customFormat="1" spans="1:11">
      <c r="A1243" s="8" t="s">
        <v>1436</v>
      </c>
      <c r="B1243" s="8" t="s">
        <v>7042</v>
      </c>
      <c r="C1243" s="8" t="s">
        <v>9132</v>
      </c>
      <c r="D1243" s="8" t="s">
        <v>7079</v>
      </c>
      <c r="E1243" s="8" t="s">
        <v>1435</v>
      </c>
      <c r="F1243" s="8">
        <v>97207</v>
      </c>
      <c r="H1243" s="8" t="s">
        <v>7028</v>
      </c>
      <c r="I1243" s="8">
        <v>280</v>
      </c>
      <c r="J1243" s="8">
        <v>280</v>
      </c>
      <c r="K1243" s="8" t="b">
        <v>1</v>
      </c>
    </row>
    <row r="1244" s="8" customFormat="1" spans="1:11">
      <c r="A1244" s="8" t="s">
        <v>9133</v>
      </c>
      <c r="B1244" s="8" t="s">
        <v>7042</v>
      </c>
      <c r="C1244" s="8" t="s">
        <v>9134</v>
      </c>
      <c r="D1244" s="8" t="s">
        <v>7041</v>
      </c>
      <c r="E1244" s="8" t="s">
        <v>1567</v>
      </c>
      <c r="F1244" s="8">
        <v>62901</v>
      </c>
      <c r="H1244" s="8" t="s">
        <v>7028</v>
      </c>
      <c r="I1244" s="8">
        <v>280</v>
      </c>
      <c r="J1244" s="8">
        <v>280</v>
      </c>
      <c r="K1244" s="8" t="b">
        <v>1</v>
      </c>
    </row>
    <row r="1245" s="8" customFormat="1" spans="1:11">
      <c r="A1245" s="8" t="s">
        <v>1641</v>
      </c>
      <c r="B1245" s="8" t="s">
        <v>7042</v>
      </c>
      <c r="C1245" s="8" t="s">
        <v>9135</v>
      </c>
      <c r="D1245" s="8" t="s">
        <v>7111</v>
      </c>
      <c r="E1245" s="8" t="s">
        <v>1640</v>
      </c>
      <c r="F1245" s="8">
        <v>78666</v>
      </c>
      <c r="H1245" s="8" t="s">
        <v>7028</v>
      </c>
      <c r="I1245" s="8">
        <v>280</v>
      </c>
      <c r="J1245" s="8">
        <v>280</v>
      </c>
      <c r="K1245" s="8" t="b">
        <v>1</v>
      </c>
    </row>
    <row r="1246" s="8" customFormat="1" spans="1:11">
      <c r="A1246" s="8" t="s">
        <v>9136</v>
      </c>
      <c r="B1246" s="8" t="s">
        <v>7042</v>
      </c>
      <c r="C1246" s="8" t="s">
        <v>8331</v>
      </c>
      <c r="D1246" s="8" t="s">
        <v>7041</v>
      </c>
      <c r="E1246" s="8" t="s">
        <v>9137</v>
      </c>
      <c r="F1246" s="8">
        <v>60435</v>
      </c>
      <c r="H1246" s="8" t="s">
        <v>7018</v>
      </c>
      <c r="I1246" s="8">
        <v>280</v>
      </c>
      <c r="J1246" s="8">
        <v>280</v>
      </c>
      <c r="K1246" s="8" t="b">
        <v>1</v>
      </c>
    </row>
    <row r="1247" s="8" customFormat="1" spans="1:11">
      <c r="A1247" s="8" t="s">
        <v>9138</v>
      </c>
      <c r="B1247" s="8" t="s">
        <v>7042</v>
      </c>
      <c r="C1247" s="8" t="s">
        <v>9139</v>
      </c>
      <c r="D1247" s="8" t="s">
        <v>7111</v>
      </c>
      <c r="E1247" s="8" t="s">
        <v>1651</v>
      </c>
      <c r="F1247" s="8">
        <v>78249</v>
      </c>
      <c r="H1247" s="8" t="s">
        <v>7028</v>
      </c>
      <c r="I1247" s="8">
        <v>280</v>
      </c>
      <c r="J1247" s="8">
        <v>280</v>
      </c>
      <c r="K1247" s="8" t="b">
        <v>1</v>
      </c>
    </row>
    <row r="1248" s="8" customFormat="1" spans="1:11">
      <c r="A1248" s="8" t="s">
        <v>2194</v>
      </c>
      <c r="B1248" s="8" t="s">
        <v>7042</v>
      </c>
      <c r="D1248" s="8" t="s">
        <v>7075</v>
      </c>
      <c r="E1248" s="8" t="s">
        <v>2193</v>
      </c>
      <c r="F1248" s="8">
        <v>43606</v>
      </c>
      <c r="H1248" s="8" t="s">
        <v>7028</v>
      </c>
      <c r="I1248" s="8">
        <v>280</v>
      </c>
      <c r="J1248" s="8">
        <v>280</v>
      </c>
      <c r="K1248" s="8" t="b">
        <v>1</v>
      </c>
    </row>
    <row r="1249" s="8" customFormat="1" spans="1:11">
      <c r="A1249" s="8" t="s">
        <v>9140</v>
      </c>
      <c r="B1249" s="8" t="s">
        <v>7042</v>
      </c>
      <c r="D1249" s="8" t="s">
        <v>7113</v>
      </c>
      <c r="E1249" s="8" t="s">
        <v>442</v>
      </c>
      <c r="F1249" s="8">
        <v>19607</v>
      </c>
      <c r="H1249" s="8" t="s">
        <v>7018</v>
      </c>
      <c r="I1249" s="8">
        <v>296</v>
      </c>
      <c r="J1249" s="8">
        <v>296</v>
      </c>
      <c r="K1249" s="8" t="b">
        <v>1</v>
      </c>
    </row>
    <row r="1250" s="8" customFormat="1" spans="1:11">
      <c r="A1250" s="8" t="s">
        <v>9141</v>
      </c>
      <c r="B1250" s="8" t="s">
        <v>7042</v>
      </c>
      <c r="D1250" s="8" t="s">
        <v>7072</v>
      </c>
      <c r="E1250" s="8" t="s">
        <v>201</v>
      </c>
      <c r="F1250" s="8">
        <v>53711</v>
      </c>
      <c r="H1250" s="8" t="s">
        <v>7018</v>
      </c>
      <c r="I1250" s="8">
        <v>296</v>
      </c>
      <c r="J1250" s="8">
        <v>296</v>
      </c>
      <c r="K1250" s="8" t="b">
        <v>1</v>
      </c>
    </row>
    <row r="1251" s="8" customFormat="1" spans="1:11">
      <c r="A1251" s="8" t="s">
        <v>9142</v>
      </c>
      <c r="B1251" s="8" t="s">
        <v>7042</v>
      </c>
      <c r="C1251" s="8" t="s">
        <v>9143</v>
      </c>
      <c r="D1251" s="8" t="s">
        <v>7653</v>
      </c>
      <c r="E1251" s="8" t="s">
        <v>1353</v>
      </c>
      <c r="F1251" s="8">
        <v>88003</v>
      </c>
      <c r="H1251" s="8" t="s">
        <v>7028</v>
      </c>
      <c r="I1251" s="8">
        <v>296</v>
      </c>
      <c r="J1251" s="8">
        <v>296</v>
      </c>
      <c r="K1251" s="8" t="b">
        <v>1</v>
      </c>
    </row>
    <row r="1252" s="8" customFormat="1" spans="1:11">
      <c r="A1252" s="8" t="s">
        <v>9144</v>
      </c>
      <c r="B1252" s="8" t="s">
        <v>7042</v>
      </c>
      <c r="C1252" s="8" t="s">
        <v>9145</v>
      </c>
      <c r="D1252" s="8" t="s">
        <v>7223</v>
      </c>
      <c r="E1252" s="8" t="s">
        <v>7747</v>
      </c>
      <c r="F1252" s="8">
        <v>55987</v>
      </c>
      <c r="H1252" s="8" t="s">
        <v>7018</v>
      </c>
      <c r="I1252" s="8">
        <v>296</v>
      </c>
      <c r="J1252" s="8">
        <v>296</v>
      </c>
      <c r="K1252" s="8" t="b">
        <v>1</v>
      </c>
    </row>
    <row r="1253" s="8" customFormat="1" spans="1:11">
      <c r="A1253" s="8" t="s">
        <v>3415</v>
      </c>
      <c r="B1253" s="8" t="s">
        <v>7042</v>
      </c>
      <c r="D1253" s="8" t="s">
        <v>7387</v>
      </c>
      <c r="E1253" s="8" t="s">
        <v>3414</v>
      </c>
      <c r="F1253" s="8">
        <v>57007</v>
      </c>
      <c r="H1253" s="8" t="s">
        <v>7028</v>
      </c>
      <c r="I1253" s="8">
        <v>296</v>
      </c>
      <c r="J1253" s="8">
        <v>296</v>
      </c>
      <c r="K1253" s="8" t="b">
        <v>1</v>
      </c>
    </row>
    <row r="1254" s="8" customFormat="1" spans="1:11">
      <c r="A1254" s="8" t="s">
        <v>9146</v>
      </c>
      <c r="B1254" s="8" t="s">
        <v>7042</v>
      </c>
      <c r="D1254" s="8" t="s">
        <v>7036</v>
      </c>
      <c r="E1254" s="8" t="s">
        <v>9147</v>
      </c>
      <c r="F1254" s="8">
        <v>27587</v>
      </c>
      <c r="H1254" s="8" t="s">
        <v>7018</v>
      </c>
      <c r="I1254" s="8">
        <v>296</v>
      </c>
      <c r="J1254" s="8">
        <v>296</v>
      </c>
      <c r="K1254" s="8" t="b">
        <v>1</v>
      </c>
    </row>
    <row r="1255" s="8" customFormat="1" spans="1:11">
      <c r="A1255" s="8" t="s">
        <v>9148</v>
      </c>
      <c r="B1255" s="8" t="s">
        <v>7042</v>
      </c>
      <c r="D1255" s="8" t="s">
        <v>7111</v>
      </c>
      <c r="E1255" s="8" t="s">
        <v>1651</v>
      </c>
      <c r="F1255" s="8">
        <v>78209</v>
      </c>
      <c r="H1255" s="8" t="s">
        <v>7018</v>
      </c>
      <c r="I1255" s="8">
        <v>296</v>
      </c>
      <c r="J1255" s="8">
        <v>296</v>
      </c>
      <c r="K1255" s="8" t="b">
        <v>1</v>
      </c>
    </row>
    <row r="1256" s="8" customFormat="1" spans="1:11">
      <c r="A1256" s="8" t="s">
        <v>9149</v>
      </c>
      <c r="B1256" s="8" t="s">
        <v>7042</v>
      </c>
      <c r="D1256" s="8" t="s">
        <v>7041</v>
      </c>
      <c r="E1256" s="8" t="s">
        <v>1841</v>
      </c>
      <c r="F1256" s="8">
        <v>60506</v>
      </c>
      <c r="H1256" s="8" t="s">
        <v>7018</v>
      </c>
      <c r="I1256" s="8">
        <v>303</v>
      </c>
      <c r="J1256" s="8">
        <v>303</v>
      </c>
      <c r="K1256" s="8" t="b">
        <v>1</v>
      </c>
    </row>
    <row r="1257" s="8" customFormat="1" spans="1:11">
      <c r="A1257" s="8" t="s">
        <v>1294</v>
      </c>
      <c r="B1257" s="8" t="s">
        <v>7042</v>
      </c>
      <c r="C1257" s="8" t="s">
        <v>8090</v>
      </c>
      <c r="D1257" s="8" t="s">
        <v>7086</v>
      </c>
      <c r="E1257" s="8" t="s">
        <v>1293</v>
      </c>
      <c r="F1257" s="8">
        <v>59717</v>
      </c>
      <c r="H1257" s="8" t="s">
        <v>7028</v>
      </c>
      <c r="I1257" s="8">
        <v>303</v>
      </c>
      <c r="J1257" s="8">
        <v>303</v>
      </c>
      <c r="K1257" s="8" t="b">
        <v>1</v>
      </c>
    </row>
    <row r="1258" s="8" customFormat="1" spans="1:11">
      <c r="A1258" s="8" t="s">
        <v>9150</v>
      </c>
      <c r="B1258" s="8" t="s">
        <v>7047</v>
      </c>
      <c r="D1258" s="8" t="s">
        <v>7308</v>
      </c>
      <c r="E1258" s="8" t="s">
        <v>1648</v>
      </c>
      <c r="F1258" s="8">
        <v>37998</v>
      </c>
      <c r="G1258" s="8" t="s">
        <v>7038</v>
      </c>
      <c r="H1258" s="8" t="s">
        <v>7018</v>
      </c>
      <c r="I1258" s="8">
        <v>304</v>
      </c>
      <c r="J1258" s="8">
        <v>31</v>
      </c>
      <c r="K1258" s="8" t="b">
        <v>1</v>
      </c>
    </row>
    <row r="1259" s="8" customFormat="1" spans="1:11">
      <c r="A1259" s="8" t="s">
        <v>9151</v>
      </c>
      <c r="B1259" s="8" t="s">
        <v>7042</v>
      </c>
      <c r="D1259" s="8" t="s">
        <v>7072</v>
      </c>
      <c r="E1259" s="8" t="s">
        <v>9152</v>
      </c>
      <c r="F1259" s="8">
        <v>53097</v>
      </c>
      <c r="H1259" s="8" t="s">
        <v>7018</v>
      </c>
      <c r="I1259" s="8">
        <v>304</v>
      </c>
      <c r="J1259" s="8">
        <v>304</v>
      </c>
      <c r="K1259" s="8" t="b">
        <v>1</v>
      </c>
    </row>
    <row r="1260" s="8" customFormat="1" spans="1:11">
      <c r="A1260" s="8" t="s">
        <v>9153</v>
      </c>
      <c r="B1260" s="8" t="s">
        <v>7042</v>
      </c>
      <c r="D1260" s="8" t="s">
        <v>7106</v>
      </c>
      <c r="E1260" s="8" t="s">
        <v>9154</v>
      </c>
      <c r="F1260" s="8">
        <v>49307</v>
      </c>
      <c r="H1260" s="8" t="s">
        <v>7028</v>
      </c>
      <c r="I1260" s="8">
        <v>304</v>
      </c>
      <c r="J1260" s="8">
        <v>304</v>
      </c>
      <c r="K1260" s="8" t="b">
        <v>1</v>
      </c>
    </row>
    <row r="1261" s="8" customFormat="1" spans="1:11">
      <c r="A1261" s="8" t="s">
        <v>9155</v>
      </c>
      <c r="B1261" s="8" t="s">
        <v>7042</v>
      </c>
      <c r="D1261" s="8" t="s">
        <v>7048</v>
      </c>
      <c r="E1261" s="8" t="s">
        <v>9156</v>
      </c>
      <c r="F1261" s="8">
        <v>33965</v>
      </c>
      <c r="H1261" s="8" t="s">
        <v>7028</v>
      </c>
      <c r="I1261" s="8">
        <v>304</v>
      </c>
      <c r="J1261" s="8">
        <v>304</v>
      </c>
      <c r="K1261" s="8" t="b">
        <v>1</v>
      </c>
    </row>
    <row r="1262" s="8" customFormat="1" spans="1:11">
      <c r="A1262" s="8" t="s">
        <v>9157</v>
      </c>
      <c r="B1262" s="8" t="s">
        <v>7042</v>
      </c>
      <c r="D1262" s="8" t="s">
        <v>7188</v>
      </c>
      <c r="E1262" s="8" t="s">
        <v>9158</v>
      </c>
      <c r="F1262" s="8">
        <v>72149</v>
      </c>
      <c r="H1262" s="8" t="s">
        <v>7018</v>
      </c>
      <c r="I1262" s="8">
        <v>304</v>
      </c>
      <c r="J1262" s="8">
        <v>304</v>
      </c>
      <c r="K1262" s="8" t="b">
        <v>1</v>
      </c>
    </row>
    <row r="1263" s="8" customFormat="1" spans="1:11">
      <c r="A1263" s="8" t="s">
        <v>9159</v>
      </c>
      <c r="B1263" s="8" t="s">
        <v>7042</v>
      </c>
      <c r="D1263" s="8" t="s">
        <v>7384</v>
      </c>
      <c r="E1263" s="8" t="s">
        <v>9160</v>
      </c>
      <c r="F1263" s="8">
        <v>71272</v>
      </c>
      <c r="H1263" s="8" t="s">
        <v>7028</v>
      </c>
      <c r="I1263" s="8">
        <v>304</v>
      </c>
      <c r="J1263" s="8">
        <v>304</v>
      </c>
      <c r="K1263" s="8" t="b">
        <v>1</v>
      </c>
    </row>
    <row r="1264" s="8" customFormat="1" spans="1:11">
      <c r="A1264" s="8" t="s">
        <v>9161</v>
      </c>
      <c r="B1264" s="8" t="s">
        <v>7042</v>
      </c>
      <c r="D1264" s="8" t="s">
        <v>7308</v>
      </c>
      <c r="E1264" s="8" t="s">
        <v>8212</v>
      </c>
      <c r="F1264" s="8">
        <v>37132</v>
      </c>
      <c r="H1264" s="8" t="s">
        <v>7028</v>
      </c>
      <c r="I1264" s="8">
        <v>304</v>
      </c>
      <c r="J1264" s="8">
        <v>304</v>
      </c>
      <c r="K1264" s="8" t="b">
        <v>1</v>
      </c>
    </row>
    <row r="1265" s="8" customFormat="1" spans="1:11">
      <c r="A1265" s="8" t="s">
        <v>9162</v>
      </c>
      <c r="B1265" s="8" t="s">
        <v>7042</v>
      </c>
      <c r="D1265" s="8" t="s">
        <v>7021</v>
      </c>
      <c r="E1265" s="8" t="s">
        <v>9163</v>
      </c>
      <c r="F1265" s="8">
        <v>47660</v>
      </c>
      <c r="H1265" s="8" t="s">
        <v>7018</v>
      </c>
      <c r="I1265" s="8">
        <v>304</v>
      </c>
      <c r="J1265" s="8">
        <v>304</v>
      </c>
      <c r="K1265" s="8" t="b">
        <v>1</v>
      </c>
    </row>
    <row r="1266" s="8" customFormat="1" spans="1:11">
      <c r="A1266" s="8" t="s">
        <v>9164</v>
      </c>
      <c r="B1266" s="8" t="s">
        <v>7042</v>
      </c>
      <c r="D1266" s="8" t="s">
        <v>7174</v>
      </c>
      <c r="E1266" s="8" t="s">
        <v>9165</v>
      </c>
      <c r="F1266" s="8">
        <v>24142</v>
      </c>
      <c r="H1266" s="8" t="s">
        <v>7028</v>
      </c>
      <c r="I1266" s="8">
        <v>304</v>
      </c>
      <c r="J1266" s="8">
        <v>304</v>
      </c>
      <c r="K1266" s="8" t="b">
        <v>1</v>
      </c>
    </row>
    <row r="1267" s="8" customFormat="1" spans="1:11">
      <c r="A1267" s="8" t="s">
        <v>9166</v>
      </c>
      <c r="B1267" s="8" t="s">
        <v>7042</v>
      </c>
      <c r="D1267" s="8" t="s">
        <v>7174</v>
      </c>
      <c r="E1267" s="8" t="s">
        <v>9167</v>
      </c>
      <c r="F1267" s="8">
        <v>22601</v>
      </c>
      <c r="H1267" s="8" t="s">
        <v>7018</v>
      </c>
      <c r="I1267" s="8">
        <v>304</v>
      </c>
      <c r="J1267" s="8">
        <v>304</v>
      </c>
      <c r="K1267" s="8" t="b">
        <v>1</v>
      </c>
    </row>
    <row r="1268" s="8" customFormat="1" spans="1:11">
      <c r="A1268" s="8" t="s">
        <v>9168</v>
      </c>
      <c r="B1268" s="8" t="s">
        <v>7042</v>
      </c>
      <c r="D1268" s="8" t="s">
        <v>7052</v>
      </c>
      <c r="E1268" s="8" t="s">
        <v>8363</v>
      </c>
      <c r="F1268" s="8">
        <v>6117</v>
      </c>
      <c r="H1268" s="8" t="s">
        <v>7018</v>
      </c>
      <c r="I1268" s="8">
        <v>304</v>
      </c>
      <c r="J1268" s="8">
        <v>304</v>
      </c>
      <c r="K1268" s="8" t="b">
        <v>1</v>
      </c>
    </row>
    <row r="1269" s="8" customFormat="1" spans="1:11">
      <c r="A1269" s="8" t="s">
        <v>9169</v>
      </c>
      <c r="B1269" s="8" t="s">
        <v>7042</v>
      </c>
      <c r="C1269" s="8" t="s">
        <v>9170</v>
      </c>
      <c r="D1269" s="8" t="s">
        <v>7111</v>
      </c>
      <c r="E1269" s="8" t="s">
        <v>342</v>
      </c>
      <c r="F1269" s="8">
        <v>77058</v>
      </c>
      <c r="H1269" s="8" t="s">
        <v>7028</v>
      </c>
      <c r="I1269" s="8">
        <v>304</v>
      </c>
      <c r="J1269" s="8">
        <v>304</v>
      </c>
      <c r="K1269" s="8" t="b">
        <v>1</v>
      </c>
    </row>
    <row r="1270" s="8" customFormat="1" spans="1:11">
      <c r="A1270" s="8" t="s">
        <v>9171</v>
      </c>
      <c r="B1270" s="8" t="s">
        <v>7042</v>
      </c>
      <c r="D1270" s="8" t="s">
        <v>7021</v>
      </c>
      <c r="E1270" s="8" t="s">
        <v>2634</v>
      </c>
      <c r="F1270" s="8">
        <v>46227</v>
      </c>
      <c r="H1270" s="8" t="s">
        <v>7018</v>
      </c>
      <c r="I1270" s="8">
        <v>304</v>
      </c>
      <c r="J1270" s="8">
        <v>304</v>
      </c>
      <c r="K1270" s="8" t="b">
        <v>1</v>
      </c>
    </row>
    <row r="1271" s="8" customFormat="1" spans="1:11">
      <c r="A1271" s="8" t="s">
        <v>9172</v>
      </c>
      <c r="B1271" s="8" t="s">
        <v>7042</v>
      </c>
      <c r="C1271" s="8" t="s">
        <v>9172</v>
      </c>
      <c r="D1271" s="8" t="s">
        <v>7358</v>
      </c>
      <c r="E1271" s="8" t="s">
        <v>850</v>
      </c>
      <c r="F1271" s="8">
        <v>68182</v>
      </c>
      <c r="H1271" s="8" t="s">
        <v>7028</v>
      </c>
      <c r="I1271" s="8">
        <v>304</v>
      </c>
      <c r="J1271" s="8">
        <v>304</v>
      </c>
      <c r="K1271" s="8" t="b">
        <v>1</v>
      </c>
    </row>
    <row r="1272" s="8" customFormat="1" spans="1:11">
      <c r="A1272" s="8" t="s">
        <v>3078</v>
      </c>
      <c r="B1272" s="8" t="s">
        <v>7042</v>
      </c>
      <c r="C1272" s="8" t="s">
        <v>9173</v>
      </c>
      <c r="D1272" s="8" t="s">
        <v>7111</v>
      </c>
      <c r="E1272" s="8" t="s">
        <v>3077</v>
      </c>
      <c r="F1272" s="8">
        <v>79968</v>
      </c>
      <c r="H1272" s="8" t="s">
        <v>7028</v>
      </c>
      <c r="I1272" s="8">
        <v>304</v>
      </c>
      <c r="J1272" s="8">
        <v>304</v>
      </c>
      <c r="K1272" s="8" t="b">
        <v>1</v>
      </c>
    </row>
    <row r="1273" s="8" customFormat="1" spans="1:11">
      <c r="A1273" s="8" t="s">
        <v>2309</v>
      </c>
      <c r="B1273" s="8" t="s">
        <v>7042</v>
      </c>
      <c r="D1273" s="8" t="s">
        <v>7106</v>
      </c>
      <c r="E1273" s="8" t="s">
        <v>2308</v>
      </c>
      <c r="F1273" s="8">
        <v>49008</v>
      </c>
      <c r="H1273" s="8" t="s">
        <v>7028</v>
      </c>
      <c r="I1273" s="8">
        <v>304</v>
      </c>
      <c r="J1273" s="8">
        <v>304</v>
      </c>
      <c r="K1273" s="8" t="b">
        <v>1</v>
      </c>
    </row>
    <row r="1274" s="8" customFormat="1" spans="1:11">
      <c r="A1274" s="8" t="s">
        <v>9174</v>
      </c>
      <c r="B1274" s="8" t="s">
        <v>7047</v>
      </c>
      <c r="D1274" s="8" t="s">
        <v>7308</v>
      </c>
      <c r="E1274" s="8" t="s">
        <v>7189</v>
      </c>
      <c r="F1274" s="8">
        <v>37044</v>
      </c>
      <c r="G1274" s="8" t="s">
        <v>7038</v>
      </c>
      <c r="H1274" s="8" t="s">
        <v>7028</v>
      </c>
      <c r="I1274" s="8">
        <v>320</v>
      </c>
      <c r="J1274" s="8">
        <v>33</v>
      </c>
      <c r="K1274" s="8" t="b">
        <v>1</v>
      </c>
    </row>
    <row r="1275" s="8" customFormat="1" spans="1:11">
      <c r="A1275" s="8" t="s">
        <v>9175</v>
      </c>
      <c r="B1275" s="8" t="s">
        <v>7042</v>
      </c>
      <c r="D1275" s="8" t="s">
        <v>7106</v>
      </c>
      <c r="E1275" s="8" t="s">
        <v>9176</v>
      </c>
      <c r="F1275" s="8">
        <v>49104</v>
      </c>
      <c r="H1275" s="8" t="s">
        <v>7018</v>
      </c>
      <c r="I1275" s="8">
        <v>320</v>
      </c>
      <c r="J1275" s="8">
        <v>320</v>
      </c>
      <c r="K1275" s="8" t="b">
        <v>1</v>
      </c>
    </row>
    <row r="1276" s="8" customFormat="1" spans="1:11">
      <c r="A1276" s="8" t="s">
        <v>9177</v>
      </c>
      <c r="B1276" s="8" t="s">
        <v>7042</v>
      </c>
      <c r="D1276" s="8" t="s">
        <v>7036</v>
      </c>
      <c r="E1276" s="8" t="s">
        <v>9178</v>
      </c>
      <c r="F1276" s="8">
        <v>27506</v>
      </c>
      <c r="H1276" s="8" t="s">
        <v>7018</v>
      </c>
      <c r="I1276" s="8">
        <v>320</v>
      </c>
      <c r="J1276" s="8">
        <v>320</v>
      </c>
      <c r="K1276" s="8" t="b">
        <v>1</v>
      </c>
    </row>
    <row r="1277" s="8" customFormat="1" spans="1:11">
      <c r="A1277" s="8" t="s">
        <v>3799</v>
      </c>
      <c r="B1277" s="8" t="s">
        <v>7042</v>
      </c>
      <c r="C1277" s="8" t="s">
        <v>9179</v>
      </c>
      <c r="D1277" s="8" t="s">
        <v>7075</v>
      </c>
      <c r="E1277" s="8" t="s">
        <v>322</v>
      </c>
      <c r="F1277" s="8">
        <v>44115</v>
      </c>
      <c r="H1277" s="8" t="s">
        <v>7028</v>
      </c>
      <c r="I1277" s="8">
        <v>320</v>
      </c>
      <c r="J1277" s="8">
        <v>320</v>
      </c>
      <c r="K1277" s="8" t="b">
        <v>1</v>
      </c>
    </row>
    <row r="1278" s="8" customFormat="1" spans="1:11">
      <c r="A1278" s="8" t="s">
        <v>9180</v>
      </c>
      <c r="B1278" s="8" t="s">
        <v>7042</v>
      </c>
      <c r="C1278" s="8" t="s">
        <v>9181</v>
      </c>
      <c r="D1278" s="8" t="s">
        <v>7066</v>
      </c>
      <c r="E1278" s="8" t="s">
        <v>2546</v>
      </c>
      <c r="F1278" s="8">
        <v>14201</v>
      </c>
      <c r="H1278" s="8" t="s">
        <v>7018</v>
      </c>
      <c r="I1278" s="8">
        <v>320</v>
      </c>
      <c r="J1278" s="8">
        <v>320</v>
      </c>
      <c r="K1278" s="8" t="b">
        <v>1</v>
      </c>
    </row>
    <row r="1279" s="8" customFormat="1" spans="1:11">
      <c r="A1279" s="8" t="s">
        <v>3739</v>
      </c>
      <c r="B1279" s="8" t="s">
        <v>7042</v>
      </c>
      <c r="C1279" s="8" t="s">
        <v>9182</v>
      </c>
      <c r="D1279" s="8" t="s">
        <v>7308</v>
      </c>
      <c r="E1279" s="8" t="s">
        <v>3738</v>
      </c>
      <c r="F1279" s="8">
        <v>37614</v>
      </c>
      <c r="H1279" s="8" t="s">
        <v>7028</v>
      </c>
      <c r="I1279" s="8">
        <v>320</v>
      </c>
      <c r="J1279" s="8">
        <v>320</v>
      </c>
      <c r="K1279" s="8" t="b">
        <v>1</v>
      </c>
    </row>
    <row r="1280" s="8" customFormat="1" spans="1:11">
      <c r="A1280" s="8" t="s">
        <v>9183</v>
      </c>
      <c r="B1280" s="8" t="s">
        <v>7042</v>
      </c>
      <c r="D1280" s="8" t="s">
        <v>7113</v>
      </c>
      <c r="E1280" s="8" t="s">
        <v>9184</v>
      </c>
      <c r="F1280" s="8">
        <v>15705</v>
      </c>
      <c r="H1280" s="8" t="s">
        <v>7028</v>
      </c>
      <c r="I1280" s="8">
        <v>320</v>
      </c>
      <c r="J1280" s="8">
        <v>320</v>
      </c>
      <c r="K1280" s="8" t="b">
        <v>1</v>
      </c>
    </row>
    <row r="1281" s="8" customFormat="1" spans="1:11">
      <c r="A1281" s="8" t="s">
        <v>9185</v>
      </c>
      <c r="B1281" s="8" t="s">
        <v>7042</v>
      </c>
      <c r="D1281" s="8" t="s">
        <v>7043</v>
      </c>
      <c r="E1281" s="8" t="s">
        <v>9186</v>
      </c>
      <c r="F1281" s="8">
        <v>7083</v>
      </c>
      <c r="H1281" s="8" t="s">
        <v>7028</v>
      </c>
      <c r="I1281" s="8">
        <v>320</v>
      </c>
      <c r="J1281" s="8">
        <v>320</v>
      </c>
      <c r="K1281" s="8" t="b">
        <v>1</v>
      </c>
    </row>
    <row r="1282" s="8" customFormat="1" spans="1:11">
      <c r="A1282" s="8" t="s">
        <v>9187</v>
      </c>
      <c r="B1282" s="8" t="s">
        <v>7042</v>
      </c>
      <c r="D1282" s="8" t="s">
        <v>7174</v>
      </c>
      <c r="E1282" s="8" t="s">
        <v>2797</v>
      </c>
      <c r="F1282" s="8">
        <v>22207</v>
      </c>
      <c r="H1282" s="8" t="s">
        <v>7018</v>
      </c>
      <c r="I1282" s="8">
        <v>320</v>
      </c>
      <c r="J1282" s="8">
        <v>320</v>
      </c>
      <c r="K1282" s="8" t="b">
        <v>1</v>
      </c>
    </row>
    <row r="1283" s="8" customFormat="1" spans="1:11">
      <c r="A1283" s="8" t="s">
        <v>9188</v>
      </c>
      <c r="B1283" s="8" t="s">
        <v>7042</v>
      </c>
      <c r="C1283" s="8" t="s">
        <v>9189</v>
      </c>
      <c r="D1283" s="8" t="s">
        <v>7137</v>
      </c>
      <c r="E1283" s="8" t="s">
        <v>9190</v>
      </c>
      <c r="F1283" s="8">
        <v>52803</v>
      </c>
      <c r="H1283" s="8" t="s">
        <v>7018</v>
      </c>
      <c r="I1283" s="8">
        <v>320</v>
      </c>
      <c r="J1283" s="8">
        <v>320</v>
      </c>
      <c r="K1283" s="8" t="b">
        <v>1</v>
      </c>
    </row>
    <row r="1284" s="8" customFormat="1" spans="1:11">
      <c r="A1284" s="8" t="s">
        <v>9191</v>
      </c>
      <c r="B1284" s="8" t="s">
        <v>7042</v>
      </c>
      <c r="C1284" s="8" t="s">
        <v>9192</v>
      </c>
      <c r="D1284" s="8" t="s">
        <v>7598</v>
      </c>
      <c r="E1284" s="8" t="s">
        <v>9193</v>
      </c>
      <c r="F1284" s="8">
        <v>931</v>
      </c>
      <c r="H1284" s="8" t="s">
        <v>7028</v>
      </c>
      <c r="I1284" s="8">
        <v>320</v>
      </c>
      <c r="J1284" s="8">
        <v>320</v>
      </c>
      <c r="K1284" s="8" t="b">
        <v>1</v>
      </c>
    </row>
    <row r="1285" s="8" customFormat="1" spans="1:11">
      <c r="A1285" s="8" t="s">
        <v>3483</v>
      </c>
      <c r="B1285" s="8" t="s">
        <v>7042</v>
      </c>
      <c r="D1285" s="8" t="s">
        <v>26</v>
      </c>
      <c r="E1285" s="8" t="s">
        <v>3482</v>
      </c>
      <c r="F1285" s="8">
        <v>83725</v>
      </c>
      <c r="H1285" s="8" t="s">
        <v>7028</v>
      </c>
      <c r="I1285" s="8">
        <v>332</v>
      </c>
      <c r="J1285" s="8">
        <v>332</v>
      </c>
      <c r="K1285" s="8" t="b">
        <v>1</v>
      </c>
    </row>
    <row r="1286" s="8" customFormat="1" spans="1:11">
      <c r="A1286" s="8" t="s">
        <v>9194</v>
      </c>
      <c r="B1286" s="8" t="s">
        <v>7042</v>
      </c>
      <c r="D1286" s="8" t="s">
        <v>7494</v>
      </c>
      <c r="E1286" s="8" t="s">
        <v>7771</v>
      </c>
      <c r="F1286" s="8">
        <v>25755</v>
      </c>
      <c r="H1286" s="8" t="s">
        <v>7028</v>
      </c>
      <c r="I1286" s="8">
        <v>332</v>
      </c>
      <c r="J1286" s="8">
        <v>332</v>
      </c>
      <c r="K1286" s="8" t="b">
        <v>1</v>
      </c>
    </row>
    <row r="1287" s="8" customFormat="1" spans="1:11">
      <c r="A1287" s="8" t="s">
        <v>9195</v>
      </c>
      <c r="B1287" s="8" t="s">
        <v>7042</v>
      </c>
      <c r="C1287" s="8" t="s">
        <v>9196</v>
      </c>
      <c r="D1287" s="8" t="s">
        <v>7026</v>
      </c>
      <c r="E1287" s="8" t="s">
        <v>9197</v>
      </c>
      <c r="F1287" s="8">
        <v>91321</v>
      </c>
      <c r="H1287" s="8" t="s">
        <v>7018</v>
      </c>
      <c r="I1287" s="8">
        <v>332</v>
      </c>
      <c r="J1287" s="8">
        <v>332</v>
      </c>
      <c r="K1287" s="8" t="b">
        <v>1</v>
      </c>
    </row>
    <row r="1288" s="8" customFormat="1" spans="1:11">
      <c r="A1288" s="8" t="s">
        <v>9198</v>
      </c>
      <c r="B1288" s="8" t="s">
        <v>7042</v>
      </c>
      <c r="D1288" s="8" t="s">
        <v>7103</v>
      </c>
      <c r="E1288" s="8" t="s">
        <v>66</v>
      </c>
      <c r="F1288" s="8">
        <v>21251</v>
      </c>
      <c r="H1288" s="8" t="s">
        <v>7028</v>
      </c>
      <c r="I1288" s="8">
        <v>332</v>
      </c>
      <c r="J1288" s="8">
        <v>332</v>
      </c>
      <c r="K1288" s="8" t="b">
        <v>1</v>
      </c>
    </row>
    <row r="1289" s="8" customFormat="1" spans="1:11">
      <c r="A1289" s="8" t="s">
        <v>1377</v>
      </c>
      <c r="B1289" s="8" t="s">
        <v>7042</v>
      </c>
      <c r="D1289" s="8" t="s">
        <v>7106</v>
      </c>
      <c r="E1289" s="8" t="s">
        <v>360</v>
      </c>
      <c r="F1289" s="8">
        <v>48309</v>
      </c>
      <c r="H1289" s="8" t="s">
        <v>7028</v>
      </c>
      <c r="I1289" s="8">
        <v>332</v>
      </c>
      <c r="J1289" s="8">
        <v>332</v>
      </c>
      <c r="K1289" s="8" t="b">
        <v>1</v>
      </c>
    </row>
    <row r="1290" s="8" customFormat="1" spans="1:11">
      <c r="A1290" s="8" t="s">
        <v>9199</v>
      </c>
      <c r="B1290" s="8" t="s">
        <v>7042</v>
      </c>
      <c r="C1290" s="8" t="s">
        <v>9200</v>
      </c>
      <c r="D1290" s="8" t="s">
        <v>7041</v>
      </c>
      <c r="E1290" s="8" t="s">
        <v>9201</v>
      </c>
      <c r="F1290" s="8">
        <v>62026</v>
      </c>
      <c r="H1290" s="8" t="s">
        <v>7028</v>
      </c>
      <c r="I1290" s="8">
        <v>332</v>
      </c>
      <c r="J1290" s="8">
        <v>332</v>
      </c>
      <c r="K1290" s="8" t="b">
        <v>1</v>
      </c>
    </row>
    <row r="1291" s="8" customFormat="1" spans="1:11">
      <c r="A1291" s="8" t="s">
        <v>9202</v>
      </c>
      <c r="B1291" s="8" t="s">
        <v>7042</v>
      </c>
      <c r="C1291" s="8" t="s">
        <v>9203</v>
      </c>
      <c r="D1291" s="8" t="s">
        <v>7111</v>
      </c>
      <c r="E1291" s="8" t="s">
        <v>2772</v>
      </c>
      <c r="F1291" s="8">
        <v>76204</v>
      </c>
      <c r="H1291" s="8" t="s">
        <v>7028</v>
      </c>
      <c r="I1291" s="8">
        <v>332</v>
      </c>
      <c r="J1291" s="8">
        <v>332</v>
      </c>
      <c r="K1291" s="8" t="b">
        <v>1</v>
      </c>
    </row>
    <row r="1292" s="8" customFormat="1" spans="1:11">
      <c r="A1292" s="8" t="s">
        <v>9204</v>
      </c>
      <c r="B1292" s="8" t="s">
        <v>7042</v>
      </c>
      <c r="D1292" s="8" t="s">
        <v>7075</v>
      </c>
      <c r="E1292" s="8" t="s">
        <v>9205</v>
      </c>
      <c r="F1292" s="8">
        <v>45840</v>
      </c>
      <c r="H1292" s="8" t="s">
        <v>7018</v>
      </c>
      <c r="I1292" s="8">
        <v>332</v>
      </c>
      <c r="J1292" s="8">
        <v>332</v>
      </c>
      <c r="K1292" s="8" t="b">
        <v>1</v>
      </c>
    </row>
    <row r="1293" s="8" customFormat="1" spans="1:11">
      <c r="A1293" s="8" t="s">
        <v>9206</v>
      </c>
      <c r="B1293" s="8" t="s">
        <v>7042</v>
      </c>
      <c r="C1293" s="8" t="s">
        <v>9207</v>
      </c>
      <c r="D1293" s="8" t="s">
        <v>7072</v>
      </c>
      <c r="E1293" s="8" t="s">
        <v>1266</v>
      </c>
      <c r="F1293" s="8">
        <v>53201</v>
      </c>
      <c r="H1293" s="8" t="s">
        <v>7028</v>
      </c>
      <c r="I1293" s="8">
        <v>332</v>
      </c>
      <c r="J1293" s="8">
        <v>332</v>
      </c>
      <c r="K1293" s="8" t="b">
        <v>1</v>
      </c>
    </row>
    <row r="1294" s="8" customFormat="1" spans="1:11">
      <c r="A1294" s="8" t="s">
        <v>9208</v>
      </c>
      <c r="B1294" s="8" t="s">
        <v>7042</v>
      </c>
      <c r="C1294" s="8" t="s">
        <v>9209</v>
      </c>
      <c r="D1294" s="8" t="s">
        <v>7072</v>
      </c>
      <c r="E1294" s="8" t="s">
        <v>9210</v>
      </c>
      <c r="F1294" s="8">
        <v>54901</v>
      </c>
      <c r="H1294" s="8" t="s">
        <v>7028</v>
      </c>
      <c r="I1294" s="8">
        <v>332</v>
      </c>
      <c r="J1294" s="8">
        <v>332</v>
      </c>
      <c r="K1294" s="8" t="b">
        <v>1</v>
      </c>
    </row>
    <row r="1295" s="8" customFormat="1" spans="1:11">
      <c r="A1295" s="8" t="s">
        <v>9211</v>
      </c>
      <c r="B1295" s="8" t="s">
        <v>7042</v>
      </c>
      <c r="D1295" s="8" t="s">
        <v>7197</v>
      </c>
      <c r="E1295" s="8" t="s">
        <v>8766</v>
      </c>
      <c r="F1295" s="8">
        <v>67260</v>
      </c>
      <c r="H1295" s="8" t="s">
        <v>7028</v>
      </c>
      <c r="I1295" s="8">
        <v>332</v>
      </c>
      <c r="J1295" s="8">
        <v>332</v>
      </c>
      <c r="K1295" s="8" t="b">
        <v>1</v>
      </c>
    </row>
    <row r="1296" s="8" customFormat="1" spans="1:11">
      <c r="A1296" s="8" t="s">
        <v>9212</v>
      </c>
      <c r="B1296" s="8" t="s">
        <v>7042</v>
      </c>
      <c r="D1296" s="8" t="s">
        <v>7016</v>
      </c>
      <c r="E1296" s="8" t="s">
        <v>7059</v>
      </c>
      <c r="F1296" s="8">
        <v>2138</v>
      </c>
      <c r="H1296" s="8" t="s">
        <v>7018</v>
      </c>
      <c r="I1296" s="8">
        <v>342</v>
      </c>
      <c r="J1296" s="8">
        <v>342</v>
      </c>
      <c r="K1296" s="8" t="b">
        <v>1</v>
      </c>
    </row>
    <row r="1297" s="8" customFormat="1" spans="1:11">
      <c r="A1297" s="8" t="s">
        <v>9213</v>
      </c>
      <c r="B1297" s="8" t="s">
        <v>7042</v>
      </c>
      <c r="D1297" s="8" t="s">
        <v>7089</v>
      </c>
      <c r="E1297" s="8" t="s">
        <v>7520</v>
      </c>
      <c r="F1297" s="8">
        <v>65897</v>
      </c>
      <c r="H1297" s="8" t="s">
        <v>7028</v>
      </c>
      <c r="I1297" s="8">
        <v>342</v>
      </c>
      <c r="J1297" s="8">
        <v>342</v>
      </c>
      <c r="K1297" s="8" t="b">
        <v>1</v>
      </c>
    </row>
    <row r="1298" s="8" customFormat="1" spans="1:11">
      <c r="A1298" s="8" t="s">
        <v>9214</v>
      </c>
      <c r="B1298" s="8" t="s">
        <v>7042</v>
      </c>
      <c r="D1298" s="8" t="s">
        <v>7197</v>
      </c>
      <c r="E1298" s="8" t="s">
        <v>9215</v>
      </c>
      <c r="F1298" s="8">
        <v>66006</v>
      </c>
      <c r="H1298" s="8" t="s">
        <v>7018</v>
      </c>
      <c r="I1298" s="8">
        <v>345</v>
      </c>
      <c r="J1298" s="8">
        <v>345</v>
      </c>
      <c r="K1298" s="8" t="b">
        <v>1</v>
      </c>
    </row>
    <row r="1299" s="8" customFormat="1" spans="1:11">
      <c r="A1299" s="8" t="s">
        <v>9216</v>
      </c>
      <c r="B1299" s="8" t="s">
        <v>7042</v>
      </c>
      <c r="D1299" s="8" t="s">
        <v>7026</v>
      </c>
      <c r="E1299" s="8" t="s">
        <v>229</v>
      </c>
      <c r="F1299" s="8">
        <v>92612</v>
      </c>
      <c r="H1299" s="8" t="s">
        <v>7018</v>
      </c>
      <c r="I1299" s="8">
        <v>345</v>
      </c>
      <c r="J1299" s="8">
        <v>345</v>
      </c>
      <c r="K1299" s="8" t="b">
        <v>1</v>
      </c>
    </row>
    <row r="1300" s="8" customFormat="1" spans="1:11">
      <c r="A1300" s="8" t="s">
        <v>9217</v>
      </c>
      <c r="B1300" s="8" t="s">
        <v>7042</v>
      </c>
      <c r="D1300" s="8" t="s">
        <v>7066</v>
      </c>
      <c r="E1300" s="8" t="s">
        <v>2467</v>
      </c>
      <c r="F1300" s="8">
        <v>14226</v>
      </c>
      <c r="H1300" s="8" t="s">
        <v>7018</v>
      </c>
      <c r="I1300" s="8">
        <v>345</v>
      </c>
      <c r="J1300" s="8">
        <v>345</v>
      </c>
      <c r="K1300" s="8" t="b">
        <v>1</v>
      </c>
    </row>
    <row r="1301" s="8" customFormat="1" spans="1:11">
      <c r="A1301" s="8" t="s">
        <v>3682</v>
      </c>
      <c r="B1301" s="8" t="s">
        <v>7042</v>
      </c>
      <c r="C1301" s="8" t="s">
        <v>9218</v>
      </c>
      <c r="D1301" s="8" t="s">
        <v>7384</v>
      </c>
      <c r="E1301" s="8" t="s">
        <v>3681</v>
      </c>
      <c r="F1301" s="8">
        <v>70504</v>
      </c>
      <c r="H1301" s="8" t="s">
        <v>7028</v>
      </c>
      <c r="I1301" s="8">
        <v>345</v>
      </c>
      <c r="J1301" s="8">
        <v>345</v>
      </c>
      <c r="K1301" s="8" t="b">
        <v>1</v>
      </c>
    </row>
    <row r="1302" s="8" customFormat="1" spans="1:11">
      <c r="A1302" s="8" t="s">
        <v>9219</v>
      </c>
      <c r="B1302" s="8" t="s">
        <v>7042</v>
      </c>
      <c r="D1302" s="8" t="s">
        <v>7174</v>
      </c>
      <c r="E1302" s="8" t="s">
        <v>8948</v>
      </c>
      <c r="F1302" s="8">
        <v>24501</v>
      </c>
      <c r="H1302" s="8" t="s">
        <v>7018</v>
      </c>
      <c r="I1302" s="8">
        <v>345</v>
      </c>
      <c r="J1302" s="8">
        <v>345</v>
      </c>
      <c r="K1302" s="8" t="b">
        <v>1</v>
      </c>
    </row>
    <row r="1303" s="8" customFormat="1" spans="1:11">
      <c r="A1303" s="8" t="s">
        <v>9220</v>
      </c>
      <c r="B1303" s="8" t="s">
        <v>7042</v>
      </c>
      <c r="C1303" s="8" t="s">
        <v>9221</v>
      </c>
      <c r="D1303" s="8" t="s">
        <v>7308</v>
      </c>
      <c r="E1303" s="8" t="s">
        <v>9222</v>
      </c>
      <c r="F1303" s="8">
        <v>37403</v>
      </c>
      <c r="H1303" s="8" t="s">
        <v>7028</v>
      </c>
      <c r="I1303" s="8">
        <v>345</v>
      </c>
      <c r="J1303" s="8">
        <v>345</v>
      </c>
      <c r="K1303" s="8" t="b">
        <v>1</v>
      </c>
    </row>
    <row r="1304" s="8" customFormat="1" spans="1:11">
      <c r="A1304" s="8" t="s">
        <v>9223</v>
      </c>
      <c r="B1304" s="8" t="s">
        <v>7042</v>
      </c>
      <c r="D1304" s="8" t="s">
        <v>7480</v>
      </c>
      <c r="E1304" s="8" t="s">
        <v>2283</v>
      </c>
      <c r="F1304" s="8">
        <v>40475</v>
      </c>
      <c r="H1304" s="8" t="s">
        <v>7028</v>
      </c>
      <c r="I1304" s="8">
        <v>352</v>
      </c>
      <c r="J1304" s="8">
        <v>352</v>
      </c>
      <c r="K1304" s="8" t="b">
        <v>1</v>
      </c>
    </row>
    <row r="1305" s="8" customFormat="1" spans="1:11">
      <c r="A1305" s="8" t="s">
        <v>979</v>
      </c>
      <c r="B1305" s="8" t="s">
        <v>7042</v>
      </c>
      <c r="D1305" s="8" t="s">
        <v>7128</v>
      </c>
      <c r="E1305" s="8" t="s">
        <v>978</v>
      </c>
      <c r="F1305" s="8">
        <v>30460</v>
      </c>
      <c r="H1305" s="8" t="s">
        <v>7028</v>
      </c>
      <c r="I1305" s="8">
        <v>352</v>
      </c>
      <c r="J1305" s="8">
        <v>352</v>
      </c>
      <c r="K1305" s="8" t="b">
        <v>1</v>
      </c>
    </row>
    <row r="1306" s="8" customFormat="1" spans="1:11">
      <c r="A1306" s="8" t="s">
        <v>9224</v>
      </c>
      <c r="B1306" s="8" t="s">
        <v>7042</v>
      </c>
      <c r="D1306" s="8" t="s">
        <v>7113</v>
      </c>
      <c r="E1306" s="8" t="s">
        <v>92</v>
      </c>
      <c r="F1306" s="8">
        <v>15222</v>
      </c>
      <c r="H1306" s="8" t="s">
        <v>7018</v>
      </c>
      <c r="I1306" s="8">
        <v>352</v>
      </c>
      <c r="J1306" s="8">
        <v>352</v>
      </c>
      <c r="K1306" s="8" t="b">
        <v>1</v>
      </c>
    </row>
    <row r="1307" s="8" customFormat="1" spans="1:11">
      <c r="A1307" s="8" t="s">
        <v>9225</v>
      </c>
      <c r="B1307" s="8" t="s">
        <v>7042</v>
      </c>
      <c r="C1307" s="8" t="s">
        <v>9226</v>
      </c>
      <c r="D1307" s="8" t="s">
        <v>7111</v>
      </c>
      <c r="E1307" s="8" t="s">
        <v>9227</v>
      </c>
      <c r="F1307" s="8">
        <v>78363</v>
      </c>
      <c r="H1307" s="8" t="s">
        <v>7028</v>
      </c>
      <c r="I1307" s="8">
        <v>352</v>
      </c>
      <c r="J1307" s="8">
        <v>352</v>
      </c>
      <c r="K1307" s="8" t="b">
        <v>1</v>
      </c>
    </row>
    <row r="1308" s="8" customFormat="1" spans="1:11">
      <c r="A1308" s="8" t="s">
        <v>9228</v>
      </c>
      <c r="B1308" s="8" t="s">
        <v>7042</v>
      </c>
      <c r="C1308" s="8" t="s">
        <v>9229</v>
      </c>
      <c r="D1308" s="8" t="s">
        <v>7220</v>
      </c>
      <c r="E1308" s="8" t="s">
        <v>9230</v>
      </c>
      <c r="F1308" s="8">
        <v>96720</v>
      </c>
      <c r="H1308" s="8" t="s">
        <v>7028</v>
      </c>
      <c r="I1308" s="8">
        <v>352</v>
      </c>
      <c r="J1308" s="8">
        <v>352</v>
      </c>
      <c r="K1308" s="8" t="b">
        <v>1</v>
      </c>
    </row>
    <row r="1309" s="8" customFormat="1" spans="1:11">
      <c r="A1309" s="8" t="s">
        <v>9231</v>
      </c>
      <c r="B1309" s="8" t="s">
        <v>7042</v>
      </c>
      <c r="D1309" s="8" t="s">
        <v>7183</v>
      </c>
      <c r="E1309" s="8" t="s">
        <v>9232</v>
      </c>
      <c r="F1309" s="8">
        <v>80639</v>
      </c>
      <c r="H1309" s="8" t="s">
        <v>7028</v>
      </c>
      <c r="I1309" s="8">
        <v>352</v>
      </c>
      <c r="J1309" s="8">
        <v>352</v>
      </c>
      <c r="K1309" s="8" t="b">
        <v>1</v>
      </c>
    </row>
    <row r="1310" s="8" customFormat="1" spans="1:11">
      <c r="A1310" s="8" t="s">
        <v>3572</v>
      </c>
      <c r="B1310" s="8" t="s">
        <v>7042</v>
      </c>
      <c r="D1310" s="8" t="s">
        <v>7390</v>
      </c>
      <c r="E1310" s="8" t="s">
        <v>3571</v>
      </c>
      <c r="F1310" s="8">
        <v>39406</v>
      </c>
      <c r="H1310" s="8" t="s">
        <v>7028</v>
      </c>
      <c r="I1310" s="8">
        <v>352</v>
      </c>
      <c r="J1310" s="8">
        <v>352</v>
      </c>
      <c r="K1310" s="8" t="b">
        <v>1</v>
      </c>
    </row>
    <row r="1311" s="8" customFormat="1" spans="1:11">
      <c r="A1311" s="8" t="s">
        <v>9233</v>
      </c>
      <c r="B1311" s="8" t="s">
        <v>7042</v>
      </c>
      <c r="D1311" s="8" t="s">
        <v>7075</v>
      </c>
      <c r="E1311" s="8" t="s">
        <v>9234</v>
      </c>
      <c r="F1311" s="8">
        <v>44720</v>
      </c>
      <c r="H1311" s="8" t="s">
        <v>7018</v>
      </c>
      <c r="I1311" s="8">
        <v>352</v>
      </c>
      <c r="J1311" s="8">
        <v>352</v>
      </c>
      <c r="K1311" s="8" t="b">
        <v>1</v>
      </c>
    </row>
    <row r="1312" s="8" customFormat="1" spans="1:11">
      <c r="A1312" s="8" t="s">
        <v>9235</v>
      </c>
      <c r="B1312" s="8" t="s">
        <v>7042</v>
      </c>
      <c r="C1312" s="8" t="s">
        <v>9236</v>
      </c>
      <c r="D1312" s="8" t="s">
        <v>7036</v>
      </c>
      <c r="E1312" s="8" t="s">
        <v>9237</v>
      </c>
      <c r="F1312" s="8">
        <v>28017</v>
      </c>
      <c r="H1312" s="8" t="s">
        <v>7018</v>
      </c>
      <c r="I1312" s="8">
        <v>356</v>
      </c>
      <c r="J1312" s="8">
        <v>356</v>
      </c>
      <c r="K1312" s="8" t="b">
        <v>1</v>
      </c>
    </row>
    <row r="1313" s="8" customFormat="1" spans="1:11">
      <c r="A1313" s="8" t="s">
        <v>9238</v>
      </c>
      <c r="B1313" s="8" t="s">
        <v>7042</v>
      </c>
      <c r="D1313" s="8" t="s">
        <v>7390</v>
      </c>
      <c r="E1313" s="8" t="s">
        <v>3571</v>
      </c>
      <c r="F1313" s="8">
        <v>39401</v>
      </c>
      <c r="H1313" s="8" t="s">
        <v>7018</v>
      </c>
      <c r="I1313" s="8">
        <v>356</v>
      </c>
      <c r="J1313" s="8">
        <v>356</v>
      </c>
      <c r="K1313" s="8" t="b">
        <v>1</v>
      </c>
    </row>
    <row r="1314" s="8" customFormat="1" spans="1:11">
      <c r="A1314" s="8" t="s">
        <v>9239</v>
      </c>
      <c r="B1314" s="8" t="s">
        <v>7042</v>
      </c>
      <c r="C1314" s="8" t="s">
        <v>9240</v>
      </c>
      <c r="D1314" s="8" t="s">
        <v>7188</v>
      </c>
      <c r="E1314" s="8" t="s">
        <v>9241</v>
      </c>
      <c r="F1314" s="8">
        <v>72467</v>
      </c>
      <c r="H1314" s="8" t="s">
        <v>7028</v>
      </c>
      <c r="I1314" s="8">
        <v>361</v>
      </c>
      <c r="J1314" s="8">
        <v>361</v>
      </c>
      <c r="K1314" s="8" t="b">
        <v>1</v>
      </c>
    </row>
    <row r="1315" s="8" customFormat="1" spans="1:11">
      <c r="A1315" s="8" t="s">
        <v>9242</v>
      </c>
      <c r="B1315" s="8" t="s">
        <v>7042</v>
      </c>
      <c r="C1315" s="8" t="s">
        <v>9243</v>
      </c>
      <c r="D1315" s="8" t="s">
        <v>7308</v>
      </c>
      <c r="E1315" s="8" t="s">
        <v>8160</v>
      </c>
      <c r="F1315" s="8">
        <v>37760</v>
      </c>
      <c r="H1315" s="8" t="s">
        <v>7018</v>
      </c>
      <c r="I1315" s="8">
        <v>361</v>
      </c>
      <c r="J1315" s="8">
        <v>361</v>
      </c>
      <c r="K1315" s="8" t="b">
        <v>1</v>
      </c>
    </row>
    <row r="1316" s="8" customFormat="1" spans="1:11">
      <c r="A1316" s="8" t="s">
        <v>9244</v>
      </c>
      <c r="B1316" s="8" t="s">
        <v>7042</v>
      </c>
      <c r="D1316" s="8" t="s">
        <v>7128</v>
      </c>
      <c r="E1316" s="8" t="s">
        <v>102</v>
      </c>
      <c r="F1316" s="8">
        <v>30314</v>
      </c>
      <c r="H1316" s="8" t="s">
        <v>7018</v>
      </c>
      <c r="I1316" s="8">
        <v>361</v>
      </c>
      <c r="J1316" s="8">
        <v>361</v>
      </c>
      <c r="K1316" s="8" t="b">
        <v>1</v>
      </c>
    </row>
    <row r="1317" s="8" customFormat="1" spans="1:11">
      <c r="A1317" s="8" t="s">
        <v>9245</v>
      </c>
      <c r="B1317" s="8" t="s">
        <v>7042</v>
      </c>
      <c r="D1317" s="8" t="s">
        <v>7131</v>
      </c>
      <c r="E1317" s="8" t="s">
        <v>727</v>
      </c>
      <c r="F1317" s="8">
        <v>4401</v>
      </c>
      <c r="H1317" s="8" t="s">
        <v>7018</v>
      </c>
      <c r="I1317" s="8">
        <v>361</v>
      </c>
      <c r="J1317" s="8">
        <v>361</v>
      </c>
      <c r="K1317" s="8" t="b">
        <v>1</v>
      </c>
    </row>
    <row r="1318" s="8" customFormat="1" spans="1:11">
      <c r="A1318" s="8" t="s">
        <v>9246</v>
      </c>
      <c r="B1318" s="8" t="s">
        <v>7042</v>
      </c>
      <c r="D1318" s="8" t="s">
        <v>7075</v>
      </c>
      <c r="E1318" s="8" t="s">
        <v>3154</v>
      </c>
      <c r="F1318" s="8">
        <v>44325</v>
      </c>
      <c r="H1318" s="8" t="s">
        <v>7028</v>
      </c>
      <c r="I1318" s="8">
        <v>361</v>
      </c>
      <c r="J1318" s="8">
        <v>361</v>
      </c>
      <c r="K1318" s="8" t="b">
        <v>1</v>
      </c>
    </row>
    <row r="1319" s="8" customFormat="1" spans="1:11">
      <c r="A1319" s="8" t="s">
        <v>9247</v>
      </c>
      <c r="B1319" s="8" t="s">
        <v>7042</v>
      </c>
      <c r="C1319" s="8" t="s">
        <v>9248</v>
      </c>
      <c r="D1319" s="8" t="s">
        <v>7086</v>
      </c>
      <c r="E1319" s="8" t="s">
        <v>2940</v>
      </c>
      <c r="F1319" s="8">
        <v>59812</v>
      </c>
      <c r="H1319" s="8" t="s">
        <v>7028</v>
      </c>
      <c r="I1319" s="8">
        <v>361</v>
      </c>
      <c r="J1319" s="8">
        <v>361</v>
      </c>
      <c r="K1319" s="8" t="b">
        <v>1</v>
      </c>
    </row>
    <row r="1320" s="8" customFormat="1" spans="1:11">
      <c r="A1320" s="8" t="s">
        <v>9249</v>
      </c>
      <c r="B1320" s="8" t="s">
        <v>7042</v>
      </c>
      <c r="C1320" s="8" t="s">
        <v>9250</v>
      </c>
      <c r="D1320" s="8" t="s">
        <v>7111</v>
      </c>
      <c r="E1320" s="8" t="s">
        <v>9251</v>
      </c>
      <c r="F1320" s="8">
        <v>75799</v>
      </c>
      <c r="H1320" s="8" t="s">
        <v>7028</v>
      </c>
      <c r="I1320" s="8">
        <v>361</v>
      </c>
      <c r="J1320" s="8">
        <v>361</v>
      </c>
      <c r="K1320" s="8" t="b">
        <v>1</v>
      </c>
    </row>
    <row r="1321" s="8" customFormat="1" spans="1:11">
      <c r="A1321" s="8" t="s">
        <v>9252</v>
      </c>
      <c r="B1321" s="8" t="s">
        <v>7042</v>
      </c>
      <c r="D1321" s="8" t="s">
        <v>7480</v>
      </c>
      <c r="E1321" s="8" t="s">
        <v>3512</v>
      </c>
      <c r="F1321" s="8">
        <v>42101</v>
      </c>
      <c r="H1321" s="8" t="s">
        <v>7028</v>
      </c>
      <c r="I1321" s="8">
        <v>361</v>
      </c>
      <c r="J1321" s="8">
        <v>361</v>
      </c>
      <c r="K1321" s="8" t="b">
        <v>1</v>
      </c>
    </row>
    <row r="1322" s="8" customFormat="1" spans="1:11">
      <c r="A1322" s="8" t="s">
        <v>9253</v>
      </c>
      <c r="B1322" s="8" t="s">
        <v>7042</v>
      </c>
      <c r="D1322" s="8" t="s">
        <v>7066</v>
      </c>
      <c r="E1322" s="8" t="s">
        <v>8346</v>
      </c>
      <c r="F1322" s="8">
        <v>10962</v>
      </c>
      <c r="H1322" s="8" t="s">
        <v>7018</v>
      </c>
      <c r="I1322" s="8">
        <v>369</v>
      </c>
      <c r="J1322" s="8">
        <v>369</v>
      </c>
      <c r="K1322" s="8" t="b">
        <v>1</v>
      </c>
    </row>
    <row r="1323" s="8" customFormat="1" spans="1:11">
      <c r="A1323" s="8" t="s">
        <v>9254</v>
      </c>
      <c r="B1323" s="8" t="s">
        <v>7042</v>
      </c>
      <c r="D1323" s="8" t="s">
        <v>7066</v>
      </c>
      <c r="E1323" s="8" t="s">
        <v>9255</v>
      </c>
      <c r="F1323" s="8">
        <v>11548</v>
      </c>
      <c r="H1323" s="8" t="s">
        <v>7018</v>
      </c>
      <c r="I1323" s="8">
        <v>369</v>
      </c>
      <c r="J1323" s="8">
        <v>369</v>
      </c>
      <c r="K1323" s="8" t="b">
        <v>1</v>
      </c>
    </row>
    <row r="1324" s="8" customFormat="1" spans="1:11">
      <c r="A1324" s="8" t="s">
        <v>9256</v>
      </c>
      <c r="B1324" s="8" t="s">
        <v>7042</v>
      </c>
      <c r="D1324" s="8" t="s">
        <v>7390</v>
      </c>
      <c r="E1324" s="8" t="s">
        <v>7374</v>
      </c>
      <c r="F1324" s="8">
        <v>39058</v>
      </c>
      <c r="H1324" s="8" t="s">
        <v>7018</v>
      </c>
      <c r="I1324" s="8">
        <v>369</v>
      </c>
      <c r="J1324" s="8">
        <v>369</v>
      </c>
      <c r="K1324" s="8" t="b">
        <v>1</v>
      </c>
    </row>
    <row r="1325" s="8" customFormat="1" spans="1:11">
      <c r="A1325" s="8" t="s">
        <v>9257</v>
      </c>
      <c r="B1325" s="8" t="s">
        <v>7042</v>
      </c>
      <c r="D1325" s="8" t="s">
        <v>7174</v>
      </c>
      <c r="E1325" s="8" t="s">
        <v>8652</v>
      </c>
      <c r="F1325" s="8">
        <v>23464</v>
      </c>
      <c r="H1325" s="8" t="s">
        <v>7018</v>
      </c>
      <c r="I1325" s="8">
        <v>369</v>
      </c>
      <c r="J1325" s="8">
        <v>369</v>
      </c>
      <c r="K1325" s="8" t="b">
        <v>1</v>
      </c>
    </row>
    <row r="1326" s="8" customFormat="1" spans="1:11">
      <c r="A1326" s="8" t="s">
        <v>9258</v>
      </c>
      <c r="B1326" s="8" t="s">
        <v>7042</v>
      </c>
      <c r="C1326" s="8" t="s">
        <v>9259</v>
      </c>
      <c r="D1326" s="8" t="s">
        <v>7111</v>
      </c>
      <c r="E1326" s="8" t="s">
        <v>9260</v>
      </c>
      <c r="F1326" s="8">
        <v>75429</v>
      </c>
      <c r="H1326" s="8" t="s">
        <v>7028</v>
      </c>
      <c r="I1326" s="8">
        <v>369</v>
      </c>
      <c r="J1326" s="8">
        <v>369</v>
      </c>
      <c r="K1326" s="8" t="b">
        <v>1</v>
      </c>
    </row>
    <row r="1327" s="8" customFormat="1" spans="1:11">
      <c r="A1327" s="8" t="s">
        <v>9261</v>
      </c>
      <c r="B1327" s="8" t="s">
        <v>7042</v>
      </c>
      <c r="C1327" s="8" t="s">
        <v>9262</v>
      </c>
      <c r="D1327" s="8" t="s">
        <v>7384</v>
      </c>
      <c r="E1327" s="8" t="s">
        <v>9263</v>
      </c>
      <c r="F1327" s="8">
        <v>71209</v>
      </c>
      <c r="H1327" s="8" t="s">
        <v>7028</v>
      </c>
      <c r="I1327" s="8">
        <v>369</v>
      </c>
      <c r="J1327" s="8">
        <v>369</v>
      </c>
      <c r="K1327" s="8" t="b">
        <v>1</v>
      </c>
    </row>
    <row r="1328" s="8" customFormat="1" spans="1:11">
      <c r="A1328" s="8" t="s">
        <v>9264</v>
      </c>
      <c r="B1328" s="8" t="s">
        <v>7042</v>
      </c>
      <c r="C1328" s="8" t="s">
        <v>9265</v>
      </c>
      <c r="D1328" s="8" t="s">
        <v>7103</v>
      </c>
      <c r="E1328" s="8" t="s">
        <v>9266</v>
      </c>
      <c r="F1328" s="8">
        <v>21853</v>
      </c>
      <c r="H1328" s="8" t="s">
        <v>7028</v>
      </c>
      <c r="I1328" s="8">
        <v>369</v>
      </c>
      <c r="J1328" s="8">
        <v>369</v>
      </c>
      <c r="K1328" s="8" t="b">
        <v>1</v>
      </c>
    </row>
    <row r="1329" s="8" customFormat="1" spans="1:11">
      <c r="A1329" s="8" t="s">
        <v>9267</v>
      </c>
      <c r="B1329" s="8" t="s">
        <v>7042</v>
      </c>
      <c r="D1329" s="8" t="s">
        <v>7111</v>
      </c>
      <c r="E1329" s="8" t="s">
        <v>2430</v>
      </c>
      <c r="F1329" s="8">
        <v>75211</v>
      </c>
      <c r="H1329" s="8" t="s">
        <v>7018</v>
      </c>
      <c r="I1329" s="8">
        <v>376</v>
      </c>
      <c r="J1329" s="8">
        <v>376</v>
      </c>
      <c r="K1329" s="8" t="b">
        <v>1</v>
      </c>
    </row>
    <row r="1330" s="8" customFormat="1" spans="1:11">
      <c r="A1330" s="8" t="s">
        <v>9268</v>
      </c>
      <c r="B1330" s="8" t="s">
        <v>7042</v>
      </c>
      <c r="C1330" s="8" t="s">
        <v>9269</v>
      </c>
      <c r="D1330" s="8" t="s">
        <v>7106</v>
      </c>
      <c r="E1330" s="8" t="s">
        <v>9270</v>
      </c>
      <c r="F1330" s="8">
        <v>48197</v>
      </c>
      <c r="H1330" s="8" t="s">
        <v>7028</v>
      </c>
      <c r="I1330" s="8">
        <v>376</v>
      </c>
      <c r="J1330" s="8">
        <v>376</v>
      </c>
      <c r="K1330" s="8" t="b">
        <v>1</v>
      </c>
    </row>
    <row r="1331" s="8" customFormat="1" spans="1:11">
      <c r="A1331" s="8" t="s">
        <v>9271</v>
      </c>
      <c r="B1331" s="8" t="s">
        <v>7042</v>
      </c>
      <c r="C1331" s="8" t="s">
        <v>9272</v>
      </c>
      <c r="D1331" s="8" t="s">
        <v>7075</v>
      </c>
      <c r="E1331" s="8" t="s">
        <v>2486</v>
      </c>
      <c r="F1331" s="8">
        <v>45233</v>
      </c>
      <c r="H1331" s="8" t="s">
        <v>7018</v>
      </c>
      <c r="I1331" s="8">
        <v>376</v>
      </c>
      <c r="J1331" s="8">
        <v>376</v>
      </c>
      <c r="K1331" s="8" t="b">
        <v>1</v>
      </c>
    </row>
    <row r="1332" s="8" customFormat="1" spans="1:11">
      <c r="A1332" s="8" t="s">
        <v>9273</v>
      </c>
      <c r="B1332" s="8" t="s">
        <v>7042</v>
      </c>
      <c r="D1332" s="8" t="s">
        <v>7111</v>
      </c>
      <c r="E1332" s="8" t="s">
        <v>9274</v>
      </c>
      <c r="F1332" s="8">
        <v>76402</v>
      </c>
      <c r="H1332" s="8" t="s">
        <v>7028</v>
      </c>
      <c r="I1332" s="8">
        <v>376</v>
      </c>
      <c r="J1332" s="8">
        <v>376</v>
      </c>
      <c r="K1332" s="8" t="b">
        <v>1</v>
      </c>
    </row>
    <row r="1333" s="8" customFormat="1" spans="1:11">
      <c r="A1333" s="8" t="s">
        <v>9275</v>
      </c>
      <c r="B1333" s="8" t="s">
        <v>7042</v>
      </c>
      <c r="D1333" s="8" t="s">
        <v>7608</v>
      </c>
      <c r="E1333" s="8" t="s">
        <v>7794</v>
      </c>
      <c r="F1333" s="8">
        <v>58504</v>
      </c>
      <c r="H1333" s="8" t="s">
        <v>7018</v>
      </c>
      <c r="I1333" s="8">
        <v>376</v>
      </c>
      <c r="J1333" s="8">
        <v>376</v>
      </c>
      <c r="K1333" s="8" t="b">
        <v>1</v>
      </c>
    </row>
    <row r="1334" s="8" customFormat="1" spans="1:11">
      <c r="A1334" s="8" t="s">
        <v>9276</v>
      </c>
      <c r="B1334" s="8" t="s">
        <v>7042</v>
      </c>
      <c r="D1334" s="8" t="s">
        <v>7036</v>
      </c>
      <c r="E1334" s="8" t="s">
        <v>9277</v>
      </c>
      <c r="F1334" s="8">
        <v>28174</v>
      </c>
      <c r="H1334" s="8" t="s">
        <v>7018</v>
      </c>
      <c r="I1334" s="8">
        <v>376</v>
      </c>
      <c r="J1334" s="8">
        <v>376</v>
      </c>
      <c r="K1334" s="8" t="b">
        <v>1</v>
      </c>
    </row>
    <row r="1335" s="8" customFormat="1" spans="1:11">
      <c r="A1335" s="8" t="s">
        <v>9278</v>
      </c>
      <c r="B1335" s="8" t="s">
        <v>7042</v>
      </c>
      <c r="D1335" s="8" t="s">
        <v>7598</v>
      </c>
      <c r="E1335" s="8" t="s">
        <v>8013</v>
      </c>
      <c r="F1335" s="8">
        <v>717</v>
      </c>
      <c r="H1335" s="8" t="s">
        <v>7018</v>
      </c>
      <c r="I1335" s="8">
        <v>380</v>
      </c>
      <c r="J1335" s="8">
        <v>380</v>
      </c>
      <c r="K1335" s="8" t="b">
        <v>0</v>
      </c>
    </row>
    <row r="1336" s="8" customFormat="1" spans="1:11">
      <c r="A1336" s="8" t="s">
        <v>9279</v>
      </c>
      <c r="B1336" s="8" t="s">
        <v>7042</v>
      </c>
      <c r="D1336" s="8" t="s">
        <v>7021</v>
      </c>
      <c r="E1336" s="8" t="s">
        <v>9280</v>
      </c>
      <c r="F1336" s="8">
        <v>47809</v>
      </c>
      <c r="H1336" s="8" t="s">
        <v>7028</v>
      </c>
      <c r="I1336" s="8">
        <v>382</v>
      </c>
      <c r="J1336" s="8">
        <v>382</v>
      </c>
      <c r="K1336" s="8" t="b">
        <v>1</v>
      </c>
    </row>
    <row r="1337" s="8" customFormat="1" spans="1:11">
      <c r="A1337" s="8" t="s">
        <v>9281</v>
      </c>
      <c r="B1337" s="8" t="s">
        <v>7042</v>
      </c>
      <c r="D1337" s="8" t="s">
        <v>7480</v>
      </c>
      <c r="E1337" s="8" t="s">
        <v>9282</v>
      </c>
      <c r="F1337" s="8">
        <v>41099</v>
      </c>
      <c r="H1337" s="8" t="s">
        <v>7028</v>
      </c>
      <c r="I1337" s="8">
        <v>382</v>
      </c>
      <c r="J1337" s="8">
        <v>382</v>
      </c>
      <c r="K1337" s="8" t="b">
        <v>1</v>
      </c>
    </row>
    <row r="1338" s="8" customFormat="1" spans="1:11">
      <c r="A1338" s="8" t="s">
        <v>9283</v>
      </c>
      <c r="B1338" s="8" t="s">
        <v>7042</v>
      </c>
      <c r="D1338" s="8" t="s">
        <v>7048</v>
      </c>
      <c r="E1338" s="8" t="s">
        <v>9284</v>
      </c>
      <c r="F1338" s="8">
        <v>33416</v>
      </c>
      <c r="H1338" s="8" t="s">
        <v>7018</v>
      </c>
      <c r="I1338" s="8">
        <v>382</v>
      </c>
      <c r="J1338" s="8">
        <v>382</v>
      </c>
      <c r="K1338" s="8" t="b">
        <v>1</v>
      </c>
    </row>
    <row r="1339" s="8" customFormat="1" spans="1:11">
      <c r="A1339" s="8" t="s">
        <v>9285</v>
      </c>
      <c r="B1339" s="8" t="s">
        <v>7042</v>
      </c>
      <c r="D1339" s="8" t="s">
        <v>7308</v>
      </c>
      <c r="E1339" s="8" t="s">
        <v>232</v>
      </c>
      <c r="F1339" s="8">
        <v>37210</v>
      </c>
      <c r="H1339" s="8" t="s">
        <v>7018</v>
      </c>
      <c r="I1339" s="8">
        <v>382</v>
      </c>
      <c r="J1339" s="8">
        <v>382</v>
      </c>
      <c r="K1339" s="8" t="b">
        <v>1</v>
      </c>
    </row>
    <row r="1340" s="8" customFormat="1" spans="1:11">
      <c r="A1340" s="8" t="s">
        <v>3540</v>
      </c>
      <c r="B1340" s="8" t="s">
        <v>7042</v>
      </c>
      <c r="D1340" s="8" t="s">
        <v>7207</v>
      </c>
      <c r="E1340" s="8" t="s">
        <v>3539</v>
      </c>
      <c r="F1340" s="8">
        <v>36688</v>
      </c>
      <c r="H1340" s="8" t="s">
        <v>7028</v>
      </c>
      <c r="I1340" s="8">
        <v>382</v>
      </c>
      <c r="J1340" s="8">
        <v>382</v>
      </c>
      <c r="K1340" s="8" t="b">
        <v>1</v>
      </c>
    </row>
    <row r="1341" s="8" customFormat="1" spans="1:11">
      <c r="A1341" s="8" t="s">
        <v>9286</v>
      </c>
      <c r="B1341" s="8" t="s">
        <v>7042</v>
      </c>
      <c r="D1341" s="8" t="s">
        <v>7128</v>
      </c>
      <c r="E1341" s="8" t="s">
        <v>9287</v>
      </c>
      <c r="F1341" s="8">
        <v>30118</v>
      </c>
      <c r="H1341" s="8" t="s">
        <v>7028</v>
      </c>
      <c r="I1341" s="8">
        <v>382</v>
      </c>
      <c r="J1341" s="8">
        <v>382</v>
      </c>
      <c r="K1341" s="8" t="b">
        <v>1</v>
      </c>
    </row>
    <row r="1342" s="8" customFormat="1" spans="1:11">
      <c r="A1342" s="8" t="s">
        <v>9288</v>
      </c>
      <c r="B1342" s="8" t="s">
        <v>7042</v>
      </c>
      <c r="C1342" s="8" t="s">
        <v>1787</v>
      </c>
      <c r="D1342" s="8" t="s">
        <v>7579</v>
      </c>
      <c r="E1342" s="8" t="s">
        <v>1786</v>
      </c>
      <c r="F1342" s="8">
        <v>99775</v>
      </c>
      <c r="H1342" s="8" t="s">
        <v>7028</v>
      </c>
      <c r="I1342" s="8">
        <v>389</v>
      </c>
      <c r="J1342" s="8">
        <v>389</v>
      </c>
      <c r="K1342" s="8" t="b">
        <v>1</v>
      </c>
    </row>
    <row r="1343" s="8" customFormat="1" spans="1:11">
      <c r="A1343" s="8" t="s">
        <v>9289</v>
      </c>
      <c r="B1343" s="8" t="s">
        <v>7042</v>
      </c>
      <c r="D1343" s="8" t="s">
        <v>7052</v>
      </c>
      <c r="E1343" s="8" t="s">
        <v>9290</v>
      </c>
      <c r="F1343" s="8">
        <v>6604</v>
      </c>
      <c r="H1343" s="8" t="s">
        <v>7018</v>
      </c>
      <c r="I1343" s="8">
        <v>389</v>
      </c>
      <c r="J1343" s="8">
        <v>389</v>
      </c>
      <c r="K1343" s="8" t="b">
        <v>1</v>
      </c>
    </row>
    <row r="1344" s="8" customFormat="1" spans="1:11">
      <c r="A1344" s="8" t="s">
        <v>9291</v>
      </c>
      <c r="B1344" s="8" t="s">
        <v>7042</v>
      </c>
      <c r="D1344" s="8" t="s">
        <v>7041</v>
      </c>
      <c r="E1344" s="8" t="s">
        <v>1052</v>
      </c>
      <c r="F1344" s="8">
        <v>60605</v>
      </c>
      <c r="H1344" s="8" t="s">
        <v>7018</v>
      </c>
      <c r="I1344" s="8">
        <v>390</v>
      </c>
      <c r="J1344" s="8">
        <v>390</v>
      </c>
      <c r="K1344" s="8" t="b">
        <v>1</v>
      </c>
    </row>
    <row r="1345" s="8" customFormat="1" spans="1:11">
      <c r="A1345" s="8" t="s">
        <v>9292</v>
      </c>
      <c r="B1345" s="8" t="s">
        <v>7042</v>
      </c>
      <c r="C1345" s="8" t="s">
        <v>9293</v>
      </c>
      <c r="D1345" s="8" t="s">
        <v>7048</v>
      </c>
      <c r="E1345" s="8" t="s">
        <v>9294</v>
      </c>
      <c r="F1345" s="8">
        <v>33574</v>
      </c>
      <c r="H1345" s="8" t="s">
        <v>7018</v>
      </c>
      <c r="I1345" s="8">
        <v>390</v>
      </c>
      <c r="J1345" s="8">
        <v>390</v>
      </c>
      <c r="K1345" s="8" t="b">
        <v>1</v>
      </c>
    </row>
    <row r="1346" s="8" customFormat="1" spans="1:11">
      <c r="A1346" s="8" t="s">
        <v>9295</v>
      </c>
      <c r="B1346" s="8" t="s">
        <v>7042</v>
      </c>
      <c r="C1346" s="8" t="s">
        <v>9296</v>
      </c>
      <c r="D1346" s="8" t="s">
        <v>7188</v>
      </c>
      <c r="E1346" s="8" t="s">
        <v>3182</v>
      </c>
      <c r="F1346" s="8">
        <v>72204</v>
      </c>
      <c r="H1346" s="8" t="s">
        <v>7028</v>
      </c>
      <c r="I1346" s="8">
        <v>390</v>
      </c>
      <c r="J1346" s="8">
        <v>390</v>
      </c>
      <c r="K1346" s="8" t="b">
        <v>1</v>
      </c>
    </row>
    <row r="1347" s="8" customFormat="1" spans="1:11">
      <c r="A1347" s="8" t="s">
        <v>9297</v>
      </c>
      <c r="B1347" s="8" t="s">
        <v>7042</v>
      </c>
      <c r="C1347" s="8" t="s">
        <v>9298</v>
      </c>
      <c r="D1347" s="8" t="s">
        <v>7106</v>
      </c>
      <c r="E1347" s="8" t="s">
        <v>7234</v>
      </c>
      <c r="F1347" s="8">
        <v>48502</v>
      </c>
      <c r="H1347" s="8" t="s">
        <v>7028</v>
      </c>
      <c r="I1347" s="8">
        <v>390</v>
      </c>
      <c r="J1347" s="8">
        <v>390</v>
      </c>
      <c r="K1347" s="8" t="b">
        <v>1</v>
      </c>
    </row>
    <row r="1348" s="8" customFormat="1" spans="1:11">
      <c r="A1348" s="8" t="s">
        <v>9299</v>
      </c>
      <c r="B1348" s="8" t="s">
        <v>7024</v>
      </c>
      <c r="D1348" s="8" t="s">
        <v>7026</v>
      </c>
      <c r="E1348" s="8" t="s">
        <v>2362</v>
      </c>
      <c r="F1348" s="8">
        <v>94105</v>
      </c>
      <c r="G1348" s="8" t="s">
        <v>7027</v>
      </c>
      <c r="H1348" s="8" t="s">
        <v>7159</v>
      </c>
      <c r="I1348" s="8" t="s">
        <v>9300</v>
      </c>
      <c r="J1348" s="8">
        <v>-1</v>
      </c>
      <c r="K1348" s="8" t="b">
        <v>0</v>
      </c>
    </row>
    <row r="1349" s="8" customFormat="1" spans="1:11">
      <c r="A1349" s="8" t="s">
        <v>9301</v>
      </c>
      <c r="B1349" s="8" t="s">
        <v>7024</v>
      </c>
      <c r="D1349" s="8" t="s">
        <v>7640</v>
      </c>
      <c r="E1349" s="8" t="s">
        <v>9302</v>
      </c>
      <c r="F1349" s="8">
        <v>73050</v>
      </c>
      <c r="G1349" s="8" t="s">
        <v>7027</v>
      </c>
      <c r="H1349" s="8" t="s">
        <v>7028</v>
      </c>
      <c r="I1349" s="8" t="s">
        <v>9300</v>
      </c>
      <c r="J1349" s="8">
        <v>-1</v>
      </c>
      <c r="K1349" s="8" t="b">
        <v>0</v>
      </c>
    </row>
    <row r="1350" s="8" customFormat="1" spans="1:11">
      <c r="A1350" s="8" t="s">
        <v>9303</v>
      </c>
      <c r="B1350" s="8" t="s">
        <v>7024</v>
      </c>
      <c r="C1350" s="8" t="s">
        <v>9304</v>
      </c>
      <c r="D1350" s="8" t="s">
        <v>7640</v>
      </c>
      <c r="E1350" s="8" t="s">
        <v>2739</v>
      </c>
      <c r="F1350" s="8">
        <v>73170</v>
      </c>
      <c r="G1350" s="8" t="s">
        <v>7027</v>
      </c>
      <c r="H1350" s="8" t="s">
        <v>7018</v>
      </c>
      <c r="I1350" s="8" t="s">
        <v>9300</v>
      </c>
      <c r="J1350" s="8">
        <v>-1</v>
      </c>
      <c r="K1350" s="8" t="b">
        <v>0</v>
      </c>
    </row>
    <row r="1351" s="8" customFormat="1" spans="1:11">
      <c r="A1351" s="8" t="s">
        <v>9305</v>
      </c>
      <c r="B1351" s="8" t="s">
        <v>7024</v>
      </c>
      <c r="D1351" s="8" t="s">
        <v>7183</v>
      </c>
      <c r="E1351" s="8" t="s">
        <v>348</v>
      </c>
      <c r="F1351" s="8">
        <v>80302</v>
      </c>
      <c r="G1351" s="8" t="s">
        <v>7027</v>
      </c>
      <c r="H1351" s="8" t="s">
        <v>7018</v>
      </c>
      <c r="I1351" s="8" t="s">
        <v>9300</v>
      </c>
      <c r="J1351" s="8">
        <v>-1</v>
      </c>
      <c r="K1351" s="8" t="b">
        <v>0</v>
      </c>
    </row>
    <row r="1352" s="8" customFormat="1" spans="1:11">
      <c r="A1352" s="8" t="s">
        <v>9306</v>
      </c>
      <c r="B1352" s="8" t="s">
        <v>7024</v>
      </c>
      <c r="D1352" s="8" t="s">
        <v>7026</v>
      </c>
      <c r="E1352" s="8" t="s">
        <v>2364</v>
      </c>
      <c r="F1352" s="8">
        <v>92037</v>
      </c>
      <c r="G1352" s="8" t="s">
        <v>7027</v>
      </c>
      <c r="H1352" s="8" t="s">
        <v>7018</v>
      </c>
      <c r="I1352" s="8" t="s">
        <v>9300</v>
      </c>
      <c r="J1352" s="8">
        <v>-1</v>
      </c>
      <c r="K1352" s="8" t="b">
        <v>0</v>
      </c>
    </row>
    <row r="1353" s="8" customFormat="1" spans="1:11">
      <c r="A1353" s="8" t="s">
        <v>9307</v>
      </c>
      <c r="B1353" s="8" t="s">
        <v>7024</v>
      </c>
      <c r="D1353" s="8" t="s">
        <v>7736</v>
      </c>
      <c r="E1353" s="8" t="s">
        <v>9308</v>
      </c>
      <c r="F1353" s="8">
        <v>89451</v>
      </c>
      <c r="G1353" s="8" t="s">
        <v>7027</v>
      </c>
      <c r="H1353" s="8" t="s">
        <v>7018</v>
      </c>
      <c r="I1353" s="8" t="s">
        <v>9300</v>
      </c>
      <c r="J1353" s="8">
        <v>-1</v>
      </c>
      <c r="K1353" s="8" t="b">
        <v>0</v>
      </c>
    </row>
    <row r="1354" s="8" customFormat="1" spans="1:11">
      <c r="A1354" s="8" t="s">
        <v>9309</v>
      </c>
      <c r="B1354" s="8" t="s">
        <v>7024</v>
      </c>
      <c r="C1354" s="8" t="s">
        <v>9310</v>
      </c>
      <c r="D1354" s="8" t="s">
        <v>7579</v>
      </c>
      <c r="E1354" s="8" t="s">
        <v>9311</v>
      </c>
      <c r="F1354" s="8">
        <v>99801</v>
      </c>
      <c r="G1354" s="8" t="s">
        <v>7027</v>
      </c>
      <c r="H1354" s="8" t="s">
        <v>7028</v>
      </c>
      <c r="I1354" s="8" t="s">
        <v>9300</v>
      </c>
      <c r="J1354" s="8">
        <v>-1</v>
      </c>
      <c r="K1354" s="8" t="b">
        <v>0</v>
      </c>
    </row>
    <row r="1355" s="8" customFormat="1" spans="1:11">
      <c r="A1355" s="8" t="s">
        <v>9312</v>
      </c>
      <c r="B1355" s="8" t="s">
        <v>7024</v>
      </c>
      <c r="D1355" s="8" t="s">
        <v>7653</v>
      </c>
      <c r="E1355" s="8" t="s">
        <v>9313</v>
      </c>
      <c r="F1355" s="8">
        <v>88240</v>
      </c>
      <c r="G1355" s="8" t="s">
        <v>7027</v>
      </c>
      <c r="H1355" s="8" t="s">
        <v>7018</v>
      </c>
      <c r="I1355" s="8" t="s">
        <v>9300</v>
      </c>
      <c r="J1355" s="8">
        <v>-1</v>
      </c>
      <c r="K1355" s="8" t="b">
        <v>0</v>
      </c>
    </row>
    <row r="1356" s="8" customFormat="1" spans="1:11">
      <c r="A1356" s="8" t="s">
        <v>9314</v>
      </c>
      <c r="B1356" s="8" t="s">
        <v>7024</v>
      </c>
      <c r="D1356" s="8" t="s">
        <v>7111</v>
      </c>
      <c r="E1356" s="8" t="s">
        <v>9315</v>
      </c>
      <c r="F1356" s="8">
        <v>79072</v>
      </c>
      <c r="G1356" s="8" t="s">
        <v>7027</v>
      </c>
      <c r="H1356" s="8" t="s">
        <v>7018</v>
      </c>
      <c r="I1356" s="8" t="s">
        <v>9300</v>
      </c>
      <c r="J1356" s="8">
        <v>-1</v>
      </c>
      <c r="K1356" s="8" t="b">
        <v>0</v>
      </c>
    </row>
    <row r="1357" s="8" customFormat="1" spans="1:11">
      <c r="A1357" s="8" t="s">
        <v>9316</v>
      </c>
      <c r="B1357" s="8" t="s">
        <v>7024</v>
      </c>
      <c r="D1357" s="8" t="s">
        <v>7653</v>
      </c>
      <c r="E1357" s="8" t="s">
        <v>9317</v>
      </c>
      <c r="F1357" s="8">
        <v>88062</v>
      </c>
      <c r="G1357" s="8" t="s">
        <v>7027</v>
      </c>
      <c r="H1357" s="8" t="s">
        <v>7028</v>
      </c>
      <c r="I1357" s="8" t="s">
        <v>9300</v>
      </c>
      <c r="J1357" s="8">
        <v>-1</v>
      </c>
      <c r="K1357" s="8" t="b">
        <v>0</v>
      </c>
    </row>
    <row r="1358" s="8" customFormat="1" spans="1:11">
      <c r="A1358" s="8" t="s">
        <v>9318</v>
      </c>
      <c r="B1358" s="8" t="s">
        <v>7047</v>
      </c>
      <c r="D1358" s="8" t="s">
        <v>7598</v>
      </c>
      <c r="E1358" s="8" t="s">
        <v>8368</v>
      </c>
      <c r="F1358" s="8">
        <v>960</v>
      </c>
      <c r="G1358" s="8" t="s">
        <v>7038</v>
      </c>
      <c r="H1358" s="8" t="s">
        <v>7018</v>
      </c>
      <c r="I1358" s="8" t="s">
        <v>9319</v>
      </c>
      <c r="J1358" s="8">
        <v>-1</v>
      </c>
      <c r="K1358" s="8" t="b">
        <v>0</v>
      </c>
    </row>
    <row r="1359" s="8" customFormat="1" spans="1:11">
      <c r="A1359" s="8" t="s">
        <v>9320</v>
      </c>
      <c r="B1359" s="8" t="s">
        <v>7047</v>
      </c>
      <c r="D1359" s="8" t="s">
        <v>7598</v>
      </c>
      <c r="E1359" s="8" t="s">
        <v>8368</v>
      </c>
      <c r="F1359" s="8">
        <v>960</v>
      </c>
      <c r="G1359" s="8" t="s">
        <v>7038</v>
      </c>
      <c r="H1359" s="8" t="s">
        <v>7018</v>
      </c>
      <c r="I1359" s="8" t="s">
        <v>9319</v>
      </c>
      <c r="J1359" s="8">
        <v>-1</v>
      </c>
      <c r="K1359" s="8" t="b">
        <v>0</v>
      </c>
    </row>
    <row r="1360" s="8" customFormat="1" spans="1:11">
      <c r="A1360" s="8" t="s">
        <v>9321</v>
      </c>
      <c r="B1360" s="8" t="s">
        <v>7047</v>
      </c>
      <c r="D1360" s="8" t="s">
        <v>7048</v>
      </c>
      <c r="E1360" s="8" t="s">
        <v>7157</v>
      </c>
      <c r="G1360" s="8" t="s">
        <v>7038</v>
      </c>
      <c r="H1360" s="8" t="s">
        <v>7018</v>
      </c>
      <c r="I1360" s="8" t="s">
        <v>9319</v>
      </c>
      <c r="J1360" s="8">
        <v>-1</v>
      </c>
      <c r="K1360" s="8" t="b">
        <v>0</v>
      </c>
    </row>
    <row r="1361" s="8" customFormat="1" spans="1:11">
      <c r="A1361" s="8" t="s">
        <v>9322</v>
      </c>
      <c r="B1361" s="8" t="s">
        <v>7047</v>
      </c>
      <c r="D1361" s="8" t="s">
        <v>7207</v>
      </c>
      <c r="E1361" s="8" t="s">
        <v>7232</v>
      </c>
      <c r="F1361" s="8">
        <v>36109</v>
      </c>
      <c r="G1361" s="8" t="s">
        <v>7038</v>
      </c>
      <c r="H1361" s="8" t="s">
        <v>7018</v>
      </c>
      <c r="I1361" s="8" t="s">
        <v>9319</v>
      </c>
      <c r="J1361" s="8">
        <v>-1</v>
      </c>
      <c r="K1361" s="8" t="b">
        <v>0</v>
      </c>
    </row>
    <row r="1362" s="8" customFormat="1" spans="1:11">
      <c r="A1362" s="8" t="s">
        <v>9323</v>
      </c>
      <c r="B1362" s="8" t="s">
        <v>7047</v>
      </c>
      <c r="D1362" s="8" t="s">
        <v>7048</v>
      </c>
      <c r="E1362" s="8" t="s">
        <v>1414</v>
      </c>
      <c r="F1362" s="8">
        <v>34119</v>
      </c>
      <c r="G1362" s="8" t="s">
        <v>7038</v>
      </c>
      <c r="H1362" s="8" t="s">
        <v>7018</v>
      </c>
      <c r="I1362" s="8" t="s">
        <v>9319</v>
      </c>
      <c r="J1362" s="8">
        <v>-1</v>
      </c>
      <c r="K1362" s="8" t="b">
        <v>0</v>
      </c>
    </row>
    <row r="1363" s="8" customFormat="1" spans="1:11">
      <c r="A1363" s="8" t="s">
        <v>9324</v>
      </c>
      <c r="B1363" s="8" t="s">
        <v>7047</v>
      </c>
      <c r="D1363" s="8" t="s">
        <v>7598</v>
      </c>
      <c r="E1363" s="8" t="s">
        <v>8368</v>
      </c>
      <c r="G1363" s="8" t="s">
        <v>7038</v>
      </c>
      <c r="H1363" s="8" t="s">
        <v>7159</v>
      </c>
      <c r="I1363" s="8" t="s">
        <v>9319</v>
      </c>
      <c r="J1363" s="8">
        <v>-1</v>
      </c>
      <c r="K1363" s="8" t="b">
        <v>0</v>
      </c>
    </row>
    <row r="1364" s="8" customFormat="1" spans="1:11">
      <c r="A1364" s="8" t="s">
        <v>9325</v>
      </c>
      <c r="B1364" s="8" t="s">
        <v>7047</v>
      </c>
      <c r="D1364" s="8" t="s">
        <v>7494</v>
      </c>
      <c r="E1364" s="8" t="s">
        <v>8249</v>
      </c>
      <c r="F1364" s="8">
        <v>26426</v>
      </c>
      <c r="G1364" s="8" t="s">
        <v>7038</v>
      </c>
      <c r="H1364" s="8" t="s">
        <v>7159</v>
      </c>
      <c r="I1364" s="8" t="s">
        <v>9319</v>
      </c>
      <c r="J1364" s="8">
        <v>-1</v>
      </c>
      <c r="K1364" s="8" t="b">
        <v>0</v>
      </c>
    </row>
    <row r="1365" s="8" customFormat="1" spans="1:11">
      <c r="A1365" s="8" t="s">
        <v>9326</v>
      </c>
      <c r="B1365" s="8" t="s">
        <v>7047</v>
      </c>
      <c r="C1365" s="8" t="s">
        <v>9327</v>
      </c>
      <c r="D1365" s="8" t="s">
        <v>7384</v>
      </c>
      <c r="E1365" s="8" t="s">
        <v>2581</v>
      </c>
      <c r="F1365" s="8">
        <v>70126</v>
      </c>
      <c r="G1365" s="8" t="s">
        <v>7038</v>
      </c>
      <c r="H1365" s="8" t="s">
        <v>7028</v>
      </c>
      <c r="I1365" s="8" t="s">
        <v>9319</v>
      </c>
      <c r="J1365" s="8">
        <v>-1</v>
      </c>
      <c r="K1365" s="8" t="b">
        <v>0</v>
      </c>
    </row>
    <row r="1366" s="8" customFormat="1" spans="1:11">
      <c r="A1366" s="8" t="s">
        <v>9328</v>
      </c>
      <c r="B1366" s="8" t="s">
        <v>7047</v>
      </c>
      <c r="D1366" s="8" t="s">
        <v>7128</v>
      </c>
      <c r="E1366" s="8" t="s">
        <v>7238</v>
      </c>
      <c r="F1366" s="8">
        <v>33411</v>
      </c>
      <c r="G1366" s="8" t="s">
        <v>7038</v>
      </c>
      <c r="H1366" s="8" t="s">
        <v>7159</v>
      </c>
      <c r="I1366" s="8" t="s">
        <v>9319</v>
      </c>
      <c r="J1366" s="8">
        <v>-1</v>
      </c>
      <c r="K1366" s="8" t="b">
        <v>0</v>
      </c>
    </row>
    <row r="1367" s="8" customFormat="1" spans="1:11">
      <c r="A1367" s="8" t="s">
        <v>9329</v>
      </c>
      <c r="B1367" s="8" t="s">
        <v>7047</v>
      </c>
      <c r="D1367" s="8" t="s">
        <v>7598</v>
      </c>
      <c r="E1367" s="8" t="s">
        <v>9330</v>
      </c>
      <c r="F1367" s="8">
        <v>985</v>
      </c>
      <c r="G1367" s="8" t="s">
        <v>7038</v>
      </c>
      <c r="H1367" s="8" t="s">
        <v>7018</v>
      </c>
      <c r="I1367" s="8" t="s">
        <v>9319</v>
      </c>
      <c r="J1367" s="8">
        <v>-1</v>
      </c>
      <c r="K1367" s="8" t="b">
        <v>0</v>
      </c>
    </row>
    <row r="1368" s="8" customFormat="1" spans="1:11">
      <c r="A1368" s="8" t="s">
        <v>9331</v>
      </c>
      <c r="B1368" s="8" t="s">
        <v>7047</v>
      </c>
      <c r="D1368" s="8" t="s">
        <v>7598</v>
      </c>
      <c r="E1368" s="8" t="s">
        <v>9193</v>
      </c>
      <c r="F1368" s="8">
        <v>928</v>
      </c>
      <c r="G1368" s="8" t="s">
        <v>7038</v>
      </c>
      <c r="H1368" s="8" t="s">
        <v>7018</v>
      </c>
      <c r="I1368" s="8" t="s">
        <v>9319</v>
      </c>
      <c r="J1368" s="8">
        <v>-1</v>
      </c>
      <c r="K1368" s="8" t="b">
        <v>0</v>
      </c>
    </row>
    <row r="1369" s="8" customFormat="1" spans="1:11">
      <c r="A1369" s="8" t="s">
        <v>9332</v>
      </c>
      <c r="B1369" s="8" t="s">
        <v>7047</v>
      </c>
      <c r="D1369" s="8" t="s">
        <v>7598</v>
      </c>
      <c r="E1369" s="8" t="s">
        <v>9333</v>
      </c>
      <c r="F1369" s="8">
        <v>919</v>
      </c>
      <c r="G1369" s="8" t="s">
        <v>7038</v>
      </c>
      <c r="H1369" s="8" t="s">
        <v>7018</v>
      </c>
      <c r="I1369" s="8" t="s">
        <v>9319</v>
      </c>
      <c r="J1369" s="8">
        <v>-1</v>
      </c>
      <c r="K1369" s="8" t="b">
        <v>0</v>
      </c>
    </row>
    <row r="1370" s="8" customFormat="1" spans="1:11">
      <c r="A1370" s="8" t="s">
        <v>9334</v>
      </c>
      <c r="B1370" s="8" t="s">
        <v>7047</v>
      </c>
      <c r="C1370" s="8" t="s">
        <v>9335</v>
      </c>
      <c r="D1370" s="8" t="s">
        <v>7188</v>
      </c>
      <c r="E1370" s="8" t="s">
        <v>9336</v>
      </c>
      <c r="F1370" s="8">
        <v>71656</v>
      </c>
      <c r="G1370" s="8" t="s">
        <v>7038</v>
      </c>
      <c r="H1370" s="8" t="s">
        <v>7028</v>
      </c>
      <c r="I1370" s="8" t="s">
        <v>9319</v>
      </c>
      <c r="J1370" s="8">
        <v>-1</v>
      </c>
      <c r="K1370" s="8" t="b">
        <v>0</v>
      </c>
    </row>
    <row r="1371" s="8" customFormat="1" spans="1:11">
      <c r="A1371" s="8" t="s">
        <v>9337</v>
      </c>
      <c r="B1371" s="8" t="s">
        <v>7020</v>
      </c>
      <c r="D1371" s="8" t="s">
        <v>7106</v>
      </c>
      <c r="E1371" s="8" t="s">
        <v>9338</v>
      </c>
      <c r="F1371" s="8">
        <v>48867</v>
      </c>
      <c r="G1371" s="8" t="s">
        <v>7022</v>
      </c>
      <c r="H1371" s="8" t="s">
        <v>7018</v>
      </c>
      <c r="I1371" s="8" t="s">
        <v>9339</v>
      </c>
      <c r="J1371" s="8">
        <v>-1</v>
      </c>
      <c r="K1371" s="8" t="b">
        <v>0</v>
      </c>
    </row>
    <row r="1372" s="8" customFormat="1" spans="1:11">
      <c r="A1372" s="8" t="s">
        <v>9340</v>
      </c>
      <c r="B1372" s="8" t="s">
        <v>7020</v>
      </c>
      <c r="D1372" s="8" t="s">
        <v>7358</v>
      </c>
      <c r="E1372" s="8" t="s">
        <v>9341</v>
      </c>
      <c r="F1372" s="8">
        <v>68005</v>
      </c>
      <c r="G1372" s="8" t="s">
        <v>7022</v>
      </c>
      <c r="H1372" s="8" t="s">
        <v>7018</v>
      </c>
      <c r="I1372" s="8" t="s">
        <v>9339</v>
      </c>
      <c r="J1372" s="8">
        <v>-1</v>
      </c>
      <c r="K1372" s="8" t="b">
        <v>0</v>
      </c>
    </row>
    <row r="1373" s="8" customFormat="1" spans="1:11">
      <c r="A1373" s="8" t="s">
        <v>9342</v>
      </c>
      <c r="B1373" s="8" t="s">
        <v>7020</v>
      </c>
      <c r="C1373" s="8" t="s">
        <v>9343</v>
      </c>
      <c r="D1373" s="8" t="s">
        <v>7021</v>
      </c>
      <c r="E1373" s="8" t="s">
        <v>9344</v>
      </c>
      <c r="F1373" s="8">
        <v>46394</v>
      </c>
      <c r="G1373" s="8" t="s">
        <v>7022</v>
      </c>
      <c r="H1373" s="8" t="s">
        <v>7018</v>
      </c>
      <c r="I1373" s="8" t="s">
        <v>9339</v>
      </c>
      <c r="J1373" s="8">
        <v>-1</v>
      </c>
      <c r="K1373" s="8" t="b">
        <v>0</v>
      </c>
    </row>
    <row r="1374" s="8" customFormat="1" spans="1:11">
      <c r="A1374" s="8" t="s">
        <v>9345</v>
      </c>
      <c r="B1374" s="8" t="s">
        <v>7020</v>
      </c>
      <c r="D1374" s="8" t="s">
        <v>7041</v>
      </c>
      <c r="E1374" s="8" t="s">
        <v>1052</v>
      </c>
      <c r="F1374" s="8">
        <v>60628</v>
      </c>
      <c r="G1374" s="8" t="s">
        <v>7022</v>
      </c>
      <c r="H1374" s="8" t="s">
        <v>7028</v>
      </c>
      <c r="I1374" s="8" t="s">
        <v>9339</v>
      </c>
      <c r="J1374" s="8">
        <v>-1</v>
      </c>
      <c r="K1374" s="8" t="b">
        <v>0</v>
      </c>
    </row>
    <row r="1375" s="8" customFormat="1" spans="1:11">
      <c r="A1375" s="8" t="s">
        <v>9346</v>
      </c>
      <c r="B1375" s="8" t="s">
        <v>7020</v>
      </c>
      <c r="D1375" s="8" t="s">
        <v>7089</v>
      </c>
      <c r="E1375" s="8" t="s">
        <v>2596</v>
      </c>
      <c r="F1375" s="8">
        <v>65216</v>
      </c>
      <c r="G1375" s="8" t="s">
        <v>7022</v>
      </c>
      <c r="H1375" s="8" t="s">
        <v>7018</v>
      </c>
      <c r="I1375" s="8" t="s">
        <v>9339</v>
      </c>
      <c r="J1375" s="8">
        <v>-1</v>
      </c>
      <c r="K1375" s="8" t="b">
        <v>0</v>
      </c>
    </row>
    <row r="1376" s="8" customFormat="1" spans="1:11">
      <c r="A1376" s="8" t="s">
        <v>9347</v>
      </c>
      <c r="B1376" s="8" t="s">
        <v>7020</v>
      </c>
      <c r="C1376" s="8" t="s">
        <v>9348</v>
      </c>
      <c r="D1376" s="8" t="s">
        <v>7041</v>
      </c>
      <c r="E1376" s="8" t="s">
        <v>8050</v>
      </c>
      <c r="F1376" s="8">
        <v>60532</v>
      </c>
      <c r="G1376" s="8" t="s">
        <v>7022</v>
      </c>
      <c r="H1376" s="8" t="s">
        <v>7159</v>
      </c>
      <c r="I1376" s="8" t="s">
        <v>9339</v>
      </c>
      <c r="J1376" s="8">
        <v>-1</v>
      </c>
      <c r="K1376" s="8" t="b">
        <v>0</v>
      </c>
    </row>
    <row r="1377" s="8" customFormat="1" spans="1:11">
      <c r="A1377" s="8" t="s">
        <v>9349</v>
      </c>
      <c r="B1377" s="8" t="s">
        <v>7020</v>
      </c>
      <c r="D1377" s="8" t="s">
        <v>7075</v>
      </c>
      <c r="E1377" s="8" t="s">
        <v>2403</v>
      </c>
      <c r="F1377" s="8">
        <v>43215</v>
      </c>
      <c r="G1377" s="8" t="s">
        <v>7022</v>
      </c>
      <c r="H1377" s="8" t="s">
        <v>7018</v>
      </c>
      <c r="I1377" s="8" t="s">
        <v>9339</v>
      </c>
      <c r="J1377" s="8">
        <v>-1</v>
      </c>
      <c r="K1377" s="8" t="b">
        <v>0</v>
      </c>
    </row>
    <row r="1378" s="8" customFormat="1" spans="1:11">
      <c r="A1378" s="8" t="s">
        <v>9350</v>
      </c>
      <c r="B1378" s="8" t="s">
        <v>7020</v>
      </c>
      <c r="D1378" s="8" t="s">
        <v>7041</v>
      </c>
      <c r="E1378" s="8" t="s">
        <v>2425</v>
      </c>
      <c r="F1378" s="8">
        <v>60484</v>
      </c>
      <c r="G1378" s="8" t="s">
        <v>7022</v>
      </c>
      <c r="H1378" s="8" t="s">
        <v>7028</v>
      </c>
      <c r="I1378" s="8" t="s">
        <v>9339</v>
      </c>
      <c r="J1378" s="8">
        <v>-1</v>
      </c>
      <c r="K1378" s="8" t="b">
        <v>0</v>
      </c>
    </row>
    <row r="1379" s="8" customFormat="1" spans="1:11">
      <c r="A1379" s="8" t="s">
        <v>9351</v>
      </c>
      <c r="B1379" s="8" t="s">
        <v>7020</v>
      </c>
      <c r="D1379" s="8" t="s">
        <v>7072</v>
      </c>
      <c r="E1379" s="8" t="s">
        <v>201</v>
      </c>
      <c r="F1379" s="8">
        <v>53718</v>
      </c>
      <c r="G1379" s="8" t="s">
        <v>7022</v>
      </c>
      <c r="H1379" s="8" t="s">
        <v>7018</v>
      </c>
      <c r="I1379" s="8" t="s">
        <v>9339</v>
      </c>
      <c r="J1379" s="8">
        <v>-1</v>
      </c>
      <c r="K1379" s="8" t="b">
        <v>0</v>
      </c>
    </row>
    <row r="1380" s="8" customFormat="1" spans="1:11">
      <c r="A1380" s="8" t="s">
        <v>9352</v>
      </c>
      <c r="B1380" s="8" t="s">
        <v>7020</v>
      </c>
      <c r="D1380" s="8" t="s">
        <v>7041</v>
      </c>
      <c r="E1380" s="8" t="s">
        <v>7359</v>
      </c>
      <c r="F1380" s="8">
        <v>62656</v>
      </c>
      <c r="G1380" s="8" t="s">
        <v>7022</v>
      </c>
      <c r="H1380" s="8" t="s">
        <v>7018</v>
      </c>
      <c r="I1380" s="8" t="s">
        <v>9339</v>
      </c>
      <c r="J1380" s="8">
        <v>-1</v>
      </c>
      <c r="K1380" s="8" t="b">
        <v>0</v>
      </c>
    </row>
    <row r="1381" s="8" customFormat="1" spans="1:11">
      <c r="A1381" s="8" t="s">
        <v>9353</v>
      </c>
      <c r="B1381" s="8" t="s">
        <v>7020</v>
      </c>
      <c r="D1381" s="8" t="s">
        <v>7137</v>
      </c>
      <c r="E1381" s="8" t="s">
        <v>8784</v>
      </c>
      <c r="F1381" s="8">
        <v>52557</v>
      </c>
      <c r="G1381" s="8" t="s">
        <v>7022</v>
      </c>
      <c r="H1381" s="8" t="s">
        <v>7018</v>
      </c>
      <c r="I1381" s="8" t="s">
        <v>9339</v>
      </c>
      <c r="J1381" s="8">
        <v>-1</v>
      </c>
      <c r="K1381" s="8" t="b">
        <v>0</v>
      </c>
    </row>
    <row r="1382" s="8" customFormat="1" spans="1:11">
      <c r="A1382" s="8" t="s">
        <v>9354</v>
      </c>
      <c r="B1382" s="8" t="s">
        <v>7020</v>
      </c>
      <c r="D1382" s="8" t="s">
        <v>7089</v>
      </c>
      <c r="E1382" s="8" t="s">
        <v>148</v>
      </c>
      <c r="F1382" s="8">
        <v>63141</v>
      </c>
      <c r="G1382" s="8" t="s">
        <v>7022</v>
      </c>
      <c r="H1382" s="8" t="s">
        <v>7018</v>
      </c>
      <c r="I1382" s="8" t="s">
        <v>9339</v>
      </c>
      <c r="J1382" s="8">
        <v>-1</v>
      </c>
      <c r="K1382" s="8" t="b">
        <v>0</v>
      </c>
    </row>
    <row r="1383" s="8" customFormat="1" spans="1:11">
      <c r="A1383" s="8" t="s">
        <v>9355</v>
      </c>
      <c r="B1383" s="8" t="s">
        <v>7020</v>
      </c>
      <c r="D1383" s="8" t="s">
        <v>7089</v>
      </c>
      <c r="E1383" s="8" t="s">
        <v>2377</v>
      </c>
      <c r="F1383" s="8">
        <v>64152</v>
      </c>
      <c r="G1383" s="8" t="s">
        <v>7022</v>
      </c>
      <c r="H1383" s="8" t="s">
        <v>7018</v>
      </c>
      <c r="I1383" s="8" t="s">
        <v>9339</v>
      </c>
      <c r="J1383" s="8">
        <v>-1</v>
      </c>
      <c r="K1383" s="8" t="b">
        <v>0</v>
      </c>
    </row>
    <row r="1384" s="8" customFormat="1" spans="1:11">
      <c r="A1384" s="8" t="s">
        <v>9356</v>
      </c>
      <c r="B1384" s="8" t="s">
        <v>7020</v>
      </c>
      <c r="D1384" s="8" t="s">
        <v>7137</v>
      </c>
      <c r="E1384" s="8" t="s">
        <v>7552</v>
      </c>
      <c r="F1384" s="8">
        <v>52142</v>
      </c>
      <c r="G1384" s="8" t="s">
        <v>7022</v>
      </c>
      <c r="H1384" s="8" t="s">
        <v>7018</v>
      </c>
      <c r="I1384" s="8" t="s">
        <v>9339</v>
      </c>
      <c r="J1384" s="8">
        <v>-1</v>
      </c>
      <c r="K1384" s="8" t="b">
        <v>0</v>
      </c>
    </row>
    <row r="1385" s="8" customFormat="1" spans="1:11">
      <c r="A1385" s="8" t="s">
        <v>9357</v>
      </c>
      <c r="B1385" s="8" t="s">
        <v>7020</v>
      </c>
      <c r="D1385" s="8" t="s">
        <v>7137</v>
      </c>
      <c r="E1385" s="8" t="s">
        <v>9358</v>
      </c>
      <c r="F1385" s="8">
        <v>50436</v>
      </c>
      <c r="G1385" s="8" t="s">
        <v>7022</v>
      </c>
      <c r="H1385" s="8" t="s">
        <v>7159</v>
      </c>
      <c r="I1385" s="8" t="s">
        <v>9339</v>
      </c>
      <c r="J1385" s="8">
        <v>-1</v>
      </c>
      <c r="K1385" s="8" t="b">
        <v>0</v>
      </c>
    </row>
    <row r="1386" s="8" customFormat="1" spans="1:11">
      <c r="A1386" s="8" t="s">
        <v>9359</v>
      </c>
      <c r="B1386" s="8" t="s">
        <v>7015</v>
      </c>
      <c r="D1386" s="8" t="s">
        <v>7066</v>
      </c>
      <c r="E1386" s="8" t="s">
        <v>7067</v>
      </c>
      <c r="F1386" s="8">
        <v>10004</v>
      </c>
      <c r="G1386" s="8" t="s">
        <v>7017</v>
      </c>
      <c r="H1386" s="8" t="s">
        <v>7018</v>
      </c>
      <c r="I1386" s="8" t="s">
        <v>9360</v>
      </c>
      <c r="J1386" s="8">
        <v>-1</v>
      </c>
      <c r="K1386" s="8" t="b">
        <v>0</v>
      </c>
    </row>
    <row r="1387" s="8" customFormat="1" spans="1:11">
      <c r="A1387" s="8" t="s">
        <v>9361</v>
      </c>
      <c r="B1387" s="8" t="s">
        <v>7015</v>
      </c>
      <c r="D1387" s="8" t="s">
        <v>7016</v>
      </c>
      <c r="E1387" s="8" t="s">
        <v>9362</v>
      </c>
      <c r="F1387" s="8">
        <v>1612</v>
      </c>
      <c r="G1387" s="8" t="s">
        <v>7017</v>
      </c>
      <c r="H1387" s="8" t="s">
        <v>7018</v>
      </c>
      <c r="I1387" s="8" t="s">
        <v>9360</v>
      </c>
      <c r="J1387" s="8">
        <v>-1</v>
      </c>
      <c r="K1387" s="8" t="b">
        <v>0</v>
      </c>
    </row>
    <row r="1388" s="8" customFormat="1" spans="1:11">
      <c r="A1388" s="8" t="s">
        <v>9363</v>
      </c>
      <c r="B1388" s="8" t="s">
        <v>7015</v>
      </c>
      <c r="D1388" s="8" t="s">
        <v>7043</v>
      </c>
      <c r="E1388" s="8" t="s">
        <v>9364</v>
      </c>
      <c r="F1388" s="8">
        <v>7424</v>
      </c>
      <c r="G1388" s="8" t="s">
        <v>7017</v>
      </c>
      <c r="H1388" s="8" t="s">
        <v>7159</v>
      </c>
      <c r="I1388" s="8" t="s">
        <v>9360</v>
      </c>
      <c r="J1388" s="8">
        <v>-1</v>
      </c>
      <c r="K1388" s="8" t="b">
        <v>0</v>
      </c>
    </row>
    <row r="1389" s="8" customFormat="1" spans="1:11">
      <c r="A1389" s="8" t="s">
        <v>9365</v>
      </c>
      <c r="B1389" s="8" t="s">
        <v>7015</v>
      </c>
      <c r="D1389" s="8" t="s">
        <v>7113</v>
      </c>
      <c r="E1389" s="8" t="s">
        <v>9366</v>
      </c>
      <c r="F1389" s="8">
        <v>18411</v>
      </c>
      <c r="G1389" s="8" t="s">
        <v>7017</v>
      </c>
      <c r="H1389" s="8" t="s">
        <v>7018</v>
      </c>
      <c r="I1389" s="8" t="s">
        <v>9360</v>
      </c>
      <c r="J1389" s="8">
        <v>-1</v>
      </c>
      <c r="K1389" s="8" t="b">
        <v>0</v>
      </c>
    </row>
    <row r="1390" s="8" customFormat="1" spans="1:11">
      <c r="A1390" s="8" t="s">
        <v>9367</v>
      </c>
      <c r="B1390" s="8" t="s">
        <v>7015</v>
      </c>
      <c r="D1390" s="8" t="s">
        <v>7103</v>
      </c>
      <c r="E1390" s="8" t="s">
        <v>66</v>
      </c>
      <c r="F1390" s="8">
        <v>21216</v>
      </c>
      <c r="G1390" s="8" t="s">
        <v>7017</v>
      </c>
      <c r="H1390" s="8" t="s">
        <v>7028</v>
      </c>
      <c r="I1390" s="8" t="s">
        <v>9360</v>
      </c>
      <c r="J1390" s="8">
        <v>-1</v>
      </c>
      <c r="K1390" s="8" t="b">
        <v>0</v>
      </c>
    </row>
    <row r="1391" s="8" customFormat="1" spans="1:11">
      <c r="A1391" s="8" t="s">
        <v>9368</v>
      </c>
      <c r="B1391" s="8" t="s">
        <v>7015</v>
      </c>
      <c r="D1391" s="8" t="s">
        <v>7016</v>
      </c>
      <c r="E1391" s="8" t="s">
        <v>7760</v>
      </c>
      <c r="F1391" s="8">
        <v>2170</v>
      </c>
      <c r="G1391" s="8" t="s">
        <v>7017</v>
      </c>
      <c r="H1391" s="8" t="s">
        <v>7018</v>
      </c>
      <c r="I1391" s="8" t="s">
        <v>9360</v>
      </c>
      <c r="J1391" s="8">
        <v>-1</v>
      </c>
      <c r="K1391" s="8" t="b">
        <v>0</v>
      </c>
    </row>
    <row r="1392" s="8" customFormat="1" spans="1:11">
      <c r="A1392" s="8" t="s">
        <v>9369</v>
      </c>
      <c r="B1392" s="8" t="s">
        <v>7015</v>
      </c>
      <c r="D1392" s="8" t="s">
        <v>7113</v>
      </c>
      <c r="E1392" s="8" t="s">
        <v>9370</v>
      </c>
      <c r="F1392" s="8">
        <v>17101</v>
      </c>
      <c r="G1392" s="8" t="s">
        <v>7017</v>
      </c>
      <c r="H1392" s="8" t="s">
        <v>7018</v>
      </c>
      <c r="I1392" s="8" t="s">
        <v>9360</v>
      </c>
      <c r="J1392" s="8">
        <v>-1</v>
      </c>
      <c r="K1392" s="8" t="b">
        <v>0</v>
      </c>
    </row>
    <row r="1393" s="8" customFormat="1" spans="1:11">
      <c r="A1393" s="8" t="s">
        <v>9371</v>
      </c>
      <c r="B1393" s="8" t="s">
        <v>7015</v>
      </c>
      <c r="D1393" s="8" t="s">
        <v>7066</v>
      </c>
      <c r="E1393" s="8" t="s">
        <v>7067</v>
      </c>
      <c r="F1393" s="8">
        <v>10006</v>
      </c>
      <c r="G1393" s="8" t="s">
        <v>7017</v>
      </c>
      <c r="H1393" s="8" t="s">
        <v>7018</v>
      </c>
      <c r="I1393" s="8" t="s">
        <v>9360</v>
      </c>
      <c r="J1393" s="8">
        <v>-1</v>
      </c>
      <c r="K1393" s="8" t="b">
        <v>0</v>
      </c>
    </row>
    <row r="1394" s="8" customFormat="1" spans="1:11">
      <c r="A1394" s="8" t="s">
        <v>9372</v>
      </c>
      <c r="B1394" s="8" t="s">
        <v>7015</v>
      </c>
      <c r="D1394" s="8" t="s">
        <v>7289</v>
      </c>
      <c r="E1394" s="8" t="s">
        <v>9373</v>
      </c>
      <c r="F1394" s="8">
        <v>3242</v>
      </c>
      <c r="G1394" s="8" t="s">
        <v>7017</v>
      </c>
      <c r="H1394" s="8" t="s">
        <v>7018</v>
      </c>
      <c r="I1394" s="8" t="s">
        <v>9360</v>
      </c>
      <c r="J1394" s="8">
        <v>-1</v>
      </c>
      <c r="K1394" s="8" t="b">
        <v>0</v>
      </c>
    </row>
    <row r="1395" s="8" customFormat="1" spans="1:11">
      <c r="A1395" s="8" t="s">
        <v>9374</v>
      </c>
      <c r="B1395" s="8" t="s">
        <v>7015</v>
      </c>
      <c r="D1395" s="8" t="s">
        <v>7052</v>
      </c>
      <c r="E1395" s="8" t="s">
        <v>9375</v>
      </c>
      <c r="F1395" s="8">
        <v>6708</v>
      </c>
      <c r="G1395" s="8" t="s">
        <v>7017</v>
      </c>
      <c r="H1395" s="8" t="s">
        <v>7159</v>
      </c>
      <c r="I1395" s="8" t="s">
        <v>9360</v>
      </c>
      <c r="J1395" s="8">
        <v>-1</v>
      </c>
      <c r="K1395" s="8" t="b">
        <v>0</v>
      </c>
    </row>
    <row r="1396" s="8" customFormat="1" spans="1:11">
      <c r="A1396" s="8" t="s">
        <v>9376</v>
      </c>
      <c r="B1396" s="8" t="s">
        <v>7015</v>
      </c>
      <c r="D1396" s="8" t="s">
        <v>7289</v>
      </c>
      <c r="E1396" s="8" t="s">
        <v>9377</v>
      </c>
      <c r="F1396" s="8">
        <v>3060</v>
      </c>
      <c r="G1396" s="8" t="s">
        <v>7017</v>
      </c>
      <c r="H1396" s="8" t="s">
        <v>7018</v>
      </c>
      <c r="I1396" s="8" t="s">
        <v>9360</v>
      </c>
      <c r="J1396" s="8">
        <v>-1</v>
      </c>
      <c r="K1396" s="8" t="b">
        <v>0</v>
      </c>
    </row>
    <row r="1397" s="8" customFormat="1" spans="1:11">
      <c r="A1397" s="8" t="s">
        <v>9378</v>
      </c>
      <c r="B1397" s="8" t="s">
        <v>7015</v>
      </c>
      <c r="D1397" s="8" t="s">
        <v>7289</v>
      </c>
      <c r="E1397" s="8" t="s">
        <v>1259</v>
      </c>
      <c r="F1397" s="8">
        <v>3106</v>
      </c>
      <c r="G1397" s="8" t="s">
        <v>7017</v>
      </c>
      <c r="H1397" s="8" t="s">
        <v>7018</v>
      </c>
      <c r="I1397" s="8" t="s">
        <v>9360</v>
      </c>
      <c r="J1397" s="8">
        <v>-1</v>
      </c>
      <c r="K1397" s="8" t="b">
        <v>0</v>
      </c>
    </row>
    <row r="1398" s="8" customFormat="1" spans="1:11">
      <c r="A1398" s="8" t="s">
        <v>9379</v>
      </c>
      <c r="B1398" s="8" t="s">
        <v>7015</v>
      </c>
      <c r="C1398" s="8" t="s">
        <v>9379</v>
      </c>
      <c r="D1398" s="8" t="s">
        <v>7066</v>
      </c>
      <c r="E1398" s="8" t="s">
        <v>7786</v>
      </c>
      <c r="F1398" s="8">
        <v>12866</v>
      </c>
      <c r="G1398" s="8" t="s">
        <v>7017</v>
      </c>
      <c r="H1398" s="8" t="s">
        <v>7028</v>
      </c>
      <c r="I1398" s="8" t="s">
        <v>9360</v>
      </c>
      <c r="J1398" s="8">
        <v>-1</v>
      </c>
      <c r="K1398" s="8" t="b">
        <v>0</v>
      </c>
    </row>
    <row r="1399" s="8" customFormat="1" spans="1:11">
      <c r="A1399" s="8" t="s">
        <v>9380</v>
      </c>
      <c r="B1399" s="8" t="s">
        <v>7015</v>
      </c>
      <c r="D1399" s="8" t="s">
        <v>7131</v>
      </c>
      <c r="E1399" s="8" t="s">
        <v>9381</v>
      </c>
      <c r="F1399" s="8">
        <v>4988</v>
      </c>
      <c r="G1399" s="8" t="s">
        <v>7017</v>
      </c>
      <c r="H1399" s="8" t="s">
        <v>7018</v>
      </c>
      <c r="I1399" s="8" t="s">
        <v>9360</v>
      </c>
      <c r="J1399" s="8">
        <v>-1</v>
      </c>
      <c r="K1399" s="8" t="b">
        <v>0</v>
      </c>
    </row>
    <row r="1400" s="8" customFormat="1" spans="1:11">
      <c r="A1400" s="8" t="s">
        <v>9382</v>
      </c>
      <c r="B1400" s="8" t="s">
        <v>7015</v>
      </c>
      <c r="C1400" s="8" t="s">
        <v>9383</v>
      </c>
      <c r="D1400" s="8" t="s">
        <v>7103</v>
      </c>
      <c r="E1400" s="8" t="s">
        <v>9384</v>
      </c>
      <c r="F1400" s="8">
        <v>20783</v>
      </c>
      <c r="G1400" s="8" t="s">
        <v>7017</v>
      </c>
      <c r="H1400" s="8" t="s">
        <v>7028</v>
      </c>
      <c r="I1400" s="8" t="s">
        <v>9360</v>
      </c>
      <c r="J1400" s="8">
        <v>-1</v>
      </c>
      <c r="K1400" s="8" t="b">
        <v>0</v>
      </c>
    </row>
    <row r="1401" s="8" customFormat="1" spans="1:11">
      <c r="A1401" s="8" t="s">
        <v>9385</v>
      </c>
      <c r="B1401" s="8" t="s">
        <v>7015</v>
      </c>
      <c r="D1401" s="8" t="s">
        <v>7270</v>
      </c>
      <c r="E1401" s="8" t="s">
        <v>9386</v>
      </c>
      <c r="F1401" s="8">
        <v>5656</v>
      </c>
      <c r="G1401" s="8" t="s">
        <v>7017</v>
      </c>
      <c r="H1401" s="8" t="s">
        <v>7028</v>
      </c>
      <c r="I1401" s="8" t="s">
        <v>9360</v>
      </c>
      <c r="J1401" s="8">
        <v>-1</v>
      </c>
      <c r="K1401" s="8" t="b">
        <v>0</v>
      </c>
    </row>
    <row r="1402" s="8" customFormat="1" spans="1:11">
      <c r="A1402" s="8" t="s">
        <v>9387</v>
      </c>
      <c r="B1402" s="8" t="s">
        <v>7015</v>
      </c>
      <c r="D1402" s="8" t="s">
        <v>7103</v>
      </c>
      <c r="E1402" s="8" t="s">
        <v>9388</v>
      </c>
      <c r="F1402" s="8">
        <v>20912</v>
      </c>
      <c r="G1402" s="8" t="s">
        <v>7017</v>
      </c>
      <c r="H1402" s="8" t="s">
        <v>7018</v>
      </c>
      <c r="I1402" s="8" t="s">
        <v>9360</v>
      </c>
      <c r="J1402" s="8">
        <v>-1</v>
      </c>
      <c r="K1402" s="8" t="b">
        <v>0</v>
      </c>
    </row>
    <row r="1403" s="8" customFormat="1" spans="1:11">
      <c r="A1403" s="8" t="s">
        <v>9389</v>
      </c>
      <c r="B1403" s="8" t="s">
        <v>7055</v>
      </c>
      <c r="D1403" s="8" t="s">
        <v>7064</v>
      </c>
      <c r="E1403" s="8" t="s">
        <v>2596</v>
      </c>
      <c r="F1403" s="8">
        <v>29204</v>
      </c>
      <c r="H1403" s="8" t="s">
        <v>7018</v>
      </c>
      <c r="I1403" s="8" t="s">
        <v>9390</v>
      </c>
      <c r="J1403" s="8">
        <v>-1</v>
      </c>
      <c r="K1403" s="8" t="b">
        <v>0</v>
      </c>
    </row>
    <row r="1404" s="8" customFormat="1" spans="1:11">
      <c r="A1404" s="8" t="s">
        <v>9391</v>
      </c>
      <c r="B1404" s="8" t="s">
        <v>7055</v>
      </c>
      <c r="D1404" s="8" t="s">
        <v>7494</v>
      </c>
      <c r="E1404" s="8" t="s">
        <v>7872</v>
      </c>
      <c r="F1404" s="8">
        <v>26032</v>
      </c>
      <c r="H1404" s="8" t="s">
        <v>7018</v>
      </c>
      <c r="I1404" s="8" t="s">
        <v>9390</v>
      </c>
      <c r="J1404" s="8">
        <v>-1</v>
      </c>
      <c r="K1404" s="8" t="b">
        <v>0</v>
      </c>
    </row>
    <row r="1405" s="8" customFormat="1" spans="1:11">
      <c r="A1405" s="8" t="s">
        <v>9392</v>
      </c>
      <c r="B1405" s="8" t="s">
        <v>7055</v>
      </c>
      <c r="C1405" s="8" t="s">
        <v>9393</v>
      </c>
      <c r="D1405" s="8" t="s">
        <v>7048</v>
      </c>
      <c r="E1405" s="8" t="s">
        <v>7157</v>
      </c>
      <c r="F1405" s="8">
        <v>32114</v>
      </c>
      <c r="H1405" s="8" t="s">
        <v>7018</v>
      </c>
      <c r="I1405" s="8" t="s">
        <v>9390</v>
      </c>
      <c r="J1405" s="8">
        <v>-1</v>
      </c>
      <c r="K1405" s="8" t="b">
        <v>0</v>
      </c>
    </row>
    <row r="1406" s="8" customFormat="1" spans="1:11">
      <c r="A1406" s="8" t="s">
        <v>9394</v>
      </c>
      <c r="B1406" s="8" t="s">
        <v>7055</v>
      </c>
      <c r="C1406" s="8" t="s">
        <v>9395</v>
      </c>
      <c r="D1406" s="8" t="s">
        <v>7041</v>
      </c>
      <c r="E1406" s="8" t="s">
        <v>1052</v>
      </c>
      <c r="F1406" s="8">
        <v>60605</v>
      </c>
      <c r="H1406" s="8" t="s">
        <v>7018</v>
      </c>
      <c r="I1406" s="8" t="s">
        <v>9390</v>
      </c>
      <c r="J1406" s="8">
        <v>-1</v>
      </c>
      <c r="K1406" s="8" t="b">
        <v>0</v>
      </c>
    </row>
    <row r="1407" s="8" customFormat="1" spans="1:11">
      <c r="A1407" s="8" t="s">
        <v>9396</v>
      </c>
      <c r="B1407" s="8" t="s">
        <v>7055</v>
      </c>
      <c r="D1407" s="8" t="s">
        <v>7480</v>
      </c>
      <c r="E1407" s="8" t="s">
        <v>8457</v>
      </c>
      <c r="F1407" s="8">
        <v>40324</v>
      </c>
      <c r="H1407" s="8" t="s">
        <v>7018</v>
      </c>
      <c r="I1407" s="8" t="s">
        <v>9390</v>
      </c>
      <c r="J1407" s="8">
        <v>-1</v>
      </c>
      <c r="K1407" s="8" t="b">
        <v>0</v>
      </c>
    </row>
    <row r="1408" s="8" customFormat="1" spans="1:11">
      <c r="A1408" s="8" t="s">
        <v>9397</v>
      </c>
      <c r="B1408" s="8" t="s">
        <v>7055</v>
      </c>
      <c r="D1408" s="8" t="s">
        <v>7041</v>
      </c>
      <c r="E1408" s="8" t="s">
        <v>9398</v>
      </c>
      <c r="F1408" s="8">
        <v>60077</v>
      </c>
      <c r="H1408" s="8" t="s">
        <v>7018</v>
      </c>
      <c r="I1408" s="8" t="s">
        <v>9390</v>
      </c>
      <c r="J1408" s="8">
        <v>-1</v>
      </c>
      <c r="K1408" s="8" t="b">
        <v>0</v>
      </c>
    </row>
    <row r="1409" s="8" customFormat="1" spans="1:11">
      <c r="A1409" s="8" t="s">
        <v>9399</v>
      </c>
      <c r="B1409" s="8" t="s">
        <v>7055</v>
      </c>
      <c r="D1409" s="8" t="s">
        <v>7021</v>
      </c>
      <c r="E1409" s="8" t="s">
        <v>2066</v>
      </c>
      <c r="F1409" s="8">
        <v>46556</v>
      </c>
      <c r="H1409" s="8" t="s">
        <v>7018</v>
      </c>
      <c r="I1409" s="8" t="s">
        <v>9390</v>
      </c>
      <c r="J1409" s="8">
        <v>-1</v>
      </c>
      <c r="K1409" s="8" t="b">
        <v>0</v>
      </c>
    </row>
    <row r="1410" s="8" customFormat="1" spans="1:11">
      <c r="A1410" s="8" t="s">
        <v>9400</v>
      </c>
      <c r="B1410" s="8" t="s">
        <v>7055</v>
      </c>
      <c r="D1410" s="8" t="s">
        <v>7308</v>
      </c>
      <c r="E1410" s="8" t="s">
        <v>8775</v>
      </c>
      <c r="F1410" s="8">
        <v>38301</v>
      </c>
      <c r="H1410" s="8" t="s">
        <v>7018</v>
      </c>
      <c r="I1410" s="8" t="s">
        <v>9390</v>
      </c>
      <c r="J1410" s="8">
        <v>-1</v>
      </c>
      <c r="K1410" s="8" t="b">
        <v>0</v>
      </c>
    </row>
    <row r="1411" s="8" customFormat="1" spans="1:11">
      <c r="A1411" s="8" t="s">
        <v>9401</v>
      </c>
      <c r="B1411" s="8" t="s">
        <v>7055</v>
      </c>
      <c r="D1411" s="8" t="s">
        <v>7021</v>
      </c>
      <c r="E1411" s="8" t="s">
        <v>2634</v>
      </c>
      <c r="F1411" s="8">
        <v>46218</v>
      </c>
      <c r="H1411" s="8" t="s">
        <v>7018</v>
      </c>
      <c r="I1411" s="8" t="s">
        <v>9390</v>
      </c>
      <c r="J1411" s="8">
        <v>-1</v>
      </c>
      <c r="K1411" s="8" t="b">
        <v>0</v>
      </c>
    </row>
    <row r="1412" s="8" customFormat="1" spans="1:11">
      <c r="A1412" s="8" t="s">
        <v>9402</v>
      </c>
      <c r="B1412" s="8" t="s">
        <v>7055</v>
      </c>
      <c r="D1412" s="8" t="s">
        <v>7128</v>
      </c>
      <c r="E1412" s="8" t="s">
        <v>2969</v>
      </c>
      <c r="F1412" s="8">
        <v>30901</v>
      </c>
      <c r="H1412" s="8" t="s">
        <v>7018</v>
      </c>
      <c r="I1412" s="8" t="s">
        <v>9390</v>
      </c>
      <c r="J1412" s="8">
        <v>-1</v>
      </c>
      <c r="K1412" s="8" t="b">
        <v>0</v>
      </c>
    </row>
    <row r="1413" s="8" customFormat="1" spans="1:11">
      <c r="A1413" s="8" t="s">
        <v>9403</v>
      </c>
      <c r="B1413" s="8" t="s">
        <v>7055</v>
      </c>
      <c r="D1413" s="8" t="s">
        <v>7043</v>
      </c>
      <c r="E1413" s="8" t="s">
        <v>1351</v>
      </c>
      <c r="H1413" s="8" t="s">
        <v>7018</v>
      </c>
      <c r="I1413" s="8" t="s">
        <v>9390</v>
      </c>
      <c r="J1413" s="8">
        <v>-1</v>
      </c>
      <c r="K1413" s="8" t="b">
        <v>0</v>
      </c>
    </row>
    <row r="1414" s="8" customFormat="1" spans="1:11">
      <c r="A1414" s="8" t="s">
        <v>9404</v>
      </c>
      <c r="B1414" s="8" t="s">
        <v>7055</v>
      </c>
      <c r="D1414" s="8" t="s">
        <v>7026</v>
      </c>
      <c r="E1414" s="8" t="s">
        <v>2370</v>
      </c>
      <c r="F1414" s="8">
        <v>91104</v>
      </c>
      <c r="H1414" s="8" t="s">
        <v>7018</v>
      </c>
      <c r="I1414" s="8" t="s">
        <v>9390</v>
      </c>
      <c r="J1414" s="8">
        <v>-1</v>
      </c>
      <c r="K1414" s="8" t="b">
        <v>0</v>
      </c>
    </row>
    <row r="1415" s="8" customFormat="1" spans="1:11">
      <c r="A1415" s="8" t="s">
        <v>9405</v>
      </c>
      <c r="B1415" s="8" t="s">
        <v>7055</v>
      </c>
      <c r="D1415" s="8" t="s">
        <v>7390</v>
      </c>
      <c r="E1415" s="8" t="s">
        <v>9406</v>
      </c>
      <c r="F1415" s="8">
        <v>38635</v>
      </c>
      <c r="H1415" s="8" t="s">
        <v>7018</v>
      </c>
      <c r="I1415" s="8" t="s">
        <v>9390</v>
      </c>
      <c r="J1415" s="8">
        <v>-1</v>
      </c>
      <c r="K1415" s="8" t="b">
        <v>0</v>
      </c>
    </row>
    <row r="1416" s="8" customFormat="1" spans="1:11">
      <c r="A1416" s="8" t="s">
        <v>9407</v>
      </c>
      <c r="B1416" s="8" t="s">
        <v>7055</v>
      </c>
      <c r="D1416" s="8" t="s">
        <v>7174</v>
      </c>
      <c r="E1416" s="8" t="s">
        <v>9408</v>
      </c>
      <c r="F1416" s="8">
        <v>24416</v>
      </c>
      <c r="H1416" s="8" t="s">
        <v>7018</v>
      </c>
      <c r="I1416" s="8" t="s">
        <v>9390</v>
      </c>
      <c r="J1416" s="8">
        <v>-1</v>
      </c>
      <c r="K1416" s="8" t="b">
        <v>0</v>
      </c>
    </row>
    <row r="1417" s="8" customFormat="1" spans="1:11">
      <c r="A1417" s="8" t="s">
        <v>9409</v>
      </c>
      <c r="B1417" s="8" t="s">
        <v>7055</v>
      </c>
      <c r="D1417" s="8" t="s">
        <v>7113</v>
      </c>
      <c r="E1417" s="8" t="s">
        <v>7807</v>
      </c>
      <c r="F1417" s="8">
        <v>15601</v>
      </c>
      <c r="H1417" s="8" t="s">
        <v>7028</v>
      </c>
      <c r="I1417" s="8" t="s">
        <v>9390</v>
      </c>
      <c r="J1417" s="8">
        <v>-1</v>
      </c>
      <c r="K1417" s="8" t="b">
        <v>0</v>
      </c>
    </row>
    <row r="1418" s="8" customFormat="1" spans="1:11">
      <c r="A1418" s="8" t="s">
        <v>9410</v>
      </c>
      <c r="B1418" s="8" t="s">
        <v>7055</v>
      </c>
      <c r="D1418" s="8" t="s">
        <v>7640</v>
      </c>
      <c r="E1418" s="8" t="s">
        <v>9411</v>
      </c>
      <c r="F1418" s="8">
        <v>73018</v>
      </c>
      <c r="H1418" s="8" t="s">
        <v>7028</v>
      </c>
      <c r="I1418" s="8" t="s">
        <v>9390</v>
      </c>
      <c r="J1418" s="8">
        <v>-1</v>
      </c>
      <c r="K1418" s="8" t="b">
        <v>0</v>
      </c>
    </row>
    <row r="1419" s="8" customFormat="1" spans="1:11">
      <c r="A1419" s="8" t="s">
        <v>9412</v>
      </c>
      <c r="B1419" s="8" t="s">
        <v>7055</v>
      </c>
      <c r="D1419" s="8" t="s">
        <v>7174</v>
      </c>
      <c r="E1419" s="8" t="s">
        <v>2283</v>
      </c>
      <c r="F1419" s="8">
        <v>23220</v>
      </c>
      <c r="H1419" s="8" t="s">
        <v>7018</v>
      </c>
      <c r="I1419" s="8" t="s">
        <v>9390</v>
      </c>
      <c r="J1419" s="8">
        <v>-1</v>
      </c>
      <c r="K1419" s="8" t="b">
        <v>0</v>
      </c>
    </row>
    <row r="1420" s="8" customFormat="1" spans="1:11">
      <c r="A1420" s="8" t="s">
        <v>9413</v>
      </c>
      <c r="B1420" s="8" t="s">
        <v>7055</v>
      </c>
      <c r="D1420" s="8" t="s">
        <v>7036</v>
      </c>
      <c r="E1420" s="8" t="s">
        <v>8858</v>
      </c>
      <c r="F1420" s="8">
        <v>28815</v>
      </c>
      <c r="H1420" s="8" t="s">
        <v>7018</v>
      </c>
      <c r="I1420" s="8" t="s">
        <v>9390</v>
      </c>
      <c r="J1420" s="8">
        <v>-1</v>
      </c>
      <c r="K1420" s="8" t="b">
        <v>0</v>
      </c>
    </row>
    <row r="1421" s="8" customFormat="1" spans="1:11">
      <c r="A1421" s="8" t="s">
        <v>9414</v>
      </c>
      <c r="B1421" s="8" t="s">
        <v>7055</v>
      </c>
      <c r="D1421" s="8" t="s">
        <v>7128</v>
      </c>
      <c r="E1421" s="8" t="s">
        <v>9415</v>
      </c>
      <c r="F1421" s="8">
        <v>30582</v>
      </c>
      <c r="H1421" s="8" t="s">
        <v>7018</v>
      </c>
      <c r="I1421" s="8" t="s">
        <v>9390</v>
      </c>
      <c r="J1421" s="8">
        <v>-1</v>
      </c>
      <c r="K1421" s="8" t="b">
        <v>0</v>
      </c>
    </row>
    <row r="1422" s="8" customFormat="1" spans="1:11">
      <c r="A1422" s="8" t="s">
        <v>9416</v>
      </c>
      <c r="B1422" s="8" t="s">
        <v>7042</v>
      </c>
      <c r="D1422" s="8" t="s">
        <v>7128</v>
      </c>
      <c r="E1422" s="8" t="s">
        <v>357</v>
      </c>
      <c r="F1422" s="8">
        <v>30501</v>
      </c>
      <c r="H1422" s="8" t="s">
        <v>7018</v>
      </c>
      <c r="I1422" s="8" t="s">
        <v>9417</v>
      </c>
      <c r="J1422" s="8">
        <v>-1</v>
      </c>
      <c r="K1422" s="8" t="b">
        <v>0</v>
      </c>
    </row>
    <row r="1423" s="8" customFormat="1" spans="1:11">
      <c r="A1423" s="8" t="s">
        <v>9418</v>
      </c>
      <c r="B1423" s="8" t="s">
        <v>7042</v>
      </c>
      <c r="D1423" s="8" t="s">
        <v>7137</v>
      </c>
      <c r="E1423" s="8" t="s">
        <v>8489</v>
      </c>
      <c r="F1423" s="8">
        <v>51104</v>
      </c>
      <c r="H1423" s="8" t="s">
        <v>7018</v>
      </c>
      <c r="I1423" s="8" t="s">
        <v>9417</v>
      </c>
      <c r="J1423" s="8">
        <v>-1</v>
      </c>
      <c r="K1423" s="8" t="b">
        <v>0</v>
      </c>
    </row>
    <row r="1424" s="8" customFormat="1" spans="1:11">
      <c r="A1424" s="8" t="s">
        <v>9419</v>
      </c>
      <c r="B1424" s="8" t="s">
        <v>7042</v>
      </c>
      <c r="D1424" s="8" t="s">
        <v>7128</v>
      </c>
      <c r="E1424" s="8" t="s">
        <v>9420</v>
      </c>
      <c r="F1424" s="8">
        <v>30144</v>
      </c>
      <c r="H1424" s="8" t="s">
        <v>7028</v>
      </c>
      <c r="I1424" s="8" t="s">
        <v>9417</v>
      </c>
      <c r="J1424" s="8">
        <v>-1</v>
      </c>
      <c r="K1424" s="8" t="b">
        <v>0</v>
      </c>
    </row>
    <row r="1425" s="8" customFormat="1" spans="1:11">
      <c r="A1425" s="8" t="s">
        <v>9421</v>
      </c>
      <c r="B1425" s="8" t="s">
        <v>7042</v>
      </c>
      <c r="D1425" s="8" t="s">
        <v>7188</v>
      </c>
      <c r="E1425" s="8" t="s">
        <v>7750</v>
      </c>
      <c r="F1425" s="8">
        <v>72035</v>
      </c>
      <c r="H1425" s="8" t="s">
        <v>7028</v>
      </c>
      <c r="I1425" s="8" t="s">
        <v>9417</v>
      </c>
      <c r="J1425" s="8">
        <v>-1</v>
      </c>
      <c r="K1425" s="8" t="b">
        <v>0</v>
      </c>
    </row>
    <row r="1426" s="8" customFormat="1" spans="1:11">
      <c r="A1426" s="8" t="s">
        <v>9422</v>
      </c>
      <c r="B1426" s="8" t="s">
        <v>7042</v>
      </c>
      <c r="C1426" s="8" t="s">
        <v>9423</v>
      </c>
      <c r="D1426" s="8" t="s">
        <v>7111</v>
      </c>
      <c r="E1426" s="8" t="s">
        <v>9424</v>
      </c>
      <c r="F1426" s="8">
        <v>76513</v>
      </c>
      <c r="H1426" s="8" t="s">
        <v>7018</v>
      </c>
      <c r="I1426" s="8" t="s">
        <v>9417</v>
      </c>
      <c r="J1426" s="8">
        <v>-1</v>
      </c>
      <c r="K1426" s="8" t="b">
        <v>0</v>
      </c>
    </row>
    <row r="1427" s="8" customFormat="1" spans="1:11">
      <c r="A1427" s="8" t="s">
        <v>9425</v>
      </c>
      <c r="B1427" s="8" t="s">
        <v>7042</v>
      </c>
      <c r="D1427" s="8" t="s">
        <v>7384</v>
      </c>
      <c r="E1427" s="8" t="s">
        <v>2581</v>
      </c>
      <c r="F1427" s="8">
        <v>70148</v>
      </c>
      <c r="H1427" s="8" t="s">
        <v>7028</v>
      </c>
      <c r="I1427" s="8" t="s">
        <v>9417</v>
      </c>
      <c r="J1427" s="8">
        <v>-1</v>
      </c>
      <c r="K1427" s="8" t="b">
        <v>0</v>
      </c>
    </row>
    <row r="1428" s="8" customFormat="1" spans="1:11">
      <c r="A1428" s="8" t="s">
        <v>9426</v>
      </c>
      <c r="B1428" s="8" t="s">
        <v>7042</v>
      </c>
      <c r="D1428" s="8" t="s">
        <v>7075</v>
      </c>
      <c r="E1428" s="8" t="s">
        <v>1854</v>
      </c>
      <c r="F1428" s="8">
        <v>45435</v>
      </c>
      <c r="H1428" s="8" t="s">
        <v>7028</v>
      </c>
      <c r="I1428" s="8" t="s">
        <v>9417</v>
      </c>
      <c r="J1428" s="8">
        <v>-1</v>
      </c>
      <c r="K1428" s="8" t="b">
        <v>0</v>
      </c>
    </row>
    <row r="1429" s="8" customFormat="1" spans="1:11">
      <c r="A1429" s="8" t="s">
        <v>9427</v>
      </c>
      <c r="B1429" s="8" t="s">
        <v>7042</v>
      </c>
      <c r="D1429" s="8" t="s">
        <v>7207</v>
      </c>
      <c r="E1429" s="8" t="s">
        <v>7232</v>
      </c>
      <c r="F1429" s="8">
        <v>36101</v>
      </c>
      <c r="H1429" s="8" t="s">
        <v>7028</v>
      </c>
      <c r="I1429" s="8" t="s">
        <v>9428</v>
      </c>
      <c r="J1429" s="8">
        <v>-1</v>
      </c>
      <c r="K1429" s="8" t="b">
        <v>0</v>
      </c>
    </row>
    <row r="1430" s="8" customFormat="1" spans="1:11">
      <c r="A1430" s="8" t="s">
        <v>9429</v>
      </c>
      <c r="B1430" s="8" t="s">
        <v>7042</v>
      </c>
      <c r="D1430" s="8" t="s">
        <v>7016</v>
      </c>
      <c r="E1430" s="8" t="s">
        <v>7520</v>
      </c>
      <c r="F1430" s="8">
        <v>1109</v>
      </c>
      <c r="H1430" s="8" t="s">
        <v>7018</v>
      </c>
      <c r="I1430" s="8" t="s">
        <v>9428</v>
      </c>
      <c r="J1430" s="8">
        <v>-1</v>
      </c>
      <c r="K1430" s="8" t="b">
        <v>0</v>
      </c>
    </row>
    <row r="1431" s="8" customFormat="1" spans="1:11">
      <c r="A1431" s="8" t="s">
        <v>9430</v>
      </c>
      <c r="B1431" s="8" t="s">
        <v>7042</v>
      </c>
      <c r="D1431" s="8" t="s">
        <v>7048</v>
      </c>
      <c r="E1431" s="8" t="s">
        <v>9431</v>
      </c>
      <c r="F1431" s="8">
        <v>33161</v>
      </c>
      <c r="H1431" s="8" t="s">
        <v>7018</v>
      </c>
      <c r="I1431" s="8" t="s">
        <v>9428</v>
      </c>
      <c r="J1431" s="8">
        <v>-1</v>
      </c>
      <c r="K1431" s="8" t="b">
        <v>0</v>
      </c>
    </row>
    <row r="1432" s="8" customFormat="1" spans="1:11">
      <c r="A1432" s="8" t="s">
        <v>9432</v>
      </c>
      <c r="B1432" s="8" t="s">
        <v>7042</v>
      </c>
      <c r="D1432" s="8" t="s">
        <v>7390</v>
      </c>
      <c r="E1432" s="8" t="s">
        <v>8775</v>
      </c>
      <c r="F1432" s="8">
        <v>39202</v>
      </c>
      <c r="H1432" s="8" t="s">
        <v>7018</v>
      </c>
      <c r="I1432" s="8" t="s">
        <v>9428</v>
      </c>
      <c r="J1432" s="8">
        <v>-1</v>
      </c>
      <c r="K1432" s="8" t="b">
        <v>0</v>
      </c>
    </row>
    <row r="1433" s="8" customFormat="1" spans="1:11">
      <c r="A1433" s="8" t="s">
        <v>9433</v>
      </c>
      <c r="B1433" s="8" t="s">
        <v>7042</v>
      </c>
      <c r="D1433" s="8" t="s">
        <v>7103</v>
      </c>
      <c r="E1433" s="8" t="s">
        <v>9434</v>
      </c>
      <c r="F1433" s="8">
        <v>20708</v>
      </c>
      <c r="H1433" s="8" t="s">
        <v>7018</v>
      </c>
      <c r="I1433" s="8" t="s">
        <v>9428</v>
      </c>
      <c r="J1433" s="8">
        <v>-1</v>
      </c>
      <c r="K1433" s="8" t="b">
        <v>0</v>
      </c>
    </row>
    <row r="1434" s="8" customFormat="1" spans="1:11">
      <c r="A1434" s="8" t="s">
        <v>9435</v>
      </c>
      <c r="B1434" s="8" t="s">
        <v>7042</v>
      </c>
      <c r="D1434" s="8" t="s">
        <v>7183</v>
      </c>
      <c r="E1434" s="8" t="s">
        <v>7673</v>
      </c>
      <c r="F1434" s="8">
        <v>80907</v>
      </c>
      <c r="H1434" s="8" t="s">
        <v>7159</v>
      </c>
      <c r="I1434" s="8" t="s">
        <v>9428</v>
      </c>
      <c r="J1434" s="8">
        <v>-1</v>
      </c>
      <c r="K1434" s="8" t="b">
        <v>0</v>
      </c>
    </row>
    <row r="1435" s="8" customFormat="1" spans="1:11">
      <c r="A1435" s="8" t="s">
        <v>9436</v>
      </c>
      <c r="B1435" s="8" t="s">
        <v>7042</v>
      </c>
      <c r="D1435" s="8" t="s">
        <v>7032</v>
      </c>
      <c r="E1435" s="8" t="s">
        <v>3065</v>
      </c>
      <c r="F1435" s="8">
        <v>85017</v>
      </c>
      <c r="H1435" s="8" t="s">
        <v>7159</v>
      </c>
      <c r="I1435" s="8" t="s">
        <v>9428</v>
      </c>
      <c r="J1435" s="8">
        <v>-1</v>
      </c>
      <c r="K1435" s="8" t="b">
        <v>0</v>
      </c>
    </row>
    <row r="1436" s="8" customFormat="1" spans="1:11">
      <c r="A1436" s="8" t="s">
        <v>9437</v>
      </c>
      <c r="B1436" s="8" t="s">
        <v>7042</v>
      </c>
      <c r="C1436" s="8" t="s">
        <v>9438</v>
      </c>
      <c r="D1436" s="8" t="s">
        <v>7111</v>
      </c>
      <c r="E1436" s="8" t="s">
        <v>7499</v>
      </c>
      <c r="F1436" s="8">
        <v>79698</v>
      </c>
      <c r="H1436" s="8" t="s">
        <v>7018</v>
      </c>
      <c r="I1436" s="8" t="s">
        <v>9428</v>
      </c>
      <c r="J1436" s="8">
        <v>-1</v>
      </c>
      <c r="K1436" s="8" t="b">
        <v>0</v>
      </c>
    </row>
    <row r="1437" s="8" customFormat="1" spans="1:11">
      <c r="A1437" s="8" t="s">
        <v>9439</v>
      </c>
      <c r="B1437" s="8" t="s">
        <v>7042</v>
      </c>
      <c r="D1437" s="8" t="s">
        <v>26</v>
      </c>
      <c r="E1437" s="8" t="s">
        <v>9440</v>
      </c>
      <c r="F1437" s="8">
        <v>83209</v>
      </c>
      <c r="H1437" s="8" t="s">
        <v>7028</v>
      </c>
      <c r="I1437" s="8" t="s">
        <v>9428</v>
      </c>
      <c r="J1437" s="8">
        <v>-1</v>
      </c>
      <c r="K1437" s="8" t="b">
        <v>0</v>
      </c>
    </row>
    <row r="1438" s="8" customFormat="1" spans="1:11">
      <c r="A1438" s="8" t="s">
        <v>9441</v>
      </c>
      <c r="B1438" s="8" t="s">
        <v>7042</v>
      </c>
      <c r="D1438" s="8" t="s">
        <v>7390</v>
      </c>
      <c r="E1438" s="8" t="s">
        <v>8775</v>
      </c>
      <c r="F1438" s="8">
        <v>39217</v>
      </c>
      <c r="H1438" s="8" t="s">
        <v>7028</v>
      </c>
      <c r="I1438" s="8" t="s">
        <v>9428</v>
      </c>
      <c r="J1438" s="8">
        <v>-1</v>
      </c>
      <c r="K1438" s="8" t="b">
        <v>0</v>
      </c>
    </row>
    <row r="1439" s="8" customFormat="1" spans="1:11">
      <c r="A1439" s="8" t="s">
        <v>9442</v>
      </c>
      <c r="B1439" s="8" t="s">
        <v>7042</v>
      </c>
      <c r="D1439" s="8" t="s">
        <v>7111</v>
      </c>
      <c r="E1439" s="8" t="s">
        <v>9443</v>
      </c>
      <c r="F1439" s="8">
        <v>77710</v>
      </c>
      <c r="H1439" s="8" t="s">
        <v>7028</v>
      </c>
      <c r="I1439" s="8" t="s">
        <v>9428</v>
      </c>
      <c r="J1439" s="8">
        <v>-1</v>
      </c>
      <c r="K1439" s="8" t="b">
        <v>0</v>
      </c>
    </row>
    <row r="1440" s="8" customFormat="1" spans="1:11">
      <c r="A1440" s="8" t="s">
        <v>9444</v>
      </c>
      <c r="B1440" s="8" t="s">
        <v>7042</v>
      </c>
      <c r="D1440" s="8" t="s">
        <v>7174</v>
      </c>
      <c r="E1440" s="8" t="s">
        <v>8948</v>
      </c>
      <c r="F1440" s="8">
        <v>24502</v>
      </c>
      <c r="H1440" s="8" t="s">
        <v>7018</v>
      </c>
      <c r="I1440" s="8" t="s">
        <v>9428</v>
      </c>
      <c r="J1440" s="8">
        <v>-1</v>
      </c>
      <c r="K1440" s="8" t="b">
        <v>0</v>
      </c>
    </row>
    <row r="1441" s="8" customFormat="1" spans="1:11">
      <c r="A1441" s="8" t="s">
        <v>9445</v>
      </c>
      <c r="B1441" s="8" t="s">
        <v>7042</v>
      </c>
      <c r="D1441" s="8" t="s">
        <v>7174</v>
      </c>
      <c r="E1441" s="8" t="s">
        <v>9446</v>
      </c>
      <c r="F1441" s="8">
        <v>24401</v>
      </c>
      <c r="H1441" s="8" t="s">
        <v>7018</v>
      </c>
      <c r="I1441" s="8" t="s">
        <v>9428</v>
      </c>
      <c r="J1441" s="8">
        <v>-1</v>
      </c>
      <c r="K1441" s="8" t="b">
        <v>0</v>
      </c>
    </row>
    <row r="1442" s="8" customFormat="1" spans="1:11">
      <c r="A1442" s="8" t="s">
        <v>9447</v>
      </c>
      <c r="B1442" s="8" t="s">
        <v>7042</v>
      </c>
      <c r="C1442" s="8" t="s">
        <v>9447</v>
      </c>
      <c r="D1442" s="8" t="s">
        <v>7041</v>
      </c>
      <c r="E1442" s="8" t="s">
        <v>1052</v>
      </c>
      <c r="F1442" s="8">
        <v>60603</v>
      </c>
      <c r="H1442" s="8" t="s">
        <v>7018</v>
      </c>
      <c r="I1442" s="8" t="s">
        <v>9428</v>
      </c>
      <c r="J1442" s="8">
        <v>-1</v>
      </c>
      <c r="K1442" s="8" t="b">
        <v>0</v>
      </c>
    </row>
    <row r="1443" s="8" customFormat="1" spans="1:11">
      <c r="A1443" s="8" t="s">
        <v>9448</v>
      </c>
      <c r="B1443" s="8" t="s">
        <v>7042</v>
      </c>
      <c r="D1443" s="8" t="s">
        <v>7111</v>
      </c>
      <c r="E1443" s="8" t="s">
        <v>1651</v>
      </c>
      <c r="F1443" s="8">
        <v>78207</v>
      </c>
      <c r="H1443" s="8" t="s">
        <v>7018</v>
      </c>
      <c r="I1443" s="8" t="s">
        <v>9428</v>
      </c>
      <c r="J1443" s="8">
        <v>-1</v>
      </c>
      <c r="K1443" s="8" t="b">
        <v>0</v>
      </c>
    </row>
    <row r="1444" s="8" customFormat="1" spans="1:11">
      <c r="A1444" s="8" t="s">
        <v>9449</v>
      </c>
      <c r="B1444" s="8" t="s">
        <v>7042</v>
      </c>
      <c r="C1444" s="8" t="s">
        <v>9450</v>
      </c>
      <c r="D1444" s="8" t="s">
        <v>7111</v>
      </c>
      <c r="E1444" s="8" t="s">
        <v>9451</v>
      </c>
      <c r="F1444" s="8">
        <v>77446</v>
      </c>
      <c r="H1444" s="8" t="s">
        <v>7028</v>
      </c>
      <c r="I1444" s="8" t="s">
        <v>9428</v>
      </c>
      <c r="J1444" s="8">
        <v>-1</v>
      </c>
      <c r="K1444" s="8" t="b">
        <v>0</v>
      </c>
    </row>
    <row r="1445" s="8" customFormat="1" spans="1:11">
      <c r="A1445" s="8" t="s">
        <v>9452</v>
      </c>
      <c r="B1445" s="8" t="s">
        <v>7042</v>
      </c>
      <c r="D1445" s="8" t="s">
        <v>7021</v>
      </c>
      <c r="E1445" s="8" t="s">
        <v>2463</v>
      </c>
      <c r="H1445" s="8" t="s">
        <v>7028</v>
      </c>
      <c r="I1445" s="8" t="s">
        <v>9428</v>
      </c>
      <c r="J1445" s="8">
        <v>-1</v>
      </c>
      <c r="K1445" s="8" t="b">
        <v>0</v>
      </c>
    </row>
    <row r="1446" s="8" customFormat="1" spans="1:11">
      <c r="A1446" s="8" t="s">
        <v>9453</v>
      </c>
      <c r="B1446" s="8" t="s">
        <v>7042</v>
      </c>
      <c r="D1446" s="8" t="s">
        <v>7308</v>
      </c>
      <c r="E1446" s="8" t="s">
        <v>1648</v>
      </c>
      <c r="F1446" s="8">
        <v>37909</v>
      </c>
      <c r="H1446" s="8" t="s">
        <v>7159</v>
      </c>
      <c r="I1446" s="8" t="s">
        <v>9428</v>
      </c>
      <c r="J1446" s="8">
        <v>-1</v>
      </c>
      <c r="K1446" s="8" t="b">
        <v>0</v>
      </c>
    </row>
    <row r="1447" s="8" customFormat="1" spans="1:11">
      <c r="A1447" s="8" t="s">
        <v>9454</v>
      </c>
      <c r="B1447" s="8" t="s">
        <v>7042</v>
      </c>
      <c r="D1447" s="8" t="s">
        <v>7048</v>
      </c>
      <c r="E1447" s="8" t="s">
        <v>7069</v>
      </c>
      <c r="F1447" s="8">
        <v>33801</v>
      </c>
      <c r="H1447" s="8" t="s">
        <v>7018</v>
      </c>
      <c r="I1447" s="8" t="s">
        <v>9428</v>
      </c>
      <c r="J1447" s="8">
        <v>-1</v>
      </c>
      <c r="K1447" s="8" t="b">
        <v>0</v>
      </c>
    </row>
    <row r="1448" s="8" customFormat="1" spans="1:11">
      <c r="A1448" s="8" t="s">
        <v>9455</v>
      </c>
      <c r="B1448" s="8" t="s">
        <v>7042</v>
      </c>
      <c r="D1448" s="8" t="s">
        <v>7384</v>
      </c>
      <c r="E1448" s="8" t="s">
        <v>2590</v>
      </c>
      <c r="F1448" s="8">
        <v>70813</v>
      </c>
      <c r="H1448" s="8" t="s">
        <v>7028</v>
      </c>
      <c r="I1448" s="8" t="s">
        <v>9428</v>
      </c>
      <c r="J1448" s="8">
        <v>-1</v>
      </c>
      <c r="K1448" s="8" t="b">
        <v>0</v>
      </c>
    </row>
    <row r="1449" s="8" customFormat="1" spans="1:11">
      <c r="A1449" s="8" t="s">
        <v>9456</v>
      </c>
      <c r="B1449" s="8" t="s">
        <v>7042</v>
      </c>
      <c r="C1449" s="8" t="s">
        <v>9457</v>
      </c>
      <c r="D1449" s="8" t="s">
        <v>7048</v>
      </c>
      <c r="E1449" s="8" t="s">
        <v>9458</v>
      </c>
      <c r="F1449" s="8">
        <v>33054</v>
      </c>
      <c r="H1449" s="8" t="s">
        <v>7018</v>
      </c>
      <c r="I1449" s="8" t="s">
        <v>9428</v>
      </c>
      <c r="J1449" s="8">
        <v>-1</v>
      </c>
      <c r="K1449" s="8" t="b">
        <v>0</v>
      </c>
    </row>
    <row r="1450" s="8" customFormat="1" spans="1:11">
      <c r="A1450" s="8" t="s">
        <v>9459</v>
      </c>
      <c r="B1450" s="8" t="s">
        <v>7042</v>
      </c>
      <c r="D1450" s="8" t="s">
        <v>7308</v>
      </c>
      <c r="E1450" s="8" t="s">
        <v>232</v>
      </c>
      <c r="F1450" s="8">
        <v>37209</v>
      </c>
      <c r="H1450" s="8" t="s">
        <v>7028</v>
      </c>
      <c r="I1450" s="8" t="s">
        <v>9428</v>
      </c>
      <c r="J1450" s="8">
        <v>-1</v>
      </c>
      <c r="K1450" s="8" t="b">
        <v>0</v>
      </c>
    </row>
    <row r="1451" s="8" customFormat="1" spans="1:11">
      <c r="A1451" s="8" t="s">
        <v>9460</v>
      </c>
      <c r="B1451" s="8" t="s">
        <v>7042</v>
      </c>
      <c r="C1451" s="8" t="s">
        <v>9461</v>
      </c>
      <c r="D1451" s="8" t="s">
        <v>7111</v>
      </c>
      <c r="E1451" s="8" t="s">
        <v>9462</v>
      </c>
      <c r="F1451" s="8">
        <v>78412</v>
      </c>
      <c r="H1451" s="8" t="s">
        <v>7028</v>
      </c>
      <c r="I1451" s="8" t="s">
        <v>9428</v>
      </c>
      <c r="J1451" s="8">
        <v>-1</v>
      </c>
      <c r="K1451" s="8" t="b">
        <v>0</v>
      </c>
    </row>
    <row r="1452" s="8" customFormat="1" spans="1:11">
      <c r="A1452" s="8" t="s">
        <v>9463</v>
      </c>
      <c r="B1452" s="8" t="s">
        <v>7042</v>
      </c>
      <c r="D1452" s="8" t="s">
        <v>7111</v>
      </c>
      <c r="E1452" s="8" t="s">
        <v>342</v>
      </c>
      <c r="F1452" s="8">
        <v>77004</v>
      </c>
      <c r="H1452" s="8" t="s">
        <v>7028</v>
      </c>
      <c r="I1452" s="8" t="s">
        <v>9428</v>
      </c>
      <c r="J1452" s="8">
        <v>-1</v>
      </c>
      <c r="K1452" s="8" t="b">
        <v>0</v>
      </c>
    </row>
    <row r="1453" s="8" customFormat="1" spans="1:11">
      <c r="A1453" s="8" t="s">
        <v>9464</v>
      </c>
      <c r="B1453" s="8" t="s">
        <v>7042</v>
      </c>
      <c r="D1453" s="8" t="s">
        <v>7111</v>
      </c>
      <c r="E1453" s="8" t="s">
        <v>3647</v>
      </c>
      <c r="F1453" s="8">
        <v>76105</v>
      </c>
      <c r="H1453" s="8" t="s">
        <v>7018</v>
      </c>
      <c r="I1453" s="8" t="s">
        <v>9428</v>
      </c>
      <c r="J1453" s="8">
        <v>-1</v>
      </c>
      <c r="K1453" s="8" t="b">
        <v>0</v>
      </c>
    </row>
    <row r="1454" s="8" customFormat="1" spans="1:11">
      <c r="A1454" s="8" t="s">
        <v>9465</v>
      </c>
      <c r="B1454" s="8" t="s">
        <v>7042</v>
      </c>
      <c r="D1454" s="8" t="s">
        <v>7041</v>
      </c>
      <c r="E1454" s="8" t="s">
        <v>9466</v>
      </c>
      <c r="F1454" s="8">
        <v>60015</v>
      </c>
      <c r="H1454" s="8" t="s">
        <v>7018</v>
      </c>
      <c r="I1454" s="8" t="s">
        <v>9428</v>
      </c>
      <c r="J1454" s="8">
        <v>-1</v>
      </c>
      <c r="K1454" s="8" t="b">
        <v>0</v>
      </c>
    </row>
    <row r="1455" s="8" customFormat="1" spans="1:11">
      <c r="A1455" s="8" t="s">
        <v>9467</v>
      </c>
      <c r="B1455" s="8" t="s">
        <v>7042</v>
      </c>
      <c r="D1455" s="8" t="s">
        <v>7598</v>
      </c>
      <c r="E1455" s="8" t="s">
        <v>9468</v>
      </c>
      <c r="F1455" s="8">
        <v>778</v>
      </c>
      <c r="H1455" s="8" t="s">
        <v>7018</v>
      </c>
      <c r="I1455" s="8" t="s">
        <v>9428</v>
      </c>
      <c r="J1455" s="8">
        <v>-1</v>
      </c>
      <c r="K1455" s="8" t="b">
        <v>0</v>
      </c>
    </row>
    <row r="1456" s="8" customFormat="1" spans="1:11">
      <c r="A1456" s="8" t="s">
        <v>9469</v>
      </c>
      <c r="B1456" s="8" t="s">
        <v>7042</v>
      </c>
      <c r="D1456" s="8" t="s">
        <v>7494</v>
      </c>
      <c r="E1456" s="8" t="s">
        <v>2607</v>
      </c>
      <c r="F1456" s="8">
        <v>25304</v>
      </c>
      <c r="H1456" s="8" t="s">
        <v>7018</v>
      </c>
      <c r="I1456" s="8" t="s">
        <v>9428</v>
      </c>
      <c r="J1456" s="8">
        <v>-1</v>
      </c>
      <c r="K1456" s="8" t="b">
        <v>0</v>
      </c>
    </row>
    <row r="1457" s="8" customFormat="1" spans="1:11">
      <c r="A1457" s="8" t="s">
        <v>9470</v>
      </c>
      <c r="B1457" s="8" t="s">
        <v>7042</v>
      </c>
      <c r="C1457" s="8" t="s">
        <v>9471</v>
      </c>
      <c r="D1457" s="8" t="s">
        <v>7183</v>
      </c>
      <c r="E1457" s="8" t="s">
        <v>7673</v>
      </c>
      <c r="F1457" s="8">
        <v>80918</v>
      </c>
      <c r="H1457" s="8" t="s">
        <v>7028</v>
      </c>
      <c r="I1457" s="8" t="s">
        <v>9428</v>
      </c>
      <c r="J1457" s="8">
        <v>-1</v>
      </c>
      <c r="K1457" s="8" t="b">
        <v>0</v>
      </c>
    </row>
    <row r="1458" s="8" customFormat="1" spans="1:11">
      <c r="A1458" s="8" t="s">
        <v>9472</v>
      </c>
      <c r="B1458" s="8" t="s">
        <v>7042</v>
      </c>
      <c r="C1458" s="8" t="s">
        <v>9473</v>
      </c>
      <c r="D1458" s="8" t="s">
        <v>7480</v>
      </c>
      <c r="E1458" s="8" t="s">
        <v>9474</v>
      </c>
      <c r="F1458" s="8">
        <v>41501</v>
      </c>
      <c r="H1458" s="8" t="s">
        <v>7018</v>
      </c>
      <c r="I1458" s="8" t="s">
        <v>9428</v>
      </c>
      <c r="J1458" s="8">
        <v>-1</v>
      </c>
      <c r="K1458" s="8" t="b">
        <v>0</v>
      </c>
    </row>
    <row r="1459" s="8" customFormat="1" spans="1:11">
      <c r="A1459" s="8" t="s">
        <v>9475</v>
      </c>
      <c r="B1459" s="8" t="s">
        <v>7042</v>
      </c>
      <c r="D1459" s="8" t="s">
        <v>7480</v>
      </c>
      <c r="E1459" s="8" t="s">
        <v>2313</v>
      </c>
      <c r="F1459" s="8">
        <v>40769</v>
      </c>
      <c r="H1459" s="8" t="s">
        <v>7018</v>
      </c>
      <c r="I1459" s="8" t="s">
        <v>9428</v>
      </c>
      <c r="J1459" s="8">
        <v>-1</v>
      </c>
      <c r="K1459" s="8" t="b">
        <v>0</v>
      </c>
    </row>
    <row r="1460" s="8" customFormat="1" spans="1:11">
      <c r="A1460" s="8" t="s">
        <v>9476</v>
      </c>
      <c r="B1460" s="8" t="s">
        <v>7042</v>
      </c>
      <c r="D1460" s="8" t="s">
        <v>7128</v>
      </c>
      <c r="E1460" s="8" t="s">
        <v>9477</v>
      </c>
      <c r="F1460" s="8">
        <v>31698</v>
      </c>
      <c r="H1460" s="8" t="s">
        <v>7028</v>
      </c>
      <c r="I1460" s="8" t="s">
        <v>9428</v>
      </c>
      <c r="J1460" s="8">
        <v>-1</v>
      </c>
      <c r="K1460" s="8" t="b">
        <v>0</v>
      </c>
    </row>
    <row r="1461" s="8" customFormat="1" spans="1:11">
      <c r="A1461" s="8" t="s">
        <v>9478</v>
      </c>
      <c r="B1461" s="8" t="s">
        <v>7042</v>
      </c>
      <c r="D1461" s="8" t="s">
        <v>7089</v>
      </c>
      <c r="E1461" s="8" t="s">
        <v>8946</v>
      </c>
      <c r="F1461" s="8">
        <v>65251</v>
      </c>
      <c r="H1461" s="8" t="s">
        <v>7018</v>
      </c>
      <c r="I1461" s="8" t="s">
        <v>9428</v>
      </c>
      <c r="J1461" s="8">
        <v>-1</v>
      </c>
      <c r="K1461" s="8" t="b">
        <v>0</v>
      </c>
    </row>
    <row r="1462" s="8" customFormat="1" spans="1:11">
      <c r="A1462" s="8" t="s">
        <v>9479</v>
      </c>
      <c r="B1462" s="8" t="s">
        <v>7042</v>
      </c>
      <c r="D1462" s="8" t="s">
        <v>8311</v>
      </c>
      <c r="E1462" s="8" t="s">
        <v>9480</v>
      </c>
      <c r="F1462" s="8">
        <v>19720</v>
      </c>
      <c r="H1462" s="8" t="s">
        <v>7018</v>
      </c>
      <c r="I1462" s="8" t="s">
        <v>9428</v>
      </c>
      <c r="J1462" s="8">
        <v>-1</v>
      </c>
      <c r="K1462" s="8" t="b">
        <v>0</v>
      </c>
    </row>
    <row r="1463" s="8" customFormat="1" spans="1:11">
      <c r="A1463" s="8" t="s">
        <v>9481</v>
      </c>
      <c r="B1463" s="8" t="s">
        <v>7051</v>
      </c>
      <c r="D1463" s="8" t="s">
        <v>7016</v>
      </c>
      <c r="E1463" s="8" t="s">
        <v>182</v>
      </c>
      <c r="F1463" s="8">
        <v>2116</v>
      </c>
      <c r="G1463" s="8" t="s">
        <v>7017</v>
      </c>
      <c r="H1463" s="8" t="s">
        <v>7159</v>
      </c>
      <c r="I1463" s="8" t="s">
        <v>9482</v>
      </c>
      <c r="J1463" s="8">
        <v>-1</v>
      </c>
      <c r="K1463" s="8" t="b">
        <v>0</v>
      </c>
    </row>
    <row r="1464" s="8" customFormat="1" spans="1:11">
      <c r="A1464" s="8" t="s">
        <v>9483</v>
      </c>
      <c r="B1464" s="8" t="s">
        <v>7051</v>
      </c>
      <c r="D1464" s="8" t="s">
        <v>7052</v>
      </c>
      <c r="E1464" s="8" t="s">
        <v>9484</v>
      </c>
      <c r="G1464" s="8" t="s">
        <v>7017</v>
      </c>
      <c r="H1464" s="8" t="s">
        <v>7018</v>
      </c>
      <c r="I1464" s="8" t="s">
        <v>9482</v>
      </c>
      <c r="J1464" s="8">
        <v>-1</v>
      </c>
      <c r="K1464" s="8" t="b">
        <v>0</v>
      </c>
    </row>
    <row r="1465" s="8" customFormat="1" spans="1:11">
      <c r="A1465" s="8" t="s">
        <v>9485</v>
      </c>
      <c r="B1465" s="8" t="s">
        <v>7051</v>
      </c>
      <c r="C1465" s="8" t="s">
        <v>9486</v>
      </c>
      <c r="D1465" s="8" t="s">
        <v>7131</v>
      </c>
      <c r="E1465" s="8" t="s">
        <v>2969</v>
      </c>
      <c r="F1465" s="8">
        <v>4330</v>
      </c>
      <c r="G1465" s="8" t="s">
        <v>7017</v>
      </c>
      <c r="H1465" s="8" t="s">
        <v>7028</v>
      </c>
      <c r="I1465" s="8" t="s">
        <v>9482</v>
      </c>
      <c r="J1465" s="8">
        <v>-1</v>
      </c>
      <c r="K1465" s="8" t="b">
        <v>0</v>
      </c>
    </row>
    <row r="1466" s="8" customFormat="1" spans="1:11">
      <c r="A1466" s="8" t="s">
        <v>9487</v>
      </c>
      <c r="B1466" s="8" t="s">
        <v>7051</v>
      </c>
      <c r="D1466" s="8" t="s">
        <v>7066</v>
      </c>
      <c r="E1466" s="8" t="s">
        <v>2546</v>
      </c>
      <c r="F1466" s="8">
        <v>14225</v>
      </c>
      <c r="G1466" s="8" t="s">
        <v>7017</v>
      </c>
      <c r="H1466" s="8" t="s">
        <v>7018</v>
      </c>
      <c r="I1466" s="8" t="s">
        <v>9482</v>
      </c>
      <c r="J1466" s="8">
        <v>-1</v>
      </c>
      <c r="K1466" s="8" t="b">
        <v>0</v>
      </c>
    </row>
    <row r="1467" s="8" customFormat="1" spans="1:11">
      <c r="A1467" s="8" t="s">
        <v>9488</v>
      </c>
      <c r="B1467" s="8" t="s">
        <v>7030</v>
      </c>
      <c r="D1467" s="8" t="s">
        <v>7640</v>
      </c>
      <c r="E1467" s="8" t="s">
        <v>9489</v>
      </c>
      <c r="F1467" s="8">
        <v>74403</v>
      </c>
      <c r="G1467" s="8" t="s">
        <v>7027</v>
      </c>
      <c r="H1467" s="8" t="s">
        <v>7018</v>
      </c>
      <c r="I1467" s="8" t="s">
        <v>9490</v>
      </c>
      <c r="J1467" s="8">
        <v>-1</v>
      </c>
      <c r="K1467" s="8" t="b">
        <v>0</v>
      </c>
    </row>
    <row r="1468" s="8" customFormat="1" spans="1:11">
      <c r="A1468" s="8" t="s">
        <v>9491</v>
      </c>
      <c r="B1468" s="8" t="s">
        <v>7030</v>
      </c>
      <c r="D1468" s="8" t="s">
        <v>7736</v>
      </c>
      <c r="E1468" s="8" t="s">
        <v>9492</v>
      </c>
      <c r="F1468" s="8">
        <v>89801</v>
      </c>
      <c r="G1468" s="8" t="s">
        <v>7027</v>
      </c>
      <c r="H1468" s="8" t="s">
        <v>7028</v>
      </c>
      <c r="I1468" s="8" t="s">
        <v>9490</v>
      </c>
      <c r="J1468" s="8">
        <v>-1</v>
      </c>
      <c r="K1468" s="8" t="b">
        <v>0</v>
      </c>
    </row>
    <row r="1469" s="8" customFormat="1" spans="1:11">
      <c r="A1469" s="8" t="s">
        <v>9493</v>
      </c>
      <c r="B1469" s="8" t="s">
        <v>7030</v>
      </c>
      <c r="D1469" s="8" t="s">
        <v>7111</v>
      </c>
      <c r="E1469" s="8" t="s">
        <v>9251</v>
      </c>
      <c r="F1469" s="8">
        <v>75702</v>
      </c>
      <c r="G1469" s="8" t="s">
        <v>7027</v>
      </c>
      <c r="H1469" s="8" t="s">
        <v>7018</v>
      </c>
      <c r="I1469" s="8" t="s">
        <v>9490</v>
      </c>
      <c r="J1469" s="8">
        <v>-1</v>
      </c>
      <c r="K1469" s="8" t="b">
        <v>0</v>
      </c>
    </row>
    <row r="1470" s="8" customFormat="1" spans="1:11">
      <c r="A1470" s="8" t="s">
        <v>9494</v>
      </c>
      <c r="B1470" s="8" t="s">
        <v>7030</v>
      </c>
      <c r="D1470" s="8" t="s">
        <v>7026</v>
      </c>
      <c r="E1470" s="8" t="s">
        <v>1640</v>
      </c>
      <c r="F1470" s="8">
        <v>92069</v>
      </c>
      <c r="G1470" s="8" t="s">
        <v>7027</v>
      </c>
      <c r="H1470" s="8" t="s">
        <v>7018</v>
      </c>
      <c r="I1470" s="8" t="s">
        <v>9490</v>
      </c>
      <c r="J1470" s="8">
        <v>-1</v>
      </c>
      <c r="K1470" s="8" t="b">
        <v>0</v>
      </c>
    </row>
    <row r="1471" s="8" customFormat="1" spans="1:11">
      <c r="A1471" s="8" t="s">
        <v>9495</v>
      </c>
      <c r="B1471" s="8" t="s">
        <v>7040</v>
      </c>
      <c r="D1471" s="8" t="s">
        <v>7197</v>
      </c>
      <c r="E1471" s="8" t="s">
        <v>7558</v>
      </c>
      <c r="F1471" s="8">
        <v>67460</v>
      </c>
      <c r="G1471" s="8" t="s">
        <v>7022</v>
      </c>
      <c r="H1471" s="8" t="s">
        <v>7018</v>
      </c>
      <c r="I1471" s="8" t="s">
        <v>9496</v>
      </c>
      <c r="J1471" s="8">
        <v>-1</v>
      </c>
      <c r="K1471" s="8" t="b">
        <v>0</v>
      </c>
    </row>
    <row r="1472" s="8" customFormat="1" spans="1:11">
      <c r="A1472" s="8" t="s">
        <v>9497</v>
      </c>
      <c r="B1472" s="8" t="s">
        <v>7040</v>
      </c>
      <c r="D1472" s="8" t="s">
        <v>7075</v>
      </c>
      <c r="E1472" s="8" t="s">
        <v>8139</v>
      </c>
      <c r="F1472" s="8">
        <v>45384</v>
      </c>
      <c r="G1472" s="8" t="s">
        <v>7022</v>
      </c>
      <c r="H1472" s="8" t="s">
        <v>7028</v>
      </c>
      <c r="I1472" s="8" t="s">
        <v>9496</v>
      </c>
      <c r="J1472" s="8">
        <v>-1</v>
      </c>
      <c r="K1472" s="8" t="b">
        <v>0</v>
      </c>
    </row>
    <row r="1473" s="8" customFormat="1" spans="1:11">
      <c r="A1473" s="8" t="s">
        <v>9498</v>
      </c>
      <c r="B1473" s="8" t="s">
        <v>7040</v>
      </c>
      <c r="D1473" s="8" t="s">
        <v>7106</v>
      </c>
      <c r="E1473" s="8" t="s">
        <v>9499</v>
      </c>
      <c r="F1473" s="8">
        <v>48917</v>
      </c>
      <c r="G1473" s="8" t="s">
        <v>7022</v>
      </c>
      <c r="H1473" s="8" t="s">
        <v>7018</v>
      </c>
      <c r="I1473" s="8" t="s">
        <v>9496</v>
      </c>
      <c r="J1473" s="8">
        <v>-1</v>
      </c>
      <c r="K1473" s="8" t="b">
        <v>0</v>
      </c>
    </row>
    <row r="1474" s="8" customFormat="1" spans="1:11">
      <c r="A1474" s="8" t="s">
        <v>9500</v>
      </c>
      <c r="B1474" s="8" t="s">
        <v>7040</v>
      </c>
      <c r="C1474" s="8" t="s">
        <v>9501</v>
      </c>
      <c r="D1474" s="8" t="s">
        <v>7089</v>
      </c>
      <c r="E1474" s="8" t="s">
        <v>148</v>
      </c>
      <c r="F1474" s="8">
        <v>63103</v>
      </c>
      <c r="G1474" s="8" t="s">
        <v>7022</v>
      </c>
      <c r="H1474" s="8" t="s">
        <v>7028</v>
      </c>
      <c r="I1474" s="8" t="s">
        <v>9496</v>
      </c>
      <c r="J1474" s="8">
        <v>-1</v>
      </c>
      <c r="K1474" s="8" t="b">
        <v>0</v>
      </c>
    </row>
    <row r="1475" s="8" customFormat="1" spans="1:11">
      <c r="A1475" s="8" t="s">
        <v>9502</v>
      </c>
      <c r="B1475" s="8" t="s">
        <v>7040</v>
      </c>
      <c r="D1475" s="8" t="s">
        <v>7075</v>
      </c>
      <c r="E1475" s="8" t="s">
        <v>9503</v>
      </c>
      <c r="G1475" s="8" t="s">
        <v>7022</v>
      </c>
      <c r="H1475" s="8" t="s">
        <v>7028</v>
      </c>
      <c r="I1475" s="8" t="s">
        <v>9496</v>
      </c>
      <c r="J1475" s="8">
        <v>-1</v>
      </c>
      <c r="K1475" s="8" t="b">
        <v>0</v>
      </c>
    </row>
    <row r="1476" s="8" customFormat="1" spans="1:11">
      <c r="A1476" s="8" t="s">
        <v>9504</v>
      </c>
      <c r="B1476" s="8" t="s">
        <v>7040</v>
      </c>
      <c r="D1476" s="8" t="s">
        <v>7089</v>
      </c>
      <c r="E1476" s="8" t="s">
        <v>7716</v>
      </c>
      <c r="F1476" s="8">
        <v>65340</v>
      </c>
      <c r="G1476" s="8" t="s">
        <v>7022</v>
      </c>
      <c r="H1476" s="8" t="s">
        <v>7018</v>
      </c>
      <c r="I1476" s="8" t="s">
        <v>9496</v>
      </c>
      <c r="J1476" s="8">
        <v>-1</v>
      </c>
      <c r="K1476" s="8" t="b">
        <v>0</v>
      </c>
    </row>
    <row r="1477" s="8" customFormat="1" spans="1:11">
      <c r="A1477" s="8" t="s">
        <v>9505</v>
      </c>
      <c r="B1477" s="8" t="s">
        <v>7040</v>
      </c>
      <c r="D1477" s="8" t="s">
        <v>7021</v>
      </c>
      <c r="E1477" s="8" t="s">
        <v>9506</v>
      </c>
      <c r="F1477" s="8">
        <v>47591</v>
      </c>
      <c r="G1477" s="8" t="s">
        <v>7022</v>
      </c>
      <c r="H1477" s="8" t="s">
        <v>7028</v>
      </c>
      <c r="I1477" s="8" t="s">
        <v>9496</v>
      </c>
      <c r="J1477" s="8">
        <v>-1</v>
      </c>
      <c r="K1477" s="8" t="b">
        <v>0</v>
      </c>
    </row>
    <row r="1478" s="8" customFormat="1" spans="1:11">
      <c r="A1478" s="8" t="s">
        <v>9507</v>
      </c>
      <c r="B1478" s="8" t="s">
        <v>7035</v>
      </c>
      <c r="D1478" s="8" t="s">
        <v>7188</v>
      </c>
      <c r="E1478" s="8" t="s">
        <v>3182</v>
      </c>
      <c r="F1478" s="8">
        <v>72202</v>
      </c>
      <c r="G1478" s="8" t="s">
        <v>7038</v>
      </c>
      <c r="H1478" s="8" t="s">
        <v>7018</v>
      </c>
      <c r="I1478" s="8" t="s">
        <v>9508</v>
      </c>
      <c r="J1478" s="8">
        <v>-1</v>
      </c>
      <c r="K1478" s="8" t="b">
        <v>0</v>
      </c>
    </row>
    <row r="1479" s="8" customFormat="1" spans="1:11">
      <c r="A1479" s="8" t="s">
        <v>9509</v>
      </c>
      <c r="B1479" s="8" t="s">
        <v>7035</v>
      </c>
      <c r="D1479" s="8" t="s">
        <v>7128</v>
      </c>
      <c r="E1479" s="8" t="s">
        <v>102</v>
      </c>
      <c r="F1479" s="8">
        <v>30328</v>
      </c>
      <c r="G1479" s="8" t="s">
        <v>7038</v>
      </c>
      <c r="H1479" s="8" t="s">
        <v>7159</v>
      </c>
      <c r="I1479" s="8" t="s">
        <v>9508</v>
      </c>
      <c r="J1479" s="8">
        <v>-1</v>
      </c>
      <c r="K1479" s="8" t="b">
        <v>0</v>
      </c>
    </row>
    <row r="1480" s="8" customFormat="1" spans="1:11">
      <c r="A1480" s="8" t="s">
        <v>9510</v>
      </c>
      <c r="B1480" s="8" t="s">
        <v>7035</v>
      </c>
      <c r="C1480" s="8" t="s">
        <v>9511</v>
      </c>
      <c r="D1480" s="8" t="s">
        <v>7128</v>
      </c>
      <c r="E1480" s="8" t="s">
        <v>8192</v>
      </c>
      <c r="F1480" s="8">
        <v>30445</v>
      </c>
      <c r="G1480" s="8" t="s">
        <v>7038</v>
      </c>
      <c r="H1480" s="8" t="s">
        <v>7018</v>
      </c>
      <c r="I1480" s="8" t="s">
        <v>9508</v>
      </c>
      <c r="J1480" s="8">
        <v>-1</v>
      </c>
      <c r="K1480" s="8" t="b">
        <v>0</v>
      </c>
    </row>
    <row r="1481" s="8" customFormat="1" spans="1:11">
      <c r="A1481" s="8" t="s">
        <v>9512</v>
      </c>
      <c r="B1481" s="8" t="s">
        <v>7035</v>
      </c>
      <c r="D1481" s="8" t="s">
        <v>7598</v>
      </c>
      <c r="E1481" s="8" t="s">
        <v>7599</v>
      </c>
      <c r="G1481" s="8" t="s">
        <v>7038</v>
      </c>
      <c r="H1481" s="8" t="s">
        <v>7028</v>
      </c>
      <c r="I1481" s="8" t="s">
        <v>9508</v>
      </c>
      <c r="J1481" s="8">
        <v>-1</v>
      </c>
      <c r="K1481" s="8" t="b">
        <v>0</v>
      </c>
    </row>
    <row r="1482" s="8" customFormat="1" spans="1:11">
      <c r="A1482" s="8" t="s">
        <v>9513</v>
      </c>
      <c r="B1482" s="8" t="s">
        <v>7035</v>
      </c>
      <c r="D1482" s="8" t="s">
        <v>7128</v>
      </c>
      <c r="E1482" s="8" t="s">
        <v>9514</v>
      </c>
      <c r="F1482" s="8">
        <v>30204</v>
      </c>
      <c r="G1482" s="8" t="s">
        <v>7038</v>
      </c>
      <c r="H1482" s="8" t="s">
        <v>7028</v>
      </c>
      <c r="I1482" s="8" t="s">
        <v>9508</v>
      </c>
      <c r="J1482" s="8">
        <v>-1</v>
      </c>
      <c r="K1482" s="8" t="b">
        <v>0</v>
      </c>
    </row>
    <row r="1483" s="8" customFormat="1" spans="1:11">
      <c r="A1483" s="8" t="s">
        <v>9515</v>
      </c>
      <c r="B1483" s="8" t="s">
        <v>7035</v>
      </c>
      <c r="D1483" s="8" t="s">
        <v>7128</v>
      </c>
      <c r="E1483" s="8" t="s">
        <v>102</v>
      </c>
      <c r="G1483" s="8" t="s">
        <v>7038</v>
      </c>
      <c r="H1483" s="8" t="s">
        <v>7018</v>
      </c>
      <c r="I1483" s="8" t="s">
        <v>9508</v>
      </c>
      <c r="J1483" s="8">
        <v>-1</v>
      </c>
      <c r="K1483" s="8" t="b">
        <v>0</v>
      </c>
    </row>
    <row r="1484" s="8" customFormat="1" spans="1:11">
      <c r="A1484" s="8" t="s">
        <v>9516</v>
      </c>
      <c r="B1484" s="8" t="s">
        <v>7035</v>
      </c>
      <c r="C1484" s="8" t="s">
        <v>9517</v>
      </c>
      <c r="D1484" s="8" t="s">
        <v>7308</v>
      </c>
      <c r="E1484" s="8" t="s">
        <v>2018</v>
      </c>
      <c r="F1484" s="8">
        <v>38126</v>
      </c>
      <c r="G1484" s="8" t="s">
        <v>7038</v>
      </c>
      <c r="H1484" s="8" t="s">
        <v>7018</v>
      </c>
      <c r="I1484" s="8" t="s">
        <v>9508</v>
      </c>
      <c r="J1484" s="8">
        <v>-1</v>
      </c>
      <c r="K1484" s="8" t="b">
        <v>0</v>
      </c>
    </row>
    <row r="1485" s="8" customFormat="1" spans="1:11">
      <c r="A1485" s="8" t="s">
        <v>9518</v>
      </c>
      <c r="B1485" s="8" t="s">
        <v>7035</v>
      </c>
      <c r="D1485" s="8" t="s">
        <v>7036</v>
      </c>
      <c r="E1485" s="8" t="s">
        <v>2509</v>
      </c>
      <c r="F1485" s="8">
        <v>27601</v>
      </c>
      <c r="G1485" s="8" t="s">
        <v>7038</v>
      </c>
      <c r="H1485" s="8" t="s">
        <v>7018</v>
      </c>
      <c r="I1485" s="8" t="s">
        <v>9508</v>
      </c>
      <c r="J1485" s="8">
        <v>-1</v>
      </c>
      <c r="K1485" s="8" t="b">
        <v>0</v>
      </c>
    </row>
    <row r="1486" s="8" customFormat="1" spans="1:11">
      <c r="A1486" s="8" t="s">
        <v>9519</v>
      </c>
      <c r="B1486" s="8" t="s">
        <v>7035</v>
      </c>
      <c r="D1486" s="8" t="s">
        <v>7598</v>
      </c>
      <c r="E1486" s="8" t="s">
        <v>9520</v>
      </c>
      <c r="F1486" s="8">
        <v>641</v>
      </c>
      <c r="G1486" s="8" t="s">
        <v>7038</v>
      </c>
      <c r="H1486" s="8" t="s">
        <v>7028</v>
      </c>
      <c r="I1486" s="8" t="s">
        <v>9508</v>
      </c>
      <c r="J1486" s="8">
        <v>-1</v>
      </c>
      <c r="K1486" s="8" t="b">
        <v>0</v>
      </c>
    </row>
    <row r="1487" s="8" customFormat="1" spans="1:11">
      <c r="A1487" s="8" t="s">
        <v>9521</v>
      </c>
      <c r="B1487" s="8" t="s">
        <v>9522</v>
      </c>
      <c r="D1487" s="8" t="s">
        <v>7048</v>
      </c>
      <c r="E1487" s="8" t="s">
        <v>1834</v>
      </c>
      <c r="F1487" s="8">
        <v>32803</v>
      </c>
      <c r="H1487" s="8" t="s">
        <v>7018</v>
      </c>
      <c r="I1487" s="8" t="s">
        <v>6496</v>
      </c>
      <c r="J1487" s="8">
        <v>-2</v>
      </c>
      <c r="K1487" s="8" t="b">
        <v>0</v>
      </c>
    </row>
    <row r="1488" s="8" customFormat="1" spans="1:11">
      <c r="A1488" s="8" t="s">
        <v>9523</v>
      </c>
      <c r="B1488" s="8" t="s">
        <v>9522</v>
      </c>
      <c r="D1488" s="8" t="s">
        <v>7066</v>
      </c>
      <c r="E1488" s="8" t="s">
        <v>2710</v>
      </c>
      <c r="F1488" s="8">
        <v>12208</v>
      </c>
      <c r="H1488" s="8" t="s">
        <v>7018</v>
      </c>
      <c r="I1488" s="8" t="s">
        <v>6496</v>
      </c>
      <c r="J1488" s="8">
        <v>-2</v>
      </c>
      <c r="K1488" s="8" t="b">
        <v>0</v>
      </c>
    </row>
    <row r="1489" s="8" customFormat="1" spans="1:11">
      <c r="A1489" s="8" t="s">
        <v>9524</v>
      </c>
      <c r="B1489" s="8" t="s">
        <v>9522</v>
      </c>
      <c r="D1489" s="8" t="s">
        <v>7598</v>
      </c>
      <c r="E1489" s="8" t="s">
        <v>7599</v>
      </c>
      <c r="F1489" s="8">
        <v>902</v>
      </c>
      <c r="H1489" s="8" t="s">
        <v>7018</v>
      </c>
      <c r="I1489" s="8" t="s">
        <v>6496</v>
      </c>
      <c r="J1489" s="8">
        <v>-2</v>
      </c>
      <c r="K1489" s="8" t="b">
        <v>0</v>
      </c>
    </row>
    <row r="1490" s="8" customFormat="1" spans="1:11">
      <c r="A1490" s="8" t="s">
        <v>9525</v>
      </c>
      <c r="B1490" s="8" t="s">
        <v>7042</v>
      </c>
      <c r="D1490" s="8" t="s">
        <v>7048</v>
      </c>
      <c r="E1490" s="8" t="s">
        <v>953</v>
      </c>
      <c r="H1490" s="8" t="s">
        <v>7018</v>
      </c>
      <c r="I1490" s="8" t="s">
        <v>6496</v>
      </c>
      <c r="J1490" s="8">
        <v>-2</v>
      </c>
      <c r="K1490" s="8" t="b">
        <v>0</v>
      </c>
    </row>
    <row r="1491" s="8" customFormat="1" spans="1:11">
      <c r="A1491" s="8" t="s">
        <v>9526</v>
      </c>
      <c r="B1491" s="8" t="s">
        <v>9522</v>
      </c>
      <c r="D1491" s="8" t="s">
        <v>7137</v>
      </c>
      <c r="E1491" s="8" t="s">
        <v>2226</v>
      </c>
      <c r="F1491" s="8">
        <v>50703</v>
      </c>
      <c r="H1491" s="8" t="s">
        <v>7018</v>
      </c>
      <c r="I1491" s="8" t="s">
        <v>6496</v>
      </c>
      <c r="J1491" s="8">
        <v>-2</v>
      </c>
      <c r="K1491" s="8" t="b">
        <v>0</v>
      </c>
    </row>
    <row r="1492" s="8" customFormat="1" spans="1:11">
      <c r="A1492" s="8" t="s">
        <v>9527</v>
      </c>
      <c r="B1492" s="8" t="s">
        <v>7042</v>
      </c>
      <c r="D1492" s="8" t="s">
        <v>7026</v>
      </c>
      <c r="E1492" s="8" t="s">
        <v>1495</v>
      </c>
      <c r="F1492" s="8">
        <v>92131</v>
      </c>
      <c r="H1492" s="8" t="s">
        <v>7159</v>
      </c>
      <c r="I1492" s="8" t="s">
        <v>6496</v>
      </c>
      <c r="J1492" s="8">
        <v>-2</v>
      </c>
      <c r="K1492" s="8" t="b">
        <v>0</v>
      </c>
    </row>
    <row r="1493" s="8" customFormat="1" spans="1:11">
      <c r="A1493" s="8" t="s">
        <v>9528</v>
      </c>
      <c r="B1493" s="8" t="s">
        <v>7040</v>
      </c>
      <c r="D1493" s="8" t="s">
        <v>7106</v>
      </c>
      <c r="E1493" s="8" t="s">
        <v>9529</v>
      </c>
      <c r="F1493" s="8">
        <v>49707</v>
      </c>
      <c r="G1493" s="8" t="s">
        <v>7022</v>
      </c>
      <c r="H1493" s="8" t="s">
        <v>7028</v>
      </c>
      <c r="I1493" s="8" t="s">
        <v>6496</v>
      </c>
      <c r="J1493" s="8">
        <v>-2</v>
      </c>
      <c r="K1493" s="8" t="b">
        <v>0</v>
      </c>
    </row>
    <row r="1494" s="8" customFormat="1" spans="1:11">
      <c r="A1494" s="8" t="s">
        <v>9530</v>
      </c>
      <c r="B1494" s="8" t="s">
        <v>9531</v>
      </c>
      <c r="D1494" s="8" t="s">
        <v>7041</v>
      </c>
      <c r="E1494" s="8" t="s">
        <v>1052</v>
      </c>
      <c r="F1494" s="8">
        <v>60604</v>
      </c>
      <c r="H1494" s="8" t="s">
        <v>7018</v>
      </c>
      <c r="I1494" s="8" t="s">
        <v>6496</v>
      </c>
      <c r="J1494" s="8">
        <v>-2</v>
      </c>
      <c r="K1494" s="8" t="b">
        <v>0</v>
      </c>
    </row>
    <row r="1495" s="8" customFormat="1" spans="1:11">
      <c r="A1495" s="8" t="s">
        <v>9532</v>
      </c>
      <c r="B1495" s="8" t="s">
        <v>9533</v>
      </c>
      <c r="E1495" s="8" t="s">
        <v>9534</v>
      </c>
      <c r="H1495" s="8" t="s">
        <v>7018</v>
      </c>
      <c r="I1495" s="8" t="s">
        <v>6496</v>
      </c>
      <c r="J1495" s="8">
        <v>-2</v>
      </c>
      <c r="K1495" s="8" t="b">
        <v>0</v>
      </c>
    </row>
    <row r="1496" s="8" customFormat="1" spans="1:11">
      <c r="A1496" s="8" t="s">
        <v>9535</v>
      </c>
      <c r="B1496" s="8" t="s">
        <v>7030</v>
      </c>
      <c r="D1496" s="8" t="s">
        <v>9536</v>
      </c>
      <c r="E1496" s="8" t="s">
        <v>9537</v>
      </c>
      <c r="F1496" s="8">
        <v>96799</v>
      </c>
      <c r="G1496" s="8" t="s">
        <v>7027</v>
      </c>
      <c r="H1496" s="8" t="s">
        <v>7028</v>
      </c>
      <c r="I1496" s="8" t="s">
        <v>6496</v>
      </c>
      <c r="J1496" s="8">
        <v>-2</v>
      </c>
      <c r="K1496" s="8" t="b">
        <v>0</v>
      </c>
    </row>
    <row r="1497" s="8" customFormat="1" spans="1:11">
      <c r="A1497" s="8" t="s">
        <v>9538</v>
      </c>
      <c r="B1497" s="8" t="s">
        <v>9533</v>
      </c>
      <c r="C1497" s="8" t="s">
        <v>9539</v>
      </c>
      <c r="E1497" s="8" t="s">
        <v>9540</v>
      </c>
      <c r="H1497" s="8" t="s">
        <v>7018</v>
      </c>
      <c r="I1497" s="8" t="s">
        <v>6496</v>
      </c>
      <c r="J1497" s="8">
        <v>-2</v>
      </c>
      <c r="K1497" s="8" t="b">
        <v>0</v>
      </c>
    </row>
    <row r="1498" s="8" customFormat="1" spans="1:11">
      <c r="A1498" s="8" t="s">
        <v>9541</v>
      </c>
      <c r="B1498" s="8" t="s">
        <v>9533</v>
      </c>
      <c r="C1498" s="8" t="s">
        <v>9542</v>
      </c>
      <c r="E1498" s="8" t="s">
        <v>9543</v>
      </c>
      <c r="H1498" s="8" t="s">
        <v>7018</v>
      </c>
      <c r="I1498" s="8" t="s">
        <v>6496</v>
      </c>
      <c r="J1498" s="8">
        <v>-2</v>
      </c>
      <c r="K1498" s="8" t="b">
        <v>0</v>
      </c>
    </row>
    <row r="1499" s="8" customFormat="1" spans="1:11">
      <c r="A1499" s="8" t="s">
        <v>669</v>
      </c>
      <c r="B1499" s="8" t="s">
        <v>9533</v>
      </c>
      <c r="E1499" s="8" t="s">
        <v>9544</v>
      </c>
      <c r="H1499" s="8" t="s">
        <v>7018</v>
      </c>
      <c r="I1499" s="8" t="s">
        <v>6496</v>
      </c>
      <c r="J1499" s="8">
        <v>-2</v>
      </c>
      <c r="K1499" s="8" t="b">
        <v>0</v>
      </c>
    </row>
    <row r="1500" s="8" customFormat="1" spans="1:11">
      <c r="A1500" s="8" t="s">
        <v>9545</v>
      </c>
      <c r="B1500" s="8" t="s">
        <v>9522</v>
      </c>
      <c r="D1500" s="8" t="s">
        <v>7026</v>
      </c>
      <c r="E1500" s="8" t="s">
        <v>9546</v>
      </c>
      <c r="H1500" s="8" t="s">
        <v>7159</v>
      </c>
      <c r="I1500" s="8" t="s">
        <v>6496</v>
      </c>
      <c r="J1500" s="8">
        <v>-2</v>
      </c>
      <c r="K1500" s="8" t="b">
        <v>0</v>
      </c>
    </row>
    <row r="1501" s="8" customFormat="1" spans="1:11">
      <c r="A1501" s="8" t="s">
        <v>9547</v>
      </c>
      <c r="B1501" s="8" t="s">
        <v>9533</v>
      </c>
      <c r="C1501" s="8" t="s">
        <v>9548</v>
      </c>
      <c r="E1501" s="8" t="s">
        <v>217</v>
      </c>
      <c r="F1501" s="8">
        <v>75007</v>
      </c>
      <c r="H1501" s="8" t="s">
        <v>7018</v>
      </c>
      <c r="I1501" s="8" t="s">
        <v>6496</v>
      </c>
      <c r="J1501" s="8">
        <v>-2</v>
      </c>
      <c r="K1501" s="8" t="b">
        <v>0</v>
      </c>
    </row>
    <row r="1502" s="8" customFormat="1" spans="1:11">
      <c r="A1502" s="8" t="s">
        <v>9549</v>
      </c>
      <c r="B1502" s="8" t="s">
        <v>7035</v>
      </c>
      <c r="C1502" s="8" t="s">
        <v>9550</v>
      </c>
      <c r="D1502" s="8" t="s">
        <v>7598</v>
      </c>
      <c r="E1502" s="8" t="s">
        <v>8368</v>
      </c>
      <c r="F1502" s="8">
        <v>960</v>
      </c>
      <c r="G1502" s="8" t="s">
        <v>7038</v>
      </c>
      <c r="H1502" s="8" t="s">
        <v>7018</v>
      </c>
      <c r="I1502" s="8" t="s">
        <v>6496</v>
      </c>
      <c r="J1502" s="8">
        <v>-2</v>
      </c>
      <c r="K1502" s="8" t="b">
        <v>0</v>
      </c>
    </row>
    <row r="1503" s="8" customFormat="1" spans="1:11">
      <c r="A1503" s="8" t="s">
        <v>9551</v>
      </c>
      <c r="B1503" s="8" t="s">
        <v>9522</v>
      </c>
      <c r="D1503" s="8" t="s">
        <v>7422</v>
      </c>
      <c r="E1503" s="8" t="s">
        <v>9552</v>
      </c>
      <c r="H1503" s="8" t="s">
        <v>7159</v>
      </c>
      <c r="I1503" s="8" t="s">
        <v>6496</v>
      </c>
      <c r="J1503" s="8">
        <v>-2</v>
      </c>
      <c r="K1503" s="8" t="b">
        <v>0</v>
      </c>
    </row>
    <row r="1504" s="8" customFormat="1" spans="1:11">
      <c r="A1504" s="8" t="s">
        <v>9553</v>
      </c>
      <c r="B1504" s="8" t="s">
        <v>7035</v>
      </c>
      <c r="D1504" s="8" t="s">
        <v>7128</v>
      </c>
      <c r="E1504" s="8" t="s">
        <v>9554</v>
      </c>
      <c r="F1504" s="8">
        <v>39840</v>
      </c>
      <c r="G1504" s="8" t="s">
        <v>7038</v>
      </c>
      <c r="H1504" s="8" t="s">
        <v>7018</v>
      </c>
      <c r="I1504" s="8" t="s">
        <v>6496</v>
      </c>
      <c r="J1504" s="8">
        <v>-2</v>
      </c>
      <c r="K1504" s="8" t="b">
        <v>0</v>
      </c>
    </row>
    <row r="1505" s="8" customFormat="1" spans="1:11">
      <c r="A1505" s="8" t="s">
        <v>9555</v>
      </c>
      <c r="B1505" s="8" t="s">
        <v>7030</v>
      </c>
      <c r="D1505" s="8" t="s">
        <v>7026</v>
      </c>
      <c r="E1505" s="8" t="s">
        <v>289</v>
      </c>
      <c r="F1505" s="8">
        <v>93536</v>
      </c>
      <c r="G1505" s="8" t="s">
        <v>7027</v>
      </c>
      <c r="H1505" s="8" t="s">
        <v>7028</v>
      </c>
      <c r="I1505" s="8" t="s">
        <v>6496</v>
      </c>
      <c r="J1505" s="8">
        <v>-2</v>
      </c>
      <c r="K1505" s="8" t="b">
        <v>0</v>
      </c>
    </row>
    <row r="1506" s="8" customFormat="1" spans="1:11">
      <c r="A1506" s="8" t="s">
        <v>9556</v>
      </c>
      <c r="B1506" s="8" t="s">
        <v>9557</v>
      </c>
      <c r="D1506" s="8" t="s">
        <v>7494</v>
      </c>
      <c r="E1506" s="8" t="s">
        <v>9558</v>
      </c>
      <c r="F1506" s="8">
        <v>25818</v>
      </c>
      <c r="H1506" s="8" t="s">
        <v>7018</v>
      </c>
      <c r="I1506" s="8" t="s">
        <v>6496</v>
      </c>
      <c r="J1506" s="8">
        <v>-2</v>
      </c>
      <c r="K1506" s="8" t="b">
        <v>0</v>
      </c>
    </row>
    <row r="1507" s="8" customFormat="1" spans="1:11">
      <c r="A1507" s="8" t="s">
        <v>9559</v>
      </c>
      <c r="B1507" s="8" t="s">
        <v>9522</v>
      </c>
      <c r="D1507" s="8" t="s">
        <v>7736</v>
      </c>
      <c r="E1507" s="8" t="s">
        <v>2053</v>
      </c>
      <c r="H1507" s="8" t="s">
        <v>7159</v>
      </c>
      <c r="I1507" s="8" t="s">
        <v>6496</v>
      </c>
      <c r="J1507" s="8">
        <v>-2</v>
      </c>
      <c r="K1507" s="8" t="b">
        <v>0</v>
      </c>
    </row>
    <row r="1508" s="8" customFormat="1" spans="1:11">
      <c r="A1508" s="8" t="s">
        <v>9560</v>
      </c>
      <c r="B1508" s="8" t="s">
        <v>9522</v>
      </c>
      <c r="D1508" s="8" t="s">
        <v>7032</v>
      </c>
      <c r="E1508" s="8" t="s">
        <v>2471</v>
      </c>
      <c r="H1508" s="8" t="s">
        <v>7159</v>
      </c>
      <c r="I1508" s="8" t="s">
        <v>6496</v>
      </c>
      <c r="J1508" s="8">
        <v>-2</v>
      </c>
      <c r="K1508" s="8" t="b">
        <v>0</v>
      </c>
    </row>
    <row r="1509" s="8" customFormat="1" spans="1:11">
      <c r="A1509" s="8" t="s">
        <v>9561</v>
      </c>
      <c r="B1509" s="8" t="s">
        <v>9531</v>
      </c>
      <c r="D1509" s="8" t="s">
        <v>7075</v>
      </c>
      <c r="E1509" s="8" t="s">
        <v>2486</v>
      </c>
      <c r="F1509" s="8">
        <v>45202</v>
      </c>
      <c r="H1509" s="8" t="s">
        <v>7018</v>
      </c>
      <c r="I1509" s="8" t="s">
        <v>6496</v>
      </c>
      <c r="J1509" s="8">
        <v>-2</v>
      </c>
      <c r="K1509" s="8" t="b">
        <v>0</v>
      </c>
    </row>
    <row r="1510" s="8" customFormat="1" spans="1:11">
      <c r="A1510" s="8" t="s">
        <v>9562</v>
      </c>
      <c r="B1510" s="8" t="s">
        <v>9522</v>
      </c>
      <c r="D1510" s="8" t="s">
        <v>7183</v>
      </c>
      <c r="E1510" s="8" t="s">
        <v>3065</v>
      </c>
      <c r="H1510" s="8" t="s">
        <v>7159</v>
      </c>
      <c r="I1510" s="8" t="s">
        <v>6496</v>
      </c>
      <c r="J1510" s="8">
        <v>-2</v>
      </c>
      <c r="K1510" s="8" t="b">
        <v>0</v>
      </c>
    </row>
    <row r="1511" s="8" customFormat="1" spans="1:11">
      <c r="A1511" s="8" t="s">
        <v>9563</v>
      </c>
      <c r="B1511" s="8" t="s">
        <v>9522</v>
      </c>
      <c r="D1511" s="8" t="s">
        <v>7598</v>
      </c>
      <c r="E1511" s="8" t="s">
        <v>9564</v>
      </c>
      <c r="H1511" s="8" t="s">
        <v>7018</v>
      </c>
      <c r="I1511" s="8" t="s">
        <v>6496</v>
      </c>
      <c r="J1511" s="8">
        <v>-2</v>
      </c>
      <c r="K1511" s="8" t="b">
        <v>0</v>
      </c>
    </row>
    <row r="1512" s="8" customFormat="1" spans="1:11">
      <c r="A1512" s="8" t="s">
        <v>9565</v>
      </c>
      <c r="B1512" s="8" t="s">
        <v>7035</v>
      </c>
      <c r="D1512" s="8" t="s">
        <v>7128</v>
      </c>
      <c r="E1512" s="8" t="s">
        <v>102</v>
      </c>
      <c r="F1512" s="8">
        <v>30310</v>
      </c>
      <c r="G1512" s="8" t="s">
        <v>7038</v>
      </c>
      <c r="H1512" s="8" t="s">
        <v>7028</v>
      </c>
      <c r="I1512" s="8" t="s">
        <v>6496</v>
      </c>
      <c r="J1512" s="8">
        <v>-2</v>
      </c>
      <c r="K1512" s="8" t="b">
        <v>0</v>
      </c>
    </row>
    <row r="1513" s="8" customFormat="1" spans="1:11">
      <c r="A1513" s="8" t="s">
        <v>9566</v>
      </c>
      <c r="B1513" s="8" t="s">
        <v>9522</v>
      </c>
      <c r="D1513" s="8" t="s">
        <v>7075</v>
      </c>
      <c r="E1513" s="8" t="s">
        <v>7241</v>
      </c>
      <c r="H1513" s="8" t="s">
        <v>7018</v>
      </c>
      <c r="I1513" s="8" t="s">
        <v>6496</v>
      </c>
      <c r="J1513" s="8">
        <v>-2</v>
      </c>
      <c r="K1513" s="8" t="b">
        <v>0</v>
      </c>
    </row>
    <row r="1514" s="8" customFormat="1" spans="1:11">
      <c r="A1514" s="8" t="s">
        <v>9567</v>
      </c>
      <c r="B1514" s="8" t="s">
        <v>9533</v>
      </c>
      <c r="D1514" s="8" t="s">
        <v>7111</v>
      </c>
      <c r="H1514" s="8" t="s">
        <v>7028</v>
      </c>
      <c r="I1514" s="8" t="s">
        <v>6496</v>
      </c>
      <c r="J1514" s="8">
        <v>-2</v>
      </c>
      <c r="K1514" s="8" t="b">
        <v>0</v>
      </c>
    </row>
    <row r="1515" s="8" customFormat="1" spans="1:11">
      <c r="A1515" s="8" t="s">
        <v>9568</v>
      </c>
      <c r="B1515" s="8" t="s">
        <v>9569</v>
      </c>
      <c r="D1515" s="8" t="s">
        <v>7016</v>
      </c>
      <c r="E1515" s="8" t="s">
        <v>8365</v>
      </c>
      <c r="F1515" s="8">
        <v>2457</v>
      </c>
      <c r="H1515" s="8" t="s">
        <v>7018</v>
      </c>
      <c r="I1515" s="8" t="s">
        <v>6496</v>
      </c>
      <c r="J1515" s="8">
        <v>-2</v>
      </c>
      <c r="K1515" s="8" t="b">
        <v>0</v>
      </c>
    </row>
    <row r="1516" s="8" customFormat="1" spans="1:11">
      <c r="A1516" s="8" t="s">
        <v>9570</v>
      </c>
      <c r="B1516" s="8" t="s">
        <v>7030</v>
      </c>
      <c r="D1516" s="8" t="s">
        <v>7026</v>
      </c>
      <c r="E1516" s="8" t="s">
        <v>7695</v>
      </c>
      <c r="F1516" s="8">
        <v>93305</v>
      </c>
      <c r="G1516" s="8" t="s">
        <v>7027</v>
      </c>
      <c r="H1516" s="8" t="s">
        <v>7028</v>
      </c>
      <c r="I1516" s="8" t="s">
        <v>6496</v>
      </c>
      <c r="J1516" s="8">
        <v>-2</v>
      </c>
      <c r="K1516" s="8" t="b">
        <v>0</v>
      </c>
    </row>
    <row r="1517" s="8" customFormat="1" spans="1:11">
      <c r="A1517" s="8" t="s">
        <v>9571</v>
      </c>
      <c r="B1517" s="8" t="s">
        <v>9557</v>
      </c>
      <c r="D1517" s="8" t="s">
        <v>7089</v>
      </c>
      <c r="E1517" s="8" t="s">
        <v>7520</v>
      </c>
      <c r="F1517" s="8">
        <v>65803</v>
      </c>
      <c r="H1517" s="8" t="s">
        <v>7018</v>
      </c>
      <c r="I1517" s="8" t="s">
        <v>6496</v>
      </c>
      <c r="J1517" s="8">
        <v>-2</v>
      </c>
      <c r="K1517" s="8" t="b">
        <v>0</v>
      </c>
    </row>
    <row r="1518" s="8" customFormat="1" spans="1:11">
      <c r="A1518" s="8" t="s">
        <v>9572</v>
      </c>
      <c r="B1518" s="8" t="s">
        <v>9522</v>
      </c>
      <c r="D1518" s="8" t="s">
        <v>7308</v>
      </c>
      <c r="E1518" s="8" t="s">
        <v>2018</v>
      </c>
      <c r="F1518" s="8">
        <v>38104</v>
      </c>
      <c r="H1518" s="8" t="s">
        <v>7018</v>
      </c>
      <c r="I1518" s="8" t="s">
        <v>6496</v>
      </c>
      <c r="J1518" s="8">
        <v>-2</v>
      </c>
      <c r="K1518" s="8" t="b">
        <v>0</v>
      </c>
    </row>
    <row r="1519" s="8" customFormat="1" spans="1:11">
      <c r="A1519" s="8" t="s">
        <v>9573</v>
      </c>
      <c r="B1519" s="8" t="s">
        <v>9557</v>
      </c>
      <c r="D1519" s="8" t="s">
        <v>7111</v>
      </c>
      <c r="E1519" s="8" t="s">
        <v>7756</v>
      </c>
      <c r="F1519" s="8">
        <v>75766</v>
      </c>
      <c r="H1519" s="8" t="s">
        <v>7018</v>
      </c>
      <c r="I1519" s="8" t="s">
        <v>6496</v>
      </c>
      <c r="J1519" s="8">
        <v>-2</v>
      </c>
      <c r="K1519" s="8" t="b">
        <v>0</v>
      </c>
    </row>
    <row r="1520" s="8" customFormat="1" spans="1:11">
      <c r="A1520" s="8" t="s">
        <v>9574</v>
      </c>
      <c r="B1520" s="8" t="s">
        <v>7030</v>
      </c>
      <c r="D1520" s="8" t="s">
        <v>7191</v>
      </c>
      <c r="E1520" s="8" t="s">
        <v>9341</v>
      </c>
      <c r="F1520" s="8">
        <v>98007</v>
      </c>
      <c r="G1520" s="8" t="s">
        <v>7027</v>
      </c>
      <c r="H1520" s="8" t="s">
        <v>7028</v>
      </c>
      <c r="I1520" s="8" t="s">
        <v>6496</v>
      </c>
      <c r="J1520" s="8">
        <v>-2</v>
      </c>
      <c r="K1520" s="8" t="b">
        <v>0</v>
      </c>
    </row>
    <row r="1521" s="8" customFormat="1" spans="1:11">
      <c r="A1521" s="8" t="s">
        <v>9575</v>
      </c>
      <c r="B1521" s="8" t="s">
        <v>9522</v>
      </c>
      <c r="D1521" s="8" t="s">
        <v>7072</v>
      </c>
      <c r="E1521" s="8" t="s">
        <v>8178</v>
      </c>
      <c r="F1521" s="8">
        <v>54305</v>
      </c>
      <c r="H1521" s="8" t="s">
        <v>7018</v>
      </c>
      <c r="I1521" s="8" t="s">
        <v>6496</v>
      </c>
      <c r="J1521" s="8">
        <v>-2</v>
      </c>
      <c r="K1521" s="8" t="b">
        <v>0</v>
      </c>
    </row>
    <row r="1522" s="8" customFormat="1" spans="1:11">
      <c r="A1522" s="8" t="s">
        <v>9576</v>
      </c>
      <c r="B1522" s="8" t="s">
        <v>7030</v>
      </c>
      <c r="D1522" s="8" t="s">
        <v>7191</v>
      </c>
      <c r="E1522" s="8" t="s">
        <v>3403</v>
      </c>
      <c r="F1522" s="8">
        <v>98225</v>
      </c>
      <c r="G1522" s="8" t="s">
        <v>7027</v>
      </c>
      <c r="H1522" s="8" t="s">
        <v>7028</v>
      </c>
      <c r="I1522" s="8" t="s">
        <v>6496</v>
      </c>
      <c r="J1522" s="8">
        <v>-2</v>
      </c>
      <c r="K1522" s="8" t="b">
        <v>0</v>
      </c>
    </row>
    <row r="1523" s="8" customFormat="1" spans="1:11">
      <c r="A1523" s="8" t="s">
        <v>9577</v>
      </c>
      <c r="B1523" s="8" t="s">
        <v>7051</v>
      </c>
      <c r="D1523" s="8" t="s">
        <v>7016</v>
      </c>
      <c r="E1523" s="8" t="s">
        <v>182</v>
      </c>
      <c r="F1523" s="8">
        <v>2116</v>
      </c>
      <c r="G1523" s="8" t="s">
        <v>7017</v>
      </c>
      <c r="H1523" s="8" t="s">
        <v>7018</v>
      </c>
      <c r="I1523" s="8" t="s">
        <v>6496</v>
      </c>
      <c r="J1523" s="8">
        <v>-2</v>
      </c>
      <c r="K1523" s="8" t="b">
        <v>0</v>
      </c>
    </row>
    <row r="1524" s="8" customFormat="1" spans="1:11">
      <c r="A1524" s="8" t="s">
        <v>9578</v>
      </c>
      <c r="B1524" s="8" t="s">
        <v>9522</v>
      </c>
      <c r="C1524" s="8" t="s">
        <v>9579</v>
      </c>
      <c r="D1524" s="8" t="s">
        <v>7041</v>
      </c>
      <c r="E1524" s="8" t="s">
        <v>7760</v>
      </c>
      <c r="F1524" s="8">
        <v>62305</v>
      </c>
      <c r="H1524" s="8" t="s">
        <v>7018</v>
      </c>
      <c r="I1524" s="8" t="s">
        <v>6496</v>
      </c>
      <c r="J1524" s="8">
        <v>-2</v>
      </c>
      <c r="K1524" s="8" t="b">
        <v>0</v>
      </c>
    </row>
    <row r="1525" s="8" customFormat="1" spans="1:11">
      <c r="A1525" s="8" t="s">
        <v>9580</v>
      </c>
      <c r="B1525" s="8" t="s">
        <v>9522</v>
      </c>
      <c r="D1525" s="8" t="s">
        <v>7174</v>
      </c>
      <c r="E1525" s="8" t="s">
        <v>2283</v>
      </c>
      <c r="H1525" s="8" t="s">
        <v>7018</v>
      </c>
      <c r="I1525" s="8" t="s">
        <v>6496</v>
      </c>
      <c r="J1525" s="8">
        <v>-2</v>
      </c>
      <c r="K1525" s="8" t="b">
        <v>0</v>
      </c>
    </row>
    <row r="1526" s="8" customFormat="1" spans="1:11">
      <c r="A1526" s="8" t="s">
        <v>9581</v>
      </c>
      <c r="B1526" s="8" t="s">
        <v>9531</v>
      </c>
      <c r="D1526" s="8" t="s">
        <v>7016</v>
      </c>
      <c r="E1526" s="8" t="s">
        <v>182</v>
      </c>
      <c r="F1526" s="8">
        <v>2115</v>
      </c>
      <c r="H1526" s="8" t="s">
        <v>7018</v>
      </c>
      <c r="I1526" s="8" t="s">
        <v>6496</v>
      </c>
      <c r="J1526" s="8">
        <v>-2</v>
      </c>
      <c r="K1526" s="8" t="b">
        <v>0</v>
      </c>
    </row>
    <row r="1527" s="8" customFormat="1" spans="1:11">
      <c r="A1527" s="8" t="s">
        <v>9582</v>
      </c>
      <c r="B1527" s="8" t="s">
        <v>7030</v>
      </c>
      <c r="D1527" s="8" t="s">
        <v>7111</v>
      </c>
      <c r="E1527" s="8" t="s">
        <v>9583</v>
      </c>
      <c r="F1527" s="8">
        <v>77566</v>
      </c>
      <c r="G1527" s="8" t="s">
        <v>7027</v>
      </c>
      <c r="H1527" s="8" t="s">
        <v>7028</v>
      </c>
      <c r="I1527" s="8" t="s">
        <v>6496</v>
      </c>
      <c r="J1527" s="8">
        <v>-2</v>
      </c>
      <c r="K1527" s="8" t="b">
        <v>0</v>
      </c>
    </row>
    <row r="1528" s="8" customFormat="1" spans="1:11">
      <c r="A1528" s="8" t="s">
        <v>9584</v>
      </c>
      <c r="B1528" s="8" t="s">
        <v>9522</v>
      </c>
      <c r="D1528" s="8" t="s">
        <v>7653</v>
      </c>
      <c r="E1528" s="8" t="s">
        <v>2056</v>
      </c>
      <c r="H1528" s="8" t="s">
        <v>7159</v>
      </c>
      <c r="I1528" s="8" t="s">
        <v>6496</v>
      </c>
      <c r="J1528" s="8">
        <v>-2</v>
      </c>
      <c r="K1528" s="8" t="b">
        <v>0</v>
      </c>
    </row>
    <row r="1529" s="8" customFormat="1" spans="1:11">
      <c r="A1529" s="8" t="s">
        <v>9585</v>
      </c>
      <c r="B1529" s="8" t="s">
        <v>9522</v>
      </c>
      <c r="D1529" s="8" t="s">
        <v>7032</v>
      </c>
      <c r="E1529" s="8" t="s">
        <v>3065</v>
      </c>
      <c r="H1529" s="8" t="s">
        <v>7159</v>
      </c>
      <c r="I1529" s="8" t="s">
        <v>6496</v>
      </c>
      <c r="J1529" s="8">
        <v>-2</v>
      </c>
      <c r="K1529" s="8" t="b">
        <v>0</v>
      </c>
    </row>
    <row r="1530" s="8" customFormat="1" spans="1:11">
      <c r="A1530" s="8" t="s">
        <v>9586</v>
      </c>
      <c r="B1530" s="8" t="s">
        <v>9522</v>
      </c>
      <c r="D1530" s="8" t="s">
        <v>7358</v>
      </c>
      <c r="E1530" s="8" t="s">
        <v>7359</v>
      </c>
      <c r="H1530" s="8" t="s">
        <v>7018</v>
      </c>
      <c r="I1530" s="8" t="s">
        <v>6496</v>
      </c>
      <c r="J1530" s="8">
        <v>-2</v>
      </c>
      <c r="K1530" s="8" t="b">
        <v>0</v>
      </c>
    </row>
    <row r="1531" s="8" customFormat="1" spans="1:11">
      <c r="A1531" s="8" t="s">
        <v>9587</v>
      </c>
      <c r="B1531" s="8" t="s">
        <v>9533</v>
      </c>
      <c r="D1531" s="8" t="s">
        <v>7072</v>
      </c>
      <c r="H1531" s="8" t="s">
        <v>7159</v>
      </c>
      <c r="I1531" s="8" t="s">
        <v>6496</v>
      </c>
      <c r="J1531" s="8">
        <v>-2</v>
      </c>
      <c r="K1531" s="8" t="b">
        <v>0</v>
      </c>
    </row>
    <row r="1532" s="8" customFormat="1" spans="1:11">
      <c r="A1532" s="8" t="s">
        <v>9588</v>
      </c>
      <c r="B1532" s="8" t="s">
        <v>9522</v>
      </c>
      <c r="D1532" s="8" t="s">
        <v>7036</v>
      </c>
      <c r="E1532" s="8" t="s">
        <v>9589</v>
      </c>
      <c r="F1532" s="8">
        <v>28025</v>
      </c>
      <c r="H1532" s="8" t="s">
        <v>7018</v>
      </c>
      <c r="I1532" s="8" t="s">
        <v>6496</v>
      </c>
      <c r="J1532" s="8">
        <v>-2</v>
      </c>
      <c r="K1532" s="8" t="b">
        <v>0</v>
      </c>
    </row>
    <row r="1533" s="8" customFormat="1" spans="1:11">
      <c r="A1533" s="8" t="s">
        <v>9590</v>
      </c>
      <c r="B1533" s="8" t="s">
        <v>9531</v>
      </c>
      <c r="C1533" s="8" t="s">
        <v>9591</v>
      </c>
      <c r="D1533" s="8" t="s">
        <v>7026</v>
      </c>
      <c r="E1533" s="8" t="s">
        <v>2362</v>
      </c>
      <c r="F1533" s="8">
        <v>94107</v>
      </c>
      <c r="H1533" s="8" t="s">
        <v>7018</v>
      </c>
      <c r="I1533" s="8" t="s">
        <v>6496</v>
      </c>
      <c r="J1533" s="8">
        <v>-2</v>
      </c>
      <c r="K1533" s="8" t="b">
        <v>0</v>
      </c>
    </row>
    <row r="1534" s="8" customFormat="1" spans="1:11">
      <c r="A1534" s="8" t="s">
        <v>9592</v>
      </c>
      <c r="B1534" s="8" t="s">
        <v>7015</v>
      </c>
      <c r="D1534" s="8" t="s">
        <v>7016</v>
      </c>
      <c r="E1534" s="8" t="s">
        <v>7059</v>
      </c>
      <c r="F1534" s="8">
        <v>2138</v>
      </c>
      <c r="G1534" s="8" t="s">
        <v>7017</v>
      </c>
      <c r="H1534" s="8" t="s">
        <v>7018</v>
      </c>
      <c r="I1534" s="8" t="s">
        <v>6496</v>
      </c>
      <c r="J1534" s="8">
        <v>-2</v>
      </c>
      <c r="K1534" s="8" t="b">
        <v>0</v>
      </c>
    </row>
    <row r="1535" s="8" customFormat="1" spans="1:11">
      <c r="A1535" s="8" t="s">
        <v>9593</v>
      </c>
      <c r="B1535" s="8" t="s">
        <v>9522</v>
      </c>
      <c r="D1535" s="8" t="s">
        <v>7036</v>
      </c>
      <c r="H1535" s="8" t="s">
        <v>7028</v>
      </c>
      <c r="I1535" s="8" t="s">
        <v>6496</v>
      </c>
      <c r="J1535" s="8">
        <v>-2</v>
      </c>
      <c r="K1535" s="8" t="b">
        <v>0</v>
      </c>
    </row>
    <row r="1536" s="8" customFormat="1" spans="1:11">
      <c r="A1536" s="8" t="s">
        <v>9594</v>
      </c>
      <c r="B1536" s="8" t="s">
        <v>7030</v>
      </c>
      <c r="D1536" s="8" t="s">
        <v>7191</v>
      </c>
      <c r="E1536" s="8" t="s">
        <v>9595</v>
      </c>
      <c r="F1536" s="8">
        <v>98011</v>
      </c>
      <c r="G1536" s="8" t="s">
        <v>7027</v>
      </c>
      <c r="H1536" s="8" t="s">
        <v>7028</v>
      </c>
      <c r="I1536" s="8" t="s">
        <v>6496</v>
      </c>
      <c r="J1536" s="8">
        <v>-2</v>
      </c>
      <c r="K1536" s="8" t="b">
        <v>0</v>
      </c>
    </row>
    <row r="1537" s="8" customFormat="1" spans="1:11">
      <c r="A1537" s="8" t="s">
        <v>9596</v>
      </c>
      <c r="B1537" s="8" t="s">
        <v>9522</v>
      </c>
      <c r="D1537" s="8" t="s">
        <v>7598</v>
      </c>
      <c r="E1537" s="8" t="s">
        <v>7599</v>
      </c>
      <c r="H1537" s="8" t="s">
        <v>7159</v>
      </c>
      <c r="I1537" s="8" t="s">
        <v>6496</v>
      </c>
      <c r="J1537" s="8">
        <v>-2</v>
      </c>
      <c r="K1537" s="8" t="b">
        <v>0</v>
      </c>
    </row>
    <row r="1538" s="8" customFormat="1" spans="1:11">
      <c r="A1538" s="8" t="s">
        <v>9597</v>
      </c>
      <c r="B1538" s="8" t="s">
        <v>7030</v>
      </c>
      <c r="D1538" s="8" t="s">
        <v>7191</v>
      </c>
      <c r="E1538" s="8" t="s">
        <v>9598</v>
      </c>
      <c r="F1538" s="8">
        <v>98531</v>
      </c>
      <c r="G1538" s="8" t="s">
        <v>7027</v>
      </c>
      <c r="H1538" s="8" t="s">
        <v>7028</v>
      </c>
      <c r="I1538" s="8" t="s">
        <v>6496</v>
      </c>
      <c r="J1538" s="8">
        <v>-2</v>
      </c>
      <c r="K1538" s="8" t="b">
        <v>0</v>
      </c>
    </row>
    <row r="1539" s="8" customFormat="1" spans="1:11">
      <c r="A1539" s="8" t="s">
        <v>9599</v>
      </c>
      <c r="B1539" s="8" t="s">
        <v>9522</v>
      </c>
      <c r="D1539" s="8" t="s">
        <v>7041</v>
      </c>
      <c r="E1539" s="8" t="s">
        <v>9600</v>
      </c>
      <c r="F1539" s="8">
        <v>60515</v>
      </c>
      <c r="H1539" s="8" t="s">
        <v>7159</v>
      </c>
      <c r="I1539" s="8" t="s">
        <v>6496</v>
      </c>
      <c r="J1539" s="8">
        <v>-2</v>
      </c>
      <c r="K1539" s="8" t="b">
        <v>0</v>
      </c>
    </row>
    <row r="1540" s="8" customFormat="1" spans="1:11">
      <c r="A1540" s="8" t="s">
        <v>9601</v>
      </c>
      <c r="B1540" s="8" t="s">
        <v>9522</v>
      </c>
      <c r="D1540" s="8" t="s">
        <v>7026</v>
      </c>
      <c r="E1540" s="8" t="s">
        <v>168</v>
      </c>
      <c r="F1540" s="8">
        <v>90059</v>
      </c>
      <c r="H1540" s="8" t="s">
        <v>7018</v>
      </c>
      <c r="I1540" s="8" t="s">
        <v>6496</v>
      </c>
      <c r="J1540" s="8">
        <v>-2</v>
      </c>
      <c r="K1540" s="8" t="b">
        <v>0</v>
      </c>
    </row>
    <row r="1541" s="8" customFormat="1" spans="1:11">
      <c r="A1541" s="8" t="s">
        <v>9602</v>
      </c>
      <c r="B1541" s="8" t="s">
        <v>9522</v>
      </c>
      <c r="D1541" s="8" t="s">
        <v>7026</v>
      </c>
      <c r="E1541" s="8" t="s">
        <v>168</v>
      </c>
      <c r="H1541" s="8" t="s">
        <v>7018</v>
      </c>
      <c r="I1541" s="8" t="s">
        <v>6496</v>
      </c>
      <c r="J1541" s="8">
        <v>-2</v>
      </c>
      <c r="K1541" s="8" t="b">
        <v>0</v>
      </c>
    </row>
    <row r="1542" s="8" customFormat="1" spans="1:11">
      <c r="A1542" s="8" t="s">
        <v>9603</v>
      </c>
      <c r="B1542" s="8" t="s">
        <v>7035</v>
      </c>
      <c r="D1542" s="8" t="s">
        <v>7048</v>
      </c>
      <c r="E1542" s="8" t="s">
        <v>9604</v>
      </c>
      <c r="F1542" s="8">
        <v>32446</v>
      </c>
      <c r="G1542" s="8" t="s">
        <v>7038</v>
      </c>
      <c r="H1542" s="8" t="s">
        <v>7028</v>
      </c>
      <c r="I1542" s="8" t="s">
        <v>6496</v>
      </c>
      <c r="J1542" s="8">
        <v>-2</v>
      </c>
      <c r="K1542" s="8" t="b">
        <v>0</v>
      </c>
    </row>
    <row r="1543" s="8" customFormat="1" spans="1:11">
      <c r="A1543" s="8" t="s">
        <v>9605</v>
      </c>
      <c r="B1543" s="8" t="s">
        <v>9522</v>
      </c>
      <c r="D1543" s="8" t="s">
        <v>7075</v>
      </c>
      <c r="E1543" s="8" t="s">
        <v>2486</v>
      </c>
      <c r="H1543" s="8" t="s">
        <v>7018</v>
      </c>
      <c r="I1543" s="8" t="s">
        <v>6496</v>
      </c>
      <c r="J1543" s="8">
        <v>-2</v>
      </c>
      <c r="K1543" s="8" t="b">
        <v>0</v>
      </c>
    </row>
    <row r="1544" s="8" customFormat="1" spans="1:11">
      <c r="A1544" s="8" t="s">
        <v>9606</v>
      </c>
      <c r="B1544" s="8" t="s">
        <v>7030</v>
      </c>
      <c r="D1544" s="8" t="s">
        <v>7191</v>
      </c>
      <c r="E1544" s="8" t="s">
        <v>109</v>
      </c>
      <c r="F1544" s="8">
        <v>98663</v>
      </c>
      <c r="G1544" s="8" t="s">
        <v>7027</v>
      </c>
      <c r="H1544" s="8" t="s">
        <v>7028</v>
      </c>
      <c r="I1544" s="8" t="s">
        <v>6496</v>
      </c>
      <c r="J1544" s="8">
        <v>-2</v>
      </c>
      <c r="K1544" s="8" t="b">
        <v>0</v>
      </c>
    </row>
    <row r="1545" s="8" customFormat="1" spans="1:11">
      <c r="A1545" s="8" t="s">
        <v>9607</v>
      </c>
      <c r="B1545" s="8" t="s">
        <v>9522</v>
      </c>
      <c r="D1545" s="8" t="s">
        <v>7358</v>
      </c>
      <c r="E1545" s="8" t="s">
        <v>850</v>
      </c>
      <c r="F1545" s="8">
        <v>68131</v>
      </c>
      <c r="H1545" s="8" t="s">
        <v>7018</v>
      </c>
      <c r="I1545" s="8" t="s">
        <v>6496</v>
      </c>
      <c r="J1545" s="8">
        <v>-2</v>
      </c>
      <c r="K1545" s="8" t="b">
        <v>0</v>
      </c>
    </row>
    <row r="1546" s="8" customFormat="1" spans="1:11">
      <c r="A1546" s="8" t="s">
        <v>9608</v>
      </c>
      <c r="B1546" s="8" t="s">
        <v>9557</v>
      </c>
      <c r="D1546" s="8" t="s">
        <v>7480</v>
      </c>
      <c r="E1546" s="8" t="s">
        <v>8617</v>
      </c>
      <c r="F1546" s="8">
        <v>40977</v>
      </c>
      <c r="H1546" s="8" t="s">
        <v>7018</v>
      </c>
      <c r="I1546" s="8" t="s">
        <v>6496</v>
      </c>
      <c r="J1546" s="8">
        <v>-2</v>
      </c>
      <c r="K1546" s="8" t="b">
        <v>0</v>
      </c>
    </row>
    <row r="1547" s="8" customFormat="1" spans="1:11">
      <c r="A1547" s="8" t="s">
        <v>9609</v>
      </c>
      <c r="B1547" s="8" t="s">
        <v>9569</v>
      </c>
      <c r="D1547" s="8" t="s">
        <v>7106</v>
      </c>
      <c r="E1547" s="8" t="s">
        <v>9610</v>
      </c>
      <c r="F1547" s="8">
        <v>48843</v>
      </c>
      <c r="H1547" s="8" t="s">
        <v>7018</v>
      </c>
      <c r="I1547" s="8" t="s">
        <v>6496</v>
      </c>
      <c r="J1547" s="8">
        <v>-2</v>
      </c>
      <c r="K1547" s="8" t="b">
        <v>0</v>
      </c>
    </row>
    <row r="1548" s="8" customFormat="1" spans="1:11">
      <c r="A1548" s="8" t="s">
        <v>9611</v>
      </c>
      <c r="B1548" s="8" t="s">
        <v>9531</v>
      </c>
      <c r="D1548" s="8" t="s">
        <v>7075</v>
      </c>
      <c r="E1548" s="8" t="s">
        <v>322</v>
      </c>
      <c r="F1548" s="8">
        <v>44106</v>
      </c>
      <c r="H1548" s="8" t="s">
        <v>7018</v>
      </c>
      <c r="I1548" s="8" t="s">
        <v>6496</v>
      </c>
      <c r="J1548" s="8">
        <v>-2</v>
      </c>
      <c r="K1548" s="8" t="b">
        <v>0</v>
      </c>
    </row>
    <row r="1549" s="8" customFormat="1" spans="1:11">
      <c r="A1549" s="8" t="s">
        <v>9612</v>
      </c>
      <c r="B1549" s="8" t="s">
        <v>9531</v>
      </c>
      <c r="D1549" s="8" t="s">
        <v>7075</v>
      </c>
      <c r="E1549" s="8" t="s">
        <v>322</v>
      </c>
      <c r="F1549" s="8">
        <v>44106</v>
      </c>
      <c r="H1549" s="8" t="s">
        <v>7018</v>
      </c>
      <c r="I1549" s="8" t="s">
        <v>6496</v>
      </c>
      <c r="J1549" s="8">
        <v>-2</v>
      </c>
      <c r="K1549" s="8" t="b">
        <v>0</v>
      </c>
    </row>
    <row r="1550" s="8" customFormat="1" spans="1:11">
      <c r="A1550" s="8" t="s">
        <v>9613</v>
      </c>
      <c r="B1550" s="8" t="s">
        <v>9522</v>
      </c>
      <c r="D1550" s="8" t="s">
        <v>7197</v>
      </c>
      <c r="E1550" s="8" t="s">
        <v>9614</v>
      </c>
      <c r="F1550" s="8">
        <v>66210</v>
      </c>
      <c r="H1550" s="8" t="s">
        <v>7018</v>
      </c>
      <c r="I1550" s="8" t="s">
        <v>6496</v>
      </c>
      <c r="J1550" s="8">
        <v>-2</v>
      </c>
      <c r="K1550" s="8" t="b">
        <v>0</v>
      </c>
    </row>
    <row r="1551" s="8" customFormat="1" spans="1:11">
      <c r="A1551" s="8" t="s">
        <v>9615</v>
      </c>
      <c r="B1551" s="8" t="s">
        <v>7030</v>
      </c>
      <c r="D1551" s="8" t="s">
        <v>7191</v>
      </c>
      <c r="E1551" s="8" t="s">
        <v>7603</v>
      </c>
      <c r="F1551" s="8">
        <v>98499</v>
      </c>
      <c r="G1551" s="8" t="s">
        <v>7027</v>
      </c>
      <c r="H1551" s="8" t="s">
        <v>7028</v>
      </c>
      <c r="I1551" s="8" t="s">
        <v>6496</v>
      </c>
      <c r="J1551" s="8">
        <v>-2</v>
      </c>
      <c r="K1551" s="8" t="b">
        <v>0</v>
      </c>
    </row>
    <row r="1552" s="8" customFormat="1" spans="1:11">
      <c r="A1552" s="8" t="s">
        <v>9616</v>
      </c>
      <c r="B1552" s="8" t="s">
        <v>9531</v>
      </c>
      <c r="D1552" s="8" t="s">
        <v>7106</v>
      </c>
      <c r="E1552" s="8" t="s">
        <v>2301</v>
      </c>
      <c r="F1552" s="8">
        <v>48202</v>
      </c>
      <c r="H1552" s="8" t="s">
        <v>7018</v>
      </c>
      <c r="I1552" s="8" t="s">
        <v>6496</v>
      </c>
      <c r="J1552" s="8">
        <v>-2</v>
      </c>
      <c r="K1552" s="8" t="b">
        <v>0</v>
      </c>
    </row>
    <row r="1553" s="8" customFormat="1" spans="1:11">
      <c r="A1553" s="8" t="s">
        <v>9617</v>
      </c>
      <c r="B1553" s="8" t="s">
        <v>9557</v>
      </c>
      <c r="D1553" s="8" t="s">
        <v>7111</v>
      </c>
      <c r="E1553" s="8" t="s">
        <v>342</v>
      </c>
      <c r="H1553" s="8" t="s">
        <v>7018</v>
      </c>
      <c r="I1553" s="8" t="s">
        <v>6496</v>
      </c>
      <c r="J1553" s="8">
        <v>-2</v>
      </c>
      <c r="K1553" s="8" t="b">
        <v>0</v>
      </c>
    </row>
    <row r="1554" s="8" customFormat="1" spans="1:11">
      <c r="A1554" s="8" t="s">
        <v>9618</v>
      </c>
      <c r="B1554" s="8" t="s">
        <v>7035</v>
      </c>
      <c r="D1554" s="8" t="s">
        <v>7048</v>
      </c>
      <c r="E1554" s="8" t="s">
        <v>9619</v>
      </c>
      <c r="F1554" s="8">
        <v>34474</v>
      </c>
      <c r="G1554" s="8" t="s">
        <v>7038</v>
      </c>
      <c r="H1554" s="8" t="s">
        <v>7028</v>
      </c>
      <c r="I1554" s="8" t="s">
        <v>6496</v>
      </c>
      <c r="J1554" s="8">
        <v>-2</v>
      </c>
      <c r="K1554" s="8" t="b">
        <v>0</v>
      </c>
    </row>
    <row r="1555" s="8" customFormat="1" spans="1:11">
      <c r="A1555" s="8" t="s">
        <v>9620</v>
      </c>
      <c r="B1555" s="8" t="s">
        <v>9621</v>
      </c>
      <c r="D1555" s="8" t="s">
        <v>7072</v>
      </c>
      <c r="E1555" s="8" t="s">
        <v>9622</v>
      </c>
      <c r="H1555" s="8" t="s">
        <v>7018</v>
      </c>
      <c r="I1555" s="8" t="s">
        <v>6496</v>
      </c>
      <c r="J1555" s="8">
        <v>-2</v>
      </c>
      <c r="K1555" s="8" t="b">
        <v>0</v>
      </c>
    </row>
    <row r="1556" s="8" customFormat="1" spans="1:11">
      <c r="A1556" s="8" t="s">
        <v>9623</v>
      </c>
      <c r="B1556" s="8" t="s">
        <v>7030</v>
      </c>
      <c r="D1556" s="8" t="s">
        <v>7736</v>
      </c>
      <c r="E1556" s="8" t="s">
        <v>2053</v>
      </c>
      <c r="F1556" s="8">
        <v>89146</v>
      </c>
      <c r="G1556" s="8" t="s">
        <v>7027</v>
      </c>
      <c r="H1556" s="8" t="s">
        <v>7028</v>
      </c>
      <c r="I1556" s="8" t="s">
        <v>6496</v>
      </c>
      <c r="J1556" s="8">
        <v>-2</v>
      </c>
      <c r="K1556" s="8" t="b">
        <v>0</v>
      </c>
    </row>
    <row r="1557" s="8" customFormat="1" spans="1:11">
      <c r="A1557" s="8" t="s">
        <v>9624</v>
      </c>
      <c r="B1557" s="8" t="s">
        <v>7030</v>
      </c>
      <c r="D1557" s="8" t="s">
        <v>7191</v>
      </c>
      <c r="E1557" s="8" t="s">
        <v>9625</v>
      </c>
      <c r="F1557" s="8">
        <v>99301</v>
      </c>
      <c r="G1557" s="8" t="s">
        <v>7027</v>
      </c>
      <c r="H1557" s="8" t="s">
        <v>7028</v>
      </c>
      <c r="I1557" s="8" t="s">
        <v>6496</v>
      </c>
      <c r="J1557" s="8">
        <v>-2</v>
      </c>
      <c r="K1557" s="8" t="b">
        <v>0</v>
      </c>
    </row>
    <row r="1558" s="8" customFormat="1" spans="1:11">
      <c r="A1558" s="8" t="s">
        <v>9626</v>
      </c>
      <c r="B1558" s="8" t="s">
        <v>9522</v>
      </c>
      <c r="D1558" s="8" t="s">
        <v>7598</v>
      </c>
      <c r="E1558" s="8" t="s">
        <v>9627</v>
      </c>
      <c r="H1558" s="8" t="s">
        <v>7159</v>
      </c>
      <c r="I1558" s="8" t="s">
        <v>6496</v>
      </c>
      <c r="J1558" s="8">
        <v>-2</v>
      </c>
      <c r="K1558" s="8" t="b">
        <v>0</v>
      </c>
    </row>
    <row r="1559" s="8" customFormat="1" spans="1:11">
      <c r="A1559" s="8" t="s">
        <v>9628</v>
      </c>
      <c r="B1559" s="8" t="s">
        <v>9531</v>
      </c>
      <c r="D1559" s="8" t="s">
        <v>7026</v>
      </c>
      <c r="E1559" s="8" t="s">
        <v>9629</v>
      </c>
      <c r="H1559" s="8" t="s">
        <v>7018</v>
      </c>
      <c r="I1559" s="8" t="s">
        <v>6496</v>
      </c>
      <c r="J1559" s="8">
        <v>-2</v>
      </c>
      <c r="K1559" s="8" t="b">
        <v>0</v>
      </c>
    </row>
    <row r="1560" s="8" customFormat="1" spans="1:11">
      <c r="A1560" s="8" t="s">
        <v>9630</v>
      </c>
      <c r="B1560" s="8" t="s">
        <v>9531</v>
      </c>
      <c r="D1560" s="8" t="s">
        <v>7075</v>
      </c>
      <c r="E1560" s="8" t="s">
        <v>2403</v>
      </c>
      <c r="F1560" s="8">
        <v>43215</v>
      </c>
      <c r="H1560" s="8" t="s">
        <v>7018</v>
      </c>
      <c r="I1560" s="8" t="s">
        <v>6496</v>
      </c>
      <c r="J1560" s="8">
        <v>-2</v>
      </c>
      <c r="K1560" s="8" t="b">
        <v>0</v>
      </c>
    </row>
    <row r="1561" s="8" customFormat="1" spans="1:11">
      <c r="A1561" s="8" t="s">
        <v>9631</v>
      </c>
      <c r="B1561" s="8" t="s">
        <v>7015</v>
      </c>
      <c r="D1561" s="8" t="s">
        <v>7113</v>
      </c>
      <c r="G1561" s="8" t="s">
        <v>7017</v>
      </c>
      <c r="H1561" s="8" t="s">
        <v>7028</v>
      </c>
      <c r="I1561" s="8" t="s">
        <v>6496</v>
      </c>
      <c r="J1561" s="8">
        <v>-2</v>
      </c>
      <c r="K1561" s="8" t="b">
        <v>0</v>
      </c>
    </row>
    <row r="1562" s="8" customFormat="1" spans="1:11">
      <c r="A1562" s="8" t="s">
        <v>9632</v>
      </c>
      <c r="B1562" s="8" t="s">
        <v>7030</v>
      </c>
      <c r="D1562" s="8" t="s">
        <v>7183</v>
      </c>
      <c r="E1562" s="8" t="s">
        <v>1843</v>
      </c>
      <c r="F1562" s="8">
        <v>80204</v>
      </c>
      <c r="G1562" s="8" t="s">
        <v>7027</v>
      </c>
      <c r="H1562" s="8" t="s">
        <v>7028</v>
      </c>
      <c r="I1562" s="8" t="s">
        <v>6496</v>
      </c>
      <c r="J1562" s="8">
        <v>-2</v>
      </c>
      <c r="K1562" s="8" t="b">
        <v>0</v>
      </c>
    </row>
    <row r="1563" s="8" customFormat="1" spans="1:11">
      <c r="A1563" s="8" t="s">
        <v>9633</v>
      </c>
      <c r="B1563" s="8" t="s">
        <v>9557</v>
      </c>
      <c r="D1563" s="8" t="s">
        <v>7089</v>
      </c>
      <c r="E1563" s="8" t="s">
        <v>9634</v>
      </c>
      <c r="F1563" s="8">
        <v>64433</v>
      </c>
      <c r="H1563" s="8" t="s">
        <v>7018</v>
      </c>
      <c r="I1563" s="8" t="s">
        <v>6496</v>
      </c>
      <c r="J1563" s="8">
        <v>-2</v>
      </c>
      <c r="K1563" s="8" t="b">
        <v>0</v>
      </c>
    </row>
    <row r="1564" s="8" customFormat="1" spans="1:11">
      <c r="A1564" s="8" t="s">
        <v>9635</v>
      </c>
      <c r="B1564" s="8" t="s">
        <v>7020</v>
      </c>
      <c r="D1564" s="8" t="s">
        <v>7106</v>
      </c>
      <c r="E1564" s="8" t="s">
        <v>80</v>
      </c>
      <c r="F1564" s="8">
        <v>48105</v>
      </c>
      <c r="G1564" s="8" t="s">
        <v>7022</v>
      </c>
      <c r="H1564" s="8" t="s">
        <v>7018</v>
      </c>
      <c r="I1564" s="8" t="s">
        <v>6496</v>
      </c>
      <c r="J1564" s="8">
        <v>-2</v>
      </c>
      <c r="K1564" s="8" t="b">
        <v>0</v>
      </c>
    </row>
    <row r="1565" s="8" customFormat="1" spans="1:11">
      <c r="A1565" s="8" t="s">
        <v>9636</v>
      </c>
      <c r="B1565" s="8" t="s">
        <v>9531</v>
      </c>
      <c r="D1565" s="8" t="s">
        <v>7191</v>
      </c>
      <c r="E1565" s="8" t="s">
        <v>89</v>
      </c>
      <c r="F1565" s="8">
        <v>98121</v>
      </c>
      <c r="H1565" s="8" t="s">
        <v>7018</v>
      </c>
      <c r="I1565" s="8" t="s">
        <v>6496</v>
      </c>
      <c r="J1565" s="8">
        <v>-2</v>
      </c>
      <c r="K1565" s="8" t="b">
        <v>0</v>
      </c>
    </row>
    <row r="1566" s="8" customFormat="1" spans="1:11">
      <c r="A1566" s="8" t="s">
        <v>9637</v>
      </c>
      <c r="B1566" s="8" t="s">
        <v>9522</v>
      </c>
      <c r="D1566" s="8" t="s">
        <v>7089</v>
      </c>
      <c r="E1566" s="8" t="s">
        <v>7520</v>
      </c>
      <c r="F1566" s="8">
        <v>65802</v>
      </c>
      <c r="H1566" s="8" t="s">
        <v>7018</v>
      </c>
      <c r="I1566" s="8" t="s">
        <v>6496</v>
      </c>
      <c r="J1566" s="8">
        <v>-2</v>
      </c>
      <c r="K1566" s="8" t="b">
        <v>0</v>
      </c>
    </row>
    <row r="1567" s="8" customFormat="1" spans="1:11">
      <c r="A1567" s="8" t="s">
        <v>9638</v>
      </c>
      <c r="B1567" s="8" t="s">
        <v>9531</v>
      </c>
      <c r="C1567" s="8" t="s">
        <v>9639</v>
      </c>
      <c r="D1567" s="8" t="s">
        <v>7066</v>
      </c>
      <c r="E1567" s="8" t="s">
        <v>9640</v>
      </c>
      <c r="F1567" s="8">
        <v>12538</v>
      </c>
      <c r="H1567" s="8" t="s">
        <v>7018</v>
      </c>
      <c r="I1567" s="8" t="s">
        <v>6496</v>
      </c>
      <c r="J1567" s="8">
        <v>-2</v>
      </c>
      <c r="K1567" s="8" t="b">
        <v>0</v>
      </c>
    </row>
    <row r="1568" s="8" customFormat="1" spans="1:11">
      <c r="A1568" s="8" t="s">
        <v>9641</v>
      </c>
      <c r="B1568" s="8" t="s">
        <v>9531</v>
      </c>
      <c r="D1568" s="8" t="s">
        <v>7113</v>
      </c>
      <c r="E1568" s="8" t="s">
        <v>63</v>
      </c>
      <c r="F1568" s="8">
        <v>19103</v>
      </c>
      <c r="H1568" s="8" t="s">
        <v>7018</v>
      </c>
      <c r="I1568" s="8" t="s">
        <v>6496</v>
      </c>
      <c r="J1568" s="8">
        <v>-2</v>
      </c>
      <c r="K1568" s="8" t="b">
        <v>0</v>
      </c>
    </row>
    <row r="1569" s="8" customFormat="1" spans="1:11">
      <c r="A1569" s="8" t="s">
        <v>9642</v>
      </c>
      <c r="B1569" s="8" t="s">
        <v>7030</v>
      </c>
      <c r="D1569" s="8" t="s">
        <v>7026</v>
      </c>
      <c r="E1569" s="8" t="s">
        <v>9643</v>
      </c>
      <c r="F1569" s="8">
        <v>90630</v>
      </c>
      <c r="G1569" s="8" t="s">
        <v>7027</v>
      </c>
      <c r="H1569" s="8" t="s">
        <v>7028</v>
      </c>
      <c r="I1569" s="8" t="s">
        <v>6496</v>
      </c>
      <c r="J1569" s="8">
        <v>-2</v>
      </c>
      <c r="K1569" s="8" t="b">
        <v>0</v>
      </c>
    </row>
    <row r="1570" s="8" customFormat="1" spans="1:11">
      <c r="A1570" s="8" t="s">
        <v>9644</v>
      </c>
      <c r="B1570" s="8" t="s">
        <v>9557</v>
      </c>
      <c r="D1570" s="8" t="s">
        <v>7066</v>
      </c>
      <c r="E1570" s="8" t="s">
        <v>9645</v>
      </c>
      <c r="F1570" s="8">
        <v>13737</v>
      </c>
      <c r="H1570" s="8" t="s">
        <v>7018</v>
      </c>
      <c r="I1570" s="8" t="s">
        <v>6496</v>
      </c>
      <c r="J1570" s="8">
        <v>-2</v>
      </c>
      <c r="K1570" s="8" t="b">
        <v>0</v>
      </c>
    </row>
    <row r="1571" s="8" customFormat="1" spans="1:11">
      <c r="A1571" s="8" t="s">
        <v>9646</v>
      </c>
      <c r="B1571" s="8" t="s">
        <v>7035</v>
      </c>
      <c r="D1571" s="8" t="s">
        <v>7048</v>
      </c>
      <c r="E1571" s="8" t="s">
        <v>7157</v>
      </c>
      <c r="F1571" s="8">
        <v>32114</v>
      </c>
      <c r="G1571" s="8" t="s">
        <v>7038</v>
      </c>
      <c r="H1571" s="8" t="s">
        <v>7028</v>
      </c>
      <c r="I1571" s="8" t="s">
        <v>6496</v>
      </c>
      <c r="J1571" s="8">
        <v>-2</v>
      </c>
      <c r="K1571" s="8" t="b">
        <v>0</v>
      </c>
    </row>
    <row r="1572" s="8" customFormat="1" spans="1:11">
      <c r="A1572" s="8" t="s">
        <v>9647</v>
      </c>
      <c r="B1572" s="8" t="s">
        <v>7051</v>
      </c>
      <c r="D1572" s="8" t="s">
        <v>8311</v>
      </c>
      <c r="E1572" s="8" t="s">
        <v>8657</v>
      </c>
      <c r="F1572" s="8">
        <v>19901</v>
      </c>
      <c r="G1572" s="8" t="s">
        <v>7017</v>
      </c>
      <c r="H1572" s="8" t="s">
        <v>7028</v>
      </c>
      <c r="I1572" s="8" t="s">
        <v>6496</v>
      </c>
      <c r="J1572" s="8">
        <v>-2</v>
      </c>
      <c r="K1572" s="8" t="b">
        <v>0</v>
      </c>
    </row>
    <row r="1573" s="8" customFormat="1" spans="1:11">
      <c r="A1573" s="8" t="s">
        <v>9648</v>
      </c>
      <c r="B1573" s="8" t="s">
        <v>9522</v>
      </c>
      <c r="D1573" s="8" t="s">
        <v>7183</v>
      </c>
      <c r="E1573" s="8" t="s">
        <v>1843</v>
      </c>
      <c r="H1573" s="8" t="s">
        <v>7159</v>
      </c>
      <c r="I1573" s="8" t="s">
        <v>6496</v>
      </c>
      <c r="J1573" s="8">
        <v>-2</v>
      </c>
      <c r="K1573" s="8" t="b">
        <v>0</v>
      </c>
    </row>
    <row r="1574" s="8" customFormat="1" spans="1:11">
      <c r="A1574" s="8" t="s">
        <v>9649</v>
      </c>
      <c r="B1574" s="8" t="s">
        <v>9533</v>
      </c>
      <c r="C1574" s="8" t="s">
        <v>9650</v>
      </c>
      <c r="E1574" s="8" t="s">
        <v>7354</v>
      </c>
      <c r="H1574" s="8" t="s">
        <v>7018</v>
      </c>
      <c r="I1574" s="8" t="s">
        <v>6496</v>
      </c>
      <c r="J1574" s="8">
        <v>-2</v>
      </c>
      <c r="K1574" s="8" t="b">
        <v>0</v>
      </c>
    </row>
    <row r="1575" s="8" customFormat="1" spans="1:11">
      <c r="A1575" s="8" t="s">
        <v>9651</v>
      </c>
      <c r="B1575" s="8" t="s">
        <v>9531</v>
      </c>
      <c r="D1575" s="8" t="s">
        <v>7026</v>
      </c>
      <c r="E1575" s="8" t="s">
        <v>1495</v>
      </c>
      <c r="H1575" s="8" t="s">
        <v>7159</v>
      </c>
      <c r="I1575" s="8" t="s">
        <v>6496</v>
      </c>
      <c r="J1575" s="8">
        <v>-2</v>
      </c>
      <c r="K1575" s="8" t="b">
        <v>0</v>
      </c>
    </row>
    <row r="1576" s="8" customFormat="1" spans="1:11">
      <c r="A1576" s="8" t="s">
        <v>9652</v>
      </c>
      <c r="B1576" s="8" t="s">
        <v>9533</v>
      </c>
      <c r="D1576" s="8" t="s">
        <v>7026</v>
      </c>
      <c r="E1576" s="8" t="s">
        <v>9653</v>
      </c>
      <c r="F1576" s="8">
        <v>95482</v>
      </c>
      <c r="H1576" s="8" t="s">
        <v>7018</v>
      </c>
      <c r="I1576" s="8" t="s">
        <v>6496</v>
      </c>
      <c r="J1576" s="8">
        <v>-2</v>
      </c>
      <c r="K1576" s="8" t="b">
        <v>0</v>
      </c>
    </row>
    <row r="1577" s="8" customFormat="1" spans="1:11">
      <c r="A1577" s="8" t="s">
        <v>9654</v>
      </c>
      <c r="B1577" s="8" t="s">
        <v>9533</v>
      </c>
      <c r="D1577" s="8" t="s">
        <v>7191</v>
      </c>
      <c r="E1577" s="8" t="s">
        <v>9655</v>
      </c>
      <c r="F1577" s="8">
        <v>98052</v>
      </c>
      <c r="H1577" s="8" t="s">
        <v>7159</v>
      </c>
      <c r="I1577" s="8" t="s">
        <v>6496</v>
      </c>
      <c r="J1577" s="8">
        <v>-2</v>
      </c>
      <c r="K1577" s="8" t="b">
        <v>0</v>
      </c>
    </row>
    <row r="1578" s="8" customFormat="1" spans="1:11">
      <c r="A1578" s="8" t="s">
        <v>9656</v>
      </c>
      <c r="B1578" s="8" t="s">
        <v>9621</v>
      </c>
      <c r="D1578" s="8" t="s">
        <v>7032</v>
      </c>
      <c r="E1578" s="8" t="s">
        <v>9657</v>
      </c>
      <c r="H1578" s="8" t="s">
        <v>7028</v>
      </c>
      <c r="I1578" s="8" t="s">
        <v>6496</v>
      </c>
      <c r="J1578" s="8">
        <v>-2</v>
      </c>
      <c r="K1578" s="8" t="b">
        <v>0</v>
      </c>
    </row>
    <row r="1579" s="8" customFormat="1" spans="1:11">
      <c r="A1579" s="8" t="s">
        <v>9658</v>
      </c>
      <c r="B1579" s="8" t="s">
        <v>7055</v>
      </c>
      <c r="D1579" s="8" t="s">
        <v>7137</v>
      </c>
      <c r="E1579" s="8" t="s">
        <v>9659</v>
      </c>
      <c r="F1579" s="8">
        <v>52045</v>
      </c>
      <c r="H1579" s="8" t="s">
        <v>7018</v>
      </c>
      <c r="I1579" s="8" t="s">
        <v>6496</v>
      </c>
      <c r="J1579" s="8">
        <v>-2</v>
      </c>
      <c r="K1579" s="8" t="b">
        <v>0</v>
      </c>
    </row>
    <row r="1580" s="8" customFormat="1" spans="1:11">
      <c r="A1580" s="8" t="s">
        <v>9660</v>
      </c>
      <c r="B1580" s="8" t="s">
        <v>9533</v>
      </c>
      <c r="D1580" s="8" t="s">
        <v>7422</v>
      </c>
      <c r="H1580" s="8" t="s">
        <v>7159</v>
      </c>
      <c r="I1580" s="8" t="s">
        <v>6496</v>
      </c>
      <c r="J1580" s="8">
        <v>-2</v>
      </c>
      <c r="K1580" s="8" t="b">
        <v>0</v>
      </c>
    </row>
    <row r="1581" s="8" customFormat="1" spans="1:11">
      <c r="A1581" s="8" t="s">
        <v>9661</v>
      </c>
      <c r="B1581" s="8" t="s">
        <v>7035</v>
      </c>
      <c r="D1581" s="8" t="s">
        <v>7048</v>
      </c>
      <c r="E1581" s="8" t="s">
        <v>9662</v>
      </c>
      <c r="F1581" s="8">
        <v>32922</v>
      </c>
      <c r="G1581" s="8" t="s">
        <v>7038</v>
      </c>
      <c r="H1581" s="8" t="s">
        <v>7028</v>
      </c>
      <c r="I1581" s="8" t="s">
        <v>6496</v>
      </c>
      <c r="J1581" s="8">
        <v>-2</v>
      </c>
      <c r="K1581" s="8" t="b">
        <v>0</v>
      </c>
    </row>
    <row r="1582" s="8" customFormat="1" spans="1:11">
      <c r="A1582" s="8" t="s">
        <v>9663</v>
      </c>
      <c r="B1582" s="8" t="s">
        <v>9522</v>
      </c>
      <c r="D1582" s="8" t="s">
        <v>7043</v>
      </c>
      <c r="E1582" s="8" t="s">
        <v>7903</v>
      </c>
      <c r="H1582" s="8" t="s">
        <v>7159</v>
      </c>
      <c r="I1582" s="8" t="s">
        <v>6496</v>
      </c>
      <c r="J1582" s="8">
        <v>-2</v>
      </c>
      <c r="K1582" s="8" t="b">
        <v>0</v>
      </c>
    </row>
    <row r="1583" s="8" customFormat="1" spans="1:11">
      <c r="A1583" s="8" t="s">
        <v>9664</v>
      </c>
      <c r="B1583" s="8" t="s">
        <v>7035</v>
      </c>
      <c r="D1583" s="8" t="s">
        <v>7128</v>
      </c>
      <c r="E1583" s="8" t="s">
        <v>9665</v>
      </c>
      <c r="F1583" s="8">
        <v>30401</v>
      </c>
      <c r="G1583" s="8" t="s">
        <v>7038</v>
      </c>
      <c r="H1583" s="8" t="s">
        <v>7028</v>
      </c>
      <c r="I1583" s="8" t="s">
        <v>6496</v>
      </c>
      <c r="J1583" s="8">
        <v>-2</v>
      </c>
      <c r="K1583" s="8" t="b">
        <v>0</v>
      </c>
    </row>
    <row r="1584" s="8" customFormat="1" spans="1:11">
      <c r="A1584" s="8" t="s">
        <v>9666</v>
      </c>
      <c r="B1584" s="8" t="s">
        <v>7030</v>
      </c>
      <c r="D1584" s="8" t="s">
        <v>7191</v>
      </c>
      <c r="E1584" s="8" t="s">
        <v>9667</v>
      </c>
      <c r="F1584" s="8">
        <v>98036</v>
      </c>
      <c r="G1584" s="8" t="s">
        <v>7027</v>
      </c>
      <c r="H1584" s="8" t="s">
        <v>7028</v>
      </c>
      <c r="I1584" s="8" t="s">
        <v>6496</v>
      </c>
      <c r="J1584" s="8">
        <v>-2</v>
      </c>
      <c r="K1584" s="8" t="b">
        <v>0</v>
      </c>
    </row>
    <row r="1585" s="8" customFormat="1" spans="1:11">
      <c r="A1585" s="8" t="s">
        <v>9668</v>
      </c>
      <c r="B1585" s="8" t="s">
        <v>9531</v>
      </c>
      <c r="D1585" s="8" t="s">
        <v>7598</v>
      </c>
      <c r="E1585" s="8" t="s">
        <v>7599</v>
      </c>
      <c r="F1585" s="8">
        <v>902</v>
      </c>
      <c r="H1585" s="8" t="s">
        <v>7028</v>
      </c>
      <c r="I1585" s="8" t="s">
        <v>6496</v>
      </c>
      <c r="J1585" s="8">
        <v>-2</v>
      </c>
      <c r="K1585" s="8" t="b">
        <v>0</v>
      </c>
    </row>
    <row r="1586" s="8" customFormat="1" spans="1:11">
      <c r="A1586" s="8" t="s">
        <v>9669</v>
      </c>
      <c r="B1586" s="8" t="s">
        <v>7015</v>
      </c>
      <c r="C1586" s="8" t="s">
        <v>9670</v>
      </c>
      <c r="D1586" s="8" t="s">
        <v>7066</v>
      </c>
      <c r="E1586" s="8" t="s">
        <v>7067</v>
      </c>
      <c r="F1586" s="8">
        <v>10001</v>
      </c>
      <c r="G1586" s="8" t="s">
        <v>7017</v>
      </c>
      <c r="H1586" s="8" t="s">
        <v>7028</v>
      </c>
      <c r="I1586" s="8" t="s">
        <v>6496</v>
      </c>
      <c r="J1586" s="8">
        <v>-2</v>
      </c>
      <c r="K1586" s="8" t="b">
        <v>0</v>
      </c>
    </row>
    <row r="1587" s="8" customFormat="1" spans="1:11">
      <c r="A1587" s="8" t="s">
        <v>9671</v>
      </c>
      <c r="B1587" s="8" t="s">
        <v>7030</v>
      </c>
      <c r="D1587" s="8" t="s">
        <v>7026</v>
      </c>
      <c r="E1587" s="8" t="s">
        <v>7760</v>
      </c>
      <c r="F1587" s="8">
        <v>95971</v>
      </c>
      <c r="G1587" s="8" t="s">
        <v>7027</v>
      </c>
      <c r="H1587" s="8" t="s">
        <v>7028</v>
      </c>
      <c r="I1587" s="8" t="s">
        <v>6496</v>
      </c>
      <c r="J1587" s="8">
        <v>-2</v>
      </c>
      <c r="K1587" s="8" t="b">
        <v>0</v>
      </c>
    </row>
    <row r="1588" s="8" customFormat="1" spans="1:11">
      <c r="A1588" s="8" t="s">
        <v>9672</v>
      </c>
      <c r="B1588" s="8" t="s">
        <v>9531</v>
      </c>
      <c r="D1588" s="8" t="s">
        <v>7066</v>
      </c>
      <c r="E1588" s="8" t="s">
        <v>9673</v>
      </c>
      <c r="F1588" s="8">
        <v>11746</v>
      </c>
      <c r="H1588" s="8" t="s">
        <v>7159</v>
      </c>
      <c r="I1588" s="8" t="s">
        <v>6496</v>
      </c>
      <c r="J1588" s="8">
        <v>-2</v>
      </c>
      <c r="K1588" s="8" t="b">
        <v>0</v>
      </c>
    </row>
    <row r="1589" s="8" customFormat="1" spans="1:11">
      <c r="A1589" s="8" t="s">
        <v>9674</v>
      </c>
      <c r="B1589" s="8" t="s">
        <v>9533</v>
      </c>
      <c r="D1589" s="8" t="s">
        <v>7048</v>
      </c>
      <c r="H1589" s="8" t="s">
        <v>7028</v>
      </c>
      <c r="I1589" s="8" t="s">
        <v>6496</v>
      </c>
      <c r="J1589" s="8">
        <v>-2</v>
      </c>
      <c r="K1589" s="8" t="b">
        <v>0</v>
      </c>
    </row>
    <row r="1590" s="8" customFormat="1" spans="1:11">
      <c r="A1590" s="8" t="s">
        <v>9675</v>
      </c>
      <c r="B1590" s="8" t="s">
        <v>7035</v>
      </c>
      <c r="D1590" s="8" t="s">
        <v>7048</v>
      </c>
      <c r="E1590" s="8" t="s">
        <v>9676</v>
      </c>
      <c r="F1590" s="8">
        <v>32025</v>
      </c>
      <c r="G1590" s="8" t="s">
        <v>7038</v>
      </c>
      <c r="H1590" s="8" t="s">
        <v>7028</v>
      </c>
      <c r="I1590" s="8" t="s">
        <v>6496</v>
      </c>
      <c r="J1590" s="8">
        <v>-2</v>
      </c>
      <c r="K1590" s="8" t="b">
        <v>0</v>
      </c>
    </row>
    <row r="1591" s="8" customFormat="1" spans="1:11">
      <c r="A1591" s="8" t="s">
        <v>9677</v>
      </c>
      <c r="B1591" s="8" t="s">
        <v>7035</v>
      </c>
      <c r="D1591" s="8" t="s">
        <v>7048</v>
      </c>
      <c r="E1591" s="8" t="s">
        <v>9678</v>
      </c>
      <c r="F1591" s="8">
        <v>33040</v>
      </c>
      <c r="G1591" s="8" t="s">
        <v>7038</v>
      </c>
      <c r="H1591" s="8" t="s">
        <v>7028</v>
      </c>
      <c r="I1591" s="8" t="s">
        <v>6496</v>
      </c>
      <c r="J1591" s="8">
        <v>-2</v>
      </c>
      <c r="K1591" s="8" t="b">
        <v>0</v>
      </c>
    </row>
    <row r="1592" s="8" customFormat="1" spans="1:11">
      <c r="A1592" s="8" t="s">
        <v>9679</v>
      </c>
      <c r="B1592" s="8" t="s">
        <v>7035</v>
      </c>
      <c r="D1592" s="8" t="s">
        <v>7048</v>
      </c>
      <c r="E1592" s="8" t="s">
        <v>9156</v>
      </c>
      <c r="F1592" s="8">
        <v>33919</v>
      </c>
      <c r="G1592" s="8" t="s">
        <v>7038</v>
      </c>
      <c r="H1592" s="8" t="s">
        <v>7028</v>
      </c>
      <c r="I1592" s="8" t="s">
        <v>6496</v>
      </c>
      <c r="J1592" s="8">
        <v>-2</v>
      </c>
      <c r="K1592" s="8" t="b">
        <v>0</v>
      </c>
    </row>
    <row r="1593" s="8" customFormat="1" spans="1:11">
      <c r="A1593" s="8" t="s">
        <v>9680</v>
      </c>
      <c r="B1593" s="8" t="s">
        <v>7035</v>
      </c>
      <c r="C1593" s="8" t="s">
        <v>9681</v>
      </c>
      <c r="D1593" s="8" t="s">
        <v>7048</v>
      </c>
      <c r="E1593" s="8" t="s">
        <v>7756</v>
      </c>
      <c r="F1593" s="8">
        <v>32202</v>
      </c>
      <c r="G1593" s="8" t="s">
        <v>7038</v>
      </c>
      <c r="H1593" s="8" t="s">
        <v>7028</v>
      </c>
      <c r="I1593" s="8" t="s">
        <v>6496</v>
      </c>
      <c r="J1593" s="8">
        <v>-2</v>
      </c>
      <c r="K1593" s="8" t="b">
        <v>0</v>
      </c>
    </row>
    <row r="1594" s="8" customFormat="1" spans="1:11">
      <c r="A1594" s="8" t="s">
        <v>9682</v>
      </c>
      <c r="B1594" s="8" t="s">
        <v>7030</v>
      </c>
      <c r="D1594" s="8" t="s">
        <v>7026</v>
      </c>
      <c r="E1594" s="8" t="s">
        <v>9683</v>
      </c>
      <c r="F1594" s="8">
        <v>94022</v>
      </c>
      <c r="G1594" s="8" t="s">
        <v>7027</v>
      </c>
      <c r="H1594" s="8" t="s">
        <v>7028</v>
      </c>
      <c r="I1594" s="8" t="s">
        <v>6496</v>
      </c>
      <c r="J1594" s="8">
        <v>-2</v>
      </c>
      <c r="K1594" s="8" t="b">
        <v>0</v>
      </c>
    </row>
    <row r="1595" s="8" customFormat="1" spans="1:11">
      <c r="A1595" s="8" t="s">
        <v>9684</v>
      </c>
      <c r="B1595" s="8" t="s">
        <v>9522</v>
      </c>
      <c r="D1595" s="8" t="s">
        <v>7384</v>
      </c>
      <c r="E1595" s="8" t="s">
        <v>2590</v>
      </c>
      <c r="F1595" s="8">
        <v>70808</v>
      </c>
      <c r="H1595" s="8" t="s">
        <v>7018</v>
      </c>
      <c r="I1595" s="8" t="s">
        <v>6496</v>
      </c>
      <c r="J1595" s="8">
        <v>-2</v>
      </c>
      <c r="K1595" s="8" t="b">
        <v>0</v>
      </c>
    </row>
    <row r="1596" s="8" customFormat="1" spans="1:11">
      <c r="A1596" s="8" t="s">
        <v>9685</v>
      </c>
      <c r="B1596" s="8" t="s">
        <v>9533</v>
      </c>
      <c r="E1596" s="8" t="s">
        <v>9686</v>
      </c>
      <c r="H1596" s="8" t="s">
        <v>7018</v>
      </c>
      <c r="I1596" s="8" t="s">
        <v>6496</v>
      </c>
      <c r="J1596" s="8">
        <v>-2</v>
      </c>
      <c r="K1596" s="8" t="b">
        <v>0</v>
      </c>
    </row>
    <row r="1597" s="8" customFormat="1" spans="1:11">
      <c r="A1597" s="8" t="s">
        <v>9687</v>
      </c>
      <c r="B1597" s="8" t="s">
        <v>9688</v>
      </c>
      <c r="D1597" s="8" t="s">
        <v>7016</v>
      </c>
      <c r="E1597" s="8" t="s">
        <v>9689</v>
      </c>
      <c r="F1597" s="8">
        <v>2492</v>
      </c>
      <c r="H1597" s="8" t="s">
        <v>7018</v>
      </c>
      <c r="I1597" s="8" t="s">
        <v>6496</v>
      </c>
      <c r="J1597" s="8">
        <v>-2</v>
      </c>
      <c r="K1597" s="8" t="b">
        <v>0</v>
      </c>
    </row>
    <row r="1598" s="8" customFormat="1" spans="1:11">
      <c r="A1598" s="8" t="s">
        <v>9690</v>
      </c>
      <c r="B1598" s="8" t="s">
        <v>9522</v>
      </c>
      <c r="D1598" s="8" t="s">
        <v>7480</v>
      </c>
      <c r="E1598" s="8" t="s">
        <v>2751</v>
      </c>
      <c r="H1598" s="8" t="s">
        <v>7159</v>
      </c>
      <c r="I1598" s="8" t="s">
        <v>6496</v>
      </c>
      <c r="J1598" s="8">
        <v>-2</v>
      </c>
      <c r="K1598" s="8" t="b">
        <v>0</v>
      </c>
    </row>
    <row r="1599" s="8" customFormat="1" spans="1:11">
      <c r="A1599" s="8" t="s">
        <v>9691</v>
      </c>
      <c r="B1599" s="8" t="s">
        <v>7035</v>
      </c>
      <c r="D1599" s="8" t="s">
        <v>7128</v>
      </c>
      <c r="E1599" s="8" t="s">
        <v>1497</v>
      </c>
      <c r="F1599" s="8">
        <v>30161</v>
      </c>
      <c r="G1599" s="8" t="s">
        <v>7038</v>
      </c>
      <c r="H1599" s="8" t="s">
        <v>7028</v>
      </c>
      <c r="I1599" s="8" t="s">
        <v>6496</v>
      </c>
      <c r="J1599" s="8">
        <v>-2</v>
      </c>
      <c r="K1599" s="8" t="b">
        <v>0</v>
      </c>
    </row>
    <row r="1600" s="8" customFormat="1" spans="1:11">
      <c r="A1600" s="8" t="s">
        <v>9692</v>
      </c>
      <c r="B1600" s="8" t="s">
        <v>7035</v>
      </c>
      <c r="D1600" s="8" t="s">
        <v>7128</v>
      </c>
      <c r="E1600" s="8" t="s">
        <v>7372</v>
      </c>
      <c r="F1600" s="8">
        <v>31061</v>
      </c>
      <c r="G1600" s="8" t="s">
        <v>7038</v>
      </c>
      <c r="H1600" s="8" t="s">
        <v>7028</v>
      </c>
      <c r="I1600" s="8" t="s">
        <v>6496</v>
      </c>
      <c r="J1600" s="8">
        <v>-2</v>
      </c>
      <c r="K1600" s="8" t="b">
        <v>0</v>
      </c>
    </row>
    <row r="1601" s="8" customFormat="1" spans="1:11">
      <c r="A1601" s="8" t="s">
        <v>9693</v>
      </c>
      <c r="B1601" s="8" t="s">
        <v>7015</v>
      </c>
      <c r="D1601" s="8" t="s">
        <v>7270</v>
      </c>
      <c r="E1601" s="8" t="s">
        <v>9694</v>
      </c>
      <c r="F1601" s="8">
        <v>5667</v>
      </c>
      <c r="G1601" s="8" t="s">
        <v>7017</v>
      </c>
      <c r="H1601" s="8" t="s">
        <v>7018</v>
      </c>
      <c r="I1601" s="8" t="s">
        <v>6496</v>
      </c>
      <c r="J1601" s="8">
        <v>-2</v>
      </c>
      <c r="K1601" s="8" t="b">
        <v>0</v>
      </c>
    </row>
    <row r="1602" s="8" customFormat="1" spans="1:11">
      <c r="A1602" s="8" t="s">
        <v>9695</v>
      </c>
      <c r="B1602" s="8" t="s">
        <v>9522</v>
      </c>
      <c r="C1602" s="8" t="s">
        <v>9696</v>
      </c>
      <c r="D1602" s="8" t="s">
        <v>7089</v>
      </c>
      <c r="E1602" s="8" t="s">
        <v>9697</v>
      </c>
      <c r="F1602" s="8">
        <v>63110</v>
      </c>
      <c r="H1602" s="8" t="s">
        <v>7018</v>
      </c>
      <c r="I1602" s="8" t="s">
        <v>6496</v>
      </c>
      <c r="J1602" s="8">
        <v>-2</v>
      </c>
      <c r="K1602" s="8" t="b">
        <v>0</v>
      </c>
    </row>
    <row r="1603" s="8" customFormat="1" spans="1:11">
      <c r="A1603" s="8" t="s">
        <v>9698</v>
      </c>
      <c r="B1603" s="8" t="s">
        <v>9522</v>
      </c>
      <c r="D1603" s="8" t="s">
        <v>7075</v>
      </c>
      <c r="E1603" s="8" t="s">
        <v>2486</v>
      </c>
      <c r="H1603" s="8" t="s">
        <v>7018</v>
      </c>
      <c r="I1603" s="8" t="s">
        <v>6496</v>
      </c>
      <c r="J1603" s="8">
        <v>-2</v>
      </c>
      <c r="K1603" s="8" t="b">
        <v>0</v>
      </c>
    </row>
    <row r="1604" s="8" customFormat="1" spans="1:11">
      <c r="A1604" s="8" t="s">
        <v>9699</v>
      </c>
      <c r="B1604" s="8" t="s">
        <v>7030</v>
      </c>
      <c r="D1604" s="8" t="s">
        <v>7191</v>
      </c>
      <c r="E1604" s="8" t="s">
        <v>418</v>
      </c>
      <c r="F1604" s="8">
        <v>98520</v>
      </c>
      <c r="G1604" s="8" t="s">
        <v>7027</v>
      </c>
      <c r="H1604" s="8" t="s">
        <v>7028</v>
      </c>
      <c r="I1604" s="8" t="s">
        <v>6496</v>
      </c>
      <c r="J1604" s="8">
        <v>-2</v>
      </c>
      <c r="K1604" s="8" t="b">
        <v>0</v>
      </c>
    </row>
    <row r="1605" s="8" customFormat="1" spans="1:11">
      <c r="A1605" s="8" t="s">
        <v>9700</v>
      </c>
      <c r="B1605" s="8" t="s">
        <v>9533</v>
      </c>
      <c r="D1605" s="8" t="s">
        <v>7111</v>
      </c>
      <c r="H1605" s="8" t="s">
        <v>7028</v>
      </c>
      <c r="I1605" s="8" t="s">
        <v>6496</v>
      </c>
      <c r="J1605" s="8">
        <v>-2</v>
      </c>
      <c r="K1605" s="8" t="b">
        <v>0</v>
      </c>
    </row>
    <row r="1606" s="8" customFormat="1" spans="1:11">
      <c r="A1606" s="8" t="s">
        <v>9701</v>
      </c>
      <c r="B1606" s="8" t="s">
        <v>7030</v>
      </c>
      <c r="D1606" s="8" t="s">
        <v>7191</v>
      </c>
      <c r="E1606" s="8" t="s">
        <v>708</v>
      </c>
      <c r="F1606" s="8">
        <v>98092</v>
      </c>
      <c r="G1606" s="8" t="s">
        <v>7027</v>
      </c>
      <c r="H1606" s="8" t="s">
        <v>7028</v>
      </c>
      <c r="I1606" s="8" t="s">
        <v>6496</v>
      </c>
      <c r="J1606" s="8">
        <v>-2</v>
      </c>
      <c r="K1606" s="8" t="b">
        <v>0</v>
      </c>
    </row>
    <row r="1607" s="8" customFormat="1" spans="1:11">
      <c r="A1607" s="8" t="s">
        <v>9702</v>
      </c>
      <c r="B1607" s="8" t="s">
        <v>7035</v>
      </c>
      <c r="D1607" s="8" t="s">
        <v>7048</v>
      </c>
      <c r="E1607" s="8" t="s">
        <v>9703</v>
      </c>
      <c r="F1607" s="8">
        <v>32401</v>
      </c>
      <c r="G1607" s="8" t="s">
        <v>7038</v>
      </c>
      <c r="H1607" s="8" t="s">
        <v>7028</v>
      </c>
      <c r="I1607" s="8" t="s">
        <v>6496</v>
      </c>
      <c r="J1607" s="8">
        <v>-2</v>
      </c>
      <c r="K1607" s="8" t="b">
        <v>0</v>
      </c>
    </row>
    <row r="1608" s="8" customFormat="1" spans="1:11">
      <c r="A1608" s="8" t="s">
        <v>9704</v>
      </c>
      <c r="B1608" s="8" t="s">
        <v>9621</v>
      </c>
      <c r="D1608" s="8" t="s">
        <v>7197</v>
      </c>
      <c r="E1608" s="8" t="s">
        <v>1959</v>
      </c>
      <c r="F1608" s="8">
        <v>66046</v>
      </c>
      <c r="H1608" s="8" t="s">
        <v>7028</v>
      </c>
      <c r="I1608" s="8" t="s">
        <v>6496</v>
      </c>
      <c r="J1608" s="8">
        <v>-2</v>
      </c>
      <c r="K1608" s="8" t="b">
        <v>0</v>
      </c>
    </row>
    <row r="1609" s="8" customFormat="1" spans="1:11">
      <c r="A1609" s="8" t="s">
        <v>9705</v>
      </c>
      <c r="B1609" s="8" t="s">
        <v>7055</v>
      </c>
      <c r="D1609" s="8" t="s">
        <v>7016</v>
      </c>
      <c r="E1609" s="8" t="s">
        <v>9706</v>
      </c>
      <c r="F1609" s="8">
        <v>2445</v>
      </c>
      <c r="H1609" s="8" t="s">
        <v>7018</v>
      </c>
      <c r="I1609" s="8" t="s">
        <v>6496</v>
      </c>
      <c r="J1609" s="8">
        <v>-2</v>
      </c>
      <c r="K1609" s="8" t="b">
        <v>0</v>
      </c>
    </row>
    <row r="1610" s="8" customFormat="1" spans="1:11">
      <c r="A1610" s="8" t="s">
        <v>9707</v>
      </c>
      <c r="B1610" s="8" t="s">
        <v>7040</v>
      </c>
      <c r="D1610" s="8" t="s">
        <v>7106</v>
      </c>
      <c r="E1610" s="8" t="s">
        <v>7403</v>
      </c>
      <c r="F1610" s="8">
        <v>48128</v>
      </c>
      <c r="G1610" s="8" t="s">
        <v>7022</v>
      </c>
      <c r="H1610" s="8" t="s">
        <v>7028</v>
      </c>
      <c r="I1610" s="8" t="s">
        <v>6496</v>
      </c>
      <c r="J1610" s="8">
        <v>-2</v>
      </c>
      <c r="K1610" s="8" t="b">
        <v>0</v>
      </c>
    </row>
    <row r="1611" s="8" customFormat="1" spans="1:11">
      <c r="A1611" s="8" t="s">
        <v>9708</v>
      </c>
      <c r="B1611" s="8" t="s">
        <v>9522</v>
      </c>
      <c r="D1611" s="8" t="s">
        <v>7072</v>
      </c>
      <c r="E1611" s="8" t="s">
        <v>9709</v>
      </c>
      <c r="H1611" s="8" t="s">
        <v>7018</v>
      </c>
      <c r="I1611" s="8" t="s">
        <v>6496</v>
      </c>
      <c r="J1611" s="8">
        <v>-2</v>
      </c>
      <c r="K1611" s="8" t="b">
        <v>0</v>
      </c>
    </row>
    <row r="1612" s="8" customFormat="1" spans="1:11">
      <c r="A1612" s="8" t="s">
        <v>9710</v>
      </c>
      <c r="B1612" s="8" t="s">
        <v>9522</v>
      </c>
      <c r="D1612" s="8" t="s">
        <v>7072</v>
      </c>
      <c r="E1612" s="8" t="s">
        <v>7651</v>
      </c>
      <c r="H1612" s="8" t="s">
        <v>7018</v>
      </c>
      <c r="I1612" s="8" t="s">
        <v>6496</v>
      </c>
      <c r="J1612" s="8">
        <v>-2</v>
      </c>
      <c r="K1612" s="8" t="b">
        <v>0</v>
      </c>
    </row>
    <row r="1613" s="8" customFormat="1" spans="1:11">
      <c r="A1613" s="8" t="s">
        <v>9711</v>
      </c>
      <c r="B1613" s="8" t="s">
        <v>9533</v>
      </c>
      <c r="D1613" s="8" t="s">
        <v>7223</v>
      </c>
      <c r="H1613" s="8" t="s">
        <v>7018</v>
      </c>
      <c r="I1613" s="8" t="s">
        <v>6496</v>
      </c>
      <c r="J1613" s="8">
        <v>-2</v>
      </c>
      <c r="K1613" s="8" t="b">
        <v>0</v>
      </c>
    </row>
    <row r="1614" s="8" customFormat="1" spans="1:11">
      <c r="A1614" s="8" t="s">
        <v>9712</v>
      </c>
      <c r="B1614" s="8" t="s">
        <v>9522</v>
      </c>
      <c r="D1614" s="8" t="s">
        <v>7048</v>
      </c>
      <c r="E1614" s="8" t="s">
        <v>7049</v>
      </c>
      <c r="H1614" s="8" t="s">
        <v>7018</v>
      </c>
      <c r="I1614" s="8" t="s">
        <v>6496</v>
      </c>
      <c r="J1614" s="8">
        <v>-2</v>
      </c>
      <c r="K1614" s="8" t="b">
        <v>0</v>
      </c>
    </row>
    <row r="1615" s="8" customFormat="1" spans="1:11">
      <c r="A1615" s="8" t="s">
        <v>9713</v>
      </c>
      <c r="B1615" s="8" t="s">
        <v>7040</v>
      </c>
      <c r="D1615" s="8" t="s">
        <v>7197</v>
      </c>
      <c r="E1615" s="8" t="s">
        <v>9714</v>
      </c>
      <c r="F1615" s="8">
        <v>67062</v>
      </c>
      <c r="G1615" s="8" t="s">
        <v>7022</v>
      </c>
      <c r="H1615" s="8" t="s">
        <v>7018</v>
      </c>
      <c r="I1615" s="8" t="s">
        <v>6496</v>
      </c>
      <c r="J1615" s="8">
        <v>-2</v>
      </c>
      <c r="K1615" s="8" t="b">
        <v>0</v>
      </c>
    </row>
    <row r="1616" s="8" customFormat="1" spans="1:11">
      <c r="A1616" s="8" t="s">
        <v>9715</v>
      </c>
      <c r="B1616" s="8" t="s">
        <v>7030</v>
      </c>
      <c r="D1616" s="8" t="s">
        <v>7191</v>
      </c>
      <c r="E1616" s="8" t="s">
        <v>8487</v>
      </c>
      <c r="F1616" s="8">
        <v>98198</v>
      </c>
      <c r="G1616" s="8" t="s">
        <v>7027</v>
      </c>
      <c r="H1616" s="8" t="s">
        <v>7028</v>
      </c>
      <c r="I1616" s="8" t="s">
        <v>6496</v>
      </c>
      <c r="J1616" s="8">
        <v>-2</v>
      </c>
      <c r="K1616" s="8" t="b">
        <v>0</v>
      </c>
    </row>
    <row r="1617" s="8" customFormat="1" spans="1:11">
      <c r="A1617" s="8" t="s">
        <v>9716</v>
      </c>
      <c r="B1617" s="8" t="s">
        <v>7015</v>
      </c>
      <c r="D1617" s="8" t="s">
        <v>7052</v>
      </c>
      <c r="E1617" s="8" t="s">
        <v>9717</v>
      </c>
      <c r="F1617" s="8">
        <v>6416</v>
      </c>
      <c r="G1617" s="8" t="s">
        <v>7017</v>
      </c>
      <c r="H1617" s="8" t="s">
        <v>7018</v>
      </c>
      <c r="I1617" s="8" t="s">
        <v>6496</v>
      </c>
      <c r="J1617" s="8">
        <v>-2</v>
      </c>
      <c r="K1617" s="8" t="b">
        <v>0</v>
      </c>
    </row>
    <row r="1618" s="8" customFormat="1" spans="1:11">
      <c r="A1618" s="8" t="s">
        <v>9718</v>
      </c>
      <c r="B1618" s="8" t="s">
        <v>9522</v>
      </c>
      <c r="D1618" s="8" t="s">
        <v>7598</v>
      </c>
      <c r="E1618" s="8" t="s">
        <v>9627</v>
      </c>
      <c r="H1618" s="8" t="s">
        <v>7159</v>
      </c>
      <c r="I1618" s="8" t="s">
        <v>6496</v>
      </c>
      <c r="J1618" s="8">
        <v>-2</v>
      </c>
      <c r="K1618" s="8" t="b">
        <v>0</v>
      </c>
    </row>
    <row r="1619" s="8" customFormat="1" spans="1:11">
      <c r="A1619" s="8" t="s">
        <v>9719</v>
      </c>
      <c r="B1619" s="8" t="s">
        <v>9569</v>
      </c>
      <c r="D1619" s="8" t="s">
        <v>7016</v>
      </c>
      <c r="E1619" s="8" t="s">
        <v>7059</v>
      </c>
      <c r="F1619" s="8">
        <v>2141</v>
      </c>
      <c r="H1619" s="8" t="s">
        <v>7018</v>
      </c>
      <c r="I1619" s="8" t="s">
        <v>6496</v>
      </c>
      <c r="J1619" s="8">
        <v>-2</v>
      </c>
      <c r="K1619" s="8" t="b">
        <v>0</v>
      </c>
    </row>
    <row r="1620" s="8" customFormat="1" spans="1:11">
      <c r="A1620" s="8" t="s">
        <v>9720</v>
      </c>
      <c r="B1620" s="8" t="s">
        <v>7024</v>
      </c>
      <c r="D1620" s="8" t="s">
        <v>7026</v>
      </c>
      <c r="E1620" s="8" t="s">
        <v>8876</v>
      </c>
      <c r="F1620" s="8">
        <v>95207</v>
      </c>
      <c r="G1620" s="8" t="s">
        <v>7027</v>
      </c>
      <c r="H1620" s="8" t="s">
        <v>7018</v>
      </c>
      <c r="I1620" s="8" t="s">
        <v>6496</v>
      </c>
      <c r="J1620" s="8">
        <v>-2</v>
      </c>
      <c r="K1620" s="8" t="b">
        <v>0</v>
      </c>
    </row>
    <row r="1621" s="8" customFormat="1" spans="1:11">
      <c r="A1621" s="8" t="s">
        <v>9721</v>
      </c>
      <c r="B1621" s="8" t="s">
        <v>9621</v>
      </c>
      <c r="D1621" s="8" t="s">
        <v>7579</v>
      </c>
      <c r="E1621" s="8" t="s">
        <v>9722</v>
      </c>
      <c r="H1621" s="8" t="s">
        <v>7028</v>
      </c>
      <c r="I1621" s="8" t="s">
        <v>6496</v>
      </c>
      <c r="J1621" s="8">
        <v>-2</v>
      </c>
      <c r="K1621" s="8" t="b">
        <v>0</v>
      </c>
    </row>
    <row r="1622" s="8" customFormat="1" spans="1:11">
      <c r="A1622" s="8" t="s">
        <v>9723</v>
      </c>
      <c r="B1622" s="8" t="s">
        <v>7035</v>
      </c>
      <c r="D1622" s="8" t="s">
        <v>7048</v>
      </c>
      <c r="E1622" s="8" t="s">
        <v>9724</v>
      </c>
      <c r="F1622" s="8">
        <v>34981</v>
      </c>
      <c r="G1622" s="8" t="s">
        <v>7038</v>
      </c>
      <c r="H1622" s="8" t="s">
        <v>7028</v>
      </c>
      <c r="I1622" s="8" t="s">
        <v>6496</v>
      </c>
      <c r="J1622" s="8">
        <v>-2</v>
      </c>
      <c r="K1622" s="8" t="b">
        <v>0</v>
      </c>
    </row>
    <row r="1623" s="8" customFormat="1" spans="1:11">
      <c r="A1623" s="8" t="s">
        <v>9725</v>
      </c>
      <c r="B1623" s="8" t="s">
        <v>9621</v>
      </c>
      <c r="D1623" s="8" t="s">
        <v>7653</v>
      </c>
      <c r="E1623" s="8" t="s">
        <v>3702</v>
      </c>
      <c r="F1623" s="8">
        <v>87508</v>
      </c>
      <c r="H1623" s="8" t="s">
        <v>7028</v>
      </c>
      <c r="I1623" s="8" t="s">
        <v>6496</v>
      </c>
      <c r="J1623" s="8">
        <v>-2</v>
      </c>
      <c r="K1623" s="8" t="b">
        <v>0</v>
      </c>
    </row>
    <row r="1624" s="8" customFormat="1" spans="1:11">
      <c r="A1624" s="8" t="s">
        <v>9726</v>
      </c>
      <c r="B1624" s="8" t="s">
        <v>9533</v>
      </c>
      <c r="E1624" s="8" t="s">
        <v>9727</v>
      </c>
      <c r="H1624" s="8" t="s">
        <v>7018</v>
      </c>
      <c r="I1624" s="8" t="s">
        <v>6496</v>
      </c>
      <c r="J1624" s="8">
        <v>-2</v>
      </c>
      <c r="K1624" s="8" t="b">
        <v>0</v>
      </c>
    </row>
    <row r="1625" s="8" customFormat="1" spans="1:11">
      <c r="A1625" s="8" t="s">
        <v>9728</v>
      </c>
      <c r="B1625" s="8" t="s">
        <v>7040</v>
      </c>
      <c r="D1625" s="8" t="s">
        <v>7106</v>
      </c>
      <c r="E1625" s="8" t="s">
        <v>8775</v>
      </c>
      <c r="F1625" s="8">
        <v>49201</v>
      </c>
      <c r="G1625" s="8" t="s">
        <v>7022</v>
      </c>
      <c r="H1625" s="8" t="s">
        <v>7028</v>
      </c>
      <c r="I1625" s="8" t="s">
        <v>6496</v>
      </c>
      <c r="J1625" s="8">
        <v>-2</v>
      </c>
      <c r="K1625" s="8" t="b">
        <v>0</v>
      </c>
    </row>
    <row r="1626" s="8" customFormat="1" spans="1:11">
      <c r="A1626" s="8" t="s">
        <v>9729</v>
      </c>
      <c r="B1626" s="8" t="s">
        <v>9569</v>
      </c>
      <c r="D1626" s="8" t="s">
        <v>7066</v>
      </c>
      <c r="E1626" s="8" t="s">
        <v>8675</v>
      </c>
      <c r="F1626" s="8">
        <v>14701</v>
      </c>
      <c r="H1626" s="8" t="s">
        <v>7159</v>
      </c>
      <c r="I1626" s="8" t="s">
        <v>6496</v>
      </c>
      <c r="J1626" s="8">
        <v>-2</v>
      </c>
      <c r="K1626" s="8" t="b">
        <v>0</v>
      </c>
    </row>
    <row r="1627" s="8" customFormat="1" spans="1:11">
      <c r="A1627" s="8" t="s">
        <v>9730</v>
      </c>
      <c r="B1627" s="8" t="s">
        <v>9557</v>
      </c>
      <c r="D1627" s="8" t="s">
        <v>7066</v>
      </c>
      <c r="E1627" s="8" t="s">
        <v>7067</v>
      </c>
      <c r="F1627" s="8">
        <v>10027</v>
      </c>
      <c r="H1627" s="8" t="s">
        <v>7018</v>
      </c>
      <c r="I1627" s="8" t="s">
        <v>6496</v>
      </c>
      <c r="J1627" s="8">
        <v>-2</v>
      </c>
      <c r="K1627" s="8" t="b">
        <v>0</v>
      </c>
    </row>
    <row r="1628" s="8" customFormat="1" spans="1:11">
      <c r="A1628" s="8" t="s">
        <v>9731</v>
      </c>
      <c r="B1628" s="8" t="s">
        <v>9531</v>
      </c>
      <c r="D1628" s="8" t="s">
        <v>7066</v>
      </c>
      <c r="E1628" s="8" t="s">
        <v>7067</v>
      </c>
      <c r="F1628" s="8">
        <v>10023</v>
      </c>
      <c r="H1628" s="8" t="s">
        <v>7018</v>
      </c>
      <c r="I1628" s="8" t="s">
        <v>6496</v>
      </c>
      <c r="J1628" s="8">
        <v>-2</v>
      </c>
      <c r="K1628" s="8" t="b">
        <v>0</v>
      </c>
    </row>
    <row r="1629" s="8" customFormat="1" spans="1:11">
      <c r="A1629" s="8" t="s">
        <v>9732</v>
      </c>
      <c r="B1629" s="8" t="s">
        <v>9531</v>
      </c>
      <c r="D1629" s="8" t="s">
        <v>7089</v>
      </c>
      <c r="E1629" s="8" t="s">
        <v>7323</v>
      </c>
      <c r="F1629" s="8">
        <v>64111</v>
      </c>
      <c r="H1629" s="8" t="s">
        <v>7018</v>
      </c>
      <c r="I1629" s="8" t="s">
        <v>6496</v>
      </c>
      <c r="J1629" s="8">
        <v>-2</v>
      </c>
      <c r="K1629" s="8" t="b">
        <v>0</v>
      </c>
    </row>
    <row r="1630" s="8" customFormat="1" spans="1:11">
      <c r="A1630" s="8" t="s">
        <v>9733</v>
      </c>
      <c r="B1630" s="8" t="s">
        <v>9522</v>
      </c>
      <c r="D1630" s="8" t="s">
        <v>7075</v>
      </c>
      <c r="E1630" s="8" t="s">
        <v>9734</v>
      </c>
      <c r="F1630" s="8">
        <v>45429</v>
      </c>
      <c r="H1630" s="8" t="s">
        <v>7018</v>
      </c>
      <c r="I1630" s="8" t="s">
        <v>6496</v>
      </c>
      <c r="J1630" s="8">
        <v>-2</v>
      </c>
      <c r="K1630" s="8" t="b">
        <v>0</v>
      </c>
    </row>
    <row r="1631" s="8" customFormat="1" spans="1:11">
      <c r="A1631" s="8" t="s">
        <v>9735</v>
      </c>
      <c r="B1631" s="8" t="s">
        <v>9522</v>
      </c>
      <c r="D1631" s="8" t="s">
        <v>7016</v>
      </c>
      <c r="E1631" s="8" t="s">
        <v>8842</v>
      </c>
      <c r="H1631" s="8" t="s">
        <v>7018</v>
      </c>
      <c r="I1631" s="8" t="s">
        <v>6496</v>
      </c>
      <c r="J1631" s="8">
        <v>-2</v>
      </c>
      <c r="K1631" s="8" t="b">
        <v>0</v>
      </c>
    </row>
    <row r="1632" s="8" customFormat="1" spans="1:11">
      <c r="A1632" s="8" t="s">
        <v>9736</v>
      </c>
      <c r="B1632" s="8" t="s">
        <v>7051</v>
      </c>
      <c r="D1632" s="8" t="s">
        <v>7113</v>
      </c>
      <c r="E1632" s="8" t="s">
        <v>7142</v>
      </c>
      <c r="F1632" s="8">
        <v>18509</v>
      </c>
      <c r="G1632" s="8" t="s">
        <v>7017</v>
      </c>
      <c r="H1632" s="8" t="s">
        <v>7018</v>
      </c>
      <c r="I1632" s="8" t="s">
        <v>6496</v>
      </c>
      <c r="J1632" s="8">
        <v>-2</v>
      </c>
      <c r="K1632" s="8" t="b">
        <v>0</v>
      </c>
    </row>
    <row r="1633" s="8" customFormat="1" spans="1:11">
      <c r="A1633" s="8" t="s">
        <v>9737</v>
      </c>
      <c r="B1633" s="8" t="s">
        <v>9531</v>
      </c>
      <c r="C1633" s="8" t="s">
        <v>9738</v>
      </c>
      <c r="D1633" s="8" t="s">
        <v>7026</v>
      </c>
      <c r="E1633" s="8" t="s">
        <v>9739</v>
      </c>
      <c r="F1633" s="8">
        <v>92651</v>
      </c>
      <c r="H1633" s="8" t="s">
        <v>7018</v>
      </c>
      <c r="I1633" s="8" t="s">
        <v>6496</v>
      </c>
      <c r="J1633" s="8">
        <v>-2</v>
      </c>
      <c r="K1633" s="8" t="b">
        <v>0</v>
      </c>
    </row>
    <row r="1634" s="8" customFormat="1" spans="1:11">
      <c r="A1634" s="8" t="s">
        <v>9740</v>
      </c>
      <c r="B1634" s="8" t="s">
        <v>7040</v>
      </c>
      <c r="D1634" s="8" t="s">
        <v>7106</v>
      </c>
      <c r="E1634" s="8" t="s">
        <v>9741</v>
      </c>
      <c r="F1634" s="8">
        <v>49022</v>
      </c>
      <c r="G1634" s="8" t="s">
        <v>7022</v>
      </c>
      <c r="H1634" s="8" t="s">
        <v>7028</v>
      </c>
      <c r="I1634" s="8" t="s">
        <v>6496</v>
      </c>
      <c r="J1634" s="8">
        <v>-2</v>
      </c>
      <c r="K1634" s="8" t="b">
        <v>0</v>
      </c>
    </row>
    <row r="1635" s="8" customFormat="1" spans="1:11">
      <c r="A1635" s="8" t="s">
        <v>9742</v>
      </c>
      <c r="B1635" s="8" t="s">
        <v>7035</v>
      </c>
      <c r="D1635" s="8" t="s">
        <v>7048</v>
      </c>
      <c r="E1635" s="8" t="s">
        <v>7081</v>
      </c>
      <c r="F1635" s="8">
        <v>34788</v>
      </c>
      <c r="G1635" s="8" t="s">
        <v>7038</v>
      </c>
      <c r="H1635" s="8" t="s">
        <v>7028</v>
      </c>
      <c r="I1635" s="8" t="s">
        <v>6496</v>
      </c>
      <c r="J1635" s="8">
        <v>-2</v>
      </c>
      <c r="K1635" s="8" t="b">
        <v>0</v>
      </c>
    </row>
    <row r="1636" s="8" customFormat="1" spans="1:11">
      <c r="A1636" s="8" t="s">
        <v>9743</v>
      </c>
      <c r="B1636" s="8" t="s">
        <v>9522</v>
      </c>
      <c r="D1636" s="8" t="s">
        <v>7041</v>
      </c>
      <c r="E1636" s="8" t="s">
        <v>7345</v>
      </c>
      <c r="F1636" s="8">
        <v>61832</v>
      </c>
      <c r="H1636" s="8" t="s">
        <v>7018</v>
      </c>
      <c r="I1636" s="8" t="s">
        <v>6496</v>
      </c>
      <c r="J1636" s="8">
        <v>-2</v>
      </c>
      <c r="K1636" s="8" t="b">
        <v>0</v>
      </c>
    </row>
    <row r="1637" s="8" customFormat="1" spans="1:11">
      <c r="A1637" s="8" t="s">
        <v>9744</v>
      </c>
      <c r="B1637" s="8" t="s">
        <v>7030</v>
      </c>
      <c r="D1637" s="8" t="s">
        <v>7191</v>
      </c>
      <c r="E1637" s="8" t="s">
        <v>7880</v>
      </c>
      <c r="F1637" s="8">
        <v>98034</v>
      </c>
      <c r="G1637" s="8" t="s">
        <v>7027</v>
      </c>
      <c r="H1637" s="8" t="s">
        <v>7028</v>
      </c>
      <c r="I1637" s="8" t="s">
        <v>6496</v>
      </c>
      <c r="J1637" s="8">
        <v>-2</v>
      </c>
      <c r="K1637" s="8" t="b">
        <v>0</v>
      </c>
    </row>
    <row r="1638" s="8" customFormat="1" spans="1:11">
      <c r="A1638" s="8" t="s">
        <v>9745</v>
      </c>
      <c r="B1638" s="8" t="s">
        <v>7051</v>
      </c>
      <c r="D1638" s="8" t="s">
        <v>7270</v>
      </c>
      <c r="E1638" s="8" t="s">
        <v>9746</v>
      </c>
      <c r="F1638" s="8">
        <v>5346</v>
      </c>
      <c r="G1638" s="8" t="s">
        <v>7017</v>
      </c>
      <c r="H1638" s="8" t="s">
        <v>7018</v>
      </c>
      <c r="I1638" s="8" t="s">
        <v>6496</v>
      </c>
      <c r="J1638" s="8">
        <v>-2</v>
      </c>
      <c r="K1638" s="8" t="b">
        <v>0</v>
      </c>
    </row>
    <row r="1639" s="8" customFormat="1" spans="1:11">
      <c r="A1639" s="8" t="s">
        <v>1221</v>
      </c>
      <c r="B1639" s="8" t="s">
        <v>9533</v>
      </c>
      <c r="E1639" s="8" t="s">
        <v>9747</v>
      </c>
      <c r="H1639" s="8" t="s">
        <v>7018</v>
      </c>
      <c r="I1639" s="8" t="s">
        <v>6496</v>
      </c>
      <c r="J1639" s="8">
        <v>-2</v>
      </c>
      <c r="K1639" s="8" t="b">
        <v>0</v>
      </c>
    </row>
    <row r="1640" s="8" customFormat="1" spans="1:11">
      <c r="A1640" s="8" t="s">
        <v>9748</v>
      </c>
      <c r="B1640" s="8" t="s">
        <v>9569</v>
      </c>
      <c r="D1640" s="8" t="s">
        <v>7066</v>
      </c>
      <c r="E1640" s="8" t="s">
        <v>7067</v>
      </c>
      <c r="F1640" s="8">
        <v>10017</v>
      </c>
      <c r="H1640" s="8" t="s">
        <v>7159</v>
      </c>
      <c r="I1640" s="8" t="s">
        <v>6496</v>
      </c>
      <c r="J1640" s="8">
        <v>-2</v>
      </c>
      <c r="K1640" s="8" t="b">
        <v>0</v>
      </c>
    </row>
    <row r="1641" s="8" customFormat="1" spans="1:11">
      <c r="A1641" s="8" t="s">
        <v>9749</v>
      </c>
      <c r="B1641" s="8" t="s">
        <v>9569</v>
      </c>
      <c r="D1641" s="8" t="s">
        <v>7026</v>
      </c>
      <c r="E1641" s="8" t="s">
        <v>9750</v>
      </c>
      <c r="F1641" s="8">
        <v>94612</v>
      </c>
      <c r="H1641" s="8" t="s">
        <v>7018</v>
      </c>
      <c r="I1641" s="8" t="s">
        <v>6496</v>
      </c>
      <c r="J1641" s="8">
        <v>-2</v>
      </c>
      <c r="K1641" s="8" t="b">
        <v>0</v>
      </c>
    </row>
    <row r="1642" s="8" customFormat="1" spans="1:11">
      <c r="A1642" s="8" t="s">
        <v>9751</v>
      </c>
      <c r="B1642" s="8" t="s">
        <v>7020</v>
      </c>
      <c r="D1642" s="8" t="s">
        <v>7089</v>
      </c>
      <c r="E1642" s="8" t="s">
        <v>9752</v>
      </c>
      <c r="G1642" s="8" t="s">
        <v>7022</v>
      </c>
      <c r="H1642" s="8" t="s">
        <v>7018</v>
      </c>
      <c r="I1642" s="8" t="s">
        <v>6496</v>
      </c>
      <c r="J1642" s="8">
        <v>-2</v>
      </c>
      <c r="K1642" s="8" t="b">
        <v>0</v>
      </c>
    </row>
    <row r="1643" s="8" customFormat="1" spans="1:11">
      <c r="A1643" s="8" t="s">
        <v>2972</v>
      </c>
      <c r="B1643" s="8" t="s">
        <v>7042</v>
      </c>
      <c r="D1643" s="8" t="s">
        <v>7026</v>
      </c>
      <c r="E1643" s="8" t="s">
        <v>2971</v>
      </c>
      <c r="F1643" s="8">
        <v>92350</v>
      </c>
      <c r="H1643" s="8" t="s">
        <v>7018</v>
      </c>
      <c r="I1643" s="8" t="s">
        <v>6496</v>
      </c>
      <c r="J1643" s="8">
        <v>-2</v>
      </c>
      <c r="K1643" s="8" t="b">
        <v>0</v>
      </c>
    </row>
    <row r="1644" s="8" customFormat="1" spans="1:11">
      <c r="A1644" s="8" t="s">
        <v>9753</v>
      </c>
      <c r="B1644" s="8" t="s">
        <v>9754</v>
      </c>
      <c r="C1644" s="8" t="s">
        <v>9755</v>
      </c>
      <c r="D1644" s="8" t="s">
        <v>7384</v>
      </c>
      <c r="E1644" s="8" t="s">
        <v>2581</v>
      </c>
      <c r="F1644" s="8">
        <v>70112</v>
      </c>
      <c r="H1644" s="8" t="s">
        <v>7028</v>
      </c>
      <c r="I1644" s="8" t="s">
        <v>6496</v>
      </c>
      <c r="J1644" s="8">
        <v>-2</v>
      </c>
      <c r="K1644" s="8" t="b">
        <v>0</v>
      </c>
    </row>
    <row r="1645" s="8" customFormat="1" spans="1:11">
      <c r="A1645" s="8" t="s">
        <v>9756</v>
      </c>
      <c r="B1645" s="8" t="s">
        <v>9531</v>
      </c>
      <c r="D1645" s="8" t="s">
        <v>7131</v>
      </c>
      <c r="E1645" s="8" t="s">
        <v>1435</v>
      </c>
      <c r="F1645" s="8">
        <v>4101</v>
      </c>
      <c r="H1645" s="8" t="s">
        <v>7018</v>
      </c>
      <c r="I1645" s="8" t="s">
        <v>6496</v>
      </c>
      <c r="J1645" s="8">
        <v>-2</v>
      </c>
      <c r="K1645" s="8" t="b">
        <v>0</v>
      </c>
    </row>
    <row r="1646" s="8" customFormat="1" spans="1:11">
      <c r="A1646" s="8" t="s">
        <v>9757</v>
      </c>
      <c r="B1646" s="8" t="s">
        <v>9557</v>
      </c>
      <c r="D1646" s="8" t="s">
        <v>7197</v>
      </c>
      <c r="E1646" s="8" t="s">
        <v>1151</v>
      </c>
      <c r="F1646" s="8">
        <v>66502</v>
      </c>
      <c r="H1646" s="8" t="s">
        <v>7018</v>
      </c>
      <c r="I1646" s="8" t="s">
        <v>6496</v>
      </c>
      <c r="J1646" s="8">
        <v>-2</v>
      </c>
      <c r="K1646" s="8" t="b">
        <v>0</v>
      </c>
    </row>
    <row r="1647" s="8" customFormat="1" spans="1:11">
      <c r="A1647" s="8" t="s">
        <v>9758</v>
      </c>
      <c r="B1647" s="8" t="s">
        <v>9531</v>
      </c>
      <c r="D1647" s="8" t="s">
        <v>7066</v>
      </c>
      <c r="E1647" s="8" t="s">
        <v>7067</v>
      </c>
      <c r="F1647" s="8">
        <v>10027</v>
      </c>
      <c r="H1647" s="8" t="s">
        <v>7018</v>
      </c>
      <c r="I1647" s="8" t="s">
        <v>6496</v>
      </c>
      <c r="J1647" s="8">
        <v>-2</v>
      </c>
      <c r="K1647" s="8" t="b">
        <v>0</v>
      </c>
    </row>
    <row r="1648" s="8" customFormat="1" spans="1:11">
      <c r="A1648" s="8" t="s">
        <v>9759</v>
      </c>
      <c r="B1648" s="8" t="s">
        <v>7051</v>
      </c>
      <c r="D1648" s="8" t="s">
        <v>7113</v>
      </c>
      <c r="G1648" s="8" t="s">
        <v>7017</v>
      </c>
      <c r="H1648" s="8" t="s">
        <v>7018</v>
      </c>
      <c r="I1648" s="8" t="s">
        <v>6496</v>
      </c>
      <c r="J1648" s="8">
        <v>-2</v>
      </c>
      <c r="K1648" s="8" t="b">
        <v>0</v>
      </c>
    </row>
    <row r="1649" s="8" customFormat="1" spans="1:11">
      <c r="A1649" s="8" t="s">
        <v>9760</v>
      </c>
      <c r="B1649" s="8" t="s">
        <v>9522</v>
      </c>
      <c r="D1649" s="8" t="s">
        <v>7066</v>
      </c>
      <c r="E1649" s="8" t="s">
        <v>2710</v>
      </c>
      <c r="F1649" s="8">
        <v>12208</v>
      </c>
      <c r="H1649" s="8" t="s">
        <v>7018</v>
      </c>
      <c r="I1649" s="8" t="s">
        <v>6496</v>
      </c>
      <c r="J1649" s="8">
        <v>-2</v>
      </c>
      <c r="K1649" s="8" t="b">
        <v>0</v>
      </c>
    </row>
    <row r="1650" s="8" customFormat="1" spans="1:11">
      <c r="A1650" s="8" t="s">
        <v>9761</v>
      </c>
      <c r="B1650" s="8" t="s">
        <v>9762</v>
      </c>
      <c r="D1650" s="8" t="s">
        <v>7223</v>
      </c>
      <c r="E1650" s="8" t="s">
        <v>9763</v>
      </c>
      <c r="F1650" s="8">
        <v>56073</v>
      </c>
      <c r="H1650" s="8" t="s">
        <v>7018</v>
      </c>
      <c r="I1650" s="8" t="s">
        <v>6496</v>
      </c>
      <c r="J1650" s="8">
        <v>-2</v>
      </c>
      <c r="K1650" s="8" t="b">
        <v>0</v>
      </c>
    </row>
    <row r="1651" s="8" customFormat="1" spans="1:11">
      <c r="A1651" s="8" t="s">
        <v>9764</v>
      </c>
      <c r="B1651" s="8" t="s">
        <v>9531</v>
      </c>
      <c r="D1651" s="8" t="s">
        <v>7103</v>
      </c>
      <c r="E1651" s="8" t="s">
        <v>66</v>
      </c>
      <c r="F1651" s="8">
        <v>21217</v>
      </c>
      <c r="H1651" s="8" t="s">
        <v>7018</v>
      </c>
      <c r="I1651" s="8" t="s">
        <v>6496</v>
      </c>
      <c r="J1651" s="8">
        <v>-2</v>
      </c>
      <c r="K1651" s="8" t="b">
        <v>0</v>
      </c>
    </row>
    <row r="1652" s="8" customFormat="1" spans="1:11">
      <c r="A1652" s="8" t="s">
        <v>9765</v>
      </c>
      <c r="B1652" s="8" t="s">
        <v>9531</v>
      </c>
      <c r="C1652" s="8" t="s">
        <v>9766</v>
      </c>
      <c r="D1652" s="8" t="s">
        <v>7016</v>
      </c>
      <c r="E1652" s="8" t="s">
        <v>182</v>
      </c>
      <c r="F1652" s="8">
        <v>2115</v>
      </c>
      <c r="H1652" s="8" t="s">
        <v>7028</v>
      </c>
      <c r="I1652" s="8" t="s">
        <v>6496</v>
      </c>
      <c r="J1652" s="8">
        <v>-2</v>
      </c>
      <c r="K1652" s="8" t="b">
        <v>0</v>
      </c>
    </row>
    <row r="1653" s="8" customFormat="1" spans="1:11">
      <c r="A1653" s="8" t="s">
        <v>9767</v>
      </c>
      <c r="B1653" s="8" t="s">
        <v>9522</v>
      </c>
      <c r="C1653" s="8" t="s">
        <v>9768</v>
      </c>
      <c r="D1653" s="8" t="s">
        <v>7016</v>
      </c>
      <c r="E1653" s="8" t="s">
        <v>182</v>
      </c>
      <c r="F1653" s="8">
        <v>2115</v>
      </c>
      <c r="H1653" s="8" t="s">
        <v>7018</v>
      </c>
      <c r="I1653" s="8" t="s">
        <v>6496</v>
      </c>
      <c r="J1653" s="8">
        <v>-2</v>
      </c>
      <c r="K1653" s="8" t="b">
        <v>0</v>
      </c>
    </row>
    <row r="1654" s="8" customFormat="1" spans="1:11">
      <c r="A1654" s="8" t="s">
        <v>2608</v>
      </c>
      <c r="B1654" s="8" t="s">
        <v>9769</v>
      </c>
      <c r="D1654" s="8" t="s">
        <v>7064</v>
      </c>
      <c r="E1654" s="8" t="s">
        <v>2607</v>
      </c>
      <c r="F1654" s="8">
        <v>29425</v>
      </c>
      <c r="H1654" s="8" t="s">
        <v>7028</v>
      </c>
      <c r="I1654" s="8" t="s">
        <v>6496</v>
      </c>
      <c r="J1654" s="8">
        <v>-2</v>
      </c>
      <c r="K1654" s="8" t="b">
        <v>0</v>
      </c>
    </row>
    <row r="1655" s="8" customFormat="1" spans="1:11">
      <c r="A1655" s="8" t="s">
        <v>9770</v>
      </c>
      <c r="B1655" s="8" t="s">
        <v>9569</v>
      </c>
      <c r="D1655" s="8" t="s">
        <v>7026</v>
      </c>
      <c r="E1655" s="8" t="s">
        <v>9771</v>
      </c>
      <c r="F1655" s="8">
        <v>94027</v>
      </c>
      <c r="H1655" s="8" t="s">
        <v>7018</v>
      </c>
      <c r="I1655" s="8" t="s">
        <v>6496</v>
      </c>
      <c r="J1655" s="8">
        <v>-2</v>
      </c>
      <c r="K1655" s="8" t="b">
        <v>0</v>
      </c>
    </row>
    <row r="1656" s="8" customFormat="1" spans="1:11">
      <c r="A1656" s="8" t="s">
        <v>9772</v>
      </c>
      <c r="B1656" s="8" t="s">
        <v>9522</v>
      </c>
      <c r="D1656" s="8" t="s">
        <v>7137</v>
      </c>
      <c r="E1656" s="8" t="s">
        <v>8487</v>
      </c>
      <c r="F1656" s="8">
        <v>50309</v>
      </c>
      <c r="H1656" s="8" t="s">
        <v>7018</v>
      </c>
      <c r="I1656" s="8" t="s">
        <v>6496</v>
      </c>
      <c r="J1656" s="8">
        <v>-2</v>
      </c>
      <c r="K1656" s="8" t="b">
        <v>0</v>
      </c>
    </row>
    <row r="1657" s="8" customFormat="1" spans="1:11">
      <c r="A1657" s="8" t="s">
        <v>9773</v>
      </c>
      <c r="B1657" s="8" t="s">
        <v>9522</v>
      </c>
      <c r="D1657" s="8" t="s">
        <v>7075</v>
      </c>
      <c r="E1657" s="8" t="s">
        <v>2193</v>
      </c>
      <c r="F1657" s="8">
        <v>43604</v>
      </c>
      <c r="H1657" s="8" t="s">
        <v>7018</v>
      </c>
      <c r="I1657" s="8" t="s">
        <v>6496</v>
      </c>
      <c r="J1657" s="8">
        <v>-2</v>
      </c>
      <c r="K1657" s="8" t="b">
        <v>0</v>
      </c>
    </row>
    <row r="1658" s="8" customFormat="1" spans="1:11">
      <c r="A1658" s="8" t="s">
        <v>9774</v>
      </c>
      <c r="B1658" s="8" t="s">
        <v>9522</v>
      </c>
      <c r="D1658" s="8" t="s">
        <v>7041</v>
      </c>
      <c r="E1658" s="8" t="s">
        <v>9001</v>
      </c>
      <c r="H1658" s="8" t="s">
        <v>7018</v>
      </c>
      <c r="I1658" s="8" t="s">
        <v>6496</v>
      </c>
      <c r="J1658" s="8">
        <v>-2</v>
      </c>
      <c r="K1658" s="8" t="b">
        <v>0</v>
      </c>
    </row>
    <row r="1659" s="8" customFormat="1" spans="1:11">
      <c r="A1659" s="8" t="s">
        <v>9775</v>
      </c>
      <c r="B1659" s="8" t="s">
        <v>9522</v>
      </c>
      <c r="D1659" s="8" t="s">
        <v>7016</v>
      </c>
      <c r="E1659" s="8" t="s">
        <v>182</v>
      </c>
      <c r="H1659" s="8" t="s">
        <v>7018</v>
      </c>
      <c r="I1659" s="8" t="s">
        <v>6496</v>
      </c>
      <c r="J1659" s="8">
        <v>-2</v>
      </c>
      <c r="K1659" s="8" t="b">
        <v>0</v>
      </c>
    </row>
    <row r="1660" s="8" customFormat="1" spans="1:11">
      <c r="A1660" s="8" t="s">
        <v>9776</v>
      </c>
      <c r="B1660" s="8" t="s">
        <v>7035</v>
      </c>
      <c r="C1660" s="8" t="s">
        <v>9776</v>
      </c>
      <c r="D1660" s="8" t="s">
        <v>7048</v>
      </c>
      <c r="E1660" s="8" t="s">
        <v>953</v>
      </c>
      <c r="F1660" s="8">
        <v>33132</v>
      </c>
      <c r="G1660" s="8" t="s">
        <v>7038</v>
      </c>
      <c r="H1660" s="8" t="s">
        <v>7028</v>
      </c>
      <c r="I1660" s="8" t="s">
        <v>6496</v>
      </c>
      <c r="J1660" s="8">
        <v>-2</v>
      </c>
      <c r="K1660" s="8" t="b">
        <v>0</v>
      </c>
    </row>
    <row r="1661" s="8" customFormat="1" spans="1:11">
      <c r="A1661" s="8" t="s">
        <v>9777</v>
      </c>
      <c r="B1661" s="8" t="s">
        <v>9522</v>
      </c>
      <c r="D1661" s="8" t="s">
        <v>7048</v>
      </c>
      <c r="H1661" s="8" t="s">
        <v>7018</v>
      </c>
      <c r="I1661" s="8" t="s">
        <v>6496</v>
      </c>
      <c r="J1661" s="8">
        <v>-2</v>
      </c>
      <c r="K1661" s="8" t="b">
        <v>0</v>
      </c>
    </row>
    <row r="1662" s="8" customFormat="1" spans="1:11">
      <c r="A1662" s="8" t="s">
        <v>9778</v>
      </c>
      <c r="B1662" s="8" t="s">
        <v>7030</v>
      </c>
      <c r="D1662" s="8" t="s">
        <v>7111</v>
      </c>
      <c r="E1662" s="8" t="s">
        <v>9779</v>
      </c>
      <c r="F1662" s="8">
        <v>79705</v>
      </c>
      <c r="G1662" s="8" t="s">
        <v>7027</v>
      </c>
      <c r="H1662" s="8" t="s">
        <v>7028</v>
      </c>
      <c r="I1662" s="8" t="s">
        <v>6496</v>
      </c>
      <c r="J1662" s="8">
        <v>-2</v>
      </c>
      <c r="K1662" s="8" t="b">
        <v>0</v>
      </c>
    </row>
    <row r="1663" s="8" customFormat="1" spans="1:11">
      <c r="A1663" s="8" t="s">
        <v>9780</v>
      </c>
      <c r="B1663" s="8" t="s">
        <v>9557</v>
      </c>
      <c r="D1663" s="8" t="s">
        <v>7089</v>
      </c>
      <c r="E1663" s="8" t="s">
        <v>7323</v>
      </c>
      <c r="H1663" s="8" t="s">
        <v>7018</v>
      </c>
      <c r="I1663" s="8" t="s">
        <v>6496</v>
      </c>
      <c r="J1663" s="8">
        <v>-2</v>
      </c>
      <c r="K1663" s="8" t="b">
        <v>0</v>
      </c>
    </row>
    <row r="1664" s="8" customFormat="1" spans="1:11">
      <c r="A1664" s="8" t="s">
        <v>9781</v>
      </c>
      <c r="B1664" s="8" t="s">
        <v>9531</v>
      </c>
      <c r="C1664" s="8" t="s">
        <v>9782</v>
      </c>
      <c r="D1664" s="8" t="s">
        <v>7072</v>
      </c>
      <c r="E1664" s="8" t="s">
        <v>1266</v>
      </c>
      <c r="F1664" s="8">
        <v>53202</v>
      </c>
      <c r="H1664" s="8" t="s">
        <v>7018</v>
      </c>
      <c r="I1664" s="8" t="s">
        <v>6496</v>
      </c>
      <c r="J1664" s="8">
        <v>-2</v>
      </c>
      <c r="K1664" s="8" t="b">
        <v>0</v>
      </c>
    </row>
    <row r="1665" s="8" customFormat="1" spans="1:11">
      <c r="A1665" s="8" t="s">
        <v>9783</v>
      </c>
      <c r="B1665" s="8" t="s">
        <v>9531</v>
      </c>
      <c r="D1665" s="8" t="s">
        <v>7223</v>
      </c>
      <c r="E1665" s="8" t="s">
        <v>2405</v>
      </c>
      <c r="F1665" s="8">
        <v>55404</v>
      </c>
      <c r="H1665" s="8" t="s">
        <v>7018</v>
      </c>
      <c r="I1665" s="8" t="s">
        <v>6496</v>
      </c>
      <c r="J1665" s="8">
        <v>-2</v>
      </c>
      <c r="K1665" s="8" t="b">
        <v>0</v>
      </c>
    </row>
    <row r="1666" s="8" customFormat="1" spans="1:11">
      <c r="A1666" s="8" t="s">
        <v>9784</v>
      </c>
      <c r="B1666" s="8" t="s">
        <v>7030</v>
      </c>
      <c r="D1666" s="8" t="s">
        <v>7026</v>
      </c>
      <c r="E1666" s="8" t="s">
        <v>9785</v>
      </c>
      <c r="F1666" s="8">
        <v>92056</v>
      </c>
      <c r="G1666" s="8" t="s">
        <v>7027</v>
      </c>
      <c r="H1666" s="8" t="s">
        <v>7028</v>
      </c>
      <c r="I1666" s="8" t="s">
        <v>6496</v>
      </c>
      <c r="J1666" s="8">
        <v>-2</v>
      </c>
      <c r="K1666" s="8" t="b">
        <v>0</v>
      </c>
    </row>
    <row r="1667" s="8" customFormat="1" spans="1:11">
      <c r="A1667" s="8" t="s">
        <v>9786</v>
      </c>
      <c r="B1667" s="8" t="s">
        <v>7030</v>
      </c>
      <c r="D1667" s="8" t="s">
        <v>7026</v>
      </c>
      <c r="E1667" s="8" t="s">
        <v>9787</v>
      </c>
      <c r="F1667" s="8">
        <v>95350</v>
      </c>
      <c r="G1667" s="8" t="s">
        <v>7027</v>
      </c>
      <c r="H1667" s="8" t="s">
        <v>7028</v>
      </c>
      <c r="I1667" s="8" t="s">
        <v>6496</v>
      </c>
      <c r="J1667" s="8">
        <v>-2</v>
      </c>
      <c r="K1667" s="8" t="b">
        <v>0</v>
      </c>
    </row>
    <row r="1668" s="8" customFormat="1" spans="1:11">
      <c r="A1668" s="8" t="s">
        <v>9788</v>
      </c>
      <c r="B1668" s="8" t="s">
        <v>9557</v>
      </c>
      <c r="D1668" s="8" t="s">
        <v>7041</v>
      </c>
      <c r="E1668" s="8" t="s">
        <v>1052</v>
      </c>
      <c r="F1668" s="8">
        <v>60610</v>
      </c>
      <c r="H1668" s="8" t="s">
        <v>7018</v>
      </c>
      <c r="I1668" s="8" t="s">
        <v>6496</v>
      </c>
      <c r="J1668" s="8">
        <v>-2</v>
      </c>
      <c r="K1668" s="8" t="b">
        <v>0</v>
      </c>
    </row>
    <row r="1669" s="8" customFormat="1" spans="1:11">
      <c r="A1669" s="8" t="s">
        <v>9789</v>
      </c>
      <c r="B1669" s="8" t="s">
        <v>9531</v>
      </c>
      <c r="D1669" s="8" t="s">
        <v>7113</v>
      </c>
      <c r="E1669" s="8" t="s">
        <v>63</v>
      </c>
      <c r="F1669" s="8">
        <v>19103</v>
      </c>
      <c r="H1669" s="8" t="s">
        <v>7018</v>
      </c>
      <c r="I1669" s="8" t="s">
        <v>6496</v>
      </c>
      <c r="J1669" s="8">
        <v>-2</v>
      </c>
      <c r="K1669" s="8" t="b">
        <v>0</v>
      </c>
    </row>
    <row r="1670" s="8" customFormat="1" spans="1:11">
      <c r="A1670" s="8" t="s">
        <v>9790</v>
      </c>
      <c r="B1670" s="8" t="s">
        <v>9557</v>
      </c>
      <c r="D1670" s="8" t="s">
        <v>7079</v>
      </c>
      <c r="E1670" s="8" t="s">
        <v>9791</v>
      </c>
      <c r="F1670" s="8">
        <v>97373</v>
      </c>
      <c r="H1670" s="8" t="s">
        <v>7018</v>
      </c>
      <c r="I1670" s="8" t="s">
        <v>6496</v>
      </c>
      <c r="J1670" s="8">
        <v>-2</v>
      </c>
      <c r="K1670" s="8" t="b">
        <v>0</v>
      </c>
    </row>
    <row r="1671" s="8" customFormat="1" spans="1:11">
      <c r="A1671" s="8" t="s">
        <v>9792</v>
      </c>
      <c r="B1671" s="8" t="s">
        <v>9522</v>
      </c>
      <c r="D1671" s="8" t="s">
        <v>7075</v>
      </c>
      <c r="E1671" s="8" t="s">
        <v>2403</v>
      </c>
      <c r="F1671" s="8">
        <v>43222</v>
      </c>
      <c r="H1671" s="8" t="s">
        <v>7018</v>
      </c>
      <c r="I1671" s="8" t="s">
        <v>6496</v>
      </c>
      <c r="J1671" s="8">
        <v>-2</v>
      </c>
      <c r="K1671" s="8" t="b">
        <v>0</v>
      </c>
    </row>
    <row r="1672" s="8" customFormat="1" spans="1:11">
      <c r="A1672" s="8" t="s">
        <v>9793</v>
      </c>
      <c r="B1672" s="8" t="s">
        <v>9621</v>
      </c>
      <c r="D1672" s="8" t="s">
        <v>7653</v>
      </c>
      <c r="E1672" s="8" t="s">
        <v>9794</v>
      </c>
      <c r="H1672" s="8" t="s">
        <v>7028</v>
      </c>
      <c r="I1672" s="8" t="s">
        <v>6496</v>
      </c>
      <c r="J1672" s="8">
        <v>-2</v>
      </c>
      <c r="K1672" s="8" t="b">
        <v>0</v>
      </c>
    </row>
    <row r="1673" s="8" customFormat="1" spans="1:11">
      <c r="A1673" s="8" t="s">
        <v>9795</v>
      </c>
      <c r="B1673" s="8" t="s">
        <v>9522</v>
      </c>
      <c r="D1673" s="8" t="s">
        <v>7358</v>
      </c>
      <c r="E1673" s="8" t="s">
        <v>850</v>
      </c>
      <c r="F1673" s="8">
        <v>68114</v>
      </c>
      <c r="H1673" s="8" t="s">
        <v>7018</v>
      </c>
      <c r="I1673" s="8" t="s">
        <v>6496</v>
      </c>
      <c r="J1673" s="8">
        <v>-2</v>
      </c>
      <c r="K1673" s="8" t="b">
        <v>0</v>
      </c>
    </row>
    <row r="1674" s="8" customFormat="1" spans="1:11">
      <c r="A1674" s="8" t="s">
        <v>9796</v>
      </c>
      <c r="B1674" s="8" t="s">
        <v>9688</v>
      </c>
      <c r="D1674" s="8" t="s">
        <v>7422</v>
      </c>
      <c r="H1674" s="8" t="s">
        <v>7018</v>
      </c>
      <c r="I1674" s="8" t="s">
        <v>6496</v>
      </c>
      <c r="J1674" s="8">
        <v>-2</v>
      </c>
      <c r="K1674" s="8" t="b">
        <v>0</v>
      </c>
    </row>
    <row r="1675" s="8" customFormat="1" spans="1:11">
      <c r="A1675" s="8" t="s">
        <v>9797</v>
      </c>
      <c r="B1675" s="8" t="s">
        <v>9531</v>
      </c>
      <c r="D1675" s="8" t="s">
        <v>7016</v>
      </c>
      <c r="E1675" s="8" t="s">
        <v>182</v>
      </c>
      <c r="F1675" s="8">
        <v>2115</v>
      </c>
      <c r="H1675" s="8" t="s">
        <v>7018</v>
      </c>
      <c r="I1675" s="8" t="s">
        <v>6496</v>
      </c>
      <c r="J1675" s="8">
        <v>-2</v>
      </c>
      <c r="K1675" s="8" t="b">
        <v>0</v>
      </c>
    </row>
    <row r="1676" s="8" customFormat="1" spans="1:11">
      <c r="A1676" s="8" t="s">
        <v>9798</v>
      </c>
      <c r="B1676" s="8" t="s">
        <v>7015</v>
      </c>
      <c r="C1676" s="8" t="s">
        <v>9799</v>
      </c>
      <c r="D1676" s="8" t="s">
        <v>7045</v>
      </c>
      <c r="E1676" s="8" t="s">
        <v>9800</v>
      </c>
      <c r="F1676" s="8">
        <v>2818</v>
      </c>
      <c r="G1676" s="8" t="s">
        <v>7017</v>
      </c>
      <c r="H1676" s="8" t="s">
        <v>7018</v>
      </c>
      <c r="I1676" s="8" t="s">
        <v>6496</v>
      </c>
      <c r="J1676" s="8">
        <v>-2</v>
      </c>
      <c r="K1676" s="8" t="b">
        <v>0</v>
      </c>
    </row>
    <row r="1677" s="8" customFormat="1" spans="1:11">
      <c r="A1677" s="8" t="s">
        <v>9801</v>
      </c>
      <c r="B1677" s="8" t="s">
        <v>9557</v>
      </c>
      <c r="D1677" s="8" t="s">
        <v>7384</v>
      </c>
      <c r="E1677" s="8" t="s">
        <v>2581</v>
      </c>
      <c r="F1677" s="8">
        <v>70126</v>
      </c>
      <c r="H1677" s="8" t="s">
        <v>7018</v>
      </c>
      <c r="I1677" s="8" t="s">
        <v>6496</v>
      </c>
      <c r="J1677" s="8">
        <v>-2</v>
      </c>
      <c r="K1677" s="8" t="b">
        <v>0</v>
      </c>
    </row>
    <row r="1678" s="8" customFormat="1" spans="1:11">
      <c r="A1678" s="8" t="s">
        <v>9802</v>
      </c>
      <c r="B1678" s="8" t="s">
        <v>9531</v>
      </c>
      <c r="D1678" s="8" t="s">
        <v>7066</v>
      </c>
      <c r="E1678" s="8" t="s">
        <v>7067</v>
      </c>
      <c r="F1678" s="8">
        <v>10021</v>
      </c>
      <c r="H1678" s="8" t="s">
        <v>7018</v>
      </c>
      <c r="I1678" s="8" t="s">
        <v>6496</v>
      </c>
      <c r="J1678" s="8">
        <v>-2</v>
      </c>
      <c r="K1678" s="8" t="b">
        <v>0</v>
      </c>
    </row>
    <row r="1679" s="8" customFormat="1" spans="1:11">
      <c r="A1679" s="8" t="s">
        <v>9803</v>
      </c>
      <c r="B1679" s="8" t="s">
        <v>9533</v>
      </c>
      <c r="D1679" s="8" t="s">
        <v>7422</v>
      </c>
      <c r="H1679" s="8" t="s">
        <v>7159</v>
      </c>
      <c r="I1679" s="8" t="s">
        <v>6496</v>
      </c>
      <c r="J1679" s="8">
        <v>-2</v>
      </c>
      <c r="K1679" s="8" t="b">
        <v>0</v>
      </c>
    </row>
    <row r="1680" s="8" customFormat="1" spans="1:11">
      <c r="A1680" s="8" t="s">
        <v>9804</v>
      </c>
      <c r="B1680" s="8" t="s">
        <v>7030</v>
      </c>
      <c r="D1680" s="8" t="s">
        <v>7191</v>
      </c>
      <c r="E1680" s="8" t="s">
        <v>89</v>
      </c>
      <c r="F1680" s="8">
        <v>98103</v>
      </c>
      <c r="G1680" s="8" t="s">
        <v>7027</v>
      </c>
      <c r="H1680" s="8" t="s">
        <v>7028</v>
      </c>
      <c r="I1680" s="8" t="s">
        <v>6496</v>
      </c>
      <c r="J1680" s="8">
        <v>-2</v>
      </c>
      <c r="K1680" s="8" t="b">
        <v>0</v>
      </c>
    </row>
    <row r="1681" s="8" customFormat="1" spans="1:11">
      <c r="A1681" s="8" t="s">
        <v>9805</v>
      </c>
      <c r="B1681" s="8" t="s">
        <v>9522</v>
      </c>
      <c r="D1681" s="8" t="s">
        <v>7223</v>
      </c>
      <c r="E1681" s="8" t="s">
        <v>2451</v>
      </c>
      <c r="F1681" s="8">
        <v>55431</v>
      </c>
      <c r="H1681" s="8" t="s">
        <v>7018</v>
      </c>
      <c r="I1681" s="8" t="s">
        <v>6496</v>
      </c>
      <c r="J1681" s="8">
        <v>-2</v>
      </c>
      <c r="K1681" s="8" t="b">
        <v>0</v>
      </c>
    </row>
    <row r="1682" s="8" customFormat="1" spans="1:11">
      <c r="A1682" s="8" t="s">
        <v>9806</v>
      </c>
      <c r="B1682" s="8" t="s">
        <v>7040</v>
      </c>
      <c r="D1682" s="8" t="s">
        <v>7106</v>
      </c>
      <c r="E1682" s="8" t="s">
        <v>9807</v>
      </c>
      <c r="F1682" s="8">
        <v>49686</v>
      </c>
      <c r="G1682" s="8" t="s">
        <v>7022</v>
      </c>
      <c r="H1682" s="8" t="s">
        <v>7028</v>
      </c>
      <c r="I1682" s="8" t="s">
        <v>6496</v>
      </c>
      <c r="J1682" s="8">
        <v>-2</v>
      </c>
      <c r="K1682" s="8" t="b">
        <v>0</v>
      </c>
    </row>
    <row r="1683" s="8" customFormat="1" spans="1:11">
      <c r="A1683" s="8" t="s">
        <v>9808</v>
      </c>
      <c r="B1683" s="8" t="s">
        <v>7035</v>
      </c>
      <c r="D1683" s="8" t="s">
        <v>7048</v>
      </c>
      <c r="E1683" s="8" t="s">
        <v>9809</v>
      </c>
      <c r="F1683" s="8">
        <v>32578</v>
      </c>
      <c r="G1683" s="8" t="s">
        <v>7038</v>
      </c>
      <c r="H1683" s="8" t="s">
        <v>7028</v>
      </c>
      <c r="I1683" s="8" t="s">
        <v>6496</v>
      </c>
      <c r="J1683" s="8">
        <v>-2</v>
      </c>
      <c r="K1683" s="8" t="b">
        <v>0</v>
      </c>
    </row>
    <row r="1684" s="8" customFormat="1" spans="1:11">
      <c r="A1684" s="8" t="s">
        <v>9810</v>
      </c>
      <c r="B1684" s="8" t="s">
        <v>9621</v>
      </c>
      <c r="D1684" s="8" t="s">
        <v>7191</v>
      </c>
      <c r="E1684" s="8" t="s">
        <v>3403</v>
      </c>
      <c r="H1684" s="8" t="s">
        <v>7028</v>
      </c>
      <c r="I1684" s="8" t="s">
        <v>6496</v>
      </c>
      <c r="J1684" s="8">
        <v>-2</v>
      </c>
      <c r="K1684" s="8" t="b">
        <v>0</v>
      </c>
    </row>
    <row r="1685" s="8" customFormat="1" spans="1:11">
      <c r="A1685" s="8" t="s">
        <v>9811</v>
      </c>
      <c r="B1685" s="8" t="s">
        <v>9569</v>
      </c>
      <c r="D1685" s="8" t="s">
        <v>7106</v>
      </c>
      <c r="E1685" s="8" t="s">
        <v>9779</v>
      </c>
      <c r="F1685" s="8">
        <v>48640</v>
      </c>
      <c r="H1685" s="8" t="s">
        <v>7018</v>
      </c>
      <c r="I1685" s="8" t="s">
        <v>6496</v>
      </c>
      <c r="J1685" s="8">
        <v>-2</v>
      </c>
      <c r="K1685" s="8" t="b">
        <v>0</v>
      </c>
    </row>
    <row r="1686" s="8" customFormat="1" spans="1:11">
      <c r="A1686" s="8" t="s">
        <v>9812</v>
      </c>
      <c r="B1686" s="8" t="s">
        <v>9621</v>
      </c>
      <c r="D1686" s="8" t="s">
        <v>7608</v>
      </c>
      <c r="E1686" s="8" t="s">
        <v>9813</v>
      </c>
      <c r="H1686" s="8" t="s">
        <v>7028</v>
      </c>
      <c r="I1686" s="8" t="s">
        <v>6496</v>
      </c>
      <c r="J1686" s="8">
        <v>-2</v>
      </c>
      <c r="K1686" s="8" t="b">
        <v>0</v>
      </c>
    </row>
    <row r="1687" s="8" customFormat="1" spans="1:11">
      <c r="A1687" s="8" t="s">
        <v>9814</v>
      </c>
      <c r="B1687" s="8" t="s">
        <v>9522</v>
      </c>
      <c r="D1687" s="8" t="s">
        <v>7041</v>
      </c>
      <c r="E1687" s="8" t="s">
        <v>9815</v>
      </c>
      <c r="F1687" s="8">
        <v>60622</v>
      </c>
      <c r="H1687" s="8" t="s">
        <v>7018</v>
      </c>
      <c r="I1687" s="8" t="s">
        <v>6496</v>
      </c>
      <c r="J1687" s="8">
        <v>-2</v>
      </c>
      <c r="K1687" s="8" t="b">
        <v>0</v>
      </c>
    </row>
    <row r="1688" s="8" customFormat="1" spans="1:11">
      <c r="A1688" s="8" t="s">
        <v>9816</v>
      </c>
      <c r="B1688" s="8" t="s">
        <v>9621</v>
      </c>
      <c r="D1688" s="8" t="s">
        <v>7387</v>
      </c>
      <c r="E1688" s="8" t="s">
        <v>9817</v>
      </c>
      <c r="F1688" s="8">
        <v>57752</v>
      </c>
      <c r="H1688" s="8" t="s">
        <v>7028</v>
      </c>
      <c r="I1688" s="8" t="s">
        <v>6496</v>
      </c>
      <c r="J1688" s="8">
        <v>-2</v>
      </c>
      <c r="K1688" s="8" t="b">
        <v>0</v>
      </c>
    </row>
    <row r="1689" s="8" customFormat="1" spans="1:11">
      <c r="A1689" s="8" t="s">
        <v>9818</v>
      </c>
      <c r="B1689" s="8" t="s">
        <v>7030</v>
      </c>
      <c r="C1689" s="8" t="s">
        <v>9819</v>
      </c>
      <c r="D1689" s="8" t="s">
        <v>7640</v>
      </c>
      <c r="E1689" s="8" t="s">
        <v>9820</v>
      </c>
      <c r="F1689" s="8">
        <v>74447</v>
      </c>
      <c r="G1689" s="8" t="s">
        <v>7027</v>
      </c>
      <c r="H1689" s="8" t="s">
        <v>7028</v>
      </c>
      <c r="I1689" s="8" t="s">
        <v>6496</v>
      </c>
      <c r="J1689" s="8">
        <v>-2</v>
      </c>
      <c r="K1689" s="8" t="b">
        <v>0</v>
      </c>
    </row>
    <row r="1690" s="8" customFormat="1" spans="1:11">
      <c r="A1690" s="8" t="s">
        <v>9821</v>
      </c>
      <c r="B1690" s="8" t="s">
        <v>7030</v>
      </c>
      <c r="C1690" s="8" t="s">
        <v>9822</v>
      </c>
      <c r="D1690" s="8" t="s">
        <v>7640</v>
      </c>
      <c r="E1690" s="8" t="s">
        <v>2739</v>
      </c>
      <c r="F1690" s="8">
        <v>73107</v>
      </c>
      <c r="G1690" s="8" t="s">
        <v>7027</v>
      </c>
      <c r="H1690" s="8" t="s">
        <v>7028</v>
      </c>
      <c r="I1690" s="8" t="s">
        <v>6496</v>
      </c>
      <c r="J1690" s="8">
        <v>-2</v>
      </c>
      <c r="K1690" s="8" t="b">
        <v>0</v>
      </c>
    </row>
    <row r="1691" s="8" customFormat="1" spans="1:11">
      <c r="A1691" s="8" t="s">
        <v>9823</v>
      </c>
      <c r="B1691" s="8" t="s">
        <v>7030</v>
      </c>
      <c r="D1691" s="8" t="s">
        <v>7191</v>
      </c>
      <c r="E1691" s="8" t="s">
        <v>9824</v>
      </c>
      <c r="F1691" s="8">
        <v>98337</v>
      </c>
      <c r="G1691" s="8" t="s">
        <v>7027</v>
      </c>
      <c r="H1691" s="8" t="s">
        <v>7028</v>
      </c>
      <c r="I1691" s="8" t="s">
        <v>6496</v>
      </c>
      <c r="J1691" s="8">
        <v>-2</v>
      </c>
      <c r="K1691" s="8" t="b">
        <v>0</v>
      </c>
    </row>
    <row r="1692" s="8" customFormat="1" spans="1:11">
      <c r="A1692" s="8" t="s">
        <v>9825</v>
      </c>
      <c r="B1692" s="8" t="s">
        <v>9769</v>
      </c>
      <c r="C1692" s="8" t="s">
        <v>9826</v>
      </c>
      <c r="D1692" s="8" t="s">
        <v>7079</v>
      </c>
      <c r="E1692" s="8" t="s">
        <v>1435</v>
      </c>
      <c r="F1692" s="8">
        <v>97239</v>
      </c>
      <c r="H1692" s="8" t="s">
        <v>7028</v>
      </c>
      <c r="I1692" s="8" t="s">
        <v>6496</v>
      </c>
      <c r="J1692" s="8">
        <v>-2</v>
      </c>
      <c r="K1692" s="8" t="b">
        <v>0</v>
      </c>
    </row>
    <row r="1693" s="8" customFormat="1" spans="1:11">
      <c r="A1693" s="8" t="s">
        <v>9827</v>
      </c>
      <c r="B1693" s="8" t="s">
        <v>9531</v>
      </c>
      <c r="D1693" s="8" t="s">
        <v>7026</v>
      </c>
      <c r="E1693" s="8" t="s">
        <v>168</v>
      </c>
      <c r="F1693" s="8">
        <v>90045</v>
      </c>
      <c r="H1693" s="8" t="s">
        <v>7018</v>
      </c>
      <c r="I1693" s="8" t="s">
        <v>6496</v>
      </c>
      <c r="J1693" s="8">
        <v>-2</v>
      </c>
      <c r="K1693" s="8" t="b">
        <v>0</v>
      </c>
    </row>
    <row r="1694" s="8" customFormat="1" spans="1:11">
      <c r="A1694" s="8" t="s">
        <v>9828</v>
      </c>
      <c r="B1694" s="8" t="s">
        <v>9557</v>
      </c>
      <c r="D1694" s="8" t="s">
        <v>7089</v>
      </c>
      <c r="E1694" s="8" t="s">
        <v>8869</v>
      </c>
      <c r="F1694" s="8">
        <v>64801</v>
      </c>
      <c r="H1694" s="8" t="s">
        <v>7018</v>
      </c>
      <c r="I1694" s="8" t="s">
        <v>6496</v>
      </c>
      <c r="J1694" s="8">
        <v>-2</v>
      </c>
      <c r="K1694" s="8" t="b">
        <v>0</v>
      </c>
    </row>
    <row r="1695" s="8" customFormat="1" spans="1:11">
      <c r="A1695" s="8" t="s">
        <v>9829</v>
      </c>
      <c r="B1695" s="8" t="s">
        <v>9522</v>
      </c>
      <c r="D1695" s="8" t="s">
        <v>7026</v>
      </c>
      <c r="E1695" s="8" t="s">
        <v>7889</v>
      </c>
      <c r="H1695" s="8" t="s">
        <v>7159</v>
      </c>
      <c r="I1695" s="8" t="s">
        <v>6496</v>
      </c>
      <c r="J1695" s="8">
        <v>-2</v>
      </c>
      <c r="K1695" s="8" t="b">
        <v>0</v>
      </c>
    </row>
    <row r="1696" s="8" customFormat="1" spans="1:11">
      <c r="A1696" s="8" t="s">
        <v>9830</v>
      </c>
      <c r="B1696" s="8" t="s">
        <v>9531</v>
      </c>
      <c r="D1696" s="8" t="s">
        <v>7079</v>
      </c>
      <c r="E1696" s="8" t="s">
        <v>1435</v>
      </c>
      <c r="F1696" s="8">
        <v>97209</v>
      </c>
      <c r="H1696" s="8" t="s">
        <v>7018</v>
      </c>
      <c r="I1696" s="8" t="s">
        <v>6496</v>
      </c>
      <c r="J1696" s="8">
        <v>-2</v>
      </c>
      <c r="K1696" s="8" t="b">
        <v>0</v>
      </c>
    </row>
    <row r="1697" s="8" customFormat="1" spans="1:11">
      <c r="A1697" s="8" t="s">
        <v>9831</v>
      </c>
      <c r="B1697" s="8" t="s">
        <v>7024</v>
      </c>
      <c r="D1697" s="8" t="s">
        <v>7026</v>
      </c>
      <c r="E1697" s="8" t="s">
        <v>2370</v>
      </c>
      <c r="F1697" s="8">
        <v>91103</v>
      </c>
      <c r="G1697" s="8" t="s">
        <v>7027</v>
      </c>
      <c r="H1697" s="8" t="s">
        <v>7018</v>
      </c>
      <c r="I1697" s="8" t="s">
        <v>6496</v>
      </c>
      <c r="J1697" s="8">
        <v>-2</v>
      </c>
      <c r="K1697" s="8" t="b">
        <v>0</v>
      </c>
    </row>
    <row r="1698" s="8" customFormat="1" spans="1:11">
      <c r="A1698" s="8" t="s">
        <v>9832</v>
      </c>
      <c r="B1698" s="8" t="s">
        <v>7035</v>
      </c>
      <c r="D1698" s="8" t="s">
        <v>7048</v>
      </c>
      <c r="E1698" s="8" t="s">
        <v>9833</v>
      </c>
      <c r="F1698" s="8">
        <v>33461</v>
      </c>
      <c r="G1698" s="8" t="s">
        <v>7038</v>
      </c>
      <c r="H1698" s="8" t="s">
        <v>7028</v>
      </c>
      <c r="I1698" s="8" t="s">
        <v>6496</v>
      </c>
      <c r="J1698" s="8">
        <v>-2</v>
      </c>
      <c r="K1698" s="8" t="b">
        <v>0</v>
      </c>
    </row>
    <row r="1699" s="8" customFormat="1" spans="1:11">
      <c r="A1699" s="8" t="s">
        <v>9834</v>
      </c>
      <c r="B1699" s="8" t="s">
        <v>7024</v>
      </c>
      <c r="D1699" s="8" t="s">
        <v>7111</v>
      </c>
      <c r="E1699" s="8" t="s">
        <v>2430</v>
      </c>
      <c r="F1699" s="8">
        <v>75229</v>
      </c>
      <c r="G1699" s="8" t="s">
        <v>7027</v>
      </c>
      <c r="H1699" s="8" t="s">
        <v>7018</v>
      </c>
      <c r="I1699" s="8" t="s">
        <v>6496</v>
      </c>
      <c r="J1699" s="8">
        <v>-2</v>
      </c>
      <c r="K1699" s="8" t="b">
        <v>0</v>
      </c>
    </row>
    <row r="1700" s="8" customFormat="1" spans="1:11">
      <c r="A1700" s="8" t="s">
        <v>9835</v>
      </c>
      <c r="B1700" s="8" t="s">
        <v>7035</v>
      </c>
      <c r="D1700" s="8" t="s">
        <v>7048</v>
      </c>
      <c r="E1700" s="8" t="s">
        <v>9836</v>
      </c>
      <c r="F1700" s="8">
        <v>34654</v>
      </c>
      <c r="G1700" s="8" t="s">
        <v>7038</v>
      </c>
      <c r="H1700" s="8" t="s">
        <v>7028</v>
      </c>
      <c r="I1700" s="8" t="s">
        <v>6496</v>
      </c>
      <c r="J1700" s="8">
        <v>-2</v>
      </c>
      <c r="K1700" s="8" t="b">
        <v>0</v>
      </c>
    </row>
    <row r="1701" s="8" customFormat="1" spans="1:11">
      <c r="A1701" s="8" t="s">
        <v>9837</v>
      </c>
      <c r="B1701" s="8" t="s">
        <v>7055</v>
      </c>
      <c r="D1701" s="8" t="s">
        <v>7174</v>
      </c>
      <c r="E1701" s="8" t="s">
        <v>9838</v>
      </c>
      <c r="F1701" s="8">
        <v>20132</v>
      </c>
      <c r="H1701" s="8" t="s">
        <v>7018</v>
      </c>
      <c r="I1701" s="8" t="s">
        <v>6496</v>
      </c>
      <c r="J1701" s="8">
        <v>-2</v>
      </c>
      <c r="K1701" s="8" t="b">
        <v>0</v>
      </c>
    </row>
    <row r="1702" s="8" customFormat="1" spans="1:11">
      <c r="A1702" s="8" t="s">
        <v>9839</v>
      </c>
      <c r="B1702" s="8" t="s">
        <v>7051</v>
      </c>
      <c r="D1702" s="8" t="s">
        <v>7113</v>
      </c>
      <c r="E1702" s="8" t="s">
        <v>63</v>
      </c>
      <c r="F1702" s="8">
        <v>19102</v>
      </c>
      <c r="G1702" s="8" t="s">
        <v>7017</v>
      </c>
      <c r="H1702" s="8" t="s">
        <v>7018</v>
      </c>
      <c r="I1702" s="8" t="s">
        <v>6496</v>
      </c>
      <c r="J1702" s="8">
        <v>-2</v>
      </c>
      <c r="K1702" s="8" t="b">
        <v>0</v>
      </c>
    </row>
    <row r="1703" s="8" customFormat="1" spans="1:11">
      <c r="A1703" s="8" t="s">
        <v>9840</v>
      </c>
      <c r="B1703" s="8" t="s">
        <v>7030</v>
      </c>
      <c r="D1703" s="8" t="s">
        <v>7191</v>
      </c>
      <c r="E1703" s="8" t="s">
        <v>9841</v>
      </c>
      <c r="F1703" s="8">
        <v>98362</v>
      </c>
      <c r="G1703" s="8" t="s">
        <v>7027</v>
      </c>
      <c r="H1703" s="8" t="s">
        <v>7028</v>
      </c>
      <c r="I1703" s="8" t="s">
        <v>6496</v>
      </c>
      <c r="J1703" s="8">
        <v>-2</v>
      </c>
      <c r="K1703" s="8" t="b">
        <v>0</v>
      </c>
    </row>
    <row r="1704" s="8" customFormat="1" spans="1:11">
      <c r="A1704" s="8" t="s">
        <v>9842</v>
      </c>
      <c r="B1704" s="8" t="s">
        <v>9531</v>
      </c>
      <c r="D1704" s="8" t="s">
        <v>7113</v>
      </c>
      <c r="E1704" s="8" t="s">
        <v>63</v>
      </c>
      <c r="F1704" s="8">
        <v>19102</v>
      </c>
      <c r="H1704" s="8" t="s">
        <v>7018</v>
      </c>
      <c r="I1704" s="8" t="s">
        <v>6496</v>
      </c>
      <c r="J1704" s="8">
        <v>-2</v>
      </c>
      <c r="K1704" s="8" t="b">
        <v>0</v>
      </c>
    </row>
    <row r="1705" s="8" customFormat="1" spans="1:11">
      <c r="A1705" s="8" t="s">
        <v>9843</v>
      </c>
      <c r="B1705" s="8" t="s">
        <v>9531</v>
      </c>
      <c r="D1705" s="8" t="s">
        <v>7113</v>
      </c>
      <c r="E1705" s="8" t="s">
        <v>289</v>
      </c>
      <c r="F1705" s="8">
        <v>17608</v>
      </c>
      <c r="H1705" s="8" t="s">
        <v>7018</v>
      </c>
      <c r="I1705" s="8" t="s">
        <v>6496</v>
      </c>
      <c r="J1705" s="8">
        <v>-2</v>
      </c>
      <c r="K1705" s="8" t="b">
        <v>0</v>
      </c>
    </row>
    <row r="1706" s="8" customFormat="1" spans="1:11">
      <c r="A1706" s="8" t="s">
        <v>9844</v>
      </c>
      <c r="B1706" s="8" t="s">
        <v>7015</v>
      </c>
      <c r="C1706" s="8" t="s">
        <v>9845</v>
      </c>
      <c r="D1706" s="8" t="s">
        <v>7113</v>
      </c>
      <c r="E1706" s="8" t="s">
        <v>8031</v>
      </c>
      <c r="F1706" s="8">
        <v>16563</v>
      </c>
      <c r="G1706" s="8" t="s">
        <v>7017</v>
      </c>
      <c r="H1706" s="8" t="s">
        <v>7028</v>
      </c>
      <c r="I1706" s="8" t="s">
        <v>6496</v>
      </c>
      <c r="J1706" s="8">
        <v>-2</v>
      </c>
      <c r="K1706" s="8" t="b">
        <v>0</v>
      </c>
    </row>
    <row r="1707" s="8" customFormat="1" spans="1:11">
      <c r="A1707" s="8" t="s">
        <v>9846</v>
      </c>
      <c r="B1707" s="8" t="s">
        <v>7015</v>
      </c>
      <c r="D1707" s="8" t="s">
        <v>7113</v>
      </c>
      <c r="G1707" s="8" t="s">
        <v>7017</v>
      </c>
      <c r="H1707" s="8" t="s">
        <v>7028</v>
      </c>
      <c r="I1707" s="8" t="s">
        <v>6496</v>
      </c>
      <c r="J1707" s="8">
        <v>-2</v>
      </c>
      <c r="K1707" s="8" t="b">
        <v>0</v>
      </c>
    </row>
    <row r="1708" s="8" customFormat="1" spans="1:11">
      <c r="A1708" s="8" t="s">
        <v>9847</v>
      </c>
      <c r="B1708" s="8" t="s">
        <v>7015</v>
      </c>
      <c r="C1708" s="8" t="s">
        <v>9845</v>
      </c>
      <c r="D1708" s="8" t="s">
        <v>7113</v>
      </c>
      <c r="E1708" s="8" t="s">
        <v>7283</v>
      </c>
      <c r="F1708" s="8">
        <v>17057</v>
      </c>
      <c r="G1708" s="8" t="s">
        <v>7017</v>
      </c>
      <c r="H1708" s="8" t="s">
        <v>7028</v>
      </c>
      <c r="I1708" s="8" t="s">
        <v>6496</v>
      </c>
      <c r="J1708" s="8">
        <v>-2</v>
      </c>
      <c r="K1708" s="8" t="b">
        <v>0</v>
      </c>
    </row>
    <row r="1709" s="8" customFormat="1" spans="1:11">
      <c r="A1709" s="8" t="s">
        <v>9848</v>
      </c>
      <c r="B1709" s="8" t="s">
        <v>7035</v>
      </c>
      <c r="D1709" s="8" t="s">
        <v>7048</v>
      </c>
      <c r="E1709" s="8" t="s">
        <v>7573</v>
      </c>
      <c r="F1709" s="8">
        <v>32504</v>
      </c>
      <c r="G1709" s="8" t="s">
        <v>7038</v>
      </c>
      <c r="H1709" s="8" t="s">
        <v>7028</v>
      </c>
      <c r="I1709" s="8" t="s">
        <v>6496</v>
      </c>
      <c r="J1709" s="8">
        <v>-2</v>
      </c>
      <c r="K1709" s="8" t="b">
        <v>0</v>
      </c>
    </row>
    <row r="1710" s="8" customFormat="1" spans="1:11">
      <c r="A1710" s="8" t="s">
        <v>9849</v>
      </c>
      <c r="B1710" s="8" t="s">
        <v>9522</v>
      </c>
      <c r="D1710" s="8" t="s">
        <v>7066</v>
      </c>
      <c r="E1710" s="8" t="s">
        <v>7067</v>
      </c>
      <c r="H1710" s="8" t="s">
        <v>7018</v>
      </c>
      <c r="I1710" s="8" t="s">
        <v>6496</v>
      </c>
      <c r="J1710" s="8">
        <v>-2</v>
      </c>
      <c r="K1710" s="8" t="b">
        <v>0</v>
      </c>
    </row>
    <row r="1711" s="8" customFormat="1" spans="1:11">
      <c r="A1711" s="8" t="s">
        <v>9850</v>
      </c>
      <c r="B1711" s="8" t="s">
        <v>7051</v>
      </c>
      <c r="D1711" s="8" t="s">
        <v>7113</v>
      </c>
      <c r="E1711" s="8" t="s">
        <v>9851</v>
      </c>
      <c r="F1711" s="8">
        <v>15071</v>
      </c>
      <c r="G1711" s="8" t="s">
        <v>7017</v>
      </c>
      <c r="H1711" s="8" t="s">
        <v>7018</v>
      </c>
      <c r="I1711" s="8" t="s">
        <v>6496</v>
      </c>
      <c r="J1711" s="8">
        <v>-2</v>
      </c>
      <c r="K1711" s="8" t="b">
        <v>0</v>
      </c>
    </row>
    <row r="1712" s="8" customFormat="1" spans="1:11">
      <c r="A1712" s="8" t="s">
        <v>9852</v>
      </c>
      <c r="B1712" s="8" t="s">
        <v>9522</v>
      </c>
      <c r="D1712" s="8" t="s">
        <v>7183</v>
      </c>
      <c r="E1712" s="8" t="s">
        <v>1841</v>
      </c>
      <c r="F1712" s="8">
        <v>80014</v>
      </c>
      <c r="H1712" s="8" t="s">
        <v>7159</v>
      </c>
      <c r="I1712" s="8" t="s">
        <v>6496</v>
      </c>
      <c r="J1712" s="8">
        <v>-2</v>
      </c>
      <c r="K1712" s="8" t="b">
        <v>0</v>
      </c>
    </row>
    <row r="1713" s="8" customFormat="1" spans="1:11">
      <c r="A1713" s="8" t="s">
        <v>9853</v>
      </c>
      <c r="B1713" s="8" t="s">
        <v>7051</v>
      </c>
      <c r="D1713" s="8" t="s">
        <v>7066</v>
      </c>
      <c r="E1713" s="8" t="s">
        <v>9854</v>
      </c>
      <c r="F1713" s="8">
        <v>11375</v>
      </c>
      <c r="G1713" s="8" t="s">
        <v>7017</v>
      </c>
      <c r="H1713" s="8" t="s">
        <v>7159</v>
      </c>
      <c r="I1713" s="8" t="s">
        <v>6496</v>
      </c>
      <c r="J1713" s="8">
        <v>-2</v>
      </c>
      <c r="K1713" s="8" t="b">
        <v>0</v>
      </c>
    </row>
    <row r="1714" s="8" customFormat="1" spans="1:11">
      <c r="A1714" s="8" t="s">
        <v>9855</v>
      </c>
      <c r="B1714" s="8" t="s">
        <v>7035</v>
      </c>
      <c r="D1714" s="8" t="s">
        <v>7048</v>
      </c>
      <c r="E1714" s="8" t="s">
        <v>9856</v>
      </c>
      <c r="F1714" s="8">
        <v>33881</v>
      </c>
      <c r="G1714" s="8" t="s">
        <v>7038</v>
      </c>
      <c r="H1714" s="8" t="s">
        <v>7028</v>
      </c>
      <c r="I1714" s="8" t="s">
        <v>6496</v>
      </c>
      <c r="J1714" s="8">
        <v>-2</v>
      </c>
      <c r="K1714" s="8" t="b">
        <v>0</v>
      </c>
    </row>
    <row r="1715" s="8" customFormat="1" spans="1:11">
      <c r="A1715" s="8" t="s">
        <v>9857</v>
      </c>
      <c r="B1715" s="8" t="s">
        <v>7042</v>
      </c>
      <c r="D1715" s="8" t="s">
        <v>7598</v>
      </c>
      <c r="E1715" s="8" t="s">
        <v>7714</v>
      </c>
      <c r="F1715" s="8">
        <v>614</v>
      </c>
      <c r="H1715" s="8" t="s">
        <v>7018</v>
      </c>
      <c r="I1715" s="8" t="s">
        <v>6496</v>
      </c>
      <c r="J1715" s="8">
        <v>-2</v>
      </c>
      <c r="K1715" s="8" t="b">
        <v>0</v>
      </c>
    </row>
    <row r="1716" s="8" customFormat="1" spans="1:11">
      <c r="A1716" s="8" t="s">
        <v>9858</v>
      </c>
      <c r="B1716" s="8" t="s">
        <v>7055</v>
      </c>
      <c r="D1716" s="8" t="s">
        <v>7075</v>
      </c>
      <c r="E1716" s="8" t="s">
        <v>2403</v>
      </c>
      <c r="F1716" s="8">
        <v>43235</v>
      </c>
      <c r="H1716" s="8" t="s">
        <v>7018</v>
      </c>
      <c r="I1716" s="8" t="s">
        <v>6496</v>
      </c>
      <c r="J1716" s="8">
        <v>-2</v>
      </c>
      <c r="K1716" s="8" t="b">
        <v>0</v>
      </c>
    </row>
    <row r="1717" s="8" customFormat="1" spans="1:11">
      <c r="A1717" s="8" t="s">
        <v>9859</v>
      </c>
      <c r="B1717" s="8" t="s">
        <v>9531</v>
      </c>
      <c r="D1717" s="8" t="s">
        <v>7066</v>
      </c>
      <c r="E1717" s="8" t="s">
        <v>3500</v>
      </c>
      <c r="F1717" s="8">
        <v>11205</v>
      </c>
      <c r="H1717" s="8" t="s">
        <v>7018</v>
      </c>
      <c r="I1717" s="8" t="s">
        <v>6496</v>
      </c>
      <c r="J1717" s="8">
        <v>-2</v>
      </c>
      <c r="K1717" s="8" t="b">
        <v>0</v>
      </c>
    </row>
    <row r="1718" s="8" customFormat="1" spans="1:11">
      <c r="A1718" s="8" t="s">
        <v>9860</v>
      </c>
      <c r="B1718" s="8" t="s">
        <v>9522</v>
      </c>
      <c r="D1718" s="8" t="s">
        <v>7422</v>
      </c>
      <c r="E1718" s="8" t="s">
        <v>2833</v>
      </c>
      <c r="H1718" s="8" t="s">
        <v>7159</v>
      </c>
      <c r="I1718" s="8" t="s">
        <v>6496</v>
      </c>
      <c r="J1718" s="8">
        <v>-2</v>
      </c>
      <c r="K1718" s="8" t="b">
        <v>0</v>
      </c>
    </row>
    <row r="1719" s="8" customFormat="1" spans="1:11">
      <c r="A1719" s="8" t="s">
        <v>9861</v>
      </c>
      <c r="B1719" s="8" t="s">
        <v>7030</v>
      </c>
      <c r="D1719" s="8" t="s">
        <v>7183</v>
      </c>
      <c r="E1719" s="8" t="s">
        <v>8384</v>
      </c>
      <c r="F1719" s="8">
        <v>81004</v>
      </c>
      <c r="G1719" s="8" t="s">
        <v>7027</v>
      </c>
      <c r="H1719" s="8" t="s">
        <v>7028</v>
      </c>
      <c r="I1719" s="8" t="s">
        <v>6496</v>
      </c>
      <c r="J1719" s="8">
        <v>-2</v>
      </c>
      <c r="K1719" s="8" t="b">
        <v>0</v>
      </c>
    </row>
    <row r="1720" s="8" customFormat="1" spans="1:11">
      <c r="A1720" s="8" t="s">
        <v>9862</v>
      </c>
      <c r="B1720" s="8" t="s">
        <v>9531</v>
      </c>
      <c r="D1720" s="8" t="s">
        <v>7598</v>
      </c>
      <c r="E1720" s="8" t="s">
        <v>7599</v>
      </c>
      <c r="F1720" s="8">
        <v>907</v>
      </c>
      <c r="H1720" s="8" t="s">
        <v>7028</v>
      </c>
      <c r="I1720" s="8" t="s">
        <v>6496</v>
      </c>
      <c r="J1720" s="8">
        <v>-2</v>
      </c>
      <c r="K1720" s="8" t="b">
        <v>0</v>
      </c>
    </row>
    <row r="1721" s="8" customFormat="1" spans="1:11">
      <c r="A1721" s="8" t="s">
        <v>9863</v>
      </c>
      <c r="B1721" s="8" t="s">
        <v>7040</v>
      </c>
      <c r="D1721" s="8" t="s">
        <v>7089</v>
      </c>
      <c r="E1721" s="8" t="s">
        <v>9697</v>
      </c>
      <c r="F1721" s="8">
        <v>63113</v>
      </c>
      <c r="G1721" s="8" t="s">
        <v>7022</v>
      </c>
      <c r="H1721" s="8" t="s">
        <v>7018</v>
      </c>
      <c r="I1721" s="8" t="s">
        <v>6496</v>
      </c>
      <c r="J1721" s="8">
        <v>-2</v>
      </c>
      <c r="K1721" s="8" t="b">
        <v>0</v>
      </c>
    </row>
    <row r="1722" s="8" customFormat="1" spans="1:11">
      <c r="A1722" s="8" t="s">
        <v>9864</v>
      </c>
      <c r="B1722" s="8" t="s">
        <v>9533</v>
      </c>
      <c r="D1722" s="8" t="s">
        <v>7223</v>
      </c>
      <c r="H1722" s="8" t="s">
        <v>7159</v>
      </c>
      <c r="I1722" s="8" t="s">
        <v>6496</v>
      </c>
      <c r="J1722" s="8">
        <v>-2</v>
      </c>
      <c r="K1722" s="8" t="b">
        <v>0</v>
      </c>
    </row>
    <row r="1723" s="8" customFormat="1" spans="1:11">
      <c r="A1723" s="8" t="s">
        <v>9865</v>
      </c>
      <c r="B1723" s="8" t="s">
        <v>7030</v>
      </c>
      <c r="D1723" s="8" t="s">
        <v>7183</v>
      </c>
      <c r="E1723" s="8" t="s">
        <v>7603</v>
      </c>
      <c r="F1723" s="8">
        <v>80228</v>
      </c>
      <c r="G1723" s="8" t="s">
        <v>7027</v>
      </c>
      <c r="H1723" s="8" t="s">
        <v>7028</v>
      </c>
      <c r="I1723" s="8" t="s">
        <v>6496</v>
      </c>
      <c r="J1723" s="8">
        <v>-2</v>
      </c>
      <c r="K1723" s="8" t="b">
        <v>0</v>
      </c>
    </row>
    <row r="1724" s="8" customFormat="1" spans="1:11">
      <c r="A1724" s="8" t="s">
        <v>9866</v>
      </c>
      <c r="B1724" s="8" t="s">
        <v>9533</v>
      </c>
      <c r="C1724" s="8" t="s">
        <v>9867</v>
      </c>
      <c r="E1724" s="8" t="s">
        <v>9868</v>
      </c>
      <c r="H1724" s="8" t="s">
        <v>7018</v>
      </c>
      <c r="I1724" s="8" t="s">
        <v>6496</v>
      </c>
      <c r="J1724" s="8">
        <v>-2</v>
      </c>
      <c r="K1724" s="8" t="b">
        <v>0</v>
      </c>
    </row>
    <row r="1725" s="8" customFormat="1" spans="1:11">
      <c r="A1725" s="8" t="s">
        <v>9869</v>
      </c>
      <c r="B1725" s="8" t="s">
        <v>7030</v>
      </c>
      <c r="D1725" s="8" t="s">
        <v>7191</v>
      </c>
      <c r="E1725" s="8" t="s">
        <v>9870</v>
      </c>
      <c r="F1725" s="8">
        <v>98056</v>
      </c>
      <c r="G1725" s="8" t="s">
        <v>7027</v>
      </c>
      <c r="H1725" s="8" t="s">
        <v>7028</v>
      </c>
      <c r="I1725" s="8" t="s">
        <v>6496</v>
      </c>
      <c r="J1725" s="8">
        <v>-2</v>
      </c>
      <c r="K1725" s="8" t="b">
        <v>0</v>
      </c>
    </row>
    <row r="1726" s="8" customFormat="1" spans="1:11">
      <c r="A1726" s="8" t="s">
        <v>9871</v>
      </c>
      <c r="B1726" s="8" t="s">
        <v>9522</v>
      </c>
      <c r="D1726" s="8" t="s">
        <v>7089</v>
      </c>
      <c r="E1726" s="8" t="s">
        <v>7323</v>
      </c>
      <c r="F1726" s="8">
        <v>64132</v>
      </c>
      <c r="H1726" s="8" t="s">
        <v>7018</v>
      </c>
      <c r="I1726" s="8" t="s">
        <v>6496</v>
      </c>
      <c r="J1726" s="8">
        <v>-2</v>
      </c>
      <c r="K1726" s="8" t="b">
        <v>0</v>
      </c>
    </row>
    <row r="1727" s="8" customFormat="1" spans="1:11">
      <c r="A1727" s="8" t="s">
        <v>9872</v>
      </c>
      <c r="B1727" s="8" t="s">
        <v>9533</v>
      </c>
      <c r="C1727" s="8" t="s">
        <v>9873</v>
      </c>
      <c r="E1727" s="8" t="s">
        <v>9874</v>
      </c>
      <c r="H1727" s="8" t="s">
        <v>7018</v>
      </c>
      <c r="I1727" s="8" t="s">
        <v>6496</v>
      </c>
      <c r="J1727" s="8">
        <v>-2</v>
      </c>
      <c r="K1727" s="8" t="b">
        <v>0</v>
      </c>
    </row>
    <row r="1728" s="8" customFormat="1" spans="1:11">
      <c r="A1728" s="8" t="s">
        <v>9875</v>
      </c>
      <c r="B1728" s="8" t="s">
        <v>9531</v>
      </c>
      <c r="D1728" s="8" t="s">
        <v>7048</v>
      </c>
      <c r="E1728" s="8" t="s">
        <v>8579</v>
      </c>
      <c r="F1728" s="8">
        <v>34234</v>
      </c>
      <c r="H1728" s="8" t="s">
        <v>7018</v>
      </c>
      <c r="I1728" s="8" t="s">
        <v>6496</v>
      </c>
      <c r="J1728" s="8">
        <v>-2</v>
      </c>
      <c r="K1728" s="8" t="b">
        <v>0</v>
      </c>
    </row>
    <row r="1729" s="8" customFormat="1" spans="1:11">
      <c r="A1729" s="8" t="s">
        <v>9876</v>
      </c>
      <c r="B1729" s="8" t="s">
        <v>7030</v>
      </c>
      <c r="D1729" s="8" t="s">
        <v>7026</v>
      </c>
      <c r="E1729" s="8" t="s">
        <v>8513</v>
      </c>
      <c r="F1729" s="8">
        <v>90601</v>
      </c>
      <c r="G1729" s="8" t="s">
        <v>7027</v>
      </c>
      <c r="H1729" s="8" t="s">
        <v>7028</v>
      </c>
      <c r="I1729" s="8" t="s">
        <v>6496</v>
      </c>
      <c r="J1729" s="8">
        <v>-2</v>
      </c>
      <c r="K1729" s="8" t="b">
        <v>0</v>
      </c>
    </row>
    <row r="1730" s="8" customFormat="1" spans="1:11">
      <c r="A1730" s="8" t="s">
        <v>9877</v>
      </c>
      <c r="B1730" s="8" t="s">
        <v>9688</v>
      </c>
      <c r="C1730" s="8" t="s">
        <v>9878</v>
      </c>
      <c r="D1730" s="8" t="s">
        <v>7021</v>
      </c>
      <c r="E1730" s="8" t="s">
        <v>9280</v>
      </c>
      <c r="F1730" s="8">
        <v>47803</v>
      </c>
      <c r="H1730" s="8" t="s">
        <v>7018</v>
      </c>
      <c r="I1730" s="8" t="s">
        <v>6496</v>
      </c>
      <c r="J1730" s="8">
        <v>-2</v>
      </c>
      <c r="K1730" s="8" t="b">
        <v>0</v>
      </c>
    </row>
    <row r="1731" s="8" customFormat="1" spans="1:11">
      <c r="A1731" s="8" t="s">
        <v>9879</v>
      </c>
      <c r="B1731" s="8" t="s">
        <v>9522</v>
      </c>
      <c r="D1731" s="8" t="s">
        <v>7736</v>
      </c>
      <c r="E1731" s="8" t="s">
        <v>7737</v>
      </c>
      <c r="H1731" s="8" t="s">
        <v>7018</v>
      </c>
      <c r="I1731" s="8" t="s">
        <v>6496</v>
      </c>
      <c r="J1731" s="8">
        <v>-2</v>
      </c>
      <c r="K1731" s="8" t="b">
        <v>0</v>
      </c>
    </row>
    <row r="1732" s="8" customFormat="1" spans="1:11">
      <c r="A1732" s="8" t="s">
        <v>9880</v>
      </c>
      <c r="B1732" s="8" t="s">
        <v>7055</v>
      </c>
      <c r="D1732" s="8" t="s">
        <v>7106</v>
      </c>
      <c r="E1732" s="8" t="s">
        <v>2301</v>
      </c>
      <c r="F1732" s="8">
        <v>48206</v>
      </c>
      <c r="H1732" s="8" t="s">
        <v>7018</v>
      </c>
      <c r="I1732" s="8" t="s">
        <v>6496</v>
      </c>
      <c r="J1732" s="8">
        <v>-2</v>
      </c>
      <c r="K1732" s="8" t="b">
        <v>0</v>
      </c>
    </row>
    <row r="1733" s="8" customFormat="1" spans="1:11">
      <c r="A1733" s="8" t="s">
        <v>9881</v>
      </c>
      <c r="B1733" s="8" t="s">
        <v>9522</v>
      </c>
      <c r="C1733" s="8" t="s">
        <v>9882</v>
      </c>
      <c r="D1733" s="8" t="s">
        <v>7041</v>
      </c>
      <c r="E1733" s="8" t="s">
        <v>8847</v>
      </c>
      <c r="F1733" s="8">
        <v>61114</v>
      </c>
      <c r="H1733" s="8" t="s">
        <v>7018</v>
      </c>
      <c r="I1733" s="8" t="s">
        <v>6496</v>
      </c>
      <c r="J1733" s="8">
        <v>-2</v>
      </c>
      <c r="K1733" s="8" t="b">
        <v>0</v>
      </c>
    </row>
    <row r="1734" s="8" customFormat="1" spans="1:11">
      <c r="A1734" s="8" t="s">
        <v>9883</v>
      </c>
      <c r="B1734" s="8" t="s">
        <v>7035</v>
      </c>
      <c r="D1734" s="8" t="s">
        <v>7048</v>
      </c>
      <c r="E1734" s="8" t="s">
        <v>9884</v>
      </c>
      <c r="F1734" s="8">
        <v>32177</v>
      </c>
      <c r="G1734" s="8" t="s">
        <v>7038</v>
      </c>
      <c r="H1734" s="8" t="s">
        <v>7028</v>
      </c>
      <c r="I1734" s="8" t="s">
        <v>6496</v>
      </c>
      <c r="J1734" s="8">
        <v>-2</v>
      </c>
      <c r="K1734" s="8" t="b">
        <v>0</v>
      </c>
    </row>
    <row r="1735" s="8" customFormat="1" spans="1:11">
      <c r="A1735" s="8" t="s">
        <v>9885</v>
      </c>
      <c r="B1735" s="8" t="s">
        <v>9621</v>
      </c>
      <c r="D1735" s="8" t="s">
        <v>7086</v>
      </c>
      <c r="E1735" s="8" t="s">
        <v>9886</v>
      </c>
      <c r="F1735" s="8">
        <v>59855</v>
      </c>
      <c r="H1735" s="8" t="s">
        <v>7028</v>
      </c>
      <c r="I1735" s="8" t="s">
        <v>6496</v>
      </c>
      <c r="J1735" s="8">
        <v>-2</v>
      </c>
      <c r="K1735" s="8" t="b">
        <v>0</v>
      </c>
    </row>
    <row r="1736" s="8" customFormat="1" spans="1:11">
      <c r="A1736" s="8" t="s">
        <v>9887</v>
      </c>
      <c r="B1736" s="8" t="s">
        <v>9522</v>
      </c>
      <c r="D1736" s="8" t="s">
        <v>7026</v>
      </c>
      <c r="E1736" s="8" t="s">
        <v>9750</v>
      </c>
      <c r="F1736" s="8">
        <v>94609</v>
      </c>
      <c r="H1736" s="8" t="s">
        <v>7018</v>
      </c>
      <c r="I1736" s="8" t="s">
        <v>6496</v>
      </c>
      <c r="J1736" s="8">
        <v>-2</v>
      </c>
      <c r="K1736" s="8" t="b">
        <v>0</v>
      </c>
    </row>
    <row r="1737" s="8" customFormat="1" spans="1:11">
      <c r="A1737" s="8" t="s">
        <v>9888</v>
      </c>
      <c r="B1737" s="8" t="s">
        <v>7030</v>
      </c>
      <c r="D1737" s="8" t="s">
        <v>7026</v>
      </c>
      <c r="E1737" s="8" t="s">
        <v>1495</v>
      </c>
      <c r="F1737" s="8">
        <v>92111</v>
      </c>
      <c r="G1737" s="8" t="s">
        <v>7027</v>
      </c>
      <c r="H1737" s="8" t="s">
        <v>7028</v>
      </c>
      <c r="I1737" s="8" t="s">
        <v>6496</v>
      </c>
      <c r="J1737" s="8">
        <v>-2</v>
      </c>
      <c r="K1737" s="8" t="b">
        <v>0</v>
      </c>
    </row>
    <row r="1738" s="8" customFormat="1" spans="1:11">
      <c r="A1738" s="8" t="s">
        <v>9889</v>
      </c>
      <c r="B1738" s="8" t="s">
        <v>9531</v>
      </c>
      <c r="D1738" s="8" t="s">
        <v>7026</v>
      </c>
      <c r="E1738" s="8" t="s">
        <v>2362</v>
      </c>
      <c r="F1738" s="8">
        <v>94102</v>
      </c>
      <c r="H1738" s="8" t="s">
        <v>7018</v>
      </c>
      <c r="I1738" s="8" t="s">
        <v>6496</v>
      </c>
      <c r="J1738" s="8">
        <v>-2</v>
      </c>
      <c r="K1738" s="8" t="b">
        <v>0</v>
      </c>
    </row>
    <row r="1739" s="8" customFormat="1" spans="1:11">
      <c r="A1739" s="8" t="s">
        <v>9890</v>
      </c>
      <c r="B1739" s="8" t="s">
        <v>9522</v>
      </c>
      <c r="D1739" s="8" t="s">
        <v>7026</v>
      </c>
      <c r="E1739" s="8" t="s">
        <v>9891</v>
      </c>
      <c r="F1739" s="8">
        <v>93291</v>
      </c>
      <c r="H1739" s="8" t="s">
        <v>7159</v>
      </c>
      <c r="I1739" s="8" t="s">
        <v>6496</v>
      </c>
      <c r="J1739" s="8">
        <v>-2</v>
      </c>
      <c r="K1739" s="8" t="b">
        <v>0</v>
      </c>
    </row>
    <row r="1740" s="8" customFormat="1" spans="1:11">
      <c r="A1740" s="8" t="s">
        <v>9892</v>
      </c>
      <c r="B1740" s="8" t="s">
        <v>9754</v>
      </c>
      <c r="D1740" s="8" t="s">
        <v>7598</v>
      </c>
      <c r="E1740" s="8" t="s">
        <v>9627</v>
      </c>
      <c r="H1740" s="8" t="s">
        <v>7018</v>
      </c>
      <c r="I1740" s="8" t="s">
        <v>6496</v>
      </c>
      <c r="J1740" s="8">
        <v>-2</v>
      </c>
      <c r="K1740" s="8" t="b">
        <v>0</v>
      </c>
    </row>
    <row r="1741" s="8" customFormat="1" spans="1:11">
      <c r="A1741" s="8" t="s">
        <v>9893</v>
      </c>
      <c r="B1741" s="8" t="s">
        <v>7030</v>
      </c>
      <c r="D1741" s="8" t="s">
        <v>7026</v>
      </c>
      <c r="E1741" s="8" t="s">
        <v>9894</v>
      </c>
      <c r="F1741" s="8">
        <v>92706</v>
      </c>
      <c r="G1741" s="8" t="s">
        <v>7027</v>
      </c>
      <c r="H1741" s="8" t="s">
        <v>7028</v>
      </c>
      <c r="I1741" s="8" t="s">
        <v>6496</v>
      </c>
      <c r="J1741" s="8">
        <v>-2</v>
      </c>
      <c r="K1741" s="8" t="b">
        <v>0</v>
      </c>
    </row>
    <row r="1742" s="8" customFormat="1" spans="1:11">
      <c r="A1742" s="8" t="s">
        <v>9895</v>
      </c>
      <c r="B1742" s="8" t="s">
        <v>7035</v>
      </c>
      <c r="D1742" s="8" t="s">
        <v>7048</v>
      </c>
      <c r="E1742" s="8" t="s">
        <v>357</v>
      </c>
      <c r="F1742" s="8">
        <v>32606</v>
      </c>
      <c r="G1742" s="8" t="s">
        <v>7038</v>
      </c>
      <c r="H1742" s="8" t="s">
        <v>7028</v>
      </c>
      <c r="I1742" s="8" t="s">
        <v>6496</v>
      </c>
      <c r="J1742" s="8">
        <v>-2</v>
      </c>
      <c r="K1742" s="8" t="b">
        <v>0</v>
      </c>
    </row>
    <row r="1743" s="8" customFormat="1" spans="1:11">
      <c r="A1743" s="8" t="s">
        <v>9896</v>
      </c>
      <c r="B1743" s="8" t="s">
        <v>7030</v>
      </c>
      <c r="D1743" s="8" t="s">
        <v>7026</v>
      </c>
      <c r="E1743" s="8" t="s">
        <v>9897</v>
      </c>
      <c r="F1743" s="8">
        <v>90405</v>
      </c>
      <c r="G1743" s="8" t="s">
        <v>7027</v>
      </c>
      <c r="H1743" s="8" t="s">
        <v>7028</v>
      </c>
      <c r="I1743" s="8" t="s">
        <v>6496</v>
      </c>
      <c r="J1743" s="8">
        <v>-2</v>
      </c>
      <c r="K1743" s="8" t="b">
        <v>0</v>
      </c>
    </row>
    <row r="1744" s="8" customFormat="1" spans="1:11">
      <c r="A1744" s="8" t="s">
        <v>9898</v>
      </c>
      <c r="B1744" s="8" t="s">
        <v>7040</v>
      </c>
      <c r="D1744" s="8" t="s">
        <v>7106</v>
      </c>
      <c r="E1744" s="8" t="s">
        <v>8412</v>
      </c>
      <c r="F1744" s="8">
        <v>48152</v>
      </c>
      <c r="G1744" s="8" t="s">
        <v>7022</v>
      </c>
      <c r="H1744" s="8" t="s">
        <v>7028</v>
      </c>
      <c r="I1744" s="8" t="s">
        <v>6496</v>
      </c>
      <c r="J1744" s="8">
        <v>-2</v>
      </c>
      <c r="K1744" s="8" t="b">
        <v>0</v>
      </c>
    </row>
    <row r="1745" s="8" customFormat="1" spans="1:11">
      <c r="A1745" s="8" t="s">
        <v>9899</v>
      </c>
      <c r="B1745" s="8" t="s">
        <v>9531</v>
      </c>
      <c r="C1745" s="8" t="s">
        <v>9900</v>
      </c>
      <c r="D1745" s="8" t="s">
        <v>7041</v>
      </c>
      <c r="E1745" s="8" t="s">
        <v>1052</v>
      </c>
      <c r="F1745" s="8">
        <v>60603</v>
      </c>
      <c r="H1745" s="8" t="s">
        <v>7018</v>
      </c>
      <c r="I1745" s="8" t="s">
        <v>6496</v>
      </c>
      <c r="J1745" s="8">
        <v>-2</v>
      </c>
      <c r="K1745" s="8" t="b">
        <v>0</v>
      </c>
    </row>
    <row r="1746" s="8" customFormat="1" spans="1:11">
      <c r="A1746" s="8" t="s">
        <v>9901</v>
      </c>
      <c r="B1746" s="8" t="s">
        <v>7030</v>
      </c>
      <c r="D1746" s="8" t="s">
        <v>7191</v>
      </c>
      <c r="E1746" s="8" t="s">
        <v>89</v>
      </c>
      <c r="F1746" s="8">
        <v>98122</v>
      </c>
      <c r="G1746" s="8" t="s">
        <v>7027</v>
      </c>
      <c r="H1746" s="8" t="s">
        <v>7028</v>
      </c>
      <c r="I1746" s="8" t="s">
        <v>6496</v>
      </c>
      <c r="J1746" s="8">
        <v>-2</v>
      </c>
      <c r="K1746" s="8" t="b">
        <v>0</v>
      </c>
    </row>
    <row r="1747" s="8" customFormat="1" spans="1:11">
      <c r="A1747" s="8" t="s">
        <v>9902</v>
      </c>
      <c r="B1747" s="8" t="s">
        <v>7035</v>
      </c>
      <c r="D1747" s="8" t="s">
        <v>7048</v>
      </c>
      <c r="E1747" s="8" t="s">
        <v>9903</v>
      </c>
      <c r="F1747" s="8">
        <v>32773</v>
      </c>
      <c r="G1747" s="8" t="s">
        <v>7038</v>
      </c>
      <c r="H1747" s="8" t="s">
        <v>7028</v>
      </c>
      <c r="I1747" s="8" t="s">
        <v>6496</v>
      </c>
      <c r="J1747" s="8">
        <v>-2</v>
      </c>
      <c r="K1747" s="8" t="b">
        <v>0</v>
      </c>
    </row>
    <row r="1748" s="8" customFormat="1" spans="1:11">
      <c r="A1748" s="8" t="s">
        <v>9904</v>
      </c>
      <c r="B1748" s="8" t="s">
        <v>9522</v>
      </c>
      <c r="D1748" s="8" t="s">
        <v>7174</v>
      </c>
      <c r="E1748" s="8" t="s">
        <v>9905</v>
      </c>
      <c r="H1748" s="8" t="s">
        <v>7018</v>
      </c>
      <c r="I1748" s="8" t="s">
        <v>6496</v>
      </c>
      <c r="J1748" s="8">
        <v>-2</v>
      </c>
      <c r="K1748" s="8" t="b">
        <v>0</v>
      </c>
    </row>
    <row r="1749" s="8" customFormat="1" spans="1:11">
      <c r="A1749" s="8" t="s">
        <v>9906</v>
      </c>
      <c r="B1749" s="8" t="s">
        <v>7030</v>
      </c>
      <c r="D1749" s="8" t="s">
        <v>7026</v>
      </c>
      <c r="E1749" s="8" t="s">
        <v>8978</v>
      </c>
      <c r="F1749" s="8">
        <v>96003</v>
      </c>
      <c r="G1749" s="8" t="s">
        <v>7027</v>
      </c>
      <c r="H1749" s="8" t="s">
        <v>7028</v>
      </c>
      <c r="I1749" s="8" t="s">
        <v>6496</v>
      </c>
      <c r="J1749" s="8">
        <v>-2</v>
      </c>
      <c r="K1749" s="8" t="b">
        <v>0</v>
      </c>
    </row>
    <row r="1750" s="8" customFormat="1" spans="1:11">
      <c r="A1750" s="8" t="s">
        <v>9907</v>
      </c>
      <c r="B1750" s="8" t="s">
        <v>9621</v>
      </c>
      <c r="D1750" s="8" t="s">
        <v>7387</v>
      </c>
      <c r="E1750" s="8" t="s">
        <v>9908</v>
      </c>
      <c r="F1750" s="8">
        <v>57570</v>
      </c>
      <c r="H1750" s="8" t="s">
        <v>7028</v>
      </c>
      <c r="I1750" s="8" t="s">
        <v>6496</v>
      </c>
      <c r="J1750" s="8">
        <v>-2</v>
      </c>
      <c r="K1750" s="8" t="b">
        <v>0</v>
      </c>
    </row>
    <row r="1751" s="8" customFormat="1" spans="1:11">
      <c r="A1751" s="8" t="s">
        <v>9909</v>
      </c>
      <c r="B1751" s="8" t="s">
        <v>9621</v>
      </c>
      <c r="D1751" s="8" t="s">
        <v>7608</v>
      </c>
      <c r="E1751" s="8" t="s">
        <v>9910</v>
      </c>
      <c r="F1751" s="8">
        <v>58538</v>
      </c>
      <c r="H1751" s="8" t="s">
        <v>7028</v>
      </c>
      <c r="I1751" s="8" t="s">
        <v>6496</v>
      </c>
      <c r="J1751" s="8">
        <v>-2</v>
      </c>
      <c r="K1751" s="8" t="b">
        <v>0</v>
      </c>
    </row>
    <row r="1752" s="8" customFormat="1" spans="1:11">
      <c r="A1752" s="8" t="s">
        <v>9911</v>
      </c>
      <c r="B1752" s="8" t="s">
        <v>7030</v>
      </c>
      <c r="D1752" s="8" t="s">
        <v>7191</v>
      </c>
      <c r="E1752" s="8" t="s">
        <v>8192</v>
      </c>
      <c r="F1752" s="8">
        <v>98273</v>
      </c>
      <c r="G1752" s="8" t="s">
        <v>7027</v>
      </c>
      <c r="H1752" s="8" t="s">
        <v>7028</v>
      </c>
      <c r="I1752" s="8" t="s">
        <v>6496</v>
      </c>
      <c r="J1752" s="8">
        <v>-2</v>
      </c>
      <c r="K1752" s="8" t="b">
        <v>0</v>
      </c>
    </row>
    <row r="1753" s="8" customFormat="1" spans="1:11">
      <c r="A1753" s="8" t="s">
        <v>9912</v>
      </c>
      <c r="B1753" s="8" t="s">
        <v>7030</v>
      </c>
      <c r="D1753" s="8" t="s">
        <v>7026</v>
      </c>
      <c r="E1753" s="8" t="s">
        <v>9913</v>
      </c>
      <c r="F1753" s="8">
        <v>94066</v>
      </c>
      <c r="G1753" s="8" t="s">
        <v>7027</v>
      </c>
      <c r="H1753" s="8" t="s">
        <v>7028</v>
      </c>
      <c r="I1753" s="8" t="s">
        <v>6496</v>
      </c>
      <c r="J1753" s="8">
        <v>-2</v>
      </c>
      <c r="K1753" s="8" t="b">
        <v>0</v>
      </c>
    </row>
    <row r="1754" s="8" customFormat="1" spans="1:11">
      <c r="A1754" s="8" t="s">
        <v>9914</v>
      </c>
      <c r="B1754" s="8" t="s">
        <v>7030</v>
      </c>
      <c r="D1754" s="8" t="s">
        <v>7026</v>
      </c>
      <c r="E1754" s="8" t="s">
        <v>8784</v>
      </c>
      <c r="F1754" s="8">
        <v>94534</v>
      </c>
      <c r="G1754" s="8" t="s">
        <v>7027</v>
      </c>
      <c r="H1754" s="8" t="s">
        <v>7028</v>
      </c>
      <c r="I1754" s="8" t="s">
        <v>6496</v>
      </c>
      <c r="J1754" s="8">
        <v>-2</v>
      </c>
      <c r="K1754" s="8" t="b">
        <v>0</v>
      </c>
    </row>
    <row r="1755" s="8" customFormat="1" spans="1:11">
      <c r="A1755" s="8" t="s">
        <v>9915</v>
      </c>
      <c r="B1755" s="8" t="s">
        <v>9522</v>
      </c>
      <c r="D1755" s="8" t="s">
        <v>7089</v>
      </c>
      <c r="E1755" s="8" t="s">
        <v>8448</v>
      </c>
      <c r="H1755" s="8" t="s">
        <v>7018</v>
      </c>
      <c r="I1755" s="8" t="s">
        <v>6496</v>
      </c>
      <c r="J1755" s="8">
        <v>-2</v>
      </c>
      <c r="K1755" s="8" t="b">
        <v>0</v>
      </c>
    </row>
    <row r="1756" s="8" customFormat="1" spans="1:11">
      <c r="A1756" s="8" t="s">
        <v>9916</v>
      </c>
      <c r="B1756" s="8" t="s">
        <v>9557</v>
      </c>
      <c r="D1756" s="8" t="s">
        <v>7480</v>
      </c>
      <c r="E1756" s="8" t="s">
        <v>2751</v>
      </c>
      <c r="F1756" s="8">
        <v>40280</v>
      </c>
      <c r="H1756" s="8" t="s">
        <v>7018</v>
      </c>
      <c r="I1756" s="8" t="s">
        <v>6496</v>
      </c>
      <c r="J1756" s="8">
        <v>-2</v>
      </c>
      <c r="K1756" s="8" t="b">
        <v>0</v>
      </c>
    </row>
    <row r="1757" s="8" customFormat="1" spans="1:11">
      <c r="A1757" s="8" t="s">
        <v>9917</v>
      </c>
      <c r="B1757" s="8" t="s">
        <v>9762</v>
      </c>
      <c r="D1757" s="8" t="s">
        <v>7026</v>
      </c>
      <c r="E1757" s="8" t="s">
        <v>168</v>
      </c>
      <c r="F1757" s="8">
        <v>90013</v>
      </c>
      <c r="H1757" s="8" t="s">
        <v>7018</v>
      </c>
      <c r="I1757" s="8" t="s">
        <v>6496</v>
      </c>
      <c r="J1757" s="8">
        <v>-2</v>
      </c>
      <c r="K1757" s="8" t="b">
        <v>0</v>
      </c>
    </row>
    <row r="1758" s="8" customFormat="1" spans="1:11">
      <c r="A1758" s="8" t="s">
        <v>9918</v>
      </c>
      <c r="B1758" s="8" t="s">
        <v>9522</v>
      </c>
      <c r="D1758" s="8" t="s">
        <v>7026</v>
      </c>
      <c r="E1758" s="8" t="s">
        <v>8513</v>
      </c>
      <c r="H1758" s="8" t="s">
        <v>7018</v>
      </c>
      <c r="I1758" s="8" t="s">
        <v>6496</v>
      </c>
      <c r="J1758" s="8">
        <v>-2</v>
      </c>
      <c r="K1758" s="8" t="b">
        <v>0</v>
      </c>
    </row>
    <row r="1759" s="8" customFormat="1" spans="1:11">
      <c r="A1759" s="8" t="s">
        <v>9919</v>
      </c>
      <c r="B1759" s="8" t="s">
        <v>7035</v>
      </c>
      <c r="D1759" s="8" t="s">
        <v>7048</v>
      </c>
      <c r="E1759" s="8" t="s">
        <v>9920</v>
      </c>
      <c r="F1759" s="8">
        <v>33825</v>
      </c>
      <c r="G1759" s="8" t="s">
        <v>7038</v>
      </c>
      <c r="H1759" s="8" t="s">
        <v>7028</v>
      </c>
      <c r="I1759" s="8" t="s">
        <v>6496</v>
      </c>
      <c r="J1759" s="8">
        <v>-2</v>
      </c>
      <c r="K1759" s="8" t="b">
        <v>0</v>
      </c>
    </row>
    <row r="1760" s="8" customFormat="1" spans="1:11">
      <c r="A1760" s="8" t="s">
        <v>9921</v>
      </c>
      <c r="B1760" s="8" t="s">
        <v>7030</v>
      </c>
      <c r="C1760" s="8" t="s">
        <v>9922</v>
      </c>
      <c r="D1760" s="8" t="s">
        <v>7191</v>
      </c>
      <c r="E1760" s="8" t="s">
        <v>89</v>
      </c>
      <c r="F1760" s="8">
        <v>98106</v>
      </c>
      <c r="G1760" s="8" t="s">
        <v>7027</v>
      </c>
      <c r="H1760" s="8" t="s">
        <v>7028</v>
      </c>
      <c r="I1760" s="8" t="s">
        <v>6496</v>
      </c>
      <c r="J1760" s="8">
        <v>-2</v>
      </c>
      <c r="K1760" s="8" t="b">
        <v>0</v>
      </c>
    </row>
    <row r="1761" s="8" customFormat="1" spans="1:11">
      <c r="A1761" s="8" t="s">
        <v>9923</v>
      </c>
      <c r="B1761" s="8" t="s">
        <v>9522</v>
      </c>
      <c r="D1761" s="8" t="s">
        <v>7048</v>
      </c>
      <c r="E1761" s="8" t="s">
        <v>2143</v>
      </c>
      <c r="H1761" s="8" t="s">
        <v>7159</v>
      </c>
      <c r="I1761" s="8" t="s">
        <v>6496</v>
      </c>
      <c r="J1761" s="8">
        <v>-2</v>
      </c>
      <c r="K1761" s="8" t="b">
        <v>0</v>
      </c>
    </row>
    <row r="1762" s="8" customFormat="1" spans="1:11">
      <c r="A1762" s="8" t="s">
        <v>9924</v>
      </c>
      <c r="B1762" s="8" t="s">
        <v>7030</v>
      </c>
      <c r="D1762" s="8" t="s">
        <v>7111</v>
      </c>
      <c r="E1762" s="8" t="s">
        <v>9925</v>
      </c>
      <c r="F1762" s="8">
        <v>75160</v>
      </c>
      <c r="G1762" s="8" t="s">
        <v>7027</v>
      </c>
      <c r="H1762" s="8" t="s">
        <v>7018</v>
      </c>
      <c r="I1762" s="8" t="s">
        <v>6496</v>
      </c>
      <c r="J1762" s="8">
        <v>-2</v>
      </c>
      <c r="K1762" s="8" t="b">
        <v>0</v>
      </c>
    </row>
    <row r="1763" s="8" customFormat="1" spans="1:11">
      <c r="A1763" s="8" t="s">
        <v>9926</v>
      </c>
      <c r="B1763" s="8" t="s">
        <v>7030</v>
      </c>
      <c r="D1763" s="8" t="s">
        <v>7191</v>
      </c>
      <c r="E1763" s="8" t="s">
        <v>7192</v>
      </c>
      <c r="F1763" s="8">
        <v>99217</v>
      </c>
      <c r="G1763" s="8" t="s">
        <v>7027</v>
      </c>
      <c r="H1763" s="8" t="s">
        <v>7028</v>
      </c>
      <c r="I1763" s="8" t="s">
        <v>6496</v>
      </c>
      <c r="J1763" s="8">
        <v>-2</v>
      </c>
      <c r="K1763" s="8" t="b">
        <v>0</v>
      </c>
    </row>
    <row r="1764" s="8" customFormat="1" spans="1:11">
      <c r="A1764" s="8" t="s">
        <v>9927</v>
      </c>
      <c r="B1764" s="8" t="s">
        <v>7030</v>
      </c>
      <c r="D1764" s="8" t="s">
        <v>7191</v>
      </c>
      <c r="E1764" s="8" t="s">
        <v>7192</v>
      </c>
      <c r="F1764" s="8">
        <v>99224</v>
      </c>
      <c r="G1764" s="8" t="s">
        <v>7027</v>
      </c>
      <c r="H1764" s="8" t="s">
        <v>7028</v>
      </c>
      <c r="I1764" s="8" t="s">
        <v>6496</v>
      </c>
      <c r="J1764" s="8">
        <v>-2</v>
      </c>
      <c r="K1764" s="8" t="b">
        <v>0</v>
      </c>
    </row>
    <row r="1765" s="8" customFormat="1" spans="1:11">
      <c r="A1765" s="8" t="s">
        <v>9928</v>
      </c>
      <c r="B1765" s="8" t="s">
        <v>7035</v>
      </c>
      <c r="D1765" s="8" t="s">
        <v>7048</v>
      </c>
      <c r="E1765" s="8" t="s">
        <v>9929</v>
      </c>
      <c r="F1765" s="8">
        <v>34207</v>
      </c>
      <c r="G1765" s="8" t="s">
        <v>7038</v>
      </c>
      <c r="H1765" s="8" t="s">
        <v>7028</v>
      </c>
      <c r="I1765" s="8" t="s">
        <v>6496</v>
      </c>
      <c r="J1765" s="8">
        <v>-2</v>
      </c>
      <c r="K1765" s="8" t="b">
        <v>0</v>
      </c>
    </row>
    <row r="1766" s="8" customFormat="1" spans="1:11">
      <c r="A1766" s="8" t="s">
        <v>9930</v>
      </c>
      <c r="B1766" s="8" t="s">
        <v>9557</v>
      </c>
      <c r="C1766" s="8" t="s">
        <v>9931</v>
      </c>
      <c r="D1766" s="8" t="s">
        <v>7113</v>
      </c>
      <c r="E1766" s="8" t="s">
        <v>9932</v>
      </c>
      <c r="F1766" s="8">
        <v>19096</v>
      </c>
      <c r="H1766" s="8" t="s">
        <v>7018</v>
      </c>
      <c r="I1766" s="8" t="s">
        <v>6496</v>
      </c>
      <c r="J1766" s="8">
        <v>-2</v>
      </c>
      <c r="K1766" s="8" t="b">
        <v>0</v>
      </c>
    </row>
    <row r="1767" s="8" customFormat="1" spans="1:11">
      <c r="A1767" s="8" t="s">
        <v>9933</v>
      </c>
      <c r="B1767" s="8" t="s">
        <v>9522</v>
      </c>
      <c r="C1767" s="8" t="s">
        <v>9934</v>
      </c>
      <c r="D1767" s="8" t="s">
        <v>7041</v>
      </c>
      <c r="E1767" s="8" t="s">
        <v>9001</v>
      </c>
      <c r="F1767" s="8">
        <v>61603</v>
      </c>
      <c r="H1767" s="8" t="s">
        <v>7018</v>
      </c>
      <c r="I1767" s="8" t="s">
        <v>6496</v>
      </c>
      <c r="J1767" s="8">
        <v>-2</v>
      </c>
      <c r="K1767" s="8" t="b">
        <v>0</v>
      </c>
    </row>
    <row r="1768" s="8" customFormat="1" spans="1:11">
      <c r="A1768" s="8" t="s">
        <v>9935</v>
      </c>
      <c r="B1768" s="8" t="s">
        <v>9522</v>
      </c>
      <c r="C1768" s="8" t="s">
        <v>8300</v>
      </c>
      <c r="D1768" s="8" t="s">
        <v>7041</v>
      </c>
      <c r="E1768" s="8" t="s">
        <v>7520</v>
      </c>
      <c r="F1768" s="8">
        <v>62702</v>
      </c>
      <c r="H1768" s="8" t="s">
        <v>7018</v>
      </c>
      <c r="I1768" s="8" t="s">
        <v>6496</v>
      </c>
      <c r="J1768" s="8">
        <v>-2</v>
      </c>
      <c r="K1768" s="8" t="b">
        <v>0</v>
      </c>
    </row>
    <row r="1769" s="8" customFormat="1" spans="1:11">
      <c r="A1769" s="8" t="s">
        <v>9936</v>
      </c>
      <c r="B1769" s="8" t="s">
        <v>9557</v>
      </c>
      <c r="C1769" s="8" t="s">
        <v>9937</v>
      </c>
      <c r="D1769" s="8" t="s">
        <v>7048</v>
      </c>
      <c r="E1769" s="8" t="s">
        <v>953</v>
      </c>
      <c r="F1769" s="8">
        <v>33165</v>
      </c>
      <c r="H1769" s="8" t="s">
        <v>7018</v>
      </c>
      <c r="I1769" s="8" t="s">
        <v>6496</v>
      </c>
      <c r="J1769" s="8">
        <v>-2</v>
      </c>
      <c r="K1769" s="8" t="b">
        <v>0</v>
      </c>
    </row>
    <row r="1770" s="8" customFormat="1" spans="1:11">
      <c r="A1770" s="8" t="s">
        <v>9938</v>
      </c>
      <c r="B1770" s="8" t="s">
        <v>9557</v>
      </c>
      <c r="C1770" s="8" t="s">
        <v>9939</v>
      </c>
      <c r="D1770" s="8" t="s">
        <v>7384</v>
      </c>
      <c r="E1770" s="8" t="s">
        <v>9791</v>
      </c>
      <c r="F1770" s="8">
        <v>70457</v>
      </c>
      <c r="H1770" s="8" t="s">
        <v>7018</v>
      </c>
      <c r="I1770" s="8" t="s">
        <v>6496</v>
      </c>
      <c r="J1770" s="8">
        <v>-2</v>
      </c>
      <c r="K1770" s="8" t="b">
        <v>0</v>
      </c>
    </row>
    <row r="1771" s="8" customFormat="1" spans="1:11">
      <c r="A1771" s="8" t="s">
        <v>9940</v>
      </c>
      <c r="B1771" s="8" t="s">
        <v>9522</v>
      </c>
      <c r="D1771" s="8" t="s">
        <v>7137</v>
      </c>
      <c r="E1771" s="8" t="s">
        <v>8489</v>
      </c>
      <c r="H1771" s="8" t="s">
        <v>7018</v>
      </c>
      <c r="I1771" s="8" t="s">
        <v>6496</v>
      </c>
      <c r="J1771" s="8">
        <v>-2</v>
      </c>
      <c r="K1771" s="8" t="b">
        <v>0</v>
      </c>
    </row>
    <row r="1772" s="8" customFormat="1" spans="1:11">
      <c r="A1772" s="8" t="s">
        <v>9941</v>
      </c>
      <c r="B1772" s="8" t="s">
        <v>9621</v>
      </c>
      <c r="D1772" s="8" t="s">
        <v>7086</v>
      </c>
      <c r="E1772" s="8" t="s">
        <v>9942</v>
      </c>
      <c r="H1772" s="8" t="s">
        <v>7028</v>
      </c>
      <c r="I1772" s="8" t="s">
        <v>6496</v>
      </c>
      <c r="J1772" s="8">
        <v>-2</v>
      </c>
      <c r="K1772" s="8" t="b">
        <v>0</v>
      </c>
    </row>
    <row r="1773" s="8" customFormat="1" spans="1:11">
      <c r="A1773" s="8" t="s">
        <v>9943</v>
      </c>
      <c r="B1773" s="8" t="s">
        <v>7035</v>
      </c>
      <c r="C1773" s="8" t="s">
        <v>9944</v>
      </c>
      <c r="D1773" s="8" t="s">
        <v>7048</v>
      </c>
      <c r="E1773" s="8" t="s">
        <v>1090</v>
      </c>
      <c r="F1773" s="8">
        <v>33733</v>
      </c>
      <c r="G1773" s="8" t="s">
        <v>7038</v>
      </c>
      <c r="H1773" s="8" t="s">
        <v>7028</v>
      </c>
      <c r="I1773" s="8" t="s">
        <v>6496</v>
      </c>
      <c r="J1773" s="8">
        <v>-2</v>
      </c>
      <c r="K1773" s="8" t="b">
        <v>0</v>
      </c>
    </row>
    <row r="1774" s="8" customFormat="1" spans="1:11">
      <c r="A1774" s="8" t="s">
        <v>9945</v>
      </c>
      <c r="B1774" s="8" t="s">
        <v>9533</v>
      </c>
      <c r="D1774" s="8" t="s">
        <v>7174</v>
      </c>
      <c r="E1774" s="8" t="s">
        <v>649</v>
      </c>
      <c r="H1774" s="8" t="s">
        <v>7159</v>
      </c>
      <c r="I1774" s="8" t="s">
        <v>6496</v>
      </c>
      <c r="J1774" s="8">
        <v>-2</v>
      </c>
      <c r="K1774" s="8" t="b">
        <v>0</v>
      </c>
    </row>
    <row r="1775" s="8" customFormat="1" spans="1:11">
      <c r="A1775" s="8" t="s">
        <v>9946</v>
      </c>
      <c r="B1775" s="8" t="s">
        <v>7015</v>
      </c>
      <c r="D1775" s="8" t="s">
        <v>7471</v>
      </c>
      <c r="E1775" s="8" t="s">
        <v>7472</v>
      </c>
      <c r="F1775" s="8">
        <v>20005</v>
      </c>
      <c r="G1775" s="8" t="s">
        <v>7017</v>
      </c>
      <c r="H1775" s="8" t="s">
        <v>7159</v>
      </c>
      <c r="I1775" s="8" t="s">
        <v>6496</v>
      </c>
      <c r="J1775" s="8">
        <v>-2</v>
      </c>
      <c r="K1775" s="8" t="b">
        <v>0</v>
      </c>
    </row>
    <row r="1776" s="8" customFormat="1" spans="1:11">
      <c r="A1776" s="8" t="s">
        <v>9947</v>
      </c>
      <c r="B1776" s="8" t="s">
        <v>7047</v>
      </c>
      <c r="D1776" s="8" t="s">
        <v>7480</v>
      </c>
      <c r="E1776" s="8" t="s">
        <v>2751</v>
      </c>
      <c r="F1776" s="8">
        <v>40205</v>
      </c>
      <c r="G1776" s="8" t="s">
        <v>7038</v>
      </c>
      <c r="H1776" s="8" t="s">
        <v>7159</v>
      </c>
      <c r="I1776" s="8" t="s">
        <v>6496</v>
      </c>
      <c r="J1776" s="8">
        <v>-2</v>
      </c>
      <c r="K1776" s="8" t="b">
        <v>0</v>
      </c>
    </row>
    <row r="1777" s="8" customFormat="1" spans="1:11">
      <c r="A1777" s="8" t="s">
        <v>9948</v>
      </c>
      <c r="B1777" s="8" t="s">
        <v>9557</v>
      </c>
      <c r="D1777" s="8" t="s">
        <v>7026</v>
      </c>
      <c r="E1777" s="8" t="s">
        <v>9949</v>
      </c>
      <c r="H1777" s="8" t="s">
        <v>7018</v>
      </c>
      <c r="I1777" s="8" t="s">
        <v>6496</v>
      </c>
      <c r="J1777" s="8">
        <v>-2</v>
      </c>
      <c r="K1777" s="8" t="b">
        <v>0</v>
      </c>
    </row>
    <row r="1778" s="8" customFormat="1" spans="1:11">
      <c r="A1778" s="8" t="s">
        <v>9950</v>
      </c>
      <c r="B1778" s="8" t="s">
        <v>9754</v>
      </c>
      <c r="C1778" s="8" t="s">
        <v>9951</v>
      </c>
      <c r="D1778" s="8" t="s">
        <v>7066</v>
      </c>
      <c r="E1778" s="8" t="s">
        <v>3500</v>
      </c>
      <c r="F1778" s="8">
        <v>11203</v>
      </c>
      <c r="H1778" s="8" t="s">
        <v>7028</v>
      </c>
      <c r="I1778" s="8" t="s">
        <v>6496</v>
      </c>
      <c r="J1778" s="8">
        <v>-2</v>
      </c>
      <c r="K1778" s="8" t="b">
        <v>0</v>
      </c>
    </row>
    <row r="1779" s="8" customFormat="1" spans="1:11">
      <c r="A1779" s="8" t="s">
        <v>9952</v>
      </c>
      <c r="B1779" s="8" t="s">
        <v>7030</v>
      </c>
      <c r="D1779" s="8" t="s">
        <v>7191</v>
      </c>
      <c r="E1779" s="8" t="s">
        <v>7329</v>
      </c>
      <c r="F1779" s="8">
        <v>98466</v>
      </c>
      <c r="G1779" s="8" t="s">
        <v>7027</v>
      </c>
      <c r="H1779" s="8" t="s">
        <v>7028</v>
      </c>
      <c r="I1779" s="8" t="s">
        <v>6496</v>
      </c>
      <c r="J1779" s="8">
        <v>-2</v>
      </c>
      <c r="K1779" s="8" t="b">
        <v>0</v>
      </c>
    </row>
    <row r="1780" s="8" customFormat="1" spans="1:11">
      <c r="A1780" s="8" t="s">
        <v>9953</v>
      </c>
      <c r="B1780" s="8" t="s">
        <v>7035</v>
      </c>
      <c r="D1780" s="8" t="s">
        <v>7048</v>
      </c>
      <c r="E1780" s="8" t="s">
        <v>947</v>
      </c>
      <c r="F1780" s="8">
        <v>32304</v>
      </c>
      <c r="G1780" s="8" t="s">
        <v>7038</v>
      </c>
      <c r="H1780" s="8" t="s">
        <v>7028</v>
      </c>
      <c r="I1780" s="8" t="s">
        <v>6496</v>
      </c>
      <c r="J1780" s="8">
        <v>-2</v>
      </c>
      <c r="K1780" s="8" t="b">
        <v>0</v>
      </c>
    </row>
    <row r="1781" s="8" customFormat="1" spans="1:11">
      <c r="A1781" s="8" t="s">
        <v>9954</v>
      </c>
      <c r="B1781" s="8" t="s">
        <v>7024</v>
      </c>
      <c r="D1781" s="8" t="s">
        <v>7111</v>
      </c>
      <c r="E1781" s="8" t="s">
        <v>1651</v>
      </c>
      <c r="G1781" s="8" t="s">
        <v>7027</v>
      </c>
      <c r="H1781" s="8" t="s">
        <v>7028</v>
      </c>
      <c r="I1781" s="8" t="s">
        <v>6496</v>
      </c>
      <c r="J1781" s="8">
        <v>-2</v>
      </c>
      <c r="K1781" s="8" t="b">
        <v>0</v>
      </c>
    </row>
    <row r="1782" s="8" customFormat="1" spans="1:11">
      <c r="A1782" s="8" t="s">
        <v>9955</v>
      </c>
      <c r="B1782" s="8" t="s">
        <v>9754</v>
      </c>
      <c r="D1782" s="8" t="s">
        <v>7111</v>
      </c>
      <c r="E1782" s="8" t="s">
        <v>3077</v>
      </c>
      <c r="H1782" s="8" t="s">
        <v>7028</v>
      </c>
      <c r="I1782" s="8" t="s">
        <v>6496</v>
      </c>
      <c r="J1782" s="8">
        <v>-2</v>
      </c>
      <c r="K1782" s="8" t="b">
        <v>0</v>
      </c>
    </row>
    <row r="1783" s="8" customFormat="1" spans="1:11">
      <c r="A1783" s="8" t="s">
        <v>9956</v>
      </c>
      <c r="B1783" s="8" t="s">
        <v>9769</v>
      </c>
      <c r="D1783" s="8" t="s">
        <v>7111</v>
      </c>
      <c r="E1783" s="8" t="s">
        <v>1642</v>
      </c>
      <c r="F1783" s="8">
        <v>79430</v>
      </c>
      <c r="H1783" s="8" t="s">
        <v>7028</v>
      </c>
      <c r="I1783" s="8" t="s">
        <v>6496</v>
      </c>
      <c r="J1783" s="8">
        <v>-2</v>
      </c>
      <c r="K1783" s="8" t="b">
        <v>0</v>
      </c>
    </row>
    <row r="1784" s="8" customFormat="1" spans="1:11">
      <c r="A1784" s="8" t="s">
        <v>9957</v>
      </c>
      <c r="B1784" s="8" t="s">
        <v>7015</v>
      </c>
      <c r="D1784" s="8" t="s">
        <v>7043</v>
      </c>
      <c r="E1784" s="8" t="s">
        <v>9958</v>
      </c>
      <c r="F1784" s="8">
        <v>8608</v>
      </c>
      <c r="G1784" s="8" t="s">
        <v>7017</v>
      </c>
      <c r="H1784" s="8" t="s">
        <v>7028</v>
      </c>
      <c r="I1784" s="8" t="s">
        <v>6496</v>
      </c>
      <c r="J1784" s="8">
        <v>-2</v>
      </c>
      <c r="K1784" s="8" t="b">
        <v>0</v>
      </c>
    </row>
    <row r="1785" s="8" customFormat="1" spans="1:11">
      <c r="A1785" s="8" t="s">
        <v>9959</v>
      </c>
      <c r="B1785" s="8" t="s">
        <v>7055</v>
      </c>
      <c r="D1785" s="8" t="s">
        <v>7289</v>
      </c>
      <c r="E1785" s="8" t="s">
        <v>9960</v>
      </c>
      <c r="F1785" s="8">
        <v>3054</v>
      </c>
      <c r="H1785" s="8" t="s">
        <v>7018</v>
      </c>
      <c r="I1785" s="8" t="s">
        <v>6496</v>
      </c>
      <c r="J1785" s="8">
        <v>-2</v>
      </c>
      <c r="K1785" s="8" t="b">
        <v>0</v>
      </c>
    </row>
    <row r="1786" s="8" customFormat="1" spans="1:11">
      <c r="A1786" s="8" t="s">
        <v>9961</v>
      </c>
      <c r="B1786" s="8" t="s">
        <v>9754</v>
      </c>
      <c r="D1786" s="8" t="s">
        <v>7736</v>
      </c>
      <c r="E1786" s="8" t="s">
        <v>7737</v>
      </c>
      <c r="H1786" s="8" t="s">
        <v>7018</v>
      </c>
      <c r="I1786" s="8" t="s">
        <v>6496</v>
      </c>
      <c r="J1786" s="8">
        <v>-2</v>
      </c>
      <c r="K1786" s="8" t="b">
        <v>0</v>
      </c>
    </row>
    <row r="1787" s="8" customFormat="1" spans="1:11">
      <c r="A1787" s="8" t="s">
        <v>9962</v>
      </c>
      <c r="B1787" s="8" t="s">
        <v>9557</v>
      </c>
      <c r="D1787" s="8" t="s">
        <v>7608</v>
      </c>
      <c r="E1787" s="8" t="s">
        <v>9963</v>
      </c>
      <c r="H1787" s="8" t="s">
        <v>7018</v>
      </c>
      <c r="I1787" s="8" t="s">
        <v>6496</v>
      </c>
      <c r="J1787" s="8">
        <v>-2</v>
      </c>
      <c r="K1787" s="8" t="b">
        <v>0</v>
      </c>
    </row>
    <row r="1788" s="8" customFormat="1" spans="1:11">
      <c r="A1788" s="8" t="s">
        <v>9964</v>
      </c>
      <c r="B1788" s="8" t="s">
        <v>9522</v>
      </c>
      <c r="D1788" s="8" t="s">
        <v>7041</v>
      </c>
      <c r="E1788" s="8" t="s">
        <v>8569</v>
      </c>
      <c r="F1788" s="8">
        <v>61201</v>
      </c>
      <c r="H1788" s="8" t="s">
        <v>7018</v>
      </c>
      <c r="I1788" s="8" t="s">
        <v>6496</v>
      </c>
      <c r="J1788" s="8">
        <v>-2</v>
      </c>
      <c r="K1788" s="8" t="b">
        <v>0</v>
      </c>
    </row>
    <row r="1789" s="8" customFormat="1" spans="1:11">
      <c r="A1789" s="8" t="s">
        <v>9965</v>
      </c>
      <c r="B1789" s="8" t="s">
        <v>9522</v>
      </c>
      <c r="D1789" s="8" t="s">
        <v>7066</v>
      </c>
      <c r="E1789" s="8" t="s">
        <v>9966</v>
      </c>
      <c r="F1789" s="8">
        <v>14220</v>
      </c>
      <c r="H1789" s="8" t="s">
        <v>7018</v>
      </c>
      <c r="I1789" s="8" t="s">
        <v>6496</v>
      </c>
      <c r="J1789" s="8">
        <v>-2</v>
      </c>
      <c r="K1789" s="8" t="b">
        <v>0</v>
      </c>
    </row>
    <row r="1790" s="8" customFormat="1" spans="1:11">
      <c r="A1790" s="8" t="s">
        <v>9967</v>
      </c>
      <c r="B1790" s="8" t="s">
        <v>7030</v>
      </c>
      <c r="D1790" s="8" t="s">
        <v>7736</v>
      </c>
      <c r="G1790" s="8" t="s">
        <v>7027</v>
      </c>
      <c r="H1790" s="8" t="s">
        <v>7028</v>
      </c>
      <c r="I1790" s="8" t="s">
        <v>6496</v>
      </c>
      <c r="J1790" s="8">
        <v>-2</v>
      </c>
      <c r="K1790" s="8" t="b">
        <v>0</v>
      </c>
    </row>
    <row r="1791" s="8" customFormat="1" spans="1:11">
      <c r="A1791" s="8" t="s">
        <v>9968</v>
      </c>
      <c r="B1791" s="8" t="s">
        <v>9621</v>
      </c>
      <c r="D1791" s="8" t="s">
        <v>7608</v>
      </c>
      <c r="E1791" s="8" t="s">
        <v>9969</v>
      </c>
      <c r="H1791" s="8" t="s">
        <v>7018</v>
      </c>
      <c r="I1791" s="8" t="s">
        <v>6496</v>
      </c>
      <c r="J1791" s="8">
        <v>-2</v>
      </c>
      <c r="K1791" s="8" t="b">
        <v>0</v>
      </c>
    </row>
    <row r="1792" s="8" customFormat="1" spans="1:11">
      <c r="A1792" s="8" t="s">
        <v>9970</v>
      </c>
      <c r="B1792" s="8" t="s">
        <v>7030</v>
      </c>
      <c r="D1792" s="8" t="s">
        <v>7111</v>
      </c>
      <c r="E1792" s="8" t="s">
        <v>9251</v>
      </c>
      <c r="F1792" s="8">
        <v>75701</v>
      </c>
      <c r="G1792" s="8" t="s">
        <v>7027</v>
      </c>
      <c r="H1792" s="8" t="s">
        <v>7028</v>
      </c>
      <c r="I1792" s="8" t="s">
        <v>6496</v>
      </c>
      <c r="J1792" s="8">
        <v>-2</v>
      </c>
      <c r="K1792" s="8" t="b">
        <v>0</v>
      </c>
    </row>
    <row r="1793" s="8" customFormat="1" spans="1:11">
      <c r="A1793" s="8" t="s">
        <v>9971</v>
      </c>
      <c r="B1793" s="8" t="s">
        <v>7020</v>
      </c>
      <c r="D1793" s="8" t="s">
        <v>7075</v>
      </c>
      <c r="E1793" s="8" t="s">
        <v>2486</v>
      </c>
      <c r="F1793" s="8">
        <v>45206</v>
      </c>
      <c r="G1793" s="8" t="s">
        <v>7022</v>
      </c>
      <c r="H1793" s="8" t="s">
        <v>7018</v>
      </c>
      <c r="I1793" s="8" t="s">
        <v>6496</v>
      </c>
      <c r="J1793" s="8">
        <v>-2</v>
      </c>
      <c r="K1793" s="8" t="b">
        <v>0</v>
      </c>
    </row>
    <row r="1794" s="8" customFormat="1" spans="1:11">
      <c r="A1794" s="8" t="s">
        <v>9972</v>
      </c>
      <c r="B1794" s="8" t="s">
        <v>9533</v>
      </c>
      <c r="C1794" s="8" t="s">
        <v>9973</v>
      </c>
      <c r="E1794" s="8" t="s">
        <v>2036</v>
      </c>
      <c r="H1794" s="8" t="s">
        <v>7018</v>
      </c>
      <c r="I1794" s="8" t="s">
        <v>6496</v>
      </c>
      <c r="J1794" s="8">
        <v>-2</v>
      </c>
      <c r="K1794" s="8" t="b">
        <v>0</v>
      </c>
    </row>
    <row r="1795" s="8" customFormat="1" spans="1:11">
      <c r="A1795" s="8" t="s">
        <v>9974</v>
      </c>
      <c r="B1795" s="8" t="s">
        <v>9522</v>
      </c>
      <c r="D1795" s="8" t="s">
        <v>7026</v>
      </c>
      <c r="E1795" s="8" t="s">
        <v>9975</v>
      </c>
      <c r="F1795" s="8">
        <v>91911</v>
      </c>
      <c r="H1795" s="8" t="s">
        <v>7159</v>
      </c>
      <c r="I1795" s="8" t="s">
        <v>6496</v>
      </c>
      <c r="J1795" s="8">
        <v>-2</v>
      </c>
      <c r="K1795" s="8" t="b">
        <v>0</v>
      </c>
    </row>
    <row r="1796" s="8" customFormat="1" spans="1:11">
      <c r="A1796" s="8" t="s">
        <v>9976</v>
      </c>
      <c r="B1796" s="8" t="s">
        <v>9621</v>
      </c>
      <c r="D1796" s="8" t="s">
        <v>7608</v>
      </c>
      <c r="E1796" s="8" t="s">
        <v>7794</v>
      </c>
      <c r="H1796" s="8" t="s">
        <v>7018</v>
      </c>
      <c r="I1796" s="8" t="s">
        <v>6496</v>
      </c>
      <c r="J1796" s="8">
        <v>-2</v>
      </c>
      <c r="K1796" s="8" t="b">
        <v>0</v>
      </c>
    </row>
    <row r="1797" s="8" customFormat="1" spans="1:11">
      <c r="A1797" s="8" t="s">
        <v>9977</v>
      </c>
      <c r="B1797" s="8" t="s">
        <v>9533</v>
      </c>
      <c r="D1797" s="8" t="s">
        <v>7026</v>
      </c>
      <c r="H1797" s="8" t="s">
        <v>7159</v>
      </c>
      <c r="I1797" s="8" t="s">
        <v>6496</v>
      </c>
      <c r="J1797" s="8">
        <v>-2</v>
      </c>
      <c r="K1797" s="8" t="b">
        <v>0</v>
      </c>
    </row>
    <row r="1798" s="8" customFormat="1" spans="1:11">
      <c r="A1798" s="8" t="s">
        <v>9978</v>
      </c>
      <c r="B1798" s="8" t="s">
        <v>9754</v>
      </c>
      <c r="D1798" s="8" t="s">
        <v>7598</v>
      </c>
      <c r="E1798" s="8" t="s">
        <v>8368</v>
      </c>
      <c r="H1798" s="8" t="s">
        <v>7018</v>
      </c>
      <c r="I1798" s="8" t="s">
        <v>6496</v>
      </c>
      <c r="J1798" s="8">
        <v>-2</v>
      </c>
      <c r="K1798" s="8" t="b">
        <v>0</v>
      </c>
    </row>
    <row r="1799" s="8" customFormat="1" spans="1:11">
      <c r="A1799" s="8" t="s">
        <v>3183</v>
      </c>
      <c r="B1799" s="8" t="s">
        <v>9769</v>
      </c>
      <c r="D1799" s="8" t="s">
        <v>7188</v>
      </c>
      <c r="E1799" s="8" t="s">
        <v>3182</v>
      </c>
      <c r="F1799" s="8">
        <v>72205</v>
      </c>
      <c r="H1799" s="8" t="s">
        <v>7028</v>
      </c>
      <c r="I1799" s="8" t="s">
        <v>6496</v>
      </c>
      <c r="J1799" s="8">
        <v>-2</v>
      </c>
      <c r="K1799" s="8" t="b">
        <v>0</v>
      </c>
    </row>
    <row r="1800" s="8" customFormat="1" spans="1:11">
      <c r="A1800" s="8" t="s">
        <v>9979</v>
      </c>
      <c r="B1800" s="8" t="s">
        <v>7040</v>
      </c>
      <c r="C1800" s="8" t="s">
        <v>9980</v>
      </c>
      <c r="D1800" s="8" t="s">
        <v>7075</v>
      </c>
      <c r="E1800" s="8" t="s">
        <v>2486</v>
      </c>
      <c r="F1800" s="8">
        <v>45236</v>
      </c>
      <c r="G1800" s="8" t="s">
        <v>7022</v>
      </c>
      <c r="H1800" s="8" t="s">
        <v>7028</v>
      </c>
      <c r="I1800" s="8" t="s">
        <v>6496</v>
      </c>
      <c r="J1800" s="8">
        <v>-2</v>
      </c>
      <c r="K1800" s="8" t="b">
        <v>0</v>
      </c>
    </row>
    <row r="1801" s="8" customFormat="1" spans="1:11">
      <c r="A1801" s="8" t="s">
        <v>9981</v>
      </c>
      <c r="B1801" s="8" t="s">
        <v>7030</v>
      </c>
      <c r="C1801" s="8" t="s">
        <v>9982</v>
      </c>
      <c r="D1801" s="8" t="s">
        <v>7220</v>
      </c>
      <c r="E1801" s="8" t="s">
        <v>9983</v>
      </c>
      <c r="F1801" s="8">
        <v>96732</v>
      </c>
      <c r="G1801" s="8" t="s">
        <v>7027</v>
      </c>
      <c r="H1801" s="8" t="s">
        <v>7028</v>
      </c>
      <c r="I1801" s="8" t="s">
        <v>6496</v>
      </c>
      <c r="J1801" s="8">
        <v>-2</v>
      </c>
      <c r="K1801" s="8" t="b">
        <v>0</v>
      </c>
    </row>
    <row r="1802" s="8" customFormat="1" spans="1:11">
      <c r="A1802" s="8" t="s">
        <v>9984</v>
      </c>
      <c r="B1802" s="8" t="s">
        <v>9522</v>
      </c>
      <c r="C1802" s="8" t="s">
        <v>9985</v>
      </c>
      <c r="D1802" s="8" t="s">
        <v>7089</v>
      </c>
      <c r="E1802" s="8" t="s">
        <v>148</v>
      </c>
      <c r="F1802" s="8">
        <v>63110</v>
      </c>
      <c r="H1802" s="8" t="s">
        <v>7018</v>
      </c>
      <c r="I1802" s="8" t="s">
        <v>6496</v>
      </c>
      <c r="J1802" s="8">
        <v>-2</v>
      </c>
      <c r="K1802" s="8" t="b">
        <v>0</v>
      </c>
    </row>
    <row r="1803" s="8" customFormat="1" spans="1:11">
      <c r="A1803" s="8" t="s">
        <v>9986</v>
      </c>
      <c r="B1803" s="8" t="s">
        <v>9769</v>
      </c>
      <c r="C1803" s="8" t="s">
        <v>2524</v>
      </c>
      <c r="D1803" s="8" t="s">
        <v>7103</v>
      </c>
      <c r="E1803" s="8" t="s">
        <v>66</v>
      </c>
      <c r="F1803" s="8">
        <v>21201</v>
      </c>
      <c r="H1803" s="8" t="s">
        <v>7028</v>
      </c>
      <c r="I1803" s="8" t="s">
        <v>6496</v>
      </c>
      <c r="J1803" s="8">
        <v>-2</v>
      </c>
      <c r="K1803" s="8" t="b">
        <v>0</v>
      </c>
    </row>
    <row r="1804" s="8" customFormat="1" spans="1:11">
      <c r="A1804" s="8" t="s">
        <v>9987</v>
      </c>
      <c r="B1804" s="8" t="s">
        <v>9769</v>
      </c>
      <c r="D1804" s="8" t="s">
        <v>7358</v>
      </c>
      <c r="E1804" s="8" t="s">
        <v>850</v>
      </c>
      <c r="F1804" s="8">
        <v>68198</v>
      </c>
      <c r="H1804" s="8" t="s">
        <v>7028</v>
      </c>
      <c r="I1804" s="8" t="s">
        <v>6496</v>
      </c>
      <c r="J1804" s="8">
        <v>-2</v>
      </c>
      <c r="K1804" s="8" t="b">
        <v>0</v>
      </c>
    </row>
    <row r="1805" s="8" customFormat="1" spans="1:11">
      <c r="A1805" s="8" t="s">
        <v>9988</v>
      </c>
      <c r="B1805" s="8" t="s">
        <v>9531</v>
      </c>
      <c r="D1805" s="8" t="s">
        <v>7036</v>
      </c>
      <c r="E1805" s="8" t="s">
        <v>2294</v>
      </c>
      <c r="F1805" s="8">
        <v>27127</v>
      </c>
      <c r="H1805" s="8" t="s">
        <v>7028</v>
      </c>
      <c r="I1805" s="8" t="s">
        <v>6496</v>
      </c>
      <c r="J1805" s="8">
        <v>-2</v>
      </c>
      <c r="K1805" s="8" t="b">
        <v>0</v>
      </c>
    </row>
    <row r="1806" s="8" customFormat="1" spans="1:11">
      <c r="A1806" s="8" t="s">
        <v>9989</v>
      </c>
      <c r="B1806" s="8" t="s">
        <v>9769</v>
      </c>
      <c r="D1806" s="8" t="s">
        <v>7640</v>
      </c>
      <c r="E1806" s="8" t="s">
        <v>2739</v>
      </c>
      <c r="F1806" s="8">
        <v>73190</v>
      </c>
      <c r="H1806" s="8" t="s">
        <v>7028</v>
      </c>
      <c r="I1806" s="8" t="s">
        <v>6496</v>
      </c>
      <c r="J1806" s="8">
        <v>-2</v>
      </c>
      <c r="K1806" s="8" t="b">
        <v>0</v>
      </c>
    </row>
    <row r="1807" s="8" customFormat="1" spans="1:11">
      <c r="A1807" s="8" t="s">
        <v>9990</v>
      </c>
      <c r="B1807" s="8" t="s">
        <v>9769</v>
      </c>
      <c r="D1807" s="8" t="s">
        <v>7308</v>
      </c>
      <c r="E1807" s="8" t="s">
        <v>2018</v>
      </c>
      <c r="F1807" s="8">
        <v>38163</v>
      </c>
      <c r="H1807" s="8" t="s">
        <v>7028</v>
      </c>
      <c r="I1807" s="8" t="s">
        <v>6496</v>
      </c>
      <c r="J1807" s="8">
        <v>-2</v>
      </c>
      <c r="K1807" s="8" t="b">
        <v>0</v>
      </c>
    </row>
    <row r="1808" s="8" customFormat="1" spans="1:11">
      <c r="A1808" s="8" t="s">
        <v>9991</v>
      </c>
      <c r="B1808" s="8" t="s">
        <v>9769</v>
      </c>
      <c r="C1808" s="8" t="s">
        <v>9992</v>
      </c>
      <c r="D1808" s="8" t="s">
        <v>7111</v>
      </c>
      <c r="E1808" s="8" t="s">
        <v>342</v>
      </c>
      <c r="F1808" s="8">
        <v>77225</v>
      </c>
      <c r="H1808" s="8" t="s">
        <v>7028</v>
      </c>
      <c r="I1808" s="8" t="s">
        <v>6496</v>
      </c>
      <c r="J1808" s="8">
        <v>-2</v>
      </c>
      <c r="K1808" s="8" t="b">
        <v>0</v>
      </c>
    </row>
    <row r="1809" s="8" customFormat="1" spans="1:11">
      <c r="A1809" s="8" t="s">
        <v>9993</v>
      </c>
      <c r="B1809" s="8" t="s">
        <v>9769</v>
      </c>
      <c r="C1809" s="8" t="s">
        <v>9994</v>
      </c>
      <c r="D1809" s="8" t="s">
        <v>7111</v>
      </c>
      <c r="E1809" s="8" t="s">
        <v>1651</v>
      </c>
      <c r="F1809" s="8">
        <v>78284</v>
      </c>
      <c r="H1809" s="8" t="s">
        <v>7028</v>
      </c>
      <c r="I1809" s="8" t="s">
        <v>6496</v>
      </c>
      <c r="J1809" s="8">
        <v>-2</v>
      </c>
      <c r="K1809" s="8" t="b">
        <v>0</v>
      </c>
    </row>
    <row r="1810" s="8" customFormat="1" spans="1:11">
      <c r="A1810" s="8" t="s">
        <v>9995</v>
      </c>
      <c r="B1810" s="8" t="s">
        <v>9769</v>
      </c>
      <c r="C1810" s="8" t="s">
        <v>9996</v>
      </c>
      <c r="D1810" s="8" t="s">
        <v>7111</v>
      </c>
      <c r="E1810" s="8" t="s">
        <v>2758</v>
      </c>
      <c r="F1810" s="8">
        <v>77555</v>
      </c>
      <c r="H1810" s="8" t="s">
        <v>7028</v>
      </c>
      <c r="I1810" s="8" t="s">
        <v>6496</v>
      </c>
      <c r="J1810" s="8">
        <v>-2</v>
      </c>
      <c r="K1810" s="8" t="b">
        <v>0</v>
      </c>
    </row>
    <row r="1811" s="8" customFormat="1" spans="1:11">
      <c r="A1811" s="8" t="s">
        <v>9997</v>
      </c>
      <c r="B1811" s="8" t="s">
        <v>9531</v>
      </c>
      <c r="C1811" s="8" t="s">
        <v>9998</v>
      </c>
      <c r="D1811" s="8" t="s">
        <v>7113</v>
      </c>
      <c r="E1811" s="8" t="s">
        <v>63</v>
      </c>
      <c r="F1811" s="8">
        <v>19102</v>
      </c>
      <c r="H1811" s="8" t="s">
        <v>7018</v>
      </c>
      <c r="I1811" s="8" t="s">
        <v>6496</v>
      </c>
      <c r="J1811" s="8">
        <v>-2</v>
      </c>
      <c r="K1811" s="8" t="b">
        <v>0</v>
      </c>
    </row>
    <row r="1812" s="8" customFormat="1" spans="1:11">
      <c r="A1812" s="8" t="s">
        <v>9999</v>
      </c>
      <c r="B1812" s="8" t="s">
        <v>9569</v>
      </c>
      <c r="D1812" s="8" t="s">
        <v>7471</v>
      </c>
      <c r="E1812" s="8" t="s">
        <v>7472</v>
      </c>
      <c r="F1812" s="8">
        <v>20005</v>
      </c>
      <c r="H1812" s="8" t="s">
        <v>7159</v>
      </c>
      <c r="I1812" s="8" t="s">
        <v>6496</v>
      </c>
      <c r="J1812" s="8">
        <v>-2</v>
      </c>
      <c r="K1812" s="8" t="b">
        <v>0</v>
      </c>
    </row>
    <row r="1813" s="8" customFormat="1" spans="1:11">
      <c r="A1813" s="8" t="s">
        <v>10000</v>
      </c>
      <c r="B1813" s="8" t="s">
        <v>7055</v>
      </c>
      <c r="D1813" s="8" t="s">
        <v>7026</v>
      </c>
      <c r="E1813" s="8" t="s">
        <v>10001</v>
      </c>
      <c r="F1813" s="8">
        <v>91770</v>
      </c>
      <c r="H1813" s="8" t="s">
        <v>7018</v>
      </c>
      <c r="I1813" s="8" t="s">
        <v>6496</v>
      </c>
      <c r="J1813" s="8">
        <v>-2</v>
      </c>
      <c r="K1813" s="8" t="b">
        <v>0</v>
      </c>
    </row>
    <row r="1814" s="8" customFormat="1" spans="1:11">
      <c r="A1814" s="8" t="s">
        <v>10002</v>
      </c>
      <c r="B1814" s="8" t="s">
        <v>7024</v>
      </c>
      <c r="D1814" s="8" t="s">
        <v>7191</v>
      </c>
      <c r="E1814" s="8" t="s">
        <v>9595</v>
      </c>
      <c r="G1814" s="8" t="s">
        <v>7027</v>
      </c>
      <c r="H1814" s="8" t="s">
        <v>7028</v>
      </c>
      <c r="I1814" s="8" t="s">
        <v>6496</v>
      </c>
      <c r="J1814" s="8">
        <v>-2</v>
      </c>
      <c r="K1814" s="8" t="b">
        <v>0</v>
      </c>
    </row>
    <row r="1815" s="8" customFormat="1" spans="1:11">
      <c r="A1815" s="8" t="s">
        <v>10003</v>
      </c>
      <c r="B1815" s="8" t="s">
        <v>7035</v>
      </c>
      <c r="D1815" s="8" t="s">
        <v>7048</v>
      </c>
      <c r="E1815" s="8" t="s">
        <v>1834</v>
      </c>
      <c r="F1815" s="8">
        <v>32835</v>
      </c>
      <c r="G1815" s="8" t="s">
        <v>7038</v>
      </c>
      <c r="H1815" s="8" t="s">
        <v>7028</v>
      </c>
      <c r="I1815" s="8" t="s">
        <v>6496</v>
      </c>
      <c r="J1815" s="8">
        <v>-2</v>
      </c>
      <c r="K1815" s="8" t="b">
        <v>0</v>
      </c>
    </row>
    <row r="1816" s="8" customFormat="1" spans="1:11">
      <c r="A1816" s="8" t="s">
        <v>10004</v>
      </c>
      <c r="B1816" s="8" t="s">
        <v>9762</v>
      </c>
      <c r="D1816" s="8" t="s">
        <v>7041</v>
      </c>
      <c r="E1816" s="8" t="s">
        <v>1052</v>
      </c>
      <c r="F1816" s="8">
        <v>60616</v>
      </c>
      <c r="H1816" s="8" t="s">
        <v>7018</v>
      </c>
      <c r="I1816" s="8" t="s">
        <v>6496</v>
      </c>
      <c r="J1816" s="8">
        <v>-2</v>
      </c>
      <c r="K1816" s="8" t="b">
        <v>0</v>
      </c>
    </row>
    <row r="1817" s="8" customFormat="1" spans="1:11">
      <c r="A1817" s="8" t="s">
        <v>10005</v>
      </c>
      <c r="B1817" s="8" t="s">
        <v>7030</v>
      </c>
      <c r="D1817" s="8" t="s">
        <v>7111</v>
      </c>
      <c r="E1817" s="8" t="s">
        <v>2430</v>
      </c>
      <c r="F1817" s="8">
        <v>75207</v>
      </c>
      <c r="G1817" s="8" t="s">
        <v>7027</v>
      </c>
      <c r="H1817" s="8" t="s">
        <v>7159</v>
      </c>
      <c r="I1817" s="8" t="s">
        <v>6496</v>
      </c>
      <c r="J1817" s="8">
        <v>-2</v>
      </c>
      <c r="K1817" s="8" t="b">
        <v>0</v>
      </c>
    </row>
    <row r="1818" s="8" customFormat="1" spans="1:11">
      <c r="A1818" s="8" t="s">
        <v>10006</v>
      </c>
      <c r="B1818" s="8" t="s">
        <v>9569</v>
      </c>
      <c r="D1818" s="8" t="s">
        <v>7106</v>
      </c>
      <c r="E1818" s="8" t="s">
        <v>1459</v>
      </c>
      <c r="F1818" s="8">
        <v>48083</v>
      </c>
      <c r="H1818" s="8" t="s">
        <v>7018</v>
      </c>
      <c r="I1818" s="8" t="s">
        <v>6496</v>
      </c>
      <c r="J1818" s="8">
        <v>-2</v>
      </c>
      <c r="K1818" s="8" t="b">
        <v>0</v>
      </c>
    </row>
    <row r="1819" s="8" customFormat="1" spans="1:11">
      <c r="A1819" s="8" t="s">
        <v>10007</v>
      </c>
      <c r="B1819" s="8" t="s">
        <v>9688</v>
      </c>
      <c r="D1819" s="8" t="s">
        <v>7066</v>
      </c>
      <c r="E1819" s="8" t="s">
        <v>10008</v>
      </c>
      <c r="F1819" s="8">
        <v>11542</v>
      </c>
      <c r="H1819" s="8" t="s">
        <v>7018</v>
      </c>
      <c r="I1819" s="8" t="s">
        <v>6496</v>
      </c>
      <c r="J1819" s="8">
        <v>-2</v>
      </c>
      <c r="K1819" s="8" t="b">
        <v>0</v>
      </c>
    </row>
    <row r="1820" s="8" customFormat="1" spans="1:11">
      <c r="A1820" s="8" t="s">
        <v>10009</v>
      </c>
      <c r="B1820" s="8" t="s">
        <v>7030</v>
      </c>
      <c r="D1820" s="8" t="s">
        <v>7191</v>
      </c>
      <c r="E1820" s="8" t="s">
        <v>10010</v>
      </c>
      <c r="F1820" s="8">
        <v>98801</v>
      </c>
      <c r="G1820" s="8" t="s">
        <v>7027</v>
      </c>
      <c r="H1820" s="8" t="s">
        <v>7028</v>
      </c>
      <c r="I1820" s="8" t="s">
        <v>6496</v>
      </c>
      <c r="J1820" s="8">
        <v>-2</v>
      </c>
      <c r="K1820" s="8" t="b">
        <v>0</v>
      </c>
    </row>
    <row r="1821" s="8" customFormat="1" spans="1:11">
      <c r="A1821" s="8" t="s">
        <v>10011</v>
      </c>
      <c r="B1821" s="8" t="s">
        <v>9569</v>
      </c>
      <c r="D1821" s="8" t="s">
        <v>7026</v>
      </c>
      <c r="E1821" s="8" t="s">
        <v>229</v>
      </c>
      <c r="H1821" s="8" t="s">
        <v>7159</v>
      </c>
      <c r="I1821" s="8" t="s">
        <v>6496</v>
      </c>
      <c r="J1821" s="8">
        <v>-2</v>
      </c>
      <c r="K1821" s="8" t="b">
        <v>0</v>
      </c>
    </row>
    <row r="1822" s="8" customFormat="1" spans="1:11">
      <c r="A1822" s="8" t="s">
        <v>10012</v>
      </c>
      <c r="B1822" s="8" t="s">
        <v>9522</v>
      </c>
      <c r="D1822" s="8" t="s">
        <v>7026</v>
      </c>
      <c r="E1822" s="8" t="s">
        <v>10013</v>
      </c>
      <c r="F1822" s="8">
        <v>90020</v>
      </c>
      <c r="H1822" s="8" t="s">
        <v>7159</v>
      </c>
      <c r="I1822" s="8" t="s">
        <v>6496</v>
      </c>
      <c r="J1822" s="8">
        <v>-2</v>
      </c>
      <c r="K1822" s="8" t="b">
        <v>0</v>
      </c>
    </row>
    <row r="1823" s="8" customFormat="1" spans="1:11">
      <c r="A1823" s="8" t="s">
        <v>10014</v>
      </c>
      <c r="B1823" s="8" t="s">
        <v>7030</v>
      </c>
      <c r="D1823" s="8" t="s">
        <v>7736</v>
      </c>
      <c r="E1823" s="8" t="s">
        <v>10015</v>
      </c>
      <c r="F1823" s="8">
        <v>89703</v>
      </c>
      <c r="G1823" s="8" t="s">
        <v>7027</v>
      </c>
      <c r="H1823" s="8" t="s">
        <v>7028</v>
      </c>
      <c r="I1823" s="8" t="s">
        <v>6496</v>
      </c>
      <c r="J1823" s="8">
        <v>-2</v>
      </c>
      <c r="K1823" s="8" t="b">
        <v>0</v>
      </c>
    </row>
    <row r="1824" s="8" customFormat="1" spans="1:11">
      <c r="A1824" s="8" t="s">
        <v>10016</v>
      </c>
      <c r="B1824" s="8" t="s">
        <v>7030</v>
      </c>
      <c r="D1824" s="8" t="s">
        <v>7026</v>
      </c>
      <c r="E1824" s="8" t="s">
        <v>10017</v>
      </c>
      <c r="F1824" s="8">
        <v>90230</v>
      </c>
      <c r="G1824" s="8" t="s">
        <v>7027</v>
      </c>
      <c r="H1824" s="8" t="s">
        <v>7028</v>
      </c>
      <c r="I1824" s="8" t="s">
        <v>6496</v>
      </c>
      <c r="J1824" s="8">
        <v>-2</v>
      </c>
      <c r="K1824" s="8" t="b">
        <v>0</v>
      </c>
    </row>
    <row r="1825" s="8" customFormat="1" spans="1:11">
      <c r="A1825" s="8" t="s">
        <v>10018</v>
      </c>
      <c r="B1825" s="8" t="s">
        <v>7035</v>
      </c>
      <c r="D1825" s="8" t="s">
        <v>7494</v>
      </c>
      <c r="E1825" s="8" t="s">
        <v>10019</v>
      </c>
      <c r="F1825" s="8">
        <v>25801</v>
      </c>
      <c r="G1825" s="8" t="s">
        <v>7038</v>
      </c>
      <c r="H1825" s="8" t="s">
        <v>7028</v>
      </c>
      <c r="I1825" s="8" t="s">
        <v>6496</v>
      </c>
      <c r="J1825" s="8">
        <v>-2</v>
      </c>
      <c r="K1825" s="8" t="b">
        <v>0</v>
      </c>
    </row>
    <row r="1826" s="8" customFormat="1" spans="1:11">
      <c r="A1826" s="8" t="s">
        <v>10020</v>
      </c>
      <c r="B1826" s="8" t="s">
        <v>7035</v>
      </c>
      <c r="C1826" s="8" t="s">
        <v>10021</v>
      </c>
      <c r="D1826" s="8" t="s">
        <v>7494</v>
      </c>
      <c r="E1826" s="8" t="s">
        <v>10022</v>
      </c>
      <c r="F1826" s="8">
        <v>26101</v>
      </c>
      <c r="G1826" s="8" t="s">
        <v>7038</v>
      </c>
      <c r="H1826" s="8" t="s">
        <v>7028</v>
      </c>
      <c r="I1826" s="8" t="s">
        <v>6496</v>
      </c>
      <c r="J1826" s="8">
        <v>-2</v>
      </c>
      <c r="K1826" s="8" t="b">
        <v>0</v>
      </c>
    </row>
    <row r="1827" s="8" customFormat="1" spans="1:11">
      <c r="A1827" s="8" t="s">
        <v>10023</v>
      </c>
      <c r="B1827" s="8" t="s">
        <v>7030</v>
      </c>
      <c r="D1827" s="8" t="s">
        <v>7191</v>
      </c>
      <c r="E1827" s="8" t="s">
        <v>3403</v>
      </c>
      <c r="F1827" s="8">
        <v>98226</v>
      </c>
      <c r="G1827" s="8" t="s">
        <v>7027</v>
      </c>
      <c r="H1827" s="8" t="s">
        <v>7028</v>
      </c>
      <c r="I1827" s="8" t="s">
        <v>6496</v>
      </c>
      <c r="J1827" s="8">
        <v>-2</v>
      </c>
      <c r="K1827" s="8" t="b">
        <v>0</v>
      </c>
    </row>
    <row r="1828" s="8" customFormat="1" spans="1:11">
      <c r="A1828" s="8" t="s">
        <v>10024</v>
      </c>
      <c r="B1828" s="8" t="s">
        <v>7030</v>
      </c>
      <c r="D1828" s="8" t="s">
        <v>7191</v>
      </c>
      <c r="E1828" s="8" t="s">
        <v>10025</v>
      </c>
      <c r="F1828" s="8">
        <v>98907</v>
      </c>
      <c r="G1828" s="8" t="s">
        <v>7027</v>
      </c>
      <c r="H1828" s="8" t="s">
        <v>7028</v>
      </c>
      <c r="I1828" s="8" t="s">
        <v>6496</v>
      </c>
      <c r="J1828" s="8">
        <v>-2</v>
      </c>
      <c r="K1828" s="8" t="b">
        <v>0</v>
      </c>
    </row>
  </sheetData>
  <autoFilter ref="A1:K1828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8"/>
  <sheetViews>
    <sheetView workbookViewId="0">
      <selection activeCell="E2" sqref="E2:E48"/>
    </sheetView>
  </sheetViews>
  <sheetFormatPr defaultColWidth="9" defaultRowHeight="13.5" outlineLevelCol="5"/>
  <sheetData>
    <row r="1" s="60" customFormat="1" spans="1:6">
      <c r="A1" s="60" t="s">
        <v>24</v>
      </c>
      <c r="B1" s="60" t="s">
        <v>25</v>
      </c>
      <c r="C1" s="60" t="s">
        <v>26</v>
      </c>
      <c r="D1" s="60" t="s">
        <v>27</v>
      </c>
      <c r="E1" s="61" t="s">
        <v>3965</v>
      </c>
      <c r="F1" s="60" t="s">
        <v>3968</v>
      </c>
    </row>
    <row r="2" ht="15" spans="1:6">
      <c r="A2" t="s">
        <v>2377</v>
      </c>
      <c r="B2" t="s">
        <v>121</v>
      </c>
      <c r="C2">
        <v>501796</v>
      </c>
      <c r="D2" t="s">
        <v>10026</v>
      </c>
      <c r="E2" s="99">
        <v>1</v>
      </c>
      <c r="F2" s="62" t="s">
        <v>3996</v>
      </c>
    </row>
    <row r="3" ht="15" spans="1:6">
      <c r="A3" t="s">
        <v>145</v>
      </c>
      <c r="B3" t="s">
        <v>121</v>
      </c>
      <c r="C3">
        <v>505369</v>
      </c>
      <c r="D3" t="s">
        <v>10027</v>
      </c>
      <c r="E3" s="99">
        <v>2</v>
      </c>
      <c r="F3" s="62" t="s">
        <v>3997</v>
      </c>
    </row>
    <row r="4" ht="15" spans="1:6">
      <c r="A4" t="s">
        <v>120</v>
      </c>
      <c r="B4" t="s">
        <v>121</v>
      </c>
      <c r="C4">
        <v>500301</v>
      </c>
      <c r="D4" t="s">
        <v>122</v>
      </c>
      <c r="E4" s="99">
        <v>3</v>
      </c>
      <c r="F4" s="62" t="s">
        <v>4003</v>
      </c>
    </row>
    <row r="5" ht="15" spans="1:6">
      <c r="A5" t="s">
        <v>2384</v>
      </c>
      <c r="B5" t="s">
        <v>121</v>
      </c>
      <c r="C5">
        <v>502434</v>
      </c>
      <c r="D5" t="s">
        <v>10028</v>
      </c>
      <c r="E5" s="99">
        <v>4</v>
      </c>
      <c r="F5" s="62" t="s">
        <v>4005</v>
      </c>
    </row>
    <row r="6" ht="15" spans="1:6">
      <c r="A6" t="s">
        <v>142</v>
      </c>
      <c r="B6" t="s">
        <v>121</v>
      </c>
      <c r="C6">
        <v>500164</v>
      </c>
      <c r="D6" t="s">
        <v>10029</v>
      </c>
      <c r="E6" s="99">
        <v>5</v>
      </c>
      <c r="F6" s="62" t="s">
        <v>4009</v>
      </c>
    </row>
    <row r="7" ht="15" spans="1:6">
      <c r="A7" t="s">
        <v>1824</v>
      </c>
      <c r="B7" t="s">
        <v>121</v>
      </c>
      <c r="C7">
        <v>503825</v>
      </c>
      <c r="D7" t="s">
        <v>10030</v>
      </c>
      <c r="E7" s="99">
        <v>6</v>
      </c>
      <c r="F7" s="62" t="s">
        <v>4055</v>
      </c>
    </row>
    <row r="8" ht="15" spans="1:6">
      <c r="A8" t="s">
        <v>319</v>
      </c>
      <c r="B8" t="s">
        <v>121</v>
      </c>
      <c r="C8">
        <v>505153</v>
      </c>
      <c r="D8" t="s">
        <v>320</v>
      </c>
      <c r="E8" s="99">
        <v>6</v>
      </c>
      <c r="F8" s="62" t="s">
        <v>4054</v>
      </c>
    </row>
    <row r="9" ht="15" spans="1:6">
      <c r="A9" t="s">
        <v>313</v>
      </c>
      <c r="B9" t="s">
        <v>121</v>
      </c>
      <c r="C9">
        <v>503979</v>
      </c>
      <c r="D9" t="s">
        <v>10031</v>
      </c>
      <c r="E9" s="99">
        <v>8</v>
      </c>
      <c r="F9" s="62" t="s">
        <v>4059</v>
      </c>
    </row>
    <row r="10" ht="15" spans="1:6">
      <c r="A10" t="s">
        <v>2138</v>
      </c>
      <c r="B10" t="s">
        <v>121</v>
      </c>
      <c r="C10">
        <v>504015</v>
      </c>
      <c r="D10" t="s">
        <v>10032</v>
      </c>
      <c r="E10" s="99">
        <v>9</v>
      </c>
      <c r="F10" s="62" t="s">
        <v>4061</v>
      </c>
    </row>
    <row r="11" ht="15" spans="1:6">
      <c r="A11" t="s">
        <v>710</v>
      </c>
      <c r="B11" t="s">
        <v>711</v>
      </c>
      <c r="C11">
        <v>503786</v>
      </c>
      <c r="D11" t="s">
        <v>10033</v>
      </c>
      <c r="E11" s="99">
        <v>10</v>
      </c>
      <c r="F11" s="62" t="s">
        <v>4100</v>
      </c>
    </row>
    <row r="12" ht="15" spans="1:6">
      <c r="A12" t="s">
        <v>1596</v>
      </c>
      <c r="B12" t="s">
        <v>121</v>
      </c>
      <c r="C12">
        <v>528823</v>
      </c>
      <c r="D12" t="s">
        <v>1597</v>
      </c>
      <c r="E12" s="99">
        <v>11</v>
      </c>
      <c r="F12" s="62" t="s">
        <v>4112</v>
      </c>
    </row>
    <row r="13" ht="15" spans="1:6">
      <c r="A13" t="s">
        <v>852</v>
      </c>
      <c r="B13" t="s">
        <v>121</v>
      </c>
      <c r="C13">
        <v>503377</v>
      </c>
      <c r="D13" t="s">
        <v>853</v>
      </c>
      <c r="E13" s="99">
        <v>12</v>
      </c>
      <c r="F13" s="62" t="s">
        <v>4132</v>
      </c>
    </row>
    <row r="14" ht="15" spans="1:6">
      <c r="A14" t="s">
        <v>870</v>
      </c>
      <c r="B14" t="s">
        <v>121</v>
      </c>
      <c r="C14">
        <v>504884</v>
      </c>
      <c r="D14" t="s">
        <v>871</v>
      </c>
      <c r="E14" s="99">
        <v>13</v>
      </c>
      <c r="F14" s="62" t="s">
        <v>4146</v>
      </c>
    </row>
    <row r="15" ht="15" spans="1:6">
      <c r="A15" t="s">
        <v>142</v>
      </c>
      <c r="B15" t="s">
        <v>121</v>
      </c>
      <c r="C15">
        <v>504619</v>
      </c>
      <c r="D15" t="s">
        <v>2474</v>
      </c>
      <c r="E15" s="99">
        <v>14</v>
      </c>
      <c r="F15" s="62" t="s">
        <v>4154</v>
      </c>
    </row>
    <row r="16" ht="15" spans="1:6">
      <c r="A16" t="s">
        <v>391</v>
      </c>
      <c r="B16" t="s">
        <v>121</v>
      </c>
      <c r="C16">
        <v>502013</v>
      </c>
      <c r="D16" t="s">
        <v>392</v>
      </c>
      <c r="E16" s="99">
        <v>15</v>
      </c>
      <c r="F16" s="62" t="s">
        <v>4161</v>
      </c>
    </row>
    <row r="17" ht="15" spans="1:6">
      <c r="A17" t="s">
        <v>713</v>
      </c>
      <c r="B17" t="s">
        <v>121</v>
      </c>
      <c r="C17">
        <v>503858</v>
      </c>
      <c r="D17" t="s">
        <v>2475</v>
      </c>
      <c r="E17" s="99">
        <v>16</v>
      </c>
      <c r="F17" s="62" t="s">
        <v>4164</v>
      </c>
    </row>
    <row r="18" ht="15" spans="1:6">
      <c r="A18" t="s">
        <v>2237</v>
      </c>
      <c r="B18" t="s">
        <v>121</v>
      </c>
      <c r="C18">
        <v>503195</v>
      </c>
      <c r="D18" t="s">
        <v>2238</v>
      </c>
      <c r="E18" s="99">
        <v>17</v>
      </c>
      <c r="F18" s="62" t="s">
        <v>4172</v>
      </c>
    </row>
    <row r="19" ht="15" spans="1:6">
      <c r="A19" t="s">
        <v>2059</v>
      </c>
      <c r="B19" t="s">
        <v>121</v>
      </c>
      <c r="C19">
        <v>500363</v>
      </c>
      <c r="D19" t="s">
        <v>2060</v>
      </c>
      <c r="E19" s="99">
        <v>18</v>
      </c>
      <c r="F19" s="62" t="s">
        <v>4204</v>
      </c>
    </row>
    <row r="20" ht="15" spans="1:6">
      <c r="A20" t="s">
        <v>997</v>
      </c>
      <c r="B20" t="s">
        <v>121</v>
      </c>
      <c r="C20">
        <v>501686</v>
      </c>
      <c r="D20" t="s">
        <v>998</v>
      </c>
      <c r="E20" s="99">
        <v>19</v>
      </c>
      <c r="F20" s="62" t="s">
        <v>4207</v>
      </c>
    </row>
    <row r="21" ht="15" spans="1:6">
      <c r="A21" t="s">
        <v>2310</v>
      </c>
      <c r="B21" t="s">
        <v>121</v>
      </c>
      <c r="C21">
        <v>506826</v>
      </c>
      <c r="D21" t="s">
        <v>2311</v>
      </c>
      <c r="E21" s="99">
        <v>20</v>
      </c>
      <c r="F21" s="62" t="s">
        <v>4247</v>
      </c>
    </row>
    <row r="22" ht="15" spans="1:6">
      <c r="A22" t="s">
        <v>713</v>
      </c>
      <c r="B22" t="s">
        <v>121</v>
      </c>
      <c r="C22">
        <v>501305</v>
      </c>
      <c r="D22" t="s">
        <v>1213</v>
      </c>
      <c r="E22" s="99">
        <v>21</v>
      </c>
      <c r="F22" s="62" t="s">
        <v>4252</v>
      </c>
    </row>
    <row r="23" ht="15" spans="1:6">
      <c r="A23" t="s">
        <v>2070</v>
      </c>
      <c r="B23" t="s">
        <v>711</v>
      </c>
      <c r="C23">
        <v>506723</v>
      </c>
      <c r="D23" t="s">
        <v>2071</v>
      </c>
      <c r="E23" s="99">
        <v>22</v>
      </c>
      <c r="F23" s="62" t="s">
        <v>4253</v>
      </c>
    </row>
    <row r="24" ht="15" spans="1:6">
      <c r="A24" t="s">
        <v>2176</v>
      </c>
      <c r="B24" t="s">
        <v>121</v>
      </c>
      <c r="C24">
        <v>502985</v>
      </c>
      <c r="D24" t="s">
        <v>2177</v>
      </c>
      <c r="E24" s="99">
        <v>22</v>
      </c>
      <c r="F24" s="62" t="s">
        <v>4254</v>
      </c>
    </row>
    <row r="25" ht="15" spans="1:6">
      <c r="A25" t="s">
        <v>2150</v>
      </c>
      <c r="B25" t="s">
        <v>121</v>
      </c>
      <c r="C25">
        <v>529601</v>
      </c>
      <c r="D25" t="s">
        <v>2151</v>
      </c>
      <c r="E25" s="99">
        <v>24</v>
      </c>
      <c r="F25" s="62" t="s">
        <v>4272</v>
      </c>
    </row>
    <row r="26" ht="15" spans="1:6">
      <c r="A26" t="s">
        <v>713</v>
      </c>
      <c r="B26" t="s">
        <v>121</v>
      </c>
      <c r="C26">
        <v>529148</v>
      </c>
      <c r="D26" t="s">
        <v>714</v>
      </c>
      <c r="E26" s="99">
        <v>25</v>
      </c>
      <c r="F26" s="62" t="s">
        <v>4332</v>
      </c>
    </row>
    <row r="27" ht="15" spans="1:6">
      <c r="A27" t="s">
        <v>2138</v>
      </c>
      <c r="B27" t="s">
        <v>121</v>
      </c>
      <c r="C27">
        <v>506290</v>
      </c>
      <c r="D27" t="s">
        <v>2139</v>
      </c>
      <c r="E27" s="99">
        <v>26</v>
      </c>
      <c r="F27" s="62" t="s">
        <v>4347</v>
      </c>
    </row>
    <row r="28" ht="15" spans="1:6">
      <c r="A28" t="s">
        <v>1097</v>
      </c>
      <c r="B28" t="s">
        <v>121</v>
      </c>
      <c r="C28">
        <v>506320</v>
      </c>
      <c r="D28" t="s">
        <v>1098</v>
      </c>
      <c r="E28" s="99">
        <v>27</v>
      </c>
      <c r="F28" s="62" t="s">
        <v>4382</v>
      </c>
    </row>
    <row r="29" ht="15" spans="1:6">
      <c r="A29" t="s">
        <v>2588</v>
      </c>
      <c r="B29" t="s">
        <v>121</v>
      </c>
      <c r="C29">
        <v>504837</v>
      </c>
      <c r="D29" t="s">
        <v>2589</v>
      </c>
      <c r="E29" s="99">
        <v>28</v>
      </c>
      <c r="F29" s="62" t="s">
        <v>4390</v>
      </c>
    </row>
    <row r="30" ht="15" spans="1:6">
      <c r="A30" t="s">
        <v>913</v>
      </c>
      <c r="B30" t="s">
        <v>121</v>
      </c>
      <c r="C30">
        <v>528941</v>
      </c>
      <c r="D30" t="s">
        <v>914</v>
      </c>
      <c r="E30" s="99">
        <v>29</v>
      </c>
      <c r="F30" s="62" t="s">
        <v>4426</v>
      </c>
    </row>
    <row r="31" ht="15" spans="1:6">
      <c r="A31" t="s">
        <v>2271</v>
      </c>
      <c r="B31" t="s">
        <v>711</v>
      </c>
      <c r="C31">
        <v>504111</v>
      </c>
      <c r="D31" t="s">
        <v>2272</v>
      </c>
      <c r="E31" s="99">
        <v>30</v>
      </c>
      <c r="F31" s="62" t="s">
        <v>4474</v>
      </c>
    </row>
    <row r="32" ht="15" spans="1:6">
      <c r="A32" t="s">
        <v>710</v>
      </c>
      <c r="B32" t="s">
        <v>711</v>
      </c>
      <c r="C32">
        <v>528944</v>
      </c>
      <c r="D32" t="s">
        <v>712</v>
      </c>
      <c r="E32" s="99">
        <v>31</v>
      </c>
      <c r="F32" s="62" t="s">
        <v>4488</v>
      </c>
    </row>
    <row r="33" ht="15" spans="1:6">
      <c r="A33" t="s">
        <v>1295</v>
      </c>
      <c r="B33" t="s">
        <v>121</v>
      </c>
      <c r="C33">
        <v>528818</v>
      </c>
      <c r="D33" t="s">
        <v>1296</v>
      </c>
      <c r="E33" s="99">
        <v>32</v>
      </c>
      <c r="F33" s="62" t="s">
        <v>4506</v>
      </c>
    </row>
    <row r="34" ht="15" spans="1:6">
      <c r="A34" t="s">
        <v>1827</v>
      </c>
      <c r="B34" t="s">
        <v>711</v>
      </c>
      <c r="C34">
        <v>504532</v>
      </c>
      <c r="D34" t="s">
        <v>1828</v>
      </c>
      <c r="E34" s="99">
        <v>33</v>
      </c>
      <c r="F34" s="62" t="s">
        <v>4515</v>
      </c>
    </row>
    <row r="35" ht="15" spans="1:6">
      <c r="A35" t="s">
        <v>1268</v>
      </c>
      <c r="B35" t="s">
        <v>711</v>
      </c>
      <c r="C35">
        <v>503390</v>
      </c>
      <c r="D35" t="s">
        <v>1269</v>
      </c>
      <c r="E35" s="99">
        <v>34</v>
      </c>
      <c r="F35" s="62" t="s">
        <v>4613</v>
      </c>
    </row>
    <row r="36" ht="15" spans="1:6">
      <c r="A36" t="s">
        <v>1824</v>
      </c>
      <c r="B36" t="s">
        <v>121</v>
      </c>
      <c r="C36">
        <v>529147</v>
      </c>
      <c r="D36" t="s">
        <v>1825</v>
      </c>
      <c r="E36" s="99">
        <v>35</v>
      </c>
      <c r="F36" s="62" t="s">
        <v>4665</v>
      </c>
    </row>
    <row r="37" ht="15" spans="1:6">
      <c r="A37" t="s">
        <v>212</v>
      </c>
      <c r="B37" t="s">
        <v>711</v>
      </c>
      <c r="C37">
        <v>528934</v>
      </c>
      <c r="D37" t="s">
        <v>2220</v>
      </c>
      <c r="E37" s="99">
        <v>36</v>
      </c>
      <c r="F37" s="62" t="s">
        <v>4683</v>
      </c>
    </row>
    <row r="38" ht="15" spans="1:6">
      <c r="A38" t="s">
        <v>2268</v>
      </c>
      <c r="B38" t="s">
        <v>121</v>
      </c>
      <c r="C38">
        <v>528927</v>
      </c>
      <c r="D38" t="s">
        <v>2269</v>
      </c>
      <c r="E38" s="99">
        <v>37</v>
      </c>
      <c r="F38" s="62" t="s">
        <v>4701</v>
      </c>
    </row>
    <row r="39" ht="15" spans="1:6">
      <c r="A39" t="s">
        <v>798</v>
      </c>
      <c r="B39" t="s">
        <v>121</v>
      </c>
      <c r="C39">
        <v>528963</v>
      </c>
      <c r="D39" t="s">
        <v>799</v>
      </c>
      <c r="E39" s="99">
        <v>38</v>
      </c>
      <c r="F39" s="62" t="s">
        <v>4788</v>
      </c>
    </row>
    <row r="40" ht="15" spans="1:6">
      <c r="A40" t="s">
        <v>2934</v>
      </c>
      <c r="B40" t="s">
        <v>121</v>
      </c>
      <c r="C40">
        <v>528095</v>
      </c>
      <c r="D40" t="s">
        <v>2935</v>
      </c>
      <c r="E40" s="99">
        <v>39</v>
      </c>
      <c r="F40" s="62" t="s">
        <v>4878</v>
      </c>
    </row>
    <row r="41" ht="15" spans="1:6">
      <c r="A41" t="s">
        <v>801</v>
      </c>
      <c r="B41" t="s">
        <v>121</v>
      </c>
      <c r="C41">
        <v>528979</v>
      </c>
      <c r="D41" t="s">
        <v>802</v>
      </c>
      <c r="E41" s="99">
        <v>40</v>
      </c>
      <c r="F41" s="62" t="s">
        <v>4887</v>
      </c>
    </row>
    <row r="42" ht="15" spans="1:6">
      <c r="A42" t="s">
        <v>785</v>
      </c>
      <c r="B42" t="s">
        <v>121</v>
      </c>
      <c r="C42">
        <v>529603</v>
      </c>
      <c r="D42" t="s">
        <v>786</v>
      </c>
      <c r="E42" s="99">
        <v>41</v>
      </c>
      <c r="F42" s="62" t="s">
        <v>4958</v>
      </c>
    </row>
    <row r="43" ht="15" spans="1:6">
      <c r="A43" t="s">
        <v>937</v>
      </c>
      <c r="B43" t="s">
        <v>121</v>
      </c>
      <c r="C43">
        <v>529602</v>
      </c>
      <c r="D43" t="s">
        <v>938</v>
      </c>
      <c r="E43" s="99">
        <v>42</v>
      </c>
      <c r="F43" s="62" t="s">
        <v>4977</v>
      </c>
    </row>
    <row r="44" ht="15" spans="1:6">
      <c r="A44" t="s">
        <v>759</v>
      </c>
      <c r="B44" t="s">
        <v>121</v>
      </c>
      <c r="C44">
        <v>529370</v>
      </c>
      <c r="D44" t="s">
        <v>760</v>
      </c>
      <c r="E44" s="99">
        <v>43</v>
      </c>
      <c r="F44" s="62" t="s">
        <v>4999</v>
      </c>
    </row>
    <row r="45" ht="15" spans="1:6">
      <c r="A45" t="s">
        <v>2186</v>
      </c>
      <c r="B45" t="s">
        <v>121</v>
      </c>
      <c r="C45">
        <v>529403</v>
      </c>
      <c r="D45" t="s">
        <v>2187</v>
      </c>
      <c r="E45" s="99">
        <v>43</v>
      </c>
      <c r="F45" s="62" t="s">
        <v>5000</v>
      </c>
    </row>
    <row r="46" ht="15" spans="1:6">
      <c r="A46" t="s">
        <v>1561</v>
      </c>
      <c r="B46" t="s">
        <v>121</v>
      </c>
      <c r="C46">
        <v>528998</v>
      </c>
      <c r="D46" t="s">
        <v>1562</v>
      </c>
      <c r="E46" s="99">
        <v>45</v>
      </c>
      <c r="F46" s="62" t="s">
        <v>5102</v>
      </c>
    </row>
    <row r="47" ht="15" spans="1:6">
      <c r="A47" t="s">
        <v>1233</v>
      </c>
      <c r="B47" t="s">
        <v>711</v>
      </c>
      <c r="C47">
        <v>529113</v>
      </c>
      <c r="D47" t="s">
        <v>1234</v>
      </c>
      <c r="E47" s="99">
        <v>46</v>
      </c>
      <c r="F47" s="62" t="s">
        <v>5107</v>
      </c>
    </row>
    <row r="48" ht="15" spans="1:6">
      <c r="A48" t="s">
        <v>3637</v>
      </c>
      <c r="B48" t="s">
        <v>121</v>
      </c>
      <c r="C48">
        <v>529708</v>
      </c>
      <c r="D48" t="s">
        <v>3638</v>
      </c>
      <c r="E48" s="99">
        <v>47</v>
      </c>
      <c r="F48" s="62" t="s">
        <v>5624</v>
      </c>
    </row>
  </sheetData>
  <conditionalFormatting sqref="D1">
    <cfRule type="duplicateValues" dxfId="10" priority="1"/>
  </conditionalFormatting>
  <hyperlinks>
    <hyperlink ref="F2" r:id="rId1" display="https://www.usnews.com/education/best-global-universities/university-of-melbourne-501796"/>
    <hyperlink ref="F3" r:id="rId2" display="https://www.usnews.com/education/best-global-universities/university-of-sydney-505369"/>
    <hyperlink ref="F4" r:id="rId3" display="https://www.usnews.com/education/best-global-universities/monash-university-500301"/>
    <hyperlink ref="F5" r:id="rId4" display="https://www.usnews.com/education/best-global-universities/university-of-new-south-wales-sydney-502434"/>
    <hyperlink ref="F6" r:id="rId5" display="https://www.usnews.com/education/best-global-universities/university-of-queensland-500164"/>
    <hyperlink ref="F7" r:id="rId6" display="https://www.usnews.com/education/best-global-universities/australian-national-university-503825"/>
    <hyperlink ref="F8" r:id="rId7" display="https://www.usnews.com/education/best-global-universities/university-of-technology-sydney-505153"/>
    <hyperlink ref="F9" r:id="rId8" display="https://www.usnews.com/education/best-global-universities/university-of-western-australia-503979"/>
    <hyperlink ref="F10" r:id="rId9" display="https://www.usnews.com/education/best-global-universities/university-of-adelaide-504015"/>
    <hyperlink ref="F11" r:id="rId10" display="https://www.usnews.com/education/best-global-universities/university-of-auckland-503786"/>
    <hyperlink ref="F12" r:id="rId11" display="https://www.usnews.com/education/best-global-universities/swinburne-university-of-technology-528823"/>
    <hyperlink ref="F13" r:id="rId12" display="https://www.usnews.com/education/best-global-universities/curtin-university-503377"/>
    <hyperlink ref="F14" r:id="rId13" display="https://www.usnews.com/education/best-global-universities/deakin-university-504884"/>
    <hyperlink ref="F15" r:id="rId14" display="https://www.usnews.com/education/best-global-universities/queensland-university-of-technology-qut-504619"/>
    <hyperlink ref="F16" r:id="rId15" display="https://www.usnews.com/education/best-global-universities/macquarie-university-502013"/>
    <hyperlink ref="F17" r:id="rId16" display="https://www.usnews.com/education/best-global-universities/royal-melbourne-institute-of-technology-rmit-503858"/>
    <hyperlink ref="F18" r:id="rId17" display="https://www.usnews.com/education/best-global-universities/university-of-wollongong-503195"/>
    <hyperlink ref="F19" r:id="rId18" display="https://www.usnews.com/education/best-global-universities/university-of-newcastle-500363"/>
    <hyperlink ref="F20" r:id="rId19" display="https://www.usnews.com/education/best-global-universities/griffith-university-501686"/>
    <hyperlink ref="F21" r:id="rId20" display="https://www.usnews.com/education/best-global-universities/western-sydney-university-506826"/>
    <hyperlink ref="F22" r:id="rId21" display="https://www.usnews.com/education/best-global-universities/la-trobe-university-501305"/>
    <hyperlink ref="F23" r:id="rId22" display="https://www.usnews.com/education/best-global-universities/university-of-otago-506723"/>
    <hyperlink ref="F24" r:id="rId23" display="https://www.usnews.com/education/best-global-universities/university-of-tasmania-502985"/>
    <hyperlink ref="F25" r:id="rId24" display="https://www.usnews.com/education/best-global-universities/university-of-southern-queensland-529601"/>
    <hyperlink ref="F26" r:id="rId25" display="https://www.usnews.com/education/best-global-universities/australian-catholic-university-529148"/>
    <hyperlink ref="F27" r:id="rId26" display="https://www.usnews.com/education/best-global-universities/university-of-south-australia-506290"/>
    <hyperlink ref="F28" r:id="rId27" display="https://www.usnews.com/education/best-global-universities/james-cook-university-506320"/>
    <hyperlink ref="F29" r:id="rId28" display="https://www.usnews.com/education/best-global-universities/flinders-university-south-australia-504837"/>
    <hyperlink ref="F30" r:id="rId29" display="https://www.usnews.com/education/best-global-universities/edith-cowan-university-528941"/>
    <hyperlink ref="F31" r:id="rId30" display="https://www.usnews.com/education/best-global-universities/victoria-university-wellington-504111"/>
    <hyperlink ref="F32" r:id="rId31" display="https://www.usnews.com/education/best-global-universities/auckland-university-of-technology-528944"/>
    <hyperlink ref="F33" r:id="rId32" display="https://www.usnews.com/education/best-global-universities/murdoch-university-528818"/>
    <hyperlink ref="F34" r:id="rId33" display="https://www.usnews.com/education/best-global-universities/university-of-canterbury-504532"/>
    <hyperlink ref="F35" r:id="rId34" display="https://www.usnews.com/education/best-global-universities/massey-university-503390"/>
    <hyperlink ref="F36" r:id="rId35" display="https://www.usnews.com/education/best-global-universities/university-of-canberra-529147"/>
    <hyperlink ref="F37" r:id="rId36" display="https://www.usnews.com/education/best-global-universities/university-of-waikato-528934"/>
    <hyperlink ref="F38" r:id="rId37" display="https://www.usnews.com/education/best-global-universities/victoria-university-528927"/>
    <hyperlink ref="F39" r:id="rId38" display="https://www.usnews.com/education/best-global-universities/charles-darwin-university-528963"/>
    <hyperlink ref="F40" r:id="rId39" display="https://www.usnews.com/education/best-global-universities/university-of-new-england-528095"/>
    <hyperlink ref="F41" r:id="rId40" display="https://www.usnews.com/education/best-global-universities/charles-sturt-university-528979"/>
    <hyperlink ref="F42" r:id="rId41" display="https://www.usnews.com/education/best-global-universities/central-queensland-university-529603"/>
    <hyperlink ref="F43" r:id="rId42" display="https://www.usnews.com/education/best-global-universities/federation-university-australia-529602"/>
    <hyperlink ref="F44" r:id="rId43" display="https://www.usnews.com/education/best-global-universities/bond-university-529370"/>
    <hyperlink ref="F45" r:id="rId44" display="https://www.usnews.com/education/best-global-universities/university-of-the-sunshine-coast-529403"/>
    <hyperlink ref="F46" r:id="rId45" display="https://www.usnews.com/education/best-global-universities/southern-cross-university-528998"/>
    <hyperlink ref="F47" r:id="rId46" display="https://www.usnews.com/education/best-global-universities/lincoln-university-new-zealand-529113"/>
    <hyperlink ref="F48" r:id="rId47" display="https://www.usnews.com/education/best-global-universities/the-university-of-notre-dame-australia-529708"/>
  </hyperlink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N105"/>
  <sheetViews>
    <sheetView workbookViewId="0">
      <selection activeCell="D17" sqref="D17"/>
    </sheetView>
  </sheetViews>
  <sheetFormatPr defaultColWidth="8.875" defaultRowHeight="13.5"/>
  <cols>
    <col min="1" max="1" width="13.875" style="64" customWidth="1"/>
    <col min="2" max="3" width="11.5" style="64" customWidth="1"/>
    <col min="4" max="4" width="72.25" style="64" customWidth="1"/>
    <col min="5" max="5" width="17.625" style="64" customWidth="1"/>
    <col min="6" max="11" width="12.875" style="64" customWidth="1"/>
    <col min="12" max="196" width="8.875" style="64"/>
    <col min="197" max="16384" width="8.875" style="63"/>
  </cols>
  <sheetData>
    <row r="1" ht="18.75" customHeight="1" spans="1:11">
      <c r="A1" s="65" t="s">
        <v>10034</v>
      </c>
      <c r="B1" s="66"/>
      <c r="C1" s="66"/>
      <c r="D1" s="67"/>
      <c r="E1" s="67"/>
      <c r="F1" s="67"/>
      <c r="G1" s="67"/>
      <c r="H1" s="67"/>
      <c r="I1" s="67"/>
      <c r="J1" s="67"/>
      <c r="K1" s="67"/>
    </row>
    <row r="2" ht="39" customHeight="1" spans="1:11">
      <c r="A2" s="68" t="s">
        <v>10035</v>
      </c>
      <c r="B2" s="69"/>
      <c r="C2" s="69"/>
      <c r="D2" s="70"/>
      <c r="E2" s="70"/>
      <c r="F2" s="70"/>
      <c r="G2" s="70"/>
      <c r="H2" s="70"/>
      <c r="I2" s="70"/>
      <c r="J2" s="70"/>
      <c r="K2" s="70"/>
    </row>
    <row r="3" ht="23.25" customHeight="1" spans="1:11">
      <c r="A3" s="71"/>
      <c r="B3" s="72"/>
      <c r="C3" s="71"/>
      <c r="D3" s="73"/>
      <c r="E3" s="74"/>
      <c r="F3" s="75" t="s">
        <v>10036</v>
      </c>
      <c r="G3" s="76"/>
      <c r="H3" s="77">
        <v>1693</v>
      </c>
      <c r="I3" s="77"/>
      <c r="J3" s="77"/>
      <c r="K3" s="77"/>
    </row>
    <row r="4" spans="1:11">
      <c r="A4" s="71"/>
      <c r="B4" s="72"/>
      <c r="C4" s="71"/>
      <c r="D4" s="73"/>
      <c r="E4" s="74"/>
      <c r="F4" s="77"/>
      <c r="G4" s="77"/>
      <c r="H4" s="77"/>
      <c r="I4" s="77"/>
      <c r="J4" s="77"/>
      <c r="K4" s="77"/>
    </row>
    <row r="5" spans="1:11">
      <c r="A5" s="71"/>
      <c r="B5" s="72"/>
      <c r="C5" s="71"/>
      <c r="D5" s="73"/>
      <c r="E5" s="74"/>
      <c r="F5" s="77"/>
      <c r="G5" s="77"/>
      <c r="H5" s="77"/>
      <c r="I5" s="77"/>
      <c r="J5" s="77"/>
      <c r="K5" s="77"/>
    </row>
    <row r="6" spans="1:11">
      <c r="A6" s="71"/>
      <c r="B6" s="72"/>
      <c r="C6" s="71"/>
      <c r="D6" s="73"/>
      <c r="E6" s="74"/>
      <c r="F6" s="78"/>
      <c r="G6" s="79" t="s">
        <v>10037</v>
      </c>
      <c r="H6" s="77"/>
      <c r="I6" s="77"/>
      <c r="J6" s="77"/>
      <c r="K6" s="77"/>
    </row>
    <row r="7" spans="1:11">
      <c r="A7" s="71"/>
      <c r="B7" s="72"/>
      <c r="C7" s="71"/>
      <c r="D7" s="77"/>
      <c r="E7" s="74"/>
      <c r="F7" s="80" t="s">
        <v>10038</v>
      </c>
      <c r="G7" s="81">
        <v>0.6</v>
      </c>
      <c r="H7" s="79"/>
      <c r="I7" s="79"/>
      <c r="J7" s="79"/>
      <c r="K7" s="79"/>
    </row>
    <row r="8" spans="1:11">
      <c r="A8" s="71"/>
      <c r="B8" s="72"/>
      <c r="C8" s="71"/>
      <c r="D8" s="77"/>
      <c r="E8" s="74"/>
      <c r="F8" s="80" t="s">
        <v>10039</v>
      </c>
      <c r="G8" s="81">
        <v>0.2</v>
      </c>
      <c r="H8" s="82"/>
      <c r="I8" s="82"/>
      <c r="J8" s="82"/>
      <c r="K8" s="82"/>
    </row>
    <row r="9" spans="1:11">
      <c r="A9" s="71"/>
      <c r="B9" s="72"/>
      <c r="C9" s="71"/>
      <c r="D9" s="77"/>
      <c r="E9" s="74"/>
      <c r="F9" s="80" t="s">
        <v>10040</v>
      </c>
      <c r="G9" s="83">
        <v>0.075</v>
      </c>
      <c r="H9" s="82"/>
      <c r="I9" s="82"/>
      <c r="J9" s="82"/>
      <c r="K9" s="82"/>
    </row>
    <row r="10" spans="1:18">
      <c r="A10" s="71"/>
      <c r="B10" s="72"/>
      <c r="C10" s="71"/>
      <c r="D10" s="77"/>
      <c r="E10" s="74"/>
      <c r="F10" s="84" t="s">
        <v>10041</v>
      </c>
      <c r="G10" s="85">
        <v>0.075</v>
      </c>
      <c r="H10" s="82"/>
      <c r="I10" s="82"/>
      <c r="J10" s="82"/>
      <c r="K10" s="82"/>
      <c r="R10" s="64">
        <v>1</v>
      </c>
    </row>
    <row r="11" spans="1:18">
      <c r="A11" s="71"/>
      <c r="B11" s="72"/>
      <c r="C11" s="71"/>
      <c r="D11" s="77"/>
      <c r="E11" s="74"/>
      <c r="F11" s="64" t="s">
        <v>10042</v>
      </c>
      <c r="G11" s="86">
        <v>0.05</v>
      </c>
      <c r="H11" s="87"/>
      <c r="I11" s="87"/>
      <c r="J11" s="87"/>
      <c r="K11" s="87"/>
      <c r="R11" s="64">
        <v>2</v>
      </c>
    </row>
    <row r="12" ht="23.25" customHeight="1" spans="1:18">
      <c r="A12" s="88" t="s">
        <v>10043</v>
      </c>
      <c r="B12" s="89"/>
      <c r="C12" s="89"/>
      <c r="D12" s="90"/>
      <c r="E12" s="90"/>
      <c r="F12" s="90"/>
      <c r="G12" s="90"/>
      <c r="H12" s="90"/>
      <c r="I12" s="90"/>
      <c r="J12" s="90"/>
      <c r="K12" s="90"/>
      <c r="R12" s="64">
        <v>3</v>
      </c>
    </row>
    <row r="13" spans="1:196">
      <c r="A13" s="91" t="s">
        <v>10044</v>
      </c>
      <c r="B13" s="91" t="s">
        <v>10045</v>
      </c>
      <c r="C13" s="91" t="s">
        <v>10046</v>
      </c>
      <c r="D13" s="92" t="s">
        <v>10047</v>
      </c>
      <c r="E13" s="92" t="s">
        <v>10048</v>
      </c>
      <c r="F13" s="91" t="s">
        <v>10038</v>
      </c>
      <c r="G13" s="91" t="s">
        <v>10039</v>
      </c>
      <c r="H13" s="91" t="s">
        <v>10040</v>
      </c>
      <c r="I13" s="91" t="s">
        <v>10041</v>
      </c>
      <c r="J13" s="91" t="s">
        <v>10049</v>
      </c>
      <c r="K13" s="91" t="s">
        <v>10050</v>
      </c>
      <c r="GN13" s="63"/>
    </row>
    <row r="14" spans="1:196">
      <c r="A14" s="93">
        <v>1</v>
      </c>
      <c r="B14" s="93" t="s">
        <v>10051</v>
      </c>
      <c r="C14" s="93">
        <v>1</v>
      </c>
      <c r="D14" s="94" t="s">
        <v>41</v>
      </c>
      <c r="E14" s="94" t="s">
        <v>40</v>
      </c>
      <c r="F14" s="95">
        <v>100</v>
      </c>
      <c r="G14" s="95">
        <v>100</v>
      </c>
      <c r="H14" s="95">
        <v>84.1</v>
      </c>
      <c r="I14" s="95">
        <v>98.7</v>
      </c>
      <c r="J14" s="95">
        <v>83</v>
      </c>
      <c r="K14" s="95">
        <v>97.9</v>
      </c>
      <c r="GN14" s="63"/>
    </row>
    <row r="15" spans="1:196">
      <c r="A15" s="93" t="s">
        <v>42</v>
      </c>
      <c r="B15" s="93" t="s">
        <v>10052</v>
      </c>
      <c r="C15" s="93">
        <v>2</v>
      </c>
      <c r="D15" s="94" t="s">
        <v>44</v>
      </c>
      <c r="E15" s="94" t="s">
        <v>40</v>
      </c>
      <c r="F15" s="95">
        <v>94.6</v>
      </c>
      <c r="G15" s="95">
        <v>95.8</v>
      </c>
      <c r="H15" s="95">
        <v>93.1</v>
      </c>
      <c r="I15" s="95">
        <v>100</v>
      </c>
      <c r="J15" s="95">
        <v>65.4</v>
      </c>
      <c r="K15" s="95">
        <v>93.7</v>
      </c>
      <c r="GN15" s="63"/>
    </row>
    <row r="16" spans="1:196">
      <c r="A16" s="93" t="s">
        <v>45</v>
      </c>
      <c r="B16" s="93" t="s">
        <v>10053</v>
      </c>
      <c r="C16" s="93">
        <v>3</v>
      </c>
      <c r="D16" s="94" t="s">
        <v>2357</v>
      </c>
      <c r="E16" s="94" t="s">
        <v>40</v>
      </c>
      <c r="F16" s="95">
        <v>96</v>
      </c>
      <c r="G16" s="95">
        <v>89.7</v>
      </c>
      <c r="H16" s="95">
        <v>89.3</v>
      </c>
      <c r="I16" s="95">
        <v>97.6</v>
      </c>
      <c r="J16" s="95">
        <v>51.4</v>
      </c>
      <c r="K16" s="95">
        <v>92.1</v>
      </c>
      <c r="GN16" s="63"/>
    </row>
    <row r="17" s="63" customFormat="1" spans="1:195">
      <c r="A17" s="93" t="s">
        <v>59</v>
      </c>
      <c r="B17" s="93" t="s">
        <v>10054</v>
      </c>
      <c r="C17" s="93">
        <v>4</v>
      </c>
      <c r="D17" s="94" t="s">
        <v>55</v>
      </c>
      <c r="E17" s="94" t="s">
        <v>40</v>
      </c>
      <c r="F17" s="95">
        <v>95.4</v>
      </c>
      <c r="G17" s="95">
        <v>87.2</v>
      </c>
      <c r="H17" s="95">
        <v>79.5</v>
      </c>
      <c r="I17" s="95">
        <v>88.5</v>
      </c>
      <c r="J17" s="95">
        <v>58.9</v>
      </c>
      <c r="K17" s="95">
        <v>90.2</v>
      </c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</row>
    <row r="18" s="63" customFormat="1" spans="1:195">
      <c r="A18" s="93" t="s">
        <v>2383</v>
      </c>
      <c r="B18" s="93" t="s">
        <v>10055</v>
      </c>
      <c r="C18" s="93">
        <v>5</v>
      </c>
      <c r="D18" s="94" t="s">
        <v>49</v>
      </c>
      <c r="E18" s="94" t="s">
        <v>40</v>
      </c>
      <c r="F18" s="95">
        <v>87.5</v>
      </c>
      <c r="G18" s="95">
        <v>98</v>
      </c>
      <c r="H18" s="95">
        <v>100</v>
      </c>
      <c r="I18" s="95">
        <v>96.1</v>
      </c>
      <c r="J18" s="95">
        <v>57.5</v>
      </c>
      <c r="K18" s="95">
        <v>89.7</v>
      </c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/>
      <c r="FP18" s="64"/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/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</row>
    <row r="19" s="63" customFormat="1" spans="1:195">
      <c r="A19" s="93" t="s">
        <v>10056</v>
      </c>
      <c r="B19" s="93" t="s">
        <v>10057</v>
      </c>
      <c r="C19" s="93">
        <v>6</v>
      </c>
      <c r="D19" s="94" t="s">
        <v>2380</v>
      </c>
      <c r="E19" s="94" t="s">
        <v>40</v>
      </c>
      <c r="F19" s="95">
        <v>94.2</v>
      </c>
      <c r="G19" s="95">
        <v>80.8</v>
      </c>
      <c r="H19" s="95">
        <v>86.1</v>
      </c>
      <c r="I19" s="95">
        <v>96.5</v>
      </c>
      <c r="J19" s="95">
        <v>64.7</v>
      </c>
      <c r="K19" s="95">
        <v>89.6</v>
      </c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4"/>
      <c r="FE19" s="64"/>
      <c r="FF19" s="64"/>
      <c r="FG19" s="64"/>
      <c r="FH19" s="64"/>
      <c r="FI19" s="64"/>
      <c r="FJ19" s="64"/>
      <c r="FK19" s="64"/>
      <c r="FL19" s="64"/>
      <c r="FM19" s="64"/>
      <c r="FN19" s="64"/>
      <c r="FO19" s="64"/>
      <c r="FP19" s="64"/>
      <c r="FQ19" s="64"/>
      <c r="FR19" s="64"/>
      <c r="FS19" s="64"/>
      <c r="FT19" s="64"/>
      <c r="FU19" s="64"/>
      <c r="FV19" s="64"/>
      <c r="FW19" s="64"/>
      <c r="FX19" s="64"/>
      <c r="FY19" s="64"/>
      <c r="FZ19" s="64"/>
      <c r="GA19" s="64"/>
      <c r="GB19" s="64"/>
      <c r="GC19" s="64"/>
      <c r="GD19" s="64"/>
      <c r="GE19" s="64"/>
      <c r="GF19" s="64"/>
      <c r="GG19" s="64"/>
      <c r="GH19" s="64"/>
      <c r="GI19" s="64"/>
      <c r="GJ19" s="64"/>
      <c r="GK19" s="64"/>
      <c r="GL19" s="64"/>
      <c r="GM19" s="64"/>
    </row>
    <row r="20" s="63" customFormat="1" spans="1:195">
      <c r="A20" s="93" t="s">
        <v>10056</v>
      </c>
      <c r="B20" s="93" t="s">
        <v>10058</v>
      </c>
      <c r="C20" s="93">
        <v>7</v>
      </c>
      <c r="D20" s="94" t="s">
        <v>2360</v>
      </c>
      <c r="E20" s="94" t="s">
        <v>40</v>
      </c>
      <c r="F20" s="95">
        <v>93.5</v>
      </c>
      <c r="G20" s="95">
        <v>87.9</v>
      </c>
      <c r="H20" s="95">
        <v>80.8</v>
      </c>
      <c r="I20" s="95">
        <v>91</v>
      </c>
      <c r="J20" s="95">
        <v>60.8</v>
      </c>
      <c r="K20" s="95">
        <v>89.6</v>
      </c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/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/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</row>
    <row r="21" s="63" customFormat="1" spans="1:195">
      <c r="A21" s="93" t="s">
        <v>79</v>
      </c>
      <c r="B21" s="93" t="s">
        <v>10057</v>
      </c>
      <c r="C21" s="93">
        <v>8</v>
      </c>
      <c r="D21" s="94" t="s">
        <v>61</v>
      </c>
      <c r="E21" s="94" t="s">
        <v>40</v>
      </c>
      <c r="F21" s="95">
        <v>93.3</v>
      </c>
      <c r="G21" s="95">
        <v>78.5</v>
      </c>
      <c r="H21" s="95">
        <v>79.2</v>
      </c>
      <c r="I21" s="95">
        <v>89.5</v>
      </c>
      <c r="J21" s="95">
        <v>72.3</v>
      </c>
      <c r="K21" s="95">
        <v>87.9</v>
      </c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</row>
    <row r="22" s="63" customFormat="1" spans="1:195">
      <c r="A22" s="93" t="s">
        <v>2379</v>
      </c>
      <c r="B22" s="93" t="s">
        <v>10059</v>
      </c>
      <c r="C22" s="93">
        <v>9</v>
      </c>
      <c r="D22" s="94" t="s">
        <v>52</v>
      </c>
      <c r="E22" s="94" t="s">
        <v>40</v>
      </c>
      <c r="F22" s="95">
        <v>93.4</v>
      </c>
      <c r="G22" s="95">
        <v>82.3</v>
      </c>
      <c r="H22" s="95">
        <v>82.4</v>
      </c>
      <c r="I22" s="95">
        <v>84.4</v>
      </c>
      <c r="J22" s="95">
        <v>48.3</v>
      </c>
      <c r="K22" s="95">
        <v>87.4</v>
      </c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</row>
    <row r="23" s="63" customFormat="1" spans="1:195">
      <c r="A23" s="93" t="s">
        <v>2372</v>
      </c>
      <c r="B23" s="93" t="s">
        <v>10060</v>
      </c>
      <c r="C23" s="93">
        <v>10</v>
      </c>
      <c r="D23" s="94" t="s">
        <v>2373</v>
      </c>
      <c r="E23" s="94" t="s">
        <v>40</v>
      </c>
      <c r="F23" s="95">
        <v>94.1</v>
      </c>
      <c r="G23" s="95">
        <v>79.1</v>
      </c>
      <c r="H23" s="95">
        <v>76.4</v>
      </c>
      <c r="I23" s="95">
        <v>83.1</v>
      </c>
      <c r="J23" s="95">
        <v>46.5</v>
      </c>
      <c r="K23" s="95">
        <v>86.6</v>
      </c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</row>
    <row r="24" s="63" customFormat="1" spans="1:195">
      <c r="A24" s="93" t="s">
        <v>10061</v>
      </c>
      <c r="B24" s="93" t="s">
        <v>10062</v>
      </c>
      <c r="C24" s="93">
        <v>11</v>
      </c>
      <c r="D24" s="94" t="s">
        <v>81</v>
      </c>
      <c r="E24" s="94" t="s">
        <v>40</v>
      </c>
      <c r="F24" s="95">
        <v>87.8</v>
      </c>
      <c r="G24" s="95">
        <v>78.1</v>
      </c>
      <c r="H24" s="95">
        <v>85</v>
      </c>
      <c r="I24" s="95">
        <v>91.9</v>
      </c>
      <c r="J24" s="95">
        <v>66.7</v>
      </c>
      <c r="K24" s="95">
        <v>84.9</v>
      </c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</row>
    <row r="25" s="63" customFormat="1" spans="1:195">
      <c r="A25" s="93" t="s">
        <v>10063</v>
      </c>
      <c r="B25" s="93" t="s">
        <v>10064</v>
      </c>
      <c r="C25" s="93">
        <v>12</v>
      </c>
      <c r="D25" s="94" t="s">
        <v>64</v>
      </c>
      <c r="E25" s="94" t="s">
        <v>40</v>
      </c>
      <c r="F25" s="95">
        <v>86.6</v>
      </c>
      <c r="G25" s="95">
        <v>74.4</v>
      </c>
      <c r="H25" s="95">
        <v>81.5</v>
      </c>
      <c r="I25" s="95">
        <v>89.5</v>
      </c>
      <c r="J25" s="95">
        <v>62.8</v>
      </c>
      <c r="K25" s="95">
        <v>82.8</v>
      </c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</row>
    <row r="26" s="63" customFormat="1" spans="1:195">
      <c r="A26" s="93" t="s">
        <v>10065</v>
      </c>
      <c r="B26" s="93" t="s">
        <v>10066</v>
      </c>
      <c r="C26" s="93">
        <v>13</v>
      </c>
      <c r="D26" s="94" t="s">
        <v>78</v>
      </c>
      <c r="E26" s="94" t="s">
        <v>40</v>
      </c>
      <c r="F26" s="95">
        <v>84.7</v>
      </c>
      <c r="G26" s="95">
        <v>81</v>
      </c>
      <c r="H26" s="95">
        <v>87.2</v>
      </c>
      <c r="I26" s="95">
        <v>91.5</v>
      </c>
      <c r="J26" s="95">
        <v>41.7</v>
      </c>
      <c r="K26" s="95">
        <v>82.5</v>
      </c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4"/>
      <c r="FE26" s="64"/>
      <c r="FF26" s="64"/>
      <c r="FG26" s="64"/>
      <c r="FH26" s="64"/>
      <c r="FI26" s="64"/>
      <c r="FJ26" s="64"/>
      <c r="FK26" s="64"/>
      <c r="FL26" s="64"/>
      <c r="FM26" s="64"/>
      <c r="FN26" s="64"/>
      <c r="FO26" s="64"/>
      <c r="FP26" s="64"/>
      <c r="FQ26" s="64"/>
      <c r="FR26" s="64"/>
      <c r="FS26" s="64"/>
      <c r="FT26" s="64"/>
      <c r="FU26" s="64"/>
      <c r="FV26" s="64"/>
      <c r="FW26" s="64"/>
      <c r="FX26" s="64"/>
      <c r="FY26" s="64"/>
      <c r="FZ26" s="64"/>
      <c r="GA26" s="64"/>
      <c r="GB26" s="64"/>
      <c r="GC26" s="64"/>
      <c r="GD26" s="64"/>
      <c r="GE26" s="64"/>
      <c r="GF26" s="64"/>
      <c r="GG26" s="64"/>
      <c r="GH26" s="64"/>
      <c r="GI26" s="64"/>
      <c r="GJ26" s="64"/>
      <c r="GK26" s="64"/>
      <c r="GL26" s="64"/>
      <c r="GM26" s="64"/>
    </row>
    <row r="27" s="63" customFormat="1" spans="1:195">
      <c r="A27" s="93" t="s">
        <v>111</v>
      </c>
      <c r="B27" s="93" t="s">
        <v>10067</v>
      </c>
      <c r="C27" s="93">
        <v>14</v>
      </c>
      <c r="D27" s="94" t="s">
        <v>135</v>
      </c>
      <c r="E27" s="94" t="s">
        <v>40</v>
      </c>
      <c r="F27" s="95">
        <v>84.5</v>
      </c>
      <c r="G27" s="95">
        <v>76.7</v>
      </c>
      <c r="H27" s="95">
        <v>80.2</v>
      </c>
      <c r="I27" s="95">
        <v>89.5</v>
      </c>
      <c r="J27" s="95">
        <v>62.3</v>
      </c>
      <c r="K27" s="95">
        <v>81.9</v>
      </c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</row>
    <row r="28" s="63" customFormat="1" spans="1:195">
      <c r="A28" s="93" t="s">
        <v>161</v>
      </c>
      <c r="B28" s="93" t="s">
        <v>10068</v>
      </c>
      <c r="C28" s="93">
        <v>15</v>
      </c>
      <c r="D28" s="94" t="s">
        <v>163</v>
      </c>
      <c r="E28" s="94" t="s">
        <v>40</v>
      </c>
      <c r="F28" s="95">
        <v>85.2</v>
      </c>
      <c r="G28" s="95">
        <v>69.2</v>
      </c>
      <c r="H28" s="95">
        <v>80.6</v>
      </c>
      <c r="I28" s="95">
        <v>81</v>
      </c>
      <c r="J28" s="95">
        <v>43.3</v>
      </c>
      <c r="K28" s="95">
        <v>79.2</v>
      </c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</row>
    <row r="29" s="63" customFormat="1" spans="1:195">
      <c r="A29" s="93" t="s">
        <v>10069</v>
      </c>
      <c r="B29" s="93" t="s">
        <v>10070</v>
      </c>
      <c r="C29" s="93">
        <v>16</v>
      </c>
      <c r="D29" s="94" t="s">
        <v>93</v>
      </c>
      <c r="E29" s="94" t="s">
        <v>40</v>
      </c>
      <c r="F29" s="95">
        <v>76.4</v>
      </c>
      <c r="G29" s="95">
        <v>79.5</v>
      </c>
      <c r="H29" s="95">
        <v>97.7</v>
      </c>
      <c r="I29" s="95">
        <v>99.7</v>
      </c>
      <c r="J29" s="95">
        <v>50.4</v>
      </c>
      <c r="K29" s="95">
        <v>79.1</v>
      </c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4"/>
      <c r="FE29" s="64"/>
      <c r="FF29" s="64"/>
      <c r="FG29" s="64"/>
      <c r="FH29" s="64"/>
      <c r="FI29" s="64"/>
      <c r="FJ29" s="64"/>
      <c r="FK29" s="64"/>
      <c r="FL29" s="64"/>
      <c r="FM29" s="64"/>
      <c r="FN29" s="64"/>
      <c r="FO29" s="64"/>
      <c r="FP29" s="64"/>
      <c r="FQ29" s="64"/>
      <c r="FR29" s="64"/>
      <c r="FS29" s="64"/>
      <c r="FT29" s="64"/>
      <c r="FU29" s="64"/>
      <c r="FV29" s="64"/>
      <c r="FW29" s="64"/>
      <c r="FX29" s="64"/>
      <c r="FY29" s="64"/>
      <c r="FZ29" s="64"/>
      <c r="GA29" s="64"/>
      <c r="GB29" s="64"/>
      <c r="GC29" s="64"/>
      <c r="GD29" s="64"/>
      <c r="GE29" s="64"/>
      <c r="GF29" s="64"/>
      <c r="GG29" s="64"/>
      <c r="GH29" s="64"/>
      <c r="GI29" s="64"/>
      <c r="GJ29" s="64"/>
      <c r="GK29" s="64"/>
      <c r="GL29" s="64"/>
      <c r="GM29" s="64"/>
    </row>
    <row r="30" s="63" customFormat="1" spans="1:195">
      <c r="A30" s="93" t="s">
        <v>10069</v>
      </c>
      <c r="B30" s="93" t="s">
        <v>10071</v>
      </c>
      <c r="C30" s="93">
        <v>17</v>
      </c>
      <c r="D30" s="94" t="s">
        <v>84</v>
      </c>
      <c r="E30" s="94" t="s">
        <v>40</v>
      </c>
      <c r="F30" s="95">
        <v>83.7</v>
      </c>
      <c r="G30" s="95">
        <v>70.7</v>
      </c>
      <c r="H30" s="95">
        <v>79.6</v>
      </c>
      <c r="I30" s="95">
        <v>83.8</v>
      </c>
      <c r="J30" s="95">
        <v>50.3</v>
      </c>
      <c r="K30" s="95">
        <v>79.1</v>
      </c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4"/>
      <c r="FE30" s="64"/>
      <c r="FF30" s="64"/>
      <c r="FG30" s="64"/>
      <c r="FH30" s="64"/>
      <c r="FI30" s="64"/>
      <c r="FJ30" s="64"/>
      <c r="FK30" s="64"/>
      <c r="FL30" s="64"/>
      <c r="FM30" s="64"/>
      <c r="FN30" s="64"/>
      <c r="FO30" s="64"/>
      <c r="FP30" s="64"/>
      <c r="FQ30" s="64"/>
      <c r="FR30" s="64"/>
      <c r="FS30" s="64"/>
      <c r="FT30" s="64"/>
      <c r="FU30" s="64"/>
      <c r="FV30" s="64"/>
      <c r="FW30" s="64"/>
      <c r="FX30" s="64"/>
      <c r="FY30" s="64"/>
      <c r="FZ30" s="64"/>
      <c r="GA30" s="64"/>
      <c r="GB30" s="64"/>
      <c r="GC30" s="64"/>
      <c r="GD30" s="64"/>
      <c r="GE30" s="64"/>
      <c r="GF30" s="64"/>
      <c r="GG30" s="64"/>
      <c r="GH30" s="64"/>
      <c r="GI30" s="64"/>
      <c r="GJ30" s="64"/>
      <c r="GK30" s="64"/>
      <c r="GL30" s="64"/>
      <c r="GM30" s="64"/>
    </row>
    <row r="31" s="63" customFormat="1" spans="1:195">
      <c r="A31" s="93" t="s">
        <v>10072</v>
      </c>
      <c r="B31" s="93" t="s">
        <v>10073</v>
      </c>
      <c r="C31" s="93">
        <v>18</v>
      </c>
      <c r="D31" s="94" t="s">
        <v>169</v>
      </c>
      <c r="E31" s="94" t="s">
        <v>40</v>
      </c>
      <c r="F31" s="95">
        <v>81.2</v>
      </c>
      <c r="G31" s="95">
        <v>70.4</v>
      </c>
      <c r="H31" s="95">
        <v>85.2</v>
      </c>
      <c r="I31" s="95">
        <v>89</v>
      </c>
      <c r="J31" s="95">
        <v>40.9</v>
      </c>
      <c r="K31" s="95">
        <v>77.9</v>
      </c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4"/>
      <c r="FE31" s="64"/>
      <c r="FF31" s="64"/>
      <c r="FG31" s="64"/>
      <c r="FH31" s="64"/>
      <c r="FI31" s="64"/>
      <c r="FJ31" s="64"/>
      <c r="FK31" s="64"/>
      <c r="FL31" s="64"/>
      <c r="FM31" s="64"/>
      <c r="FN31" s="64"/>
      <c r="FO31" s="64"/>
      <c r="FP31" s="64"/>
      <c r="FQ31" s="64"/>
      <c r="FR31" s="64"/>
      <c r="FS31" s="64"/>
      <c r="FT31" s="64"/>
      <c r="FU31" s="64"/>
      <c r="FV31" s="64"/>
      <c r="FW31" s="64"/>
      <c r="FX31" s="64"/>
      <c r="FY31" s="64"/>
      <c r="FZ31" s="64"/>
      <c r="GA31" s="64"/>
      <c r="GB31" s="64"/>
      <c r="GC31" s="64"/>
      <c r="GD31" s="64"/>
      <c r="GE31" s="64"/>
      <c r="GF31" s="64"/>
      <c r="GG31" s="64"/>
      <c r="GH31" s="64"/>
      <c r="GI31" s="64"/>
      <c r="GJ31" s="64"/>
      <c r="GK31" s="64"/>
      <c r="GL31" s="64"/>
      <c r="GM31" s="64"/>
    </row>
    <row r="32" s="63" customFormat="1" spans="1:195">
      <c r="A32" s="93" t="s">
        <v>10074</v>
      </c>
      <c r="B32" s="93" t="s">
        <v>10075</v>
      </c>
      <c r="C32" s="93">
        <v>19</v>
      </c>
      <c r="D32" s="94" t="s">
        <v>90</v>
      </c>
      <c r="E32" s="94" t="s">
        <v>40</v>
      </c>
      <c r="F32" s="95">
        <v>75</v>
      </c>
      <c r="G32" s="95">
        <v>71.6</v>
      </c>
      <c r="H32" s="95">
        <v>95.5</v>
      </c>
      <c r="I32" s="95">
        <v>97.2</v>
      </c>
      <c r="J32" s="95">
        <v>58.3</v>
      </c>
      <c r="K32" s="95">
        <v>76.7</v>
      </c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4"/>
      <c r="FE32" s="64"/>
      <c r="FF32" s="64"/>
      <c r="FG32" s="64"/>
      <c r="FH32" s="64"/>
      <c r="FI32" s="64"/>
      <c r="FJ32" s="64"/>
      <c r="FK32" s="64"/>
      <c r="FL32" s="64"/>
      <c r="FM32" s="64"/>
      <c r="FN32" s="64"/>
      <c r="FO32" s="64"/>
      <c r="FP32" s="64"/>
      <c r="FQ32" s="64"/>
      <c r="FR32" s="64"/>
      <c r="FS32" s="64"/>
      <c r="FT32" s="64"/>
      <c r="FU32" s="64"/>
      <c r="FV32" s="64"/>
      <c r="FW32" s="64"/>
      <c r="FX32" s="64"/>
      <c r="FY32" s="64"/>
      <c r="FZ32" s="64"/>
      <c r="GA32" s="64"/>
      <c r="GB32" s="64"/>
      <c r="GC32" s="64"/>
      <c r="GD32" s="64"/>
      <c r="GE32" s="64"/>
      <c r="GF32" s="64"/>
      <c r="GG32" s="64"/>
      <c r="GH32" s="64"/>
      <c r="GI32" s="64"/>
      <c r="GJ32" s="64"/>
      <c r="GK32" s="64"/>
      <c r="GL32" s="64"/>
      <c r="GM32" s="64"/>
    </row>
    <row r="33" s="63" customFormat="1" spans="1:195">
      <c r="A33" s="93" t="s">
        <v>256</v>
      </c>
      <c r="B33" s="93" t="s">
        <v>10076</v>
      </c>
      <c r="C33" s="93">
        <v>20</v>
      </c>
      <c r="D33" s="94" t="s">
        <v>202</v>
      </c>
      <c r="E33" s="94" t="s">
        <v>40</v>
      </c>
      <c r="F33" s="95">
        <v>79.1</v>
      </c>
      <c r="G33" s="95">
        <v>68.3</v>
      </c>
      <c r="H33" s="95">
        <v>79.1</v>
      </c>
      <c r="I33" s="95">
        <v>84.4</v>
      </c>
      <c r="J33" s="95">
        <v>56.8</v>
      </c>
      <c r="K33" s="95">
        <v>76.2</v>
      </c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4"/>
      <c r="FE33" s="64"/>
      <c r="FF33" s="64"/>
      <c r="FG33" s="64"/>
      <c r="FH33" s="64"/>
      <c r="FI33" s="64"/>
      <c r="FJ33" s="64"/>
      <c r="FK33" s="64"/>
      <c r="FL33" s="64"/>
      <c r="FM33" s="64"/>
      <c r="FN33" s="64"/>
      <c r="FO33" s="64"/>
      <c r="FP33" s="64"/>
      <c r="FQ33" s="64"/>
      <c r="FR33" s="64"/>
      <c r="FS33" s="64"/>
      <c r="FT33" s="64"/>
      <c r="FU33" s="64"/>
      <c r="FV33" s="64"/>
      <c r="FW33" s="64"/>
      <c r="FX33" s="64"/>
      <c r="FY33" s="64"/>
      <c r="FZ33" s="64"/>
      <c r="GA33" s="64"/>
      <c r="GB33" s="64"/>
      <c r="GC33" s="64"/>
      <c r="GD33" s="64"/>
      <c r="GE33" s="64"/>
      <c r="GF33" s="64"/>
      <c r="GG33" s="64"/>
      <c r="GH33" s="64"/>
      <c r="GI33" s="64"/>
      <c r="GJ33" s="64"/>
      <c r="GK33" s="64"/>
      <c r="GL33" s="64"/>
      <c r="GM33" s="64"/>
    </row>
    <row r="34" s="63" customFormat="1" spans="1:195">
      <c r="A34" s="93" t="s">
        <v>10077</v>
      </c>
      <c r="B34" s="93" t="s">
        <v>10078</v>
      </c>
      <c r="C34" s="93">
        <v>21</v>
      </c>
      <c r="D34" s="94" t="s">
        <v>2426</v>
      </c>
      <c r="E34" s="94" t="s">
        <v>40</v>
      </c>
      <c r="F34" s="95">
        <v>77.1</v>
      </c>
      <c r="G34" s="95">
        <v>68.2</v>
      </c>
      <c r="H34" s="95">
        <v>79.8</v>
      </c>
      <c r="I34" s="95">
        <v>88.5</v>
      </c>
      <c r="J34" s="95">
        <v>72</v>
      </c>
      <c r="K34" s="95">
        <v>76.1</v>
      </c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4"/>
      <c r="FE34" s="64"/>
      <c r="FF34" s="64"/>
      <c r="FG34" s="64"/>
      <c r="FH34" s="64"/>
      <c r="FI34" s="64"/>
      <c r="FJ34" s="64"/>
      <c r="FK34" s="64"/>
      <c r="FL34" s="64"/>
      <c r="FM34" s="64"/>
      <c r="FN34" s="64"/>
      <c r="FO34" s="64"/>
      <c r="FP34" s="64"/>
      <c r="FQ34" s="64"/>
      <c r="FR34" s="64"/>
      <c r="FS34" s="64"/>
      <c r="FT34" s="64"/>
      <c r="FU34" s="64"/>
      <c r="FV34" s="64"/>
      <c r="FW34" s="64"/>
      <c r="FX34" s="64"/>
      <c r="FY34" s="64"/>
      <c r="FZ34" s="64"/>
      <c r="GA34" s="64"/>
      <c r="GB34" s="64"/>
      <c r="GC34" s="64"/>
      <c r="GD34" s="64"/>
      <c r="GE34" s="64"/>
      <c r="GF34" s="64"/>
      <c r="GG34" s="64"/>
      <c r="GH34" s="64"/>
      <c r="GI34" s="64"/>
      <c r="GJ34" s="64"/>
      <c r="GK34" s="64"/>
      <c r="GL34" s="64"/>
      <c r="GM34" s="64"/>
    </row>
    <row r="35" s="63" customFormat="1" spans="1:195">
      <c r="A35" s="93" t="s">
        <v>10079</v>
      </c>
      <c r="B35" s="93" t="s">
        <v>10080</v>
      </c>
      <c r="C35" s="93">
        <v>22</v>
      </c>
      <c r="D35" s="94" t="s">
        <v>2365</v>
      </c>
      <c r="E35" s="94" t="s">
        <v>40</v>
      </c>
      <c r="F35" s="95">
        <v>76.4</v>
      </c>
      <c r="G35" s="95">
        <v>71.9</v>
      </c>
      <c r="H35" s="95">
        <v>83.3</v>
      </c>
      <c r="I35" s="95">
        <v>85.1</v>
      </c>
      <c r="J35" s="95">
        <v>62.3</v>
      </c>
      <c r="K35" s="95">
        <v>76</v>
      </c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4"/>
      <c r="FE35" s="64"/>
      <c r="FF35" s="64"/>
      <c r="FG35" s="64"/>
      <c r="FH35" s="64"/>
      <c r="FI35" s="64"/>
      <c r="FJ35" s="64"/>
      <c r="FK35" s="64"/>
      <c r="FL35" s="64"/>
      <c r="FM35" s="64"/>
      <c r="FN35" s="64"/>
      <c r="FO35" s="64"/>
      <c r="FP35" s="64"/>
      <c r="FQ35" s="64"/>
      <c r="FR35" s="64"/>
      <c r="FS35" s="64"/>
      <c r="FT35" s="64"/>
      <c r="FU35" s="64"/>
      <c r="FV35" s="64"/>
      <c r="FW35" s="64"/>
      <c r="FX35" s="64"/>
      <c r="FY35" s="64"/>
      <c r="FZ35" s="64"/>
      <c r="GA35" s="64"/>
      <c r="GB35" s="64"/>
      <c r="GC35" s="64"/>
      <c r="GD35" s="64"/>
      <c r="GE35" s="64"/>
      <c r="GF35" s="64"/>
      <c r="GG35" s="64"/>
      <c r="GH35" s="64"/>
      <c r="GI35" s="64"/>
      <c r="GJ35" s="64"/>
      <c r="GK35" s="64"/>
      <c r="GL35" s="64"/>
      <c r="GM35" s="64"/>
    </row>
    <row r="36" s="63" customFormat="1" spans="1:195">
      <c r="A36" s="93" t="s">
        <v>10079</v>
      </c>
      <c r="B36" s="93" t="s">
        <v>10081</v>
      </c>
      <c r="C36" s="93">
        <v>23</v>
      </c>
      <c r="D36" s="94" t="s">
        <v>128</v>
      </c>
      <c r="E36" s="94" t="s">
        <v>40</v>
      </c>
      <c r="F36" s="95">
        <v>76.6</v>
      </c>
      <c r="G36" s="95">
        <v>76.2</v>
      </c>
      <c r="H36" s="95">
        <v>80.7</v>
      </c>
      <c r="I36" s="95">
        <v>90</v>
      </c>
      <c r="J36" s="95">
        <v>40.7</v>
      </c>
      <c r="K36" s="95">
        <v>76</v>
      </c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</row>
    <row r="37" s="63" customFormat="1" spans="1:195">
      <c r="A37" s="93" t="s">
        <v>10082</v>
      </c>
      <c r="B37" s="93" t="s">
        <v>10083</v>
      </c>
      <c r="C37" s="93">
        <v>24</v>
      </c>
      <c r="D37" s="94" t="s">
        <v>183</v>
      </c>
      <c r="E37" s="94" t="s">
        <v>40</v>
      </c>
      <c r="F37" s="95">
        <v>78</v>
      </c>
      <c r="G37" s="95">
        <v>73.4</v>
      </c>
      <c r="H37" s="95">
        <v>78.5</v>
      </c>
      <c r="I37" s="95">
        <v>84.4</v>
      </c>
      <c r="J37" s="95">
        <v>44.9</v>
      </c>
      <c r="K37" s="95">
        <v>75.9</v>
      </c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</row>
    <row r="38" s="63" customFormat="1" spans="1:195">
      <c r="A38" s="93" t="s">
        <v>211</v>
      </c>
      <c r="B38" s="93" t="s">
        <v>10084</v>
      </c>
      <c r="C38" s="93">
        <v>25</v>
      </c>
      <c r="D38" s="94" t="s">
        <v>10085</v>
      </c>
      <c r="E38" s="94" t="s">
        <v>40</v>
      </c>
      <c r="F38" s="95">
        <v>77.9</v>
      </c>
      <c r="G38" s="95">
        <v>67.2</v>
      </c>
      <c r="H38" s="95">
        <v>74.5</v>
      </c>
      <c r="I38" s="95">
        <v>86.8</v>
      </c>
      <c r="J38" s="95">
        <v>69</v>
      </c>
      <c r="K38" s="95">
        <v>75.7</v>
      </c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/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</row>
    <row r="39" s="63" customFormat="1" spans="1:195">
      <c r="A39" s="93" t="s">
        <v>104</v>
      </c>
      <c r="B39" s="93" t="s">
        <v>10078</v>
      </c>
      <c r="C39" s="93">
        <v>26</v>
      </c>
      <c r="D39" s="94" t="s">
        <v>67</v>
      </c>
      <c r="E39" s="94" t="s">
        <v>40</v>
      </c>
      <c r="F39" s="95">
        <v>73.9</v>
      </c>
      <c r="G39" s="95">
        <v>66.1</v>
      </c>
      <c r="H39" s="95">
        <v>90.8</v>
      </c>
      <c r="I39" s="95">
        <v>95.7</v>
      </c>
      <c r="J39" s="95">
        <v>77.2</v>
      </c>
      <c r="K39" s="95">
        <v>75.4</v>
      </c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</row>
    <row r="40" s="63" customFormat="1" spans="1:195">
      <c r="A40" s="93" t="s">
        <v>312</v>
      </c>
      <c r="B40" s="93" t="s">
        <v>10086</v>
      </c>
      <c r="C40" s="93">
        <v>27</v>
      </c>
      <c r="D40" s="94" t="s">
        <v>2404</v>
      </c>
      <c r="E40" s="94" t="s">
        <v>40</v>
      </c>
      <c r="F40" s="95">
        <v>76.1</v>
      </c>
      <c r="G40" s="95">
        <v>71.3</v>
      </c>
      <c r="H40" s="95">
        <v>81.2</v>
      </c>
      <c r="I40" s="95">
        <v>87.4</v>
      </c>
      <c r="J40" s="95">
        <v>49</v>
      </c>
      <c r="K40" s="95">
        <v>75</v>
      </c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4"/>
      <c r="FE40" s="64"/>
      <c r="FF40" s="64"/>
      <c r="FG40" s="64"/>
      <c r="FH40" s="64"/>
      <c r="FI40" s="64"/>
      <c r="FJ40" s="64"/>
      <c r="FK40" s="64"/>
      <c r="FL40" s="64"/>
      <c r="FM40" s="64"/>
      <c r="FN40" s="64"/>
      <c r="FO40" s="64"/>
      <c r="FP40" s="64"/>
      <c r="FQ40" s="64"/>
      <c r="FR40" s="64"/>
      <c r="FS40" s="64"/>
      <c r="FT40" s="64"/>
      <c r="FU40" s="64"/>
      <c r="FV40" s="64"/>
      <c r="FW40" s="64"/>
      <c r="FX40" s="64"/>
      <c r="FY40" s="64"/>
      <c r="FZ40" s="64"/>
      <c r="GA40" s="64"/>
      <c r="GB40" s="64"/>
      <c r="GC40" s="64"/>
      <c r="GD40" s="64"/>
      <c r="GE40" s="64"/>
      <c r="GF40" s="64"/>
      <c r="GG40" s="64"/>
      <c r="GH40" s="64"/>
      <c r="GI40" s="64"/>
      <c r="GJ40" s="64"/>
      <c r="GK40" s="64"/>
      <c r="GL40" s="64"/>
      <c r="GM40" s="64"/>
    </row>
    <row r="41" s="63" customFormat="1" spans="1:195">
      <c r="A41" s="93" t="s">
        <v>10087</v>
      </c>
      <c r="B41" s="93" t="s">
        <v>10088</v>
      </c>
      <c r="C41" s="93">
        <v>28</v>
      </c>
      <c r="D41" s="94" t="s">
        <v>87</v>
      </c>
      <c r="E41" s="94" t="s">
        <v>40</v>
      </c>
      <c r="F41" s="95">
        <v>76.3</v>
      </c>
      <c r="G41" s="95">
        <v>70.8</v>
      </c>
      <c r="H41" s="95">
        <v>80.7</v>
      </c>
      <c r="I41" s="95">
        <v>83.8</v>
      </c>
      <c r="J41" s="95">
        <v>52.8</v>
      </c>
      <c r="K41" s="95">
        <v>74.9</v>
      </c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4"/>
      <c r="FE41" s="64"/>
      <c r="FF41" s="64"/>
      <c r="FG41" s="64"/>
      <c r="FH41" s="64"/>
      <c r="FI41" s="64"/>
      <c r="FJ41" s="64"/>
      <c r="FK41" s="64"/>
      <c r="FL41" s="64"/>
      <c r="FM41" s="64"/>
      <c r="FN41" s="64"/>
      <c r="FO41" s="64"/>
      <c r="FP41" s="64"/>
      <c r="FQ41" s="64"/>
      <c r="FR41" s="64"/>
      <c r="FS41" s="64"/>
      <c r="FT41" s="64"/>
      <c r="FU41" s="64"/>
      <c r="FV41" s="64"/>
      <c r="FW41" s="64"/>
      <c r="FX41" s="64"/>
      <c r="FY41" s="64"/>
      <c r="FZ41" s="64"/>
      <c r="GA41" s="64"/>
      <c r="GB41" s="64"/>
      <c r="GC41" s="64"/>
      <c r="GD41" s="64"/>
      <c r="GE41" s="64"/>
      <c r="GF41" s="64"/>
      <c r="GG41" s="64"/>
      <c r="GH41" s="64"/>
      <c r="GI41" s="64"/>
      <c r="GJ41" s="64"/>
      <c r="GK41" s="64"/>
      <c r="GL41" s="64"/>
      <c r="GM41" s="64"/>
    </row>
    <row r="42" s="63" customFormat="1" spans="1:195">
      <c r="A42" s="93" t="s">
        <v>10089</v>
      </c>
      <c r="B42" s="93" t="s">
        <v>10090</v>
      </c>
      <c r="C42" s="93">
        <v>29</v>
      </c>
      <c r="D42" s="94" t="s">
        <v>2453</v>
      </c>
      <c r="E42" s="94" t="s">
        <v>40</v>
      </c>
      <c r="F42" s="95">
        <v>82.1</v>
      </c>
      <c r="G42" s="95">
        <v>56.5</v>
      </c>
      <c r="H42" s="95">
        <v>78.3</v>
      </c>
      <c r="I42" s="95">
        <v>81</v>
      </c>
      <c r="J42" s="95">
        <v>46.8</v>
      </c>
      <c r="K42" s="95">
        <v>74.8</v>
      </c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</row>
    <row r="43" s="63" customFormat="1" spans="1:195">
      <c r="A43" s="93" t="s">
        <v>10091</v>
      </c>
      <c r="B43" s="93" t="s">
        <v>10092</v>
      </c>
      <c r="C43" s="93">
        <v>30</v>
      </c>
      <c r="D43" s="94" t="s">
        <v>328</v>
      </c>
      <c r="E43" s="94" t="s">
        <v>40</v>
      </c>
      <c r="F43" s="95">
        <v>81.3</v>
      </c>
      <c r="G43" s="95">
        <v>62.1</v>
      </c>
      <c r="H43" s="95">
        <v>78.2</v>
      </c>
      <c r="I43" s="95">
        <v>81.8</v>
      </c>
      <c r="J43" s="95">
        <v>27.4</v>
      </c>
      <c r="K43" s="95">
        <v>74.6</v>
      </c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4"/>
      <c r="FE43" s="64"/>
      <c r="FF43" s="64"/>
      <c r="FG43" s="64"/>
      <c r="FH43" s="64"/>
      <c r="FI43" s="64"/>
      <c r="FJ43" s="64"/>
      <c r="FK43" s="64"/>
      <c r="FL43" s="64"/>
      <c r="FM43" s="64"/>
      <c r="FN43" s="64"/>
      <c r="FO43" s="64"/>
      <c r="FP43" s="64"/>
      <c r="FQ43" s="64"/>
      <c r="FR43" s="64"/>
      <c r="FS43" s="64"/>
      <c r="FT43" s="64"/>
      <c r="FU43" s="64"/>
      <c r="FV43" s="64"/>
      <c r="FW43" s="64"/>
      <c r="FX43" s="64"/>
      <c r="FY43" s="64"/>
      <c r="FZ43" s="64"/>
      <c r="GA43" s="64"/>
      <c r="GB43" s="64"/>
      <c r="GC43" s="64"/>
      <c r="GD43" s="64"/>
      <c r="GE43" s="64"/>
      <c r="GF43" s="64"/>
      <c r="GG43" s="64"/>
      <c r="GH43" s="64"/>
      <c r="GI43" s="64"/>
      <c r="GJ43" s="64"/>
      <c r="GK43" s="64"/>
      <c r="GL43" s="64"/>
      <c r="GM43" s="64"/>
    </row>
    <row r="44" s="63" customFormat="1" spans="1:195">
      <c r="A44" s="93" t="s">
        <v>10093</v>
      </c>
      <c r="B44" s="93" t="s">
        <v>10094</v>
      </c>
      <c r="C44" s="93">
        <v>31</v>
      </c>
      <c r="D44" s="94" t="s">
        <v>8620</v>
      </c>
      <c r="E44" s="94" t="s">
        <v>40</v>
      </c>
      <c r="F44" s="95">
        <v>74.8</v>
      </c>
      <c r="G44" s="95">
        <v>70.6</v>
      </c>
      <c r="H44" s="95">
        <v>78.3</v>
      </c>
      <c r="I44" s="95">
        <v>84.4</v>
      </c>
      <c r="J44" s="95">
        <v>57.1</v>
      </c>
      <c r="K44" s="95">
        <v>74.1</v>
      </c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4"/>
      <c r="FE44" s="64"/>
      <c r="FF44" s="64"/>
      <c r="FG44" s="64"/>
      <c r="FH44" s="64"/>
      <c r="FI44" s="64"/>
      <c r="FJ44" s="64"/>
      <c r="FK44" s="64"/>
      <c r="FL44" s="64"/>
      <c r="FM44" s="64"/>
      <c r="FN44" s="64"/>
      <c r="FO44" s="64"/>
      <c r="FP44" s="64"/>
      <c r="FQ44" s="64"/>
      <c r="FR44" s="64"/>
      <c r="FS44" s="64"/>
      <c r="FT44" s="64"/>
      <c r="FU44" s="64"/>
      <c r="FV44" s="64"/>
      <c r="FW44" s="64"/>
      <c r="FX44" s="64"/>
      <c r="FY44" s="64"/>
      <c r="FZ44" s="64"/>
      <c r="GA44" s="64"/>
      <c r="GB44" s="64"/>
      <c r="GC44" s="64"/>
      <c r="GD44" s="64"/>
      <c r="GE44" s="64"/>
      <c r="GF44" s="64"/>
      <c r="GG44" s="64"/>
      <c r="GH44" s="64"/>
      <c r="GI44" s="64"/>
      <c r="GJ44" s="64"/>
      <c r="GK44" s="64"/>
      <c r="GL44" s="64"/>
      <c r="GM44" s="64"/>
    </row>
    <row r="45" s="63" customFormat="1" spans="1:195">
      <c r="A45" s="93" t="s">
        <v>10095</v>
      </c>
      <c r="B45" s="93" t="s">
        <v>10096</v>
      </c>
      <c r="C45" s="93">
        <v>32</v>
      </c>
      <c r="D45" s="94" t="s">
        <v>9024</v>
      </c>
      <c r="E45" s="94" t="s">
        <v>40</v>
      </c>
      <c r="F45" s="95">
        <v>86.8</v>
      </c>
      <c r="G45" s="95">
        <v>52.5</v>
      </c>
      <c r="H45" s="95">
        <v>70.1</v>
      </c>
      <c r="I45" s="95">
        <v>63.3</v>
      </c>
      <c r="J45" s="95">
        <v>27.4</v>
      </c>
      <c r="K45" s="95">
        <v>74</v>
      </c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4"/>
      <c r="FE45" s="64"/>
      <c r="FF45" s="64"/>
      <c r="FG45" s="64"/>
      <c r="FH45" s="64"/>
      <c r="FI45" s="64"/>
      <c r="FJ45" s="64"/>
      <c r="FK45" s="64"/>
      <c r="FL45" s="64"/>
      <c r="FM45" s="64"/>
      <c r="FN45" s="64"/>
      <c r="FO45" s="64"/>
      <c r="FP45" s="64"/>
      <c r="FQ45" s="64"/>
      <c r="FR45" s="64"/>
      <c r="FS45" s="64"/>
      <c r="FT45" s="64"/>
      <c r="FU45" s="64"/>
      <c r="FV45" s="64"/>
      <c r="FW45" s="64"/>
      <c r="FX45" s="64"/>
      <c r="FY45" s="64"/>
      <c r="FZ45" s="64"/>
      <c r="GA45" s="64"/>
      <c r="GB45" s="64"/>
      <c r="GC45" s="64"/>
      <c r="GD45" s="64"/>
      <c r="GE45" s="64"/>
      <c r="GF45" s="64"/>
      <c r="GG45" s="64"/>
      <c r="GH45" s="64"/>
      <c r="GI45" s="64"/>
      <c r="GJ45" s="64"/>
      <c r="GK45" s="64"/>
      <c r="GL45" s="64"/>
      <c r="GM45" s="64"/>
    </row>
    <row r="46" s="63" customFormat="1" spans="1:195">
      <c r="A46" s="93" t="s">
        <v>193</v>
      </c>
      <c r="B46" s="93" t="s">
        <v>10097</v>
      </c>
      <c r="C46" s="93">
        <v>33</v>
      </c>
      <c r="D46" s="94" t="s">
        <v>249</v>
      </c>
      <c r="E46" s="94" t="s">
        <v>40</v>
      </c>
      <c r="F46" s="95">
        <v>73.5</v>
      </c>
      <c r="G46" s="95">
        <v>71</v>
      </c>
      <c r="H46" s="95">
        <v>83.8</v>
      </c>
      <c r="I46" s="95">
        <v>86.8</v>
      </c>
      <c r="J46" s="95">
        <v>50.3</v>
      </c>
      <c r="K46" s="95">
        <v>73.6</v>
      </c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4"/>
      <c r="FE46" s="64"/>
      <c r="FF46" s="64"/>
      <c r="FG46" s="64"/>
      <c r="FH46" s="64"/>
      <c r="FI46" s="64"/>
      <c r="FJ46" s="64"/>
      <c r="FK46" s="64"/>
      <c r="FL46" s="64"/>
      <c r="FM46" s="64"/>
      <c r="FN46" s="64"/>
      <c r="FO46" s="64"/>
      <c r="FP46" s="64"/>
      <c r="FQ46" s="64"/>
      <c r="FR46" s="64"/>
      <c r="FS46" s="64"/>
      <c r="FT46" s="64"/>
      <c r="FU46" s="64"/>
      <c r="FV46" s="64"/>
      <c r="FW46" s="64"/>
      <c r="FX46" s="64"/>
      <c r="FY46" s="64"/>
      <c r="FZ46" s="64"/>
      <c r="GA46" s="64"/>
      <c r="GB46" s="64"/>
      <c r="GC46" s="64"/>
      <c r="GD46" s="64"/>
      <c r="GE46" s="64"/>
      <c r="GF46" s="64"/>
      <c r="GG46" s="64"/>
      <c r="GH46" s="64"/>
      <c r="GI46" s="64"/>
      <c r="GJ46" s="64"/>
      <c r="GK46" s="64"/>
      <c r="GL46" s="64"/>
      <c r="GM46" s="64"/>
    </row>
    <row r="47" s="63" customFormat="1" spans="1:195">
      <c r="A47" s="93" t="s">
        <v>193</v>
      </c>
      <c r="B47" s="93" t="s">
        <v>10098</v>
      </c>
      <c r="C47" s="93">
        <v>34</v>
      </c>
      <c r="D47" s="94" t="s">
        <v>2470</v>
      </c>
      <c r="E47" s="94" t="s">
        <v>40</v>
      </c>
      <c r="F47" s="95">
        <v>76</v>
      </c>
      <c r="G47" s="95">
        <v>65.6</v>
      </c>
      <c r="H47" s="95">
        <v>83</v>
      </c>
      <c r="I47" s="95">
        <v>83.8</v>
      </c>
      <c r="J47" s="95">
        <v>48.2</v>
      </c>
      <c r="K47" s="95">
        <v>73.6</v>
      </c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4"/>
      <c r="FE47" s="64"/>
      <c r="FF47" s="64"/>
      <c r="FG47" s="64"/>
      <c r="FH47" s="64"/>
      <c r="FI47" s="64"/>
      <c r="FJ47" s="64"/>
      <c r="FK47" s="64"/>
      <c r="FL47" s="64"/>
      <c r="FM47" s="64"/>
      <c r="FN47" s="64"/>
      <c r="FO47" s="64"/>
      <c r="FP47" s="64"/>
      <c r="FQ47" s="64"/>
      <c r="FR47" s="64"/>
      <c r="FS47" s="64"/>
      <c r="FT47" s="64"/>
      <c r="FU47" s="64"/>
      <c r="FV47" s="64"/>
      <c r="FW47" s="64"/>
      <c r="FX47" s="64"/>
      <c r="FY47" s="64"/>
      <c r="FZ47" s="64"/>
      <c r="GA47" s="64"/>
      <c r="GB47" s="64"/>
      <c r="GC47" s="64"/>
      <c r="GD47" s="64"/>
      <c r="GE47" s="64"/>
      <c r="GF47" s="64"/>
      <c r="GG47" s="64"/>
      <c r="GH47" s="64"/>
      <c r="GI47" s="64"/>
      <c r="GJ47" s="64"/>
      <c r="GK47" s="64"/>
      <c r="GL47" s="64"/>
      <c r="GM47" s="64"/>
    </row>
    <row r="48" s="63" customFormat="1" spans="1:195">
      <c r="A48" s="93" t="s">
        <v>167</v>
      </c>
      <c r="B48" s="93" t="s">
        <v>10099</v>
      </c>
      <c r="C48" s="93">
        <v>35</v>
      </c>
      <c r="D48" s="94" t="s">
        <v>2067</v>
      </c>
      <c r="E48" s="94" t="s">
        <v>40</v>
      </c>
      <c r="F48" s="95">
        <v>79.2</v>
      </c>
      <c r="G48" s="95">
        <v>63.1</v>
      </c>
      <c r="H48" s="95">
        <v>75.7</v>
      </c>
      <c r="I48" s="95">
        <v>77.9</v>
      </c>
      <c r="J48" s="95">
        <v>30.1</v>
      </c>
      <c r="K48" s="95">
        <v>73.2</v>
      </c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4"/>
      <c r="FE48" s="64"/>
      <c r="FF48" s="64"/>
      <c r="FG48" s="64"/>
      <c r="FH48" s="64"/>
      <c r="FI48" s="64"/>
      <c r="FJ48" s="64"/>
      <c r="FK48" s="64"/>
      <c r="FL48" s="64"/>
      <c r="FM48" s="64"/>
      <c r="FN48" s="64"/>
      <c r="FO48" s="64"/>
      <c r="FP48" s="64"/>
      <c r="FQ48" s="64"/>
      <c r="FR48" s="64"/>
      <c r="FS48" s="64"/>
      <c r="FT48" s="64"/>
      <c r="FU48" s="64"/>
      <c r="FV48" s="64"/>
      <c r="FW48" s="64"/>
      <c r="FX48" s="64"/>
      <c r="FY48" s="64"/>
      <c r="FZ48" s="64"/>
      <c r="GA48" s="64"/>
      <c r="GB48" s="64"/>
      <c r="GC48" s="64"/>
      <c r="GD48" s="64"/>
      <c r="GE48" s="64"/>
      <c r="GF48" s="64"/>
      <c r="GG48" s="64"/>
      <c r="GH48" s="64"/>
      <c r="GI48" s="64"/>
      <c r="GJ48" s="64"/>
      <c r="GK48" s="64"/>
      <c r="GL48" s="64"/>
      <c r="GM48" s="64"/>
    </row>
    <row r="49" spans="1:196">
      <c r="A49" s="93" t="s">
        <v>10100</v>
      </c>
      <c r="B49" s="93" t="s">
        <v>10101</v>
      </c>
      <c r="C49" s="93">
        <v>36</v>
      </c>
      <c r="D49" s="94" t="s">
        <v>2435</v>
      </c>
      <c r="E49" s="94" t="s">
        <v>40</v>
      </c>
      <c r="F49" s="95">
        <v>74.8</v>
      </c>
      <c r="G49" s="95">
        <v>61</v>
      </c>
      <c r="H49" s="95">
        <v>80.3</v>
      </c>
      <c r="I49" s="95">
        <v>83.8</v>
      </c>
      <c r="J49" s="95">
        <v>67.6</v>
      </c>
      <c r="K49" s="95">
        <v>72.8</v>
      </c>
      <c r="GN49" s="63"/>
    </row>
    <row r="50" spans="1:196">
      <c r="A50" s="93" t="s">
        <v>296</v>
      </c>
      <c r="B50" s="93" t="s">
        <v>10102</v>
      </c>
      <c r="C50" s="93">
        <v>37</v>
      </c>
      <c r="D50" s="94" t="s">
        <v>2396</v>
      </c>
      <c r="E50" s="94" t="s">
        <v>40</v>
      </c>
      <c r="F50" s="95">
        <v>77.6</v>
      </c>
      <c r="G50" s="95">
        <v>55.4</v>
      </c>
      <c r="H50" s="95">
        <v>79.7</v>
      </c>
      <c r="I50" s="95">
        <v>85.7</v>
      </c>
      <c r="J50" s="95">
        <v>48.9</v>
      </c>
      <c r="K50" s="95">
        <v>72.5</v>
      </c>
      <c r="GN50" s="63"/>
    </row>
    <row r="51" spans="1:196">
      <c r="A51" s="93" t="s">
        <v>10103</v>
      </c>
      <c r="B51" s="93" t="s">
        <v>10104</v>
      </c>
      <c r="C51" s="93">
        <v>38</v>
      </c>
      <c r="D51" s="94" t="s">
        <v>2399</v>
      </c>
      <c r="E51" s="94" t="s">
        <v>40</v>
      </c>
      <c r="F51" s="95">
        <v>76.6</v>
      </c>
      <c r="G51" s="95">
        <v>57.6</v>
      </c>
      <c r="H51" s="95">
        <v>79.4</v>
      </c>
      <c r="I51" s="95">
        <v>82.5</v>
      </c>
      <c r="J51" s="95">
        <v>54.8</v>
      </c>
      <c r="K51" s="95">
        <v>72.4</v>
      </c>
      <c r="GN51" s="63"/>
    </row>
    <row r="52" spans="1:196">
      <c r="A52" s="93" t="s">
        <v>150</v>
      </c>
      <c r="B52" s="93" t="s">
        <v>10105</v>
      </c>
      <c r="C52" s="93">
        <v>39</v>
      </c>
      <c r="D52" s="94" t="s">
        <v>230</v>
      </c>
      <c r="E52" s="94" t="s">
        <v>40</v>
      </c>
      <c r="F52" s="95">
        <v>72.7</v>
      </c>
      <c r="G52" s="95">
        <v>63.8</v>
      </c>
      <c r="H52" s="95">
        <v>86.2</v>
      </c>
      <c r="I52" s="95">
        <v>85.7</v>
      </c>
      <c r="J52" s="95">
        <v>55.7</v>
      </c>
      <c r="K52" s="95">
        <v>72.1</v>
      </c>
      <c r="GN52" s="63"/>
    </row>
    <row r="53" spans="1:196">
      <c r="A53" s="93" t="s">
        <v>150</v>
      </c>
      <c r="B53" s="93" t="s">
        <v>10106</v>
      </c>
      <c r="C53" s="93">
        <v>40</v>
      </c>
      <c r="D53" s="94" t="s">
        <v>2420</v>
      </c>
      <c r="E53" s="94" t="s">
        <v>40</v>
      </c>
      <c r="F53" s="95">
        <v>74.6</v>
      </c>
      <c r="G53" s="95">
        <v>64.9</v>
      </c>
      <c r="H53" s="95">
        <v>80.5</v>
      </c>
      <c r="I53" s="95">
        <v>85.1</v>
      </c>
      <c r="J53" s="95">
        <v>38.2</v>
      </c>
      <c r="K53" s="95">
        <v>72.1</v>
      </c>
      <c r="GN53" s="63"/>
    </row>
    <row r="54" spans="1:196">
      <c r="A54" s="93" t="s">
        <v>150</v>
      </c>
      <c r="B54" s="93" t="s">
        <v>10107</v>
      </c>
      <c r="C54" s="93">
        <v>41</v>
      </c>
      <c r="D54" s="94" t="s">
        <v>244</v>
      </c>
      <c r="E54" s="94" t="s">
        <v>40</v>
      </c>
      <c r="F54" s="95">
        <v>72.4</v>
      </c>
      <c r="G54" s="95">
        <v>62.5</v>
      </c>
      <c r="H54" s="95">
        <v>83.7</v>
      </c>
      <c r="I54" s="95">
        <v>88.5</v>
      </c>
      <c r="J54" s="95">
        <v>64</v>
      </c>
      <c r="K54" s="95">
        <v>72.1</v>
      </c>
      <c r="GN54" s="63"/>
    </row>
    <row r="55" spans="1:196">
      <c r="A55" s="93" t="s">
        <v>1018</v>
      </c>
      <c r="B55" s="93" t="s">
        <v>10094</v>
      </c>
      <c r="C55" s="93">
        <v>42</v>
      </c>
      <c r="D55" s="94" t="s">
        <v>1487</v>
      </c>
      <c r="E55" s="94" t="s">
        <v>40</v>
      </c>
      <c r="F55" s="95">
        <v>76.9</v>
      </c>
      <c r="G55" s="95">
        <v>54.7</v>
      </c>
      <c r="H55" s="95">
        <v>82.4</v>
      </c>
      <c r="I55" s="95">
        <v>81</v>
      </c>
      <c r="J55" s="95">
        <v>41.4</v>
      </c>
      <c r="K55" s="95">
        <v>71.4</v>
      </c>
      <c r="GN55" s="63"/>
    </row>
    <row r="56" spans="1:196">
      <c r="A56" s="93" t="s">
        <v>359</v>
      </c>
      <c r="B56" s="93" t="s">
        <v>10081</v>
      </c>
      <c r="C56" s="93">
        <v>43</v>
      </c>
      <c r="D56" s="94" t="s">
        <v>2443</v>
      </c>
      <c r="E56" s="94" t="s">
        <v>40</v>
      </c>
      <c r="F56" s="95">
        <v>77.5</v>
      </c>
      <c r="G56" s="95">
        <v>59.7</v>
      </c>
      <c r="H56" s="95">
        <v>75.5</v>
      </c>
      <c r="I56" s="95">
        <v>77.1</v>
      </c>
      <c r="J56" s="95">
        <v>25.5</v>
      </c>
      <c r="K56" s="95">
        <v>71.2</v>
      </c>
      <c r="GN56" s="63"/>
    </row>
    <row r="57" spans="1:11">
      <c r="A57" s="93" t="s">
        <v>2541</v>
      </c>
      <c r="B57" s="93" t="s">
        <v>10108</v>
      </c>
      <c r="C57" s="93">
        <v>44</v>
      </c>
      <c r="D57" s="94" t="s">
        <v>2406</v>
      </c>
      <c r="E57" s="94" t="s">
        <v>40</v>
      </c>
      <c r="F57" s="95">
        <v>71.3</v>
      </c>
      <c r="G57" s="95">
        <v>63.7</v>
      </c>
      <c r="H57" s="95">
        <v>80.6</v>
      </c>
      <c r="I57" s="95">
        <v>84.4</v>
      </c>
      <c r="J57" s="95">
        <v>56.2</v>
      </c>
      <c r="K57" s="95">
        <v>70.7</v>
      </c>
    </row>
    <row r="58" spans="1:11">
      <c r="A58" s="93" t="s">
        <v>10109</v>
      </c>
      <c r="B58" s="93" t="s">
        <v>10110</v>
      </c>
      <c r="C58" s="93">
        <v>45</v>
      </c>
      <c r="D58" s="94" t="s">
        <v>166</v>
      </c>
      <c r="E58" s="94" t="s">
        <v>40</v>
      </c>
      <c r="F58" s="95">
        <v>69</v>
      </c>
      <c r="G58" s="95">
        <v>71.7</v>
      </c>
      <c r="H58" s="95">
        <v>78.1</v>
      </c>
      <c r="I58" s="95">
        <v>83.8</v>
      </c>
      <c r="J58" s="95">
        <v>50.8</v>
      </c>
      <c r="K58" s="95">
        <v>70.4</v>
      </c>
    </row>
    <row r="59" spans="1:11">
      <c r="A59" s="93" t="s">
        <v>10111</v>
      </c>
      <c r="B59" s="93" t="s">
        <v>10112</v>
      </c>
      <c r="C59" s="93">
        <v>46</v>
      </c>
      <c r="D59" s="94" t="s">
        <v>10113</v>
      </c>
      <c r="E59" s="94" t="s">
        <v>40</v>
      </c>
      <c r="F59" s="95">
        <v>66.4</v>
      </c>
      <c r="G59" s="95">
        <v>79</v>
      </c>
      <c r="H59" s="95">
        <v>80</v>
      </c>
      <c r="I59" s="95">
        <v>77.9</v>
      </c>
      <c r="J59" s="95">
        <v>36.1</v>
      </c>
      <c r="K59" s="95">
        <v>69.3</v>
      </c>
    </row>
    <row r="60" spans="1:11">
      <c r="A60" s="93" t="s">
        <v>10114</v>
      </c>
      <c r="B60" s="93" t="s">
        <v>10115</v>
      </c>
      <c r="C60" s="93">
        <v>47</v>
      </c>
      <c r="D60" s="94" t="s">
        <v>763</v>
      </c>
      <c r="E60" s="94" t="s">
        <v>40</v>
      </c>
      <c r="F60" s="95">
        <v>74.4</v>
      </c>
      <c r="G60" s="95">
        <v>58.6</v>
      </c>
      <c r="H60" s="95">
        <v>76.1</v>
      </c>
      <c r="I60" s="95">
        <v>76.2</v>
      </c>
      <c r="J60" s="95">
        <v>29.2</v>
      </c>
      <c r="K60" s="95">
        <v>69.2</v>
      </c>
    </row>
    <row r="61" spans="1:11">
      <c r="A61" s="93" t="s">
        <v>10114</v>
      </c>
      <c r="B61" s="93" t="s">
        <v>10081</v>
      </c>
      <c r="C61" s="93">
        <v>48</v>
      </c>
      <c r="D61" s="94" t="s">
        <v>10116</v>
      </c>
      <c r="E61" s="94" t="s">
        <v>40</v>
      </c>
      <c r="F61" s="95">
        <v>74.2</v>
      </c>
      <c r="G61" s="95">
        <v>57.5</v>
      </c>
      <c r="H61" s="95">
        <v>74.3</v>
      </c>
      <c r="I61" s="95">
        <v>76.2</v>
      </c>
      <c r="J61" s="95">
        <v>37.9</v>
      </c>
      <c r="K61" s="95">
        <v>69.2</v>
      </c>
    </row>
    <row r="62" spans="1:11">
      <c r="A62" s="93" t="s">
        <v>10117</v>
      </c>
      <c r="B62" s="93" t="s">
        <v>10118</v>
      </c>
      <c r="C62" s="93">
        <v>49</v>
      </c>
      <c r="D62" s="94" t="s">
        <v>10119</v>
      </c>
      <c r="E62" s="94" t="s">
        <v>40</v>
      </c>
      <c r="F62" s="95">
        <v>70.7</v>
      </c>
      <c r="G62" s="95">
        <v>64.2</v>
      </c>
      <c r="H62" s="95">
        <v>79.9</v>
      </c>
      <c r="I62" s="95">
        <v>80.3</v>
      </c>
      <c r="J62" s="95">
        <v>26.6</v>
      </c>
      <c r="K62" s="95">
        <v>68.6</v>
      </c>
    </row>
    <row r="63" spans="1:11">
      <c r="A63" s="93" t="s">
        <v>10120</v>
      </c>
      <c r="B63" s="93" t="s">
        <v>10121</v>
      </c>
      <c r="C63" s="93">
        <v>50</v>
      </c>
      <c r="D63" s="94" t="s">
        <v>977</v>
      </c>
      <c r="E63" s="94" t="s">
        <v>40</v>
      </c>
      <c r="F63" s="95">
        <v>71.4</v>
      </c>
      <c r="G63" s="95">
        <v>57.7</v>
      </c>
      <c r="H63" s="95">
        <v>81.3</v>
      </c>
      <c r="I63" s="95">
        <v>78.7</v>
      </c>
      <c r="J63" s="95">
        <v>30.9</v>
      </c>
      <c r="K63" s="95">
        <v>67.9</v>
      </c>
    </row>
    <row r="64" spans="1:11">
      <c r="A64" s="93" t="s">
        <v>10122</v>
      </c>
      <c r="B64" s="93" t="s">
        <v>10123</v>
      </c>
      <c r="C64" s="93">
        <v>51</v>
      </c>
      <c r="D64" s="94" t="s">
        <v>103</v>
      </c>
      <c r="E64" s="94" t="s">
        <v>40</v>
      </c>
      <c r="F64" s="95">
        <v>64.1</v>
      </c>
      <c r="G64" s="95">
        <v>79.8</v>
      </c>
      <c r="H64" s="95">
        <v>85.8</v>
      </c>
      <c r="I64" s="95">
        <v>80.3</v>
      </c>
      <c r="J64" s="95">
        <v>17.4</v>
      </c>
      <c r="K64" s="95">
        <v>67.7</v>
      </c>
    </row>
    <row r="65" spans="1:11">
      <c r="A65" s="93" t="s">
        <v>10124</v>
      </c>
      <c r="B65" s="93" t="s">
        <v>10125</v>
      </c>
      <c r="C65" s="93">
        <v>52</v>
      </c>
      <c r="D65" s="94" t="s">
        <v>343</v>
      </c>
      <c r="E65" s="94" t="s">
        <v>40</v>
      </c>
      <c r="F65" s="95">
        <v>71.6</v>
      </c>
      <c r="G65" s="95">
        <v>60.5</v>
      </c>
      <c r="H65" s="95">
        <v>77.4</v>
      </c>
      <c r="I65" s="95">
        <v>71.2</v>
      </c>
      <c r="J65" s="95">
        <v>27.4</v>
      </c>
      <c r="K65" s="95">
        <v>67.6</v>
      </c>
    </row>
    <row r="66" spans="1:11">
      <c r="A66" s="93" t="s">
        <v>10126</v>
      </c>
      <c r="B66" s="93" t="s">
        <v>10127</v>
      </c>
      <c r="C66" s="93">
        <v>53</v>
      </c>
      <c r="D66" s="94" t="s">
        <v>7926</v>
      </c>
      <c r="E66" s="94" t="s">
        <v>40</v>
      </c>
      <c r="F66" s="95">
        <v>63.9</v>
      </c>
      <c r="G66" s="95">
        <v>74.9</v>
      </c>
      <c r="H66" s="95">
        <v>77.4</v>
      </c>
      <c r="I66" s="95">
        <v>80.3</v>
      </c>
      <c r="J66" s="95">
        <v>45.1</v>
      </c>
      <c r="K66" s="95">
        <v>67.4</v>
      </c>
    </row>
    <row r="67" spans="1:11">
      <c r="A67" s="93" t="s">
        <v>231</v>
      </c>
      <c r="B67" s="93" t="s">
        <v>10128</v>
      </c>
      <c r="C67" s="93">
        <v>54</v>
      </c>
      <c r="D67" s="94" t="s">
        <v>422</v>
      </c>
      <c r="E67" s="94" t="s">
        <v>40</v>
      </c>
      <c r="F67" s="95">
        <v>71.5</v>
      </c>
      <c r="G67" s="95">
        <v>52.2</v>
      </c>
      <c r="H67" s="95">
        <v>85.8</v>
      </c>
      <c r="I67" s="95">
        <v>77.1</v>
      </c>
      <c r="J67" s="95">
        <v>33.2</v>
      </c>
      <c r="K67" s="95">
        <v>67.2</v>
      </c>
    </row>
    <row r="68" spans="1:11">
      <c r="A68" s="93" t="s">
        <v>10129</v>
      </c>
      <c r="B68" s="93" t="s">
        <v>10130</v>
      </c>
      <c r="C68" s="93">
        <v>55</v>
      </c>
      <c r="D68" s="94" t="s">
        <v>204</v>
      </c>
      <c r="E68" s="94" t="s">
        <v>40</v>
      </c>
      <c r="F68" s="95">
        <v>69.8</v>
      </c>
      <c r="G68" s="95">
        <v>56.5</v>
      </c>
      <c r="H68" s="95">
        <v>75.7</v>
      </c>
      <c r="I68" s="95">
        <v>77.9</v>
      </c>
      <c r="J68" s="95">
        <v>41.6</v>
      </c>
      <c r="K68" s="95">
        <v>66.8</v>
      </c>
    </row>
    <row r="69" spans="1:11">
      <c r="A69" s="93" t="s">
        <v>10129</v>
      </c>
      <c r="B69" s="93" t="s">
        <v>10131</v>
      </c>
      <c r="C69" s="93">
        <v>56</v>
      </c>
      <c r="D69" s="94" t="s">
        <v>358</v>
      </c>
      <c r="E69" s="94" t="s">
        <v>40</v>
      </c>
      <c r="F69" s="95">
        <v>67.6</v>
      </c>
      <c r="G69" s="95">
        <v>60.9</v>
      </c>
      <c r="H69" s="95">
        <v>77.4</v>
      </c>
      <c r="I69" s="95">
        <v>81</v>
      </c>
      <c r="J69" s="95">
        <v>42.8</v>
      </c>
      <c r="K69" s="95">
        <v>66.8</v>
      </c>
    </row>
    <row r="70" spans="1:11">
      <c r="A70" s="93" t="s">
        <v>10132</v>
      </c>
      <c r="B70" s="93" t="s">
        <v>10133</v>
      </c>
      <c r="C70" s="93">
        <v>57</v>
      </c>
      <c r="D70" s="94" t="s">
        <v>2371</v>
      </c>
      <c r="E70" s="94" t="s">
        <v>40</v>
      </c>
      <c r="F70" s="95">
        <v>61.5</v>
      </c>
      <c r="G70" s="95">
        <v>86.1</v>
      </c>
      <c r="H70" s="95">
        <v>77.9</v>
      </c>
      <c r="I70" s="95">
        <v>68.8</v>
      </c>
      <c r="J70" s="95">
        <v>27.4</v>
      </c>
      <c r="K70" s="95">
        <v>66.5</v>
      </c>
    </row>
    <row r="71" spans="1:11">
      <c r="A71" s="93" t="s">
        <v>10134</v>
      </c>
      <c r="B71" s="93" t="s">
        <v>10135</v>
      </c>
      <c r="C71" s="93">
        <v>58</v>
      </c>
      <c r="D71" s="94" t="s">
        <v>10136</v>
      </c>
      <c r="E71" s="94" t="s">
        <v>40</v>
      </c>
      <c r="F71" s="95">
        <v>84.5</v>
      </c>
      <c r="G71" s="95">
        <v>49.8</v>
      </c>
      <c r="H71" s="95">
        <v>38.3</v>
      </c>
      <c r="I71" s="95">
        <v>37.6</v>
      </c>
      <c r="J71" s="95" t="s">
        <v>10137</v>
      </c>
      <c r="K71" s="95">
        <v>66.4</v>
      </c>
    </row>
    <row r="72" spans="1:11">
      <c r="A72" s="93" t="s">
        <v>10138</v>
      </c>
      <c r="B72" s="93" t="s">
        <v>10131</v>
      </c>
      <c r="C72" s="93">
        <v>59</v>
      </c>
      <c r="D72" s="94" t="s">
        <v>293</v>
      </c>
      <c r="E72" s="94" t="s">
        <v>40</v>
      </c>
      <c r="F72" s="95">
        <v>69.3</v>
      </c>
      <c r="G72" s="95">
        <v>62.3</v>
      </c>
      <c r="H72" s="95">
        <v>76.7</v>
      </c>
      <c r="I72" s="95">
        <v>75.3</v>
      </c>
      <c r="J72" s="95">
        <v>17.4</v>
      </c>
      <c r="K72" s="95">
        <v>66.3</v>
      </c>
    </row>
    <row r="73" spans="1:11">
      <c r="A73" s="93" t="s">
        <v>2287</v>
      </c>
      <c r="B73" s="93" t="s">
        <v>10139</v>
      </c>
      <c r="C73" s="93">
        <v>60</v>
      </c>
      <c r="D73" s="94" t="s">
        <v>1845</v>
      </c>
      <c r="E73" s="94" t="s">
        <v>40</v>
      </c>
      <c r="F73" s="95">
        <v>68.9</v>
      </c>
      <c r="G73" s="95">
        <v>51.9</v>
      </c>
      <c r="H73" s="95">
        <v>82.7</v>
      </c>
      <c r="I73" s="95">
        <v>77.9</v>
      </c>
      <c r="J73" s="95">
        <v>48.2</v>
      </c>
      <c r="K73" s="95">
        <v>66.2</v>
      </c>
    </row>
    <row r="74" spans="1:11">
      <c r="A74" s="93" t="s">
        <v>735</v>
      </c>
      <c r="B74" s="93" t="s">
        <v>10128</v>
      </c>
      <c r="C74" s="93">
        <v>61</v>
      </c>
      <c r="D74" s="94" t="s">
        <v>361</v>
      </c>
      <c r="E74" s="94" t="s">
        <v>40</v>
      </c>
      <c r="F74" s="95">
        <v>67.4</v>
      </c>
      <c r="G74" s="95">
        <v>60.7</v>
      </c>
      <c r="H74" s="95">
        <v>78.9</v>
      </c>
      <c r="I74" s="95">
        <v>76.2</v>
      </c>
      <c r="J74" s="95">
        <v>30.1</v>
      </c>
      <c r="K74" s="95">
        <v>65.7</v>
      </c>
    </row>
    <row r="75" spans="1:11">
      <c r="A75" s="93" t="s">
        <v>10140</v>
      </c>
      <c r="B75" s="93" t="s">
        <v>10108</v>
      </c>
      <c r="C75" s="93">
        <v>62</v>
      </c>
      <c r="D75" s="94" t="s">
        <v>149</v>
      </c>
      <c r="E75" s="94" t="s">
        <v>40</v>
      </c>
      <c r="F75" s="95">
        <v>70.5</v>
      </c>
      <c r="G75" s="95">
        <v>48.3</v>
      </c>
      <c r="H75" s="95">
        <v>77.7</v>
      </c>
      <c r="I75" s="95">
        <v>76.2</v>
      </c>
      <c r="J75" s="95">
        <v>41.4</v>
      </c>
      <c r="K75" s="95">
        <v>65.6</v>
      </c>
    </row>
    <row r="76" spans="1:11">
      <c r="A76" s="93" t="s">
        <v>10141</v>
      </c>
      <c r="B76" s="93" t="s">
        <v>10123</v>
      </c>
      <c r="C76" s="93">
        <v>63</v>
      </c>
      <c r="D76" s="94" t="s">
        <v>349</v>
      </c>
      <c r="E76" s="94" t="s">
        <v>40</v>
      </c>
      <c r="F76" s="95">
        <v>65.7</v>
      </c>
      <c r="G76" s="95">
        <v>55.1</v>
      </c>
      <c r="H76" s="95">
        <v>77.9</v>
      </c>
      <c r="I76" s="95">
        <v>81</v>
      </c>
      <c r="J76" s="95">
        <v>53.2</v>
      </c>
      <c r="K76" s="95">
        <v>65</v>
      </c>
    </row>
    <row r="77" spans="1:11">
      <c r="A77" s="93" t="s">
        <v>10141</v>
      </c>
      <c r="B77" s="93" t="s">
        <v>10123</v>
      </c>
      <c r="C77" s="93">
        <v>64</v>
      </c>
      <c r="D77" s="94" t="s">
        <v>233</v>
      </c>
      <c r="E77" s="94" t="s">
        <v>40</v>
      </c>
      <c r="F77" s="95">
        <v>68.6</v>
      </c>
      <c r="G77" s="95">
        <v>52.1</v>
      </c>
      <c r="H77" s="95">
        <v>79.2</v>
      </c>
      <c r="I77" s="95">
        <v>83.1</v>
      </c>
      <c r="J77" s="95">
        <v>25.4</v>
      </c>
      <c r="K77" s="95">
        <v>65</v>
      </c>
    </row>
    <row r="78" spans="1:11">
      <c r="A78" s="93" t="s">
        <v>1342</v>
      </c>
      <c r="B78" s="93" t="s">
        <v>10127</v>
      </c>
      <c r="C78" s="93">
        <v>65</v>
      </c>
      <c r="D78" s="94" t="s">
        <v>1960</v>
      </c>
      <c r="E78" s="94" t="s">
        <v>40</v>
      </c>
      <c r="F78" s="95">
        <v>68.9</v>
      </c>
      <c r="G78" s="95">
        <v>52.3</v>
      </c>
      <c r="H78" s="95">
        <v>80.2</v>
      </c>
      <c r="I78" s="95">
        <v>76.2</v>
      </c>
      <c r="J78" s="95">
        <v>26.6</v>
      </c>
      <c r="K78" s="95">
        <v>64.9</v>
      </c>
    </row>
    <row r="79" spans="1:11">
      <c r="A79" s="93" t="s">
        <v>10142</v>
      </c>
      <c r="B79" s="93" t="s">
        <v>10127</v>
      </c>
      <c r="C79" s="93">
        <v>66</v>
      </c>
      <c r="D79" s="94" t="s">
        <v>1947</v>
      </c>
      <c r="E79" s="94" t="s">
        <v>40</v>
      </c>
      <c r="F79" s="95">
        <v>69.6</v>
      </c>
      <c r="G79" s="95">
        <v>46.5</v>
      </c>
      <c r="H79" s="95">
        <v>76.1</v>
      </c>
      <c r="I79" s="95">
        <v>77.1</v>
      </c>
      <c r="J79" s="95">
        <v>38.3</v>
      </c>
      <c r="K79" s="95">
        <v>64.5</v>
      </c>
    </row>
    <row r="80" spans="1:11">
      <c r="A80" s="93" t="s">
        <v>672</v>
      </c>
      <c r="B80" s="93" t="s">
        <v>10143</v>
      </c>
      <c r="C80" s="93">
        <v>67</v>
      </c>
      <c r="D80" s="94" t="s">
        <v>956</v>
      </c>
      <c r="E80" s="94" t="s">
        <v>40</v>
      </c>
      <c r="F80" s="95">
        <v>64.2</v>
      </c>
      <c r="G80" s="95">
        <v>59</v>
      </c>
      <c r="H80" s="95">
        <v>79.3</v>
      </c>
      <c r="I80" s="95">
        <v>83.1</v>
      </c>
      <c r="J80" s="95">
        <v>36.9</v>
      </c>
      <c r="K80" s="95">
        <v>64.3</v>
      </c>
    </row>
    <row r="81" spans="1:11">
      <c r="A81" s="93" t="s">
        <v>10144</v>
      </c>
      <c r="B81" s="93" t="s">
        <v>10145</v>
      </c>
      <c r="C81" s="93">
        <v>68</v>
      </c>
      <c r="D81" s="94" t="s">
        <v>665</v>
      </c>
      <c r="E81" s="94" t="s">
        <v>40</v>
      </c>
      <c r="F81" s="95">
        <v>69.2</v>
      </c>
      <c r="G81" s="95">
        <v>64.5</v>
      </c>
      <c r="H81" s="95">
        <v>65.7</v>
      </c>
      <c r="I81" s="95">
        <v>64.8</v>
      </c>
      <c r="J81" s="95" t="s">
        <v>10137</v>
      </c>
      <c r="K81" s="95">
        <v>64.2</v>
      </c>
    </row>
    <row r="82" spans="1:11">
      <c r="A82" s="93" t="s">
        <v>10146</v>
      </c>
      <c r="B82" s="93" t="s">
        <v>10147</v>
      </c>
      <c r="C82" s="93">
        <v>69</v>
      </c>
      <c r="D82" s="94" t="s">
        <v>2575</v>
      </c>
      <c r="E82" s="94" t="s">
        <v>40</v>
      </c>
      <c r="F82" s="95">
        <v>66.8</v>
      </c>
      <c r="G82" s="95">
        <v>54.7</v>
      </c>
      <c r="H82" s="95">
        <v>76.9</v>
      </c>
      <c r="I82" s="95">
        <v>77.9</v>
      </c>
      <c r="J82" s="95">
        <v>30.2</v>
      </c>
      <c r="K82" s="95">
        <v>64.1</v>
      </c>
    </row>
    <row r="83" spans="1:11">
      <c r="A83" s="93" t="s">
        <v>10148</v>
      </c>
      <c r="B83" s="93" t="s">
        <v>10149</v>
      </c>
      <c r="C83" s="93">
        <v>70</v>
      </c>
      <c r="D83" s="94" t="s">
        <v>1823</v>
      </c>
      <c r="E83" s="94" t="s">
        <v>40</v>
      </c>
      <c r="F83" s="95">
        <v>67.5</v>
      </c>
      <c r="G83" s="95">
        <v>48.7</v>
      </c>
      <c r="H83" s="95">
        <v>75.5</v>
      </c>
      <c r="I83" s="95">
        <v>74.3</v>
      </c>
      <c r="J83" s="95">
        <v>44.4</v>
      </c>
      <c r="K83" s="95">
        <v>63.7</v>
      </c>
    </row>
    <row r="84" spans="1:11">
      <c r="A84" s="93" t="s">
        <v>10150</v>
      </c>
      <c r="B84" s="93" t="s">
        <v>10151</v>
      </c>
      <c r="C84" s="93">
        <v>71</v>
      </c>
      <c r="D84" s="94" t="s">
        <v>980</v>
      </c>
      <c r="E84" s="94" t="s">
        <v>40</v>
      </c>
      <c r="F84" s="95">
        <v>64</v>
      </c>
      <c r="G84" s="95">
        <v>57</v>
      </c>
      <c r="H84" s="95">
        <v>77.2</v>
      </c>
      <c r="I84" s="95">
        <v>74.3</v>
      </c>
      <c r="J84" s="95">
        <v>23.6</v>
      </c>
      <c r="K84" s="95" t="s">
        <v>10137</v>
      </c>
    </row>
    <row r="85" spans="1:11">
      <c r="A85" s="93" t="s">
        <v>10150</v>
      </c>
      <c r="B85" s="93" t="s">
        <v>10152</v>
      </c>
      <c r="C85" s="93">
        <v>72</v>
      </c>
      <c r="D85" s="94" t="s">
        <v>9859</v>
      </c>
      <c r="E85" s="94" t="s">
        <v>40</v>
      </c>
      <c r="F85" s="95">
        <v>80.1</v>
      </c>
      <c r="G85" s="95">
        <v>38.7</v>
      </c>
      <c r="H85" s="95">
        <v>41.6</v>
      </c>
      <c r="I85" s="95">
        <v>48.6</v>
      </c>
      <c r="J85" s="95" t="s">
        <v>10137</v>
      </c>
      <c r="K85" s="95" t="s">
        <v>10137</v>
      </c>
    </row>
    <row r="86" spans="1:11">
      <c r="A86" s="93" t="s">
        <v>10150</v>
      </c>
      <c r="B86" s="93" t="s">
        <v>10150</v>
      </c>
      <c r="C86" s="93">
        <v>73</v>
      </c>
      <c r="D86" s="94" t="s">
        <v>1639</v>
      </c>
      <c r="E86" s="94" t="s">
        <v>40</v>
      </c>
      <c r="F86" s="95">
        <v>63.9</v>
      </c>
      <c r="G86" s="95">
        <v>50.3</v>
      </c>
      <c r="H86" s="95">
        <v>76.9</v>
      </c>
      <c r="I86" s="95">
        <v>79.5</v>
      </c>
      <c r="J86" s="95">
        <v>44.4</v>
      </c>
      <c r="K86" s="95" t="s">
        <v>10137</v>
      </c>
    </row>
    <row r="87" spans="1:11">
      <c r="A87" s="93" t="s">
        <v>10150</v>
      </c>
      <c r="B87" s="93" t="s">
        <v>10150</v>
      </c>
      <c r="C87" s="93">
        <v>74</v>
      </c>
      <c r="D87" s="94" t="s">
        <v>10153</v>
      </c>
      <c r="E87" s="94" t="s">
        <v>40</v>
      </c>
      <c r="F87" s="95">
        <v>61.4</v>
      </c>
      <c r="G87" s="95">
        <v>60.7</v>
      </c>
      <c r="H87" s="95">
        <v>77.5</v>
      </c>
      <c r="I87" s="95">
        <v>79.5</v>
      </c>
      <c r="J87" s="95">
        <v>27.4</v>
      </c>
      <c r="K87" s="95" t="s">
        <v>10137</v>
      </c>
    </row>
    <row r="88" spans="1:11">
      <c r="A88" s="93" t="s">
        <v>10150</v>
      </c>
      <c r="B88" s="93" t="s">
        <v>10154</v>
      </c>
      <c r="C88" s="93">
        <v>75</v>
      </c>
      <c r="D88" s="94" t="s">
        <v>10155</v>
      </c>
      <c r="E88" s="94" t="s">
        <v>40</v>
      </c>
      <c r="F88" s="95">
        <v>67.7</v>
      </c>
      <c r="G88" s="95">
        <v>50.5</v>
      </c>
      <c r="H88" s="95">
        <v>75</v>
      </c>
      <c r="I88" s="95">
        <v>73.3</v>
      </c>
      <c r="J88" s="95">
        <v>20.8</v>
      </c>
      <c r="K88" s="95" t="s">
        <v>10137</v>
      </c>
    </row>
    <row r="89" spans="1:11">
      <c r="A89" s="93" t="s">
        <v>10150</v>
      </c>
      <c r="B89" s="93" t="s">
        <v>10156</v>
      </c>
      <c r="C89" s="93">
        <v>76</v>
      </c>
      <c r="D89" s="94" t="s">
        <v>2286</v>
      </c>
      <c r="E89" s="94" t="s">
        <v>40</v>
      </c>
      <c r="F89" s="95">
        <v>61.9</v>
      </c>
      <c r="G89" s="95">
        <v>61.9</v>
      </c>
      <c r="H89" s="95">
        <v>76.3</v>
      </c>
      <c r="I89" s="95">
        <v>71.2</v>
      </c>
      <c r="J89" s="95">
        <v>39.8</v>
      </c>
      <c r="K89" s="95" t="s">
        <v>10137</v>
      </c>
    </row>
    <row r="90" spans="1:11">
      <c r="A90" s="93" t="s">
        <v>10150</v>
      </c>
      <c r="B90" s="93" t="s">
        <v>10157</v>
      </c>
      <c r="C90" s="93">
        <v>77</v>
      </c>
      <c r="D90" s="94" t="s">
        <v>2299</v>
      </c>
      <c r="E90" s="94" t="s">
        <v>40</v>
      </c>
      <c r="F90" s="95">
        <v>63.1</v>
      </c>
      <c r="G90" s="95">
        <v>58</v>
      </c>
      <c r="H90" s="95">
        <v>81.7</v>
      </c>
      <c r="I90" s="95">
        <v>75.3</v>
      </c>
      <c r="J90" s="95">
        <v>31</v>
      </c>
      <c r="K90" s="95" t="s">
        <v>10137</v>
      </c>
    </row>
    <row r="91" spans="1:11">
      <c r="A91" s="93" t="s">
        <v>10156</v>
      </c>
      <c r="B91" s="93" t="s">
        <v>10158</v>
      </c>
      <c r="C91" s="93">
        <v>78</v>
      </c>
      <c r="D91" s="94" t="s">
        <v>3139</v>
      </c>
      <c r="E91" s="94" t="s">
        <v>40</v>
      </c>
      <c r="F91" s="95">
        <v>67.8</v>
      </c>
      <c r="G91" s="95">
        <v>47.6</v>
      </c>
      <c r="H91" s="95">
        <v>74.1</v>
      </c>
      <c r="I91" s="95">
        <v>66.2</v>
      </c>
      <c r="J91" s="95">
        <v>22.6</v>
      </c>
      <c r="K91" s="95" t="s">
        <v>10137</v>
      </c>
    </row>
    <row r="92" spans="1:11">
      <c r="A92" s="93" t="s">
        <v>10156</v>
      </c>
      <c r="B92" s="93" t="s">
        <v>10159</v>
      </c>
      <c r="C92" s="93">
        <v>79</v>
      </c>
      <c r="D92" s="94" t="s">
        <v>8091</v>
      </c>
      <c r="E92" s="94" t="s">
        <v>40</v>
      </c>
      <c r="F92" s="95">
        <v>59.9</v>
      </c>
      <c r="G92" s="95">
        <v>66.9</v>
      </c>
      <c r="H92" s="95">
        <v>77.6</v>
      </c>
      <c r="I92" s="95">
        <v>70</v>
      </c>
      <c r="J92" s="95">
        <v>23.6</v>
      </c>
      <c r="K92" s="95" t="s">
        <v>10137</v>
      </c>
    </row>
    <row r="93" spans="1:11">
      <c r="A93" s="93" t="s">
        <v>10156</v>
      </c>
      <c r="B93" s="93" t="s">
        <v>10156</v>
      </c>
      <c r="C93" s="93">
        <v>80</v>
      </c>
      <c r="D93" s="94" t="s">
        <v>10160</v>
      </c>
      <c r="E93" s="94" t="s">
        <v>40</v>
      </c>
      <c r="F93" s="95">
        <v>64.4</v>
      </c>
      <c r="G93" s="95">
        <v>42.7</v>
      </c>
      <c r="H93" s="95">
        <v>78.6</v>
      </c>
      <c r="I93" s="95">
        <v>80.3</v>
      </c>
      <c r="J93" s="95">
        <v>31.8</v>
      </c>
      <c r="K93" s="95" t="s">
        <v>10137</v>
      </c>
    </row>
    <row r="94" spans="1:11">
      <c r="A94" s="93" t="s">
        <v>10156</v>
      </c>
      <c r="B94" s="93" t="s">
        <v>10161</v>
      </c>
      <c r="C94" s="93">
        <v>81</v>
      </c>
      <c r="D94" s="94" t="s">
        <v>1600</v>
      </c>
      <c r="E94" s="94" t="s">
        <v>40</v>
      </c>
      <c r="F94" s="95">
        <v>66.9</v>
      </c>
      <c r="G94" s="95">
        <v>45.5</v>
      </c>
      <c r="H94" s="95">
        <v>74.5</v>
      </c>
      <c r="I94" s="95">
        <v>73.3</v>
      </c>
      <c r="J94" s="95">
        <v>27.4</v>
      </c>
      <c r="K94" s="95" t="s">
        <v>10137</v>
      </c>
    </row>
    <row r="95" spans="1:11">
      <c r="A95" s="93" t="s">
        <v>10156</v>
      </c>
      <c r="B95" s="93" t="s">
        <v>10156</v>
      </c>
      <c r="C95" s="93">
        <v>82</v>
      </c>
      <c r="D95" s="94" t="s">
        <v>8874</v>
      </c>
      <c r="E95" s="94" t="s">
        <v>40</v>
      </c>
      <c r="F95" s="95">
        <v>64</v>
      </c>
      <c r="G95" s="95">
        <v>44.6</v>
      </c>
      <c r="H95" s="95">
        <v>78.8</v>
      </c>
      <c r="I95" s="95">
        <v>77.9</v>
      </c>
      <c r="J95" s="95">
        <v>31.1</v>
      </c>
      <c r="K95" s="95" t="s">
        <v>10137</v>
      </c>
    </row>
    <row r="96" spans="1:11">
      <c r="A96" s="93" t="s">
        <v>10156</v>
      </c>
      <c r="B96" s="93" t="s">
        <v>10150</v>
      </c>
      <c r="C96" s="93">
        <v>83</v>
      </c>
      <c r="D96" s="94" t="s">
        <v>426</v>
      </c>
      <c r="E96" s="94" t="s">
        <v>40</v>
      </c>
      <c r="F96" s="95">
        <v>59.3</v>
      </c>
      <c r="G96" s="95">
        <v>58.3</v>
      </c>
      <c r="H96" s="95">
        <v>78.3</v>
      </c>
      <c r="I96" s="95">
        <v>76.2</v>
      </c>
      <c r="J96" s="95">
        <v>33.2</v>
      </c>
      <c r="K96" s="95" t="s">
        <v>10137</v>
      </c>
    </row>
    <row r="97" spans="1:11">
      <c r="A97" s="93" t="s">
        <v>10162</v>
      </c>
      <c r="B97" s="93" t="s">
        <v>10159</v>
      </c>
      <c r="C97" s="93">
        <v>84</v>
      </c>
      <c r="D97" s="94" t="s">
        <v>954</v>
      </c>
      <c r="E97" s="94" t="s">
        <v>40</v>
      </c>
      <c r="F97" s="95">
        <v>59.9</v>
      </c>
      <c r="G97" s="95">
        <v>60</v>
      </c>
      <c r="H97" s="95">
        <v>71.6</v>
      </c>
      <c r="I97" s="95">
        <v>67.6</v>
      </c>
      <c r="J97" s="95">
        <v>18.7</v>
      </c>
      <c r="K97" s="95" t="s">
        <v>10137</v>
      </c>
    </row>
    <row r="98" spans="1:11">
      <c r="A98" s="93" t="s">
        <v>10162</v>
      </c>
      <c r="B98" s="93" t="s">
        <v>10137</v>
      </c>
      <c r="C98" s="93">
        <v>85</v>
      </c>
      <c r="D98" s="94" t="s">
        <v>1072</v>
      </c>
      <c r="E98" s="94" t="s">
        <v>40</v>
      </c>
      <c r="F98" s="95">
        <v>58.9</v>
      </c>
      <c r="G98" s="95">
        <v>59.7</v>
      </c>
      <c r="H98" s="95">
        <v>78.6</v>
      </c>
      <c r="I98" s="95">
        <v>79.5</v>
      </c>
      <c r="J98" s="95">
        <v>19.5</v>
      </c>
      <c r="K98" s="95" t="s">
        <v>10137</v>
      </c>
    </row>
    <row r="99" spans="1:11">
      <c r="A99" s="93" t="s">
        <v>10162</v>
      </c>
      <c r="B99" s="93" t="s">
        <v>10156</v>
      </c>
      <c r="C99" s="93">
        <v>86</v>
      </c>
      <c r="D99" s="94" t="s">
        <v>2973</v>
      </c>
      <c r="E99" s="94" t="s">
        <v>40</v>
      </c>
      <c r="F99" s="95">
        <v>64.8</v>
      </c>
      <c r="G99" s="95">
        <v>59.1</v>
      </c>
      <c r="H99" s="95">
        <v>65.5</v>
      </c>
      <c r="I99" s="95">
        <v>60</v>
      </c>
      <c r="J99" s="95" t="s">
        <v>10137</v>
      </c>
      <c r="K99" s="95" t="s">
        <v>10137</v>
      </c>
    </row>
    <row r="100" spans="1:11">
      <c r="A100" s="93" t="s">
        <v>10162</v>
      </c>
      <c r="B100" s="93" t="s">
        <v>10137</v>
      </c>
      <c r="C100" s="93">
        <v>87</v>
      </c>
      <c r="D100" s="94" t="s">
        <v>1647</v>
      </c>
      <c r="E100" s="94" t="s">
        <v>40</v>
      </c>
      <c r="F100" s="95">
        <v>57.9</v>
      </c>
      <c r="G100" s="95">
        <v>61.6</v>
      </c>
      <c r="H100" s="95">
        <v>77.1</v>
      </c>
      <c r="I100" s="95">
        <v>75.3</v>
      </c>
      <c r="J100" s="95">
        <v>27.4</v>
      </c>
      <c r="K100" s="95" t="s">
        <v>10137</v>
      </c>
    </row>
    <row r="101" spans="1:11">
      <c r="A101" s="93" t="s">
        <v>10162</v>
      </c>
      <c r="B101" s="93" t="s">
        <v>10156</v>
      </c>
      <c r="C101" s="93">
        <v>88</v>
      </c>
      <c r="D101" s="94" t="s">
        <v>2616</v>
      </c>
      <c r="E101" s="94" t="s">
        <v>40</v>
      </c>
      <c r="F101" s="95">
        <v>60.3</v>
      </c>
      <c r="G101" s="95">
        <v>50.6</v>
      </c>
      <c r="H101" s="95">
        <v>84.1</v>
      </c>
      <c r="I101" s="95">
        <v>78.7</v>
      </c>
      <c r="J101" s="95">
        <v>32.9</v>
      </c>
      <c r="K101" s="95" t="s">
        <v>10137</v>
      </c>
    </row>
    <row r="102" spans="1:11">
      <c r="A102" s="93" t="s">
        <v>10162</v>
      </c>
      <c r="B102" s="93" t="s">
        <v>10156</v>
      </c>
      <c r="C102" s="93">
        <v>89</v>
      </c>
      <c r="D102" s="94" t="s">
        <v>9073</v>
      </c>
      <c r="E102" s="94" t="s">
        <v>40</v>
      </c>
      <c r="F102" s="95">
        <v>61.5</v>
      </c>
      <c r="G102" s="95">
        <v>49.8</v>
      </c>
      <c r="H102" s="95">
        <v>75.8</v>
      </c>
      <c r="I102" s="95">
        <v>76.2</v>
      </c>
      <c r="J102" s="95">
        <v>36</v>
      </c>
      <c r="K102" s="95" t="s">
        <v>10137</v>
      </c>
    </row>
    <row r="103" spans="1:11">
      <c r="A103" s="93" t="s">
        <v>10162</v>
      </c>
      <c r="B103" s="93" t="s">
        <v>10137</v>
      </c>
      <c r="C103" s="93">
        <v>90</v>
      </c>
      <c r="D103" s="94" t="s">
        <v>2773</v>
      </c>
      <c r="E103" s="94" t="s">
        <v>40</v>
      </c>
      <c r="F103" s="95">
        <v>62.6</v>
      </c>
      <c r="G103" s="95">
        <v>48.4</v>
      </c>
      <c r="H103" s="95">
        <v>77.9</v>
      </c>
      <c r="I103" s="95">
        <v>77.1</v>
      </c>
      <c r="J103" s="95">
        <v>15.8</v>
      </c>
      <c r="K103" s="95" t="s">
        <v>10137</v>
      </c>
    </row>
    <row r="104" spans="1:11">
      <c r="A104" s="93" t="s">
        <v>10162</v>
      </c>
      <c r="B104" s="93" t="s">
        <v>10150</v>
      </c>
      <c r="C104" s="93">
        <v>91</v>
      </c>
      <c r="D104" s="94" t="s">
        <v>8793</v>
      </c>
      <c r="E104" s="94" t="s">
        <v>40</v>
      </c>
      <c r="F104" s="95">
        <v>61.3</v>
      </c>
      <c r="G104" s="95">
        <v>52.6</v>
      </c>
      <c r="H104" s="95">
        <v>79.2</v>
      </c>
      <c r="I104" s="95">
        <v>75.3</v>
      </c>
      <c r="J104" s="95">
        <v>22.8</v>
      </c>
      <c r="K104" s="95" t="s">
        <v>10137</v>
      </c>
    </row>
    <row r="105" spans="1:11">
      <c r="A105" s="96" t="s">
        <v>10137</v>
      </c>
      <c r="B105" s="96" t="s">
        <v>10137</v>
      </c>
      <c r="C105" s="96"/>
      <c r="D105" s="97" t="s">
        <v>10137</v>
      </c>
      <c r="E105" s="97" t="s">
        <v>10137</v>
      </c>
      <c r="F105" s="98" t="s">
        <v>10137</v>
      </c>
      <c r="G105" s="98" t="s">
        <v>10137</v>
      </c>
      <c r="H105" s="98" t="s">
        <v>10137</v>
      </c>
      <c r="I105" s="98" t="s">
        <v>10137</v>
      </c>
      <c r="J105" s="98"/>
      <c r="K105" s="98" t="s">
        <v>10137</v>
      </c>
    </row>
  </sheetData>
  <mergeCells count="10">
    <mergeCell ref="A3:B3"/>
    <mergeCell ref="F3:G3"/>
    <mergeCell ref="A4:B4"/>
    <mergeCell ref="A5:B5"/>
    <mergeCell ref="A6:B6"/>
    <mergeCell ref="A7:B7"/>
    <mergeCell ref="A8:B8"/>
    <mergeCell ref="A9:B9"/>
    <mergeCell ref="A10:B10"/>
    <mergeCell ref="A11:B11"/>
  </mergeCells>
  <pageMargins left="0.75" right="0.75" top="1" bottom="1" header="0.5" footer="0.5"/>
  <headerFooter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1"/>
  <sheetViews>
    <sheetView workbookViewId="0">
      <selection activeCell="E2" sqref="E2:E131"/>
    </sheetView>
  </sheetViews>
  <sheetFormatPr defaultColWidth="9" defaultRowHeight="13.5" outlineLevelCol="5"/>
  <sheetData>
    <row r="1" s="60" customFormat="1" spans="1:6">
      <c r="A1" s="60" t="s">
        <v>24</v>
      </c>
      <c r="B1" s="60" t="s">
        <v>25</v>
      </c>
      <c r="C1" s="60" t="s">
        <v>26</v>
      </c>
      <c r="D1" s="60" t="s">
        <v>27</v>
      </c>
      <c r="E1" s="61" t="s">
        <v>3965</v>
      </c>
      <c r="F1" s="60" t="s">
        <v>3968</v>
      </c>
    </row>
    <row r="2" ht="15" spans="1:6">
      <c r="A2" t="s">
        <v>1713</v>
      </c>
      <c r="B2" t="s">
        <v>474</v>
      </c>
      <c r="C2">
        <v>500437</v>
      </c>
      <c r="D2" t="s">
        <v>10163</v>
      </c>
      <c r="E2">
        <v>1</v>
      </c>
      <c r="F2" s="62" t="s">
        <v>4096</v>
      </c>
    </row>
    <row r="3" ht="15" spans="1:6">
      <c r="A3" t="s">
        <v>2549</v>
      </c>
      <c r="B3" t="s">
        <v>474</v>
      </c>
      <c r="C3">
        <v>504975</v>
      </c>
      <c r="D3" t="s">
        <v>2550</v>
      </c>
      <c r="E3">
        <v>2</v>
      </c>
      <c r="F3" s="62" t="s">
        <v>4308</v>
      </c>
    </row>
    <row r="4" ht="15" spans="1:6">
      <c r="A4" t="s">
        <v>882</v>
      </c>
      <c r="B4" t="s">
        <v>883</v>
      </c>
      <c r="C4">
        <v>506168</v>
      </c>
      <c r="D4" t="s">
        <v>1428</v>
      </c>
      <c r="E4">
        <v>3</v>
      </c>
      <c r="F4" s="62" t="s">
        <v>4327</v>
      </c>
    </row>
    <row r="5" ht="15" spans="1:6">
      <c r="A5" t="s">
        <v>2594</v>
      </c>
      <c r="B5" t="s">
        <v>457</v>
      </c>
      <c r="C5">
        <v>502101</v>
      </c>
      <c r="D5" t="s">
        <v>2595</v>
      </c>
      <c r="E5">
        <v>4</v>
      </c>
      <c r="F5" s="62" t="s">
        <v>4402</v>
      </c>
    </row>
    <row r="6" ht="15" spans="1:6">
      <c r="A6" t="s">
        <v>1720</v>
      </c>
      <c r="B6" t="s">
        <v>474</v>
      </c>
      <c r="C6">
        <v>500468</v>
      </c>
      <c r="D6" t="s">
        <v>1721</v>
      </c>
      <c r="E6">
        <v>5</v>
      </c>
      <c r="F6" s="62" t="s">
        <v>4405</v>
      </c>
    </row>
    <row r="7" ht="15" spans="1:6">
      <c r="A7" t="s">
        <v>882</v>
      </c>
      <c r="B7" t="s">
        <v>883</v>
      </c>
      <c r="C7">
        <v>502207</v>
      </c>
      <c r="D7" t="s">
        <v>2598</v>
      </c>
      <c r="E7">
        <v>6</v>
      </c>
      <c r="F7" s="62" t="s">
        <v>4413</v>
      </c>
    </row>
    <row r="8" ht="15" spans="1:6">
      <c r="A8" t="s">
        <v>2605</v>
      </c>
      <c r="B8" t="s">
        <v>516</v>
      </c>
      <c r="C8">
        <v>504821</v>
      </c>
      <c r="D8" t="s">
        <v>2606</v>
      </c>
      <c r="E8">
        <v>7</v>
      </c>
      <c r="F8" s="62" t="s">
        <v>4424</v>
      </c>
    </row>
    <row r="9" ht="15" spans="1:6">
      <c r="A9" t="s">
        <v>2629</v>
      </c>
      <c r="B9" t="s">
        <v>474</v>
      </c>
      <c r="C9">
        <v>504608</v>
      </c>
      <c r="D9" t="s">
        <v>2630</v>
      </c>
      <c r="E9">
        <v>8</v>
      </c>
      <c r="F9" s="62" t="s">
        <v>4460</v>
      </c>
    </row>
    <row r="10" ht="15" spans="1:6">
      <c r="A10" t="s">
        <v>2654</v>
      </c>
      <c r="B10" t="s">
        <v>474</v>
      </c>
      <c r="C10">
        <v>506043</v>
      </c>
      <c r="D10" t="s">
        <v>2655</v>
      </c>
      <c r="E10">
        <v>9</v>
      </c>
      <c r="F10" s="62" t="s">
        <v>4499</v>
      </c>
    </row>
    <row r="11" ht="15" spans="1:6">
      <c r="A11" t="s">
        <v>1713</v>
      </c>
      <c r="B11" t="s">
        <v>474</v>
      </c>
      <c r="C11">
        <v>503331</v>
      </c>
      <c r="D11" t="s">
        <v>2699</v>
      </c>
      <c r="E11">
        <v>10</v>
      </c>
      <c r="F11" s="62" t="s">
        <v>4561</v>
      </c>
    </row>
    <row r="12" ht="15" spans="1:6">
      <c r="A12" t="s">
        <v>1713</v>
      </c>
      <c r="B12" t="s">
        <v>474</v>
      </c>
      <c r="C12">
        <v>501953</v>
      </c>
      <c r="D12" t="s">
        <v>1714</v>
      </c>
      <c r="E12">
        <v>11</v>
      </c>
      <c r="F12" s="62" t="s">
        <v>4589</v>
      </c>
    </row>
    <row r="13" ht="15" spans="1:6">
      <c r="A13" t="s">
        <v>1630</v>
      </c>
      <c r="B13" t="s">
        <v>457</v>
      </c>
      <c r="C13">
        <v>529343</v>
      </c>
      <c r="D13" t="s">
        <v>1631</v>
      </c>
      <c r="E13">
        <v>12</v>
      </c>
      <c r="F13" s="62" t="s">
        <v>4626</v>
      </c>
    </row>
    <row r="14" ht="15" spans="1:6">
      <c r="A14" t="s">
        <v>1425</v>
      </c>
      <c r="B14" t="s">
        <v>874</v>
      </c>
      <c r="C14">
        <v>505620</v>
      </c>
      <c r="D14" t="s">
        <v>2774</v>
      </c>
      <c r="E14">
        <v>13</v>
      </c>
      <c r="F14" s="62" t="s">
        <v>4674</v>
      </c>
    </row>
    <row r="15" ht="15" spans="1:6">
      <c r="A15" t="s">
        <v>1425</v>
      </c>
      <c r="B15" t="s">
        <v>874</v>
      </c>
      <c r="C15">
        <v>528846</v>
      </c>
      <c r="D15" t="s">
        <v>2782</v>
      </c>
      <c r="E15">
        <v>14</v>
      </c>
      <c r="F15" s="62" t="s">
        <v>4682</v>
      </c>
    </row>
    <row r="16" ht="15" spans="1:6">
      <c r="A16" t="s">
        <v>2792</v>
      </c>
      <c r="B16" t="s">
        <v>474</v>
      </c>
      <c r="C16">
        <v>500204</v>
      </c>
      <c r="D16" t="s">
        <v>2793</v>
      </c>
      <c r="E16">
        <v>15</v>
      </c>
      <c r="F16" s="62" t="s">
        <v>4692</v>
      </c>
    </row>
    <row r="17" ht="15" spans="1:6">
      <c r="A17" t="s">
        <v>1703</v>
      </c>
      <c r="B17" t="s">
        <v>883</v>
      </c>
      <c r="C17">
        <v>506070</v>
      </c>
      <c r="D17" t="s">
        <v>2854</v>
      </c>
      <c r="E17">
        <v>16</v>
      </c>
      <c r="F17" s="62" t="s">
        <v>4778</v>
      </c>
    </row>
    <row r="18" ht="15" spans="1:6">
      <c r="A18" t="s">
        <v>2856</v>
      </c>
      <c r="B18" t="s">
        <v>474</v>
      </c>
      <c r="C18">
        <v>504217</v>
      </c>
      <c r="D18" t="s">
        <v>2857</v>
      </c>
      <c r="E18">
        <v>17</v>
      </c>
      <c r="F18" s="62" t="s">
        <v>4781</v>
      </c>
    </row>
    <row r="19" ht="15" spans="1:6">
      <c r="A19" t="s">
        <v>553</v>
      </c>
      <c r="B19" t="s">
        <v>554</v>
      </c>
      <c r="C19">
        <v>529357</v>
      </c>
      <c r="D19" t="s">
        <v>1707</v>
      </c>
      <c r="E19">
        <v>17</v>
      </c>
      <c r="F19" s="62" t="s">
        <v>4782</v>
      </c>
    </row>
    <row r="20" ht="15" spans="1:6">
      <c r="A20" t="s">
        <v>2879</v>
      </c>
      <c r="B20" t="s">
        <v>874</v>
      </c>
      <c r="C20">
        <v>528980</v>
      </c>
      <c r="D20" t="s">
        <v>2880</v>
      </c>
      <c r="E20">
        <v>19</v>
      </c>
      <c r="F20" s="62" t="s">
        <v>4822</v>
      </c>
    </row>
    <row r="21" ht="15" spans="1:6">
      <c r="A21" t="s">
        <v>1430</v>
      </c>
      <c r="B21" t="s">
        <v>474</v>
      </c>
      <c r="C21">
        <v>503933</v>
      </c>
      <c r="D21" t="s">
        <v>2952</v>
      </c>
      <c r="E21">
        <v>20</v>
      </c>
      <c r="F21" s="62" t="s">
        <v>4902</v>
      </c>
    </row>
    <row r="22" ht="15" spans="1:6">
      <c r="A22" t="s">
        <v>2966</v>
      </c>
      <c r="B22" t="s">
        <v>2967</v>
      </c>
      <c r="C22">
        <v>530030</v>
      </c>
      <c r="D22" t="s">
        <v>2968</v>
      </c>
      <c r="E22">
        <v>21</v>
      </c>
      <c r="F22" s="62" t="s">
        <v>4922</v>
      </c>
    </row>
    <row r="23" ht="15" spans="1:6">
      <c r="A23" t="s">
        <v>2975</v>
      </c>
      <c r="B23" t="s">
        <v>474</v>
      </c>
      <c r="C23">
        <v>529407</v>
      </c>
      <c r="D23" t="s">
        <v>2976</v>
      </c>
      <c r="E23">
        <v>22</v>
      </c>
      <c r="F23" s="62" t="s">
        <v>4929</v>
      </c>
    </row>
    <row r="24" ht="15" spans="1:6">
      <c r="A24" t="s">
        <v>2981</v>
      </c>
      <c r="B24" t="s">
        <v>474</v>
      </c>
      <c r="C24">
        <v>505014</v>
      </c>
      <c r="D24" t="s">
        <v>2982</v>
      </c>
      <c r="E24">
        <v>23</v>
      </c>
      <c r="F24" s="62" t="s">
        <v>4938</v>
      </c>
    </row>
    <row r="25" ht="15" spans="1:6">
      <c r="A25" t="s">
        <v>2605</v>
      </c>
      <c r="B25" t="s">
        <v>516</v>
      </c>
      <c r="C25">
        <v>502752</v>
      </c>
      <c r="D25" t="s">
        <v>2999</v>
      </c>
      <c r="E25">
        <v>24</v>
      </c>
      <c r="F25" s="62" t="s">
        <v>4959</v>
      </c>
    </row>
    <row r="26" ht="15" spans="1:6">
      <c r="A26" t="s">
        <v>1718</v>
      </c>
      <c r="B26" t="s">
        <v>474</v>
      </c>
      <c r="C26">
        <v>528920</v>
      </c>
      <c r="D26" t="s">
        <v>1719</v>
      </c>
      <c r="E26">
        <v>25</v>
      </c>
      <c r="F26" s="62" t="s">
        <v>4964</v>
      </c>
    </row>
    <row r="27" ht="15" spans="1:6">
      <c r="A27" t="s">
        <v>1847</v>
      </c>
      <c r="B27" t="s">
        <v>1848</v>
      </c>
      <c r="C27">
        <v>529589</v>
      </c>
      <c r="D27" t="s">
        <v>1849</v>
      </c>
      <c r="E27">
        <v>26</v>
      </c>
      <c r="F27" s="62" t="s">
        <v>4980</v>
      </c>
    </row>
    <row r="28" ht="15" spans="1:6">
      <c r="A28" t="s">
        <v>3034</v>
      </c>
      <c r="B28" t="s">
        <v>474</v>
      </c>
      <c r="C28">
        <v>506633</v>
      </c>
      <c r="D28" t="s">
        <v>3035</v>
      </c>
      <c r="E28">
        <v>27</v>
      </c>
      <c r="F28" s="62" t="s">
        <v>4995</v>
      </c>
    </row>
    <row r="29" ht="15" spans="1:6">
      <c r="A29" t="s">
        <v>3058</v>
      </c>
      <c r="B29" t="s">
        <v>474</v>
      </c>
      <c r="C29">
        <v>502771</v>
      </c>
      <c r="D29" t="s">
        <v>3059</v>
      </c>
      <c r="E29">
        <v>28</v>
      </c>
      <c r="F29" s="62" t="s">
        <v>5022</v>
      </c>
    </row>
    <row r="30" ht="15" spans="1:6">
      <c r="A30" t="s">
        <v>1708</v>
      </c>
      <c r="B30" t="s">
        <v>1709</v>
      </c>
      <c r="C30">
        <v>530217</v>
      </c>
      <c r="D30" t="s">
        <v>1710</v>
      </c>
      <c r="E30">
        <v>29</v>
      </c>
      <c r="F30" s="62" t="s">
        <v>5032</v>
      </c>
    </row>
    <row r="31" ht="15" spans="1:6">
      <c r="A31" t="s">
        <v>515</v>
      </c>
      <c r="B31" t="s">
        <v>516</v>
      </c>
      <c r="C31">
        <v>502638</v>
      </c>
      <c r="D31" t="s">
        <v>517</v>
      </c>
      <c r="E31">
        <v>30</v>
      </c>
      <c r="F31" s="62" t="s">
        <v>5063</v>
      </c>
    </row>
    <row r="32" ht="15" spans="1:6">
      <c r="A32" t="s">
        <v>1711</v>
      </c>
      <c r="B32" t="s">
        <v>474</v>
      </c>
      <c r="C32">
        <v>528977</v>
      </c>
      <c r="D32" t="s">
        <v>1712</v>
      </c>
      <c r="E32">
        <v>30</v>
      </c>
      <c r="F32" s="62" t="s">
        <v>5059</v>
      </c>
    </row>
    <row r="33" ht="15" spans="1:6">
      <c r="A33" t="s">
        <v>1700</v>
      </c>
      <c r="B33" t="s">
        <v>883</v>
      </c>
      <c r="C33">
        <v>529688</v>
      </c>
      <c r="D33" t="s">
        <v>1701</v>
      </c>
      <c r="E33">
        <v>32</v>
      </c>
      <c r="F33" s="62" t="s">
        <v>5080</v>
      </c>
    </row>
    <row r="34" ht="15" spans="1:6">
      <c r="A34" t="s">
        <v>939</v>
      </c>
      <c r="B34" t="s">
        <v>883</v>
      </c>
      <c r="C34">
        <v>528919</v>
      </c>
      <c r="D34" t="s">
        <v>940</v>
      </c>
      <c r="E34">
        <v>33</v>
      </c>
      <c r="F34" s="62" t="s">
        <v>5089</v>
      </c>
    </row>
    <row r="35" ht="15" spans="1:6">
      <c r="A35" t="s">
        <v>1720</v>
      </c>
      <c r="B35" t="s">
        <v>474</v>
      </c>
      <c r="C35">
        <v>529583</v>
      </c>
      <c r="D35" t="s">
        <v>3127</v>
      </c>
      <c r="E35">
        <v>34</v>
      </c>
      <c r="F35" s="62" t="s">
        <v>5114</v>
      </c>
    </row>
    <row r="36" ht="15" spans="1:6">
      <c r="A36" t="s">
        <v>3128</v>
      </c>
      <c r="B36" t="s">
        <v>474</v>
      </c>
      <c r="C36">
        <v>500881</v>
      </c>
      <c r="D36" t="s">
        <v>3129</v>
      </c>
      <c r="E36">
        <v>34</v>
      </c>
      <c r="F36" s="62" t="s">
        <v>5115</v>
      </c>
    </row>
    <row r="37" ht="15" spans="1:6">
      <c r="A37" t="s">
        <v>882</v>
      </c>
      <c r="B37" t="s">
        <v>883</v>
      </c>
      <c r="C37">
        <v>529669</v>
      </c>
      <c r="D37" t="s">
        <v>884</v>
      </c>
      <c r="E37">
        <v>34</v>
      </c>
      <c r="F37" s="62" t="s">
        <v>5118</v>
      </c>
    </row>
    <row r="38" ht="15" spans="1:6">
      <c r="A38" t="s">
        <v>473</v>
      </c>
      <c r="B38" t="s">
        <v>474</v>
      </c>
      <c r="C38">
        <v>506244</v>
      </c>
      <c r="D38" t="s">
        <v>475</v>
      </c>
      <c r="E38">
        <v>37</v>
      </c>
      <c r="F38" s="62" t="s">
        <v>5123</v>
      </c>
    </row>
    <row r="39" ht="15" spans="1:6">
      <c r="A39" t="s">
        <v>3140</v>
      </c>
      <c r="B39" t="s">
        <v>474</v>
      </c>
      <c r="C39">
        <v>528834</v>
      </c>
      <c r="D39" t="s">
        <v>3141</v>
      </c>
      <c r="E39">
        <v>38</v>
      </c>
      <c r="F39" s="62" t="s">
        <v>5135</v>
      </c>
    </row>
    <row r="40" ht="15" spans="1:6">
      <c r="A40" t="s">
        <v>3148</v>
      </c>
      <c r="B40" t="s">
        <v>474</v>
      </c>
      <c r="C40">
        <v>503817</v>
      </c>
      <c r="D40" t="s">
        <v>3149</v>
      </c>
      <c r="E40">
        <v>38</v>
      </c>
      <c r="F40" s="62" t="s">
        <v>5142</v>
      </c>
    </row>
    <row r="41" ht="15" spans="1:6">
      <c r="A41" t="s">
        <v>553</v>
      </c>
      <c r="B41" t="s">
        <v>554</v>
      </c>
      <c r="C41">
        <v>529791</v>
      </c>
      <c r="D41" t="s">
        <v>3162</v>
      </c>
      <c r="E41">
        <v>40</v>
      </c>
      <c r="F41" s="62" t="s">
        <v>5161</v>
      </c>
    </row>
    <row r="42" ht="15" spans="1:6">
      <c r="A42" t="s">
        <v>939</v>
      </c>
      <c r="B42" t="s">
        <v>883</v>
      </c>
      <c r="C42">
        <v>529219</v>
      </c>
      <c r="D42" t="s">
        <v>3164</v>
      </c>
      <c r="E42">
        <v>40</v>
      </c>
      <c r="F42" s="62" t="s">
        <v>5162</v>
      </c>
    </row>
    <row r="43" ht="15" spans="1:6">
      <c r="A43" t="s">
        <v>882</v>
      </c>
      <c r="B43" t="s">
        <v>883</v>
      </c>
      <c r="C43">
        <v>529202</v>
      </c>
      <c r="D43" t="s">
        <v>3190</v>
      </c>
      <c r="E43">
        <v>42</v>
      </c>
      <c r="F43" s="62" t="s">
        <v>5190</v>
      </c>
    </row>
    <row r="44" ht="15" spans="1:6">
      <c r="A44" t="s">
        <v>1425</v>
      </c>
      <c r="B44" t="s">
        <v>874</v>
      </c>
      <c r="C44">
        <v>529596</v>
      </c>
      <c r="D44" t="s">
        <v>1426</v>
      </c>
      <c r="E44">
        <v>43</v>
      </c>
      <c r="F44" s="62" t="s">
        <v>5208</v>
      </c>
    </row>
    <row r="45" ht="15" spans="1:6">
      <c r="A45" t="s">
        <v>3216</v>
      </c>
      <c r="B45" t="s">
        <v>3217</v>
      </c>
      <c r="C45">
        <v>529749</v>
      </c>
      <c r="D45" t="s">
        <v>3218</v>
      </c>
      <c r="E45">
        <v>43</v>
      </c>
      <c r="F45" s="62" t="s">
        <v>5215</v>
      </c>
    </row>
    <row r="46" ht="15" spans="1:6">
      <c r="A46" t="s">
        <v>456</v>
      </c>
      <c r="B46" t="s">
        <v>457</v>
      </c>
      <c r="C46">
        <v>528925</v>
      </c>
      <c r="D46" t="s">
        <v>458</v>
      </c>
      <c r="E46">
        <v>45</v>
      </c>
      <c r="F46" s="62" t="s">
        <v>5243</v>
      </c>
    </row>
    <row r="47" ht="15" spans="1:6">
      <c r="A47" t="s">
        <v>3245</v>
      </c>
      <c r="B47" t="s">
        <v>883</v>
      </c>
      <c r="C47">
        <v>529048</v>
      </c>
      <c r="D47" t="s">
        <v>3246</v>
      </c>
      <c r="E47">
        <v>45</v>
      </c>
      <c r="F47" s="62" t="s">
        <v>5241</v>
      </c>
    </row>
    <row r="48" ht="15" spans="1:6">
      <c r="A48" t="s">
        <v>882</v>
      </c>
      <c r="B48" t="s">
        <v>883</v>
      </c>
      <c r="C48">
        <v>529177</v>
      </c>
      <c r="D48" t="s">
        <v>3256</v>
      </c>
      <c r="E48">
        <v>47</v>
      </c>
      <c r="F48" s="62" t="s">
        <v>5252</v>
      </c>
    </row>
    <row r="49" ht="15" spans="1:6">
      <c r="A49" t="s">
        <v>3262</v>
      </c>
      <c r="B49" t="s">
        <v>474</v>
      </c>
      <c r="C49">
        <v>529175</v>
      </c>
      <c r="D49" t="s">
        <v>3263</v>
      </c>
      <c r="E49">
        <v>48</v>
      </c>
      <c r="F49" s="62" t="s">
        <v>5259</v>
      </c>
    </row>
    <row r="50" ht="15" spans="1:6">
      <c r="A50" t="s">
        <v>2629</v>
      </c>
      <c r="B50" t="s">
        <v>474</v>
      </c>
      <c r="C50">
        <v>529811</v>
      </c>
      <c r="D50" t="s">
        <v>3279</v>
      </c>
      <c r="E50">
        <v>49</v>
      </c>
      <c r="F50" s="62" t="s">
        <v>5283</v>
      </c>
    </row>
    <row r="51" ht="15" spans="1:6">
      <c r="A51" t="s">
        <v>2594</v>
      </c>
      <c r="B51" t="s">
        <v>457</v>
      </c>
      <c r="C51">
        <v>506818</v>
      </c>
      <c r="D51" t="s">
        <v>3285</v>
      </c>
      <c r="E51">
        <v>50</v>
      </c>
      <c r="F51" s="62" t="s">
        <v>5288</v>
      </c>
    </row>
    <row r="52" ht="15" spans="1:6">
      <c r="A52" t="s">
        <v>3300</v>
      </c>
      <c r="B52" t="s">
        <v>474</v>
      </c>
      <c r="C52">
        <v>503863</v>
      </c>
      <c r="D52" t="s">
        <v>3301</v>
      </c>
      <c r="E52">
        <v>51</v>
      </c>
      <c r="F52" s="62" t="s">
        <v>5301</v>
      </c>
    </row>
    <row r="53" ht="15" spans="1:6">
      <c r="A53" t="s">
        <v>562</v>
      </c>
      <c r="B53" t="s">
        <v>474</v>
      </c>
      <c r="C53">
        <v>529150</v>
      </c>
      <c r="D53" t="s">
        <v>563</v>
      </c>
      <c r="E53">
        <v>52</v>
      </c>
      <c r="F53" s="62" t="s">
        <v>5322</v>
      </c>
    </row>
    <row r="54" ht="15" spans="1:6">
      <c r="A54" t="s">
        <v>3334</v>
      </c>
      <c r="B54" t="s">
        <v>474</v>
      </c>
      <c r="C54">
        <v>529244</v>
      </c>
      <c r="D54" t="s">
        <v>3335</v>
      </c>
      <c r="E54">
        <v>53</v>
      </c>
      <c r="F54" s="62" t="s">
        <v>5336</v>
      </c>
    </row>
    <row r="55" ht="15" spans="1:6">
      <c r="A55" t="s">
        <v>1703</v>
      </c>
      <c r="B55" t="s">
        <v>883</v>
      </c>
      <c r="C55">
        <v>529632</v>
      </c>
      <c r="D55" t="s">
        <v>1704</v>
      </c>
      <c r="E55">
        <v>54</v>
      </c>
      <c r="F55" s="62" t="s">
        <v>5354</v>
      </c>
    </row>
    <row r="56" ht="15" spans="1:6">
      <c r="A56" t="s">
        <v>3388</v>
      </c>
      <c r="B56" t="s">
        <v>883</v>
      </c>
      <c r="C56">
        <v>529588</v>
      </c>
      <c r="D56" t="s">
        <v>3389</v>
      </c>
      <c r="E56">
        <v>55</v>
      </c>
      <c r="F56" s="62" t="s">
        <v>5390</v>
      </c>
    </row>
    <row r="57" ht="15" spans="1:6">
      <c r="A57" t="s">
        <v>1430</v>
      </c>
      <c r="B57" t="s">
        <v>474</v>
      </c>
      <c r="C57">
        <v>529597</v>
      </c>
      <c r="D57" t="s">
        <v>1431</v>
      </c>
      <c r="E57">
        <v>56</v>
      </c>
      <c r="F57" s="62" t="s">
        <v>5394</v>
      </c>
    </row>
    <row r="58" ht="15" spans="1:6">
      <c r="A58" t="s">
        <v>3420</v>
      </c>
      <c r="B58" t="s">
        <v>474</v>
      </c>
      <c r="C58">
        <v>529105</v>
      </c>
      <c r="D58" t="s">
        <v>3421</v>
      </c>
      <c r="E58">
        <v>57</v>
      </c>
      <c r="F58" s="62" t="s">
        <v>5420</v>
      </c>
    </row>
    <row r="59" ht="15" spans="1:6">
      <c r="A59" t="s">
        <v>3428</v>
      </c>
      <c r="B59" t="s">
        <v>474</v>
      </c>
      <c r="C59">
        <v>529299</v>
      </c>
      <c r="D59" t="s">
        <v>3429</v>
      </c>
      <c r="E59">
        <v>58</v>
      </c>
      <c r="F59" s="62" t="s">
        <v>5427</v>
      </c>
    </row>
    <row r="60" ht="15" spans="1:6">
      <c r="A60" t="s">
        <v>2594</v>
      </c>
      <c r="B60" t="s">
        <v>457</v>
      </c>
      <c r="C60">
        <v>500675</v>
      </c>
      <c r="D60" t="s">
        <v>3459</v>
      </c>
      <c r="E60">
        <v>59</v>
      </c>
      <c r="F60" s="62" t="s">
        <v>5453</v>
      </c>
    </row>
    <row r="61" ht="15" spans="1:6">
      <c r="A61" t="s">
        <v>873</v>
      </c>
      <c r="B61" t="s">
        <v>874</v>
      </c>
      <c r="C61">
        <v>530009</v>
      </c>
      <c r="D61" t="s">
        <v>875</v>
      </c>
      <c r="E61">
        <v>60</v>
      </c>
      <c r="F61" s="62" t="s">
        <v>5460</v>
      </c>
    </row>
    <row r="62" ht="15" spans="1:6">
      <c r="A62" t="s">
        <v>939</v>
      </c>
      <c r="B62" t="s">
        <v>883</v>
      </c>
      <c r="C62">
        <v>529585</v>
      </c>
      <c r="D62" t="s">
        <v>3464</v>
      </c>
      <c r="E62">
        <v>60</v>
      </c>
      <c r="F62" s="62" t="s">
        <v>5461</v>
      </c>
    </row>
    <row r="63" ht="15" spans="1:6">
      <c r="A63" t="s">
        <v>3469</v>
      </c>
      <c r="B63" t="s">
        <v>457</v>
      </c>
      <c r="C63">
        <v>529203</v>
      </c>
      <c r="D63" t="s">
        <v>3470</v>
      </c>
      <c r="E63">
        <v>62</v>
      </c>
      <c r="F63" s="62" t="s">
        <v>5468</v>
      </c>
    </row>
    <row r="64" ht="15" spans="1:6">
      <c r="A64" t="s">
        <v>3480</v>
      </c>
      <c r="B64" t="s">
        <v>474</v>
      </c>
      <c r="C64">
        <v>529218</v>
      </c>
      <c r="D64" t="s">
        <v>3481</v>
      </c>
      <c r="E64">
        <v>63</v>
      </c>
      <c r="F64" s="62" t="s">
        <v>5477</v>
      </c>
    </row>
    <row r="65" ht="15" spans="1:6">
      <c r="A65" t="s">
        <v>1700</v>
      </c>
      <c r="B65" t="s">
        <v>883</v>
      </c>
      <c r="C65">
        <v>529409</v>
      </c>
      <c r="D65" t="s">
        <v>3488</v>
      </c>
      <c r="E65">
        <v>64</v>
      </c>
      <c r="F65" s="62" t="s">
        <v>5484</v>
      </c>
    </row>
    <row r="66" ht="15" spans="1:6">
      <c r="A66" t="s">
        <v>1630</v>
      </c>
      <c r="B66" t="s">
        <v>457</v>
      </c>
      <c r="C66">
        <v>529185</v>
      </c>
      <c r="D66" t="s">
        <v>3508</v>
      </c>
      <c r="E66">
        <v>65</v>
      </c>
      <c r="F66" s="62" t="s">
        <v>5497</v>
      </c>
    </row>
    <row r="67" ht="15" spans="1:6">
      <c r="A67" t="s">
        <v>3502</v>
      </c>
      <c r="B67" t="s">
        <v>883</v>
      </c>
      <c r="C67">
        <v>529584</v>
      </c>
      <c r="D67" t="s">
        <v>3503</v>
      </c>
      <c r="E67">
        <v>65</v>
      </c>
      <c r="F67" s="62" t="s">
        <v>5494</v>
      </c>
    </row>
    <row r="68" ht="15" spans="1:6">
      <c r="A68" t="s">
        <v>3526</v>
      </c>
      <c r="B68" t="s">
        <v>474</v>
      </c>
      <c r="C68">
        <v>529248</v>
      </c>
      <c r="D68" t="s">
        <v>3527</v>
      </c>
      <c r="E68">
        <v>67</v>
      </c>
      <c r="F68" s="62" t="s">
        <v>5511</v>
      </c>
    </row>
    <row r="69" ht="15" spans="1:6">
      <c r="A69" t="s">
        <v>3534</v>
      </c>
      <c r="B69" t="s">
        <v>883</v>
      </c>
      <c r="C69">
        <v>530243</v>
      </c>
      <c r="D69" t="s">
        <v>3535</v>
      </c>
      <c r="E69">
        <v>68</v>
      </c>
      <c r="F69" s="62" t="s">
        <v>5515</v>
      </c>
    </row>
    <row r="70" ht="15" spans="1:6">
      <c r="A70" t="s">
        <v>1716</v>
      </c>
      <c r="B70" t="s">
        <v>474</v>
      </c>
      <c r="C70">
        <v>529586</v>
      </c>
      <c r="D70" t="s">
        <v>1717</v>
      </c>
      <c r="E70">
        <v>69</v>
      </c>
      <c r="F70" s="62" t="s">
        <v>5537</v>
      </c>
    </row>
    <row r="71" ht="15" spans="1:6">
      <c r="A71" t="s">
        <v>2594</v>
      </c>
      <c r="B71" t="s">
        <v>457</v>
      </c>
      <c r="C71">
        <v>528932</v>
      </c>
      <c r="D71" t="s">
        <v>3607</v>
      </c>
      <c r="E71">
        <v>70</v>
      </c>
      <c r="F71" s="62" t="s">
        <v>5600</v>
      </c>
    </row>
    <row r="72" ht="15" spans="1:6">
      <c r="A72" t="s">
        <v>3612</v>
      </c>
      <c r="B72" t="s">
        <v>874</v>
      </c>
      <c r="C72">
        <v>530035</v>
      </c>
      <c r="D72" t="s">
        <v>3613</v>
      </c>
      <c r="E72">
        <v>71</v>
      </c>
      <c r="F72" s="62" t="s">
        <v>5604</v>
      </c>
    </row>
    <row r="73" ht="15" spans="1:6">
      <c r="A73" t="s">
        <v>10164</v>
      </c>
      <c r="B73" t="s">
        <v>883</v>
      </c>
      <c r="C73">
        <v>530252</v>
      </c>
      <c r="D73" t="s">
        <v>10165</v>
      </c>
      <c r="E73">
        <v>72</v>
      </c>
      <c r="F73" s="62" t="s">
        <v>10166</v>
      </c>
    </row>
    <row r="74" ht="15" spans="1:6">
      <c r="A74" t="s">
        <v>3633</v>
      </c>
      <c r="B74" t="s">
        <v>474</v>
      </c>
      <c r="C74">
        <v>529322</v>
      </c>
      <c r="D74" t="s">
        <v>3634</v>
      </c>
      <c r="E74">
        <v>73</v>
      </c>
      <c r="F74" s="62" t="s">
        <v>5621</v>
      </c>
    </row>
    <row r="75" ht="15" spans="1:6">
      <c r="A75" t="s">
        <v>3635</v>
      </c>
      <c r="B75" t="s">
        <v>474</v>
      </c>
      <c r="C75">
        <v>529672</v>
      </c>
      <c r="D75" t="s">
        <v>3636</v>
      </c>
      <c r="E75">
        <v>73</v>
      </c>
      <c r="F75" s="62" t="s">
        <v>5622</v>
      </c>
    </row>
    <row r="76" ht="15" spans="1:6">
      <c r="A76" t="s">
        <v>3388</v>
      </c>
      <c r="B76" t="s">
        <v>883</v>
      </c>
      <c r="C76">
        <v>529879</v>
      </c>
      <c r="D76" t="s">
        <v>3640</v>
      </c>
      <c r="E76">
        <v>75</v>
      </c>
      <c r="F76" s="62" t="s">
        <v>5625</v>
      </c>
    </row>
    <row r="77" ht="15" spans="1:6">
      <c r="A77" t="s">
        <v>3649</v>
      </c>
      <c r="B77" t="s">
        <v>474</v>
      </c>
      <c r="C77">
        <v>529115</v>
      </c>
      <c r="D77" t="s">
        <v>3650</v>
      </c>
      <c r="E77">
        <v>76</v>
      </c>
      <c r="F77" s="62" t="s">
        <v>5631</v>
      </c>
    </row>
    <row r="78" ht="15" spans="1:6">
      <c r="A78" t="s">
        <v>3685</v>
      </c>
      <c r="B78" t="s">
        <v>474</v>
      </c>
      <c r="C78">
        <v>530198</v>
      </c>
      <c r="D78" t="s">
        <v>3686</v>
      </c>
      <c r="E78">
        <v>77</v>
      </c>
      <c r="F78" s="62" t="s">
        <v>5664</v>
      </c>
    </row>
    <row r="79" ht="15" spans="1:6">
      <c r="A79" t="s">
        <v>10167</v>
      </c>
      <c r="B79" t="s">
        <v>874</v>
      </c>
      <c r="C79">
        <v>529595</v>
      </c>
      <c r="D79" t="s">
        <v>10168</v>
      </c>
      <c r="E79">
        <v>78</v>
      </c>
      <c r="F79" s="62" t="s">
        <v>10169</v>
      </c>
    </row>
    <row r="80" ht="15" spans="1:6">
      <c r="A80" t="s">
        <v>3702</v>
      </c>
      <c r="B80" t="s">
        <v>516</v>
      </c>
      <c r="C80">
        <v>529046</v>
      </c>
      <c r="D80" t="s">
        <v>3703</v>
      </c>
      <c r="E80">
        <v>79</v>
      </c>
      <c r="F80" s="62" t="s">
        <v>5680</v>
      </c>
    </row>
    <row r="81" ht="15" spans="1:6">
      <c r="A81" t="s">
        <v>3713</v>
      </c>
      <c r="B81" t="s">
        <v>874</v>
      </c>
      <c r="C81">
        <v>530266</v>
      </c>
      <c r="D81" t="s">
        <v>3714</v>
      </c>
      <c r="E81">
        <v>80</v>
      </c>
      <c r="F81" s="62" t="s">
        <v>5689</v>
      </c>
    </row>
    <row r="82" ht="15" spans="1:6">
      <c r="A82" t="s">
        <v>559</v>
      </c>
      <c r="B82" t="s">
        <v>474</v>
      </c>
      <c r="C82">
        <v>529117</v>
      </c>
      <c r="D82" t="s">
        <v>560</v>
      </c>
      <c r="E82">
        <v>81</v>
      </c>
      <c r="F82" s="62" t="s">
        <v>5694</v>
      </c>
    </row>
    <row r="83" ht="15" spans="1:6">
      <c r="A83" t="s">
        <v>2605</v>
      </c>
      <c r="B83" t="s">
        <v>516</v>
      </c>
      <c r="C83">
        <v>529217</v>
      </c>
      <c r="D83" t="s">
        <v>10170</v>
      </c>
      <c r="E83">
        <v>82</v>
      </c>
      <c r="F83" s="62" t="s">
        <v>10171</v>
      </c>
    </row>
    <row r="84" ht="15" spans="1:6">
      <c r="A84" t="s">
        <v>553</v>
      </c>
      <c r="B84" t="s">
        <v>554</v>
      </c>
      <c r="C84">
        <v>530272</v>
      </c>
      <c r="D84" t="s">
        <v>555</v>
      </c>
      <c r="E84">
        <v>82</v>
      </c>
      <c r="F84" s="62" t="s">
        <v>5701</v>
      </c>
    </row>
    <row r="85" ht="15" spans="1:6">
      <c r="A85" t="s">
        <v>3731</v>
      </c>
      <c r="B85" t="s">
        <v>457</v>
      </c>
      <c r="C85">
        <v>530176</v>
      </c>
      <c r="D85" t="s">
        <v>3732</v>
      </c>
      <c r="E85">
        <v>84</v>
      </c>
      <c r="F85" s="62" t="s">
        <v>5707</v>
      </c>
    </row>
    <row r="86" ht="15" spans="1:6">
      <c r="A86" t="s">
        <v>3755</v>
      </c>
      <c r="B86" t="s">
        <v>516</v>
      </c>
      <c r="C86">
        <v>529408</v>
      </c>
      <c r="D86" t="s">
        <v>3756</v>
      </c>
      <c r="E86">
        <v>85</v>
      </c>
      <c r="F86" s="62" t="s">
        <v>5723</v>
      </c>
    </row>
    <row r="87" ht="15" spans="1:6">
      <c r="A87" t="s">
        <v>1430</v>
      </c>
      <c r="B87" t="s">
        <v>474</v>
      </c>
      <c r="C87">
        <v>529590</v>
      </c>
      <c r="D87" t="s">
        <v>3764</v>
      </c>
      <c r="E87">
        <v>86</v>
      </c>
      <c r="F87" s="62" t="s">
        <v>5735</v>
      </c>
    </row>
    <row r="88" ht="15" spans="1:6">
      <c r="A88" t="s">
        <v>3833</v>
      </c>
      <c r="B88" t="s">
        <v>516</v>
      </c>
      <c r="C88">
        <v>529608</v>
      </c>
      <c r="D88" t="s">
        <v>3834</v>
      </c>
      <c r="E88">
        <v>87</v>
      </c>
      <c r="F88" s="62" t="s">
        <v>5797</v>
      </c>
    </row>
    <row r="89" ht="15" spans="1:6">
      <c r="A89" t="s">
        <v>3841</v>
      </c>
      <c r="B89" t="s">
        <v>474</v>
      </c>
      <c r="C89">
        <v>530023</v>
      </c>
      <c r="D89" t="s">
        <v>3842</v>
      </c>
      <c r="E89">
        <v>88</v>
      </c>
      <c r="F89" s="62" t="s">
        <v>5803</v>
      </c>
    </row>
    <row r="90" ht="15" spans="1:6">
      <c r="A90" t="s">
        <v>3849</v>
      </c>
      <c r="B90" t="s">
        <v>474</v>
      </c>
      <c r="C90">
        <v>529580</v>
      </c>
      <c r="D90" t="s">
        <v>3850</v>
      </c>
      <c r="E90">
        <v>89</v>
      </c>
      <c r="F90" s="62" t="s">
        <v>5810</v>
      </c>
    </row>
    <row r="91" ht="15" spans="1:6">
      <c r="A91" t="s">
        <v>3034</v>
      </c>
      <c r="B91" t="s">
        <v>474</v>
      </c>
      <c r="C91">
        <v>529592</v>
      </c>
      <c r="D91" t="s">
        <v>3851</v>
      </c>
      <c r="E91">
        <v>89</v>
      </c>
      <c r="F91" s="62" t="s">
        <v>5811</v>
      </c>
    </row>
    <row r="92" ht="15" spans="1:6">
      <c r="A92" t="s">
        <v>10172</v>
      </c>
      <c r="B92" t="s">
        <v>457</v>
      </c>
      <c r="C92">
        <v>529416</v>
      </c>
      <c r="D92" t="s">
        <v>10173</v>
      </c>
      <c r="E92">
        <v>91</v>
      </c>
      <c r="F92" s="62" t="s">
        <v>10174</v>
      </c>
    </row>
    <row r="93" ht="15" spans="1:6">
      <c r="A93" t="s">
        <v>1703</v>
      </c>
      <c r="B93" t="s">
        <v>883</v>
      </c>
      <c r="C93">
        <v>530285</v>
      </c>
      <c r="D93" t="s">
        <v>3858</v>
      </c>
      <c r="E93">
        <v>92</v>
      </c>
      <c r="F93" s="62" t="s">
        <v>5822</v>
      </c>
    </row>
    <row r="94" ht="15" spans="1:6">
      <c r="A94" t="s">
        <v>3702</v>
      </c>
      <c r="B94" t="s">
        <v>516</v>
      </c>
      <c r="C94">
        <v>529233</v>
      </c>
      <c r="D94" t="s">
        <v>3863</v>
      </c>
      <c r="E94">
        <v>93</v>
      </c>
      <c r="F94" s="62" t="s">
        <v>5825</v>
      </c>
    </row>
    <row r="95" ht="15" spans="1:6">
      <c r="A95" t="s">
        <v>3864</v>
      </c>
      <c r="B95" t="s">
        <v>474</v>
      </c>
      <c r="C95">
        <v>529468</v>
      </c>
      <c r="D95" t="s">
        <v>3865</v>
      </c>
      <c r="E95">
        <v>93</v>
      </c>
      <c r="F95" s="62" t="s">
        <v>5826</v>
      </c>
    </row>
    <row r="96" ht="15" spans="1:6">
      <c r="A96" t="s">
        <v>3873</v>
      </c>
      <c r="B96" t="s">
        <v>457</v>
      </c>
      <c r="C96">
        <v>529594</v>
      </c>
      <c r="D96" t="s">
        <v>3874</v>
      </c>
      <c r="E96">
        <v>95</v>
      </c>
      <c r="F96" s="62" t="s">
        <v>5832</v>
      </c>
    </row>
    <row r="97" ht="15" spans="1:6">
      <c r="A97" t="s">
        <v>557</v>
      </c>
      <c r="B97" t="s">
        <v>474</v>
      </c>
      <c r="C97">
        <v>530008</v>
      </c>
      <c r="D97" t="s">
        <v>558</v>
      </c>
      <c r="E97">
        <v>96</v>
      </c>
      <c r="F97" s="62" t="s">
        <v>5848</v>
      </c>
    </row>
    <row r="98" ht="15" spans="1:6">
      <c r="A98" t="s">
        <v>2605</v>
      </c>
      <c r="B98" t="s">
        <v>516</v>
      </c>
      <c r="C98">
        <v>529267</v>
      </c>
      <c r="D98" t="s">
        <v>3903</v>
      </c>
      <c r="E98">
        <v>97</v>
      </c>
      <c r="F98" s="62" t="s">
        <v>5858</v>
      </c>
    </row>
    <row r="99" ht="15" spans="1:6">
      <c r="A99" t="s">
        <v>3906</v>
      </c>
      <c r="B99" t="s">
        <v>474</v>
      </c>
      <c r="C99">
        <v>530010</v>
      </c>
      <c r="D99" t="s">
        <v>3907</v>
      </c>
      <c r="E99">
        <v>97</v>
      </c>
      <c r="F99" s="62" t="s">
        <v>5860</v>
      </c>
    </row>
    <row r="100" ht="15" spans="1:6">
      <c r="A100" t="s">
        <v>1705</v>
      </c>
      <c r="B100" t="s">
        <v>883</v>
      </c>
      <c r="C100">
        <v>530294</v>
      </c>
      <c r="D100" t="s">
        <v>1706</v>
      </c>
      <c r="E100">
        <v>99</v>
      </c>
      <c r="F100" s="62" t="s">
        <v>5866</v>
      </c>
    </row>
    <row r="101" ht="15" spans="1:6">
      <c r="A101" t="s">
        <v>564</v>
      </c>
      <c r="B101" t="s">
        <v>474</v>
      </c>
      <c r="C101">
        <v>529757</v>
      </c>
      <c r="D101" t="s">
        <v>565</v>
      </c>
      <c r="E101">
        <v>100</v>
      </c>
      <c r="F101" s="62" t="s">
        <v>5880</v>
      </c>
    </row>
    <row r="102" ht="15" spans="1:6">
      <c r="A102" t="s">
        <v>10175</v>
      </c>
      <c r="B102" t="s">
        <v>883</v>
      </c>
      <c r="C102">
        <v>530302</v>
      </c>
      <c r="D102" t="s">
        <v>10176</v>
      </c>
      <c r="E102">
        <v>101</v>
      </c>
      <c r="F102" s="62" t="s">
        <v>10177</v>
      </c>
    </row>
    <row r="103" ht="15" spans="1:6">
      <c r="A103" t="s">
        <v>10178</v>
      </c>
      <c r="B103" t="s">
        <v>474</v>
      </c>
      <c r="C103">
        <v>529582</v>
      </c>
      <c r="D103" t="s">
        <v>10179</v>
      </c>
      <c r="E103">
        <v>101</v>
      </c>
      <c r="F103" s="62" t="s">
        <v>10180</v>
      </c>
    </row>
    <row r="104" ht="15" spans="1:6">
      <c r="A104" t="s">
        <v>3955</v>
      </c>
      <c r="B104" t="s">
        <v>457</v>
      </c>
      <c r="C104">
        <v>529598</v>
      </c>
      <c r="D104" t="s">
        <v>3956</v>
      </c>
      <c r="E104">
        <v>103</v>
      </c>
      <c r="F104" s="62" t="s">
        <v>5901</v>
      </c>
    </row>
    <row r="105" ht="15" spans="1:6">
      <c r="A105" t="s">
        <v>3961</v>
      </c>
      <c r="B105" t="s">
        <v>474</v>
      </c>
      <c r="C105">
        <v>529591</v>
      </c>
      <c r="D105" t="s">
        <v>3962</v>
      </c>
      <c r="E105">
        <v>104</v>
      </c>
      <c r="F105" s="62" t="s">
        <v>5907</v>
      </c>
    </row>
    <row r="106" ht="15" spans="1:6">
      <c r="A106" t="s">
        <v>550</v>
      </c>
      <c r="B106" t="s">
        <v>457</v>
      </c>
      <c r="C106">
        <v>529330</v>
      </c>
      <c r="D106" t="s">
        <v>551</v>
      </c>
      <c r="E106">
        <v>104</v>
      </c>
      <c r="F106" s="62" t="s">
        <v>5908</v>
      </c>
    </row>
    <row r="107" ht="15" spans="1:6">
      <c r="A107" t="s">
        <v>10181</v>
      </c>
      <c r="B107" t="s">
        <v>457</v>
      </c>
      <c r="C107">
        <v>530019</v>
      </c>
      <c r="D107" t="s">
        <v>10182</v>
      </c>
      <c r="E107">
        <v>106</v>
      </c>
      <c r="F107" s="62" t="s">
        <v>10183</v>
      </c>
    </row>
    <row r="108" ht="15" spans="1:6">
      <c r="A108" t="s">
        <v>10184</v>
      </c>
      <c r="B108" t="s">
        <v>457</v>
      </c>
      <c r="C108">
        <v>529761</v>
      </c>
      <c r="D108" t="s">
        <v>10185</v>
      </c>
      <c r="E108">
        <v>107</v>
      </c>
      <c r="F108" s="62" t="s">
        <v>10186</v>
      </c>
    </row>
    <row r="109" ht="15" spans="1:6">
      <c r="A109" t="s">
        <v>10187</v>
      </c>
      <c r="B109" t="s">
        <v>474</v>
      </c>
      <c r="C109">
        <v>529733</v>
      </c>
      <c r="D109" t="s">
        <v>10188</v>
      </c>
      <c r="E109">
        <v>108</v>
      </c>
      <c r="F109" s="62" t="s">
        <v>10189</v>
      </c>
    </row>
    <row r="110" ht="15" spans="1:6">
      <c r="A110" t="s">
        <v>10190</v>
      </c>
      <c r="B110" t="s">
        <v>474</v>
      </c>
      <c r="C110">
        <v>530082</v>
      </c>
      <c r="D110" t="s">
        <v>10191</v>
      </c>
      <c r="E110">
        <v>109</v>
      </c>
      <c r="F110" s="62" t="s">
        <v>10192</v>
      </c>
    </row>
    <row r="111" ht="15" spans="1:6">
      <c r="A111" t="s">
        <v>10193</v>
      </c>
      <c r="B111" t="s">
        <v>474</v>
      </c>
      <c r="C111">
        <v>529587</v>
      </c>
      <c r="D111" t="s">
        <v>10194</v>
      </c>
      <c r="E111">
        <v>110</v>
      </c>
      <c r="F111" s="62" t="s">
        <v>10195</v>
      </c>
    </row>
    <row r="112" ht="15" spans="1:6">
      <c r="A112" t="s">
        <v>10196</v>
      </c>
      <c r="B112" t="s">
        <v>516</v>
      </c>
      <c r="C112">
        <v>530016</v>
      </c>
      <c r="D112" t="s">
        <v>10197</v>
      </c>
      <c r="E112">
        <v>110</v>
      </c>
      <c r="F112" s="62" t="s">
        <v>10198</v>
      </c>
    </row>
    <row r="113" ht="15" spans="1:6">
      <c r="A113" t="s">
        <v>1720</v>
      </c>
      <c r="B113" t="s">
        <v>474</v>
      </c>
      <c r="C113">
        <v>530319</v>
      </c>
      <c r="D113" t="s">
        <v>10199</v>
      </c>
      <c r="E113">
        <v>112</v>
      </c>
      <c r="F113" s="62" t="s">
        <v>10200</v>
      </c>
    </row>
    <row r="114" ht="15" spans="1:6">
      <c r="A114" t="s">
        <v>3034</v>
      </c>
      <c r="B114" t="s">
        <v>474</v>
      </c>
      <c r="C114">
        <v>530325</v>
      </c>
      <c r="D114" t="s">
        <v>10201</v>
      </c>
      <c r="E114">
        <v>113</v>
      </c>
      <c r="F114" s="62" t="s">
        <v>10202</v>
      </c>
    </row>
    <row r="115" ht="15" spans="1:6">
      <c r="A115" t="s">
        <v>10203</v>
      </c>
      <c r="B115" t="s">
        <v>457</v>
      </c>
      <c r="C115">
        <v>530081</v>
      </c>
      <c r="D115" t="s">
        <v>10204</v>
      </c>
      <c r="E115">
        <v>114</v>
      </c>
      <c r="F115" s="62" t="s">
        <v>10205</v>
      </c>
    </row>
    <row r="116" ht="15" spans="1:6">
      <c r="A116" t="s">
        <v>10206</v>
      </c>
      <c r="B116" t="s">
        <v>457</v>
      </c>
      <c r="C116">
        <v>530094</v>
      </c>
      <c r="D116" t="s">
        <v>10207</v>
      </c>
      <c r="E116">
        <v>115</v>
      </c>
      <c r="F116" s="62" t="s">
        <v>10208</v>
      </c>
    </row>
    <row r="117" ht="15" spans="1:6">
      <c r="A117" t="s">
        <v>10209</v>
      </c>
      <c r="B117" t="s">
        <v>457</v>
      </c>
      <c r="C117">
        <v>530114</v>
      </c>
      <c r="D117" t="s">
        <v>10210</v>
      </c>
      <c r="E117">
        <v>116</v>
      </c>
      <c r="F117" s="62" t="s">
        <v>10211</v>
      </c>
    </row>
    <row r="118" ht="15" spans="1:6">
      <c r="A118" t="s">
        <v>10212</v>
      </c>
      <c r="B118" t="s">
        <v>883</v>
      </c>
      <c r="C118">
        <v>530349</v>
      </c>
      <c r="D118" t="s">
        <v>10213</v>
      </c>
      <c r="E118">
        <v>117</v>
      </c>
      <c r="F118" s="62" t="s">
        <v>10214</v>
      </c>
    </row>
    <row r="119" ht="15" spans="1:6">
      <c r="A119" t="s">
        <v>10215</v>
      </c>
      <c r="B119" t="s">
        <v>457</v>
      </c>
      <c r="C119">
        <v>529667</v>
      </c>
      <c r="D119" t="s">
        <v>10216</v>
      </c>
      <c r="E119">
        <v>118</v>
      </c>
      <c r="F119" s="62" t="s">
        <v>10217</v>
      </c>
    </row>
    <row r="120" ht="15" spans="1:6">
      <c r="A120" t="s">
        <v>10218</v>
      </c>
      <c r="B120" t="s">
        <v>474</v>
      </c>
      <c r="C120">
        <v>530354</v>
      </c>
      <c r="D120" t="s">
        <v>10219</v>
      </c>
      <c r="E120">
        <v>119</v>
      </c>
      <c r="F120" s="62" t="s">
        <v>10220</v>
      </c>
    </row>
    <row r="121" ht="15" spans="1:6">
      <c r="A121" t="s">
        <v>3148</v>
      </c>
      <c r="B121" t="s">
        <v>474</v>
      </c>
      <c r="C121">
        <v>530370</v>
      </c>
      <c r="D121" t="s">
        <v>10221</v>
      </c>
      <c r="E121">
        <v>120</v>
      </c>
      <c r="F121" s="62" t="s">
        <v>10222</v>
      </c>
    </row>
    <row r="122" ht="15" spans="1:6">
      <c r="A122" t="s">
        <v>2975</v>
      </c>
      <c r="B122" t="s">
        <v>474</v>
      </c>
      <c r="C122">
        <v>530376</v>
      </c>
      <c r="D122" t="s">
        <v>10223</v>
      </c>
      <c r="E122">
        <v>121</v>
      </c>
      <c r="F122" s="62" t="s">
        <v>10224</v>
      </c>
    </row>
    <row r="123" ht="15" spans="1:6">
      <c r="A123" t="s">
        <v>10225</v>
      </c>
      <c r="B123" t="s">
        <v>474</v>
      </c>
      <c r="C123">
        <v>530143</v>
      </c>
      <c r="D123" t="s">
        <v>10226</v>
      </c>
      <c r="E123">
        <v>122</v>
      </c>
      <c r="F123" s="62" t="s">
        <v>10227</v>
      </c>
    </row>
    <row r="124" ht="15" spans="1:6">
      <c r="A124" t="s">
        <v>2605</v>
      </c>
      <c r="B124" t="s">
        <v>516</v>
      </c>
      <c r="C124">
        <v>530407</v>
      </c>
      <c r="D124" t="s">
        <v>10228</v>
      </c>
      <c r="E124" t="s">
        <v>6496</v>
      </c>
      <c r="F124" s="62" t="s">
        <v>10229</v>
      </c>
    </row>
    <row r="125" ht="15" spans="1:6">
      <c r="A125" t="s">
        <v>10230</v>
      </c>
      <c r="B125" t="s">
        <v>457</v>
      </c>
      <c r="C125">
        <v>529668</v>
      </c>
      <c r="D125" t="s">
        <v>10231</v>
      </c>
      <c r="E125" t="s">
        <v>6496</v>
      </c>
      <c r="F125" s="62" t="s">
        <v>10232</v>
      </c>
    </row>
    <row r="126" ht="15" spans="1:6">
      <c r="A126" t="s">
        <v>1708</v>
      </c>
      <c r="B126" t="s">
        <v>1709</v>
      </c>
      <c r="C126">
        <v>530418</v>
      </c>
      <c r="D126" t="s">
        <v>10233</v>
      </c>
      <c r="E126" t="s">
        <v>6496</v>
      </c>
      <c r="F126" s="62" t="s">
        <v>10234</v>
      </c>
    </row>
    <row r="127" ht="15" spans="1:6">
      <c r="A127" t="s">
        <v>2629</v>
      </c>
      <c r="B127" t="s">
        <v>474</v>
      </c>
      <c r="C127">
        <v>530470</v>
      </c>
      <c r="D127" t="s">
        <v>10235</v>
      </c>
      <c r="E127" t="s">
        <v>6496</v>
      </c>
      <c r="F127" s="62" t="s">
        <v>10236</v>
      </c>
    </row>
    <row r="128" ht="15" spans="1:6">
      <c r="A128" t="s">
        <v>1425</v>
      </c>
      <c r="B128" t="s">
        <v>874</v>
      </c>
      <c r="C128">
        <v>529437</v>
      </c>
      <c r="D128" t="s">
        <v>10237</v>
      </c>
      <c r="E128" t="s">
        <v>6496</v>
      </c>
      <c r="F128" s="62" t="s">
        <v>10238</v>
      </c>
    </row>
    <row r="129" ht="15" spans="1:6">
      <c r="A129" t="s">
        <v>10239</v>
      </c>
      <c r="B129" t="s">
        <v>874</v>
      </c>
      <c r="C129">
        <v>530465</v>
      </c>
      <c r="D129" t="s">
        <v>10240</v>
      </c>
      <c r="E129" t="s">
        <v>6496</v>
      </c>
      <c r="F129" s="62" t="s">
        <v>10241</v>
      </c>
    </row>
    <row r="130" ht="15" spans="1:6">
      <c r="A130" t="s">
        <v>10242</v>
      </c>
      <c r="B130" t="s">
        <v>883</v>
      </c>
      <c r="C130">
        <v>529880</v>
      </c>
      <c r="D130" t="s">
        <v>10243</v>
      </c>
      <c r="E130" t="s">
        <v>6496</v>
      </c>
      <c r="F130" s="62" t="s">
        <v>10244</v>
      </c>
    </row>
    <row r="131" ht="15" spans="1:6">
      <c r="A131" t="s">
        <v>882</v>
      </c>
      <c r="B131" t="s">
        <v>883</v>
      </c>
      <c r="C131">
        <v>529953</v>
      </c>
      <c r="D131" t="s">
        <v>10245</v>
      </c>
      <c r="E131" t="s">
        <v>6496</v>
      </c>
      <c r="F131" s="62" t="s">
        <v>10246</v>
      </c>
    </row>
  </sheetData>
  <conditionalFormatting sqref="D1">
    <cfRule type="duplicateValues" dxfId="10" priority="1"/>
  </conditionalFormatting>
  <hyperlinks>
    <hyperlink ref="F2" r:id="rId1" display="https://www.usnews.com/education/best-global-universities/universidade-de-sao-paulo-500437"/>
    <hyperlink ref="F3" r:id="rId2" display="https://www.usnews.com/education/best-global-universities/universidade-estadual-de-campinas-504975"/>
    <hyperlink ref="F4" r:id="rId3" display="https://www.usnews.com/education/best-global-universities/pontificia-universidad-catolica-de-chile-506168"/>
    <hyperlink ref="F5" r:id="rId4" display="https://www.usnews.com/education/best-global-universities/universidad-nacional-autonoma-de-mexico-502101"/>
    <hyperlink ref="F6" r:id="rId5" display="https://www.usnews.com/education/best-global-universities/universidade-federal-do-rio-grande-do-sul-500468"/>
    <hyperlink ref="F7" r:id="rId6" display="https://www.usnews.com/education/best-global-universities/universidad-de-chile-502207"/>
    <hyperlink ref="F8" r:id="rId7" display="https://www.usnews.com/education/best-global-universities/university-of-buenos-aires-504821"/>
    <hyperlink ref="F9" r:id="rId8" display="https://www.usnews.com/education/best-global-universities/universidade-federal-do-rio-de-janeiro-504608"/>
    <hyperlink ref="F10" r:id="rId9" display="https://www.usnews.com/education/best-global-universities/universidade-federal-de-minas-gerais-506043"/>
    <hyperlink ref="F11" r:id="rId10" display="https://www.usnews.com/education/best-global-universities/universidade-estadual-paulista-503331"/>
    <hyperlink ref="F12" r:id="rId11" display="https://www.usnews.com/education/best-global-universities/universidade-federal-de-sao-paulo-unifesp-501953"/>
    <hyperlink ref="F13" r:id="rId12" display="https://www.usnews.com/education/best-global-universities/tecnologico-de-monterrey-529343"/>
    <hyperlink ref="F14" r:id="rId13" display="https://www.usnews.com/education/best-global-universities/universidad-nacional-de-colombia-505620"/>
    <hyperlink ref="F15" r:id="rId14" display="https://www.usnews.com/education/best-global-universities/universidad-de-los-andes-colombia-528846"/>
    <hyperlink ref="F16" r:id="rId15" display="https://www.usnews.com/education/best-global-universities/universidade-federal-de-santa-catarina-ufsc-500204"/>
    <hyperlink ref="F17" r:id="rId16" display="https://www.usnews.com/education/best-global-universities/universidad-de-concepcion-506070"/>
    <hyperlink ref="F18" r:id="rId17" display="https://www.usnews.com/education/best-global-universities/universidade-de-brasilia-504217"/>
    <hyperlink ref="F19" r:id="rId18" display="https://www.usnews.com/education/best-global-universities/universidad-peruana-cayetano-heredia-529357"/>
    <hyperlink ref="F20" r:id="rId19" display="https://www.usnews.com/education/best-global-universities/universidad-de-antioquia-528980"/>
    <hyperlink ref="F21" r:id="rId20" display="https://www.usnews.com/education/best-global-universities/universidade-federal-do-parana-503933"/>
    <hyperlink ref="F22" r:id="rId21" display="https://www.usnews.com/education/best-global-universities/universidad-de-la-republica-uruguay-530030"/>
    <hyperlink ref="F23" r:id="rId22" display="https://www.usnews.com/education/best-global-universities/universidade-federal-do-rio-grande-do-norte-529407"/>
    <hyperlink ref="F24" r:id="rId23" display="https://www.usnews.com/education/best-global-universities/universidade-federal-de-sao-carlos-505014"/>
    <hyperlink ref="F25" r:id="rId24" display="https://www.usnews.com/education/best-global-universities/national-university-of-la-plata-502752"/>
    <hyperlink ref="F26" r:id="rId25" display="https://www.usnews.com/education/best-global-universities/universidade-federal-do-abc-ufabc-528920"/>
    <hyperlink ref="F27" r:id="rId26" display="https://www.usnews.com/education/best-global-universities/universidad-costa-rica-529589"/>
    <hyperlink ref="F28" r:id="rId27" display="https://www.usnews.com/education/best-global-universities/universidade-federal-de-pernambuco-506633"/>
    <hyperlink ref="F29" r:id="rId28" display="https://www.usnews.com/education/best-global-universities/universidade-do-estado-do-rio-de-janeiro-502771"/>
    <hyperlink ref="F30" r:id="rId29" display="https://www.usnews.com/education/best-global-universities/universidad-san-francisco-de-quito-530217"/>
    <hyperlink ref="F31" r:id="rId30" display="https://www.usnews.com/education/best-global-universities/national-university-of-cordoba-502638"/>
    <hyperlink ref="F32" r:id="rId31" display="https://www.usnews.com/education/best-global-universities/universidade-federal-da-bahia-528977"/>
    <hyperlink ref="F33" r:id="rId32" display="https://www.usnews.com/education/best-global-universities/universidad-autonoma-de-chile-529688"/>
    <hyperlink ref="F34" r:id="rId33" display="https://www.usnews.com/education/best-global-universities/universidad-tecnica-federico-santa-maria-528919"/>
    <hyperlink ref="F35" r:id="rId34" display="https://www.usnews.com/education/best-global-universities/pontificia-universidade-catolica-do-rio-grande-do-sul-529583"/>
    <hyperlink ref="F36" r:id="rId35" display="https://www.usnews.com/education/best-global-universities/universidade-federal-de-santa-maria-ufsm-500881"/>
    <hyperlink ref="F37" r:id="rId36" display="https://www.usnews.com/education/best-global-universities/university-diego-portales-529669"/>
    <hyperlink ref="F38" r:id="rId37" display="https://www.usnews.com/education/best-global-universities/universidade-federal-fluminense-506244"/>
    <hyperlink ref="F39" r:id="rId38" display="https://www.usnews.com/education/best-global-universities/universidade-federal-de-pelotas-528834"/>
    <hyperlink ref="F40" r:id="rId39" display="https://www.usnews.com/education/best-global-universities/universidade-federal-do-ceara-503817"/>
    <hyperlink ref="F41" r:id="rId40" display="https://www.usnews.com/education/best-global-universities/pontificia-universidad-catolica-del-peru-529791"/>
    <hyperlink ref="F42" r:id="rId41" display="https://www.usnews.com/education/best-global-universities/pontificia-universidad-catolica-de-valparaiso-529219"/>
    <hyperlink ref="F43" r:id="rId42" display="https://www.usnews.com/education/best-global-universities/universidad-andres-bello-529202"/>
    <hyperlink ref="F44" r:id="rId43" display="https://www.usnews.com/education/best-global-universities/pontificia-universidad-javeriana-529596"/>
    <hyperlink ref="F45" r:id="rId44" display="https://www.usnews.com/education/best-global-universities/university-west-indies-mona-jamaica-529749"/>
    <hyperlink ref="F46" r:id="rId45" display="https://www.usnews.com/education/best-global-universities/benemerita-universidad-autonoma-de-puebla-528925"/>
    <hyperlink ref="F47" r:id="rId46" display="https://www.usnews.com/education/best-global-universities/universidad-austral-de-chile-529048"/>
    <hyperlink ref="F48" r:id="rId47" display="https://www.usnews.com/education/best-global-universities/universidad-de-santiago-de-chile-529177"/>
    <hyperlink ref="F49" r:id="rId48" display="https://www.usnews.com/education/best-global-universities/universidade-federal-de-goias-529175"/>
    <hyperlink ref="F50" r:id="rId49" display="https://www.usnews.com/education/best-global-universities/pontificia-universidade-catolica-do-rio-de-janeiro-529811"/>
    <hyperlink ref="F51" r:id="rId50" display="https://www.usnews.com/education/best-global-universities/instituto-politecnico-nacional-mexico-506818"/>
    <hyperlink ref="F52" r:id="rId51" display="https://www.usnews.com/education/best-global-universities/universidade-federal-de-vicosa-503863"/>
    <hyperlink ref="F53" r:id="rId52" display="https://www.usnews.com/education/best-global-universities/universidade-federal-de-juiz-de-fora-529150"/>
    <hyperlink ref="F54" r:id="rId53" display="https://www.usnews.com/education/best-global-universities/universidade-federal-de-uberlandia-529244"/>
    <hyperlink ref="F55" r:id="rId54" display="https://www.usnews.com/education/best-global-universities/universidad-del-desarrollo-529632"/>
    <hyperlink ref="F56" r:id="rId55" display="https://www.usnews.com/education/best-global-universities/universidad-catolica-del-norte-529588"/>
    <hyperlink ref="F57" r:id="rId56" display="https://www.usnews.com/education/best-global-universities/pontificia-universidade-catolica-do-parana-529597"/>
    <hyperlink ref="F58" r:id="rId57" display="https://www.usnews.com/education/best-global-universities/universidade-federal-de-lavras-529105"/>
    <hyperlink ref="F59" r:id="rId58" display="https://www.usnews.com/education/best-global-universities/universidade-federal-do-espirito-santo-529299"/>
    <hyperlink ref="F60" r:id="rId59" display="https://www.usnews.com/education/best-global-universities/universidad-autonoma-metropolitana-mexico-500675"/>
    <hyperlink ref="F61" r:id="rId60" display="https://www.usnews.com/education/best-global-universities/universidad-del-rosario-530009"/>
    <hyperlink ref="F62" r:id="rId61" display="https://www.usnews.com/education/best-global-universities/universidad-de-valparaiso-529585"/>
    <hyperlink ref="F63" r:id="rId62" display="https://www.usnews.com/education/best-global-universities/universidad-de-guadalajara-529203"/>
    <hyperlink ref="F64" r:id="rId63" display="https://www.usnews.com/education/best-global-universities/universidade-federal-do-para-529218"/>
    <hyperlink ref="F65" r:id="rId64" display="https://www.usnews.com/education/best-global-universities/universidad-de-la-frontera-529409"/>
    <hyperlink ref="F66" r:id="rId65" display="https://www.usnews.com/education/best-global-universities/universidad-autonoma-de-nuevo-leon-529185"/>
    <hyperlink ref="F67" r:id="rId66" display="https://www.usnews.com/education/best-global-universities/universidad-de-talca-529584"/>
    <hyperlink ref="F68" r:id="rId67" display="https://www.usnews.com/education/best-global-universities/universidade-federal-da-paraiba-529248"/>
    <hyperlink ref="F69" r:id="rId68" display="https://www.usnews.com/education/best-global-universities/universidad-de-tarapaca-530243"/>
    <hyperlink ref="F70" r:id="rId69" display="https://www.usnews.com/education/best-global-universities/universidade-federal-de-sergipe-529586"/>
    <hyperlink ref="F71" r:id="rId70" display="https://www.usnews.com/education/best-global-universities/universidad-autonoma-de-san-luis-potosi-528932"/>
    <hyperlink ref="F72" r:id="rId71" display="https://www.usnews.com/education/best-global-universities/universidad-industrial-de-santander-530035"/>
    <hyperlink ref="F73" r:id="rId72" display="https://www.usnews.com/education/best-global-universities/universidad-adolfo-ibanez-530252"/>
    <hyperlink ref="F74" r:id="rId73" display="https://www.usnews.com/education/best-global-universities/universidade-federal-de-sao-joao-del-rei-529322"/>
    <hyperlink ref="F75" r:id="rId74" display="https://www.usnews.com/education/best-global-universities/universidade-federal-do-rio-grande-529672"/>
    <hyperlink ref="F76" r:id="rId75" display="https://www.usnews.com/education/best-global-universities/universidad-de-antofagasta-529879"/>
    <hyperlink ref="F77" r:id="rId76" display="https://www.usnews.com/education/best-global-universities/universidade-estadual-de-londrina-529115"/>
    <hyperlink ref="F78" r:id="rId77" display="https://www.usnews.com/education/best-global-universities/universidade-federal-de-mato-grosso-do-sul-530198"/>
    <hyperlink ref="F79" r:id="rId78" display="https://www.usnews.com/education/best-global-universities/universidad-del-valle-529595"/>
    <hyperlink ref="F80" r:id="rId79" display="https://www.usnews.com/education/best-global-universities/national-university-of-rosario-529046"/>
    <hyperlink ref="F81" r:id="rId80" display="https://www.usnews.com/education/best-global-universities/universidad-del-norte-colombia-530266"/>
    <hyperlink ref="F82" r:id="rId81" display="https://www.usnews.com/education/best-global-universities/universidade-estadual-de-maringa-529117"/>
    <hyperlink ref="F83" r:id="rId82" display="https://www.usnews.com/education/best-global-universities/national-university-of-mar-del-plata-529217"/>
    <hyperlink ref="F84" r:id="rId83" display="https://www.usnews.com/education/best-global-universities/universidad-nacional-mayor-de-san-marcos-530272"/>
    <hyperlink ref="F85" r:id="rId84" display="https://www.usnews.com/education/best-global-universities/universidad-autonoma-de-sinaloa-530176"/>
    <hyperlink ref="F86" r:id="rId85" display="https://www.usnews.com/education/best-global-universities/university-nacional-cuyo-mendoza-529408"/>
    <hyperlink ref="F87" r:id="rId86" display="https://www.usnews.com/education/best-global-universities/universidade-tecnologica-federal-do-parana-529590"/>
    <hyperlink ref="F88" r:id="rId87" display="https://www.usnews.com/education/best-global-universities/universidad-nacional-del-comahue-529608"/>
    <hyperlink ref="F89" r:id="rId88" display="https://www.usnews.com/education/best-global-universities/universidade-federal-do-piaui-530023"/>
    <hyperlink ref="F90" r:id="rId89" display="https://www.usnews.com/education/best-global-universities/universidade-federal-de-alagoas-529580"/>
    <hyperlink ref="F91" r:id="rId90" display="https://www.usnews.com/education/best-global-universities/universidade-federal-rural-de-pernambuco-ufrpe-529592"/>
    <hyperlink ref="F92" r:id="rId91" display="https://www.usnews.com/education/best-global-universities/universidad-de-guanajuato-529416"/>
    <hyperlink ref="F93" r:id="rId92" display="https://www.usnews.com/education/best-global-universities/universidad-catolica-de-la-santisima-concepcion-530285"/>
    <hyperlink ref="F94" r:id="rId93" display="https://www.usnews.com/education/best-global-universities/national-university-of-the-littoral-529233"/>
    <hyperlink ref="F95" r:id="rId94" display="https://www.usnews.com/education/best-global-universities/universidade-federal-de-mato-grosso-529468"/>
    <hyperlink ref="F96" r:id="rId95" display="https://www.usnews.com/education/best-global-universities/universidad-autonoma-de-baja-california-529594"/>
    <hyperlink ref="F97" r:id="rId96" display="https://www.usnews.com/education/best-global-universities/universidade-do-estado-de-santa-catarina-530008"/>
    <hyperlink ref="F98" r:id="rId97" display="https://www.usnews.com/education/best-global-universities/national-university-of-the-south-529267"/>
    <hyperlink ref="F99" r:id="rId98" display="https://www.usnews.com/education/best-global-universities/universidade-federal-de-amazonas-530010"/>
    <hyperlink ref="F100" r:id="rId99" display="https://www.usnews.com/education/best-global-universities/universidad-mayor-530294"/>
    <hyperlink ref="F101" r:id="rId100" display="https://www.usnews.com/education/best-global-universities/universidade-federal-do-triangulo-mineiro-529757"/>
    <hyperlink ref="F102" r:id="rId101" display="https://www.usnews.com/education/best-global-universities/universidad-del-bio-bio-530302"/>
    <hyperlink ref="F103" r:id="rId102" display="https://www.usnews.com/education/best-global-universities/universidade-federal-de-ouro-preto-529582"/>
    <hyperlink ref="F104" r:id="rId103" display="https://www.usnews.com/education/best-global-universities/universidad-veracruzana-529598"/>
    <hyperlink ref="F105" r:id="rId104" display="https://www.usnews.com/education/best-global-universities/universidade-federal-de-campina-grande-529591"/>
    <hyperlink ref="F106" r:id="rId105" display="https://www.usnews.com/education/best-global-universities/universidad-michoacana-de-san-nicolas-de-hidalgo-529330"/>
    <hyperlink ref="F107" r:id="rId106" display="https://www.usnews.com/education/best-global-universities/universidad-de-sonora-530019"/>
    <hyperlink ref="F108" r:id="rId107" display="https://www.usnews.com/education/best-global-universities/universidad-autonoma-de-yucatan-529761"/>
    <hyperlink ref="F109" r:id="rId108" display="https://www.usnews.com/education/best-global-universities/universidade-estadual-de-ponta-grossa-529733"/>
    <hyperlink ref="F110" r:id="rId109" display="https://www.usnews.com/education/best-global-universities/universidade-federal-do-maranhao-530082"/>
    <hyperlink ref="F111" r:id="rId110" display="https://www.usnews.com/education/best-global-universities/universidade-federal-rural-do-rio-de-janeiro-ufrrj-529587"/>
    <hyperlink ref="F112" r:id="rId111" display="https://www.usnews.com/education/best-global-universities/universidad-nacional-de-tucuman-530016"/>
    <hyperlink ref="F113" r:id="rId112" display="https://www.usnews.com/education/best-global-universities/universidade-federal-de-ciencias-da-saude-de-porto-alegre-530319"/>
    <hyperlink ref="F114" r:id="rId113" display="https://www.usnews.com/education/best-global-universities/universidade-de-pernambuco-upe-530325"/>
    <hyperlink ref="F115" r:id="rId114" display="https://www.usnews.com/education/best-global-universities/universidad-autonoma-de-queretaro-530081"/>
    <hyperlink ref="F116" r:id="rId115" display="https://www.usnews.com/education/best-global-universities/universidad-autonoma-del-estado-de-morelos-530094"/>
    <hyperlink ref="F117" r:id="rId116" display="https://www.usnews.com/education/best-global-universities/universidad-autonoma-del-estado-de-hidalgo-530114"/>
    <hyperlink ref="F118" r:id="rId117" display="https://www.usnews.com/education/best-global-universities/universidad-catolica-del-maule-530349"/>
    <hyperlink ref="F119" r:id="rId118" display="https://www.usnews.com/education/best-global-universities/colegio-de-postgraduados-mexico-529667"/>
    <hyperlink ref="F120" r:id="rId119" display="https://www.usnews.com/education/best-global-universities/universidade-federal-de-alfenas-530354"/>
    <hyperlink ref="F121" r:id="rId120" display="https://www.usnews.com/education/best-global-universities/universidade-estadual-do-ceara-530370"/>
    <hyperlink ref="F122" r:id="rId121" display="https://www.usnews.com/education/best-global-universities/universidade-federal-rural-do-semi-arido-ufersa-530376"/>
    <hyperlink ref="F123" r:id="rId122" display="https://www.usnews.com/education/best-global-universities/universidade-estadual-de-santa-cruz-530143"/>
    <hyperlink ref="F124" r:id="rId123" display="https://www.usnews.com/education/best-global-universities/austral-university-530407"/>
    <hyperlink ref="F125" r:id="rId124" display="https://www.usnews.com/education/best-global-universities/el-colegio-de-la-frontera-sur-ecosur-529668"/>
    <hyperlink ref="F126" r:id="rId125" display="https://www.usnews.com/education/best-global-universities/escuela-politecnica-nacional-ecuador-530418"/>
    <hyperlink ref="F127" r:id="rId126" display="https://www.usnews.com/education/best-global-universities/getulio-vargas-foundation-530470"/>
    <hyperlink ref="F128" r:id="rId127" display="https://www.usnews.com/education/best-global-universities/universidad-antonio-narino-529437"/>
    <hyperlink ref="F129" r:id="rId128" display="https://www.usnews.com/education/best-global-universities/universidad-de-la-costa-530465"/>
    <hyperlink ref="F130" r:id="rId129" display="https://www.usnews.com/education/best-global-universities/universidad-de-la-serena-529880"/>
    <hyperlink ref="F131" r:id="rId130" display="https://www.usnews.com/education/best-global-universities/universidad-de-los-andes-chile-529953"/>
  </hyperlink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1"/>
  <sheetViews>
    <sheetView workbookViewId="0">
      <selection activeCell="C14" sqref="C14"/>
    </sheetView>
  </sheetViews>
  <sheetFormatPr defaultColWidth="9" defaultRowHeight="13.5" outlineLevelCol="5"/>
  <sheetData>
    <row r="1" s="60" customFormat="1" spans="1:6">
      <c r="A1" s="60" t="s">
        <v>24</v>
      </c>
      <c r="B1" s="60" t="s">
        <v>25</v>
      </c>
      <c r="C1" s="60" t="s">
        <v>26</v>
      </c>
      <c r="D1" s="60" t="s">
        <v>27</v>
      </c>
      <c r="E1" s="61" t="s">
        <v>3965</v>
      </c>
      <c r="F1" s="60" t="s">
        <v>3968</v>
      </c>
    </row>
    <row r="2" ht="15" spans="1:6">
      <c r="A2" t="s">
        <v>365</v>
      </c>
      <c r="B2" t="s">
        <v>366</v>
      </c>
      <c r="C2">
        <v>504187</v>
      </c>
      <c r="D2" t="s">
        <v>367</v>
      </c>
      <c r="E2">
        <v>1</v>
      </c>
      <c r="F2" s="62" t="s">
        <v>4084</v>
      </c>
    </row>
    <row r="3" ht="15" spans="1:6">
      <c r="A3" t="s">
        <v>1951</v>
      </c>
      <c r="B3" t="s">
        <v>366</v>
      </c>
      <c r="C3">
        <v>500909</v>
      </c>
      <c r="D3" t="s">
        <v>2511</v>
      </c>
      <c r="E3">
        <v>2</v>
      </c>
      <c r="F3" s="62" t="s">
        <v>4232</v>
      </c>
    </row>
    <row r="4" ht="15" spans="1:6">
      <c r="A4" t="s">
        <v>778</v>
      </c>
      <c r="B4" t="s">
        <v>624</v>
      </c>
      <c r="C4">
        <v>501834</v>
      </c>
      <c r="D4" t="s">
        <v>779</v>
      </c>
      <c r="E4">
        <v>3</v>
      </c>
      <c r="F4" s="62" t="s">
        <v>4240</v>
      </c>
    </row>
    <row r="5" ht="15" spans="1:6">
      <c r="A5" t="s">
        <v>1571</v>
      </c>
      <c r="B5" t="s">
        <v>366</v>
      </c>
      <c r="C5">
        <v>500980</v>
      </c>
      <c r="D5" t="s">
        <v>1572</v>
      </c>
      <c r="E5">
        <v>4</v>
      </c>
      <c r="F5" s="62" t="s">
        <v>4281</v>
      </c>
    </row>
    <row r="6" ht="15" spans="1:6">
      <c r="A6" t="s">
        <v>1978</v>
      </c>
      <c r="B6" t="s">
        <v>1379</v>
      </c>
      <c r="C6">
        <v>529618</v>
      </c>
      <c r="D6" t="s">
        <v>1979</v>
      </c>
      <c r="E6">
        <v>5</v>
      </c>
      <c r="F6" s="62" t="s">
        <v>4293</v>
      </c>
    </row>
    <row r="7" ht="15" spans="1:6">
      <c r="A7" t="s">
        <v>623</v>
      </c>
      <c r="B7" t="s">
        <v>624</v>
      </c>
      <c r="C7">
        <v>508017</v>
      </c>
      <c r="D7" t="s">
        <v>644</v>
      </c>
      <c r="E7">
        <v>6</v>
      </c>
      <c r="F7" s="62" t="s">
        <v>4297</v>
      </c>
    </row>
    <row r="8" ht="15" spans="1:6">
      <c r="A8" t="s">
        <v>1261</v>
      </c>
      <c r="B8" t="s">
        <v>624</v>
      </c>
      <c r="C8">
        <v>508398</v>
      </c>
      <c r="D8" t="s">
        <v>1262</v>
      </c>
      <c r="E8">
        <v>7</v>
      </c>
      <c r="F8" s="62" t="s">
        <v>4303</v>
      </c>
    </row>
    <row r="9" ht="15" spans="1:6">
      <c r="A9" t="s">
        <v>1931</v>
      </c>
      <c r="B9" t="s">
        <v>1379</v>
      </c>
      <c r="C9">
        <v>529052</v>
      </c>
      <c r="D9" t="s">
        <v>1932</v>
      </c>
      <c r="E9">
        <v>8</v>
      </c>
      <c r="F9" s="62" t="s">
        <v>4318</v>
      </c>
    </row>
    <row r="10" ht="15" spans="1:6">
      <c r="A10" t="s">
        <v>1951</v>
      </c>
      <c r="B10" t="s">
        <v>366</v>
      </c>
      <c r="C10">
        <v>528854</v>
      </c>
      <c r="D10" t="s">
        <v>1952</v>
      </c>
      <c r="E10">
        <v>9</v>
      </c>
      <c r="F10" s="62" t="s">
        <v>4326</v>
      </c>
    </row>
    <row r="11" ht="15" spans="1:6">
      <c r="A11" t="s">
        <v>2345</v>
      </c>
      <c r="B11" t="s">
        <v>624</v>
      </c>
      <c r="C11">
        <v>514033</v>
      </c>
      <c r="D11" t="s">
        <v>2346</v>
      </c>
      <c r="E11">
        <v>10</v>
      </c>
      <c r="F11" s="62" t="s">
        <v>4331</v>
      </c>
    </row>
    <row r="12" ht="15" spans="1:6">
      <c r="A12" t="s">
        <v>649</v>
      </c>
      <c r="B12" t="s">
        <v>624</v>
      </c>
      <c r="C12">
        <v>509708</v>
      </c>
      <c r="D12" t="s">
        <v>650</v>
      </c>
      <c r="E12">
        <v>11</v>
      </c>
      <c r="F12" s="62" t="s">
        <v>4365</v>
      </c>
    </row>
    <row r="13" ht="15" spans="1:6">
      <c r="A13" t="s">
        <v>623</v>
      </c>
      <c r="B13" t="s">
        <v>624</v>
      </c>
      <c r="C13">
        <v>500744</v>
      </c>
      <c r="D13" t="s">
        <v>625</v>
      </c>
      <c r="E13">
        <v>12</v>
      </c>
      <c r="F13" s="62" t="s">
        <v>4371</v>
      </c>
    </row>
    <row r="14" ht="15" spans="1:6">
      <c r="A14" t="s">
        <v>894</v>
      </c>
      <c r="B14" t="s">
        <v>366</v>
      </c>
      <c r="C14">
        <v>504296</v>
      </c>
      <c r="D14" t="s">
        <v>1972</v>
      </c>
      <c r="E14">
        <v>12</v>
      </c>
      <c r="F14" s="62" t="s">
        <v>4374</v>
      </c>
    </row>
    <row r="15" ht="15" spans="1:6">
      <c r="A15" t="s">
        <v>2107</v>
      </c>
      <c r="B15" t="s">
        <v>366</v>
      </c>
      <c r="C15">
        <v>501543</v>
      </c>
      <c r="D15" t="s">
        <v>2108</v>
      </c>
      <c r="E15">
        <v>14</v>
      </c>
      <c r="F15" s="62" t="s">
        <v>4409</v>
      </c>
    </row>
    <row r="16" ht="15" spans="1:6">
      <c r="A16" t="s">
        <v>1140</v>
      </c>
      <c r="B16" t="s">
        <v>624</v>
      </c>
      <c r="C16">
        <v>529690</v>
      </c>
      <c r="D16" t="s">
        <v>1141</v>
      </c>
      <c r="E16">
        <v>15</v>
      </c>
      <c r="F16" s="62" t="s">
        <v>4430</v>
      </c>
    </row>
    <row r="17" ht="15" spans="1:6">
      <c r="A17" t="s">
        <v>698</v>
      </c>
      <c r="B17" t="s">
        <v>624</v>
      </c>
      <c r="C17">
        <v>513421</v>
      </c>
      <c r="D17" t="s">
        <v>699</v>
      </c>
      <c r="E17">
        <v>16</v>
      </c>
      <c r="F17" s="62" t="s">
        <v>4457</v>
      </c>
    </row>
    <row r="18" ht="15" spans="1:6">
      <c r="A18" t="s">
        <v>2662</v>
      </c>
      <c r="B18" t="s">
        <v>366</v>
      </c>
      <c r="C18">
        <v>528970</v>
      </c>
      <c r="D18" t="s">
        <v>2663</v>
      </c>
      <c r="E18">
        <v>17</v>
      </c>
      <c r="F18" s="62" t="s">
        <v>4510</v>
      </c>
    </row>
    <row r="19" ht="15" spans="1:6">
      <c r="A19" t="s">
        <v>2668</v>
      </c>
      <c r="B19" t="s">
        <v>613</v>
      </c>
      <c r="C19">
        <v>530027</v>
      </c>
      <c r="D19" t="s">
        <v>2669</v>
      </c>
      <c r="E19">
        <v>18</v>
      </c>
      <c r="F19" s="62" t="s">
        <v>4520</v>
      </c>
    </row>
    <row r="20" ht="15" spans="1:6">
      <c r="A20" t="s">
        <v>2690</v>
      </c>
      <c r="B20" t="s">
        <v>1379</v>
      </c>
      <c r="C20">
        <v>530203</v>
      </c>
      <c r="D20" t="s">
        <v>2691</v>
      </c>
      <c r="E20">
        <v>19</v>
      </c>
      <c r="F20" s="62" t="s">
        <v>4542</v>
      </c>
    </row>
    <row r="21" ht="15" spans="1:6">
      <c r="A21" t="s">
        <v>744</v>
      </c>
      <c r="B21" t="s">
        <v>624</v>
      </c>
      <c r="C21">
        <v>514104</v>
      </c>
      <c r="D21" t="s">
        <v>745</v>
      </c>
      <c r="E21">
        <v>19</v>
      </c>
      <c r="F21" s="62" t="s">
        <v>4543</v>
      </c>
    </row>
    <row r="22" ht="15" spans="1:6">
      <c r="A22" t="s">
        <v>1614</v>
      </c>
      <c r="B22" t="s">
        <v>624</v>
      </c>
      <c r="C22">
        <v>529188</v>
      </c>
      <c r="D22" t="s">
        <v>1615</v>
      </c>
      <c r="E22">
        <v>21</v>
      </c>
      <c r="F22" s="62" t="s">
        <v>4565</v>
      </c>
    </row>
    <row r="23" ht="15" spans="1:6">
      <c r="A23" t="s">
        <v>1286</v>
      </c>
      <c r="B23" t="s">
        <v>624</v>
      </c>
      <c r="C23">
        <v>514678</v>
      </c>
      <c r="D23" t="s">
        <v>1287</v>
      </c>
      <c r="E23">
        <v>22</v>
      </c>
      <c r="F23" s="62" t="s">
        <v>4596</v>
      </c>
    </row>
    <row r="24" ht="15" spans="1:6">
      <c r="A24" t="s">
        <v>1576</v>
      </c>
      <c r="B24" t="s">
        <v>624</v>
      </c>
      <c r="C24">
        <v>513862</v>
      </c>
      <c r="D24" t="s">
        <v>1577</v>
      </c>
      <c r="E24">
        <v>23</v>
      </c>
      <c r="F24" s="62" t="s">
        <v>4628</v>
      </c>
    </row>
    <row r="25" ht="15" spans="1:6">
      <c r="A25" t="s">
        <v>612</v>
      </c>
      <c r="B25" t="s">
        <v>613</v>
      </c>
      <c r="C25">
        <v>529036</v>
      </c>
      <c r="D25" t="s">
        <v>614</v>
      </c>
      <c r="E25">
        <v>24</v>
      </c>
      <c r="F25" s="62" t="s">
        <v>4632</v>
      </c>
    </row>
    <row r="26" ht="15" spans="1:6">
      <c r="A26" t="s">
        <v>2756</v>
      </c>
      <c r="B26" t="s">
        <v>624</v>
      </c>
      <c r="C26">
        <v>529235</v>
      </c>
      <c r="D26" t="s">
        <v>2757</v>
      </c>
      <c r="E26">
        <v>25</v>
      </c>
      <c r="F26" s="62" t="s">
        <v>4651</v>
      </c>
    </row>
    <row r="27" ht="15" spans="1:6">
      <c r="A27" t="s">
        <v>2785</v>
      </c>
      <c r="B27" t="s">
        <v>449</v>
      </c>
      <c r="C27">
        <v>513540</v>
      </c>
      <c r="D27" t="s">
        <v>2786</v>
      </c>
      <c r="E27">
        <v>26</v>
      </c>
      <c r="F27" s="62" t="s">
        <v>4685</v>
      </c>
    </row>
    <row r="28" ht="15" spans="1:6">
      <c r="A28" t="s">
        <v>2189</v>
      </c>
      <c r="B28" t="s">
        <v>366</v>
      </c>
      <c r="C28">
        <v>528949</v>
      </c>
      <c r="D28" t="s">
        <v>2190</v>
      </c>
      <c r="E28">
        <v>27</v>
      </c>
      <c r="F28" s="62" t="s">
        <v>4697</v>
      </c>
    </row>
    <row r="29" ht="15" spans="1:6">
      <c r="A29" t="s">
        <v>935</v>
      </c>
      <c r="B29" t="s">
        <v>624</v>
      </c>
      <c r="C29">
        <v>511205</v>
      </c>
      <c r="D29" t="s">
        <v>936</v>
      </c>
      <c r="E29">
        <v>28</v>
      </c>
      <c r="F29" s="62" t="s">
        <v>4703</v>
      </c>
    </row>
    <row r="30" ht="15" spans="1:6">
      <c r="A30" t="s">
        <v>1829</v>
      </c>
      <c r="B30" t="s">
        <v>1830</v>
      </c>
      <c r="C30">
        <v>530205</v>
      </c>
      <c r="D30" t="s">
        <v>1831</v>
      </c>
      <c r="E30">
        <v>29</v>
      </c>
      <c r="F30" s="62" t="s">
        <v>4711</v>
      </c>
    </row>
    <row r="31" ht="15" spans="1:6">
      <c r="A31" t="s">
        <v>2811</v>
      </c>
      <c r="B31" t="s">
        <v>1830</v>
      </c>
      <c r="C31">
        <v>529441</v>
      </c>
      <c r="D31" t="s">
        <v>2812</v>
      </c>
      <c r="E31">
        <v>30</v>
      </c>
      <c r="F31" s="62" t="s">
        <v>4722</v>
      </c>
    </row>
    <row r="32" ht="15" spans="1:6">
      <c r="A32" t="s">
        <v>1256</v>
      </c>
      <c r="B32" t="s">
        <v>1257</v>
      </c>
      <c r="C32">
        <v>528833</v>
      </c>
      <c r="D32" t="s">
        <v>1258</v>
      </c>
      <c r="E32">
        <v>31</v>
      </c>
      <c r="F32" s="62" t="s">
        <v>4775</v>
      </c>
    </row>
    <row r="33" ht="15" spans="1:6">
      <c r="A33" t="s">
        <v>2036</v>
      </c>
      <c r="B33" t="s">
        <v>2037</v>
      </c>
      <c r="C33">
        <v>529444</v>
      </c>
      <c r="D33" t="s">
        <v>2038</v>
      </c>
      <c r="E33">
        <v>32</v>
      </c>
      <c r="F33" s="62" t="s">
        <v>4780</v>
      </c>
    </row>
    <row r="34" ht="15" spans="1:6">
      <c r="A34" t="s">
        <v>1902</v>
      </c>
      <c r="B34" t="s">
        <v>1830</v>
      </c>
      <c r="C34">
        <v>529375</v>
      </c>
      <c r="D34" t="s">
        <v>1903</v>
      </c>
      <c r="E34">
        <v>33</v>
      </c>
      <c r="F34" s="62" t="s">
        <v>4810</v>
      </c>
    </row>
    <row r="35" ht="15" spans="1:6">
      <c r="A35" t="s">
        <v>1120</v>
      </c>
      <c r="B35" t="s">
        <v>613</v>
      </c>
      <c r="C35">
        <v>529904</v>
      </c>
      <c r="D35" t="s">
        <v>1121</v>
      </c>
      <c r="E35">
        <v>34</v>
      </c>
      <c r="F35" s="62" t="s">
        <v>4817</v>
      </c>
    </row>
    <row r="36" ht="15" spans="1:6">
      <c r="A36" t="s">
        <v>2883</v>
      </c>
      <c r="B36" t="s">
        <v>2011</v>
      </c>
      <c r="C36">
        <v>530208</v>
      </c>
      <c r="D36" t="s">
        <v>2884</v>
      </c>
      <c r="E36">
        <v>35</v>
      </c>
      <c r="F36" s="62" t="s">
        <v>4824</v>
      </c>
    </row>
    <row r="37" ht="15" spans="1:6">
      <c r="A37" t="s">
        <v>2887</v>
      </c>
      <c r="B37" t="s">
        <v>2011</v>
      </c>
      <c r="C37">
        <v>529470</v>
      </c>
      <c r="D37" t="s">
        <v>2888</v>
      </c>
      <c r="E37">
        <v>36</v>
      </c>
      <c r="F37" s="62" t="s">
        <v>4827</v>
      </c>
    </row>
    <row r="38" ht="15" spans="1:6">
      <c r="A38" t="s">
        <v>1685</v>
      </c>
      <c r="B38" t="s">
        <v>366</v>
      </c>
      <c r="C38">
        <v>529170</v>
      </c>
      <c r="D38" t="s">
        <v>2137</v>
      </c>
      <c r="E38">
        <v>37</v>
      </c>
      <c r="F38" s="62" t="s">
        <v>4832</v>
      </c>
    </row>
    <row r="39" ht="15" spans="1:6">
      <c r="A39" t="s">
        <v>746</v>
      </c>
      <c r="B39" t="s">
        <v>624</v>
      </c>
      <c r="C39">
        <v>514394</v>
      </c>
      <c r="D39" t="s">
        <v>747</v>
      </c>
      <c r="E39">
        <v>38</v>
      </c>
      <c r="F39" s="62" t="s">
        <v>4848</v>
      </c>
    </row>
    <row r="40" ht="15" spans="1:6">
      <c r="A40" t="s">
        <v>623</v>
      </c>
      <c r="B40" t="s">
        <v>624</v>
      </c>
      <c r="C40">
        <v>530210</v>
      </c>
      <c r="D40" t="s">
        <v>2936</v>
      </c>
      <c r="E40">
        <v>39</v>
      </c>
      <c r="F40" s="62" t="s">
        <v>4879</v>
      </c>
    </row>
    <row r="41" ht="15" spans="1:6">
      <c r="A41" t="s">
        <v>2182</v>
      </c>
      <c r="B41" t="s">
        <v>366</v>
      </c>
      <c r="C41">
        <v>529166</v>
      </c>
      <c r="D41" t="s">
        <v>2183</v>
      </c>
      <c r="E41">
        <v>40</v>
      </c>
      <c r="F41" s="62" t="s">
        <v>4882</v>
      </c>
    </row>
    <row r="42" ht="15" spans="1:6">
      <c r="A42" t="s">
        <v>1461</v>
      </c>
      <c r="B42" t="s">
        <v>366</v>
      </c>
      <c r="C42">
        <v>528999</v>
      </c>
      <c r="D42" t="s">
        <v>1462</v>
      </c>
      <c r="E42">
        <v>41</v>
      </c>
      <c r="F42" s="62" t="s">
        <v>4926</v>
      </c>
    </row>
    <row r="43" ht="15" spans="1:6">
      <c r="A43" t="s">
        <v>2983</v>
      </c>
      <c r="B43" t="s">
        <v>1743</v>
      </c>
      <c r="C43">
        <v>529029</v>
      </c>
      <c r="D43" t="s">
        <v>2984</v>
      </c>
      <c r="E43">
        <v>42</v>
      </c>
      <c r="F43" s="62" t="s">
        <v>4939</v>
      </c>
    </row>
    <row r="44" ht="15" spans="1:6">
      <c r="A44" t="s">
        <v>3042</v>
      </c>
      <c r="B44" t="s">
        <v>1743</v>
      </c>
      <c r="C44">
        <v>529027</v>
      </c>
      <c r="D44" t="s">
        <v>3043</v>
      </c>
      <c r="E44">
        <v>43</v>
      </c>
      <c r="F44" s="62" t="s">
        <v>5002</v>
      </c>
    </row>
    <row r="45" ht="15" spans="1:6">
      <c r="A45" t="s">
        <v>623</v>
      </c>
      <c r="B45" t="s">
        <v>624</v>
      </c>
      <c r="C45">
        <v>512943</v>
      </c>
      <c r="D45" t="s">
        <v>3045</v>
      </c>
      <c r="E45">
        <v>44</v>
      </c>
      <c r="F45" s="62" t="s">
        <v>5005</v>
      </c>
    </row>
    <row r="46" ht="15" spans="1:6">
      <c r="A46" t="s">
        <v>1550</v>
      </c>
      <c r="B46" t="s">
        <v>624</v>
      </c>
      <c r="C46">
        <v>529724</v>
      </c>
      <c r="D46" t="s">
        <v>1551</v>
      </c>
      <c r="E46">
        <v>45</v>
      </c>
      <c r="F46" s="62" t="s">
        <v>5015</v>
      </c>
    </row>
    <row r="47" ht="15" spans="1:6">
      <c r="A47" t="s">
        <v>3056</v>
      </c>
      <c r="B47" t="s">
        <v>624</v>
      </c>
      <c r="C47">
        <v>530041</v>
      </c>
      <c r="D47" t="s">
        <v>3057</v>
      </c>
      <c r="E47">
        <v>46</v>
      </c>
      <c r="F47" s="62" t="s">
        <v>5021</v>
      </c>
    </row>
    <row r="48" ht="15" spans="1:6">
      <c r="A48" t="s">
        <v>3068</v>
      </c>
      <c r="B48" t="s">
        <v>613</v>
      </c>
      <c r="C48">
        <v>529442</v>
      </c>
      <c r="D48" t="s">
        <v>3069</v>
      </c>
      <c r="E48">
        <v>47</v>
      </c>
      <c r="F48" s="62" t="s">
        <v>5033</v>
      </c>
    </row>
    <row r="49" ht="15" spans="1:6">
      <c r="A49" t="s">
        <v>1378</v>
      </c>
      <c r="B49" t="s">
        <v>1379</v>
      </c>
      <c r="C49">
        <v>529694</v>
      </c>
      <c r="D49" t="s">
        <v>1380</v>
      </c>
      <c r="E49">
        <v>48</v>
      </c>
      <c r="F49" s="62" t="s">
        <v>5053</v>
      </c>
    </row>
    <row r="50" ht="15" spans="1:6">
      <c r="A50" t="s">
        <v>3100</v>
      </c>
      <c r="B50" t="s">
        <v>3101</v>
      </c>
      <c r="C50">
        <v>529161</v>
      </c>
      <c r="D50" t="s">
        <v>3102</v>
      </c>
      <c r="E50">
        <v>49</v>
      </c>
      <c r="F50" s="62" t="s">
        <v>5069</v>
      </c>
    </row>
    <row r="51" ht="15" spans="1:6">
      <c r="A51" t="s">
        <v>623</v>
      </c>
      <c r="B51" t="s">
        <v>624</v>
      </c>
      <c r="C51">
        <v>512792</v>
      </c>
      <c r="D51" t="s">
        <v>1030</v>
      </c>
      <c r="E51">
        <v>50</v>
      </c>
      <c r="F51" s="62" t="s">
        <v>5076</v>
      </c>
    </row>
    <row r="52" ht="15" spans="1:6">
      <c r="A52" t="s">
        <v>2010</v>
      </c>
      <c r="B52" t="s">
        <v>2011</v>
      </c>
      <c r="C52">
        <v>529144</v>
      </c>
      <c r="D52" t="s">
        <v>2012</v>
      </c>
      <c r="E52">
        <v>51</v>
      </c>
      <c r="F52" s="62" t="s">
        <v>5094</v>
      </c>
    </row>
    <row r="53" ht="15" spans="1:6">
      <c r="A53" t="s">
        <v>1433</v>
      </c>
      <c r="B53" t="s">
        <v>624</v>
      </c>
      <c r="C53">
        <v>511764</v>
      </c>
      <c r="D53" t="s">
        <v>1434</v>
      </c>
      <c r="E53">
        <v>52</v>
      </c>
      <c r="F53" s="62" t="s">
        <v>5120</v>
      </c>
    </row>
    <row r="54" ht="15" spans="1:6">
      <c r="A54" t="s">
        <v>3130</v>
      </c>
      <c r="B54" t="s">
        <v>1379</v>
      </c>
      <c r="C54">
        <v>529471</v>
      </c>
      <c r="D54" t="s">
        <v>3131</v>
      </c>
      <c r="E54">
        <v>52</v>
      </c>
      <c r="F54" s="62" t="s">
        <v>5121</v>
      </c>
    </row>
    <row r="55" ht="15" spans="1:6">
      <c r="A55" t="s">
        <v>703</v>
      </c>
      <c r="B55" t="s">
        <v>624</v>
      </c>
      <c r="C55">
        <v>508412</v>
      </c>
      <c r="D55" t="s">
        <v>704</v>
      </c>
      <c r="E55">
        <v>54</v>
      </c>
      <c r="F55" s="62" t="s">
        <v>5126</v>
      </c>
    </row>
    <row r="56" ht="15" spans="1:6">
      <c r="A56" t="s">
        <v>3143</v>
      </c>
      <c r="B56" t="s">
        <v>613</v>
      </c>
      <c r="C56">
        <v>530158</v>
      </c>
      <c r="D56" t="s">
        <v>3144</v>
      </c>
      <c r="E56">
        <v>55</v>
      </c>
      <c r="F56" s="62" t="s">
        <v>5138</v>
      </c>
    </row>
    <row r="57" ht="15" spans="1:6">
      <c r="A57" t="s">
        <v>2253</v>
      </c>
      <c r="B57" t="s">
        <v>2254</v>
      </c>
      <c r="C57">
        <v>529619</v>
      </c>
      <c r="D57" t="s">
        <v>2255</v>
      </c>
      <c r="E57">
        <v>55</v>
      </c>
      <c r="F57" s="62" t="s">
        <v>5145</v>
      </c>
    </row>
    <row r="58" ht="15" spans="1:6">
      <c r="A58" t="s">
        <v>1685</v>
      </c>
      <c r="B58" t="s">
        <v>366</v>
      </c>
      <c r="C58">
        <v>529469</v>
      </c>
      <c r="D58" t="s">
        <v>1686</v>
      </c>
      <c r="E58">
        <v>57</v>
      </c>
      <c r="F58" s="62" t="s">
        <v>5155</v>
      </c>
    </row>
    <row r="59" ht="15" spans="1:6">
      <c r="A59" t="s">
        <v>3175</v>
      </c>
      <c r="B59" t="s">
        <v>1743</v>
      </c>
      <c r="C59">
        <v>529198</v>
      </c>
      <c r="D59" t="s">
        <v>3176</v>
      </c>
      <c r="E59">
        <v>58</v>
      </c>
      <c r="F59" s="62" t="s">
        <v>5177</v>
      </c>
    </row>
    <row r="60" ht="15" spans="1:6">
      <c r="A60" t="s">
        <v>894</v>
      </c>
      <c r="B60" t="s">
        <v>366</v>
      </c>
      <c r="C60">
        <v>530223</v>
      </c>
      <c r="D60" t="s">
        <v>895</v>
      </c>
      <c r="E60">
        <v>59</v>
      </c>
      <c r="F60" s="62" t="s">
        <v>5193</v>
      </c>
    </row>
    <row r="61" ht="15" spans="1:6">
      <c r="A61" t="s">
        <v>3042</v>
      </c>
      <c r="B61" t="s">
        <v>1743</v>
      </c>
      <c r="C61">
        <v>529240</v>
      </c>
      <c r="D61" t="s">
        <v>3223</v>
      </c>
      <c r="E61">
        <v>60</v>
      </c>
      <c r="F61" s="62" t="s">
        <v>5220</v>
      </c>
    </row>
    <row r="62" ht="15" spans="1:6">
      <c r="A62" t="s">
        <v>3241</v>
      </c>
      <c r="B62" t="s">
        <v>366</v>
      </c>
      <c r="C62">
        <v>529355</v>
      </c>
      <c r="D62" t="s">
        <v>3242</v>
      </c>
      <c r="E62">
        <v>61</v>
      </c>
      <c r="F62" s="62" t="s">
        <v>5238</v>
      </c>
    </row>
    <row r="63" ht="15" spans="1:6">
      <c r="A63" t="s">
        <v>3252</v>
      </c>
      <c r="B63" t="s">
        <v>2011</v>
      </c>
      <c r="C63">
        <v>529326</v>
      </c>
      <c r="D63" t="s">
        <v>3253</v>
      </c>
      <c r="E63">
        <v>62</v>
      </c>
      <c r="F63" s="62" t="s">
        <v>5248</v>
      </c>
    </row>
    <row r="64" ht="15" spans="1:6">
      <c r="A64" t="s">
        <v>2258</v>
      </c>
      <c r="B64" t="s">
        <v>2259</v>
      </c>
      <c r="C64">
        <v>529992</v>
      </c>
      <c r="D64" t="s">
        <v>2260</v>
      </c>
      <c r="E64">
        <v>63</v>
      </c>
      <c r="F64" s="62" t="s">
        <v>5303</v>
      </c>
    </row>
    <row r="65" ht="15" spans="1:6">
      <c r="A65" t="s">
        <v>1937</v>
      </c>
      <c r="B65" t="s">
        <v>1379</v>
      </c>
      <c r="C65">
        <v>530228</v>
      </c>
      <c r="D65" t="s">
        <v>1938</v>
      </c>
      <c r="E65">
        <v>64</v>
      </c>
      <c r="F65" s="62" t="s">
        <v>5312</v>
      </c>
    </row>
    <row r="66" ht="15" spans="1:6">
      <c r="A66" t="s">
        <v>3350</v>
      </c>
      <c r="B66" t="s">
        <v>1743</v>
      </c>
      <c r="C66">
        <v>529717</v>
      </c>
      <c r="D66" t="s">
        <v>3351</v>
      </c>
      <c r="E66">
        <v>65</v>
      </c>
      <c r="F66" s="62" t="s">
        <v>5348</v>
      </c>
    </row>
    <row r="67" ht="15" spans="1:6">
      <c r="A67" t="s">
        <v>3352</v>
      </c>
      <c r="B67" t="s">
        <v>1743</v>
      </c>
      <c r="C67">
        <v>529855</v>
      </c>
      <c r="D67" t="s">
        <v>3353</v>
      </c>
      <c r="E67">
        <v>65</v>
      </c>
      <c r="F67" s="62" t="s">
        <v>5349</v>
      </c>
    </row>
    <row r="68" ht="15" spans="1:6">
      <c r="A68" t="s">
        <v>3375</v>
      </c>
      <c r="B68" t="s">
        <v>2011</v>
      </c>
      <c r="C68">
        <v>530231</v>
      </c>
      <c r="D68" t="s">
        <v>3376</v>
      </c>
      <c r="E68">
        <v>67</v>
      </c>
      <c r="F68" s="62" t="s">
        <v>5373</v>
      </c>
    </row>
    <row r="69" ht="15" spans="1:6">
      <c r="A69" t="s">
        <v>867</v>
      </c>
      <c r="B69" t="s">
        <v>624</v>
      </c>
      <c r="C69">
        <v>509246</v>
      </c>
      <c r="D69" t="s">
        <v>868</v>
      </c>
      <c r="E69">
        <v>68</v>
      </c>
      <c r="F69" s="62" t="s">
        <v>5379</v>
      </c>
    </row>
    <row r="70" ht="15" spans="1:6">
      <c r="A70" t="s">
        <v>966</v>
      </c>
      <c r="B70" t="s">
        <v>624</v>
      </c>
      <c r="C70">
        <v>530234</v>
      </c>
      <c r="D70" t="s">
        <v>967</v>
      </c>
      <c r="E70">
        <v>69</v>
      </c>
      <c r="F70" s="62" t="s">
        <v>5392</v>
      </c>
    </row>
    <row r="71" ht="15" spans="1:6">
      <c r="A71" t="s">
        <v>1578</v>
      </c>
      <c r="B71" t="s">
        <v>624</v>
      </c>
      <c r="C71">
        <v>529787</v>
      </c>
      <c r="D71" t="s">
        <v>1579</v>
      </c>
      <c r="E71">
        <v>70</v>
      </c>
      <c r="F71" s="62" t="s">
        <v>5401</v>
      </c>
    </row>
    <row r="72" ht="15" spans="1:6">
      <c r="A72" t="s">
        <v>3411</v>
      </c>
      <c r="B72" t="s">
        <v>3412</v>
      </c>
      <c r="C72">
        <v>530237</v>
      </c>
      <c r="D72" t="s">
        <v>3413</v>
      </c>
      <c r="E72">
        <v>71</v>
      </c>
      <c r="F72" s="62" t="s">
        <v>5414</v>
      </c>
    </row>
    <row r="73" ht="15" spans="1:6">
      <c r="A73" t="s">
        <v>3506</v>
      </c>
      <c r="B73" t="s">
        <v>624</v>
      </c>
      <c r="C73">
        <v>508118</v>
      </c>
      <c r="D73" t="s">
        <v>3507</v>
      </c>
      <c r="E73">
        <v>72</v>
      </c>
      <c r="F73" s="62" t="s">
        <v>5496</v>
      </c>
    </row>
    <row r="74" ht="15" spans="1:6">
      <c r="A74" t="s">
        <v>3530</v>
      </c>
      <c r="B74" t="s">
        <v>3531</v>
      </c>
      <c r="C74">
        <v>529362</v>
      </c>
      <c r="D74" t="s">
        <v>3532</v>
      </c>
      <c r="E74">
        <v>73</v>
      </c>
      <c r="F74" s="62" t="s">
        <v>5513</v>
      </c>
    </row>
    <row r="75" ht="15" spans="1:6">
      <c r="A75" t="s">
        <v>3537</v>
      </c>
      <c r="B75" t="s">
        <v>449</v>
      </c>
      <c r="C75">
        <v>509582</v>
      </c>
      <c r="D75" t="s">
        <v>3538</v>
      </c>
      <c r="E75">
        <v>74</v>
      </c>
      <c r="F75" s="62" t="s">
        <v>5518</v>
      </c>
    </row>
    <row r="76" ht="15" spans="1:6">
      <c r="A76" t="s">
        <v>3550</v>
      </c>
      <c r="B76" t="s">
        <v>2011</v>
      </c>
      <c r="C76">
        <v>530071</v>
      </c>
      <c r="D76" t="s">
        <v>3551</v>
      </c>
      <c r="E76">
        <v>75</v>
      </c>
      <c r="F76" s="62" t="s">
        <v>5535</v>
      </c>
    </row>
    <row r="77" ht="15" spans="1:6">
      <c r="A77" t="s">
        <v>3573</v>
      </c>
      <c r="B77" t="s">
        <v>2011</v>
      </c>
      <c r="C77">
        <v>530248</v>
      </c>
      <c r="D77" t="s">
        <v>3574</v>
      </c>
      <c r="E77">
        <v>76</v>
      </c>
      <c r="F77" s="62" t="s">
        <v>5563</v>
      </c>
    </row>
    <row r="78" ht="15" spans="1:6">
      <c r="A78" t="s">
        <v>3645</v>
      </c>
      <c r="B78" t="s">
        <v>2011</v>
      </c>
      <c r="C78">
        <v>530253</v>
      </c>
      <c r="D78" t="s">
        <v>3646</v>
      </c>
      <c r="E78">
        <v>77</v>
      </c>
      <c r="F78" s="62" t="s">
        <v>5628</v>
      </c>
    </row>
    <row r="79" ht="15" spans="1:6">
      <c r="A79" t="s">
        <v>3658</v>
      </c>
      <c r="B79" t="s">
        <v>3659</v>
      </c>
      <c r="C79">
        <v>530256</v>
      </c>
      <c r="D79" t="s">
        <v>3660</v>
      </c>
      <c r="E79">
        <v>78</v>
      </c>
      <c r="F79" s="62" t="s">
        <v>5640</v>
      </c>
    </row>
    <row r="80" ht="15" spans="1:6">
      <c r="A80" t="s">
        <v>10247</v>
      </c>
      <c r="B80" t="s">
        <v>613</v>
      </c>
      <c r="C80">
        <v>530262</v>
      </c>
      <c r="D80" t="s">
        <v>10248</v>
      </c>
      <c r="E80">
        <v>79</v>
      </c>
      <c r="F80" s="62" t="s">
        <v>10249</v>
      </c>
    </row>
    <row r="81" ht="15" spans="1:6">
      <c r="A81" t="s">
        <v>1742</v>
      </c>
      <c r="B81" t="s">
        <v>1743</v>
      </c>
      <c r="C81">
        <v>530056</v>
      </c>
      <c r="D81" t="s">
        <v>1744</v>
      </c>
      <c r="E81">
        <v>80</v>
      </c>
      <c r="F81" s="62" t="s">
        <v>5669</v>
      </c>
    </row>
    <row r="82" ht="15" spans="1:6">
      <c r="A82" t="s">
        <v>3691</v>
      </c>
      <c r="B82" t="s">
        <v>3692</v>
      </c>
      <c r="C82">
        <v>512401</v>
      </c>
      <c r="D82" t="s">
        <v>3693</v>
      </c>
      <c r="E82">
        <v>80</v>
      </c>
      <c r="F82" s="62" t="s">
        <v>5668</v>
      </c>
    </row>
    <row r="83" ht="15" spans="1:6">
      <c r="A83" t="s">
        <v>3715</v>
      </c>
      <c r="B83" t="s">
        <v>3716</v>
      </c>
      <c r="C83">
        <v>530267</v>
      </c>
      <c r="D83" t="s">
        <v>3717</v>
      </c>
      <c r="E83">
        <v>82</v>
      </c>
      <c r="F83" s="62" t="s">
        <v>5690</v>
      </c>
    </row>
    <row r="84" ht="15" spans="1:6">
      <c r="A84" t="s">
        <v>3718</v>
      </c>
      <c r="B84" t="s">
        <v>2011</v>
      </c>
      <c r="C84">
        <v>530268</v>
      </c>
      <c r="D84" t="s">
        <v>3719</v>
      </c>
      <c r="E84">
        <v>83</v>
      </c>
      <c r="F84" s="62" t="s">
        <v>5692</v>
      </c>
    </row>
    <row r="85" ht="15" spans="1:6">
      <c r="A85" t="s">
        <v>649</v>
      </c>
      <c r="B85" t="s">
        <v>624</v>
      </c>
      <c r="C85">
        <v>512745</v>
      </c>
      <c r="D85" t="s">
        <v>686</v>
      </c>
      <c r="E85">
        <v>84</v>
      </c>
      <c r="F85" s="62" t="s">
        <v>5752</v>
      </c>
    </row>
    <row r="86" ht="15" spans="1:6">
      <c r="A86" t="s">
        <v>448</v>
      </c>
      <c r="B86" t="s">
        <v>449</v>
      </c>
      <c r="C86">
        <v>529722</v>
      </c>
      <c r="D86" t="s">
        <v>450</v>
      </c>
      <c r="E86">
        <v>85</v>
      </c>
      <c r="F86" s="62" t="s">
        <v>5767</v>
      </c>
    </row>
    <row r="87" ht="15" spans="1:6">
      <c r="A87" t="s">
        <v>3861</v>
      </c>
      <c r="B87" t="s">
        <v>449</v>
      </c>
      <c r="C87">
        <v>529820</v>
      </c>
      <c r="D87" t="s">
        <v>3862</v>
      </c>
      <c r="E87">
        <v>86</v>
      </c>
      <c r="F87" s="62" t="s">
        <v>5824</v>
      </c>
    </row>
    <row r="88" ht="15" spans="1:6">
      <c r="A88" t="s">
        <v>3939</v>
      </c>
      <c r="B88" t="s">
        <v>2011</v>
      </c>
      <c r="C88">
        <v>530298</v>
      </c>
      <c r="D88" t="s">
        <v>3940</v>
      </c>
      <c r="E88">
        <v>87</v>
      </c>
      <c r="F88" s="62" t="s">
        <v>5888</v>
      </c>
    </row>
    <row r="89" ht="15" spans="1:6">
      <c r="A89" t="s">
        <v>10250</v>
      </c>
      <c r="B89" t="s">
        <v>366</v>
      </c>
      <c r="C89">
        <v>530345</v>
      </c>
      <c r="D89" t="s">
        <v>10251</v>
      </c>
      <c r="E89">
        <v>88</v>
      </c>
      <c r="F89" s="62" t="s">
        <v>10252</v>
      </c>
    </row>
    <row r="90" ht="15" spans="1:6">
      <c r="A90" t="s">
        <v>2011</v>
      </c>
      <c r="B90" t="s">
        <v>2011</v>
      </c>
      <c r="C90">
        <v>530367</v>
      </c>
      <c r="D90" t="s">
        <v>10253</v>
      </c>
      <c r="E90">
        <v>89</v>
      </c>
      <c r="F90" s="62" t="s">
        <v>10254</v>
      </c>
    </row>
    <row r="91" ht="15" spans="1:6">
      <c r="A91" t="s">
        <v>649</v>
      </c>
      <c r="B91" t="s">
        <v>624</v>
      </c>
      <c r="C91">
        <v>530188</v>
      </c>
      <c r="D91" t="s">
        <v>10255</v>
      </c>
      <c r="E91" t="s">
        <v>6496</v>
      </c>
      <c r="F91" s="62" t="s">
        <v>10256</v>
      </c>
    </row>
  </sheetData>
  <conditionalFormatting sqref="D1">
    <cfRule type="duplicateValues" dxfId="10" priority="1"/>
  </conditionalFormatting>
  <hyperlinks>
    <hyperlink ref="F2" r:id="rId1" display="https://www.usnews.com/education/best-global-universities/university-of-cape-town-504187"/>
    <hyperlink ref="F3" r:id="rId2" display="https://www.usnews.com/education/best-global-universities/university-of-witwatersrand-500909"/>
    <hyperlink ref="F4" r:id="rId3" display="https://www.usnews.com/education/best-global-universities/cairo-university-501834"/>
    <hyperlink ref="F5" r:id="rId4" display="https://www.usnews.com/education/best-global-universities/stellenbosch-university-500980"/>
    <hyperlink ref="F6" r:id="rId5" display="https://www.usnews.com/education/best-global-universities/university-of-lagos-529618"/>
    <hyperlink ref="F7" r:id="rId6" display="https://www.usnews.com/education/best-global-universities/al-azhar-university-508017"/>
    <hyperlink ref="F8" r:id="rId7" display="https://www.usnews.com/education/best-global-universities/mansoura-university-508398"/>
    <hyperlink ref="F9" r:id="rId8" display="https://www.usnews.com/education/best-global-universities/university-of-ibadan-529052"/>
    <hyperlink ref="F10" r:id="rId9" display="https://www.usnews.com/education/best-global-universities/university-of-johannesburg-528854"/>
    <hyperlink ref="F11" r:id="rId10" display="https://www.usnews.com/education/best-global-universities/zagazig-university-514033"/>
    <hyperlink ref="F12" r:id="rId11" display="https://www.usnews.com/education/best-global-universities/alexandria-university-509708"/>
    <hyperlink ref="F13" r:id="rId12" display="https://www.usnews.com/education/best-global-universities/ain-shams-university-500744"/>
    <hyperlink ref="F14" r:id="rId13" display="https://www.usnews.com/education/best-global-universities/university-of-kwazulu-natal-504296"/>
    <hyperlink ref="F15" r:id="rId14" display="https://www.usnews.com/education/best-global-universities/university-of-pretoria-501543"/>
    <hyperlink ref="F16" r:id="rId15" display="https://www.usnews.com/education/best-global-universities/kafrelsheikh-university-529690"/>
    <hyperlink ref="F17" r:id="rId16" display="https://www.usnews.com/education/best-global-universities/assiut-university-513421"/>
    <hyperlink ref="F18" r:id="rId17" display="https://www.usnews.com/education/best-global-universities/north-west-university-south-africa-528970"/>
    <hyperlink ref="F19" r:id="rId18" display="https://www.usnews.com/education/best-global-universities/mekelle-university-530027"/>
    <hyperlink ref="F20" r:id="rId19" display="https://www.usnews.com/education/best-global-universities/ahmadu-bello-university-530203"/>
    <hyperlink ref="F21" r:id="rId20" display="https://www.usnews.com/education/best-global-universities/benha-university-514104"/>
    <hyperlink ref="F22" r:id="rId21" display="https://www.usnews.com/education/best-global-universities/tanta-university-529188"/>
    <hyperlink ref="F23" r:id="rId22" display="https://www.usnews.com/education/best-global-universities/minia-university-514678"/>
    <hyperlink ref="F24" r:id="rId23" display="https://www.usnews.com/education/best-global-universities/suez-canal-university-513862"/>
    <hyperlink ref="F25" r:id="rId24" display="https://www.usnews.com/education/best-global-universities/addis-ababa-university-529036"/>
    <hyperlink ref="F26" r:id="rId25" display="https://www.usnews.com/education/best-global-universities/menofia-university-529235"/>
    <hyperlink ref="F27" r:id="rId26" display="https://www.usnews.com/education/best-global-universities/university-djillali-liabes-sidi-bel-abbes-513540"/>
    <hyperlink ref="F28" r:id="rId27" display="https://www.usnews.com/education/best-global-universities/university-of-the-western-cape-528949"/>
    <hyperlink ref="F29" r:id="rId28" display="https://www.usnews.com/education/best-global-universities/fayoum-university-511205"/>
    <hyperlink ref="F30" r:id="rId29" display="https://www.usnews.com/education/best-global-universities/university-of-cape-coast-530205"/>
    <hyperlink ref="F31" r:id="rId30" display="https://www.usnews.com/education/best-global-universities/kwame-nkrumah-university-science-technology-529441"/>
    <hyperlink ref="F32" r:id="rId31" display="https://www.usnews.com/education/best-global-universities/makerere-university-528833"/>
    <hyperlink ref="F33" r:id="rId32" display="https://www.usnews.com/education/best-global-universities/university-of-nairobi-529444"/>
    <hyperlink ref="F34" r:id="rId33" display="https://www.usnews.com/education/best-global-universities/university-of-ghana-529375"/>
    <hyperlink ref="F35" r:id="rId34" display="https://www.usnews.com/education/best-global-universities/jimma-university-529904"/>
    <hyperlink ref="F36" r:id="rId35" display="https://www.usnews.com/education/best-global-universities/mohammed-v-university-in-rabat-530208"/>
    <hyperlink ref="F37" r:id="rId36" display="https://www.usnews.com/education/best-global-universities/hassan-ii-university-of-casablanca-529470"/>
    <hyperlink ref="F38" r:id="rId37" display="https://www.usnews.com/education/best-global-universities/university-of-south-africa-529170"/>
    <hyperlink ref="F39" r:id="rId38" display="https://www.usnews.com/education/best-global-universities/beni-suef-university-514394"/>
    <hyperlink ref="F40" r:id="rId39" display="https://www.usnews.com/education/best-global-universities/american-university-cairo-530210"/>
    <hyperlink ref="F41" r:id="rId40" display="https://www.usnews.com/education/best-global-universities/university-of-the-free-state-529166"/>
    <hyperlink ref="F42" r:id="rId41" display="https://www.usnews.com/education/best-global-universities/rhodes-university-528999"/>
    <hyperlink ref="F43" r:id="rId42" display="https://www.usnews.com/education/best-global-universities/universite-de-sfax-529029"/>
    <hyperlink ref="F44" r:id="rId43" display="https://www.usnews.com/education/best-global-universities/universite-de-tunis-el-manar-529027"/>
    <hyperlink ref="F45" r:id="rId44" display="https://www.usnews.com/education/best-global-universities/british-university-in-egypt-512943"/>
    <hyperlink ref="F46" r:id="rId45" display="https://www.usnews.com/education/best-global-universities/sohag-university-529724"/>
    <hyperlink ref="F47" r:id="rId46" display="https://www.usnews.com/education/best-global-universities/south-valley-university-egypt-530041"/>
    <hyperlink ref="F48" r:id="rId47" display="https://www.usnews.com/education/best-global-universities/university-of-gondar-529442"/>
    <hyperlink ref="F49" r:id="rId48" display="https://www.usnews.com/education/best-global-universities/obafemi-awolowo-university-529694"/>
    <hyperlink ref="F50" r:id="rId49" display="https://www.usnews.com/education/best-global-universities/university-of-yaounde-i-529161"/>
    <hyperlink ref="F51" r:id="rId50" display="https://www.usnews.com/education/best-global-universities/helwan-university-512792"/>
    <hyperlink ref="F52" r:id="rId51" display="https://www.usnews.com/education/best-global-universities/cadi-ayyad-university-of-marrakech-529144"/>
    <hyperlink ref="F53" r:id="rId52" display="https://www.usnews.com/education/best-global-universities/port-said-university-511764"/>
    <hyperlink ref="F54" r:id="rId53" display="https://www.usnews.com/education/best-global-universities/university-of-nigeria-529471"/>
    <hyperlink ref="F55" r:id="rId54" display="https://www.usnews.com/education/best-global-universities/aswan-university-508412"/>
    <hyperlink ref="F56" r:id="rId55" display="https://www.usnews.com/education/best-global-universities/bahir-dar-university-530158"/>
    <hyperlink ref="F57" r:id="rId56" display="https://www.usnews.com/education/best-global-universities/university-of-zambia-529619"/>
    <hyperlink ref="F58" r:id="rId57" display="https://www.usnews.com/education/best-global-universities/tshwane-university-of-technology-529469"/>
    <hyperlink ref="F59" r:id="rId58" display="https://www.usnews.com/education/best-global-universities/universite-de-monastir-529198"/>
    <hyperlink ref="F60" r:id="rId59" display="https://www.usnews.com/education/best-global-universities/durban-university-of-technology-530223"/>
    <hyperlink ref="F61" r:id="rId60" display="https://www.usnews.com/education/best-global-universities/universite-de-carthage-529240"/>
    <hyperlink ref="F62" r:id="rId61" display="https://www.usnews.com/education/best-global-universities/nelson-mandela-university-529355"/>
    <hyperlink ref="F63" r:id="rId62" display="https://www.usnews.com/education/best-global-universities/mohammed-first-university-of-oujda-529326"/>
    <hyperlink ref="F64" r:id="rId63" display="https://www.usnews.com/education/best-global-universities/university-of-zimbabwe-529992"/>
    <hyperlink ref="F65" r:id="rId64" display="https://www.usnews.com/education/best-global-universities/university-of-ilorin-530228"/>
    <hyperlink ref="F66" r:id="rId65" display="https://www.usnews.com/education/best-global-universities/universite-de-la-manouba-529717"/>
    <hyperlink ref="F67" r:id="rId66" display="https://www.usnews.com/education/best-global-universities/universite-de-sousse-529855"/>
    <hyperlink ref="F68" r:id="rId67" display="https://www.usnews.com/education/best-global-universities/ibn-tofail-university-of-kenitra-530231"/>
    <hyperlink ref="F69" r:id="rId68" display="https://www.usnews.com/education/best-global-universities/damietta-university-509246"/>
    <hyperlink ref="F70" r:id="rId69" display="https://www.usnews.com/education/best-global-universities/future-university-in-egypt-530234"/>
    <hyperlink ref="F71" r:id="rId70" display="https://www.usnews.com/education/best-global-universities/suez-university-529787"/>
    <hyperlink ref="F72" r:id="rId71" display="https://www.usnews.com/education/best-global-universities/university-cheikh-anta-diop-dakar-530237"/>
    <hyperlink ref="F73" r:id="rId72" display="https://www.usnews.com/education/best-global-universities/damanhour-university-508118"/>
    <hyperlink ref="F74" r:id="rId73" display="https://www.usnews.com/education/best-global-universities/university-of-malawi-529362"/>
    <hyperlink ref="F75" r:id="rId74" display="https://www.usnews.com/education/best-global-universities/universite-ferhat-abbas-setif-509582"/>
    <hyperlink ref="F76" r:id="rId75" display="https://www.usnews.com/education/best-global-universities/sidi-mohamed-ben-abdellah-university-of-fez-530071"/>
    <hyperlink ref="F77" r:id="rId76" display="https://www.usnews.com/education/best-global-universities/mohammed-vi-polytechnic-university-530248"/>
    <hyperlink ref="F78" r:id="rId77" display="https://www.usnews.com/education/best-global-universities/ibn-zohr-university-of-agadir-530253"/>
    <hyperlink ref="F79" r:id="rId78" display="https://www.usnews.com/education/best-global-universities/university-of-abomey-calavi-530256"/>
    <hyperlink ref="F80" r:id="rId79" display="https://www.usnews.com/education/best-global-universities/hawassa-university-530262"/>
    <hyperlink ref="F81" r:id="rId80" display="https://www.usnews.com/education/best-global-universities/universite-de-gabes-530056"/>
    <hyperlink ref="F82" r:id="rId81" display="https://www.usnews.com/education/best-global-universities/university-of-khartoum-512401"/>
    <hyperlink ref="F83" r:id="rId82" display="https://www.usnews.com/education/best-global-universities/university-of-rwanda-530267"/>
    <hyperlink ref="F84" r:id="rId83" display="https://www.usnews.com/education/best-global-universities/moulay-ismail-university-of-meknes-530268"/>
    <hyperlink ref="F85" r:id="rId84" display="https://www.usnews.com/education/best-global-universities/arab-academy-for-science-technology-maritime-transport-512745"/>
    <hyperlink ref="F86" r:id="rId85" display="https://www.usnews.com/education/best-global-universities/universite-badji-mokhtar-annaba-529722"/>
    <hyperlink ref="F87" r:id="rId86" display="https://www.usnews.com/education/best-global-universities/university-science-technology-houari-boumediene-529820"/>
    <hyperlink ref="F88" r:id="rId87" display="https://www.usnews.com/education/best-global-universities/abdelmalek-essaadi-university-of-tetouan-530298"/>
    <hyperlink ref="F89" r:id="rId88" display="https://www.usnews.com/education/best-global-universities/university-of-limpopo-530345"/>
    <hyperlink ref="F90" r:id="rId89" display="https://www.usnews.com/education/best-global-universities/sultan-moulay-slimane-university-of-beni-mellal-530367"/>
    <hyperlink ref="F91" r:id="rId90" display="https://www.usnews.com/education/best-global-universities/egypt-japan-university-of-science-technology-530188"/>
  </hyperlink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46"/>
  <sheetViews>
    <sheetView topLeftCell="A71" workbookViewId="0">
      <selection activeCell="A84" sqref="A84"/>
    </sheetView>
  </sheetViews>
  <sheetFormatPr defaultColWidth="9" defaultRowHeight="13.5" outlineLevelCol="7"/>
  <cols>
    <col min="1" max="1" width="9" style="46"/>
    <col min="2" max="2" width="28.75" style="46" customWidth="1"/>
    <col min="3" max="16384" width="9" style="46"/>
  </cols>
  <sheetData>
    <row r="1" ht="16.5" customHeight="1" spans="1:8">
      <c r="A1" s="47" t="s">
        <v>10257</v>
      </c>
      <c r="B1" s="47" t="s">
        <v>10258</v>
      </c>
      <c r="C1" s="48" t="s">
        <v>10259</v>
      </c>
      <c r="D1" s="48" t="s">
        <v>10260</v>
      </c>
      <c r="E1" s="48" t="s">
        <v>10261</v>
      </c>
      <c r="F1" s="48" t="s">
        <v>10040</v>
      </c>
      <c r="G1" s="48" t="s">
        <v>10262</v>
      </c>
      <c r="H1" s="49" t="s">
        <v>10263</v>
      </c>
    </row>
    <row r="2" ht="31.5" customHeight="1" spans="1:8">
      <c r="A2" s="50" t="s">
        <v>37</v>
      </c>
      <c r="B2" s="51">
        <v>1</v>
      </c>
      <c r="C2" s="50">
        <v>96.4</v>
      </c>
      <c r="D2" s="50">
        <v>92.3</v>
      </c>
      <c r="E2" s="50">
        <v>99.7</v>
      </c>
      <c r="F2" s="50">
        <v>99</v>
      </c>
      <c r="G2" s="50">
        <v>74.9</v>
      </c>
      <c r="H2" s="50">
        <v>96.2</v>
      </c>
    </row>
    <row r="3" ht="31.5" customHeight="1" spans="1:8">
      <c r="A3" s="50" t="s">
        <v>41</v>
      </c>
      <c r="B3" s="51">
        <v>2</v>
      </c>
      <c r="C3" s="50">
        <v>95.2</v>
      </c>
      <c r="D3" s="50">
        <v>94.8</v>
      </c>
      <c r="E3" s="50">
        <v>99</v>
      </c>
      <c r="F3" s="50">
        <v>99.3</v>
      </c>
      <c r="G3" s="50">
        <v>49.5</v>
      </c>
      <c r="H3" s="50">
        <v>80.5</v>
      </c>
    </row>
    <row r="4" ht="61.5" customHeight="1" spans="1:8">
      <c r="A4" s="50" t="s">
        <v>47</v>
      </c>
      <c r="B4" s="51">
        <f>3</f>
        <v>3</v>
      </c>
      <c r="C4" s="50">
        <v>94.8</v>
      </c>
      <c r="D4" s="50">
        <v>90.9</v>
      </c>
      <c r="E4" s="50">
        <v>99.5</v>
      </c>
      <c r="F4" s="50">
        <v>97</v>
      </c>
      <c r="G4" s="50">
        <v>54.2</v>
      </c>
      <c r="H4" s="50">
        <v>95.8</v>
      </c>
    </row>
    <row r="5" ht="31.5" customHeight="1" spans="1:8">
      <c r="A5" s="50" t="s">
        <v>44</v>
      </c>
      <c r="B5" s="51">
        <f>3</f>
        <v>3</v>
      </c>
      <c r="C5" s="50">
        <v>94.8</v>
      </c>
      <c r="D5" s="50">
        <v>94.2</v>
      </c>
      <c r="E5" s="50">
        <v>96.7</v>
      </c>
      <c r="F5" s="50">
        <v>99.8</v>
      </c>
      <c r="G5" s="50">
        <v>65</v>
      </c>
      <c r="H5" s="50">
        <v>79.8</v>
      </c>
    </row>
    <row r="6" ht="91.5" customHeight="1" spans="1:8">
      <c r="A6" t="s">
        <v>49</v>
      </c>
      <c r="B6" s="51">
        <v>5</v>
      </c>
      <c r="C6" s="50">
        <v>94.2</v>
      </c>
      <c r="D6" s="50">
        <v>90.7</v>
      </c>
      <c r="E6" s="50">
        <v>93.6</v>
      </c>
      <c r="F6" s="50">
        <v>99.8</v>
      </c>
      <c r="G6" s="50">
        <v>90.9</v>
      </c>
      <c r="H6" s="50">
        <v>89.3</v>
      </c>
    </row>
    <row r="7" ht="76.5" customHeight="1" spans="1:8">
      <c r="A7" s="50" t="s">
        <v>7167</v>
      </c>
      <c r="B7" s="51">
        <v>6</v>
      </c>
      <c r="C7" s="50">
        <v>94.1</v>
      </c>
      <c r="D7" s="50">
        <v>90.9</v>
      </c>
      <c r="E7" s="50">
        <v>97</v>
      </c>
      <c r="F7" s="50">
        <v>97.3</v>
      </c>
      <c r="G7" s="50">
        <v>89.8</v>
      </c>
      <c r="H7" s="50">
        <v>83.6</v>
      </c>
    </row>
    <row r="8" ht="31.5" customHeight="1" spans="1:8">
      <c r="A8" s="50" t="s">
        <v>52</v>
      </c>
      <c r="B8" s="51">
        <v>7</v>
      </c>
      <c r="C8" s="50">
        <v>92.4</v>
      </c>
      <c r="D8" s="50">
        <v>87.6</v>
      </c>
      <c r="E8" s="50">
        <v>95.9</v>
      </c>
      <c r="F8" s="50">
        <v>99.1</v>
      </c>
      <c r="G8" s="50">
        <v>66</v>
      </c>
      <c r="H8" s="50">
        <v>80.3</v>
      </c>
    </row>
    <row r="9" ht="76.5" customHeight="1" spans="1:8">
      <c r="A9" s="50" t="s">
        <v>7340</v>
      </c>
      <c r="B9" s="51">
        <v>8</v>
      </c>
      <c r="C9" s="50">
        <v>92.1</v>
      </c>
      <c r="D9" s="50">
        <v>86.4</v>
      </c>
      <c r="E9" s="50">
        <v>95.8</v>
      </c>
      <c r="F9" s="50">
        <v>99</v>
      </c>
      <c r="G9" s="50">
        <v>76.8</v>
      </c>
      <c r="H9" s="50">
        <v>78.4</v>
      </c>
    </row>
    <row r="10" ht="31.5" customHeight="1" spans="1:8">
      <c r="A10" s="50" t="s">
        <v>55</v>
      </c>
      <c r="B10" s="51">
        <v>9</v>
      </c>
      <c r="C10" s="50">
        <v>91.4</v>
      </c>
      <c r="D10" s="50">
        <v>92.6</v>
      </c>
      <c r="E10" s="50">
        <v>92.7</v>
      </c>
      <c r="F10" s="50">
        <v>97</v>
      </c>
      <c r="G10" s="50">
        <v>55</v>
      </c>
      <c r="H10" s="50">
        <v>70.9</v>
      </c>
    </row>
    <row r="11" ht="46.5" customHeight="1" spans="1:8">
      <c r="A11" s="50" t="s">
        <v>58</v>
      </c>
      <c r="B11" s="51">
        <v>10</v>
      </c>
      <c r="C11" s="50">
        <v>90.4</v>
      </c>
      <c r="D11" s="50">
        <v>82.8</v>
      </c>
      <c r="E11" s="50">
        <v>90.8</v>
      </c>
      <c r="F11" s="50">
        <v>98.3</v>
      </c>
      <c r="G11" s="50">
        <v>59.8</v>
      </c>
      <c r="H11" s="50">
        <v>97.5</v>
      </c>
    </row>
    <row r="12" ht="31.5" customHeight="1" spans="1:8">
      <c r="A12" s="50" t="s">
        <v>61</v>
      </c>
      <c r="B12" s="51">
        <f>11</f>
        <v>11</v>
      </c>
      <c r="C12" s="50">
        <v>89.4</v>
      </c>
      <c r="D12" s="50">
        <v>89.4</v>
      </c>
      <c r="E12" s="50">
        <v>87.7</v>
      </c>
      <c r="F12" s="50">
        <v>97.1</v>
      </c>
      <c r="G12" s="50">
        <v>44.8</v>
      </c>
      <c r="H12" s="50">
        <v>79.9</v>
      </c>
    </row>
    <row r="13" ht="31.5" customHeight="1" spans="1:8">
      <c r="A13" s="50" t="s">
        <v>6719</v>
      </c>
      <c r="B13" s="51">
        <f>11</f>
        <v>11</v>
      </c>
      <c r="C13" s="50">
        <v>89.4</v>
      </c>
      <c r="D13" s="50">
        <v>82.6</v>
      </c>
      <c r="E13" s="50">
        <v>95.4</v>
      </c>
      <c r="F13" s="50">
        <v>90.7</v>
      </c>
      <c r="G13" s="50">
        <v>59.1</v>
      </c>
      <c r="H13" s="50">
        <v>97.7</v>
      </c>
    </row>
    <row r="14" ht="61.5" customHeight="1" spans="1:8">
      <c r="A14" s="50" t="s">
        <v>10264</v>
      </c>
      <c r="B14" s="51">
        <v>13</v>
      </c>
      <c r="C14" s="50">
        <v>88.9</v>
      </c>
      <c r="D14" s="50">
        <v>86.5</v>
      </c>
      <c r="E14" s="50">
        <v>88.8</v>
      </c>
      <c r="F14" s="50">
        <v>97.7</v>
      </c>
      <c r="G14" s="50">
        <v>56.2</v>
      </c>
      <c r="H14" s="50">
        <v>74.2</v>
      </c>
    </row>
    <row r="15" ht="61.5" customHeight="1" spans="1:8">
      <c r="A15" s="50" t="s">
        <v>64</v>
      </c>
      <c r="B15" s="51">
        <v>14</v>
      </c>
      <c r="C15" s="50">
        <v>88.8</v>
      </c>
      <c r="D15" s="50">
        <v>86</v>
      </c>
      <c r="E15" s="50">
        <v>88.8</v>
      </c>
      <c r="F15" s="50">
        <v>97</v>
      </c>
      <c r="G15" s="50">
        <v>75.8</v>
      </c>
      <c r="H15" s="50">
        <v>71.5</v>
      </c>
    </row>
    <row r="16" ht="46.5" customHeight="1" spans="1:8">
      <c r="A16" s="50" t="s">
        <v>67</v>
      </c>
      <c r="B16" s="51">
        <v>15</v>
      </c>
      <c r="C16" s="50">
        <v>88.3</v>
      </c>
      <c r="D16" s="50">
        <v>79.4</v>
      </c>
      <c r="E16" s="50">
        <v>91.5</v>
      </c>
      <c r="F16" s="50">
        <v>97</v>
      </c>
      <c r="G16" s="50">
        <v>89.5</v>
      </c>
      <c r="H16" s="50">
        <v>75.3</v>
      </c>
    </row>
    <row r="17" ht="31.5" customHeight="1" spans="1:8">
      <c r="A17" s="50" t="s">
        <v>70</v>
      </c>
      <c r="B17" s="51">
        <v>16</v>
      </c>
      <c r="C17" s="50">
        <v>88.2</v>
      </c>
      <c r="D17" s="50">
        <v>90.1</v>
      </c>
      <c r="E17" s="50">
        <v>97.4</v>
      </c>
      <c r="F17" s="50">
        <v>88</v>
      </c>
      <c r="G17" s="50">
        <v>100</v>
      </c>
      <c r="H17" s="50">
        <v>40.3</v>
      </c>
    </row>
    <row r="18" ht="31.5" customHeight="1" spans="1:8">
      <c r="A18" s="50" t="s">
        <v>72</v>
      </c>
      <c r="B18" s="51">
        <v>17</v>
      </c>
      <c r="C18" s="50">
        <v>88.1</v>
      </c>
      <c r="D18" s="50">
        <v>92.5</v>
      </c>
      <c r="E18" s="50">
        <v>96.7</v>
      </c>
      <c r="F18" s="50">
        <v>80.4</v>
      </c>
      <c r="G18" s="50">
        <v>91.8</v>
      </c>
      <c r="H18" s="50">
        <v>65</v>
      </c>
    </row>
    <row r="19" ht="46.5" customHeight="1" spans="1:8">
      <c r="A19" s="50" t="s">
        <v>75</v>
      </c>
      <c r="B19" s="51">
        <v>18</v>
      </c>
      <c r="C19" s="50">
        <v>87.4</v>
      </c>
      <c r="D19" s="50">
        <v>77.3</v>
      </c>
      <c r="E19" s="50">
        <v>93.3</v>
      </c>
      <c r="F19" s="50">
        <v>92.8</v>
      </c>
      <c r="G19" s="50">
        <v>65.5</v>
      </c>
      <c r="H19" s="50">
        <v>89.7</v>
      </c>
    </row>
    <row r="20" ht="76.5" customHeight="1" spans="1:8">
      <c r="A20" s="52" t="s">
        <v>5911</v>
      </c>
      <c r="B20" s="53">
        <v>19</v>
      </c>
      <c r="C20" s="52">
        <v>87.1</v>
      </c>
      <c r="D20" s="52">
        <v>76.4</v>
      </c>
      <c r="E20" s="52">
        <v>93</v>
      </c>
      <c r="F20" s="52">
        <v>90.2</v>
      </c>
      <c r="G20" s="52">
        <v>87</v>
      </c>
      <c r="H20" s="52">
        <v>94</v>
      </c>
    </row>
    <row r="21" ht="31.5" customHeight="1" spans="1:8">
      <c r="A21" s="50" t="s">
        <v>78</v>
      </c>
      <c r="B21" s="51">
        <v>20</v>
      </c>
      <c r="C21" s="50">
        <v>85.9</v>
      </c>
      <c r="D21" s="50">
        <v>80.2</v>
      </c>
      <c r="E21" s="50">
        <v>86.1</v>
      </c>
      <c r="F21" s="50">
        <v>97.3</v>
      </c>
      <c r="G21" s="50">
        <v>40.4</v>
      </c>
      <c r="H21" s="50">
        <v>76.9</v>
      </c>
    </row>
    <row r="22" ht="76.5" customHeight="1" spans="1:8">
      <c r="A22" s="50" t="s">
        <v>7342</v>
      </c>
      <c r="B22" s="51">
        <v>21</v>
      </c>
      <c r="C22" s="50">
        <v>85.8</v>
      </c>
      <c r="D22" s="50">
        <v>80.4</v>
      </c>
      <c r="E22" s="50">
        <v>88.9</v>
      </c>
      <c r="F22" s="50">
        <v>95.4</v>
      </c>
      <c r="G22" s="50">
        <v>58.8</v>
      </c>
      <c r="H22" s="50">
        <v>65</v>
      </c>
    </row>
    <row r="23" ht="16.5" customHeight="1" spans="1:8">
      <c r="A23" s="50" t="s">
        <v>10265</v>
      </c>
      <c r="B23" s="51">
        <v>22</v>
      </c>
      <c r="C23" s="50">
        <v>85.7</v>
      </c>
      <c r="D23" s="50">
        <v>74.5</v>
      </c>
      <c r="E23" s="50">
        <v>85.4</v>
      </c>
      <c r="F23" s="50">
        <v>97.9</v>
      </c>
      <c r="G23" s="50">
        <v>44.5</v>
      </c>
      <c r="H23" s="50">
        <v>96.7</v>
      </c>
    </row>
    <row r="24" ht="76.5" customHeight="1" spans="1:8">
      <c r="A24" s="50" t="s">
        <v>81</v>
      </c>
      <c r="B24" s="51">
        <v>23</v>
      </c>
      <c r="C24" s="50">
        <v>82.9</v>
      </c>
      <c r="D24" s="50">
        <v>79.3</v>
      </c>
      <c r="E24" s="50">
        <v>84.6</v>
      </c>
      <c r="F24" s="50">
        <v>93.6</v>
      </c>
      <c r="G24" s="50">
        <v>48.7</v>
      </c>
      <c r="H24" s="50">
        <v>59.2</v>
      </c>
    </row>
    <row r="25" ht="31.5" customHeight="1" spans="1:8">
      <c r="A25" s="50" t="s">
        <v>7717</v>
      </c>
      <c r="B25" s="51">
        <v>24</v>
      </c>
      <c r="C25" s="50">
        <v>82.7</v>
      </c>
      <c r="D25" s="50">
        <v>74.2</v>
      </c>
      <c r="E25" s="50">
        <v>84</v>
      </c>
      <c r="F25" s="50">
        <v>95</v>
      </c>
      <c r="G25" s="50">
        <v>44.6</v>
      </c>
      <c r="H25" s="50">
        <v>74.7</v>
      </c>
    </row>
    <row r="26" ht="31.5" customHeight="1" spans="1:8">
      <c r="A26" s="50" t="s">
        <v>84</v>
      </c>
      <c r="B26" s="51">
        <v>25</v>
      </c>
      <c r="C26" s="50">
        <v>82.6</v>
      </c>
      <c r="D26" s="50">
        <v>78.1</v>
      </c>
      <c r="E26" s="50">
        <v>76.2</v>
      </c>
      <c r="F26" s="50">
        <v>95.7</v>
      </c>
      <c r="G26" s="50">
        <v>99.6</v>
      </c>
      <c r="H26" s="50">
        <v>68</v>
      </c>
    </row>
    <row r="27" ht="46.5" customHeight="1" spans="1:8">
      <c r="A27" s="50" t="s">
        <v>87</v>
      </c>
      <c r="B27" s="51">
        <f>26</f>
        <v>26</v>
      </c>
      <c r="C27" s="50">
        <v>82.1</v>
      </c>
      <c r="D27" s="50">
        <v>71.7</v>
      </c>
      <c r="E27" s="50">
        <v>80.7</v>
      </c>
      <c r="F27" s="50">
        <v>97.5</v>
      </c>
      <c r="G27" s="50">
        <v>85</v>
      </c>
      <c r="H27" s="50">
        <v>67</v>
      </c>
    </row>
    <row r="28" ht="61.5" customHeight="1" spans="1:8">
      <c r="A28" s="50" t="s">
        <v>90</v>
      </c>
      <c r="B28" s="51">
        <f>26</f>
        <v>26</v>
      </c>
      <c r="C28" s="50">
        <v>82.1</v>
      </c>
      <c r="D28" s="50">
        <v>71.6</v>
      </c>
      <c r="E28" s="50">
        <v>82.8</v>
      </c>
      <c r="F28" s="50">
        <v>98.9</v>
      </c>
      <c r="G28" s="50">
        <v>53.9</v>
      </c>
      <c r="H28" s="50">
        <v>63</v>
      </c>
    </row>
    <row r="29" ht="46.5" customHeight="1" spans="1:8">
      <c r="A29" s="50" t="s">
        <v>93</v>
      </c>
      <c r="B29" s="51">
        <v>28</v>
      </c>
      <c r="C29" s="50">
        <v>81.1</v>
      </c>
      <c r="D29" s="50">
        <v>65.4</v>
      </c>
      <c r="E29" s="50">
        <v>81.8</v>
      </c>
      <c r="F29" s="50">
        <v>98.7</v>
      </c>
      <c r="G29" s="50">
        <v>55.2</v>
      </c>
      <c r="H29" s="50">
        <v>80.1</v>
      </c>
    </row>
    <row r="30" ht="61.5" customHeight="1" spans="1:8">
      <c r="A30" s="50" t="s">
        <v>6720</v>
      </c>
      <c r="B30" s="51">
        <v>29</v>
      </c>
      <c r="C30" s="50">
        <v>79.8</v>
      </c>
      <c r="D30" s="50">
        <v>66.9</v>
      </c>
      <c r="E30" s="50">
        <v>74.5</v>
      </c>
      <c r="F30" s="50">
        <v>97.1</v>
      </c>
      <c r="G30" s="50">
        <v>40.9</v>
      </c>
      <c r="H30" s="50">
        <v>95.6</v>
      </c>
    </row>
    <row r="31" ht="46.5" customHeight="1" spans="1:8">
      <c r="A31" s="52" t="s">
        <v>97</v>
      </c>
      <c r="B31" s="53">
        <v>30</v>
      </c>
      <c r="C31" s="52">
        <v>79.3</v>
      </c>
      <c r="D31" s="52">
        <v>69.8</v>
      </c>
      <c r="E31" s="52">
        <v>82.2</v>
      </c>
      <c r="F31" s="52">
        <v>84.5</v>
      </c>
      <c r="G31" s="52">
        <v>100</v>
      </c>
      <c r="H31" s="52">
        <v>77.7</v>
      </c>
    </row>
    <row r="32" ht="46.5" customHeight="1" spans="1:8">
      <c r="A32" s="52" t="s">
        <v>5914</v>
      </c>
      <c r="B32" s="53">
        <v>31</v>
      </c>
      <c r="C32" s="52">
        <v>78.5</v>
      </c>
      <c r="D32" s="52">
        <v>65.6</v>
      </c>
      <c r="E32" s="52">
        <v>74.1</v>
      </c>
      <c r="F32" s="52">
        <v>92.4</v>
      </c>
      <c r="G32" s="52">
        <v>60.6</v>
      </c>
      <c r="H32" s="52">
        <v>98.7</v>
      </c>
    </row>
    <row r="33" ht="76.5" customHeight="1" spans="1:8">
      <c r="A33" s="50" t="s">
        <v>7575</v>
      </c>
      <c r="B33" s="51">
        <v>32</v>
      </c>
      <c r="C33" s="50">
        <v>78.1</v>
      </c>
      <c r="D33" s="50">
        <v>60.2</v>
      </c>
      <c r="E33" s="50">
        <v>77.2</v>
      </c>
      <c r="F33" s="50">
        <v>98.2</v>
      </c>
      <c r="G33" s="50">
        <v>93</v>
      </c>
      <c r="H33" s="50">
        <v>67.8</v>
      </c>
    </row>
    <row r="34" ht="31.5" customHeight="1" spans="1:8">
      <c r="A34" s="52" t="s">
        <v>10266</v>
      </c>
      <c r="B34" s="53">
        <v>33</v>
      </c>
      <c r="C34" s="52">
        <v>77.7</v>
      </c>
      <c r="D34" s="52">
        <v>67.3</v>
      </c>
      <c r="E34" s="52">
        <v>78.3</v>
      </c>
      <c r="F34" s="52">
        <v>87.4</v>
      </c>
      <c r="G34" s="52">
        <v>100</v>
      </c>
      <c r="H34" s="52">
        <v>70.5</v>
      </c>
    </row>
    <row r="35" ht="61.5" customHeight="1" spans="1:8">
      <c r="A35" s="50" t="s">
        <v>10026</v>
      </c>
      <c r="B35" s="51">
        <v>34</v>
      </c>
      <c r="C35" s="50">
        <v>77.6</v>
      </c>
      <c r="D35" s="50">
        <v>67.1</v>
      </c>
      <c r="E35" s="50">
        <v>75.9</v>
      </c>
      <c r="F35" s="50">
        <v>85.8</v>
      </c>
      <c r="G35" s="50">
        <v>78.1</v>
      </c>
      <c r="H35" s="50">
        <v>93.6</v>
      </c>
    </row>
    <row r="36" ht="46.5" customHeight="1" spans="1:8">
      <c r="A36" s="50" t="s">
        <v>101</v>
      </c>
      <c r="B36" s="51">
        <v>35</v>
      </c>
      <c r="C36" s="50">
        <v>77.1</v>
      </c>
      <c r="D36" s="50">
        <v>58</v>
      </c>
      <c r="E36" s="50">
        <v>72.9</v>
      </c>
      <c r="F36" s="50">
        <v>98.2</v>
      </c>
      <c r="G36" s="50">
        <v>45.6</v>
      </c>
      <c r="H36" s="50">
        <v>96.1</v>
      </c>
    </row>
    <row r="37" ht="106.5" customHeight="1" spans="1:8">
      <c r="A37" s="52" t="s">
        <v>10267</v>
      </c>
      <c r="B37" s="53">
        <v>36</v>
      </c>
      <c r="C37" s="52">
        <v>77</v>
      </c>
      <c r="D37" s="52">
        <v>60.9</v>
      </c>
      <c r="E37" s="52">
        <v>77.9</v>
      </c>
      <c r="F37" s="52">
        <v>87.2</v>
      </c>
      <c r="G37" s="52">
        <v>84.5</v>
      </c>
      <c r="H37" s="52">
        <v>94.5</v>
      </c>
    </row>
    <row r="38" ht="91.5" customHeight="1" spans="1:8">
      <c r="A38" s="50" t="s">
        <v>10268</v>
      </c>
      <c r="B38" s="51">
        <v>37</v>
      </c>
      <c r="C38" s="50">
        <v>76.5</v>
      </c>
      <c r="D38" s="50">
        <v>59.2</v>
      </c>
      <c r="E38" s="50">
        <v>74.3</v>
      </c>
      <c r="F38" s="50">
        <v>95.1</v>
      </c>
      <c r="G38" s="50">
        <v>37.8</v>
      </c>
      <c r="H38" s="50">
        <v>92.8</v>
      </c>
    </row>
    <row r="39" ht="76.5" customHeight="1" spans="1:8">
      <c r="A39" s="50" t="s">
        <v>103</v>
      </c>
      <c r="B39" s="51">
        <v>38</v>
      </c>
      <c r="C39" s="50">
        <v>76</v>
      </c>
      <c r="D39" s="50">
        <v>60.2</v>
      </c>
      <c r="E39" s="50">
        <v>75.9</v>
      </c>
      <c r="F39" s="50">
        <v>91.4</v>
      </c>
      <c r="G39" s="50">
        <v>64.9</v>
      </c>
      <c r="H39" s="50">
        <v>81.2</v>
      </c>
    </row>
    <row r="40" ht="46.5" customHeight="1" spans="1:8">
      <c r="A40" s="50" t="s">
        <v>107</v>
      </c>
      <c r="B40" s="51">
        <v>39</v>
      </c>
      <c r="C40" s="50">
        <v>75.9</v>
      </c>
      <c r="D40" s="50">
        <v>88.1</v>
      </c>
      <c r="E40" s="50">
        <v>91.4</v>
      </c>
      <c r="F40" s="50">
        <v>55.5</v>
      </c>
      <c r="G40" s="50">
        <v>86.7</v>
      </c>
      <c r="H40" s="50">
        <v>43.3</v>
      </c>
    </row>
    <row r="41" ht="46.5" customHeight="1" spans="1:8">
      <c r="A41" s="50" t="s">
        <v>110</v>
      </c>
      <c r="B41" s="51">
        <v>40</v>
      </c>
      <c r="C41" s="50">
        <v>75.7</v>
      </c>
      <c r="D41" s="50">
        <v>62.9</v>
      </c>
      <c r="E41" s="50">
        <v>73.1</v>
      </c>
      <c r="F41" s="50">
        <v>88.8</v>
      </c>
      <c r="G41" s="50">
        <v>47.9</v>
      </c>
      <c r="H41" s="50">
        <v>94.8</v>
      </c>
    </row>
    <row r="42" ht="106.5" customHeight="1" spans="1:8">
      <c r="A42" s="50" t="s">
        <v>115</v>
      </c>
      <c r="B42" s="51">
        <v>41</v>
      </c>
      <c r="C42" s="50">
        <v>75.4</v>
      </c>
      <c r="D42" s="50">
        <v>65.6</v>
      </c>
      <c r="E42" s="50">
        <v>70.7</v>
      </c>
      <c r="F42" s="50">
        <v>84.5</v>
      </c>
      <c r="G42" s="50">
        <v>71.7</v>
      </c>
      <c r="H42" s="50">
        <v>98</v>
      </c>
    </row>
    <row r="43" ht="31.5" customHeight="1" spans="1:8">
      <c r="A43" s="50" t="s">
        <v>118</v>
      </c>
      <c r="B43" s="51">
        <v>42</v>
      </c>
      <c r="C43" s="50">
        <v>74.6</v>
      </c>
      <c r="D43" s="50">
        <v>59.7</v>
      </c>
      <c r="E43" s="50">
        <v>74.9</v>
      </c>
      <c r="F43" s="50">
        <v>86.7</v>
      </c>
      <c r="G43" s="50">
        <v>99.2</v>
      </c>
      <c r="H43" s="50">
        <v>76.8</v>
      </c>
    </row>
    <row r="44" ht="61.5" customHeight="1" spans="1:8">
      <c r="A44" s="52" t="s">
        <v>10269</v>
      </c>
      <c r="B44" s="53">
        <v>43</v>
      </c>
      <c r="C44" s="52">
        <v>74.1</v>
      </c>
      <c r="D44" s="52">
        <v>67.2</v>
      </c>
      <c r="E44" s="52">
        <v>61.5</v>
      </c>
      <c r="F44" s="52">
        <v>96</v>
      </c>
      <c r="G44" s="52">
        <v>55.7</v>
      </c>
      <c r="H44" s="52">
        <v>71.2</v>
      </c>
    </row>
    <row r="45" ht="31.5" customHeight="1" spans="1:8">
      <c r="A45" s="50" t="s">
        <v>122</v>
      </c>
      <c r="B45" s="51">
        <v>44</v>
      </c>
      <c r="C45" s="50">
        <v>73.6</v>
      </c>
      <c r="D45" s="50">
        <v>56.9</v>
      </c>
      <c r="E45" s="50">
        <v>68.7</v>
      </c>
      <c r="F45" s="50">
        <v>90.4</v>
      </c>
      <c r="G45" s="50">
        <v>78.4</v>
      </c>
      <c r="H45" s="50">
        <v>91</v>
      </c>
    </row>
    <row r="46" ht="76.5" customHeight="1" spans="1:8">
      <c r="A46" s="52" t="s">
        <v>10270</v>
      </c>
      <c r="B46" s="53">
        <v>45</v>
      </c>
      <c r="C46" s="52">
        <v>73.2</v>
      </c>
      <c r="D46" s="52">
        <v>59.1</v>
      </c>
      <c r="E46" s="52">
        <v>61.1</v>
      </c>
      <c r="F46" s="52">
        <v>95.7</v>
      </c>
      <c r="G46" s="52">
        <v>60.9</v>
      </c>
      <c r="H46" s="52">
        <v>92.5</v>
      </c>
    </row>
    <row r="47" ht="31.5" customHeight="1" spans="1:8">
      <c r="A47" s="52" t="s">
        <v>125</v>
      </c>
      <c r="B47" s="53">
        <v>46</v>
      </c>
      <c r="C47" s="52">
        <v>73</v>
      </c>
      <c r="D47" s="52">
        <v>62</v>
      </c>
      <c r="E47" s="52">
        <v>72.4</v>
      </c>
      <c r="F47" s="52">
        <v>82.5</v>
      </c>
      <c r="G47" s="52">
        <v>43.5</v>
      </c>
      <c r="H47" s="52">
        <v>91</v>
      </c>
    </row>
    <row r="48" ht="106.5" customHeight="1" spans="1:8">
      <c r="A48" s="50" t="s">
        <v>10271</v>
      </c>
      <c r="B48" s="51">
        <v>47</v>
      </c>
      <c r="C48" s="50">
        <v>72.9</v>
      </c>
      <c r="D48" s="50">
        <v>68.2</v>
      </c>
      <c r="E48" s="50">
        <v>73.5</v>
      </c>
      <c r="F48" s="50">
        <v>75.5</v>
      </c>
      <c r="G48" s="50">
        <v>78.8</v>
      </c>
      <c r="H48" s="50">
        <v>76.3</v>
      </c>
    </row>
    <row r="49" ht="91.5" customHeight="1" spans="1:8">
      <c r="A49" s="50" t="s">
        <v>128</v>
      </c>
      <c r="B49" s="51">
        <v>48</v>
      </c>
      <c r="C49" s="50">
        <v>72.7</v>
      </c>
      <c r="D49" s="50">
        <v>67.1</v>
      </c>
      <c r="E49" s="50">
        <v>78.9</v>
      </c>
      <c r="F49" s="50">
        <v>78.1</v>
      </c>
      <c r="G49" s="50">
        <v>50.1</v>
      </c>
      <c r="H49" s="50">
        <v>56.2</v>
      </c>
    </row>
    <row r="50" ht="31.5" customHeight="1" spans="1:8">
      <c r="A50" s="50" t="s">
        <v>133</v>
      </c>
      <c r="B50" s="51">
        <v>49</v>
      </c>
      <c r="C50" s="50">
        <v>72.4</v>
      </c>
      <c r="D50" s="50">
        <v>51.1</v>
      </c>
      <c r="E50" s="50">
        <v>68.8</v>
      </c>
      <c r="F50" s="50">
        <v>94</v>
      </c>
      <c r="G50" s="50">
        <v>66.4</v>
      </c>
      <c r="H50" s="50">
        <v>87.3</v>
      </c>
    </row>
    <row r="51" ht="46.5" customHeight="1" spans="1:8">
      <c r="A51" s="50" t="s">
        <v>135</v>
      </c>
      <c r="B51" s="51">
        <v>50</v>
      </c>
      <c r="C51" s="50">
        <v>72.3</v>
      </c>
      <c r="D51" s="50">
        <v>66.2</v>
      </c>
      <c r="E51" s="50">
        <v>73.1</v>
      </c>
      <c r="F51" s="50">
        <v>87.5</v>
      </c>
      <c r="G51" s="50">
        <v>51.3</v>
      </c>
      <c r="H51" s="50">
        <v>40.1</v>
      </c>
    </row>
    <row r="52" ht="31.5" customHeight="1" spans="1:8">
      <c r="A52" s="50" t="s">
        <v>138</v>
      </c>
      <c r="B52" s="51">
        <v>51</v>
      </c>
      <c r="C52" s="50">
        <v>72</v>
      </c>
      <c r="D52" s="50">
        <v>71.8</v>
      </c>
      <c r="E52" s="50">
        <v>75.8</v>
      </c>
      <c r="F52" s="50">
        <v>74.5</v>
      </c>
      <c r="G52" s="50">
        <v>77.3</v>
      </c>
      <c r="H52" s="50">
        <v>45.2</v>
      </c>
    </row>
    <row r="53" ht="61.5" customHeight="1" spans="1:8">
      <c r="A53" s="50" t="s">
        <v>140</v>
      </c>
      <c r="B53" s="51">
        <v>52</v>
      </c>
      <c r="C53" s="50">
        <v>71.2</v>
      </c>
      <c r="D53" s="50">
        <v>75.3</v>
      </c>
      <c r="E53" s="50">
        <v>82.9</v>
      </c>
      <c r="F53" s="50">
        <v>59.9</v>
      </c>
      <c r="G53" s="50">
        <v>100</v>
      </c>
      <c r="H53" s="50">
        <v>43.7</v>
      </c>
    </row>
    <row r="54" ht="76.5" customHeight="1" spans="1:8">
      <c r="A54" s="52" t="s">
        <v>143</v>
      </c>
      <c r="B54" s="53">
        <v>53</v>
      </c>
      <c r="C54" s="52">
        <v>71.1</v>
      </c>
      <c r="D54" s="52">
        <v>55.9</v>
      </c>
      <c r="E54" s="52">
        <v>66.5</v>
      </c>
      <c r="F54" s="52">
        <v>84.3</v>
      </c>
      <c r="G54" s="52">
        <v>82</v>
      </c>
      <c r="H54" s="52">
        <v>93.2</v>
      </c>
    </row>
    <row r="55" ht="61.5" customHeight="1" spans="1:8">
      <c r="A55" s="52" t="s">
        <v>6727</v>
      </c>
      <c r="B55" s="53">
        <f>54</f>
        <v>54</v>
      </c>
      <c r="C55" s="52">
        <v>70.9</v>
      </c>
      <c r="D55" s="52">
        <v>54.5</v>
      </c>
      <c r="E55" s="52">
        <v>63.7</v>
      </c>
      <c r="F55" s="52">
        <v>91.3</v>
      </c>
      <c r="G55" s="52">
        <v>45.3</v>
      </c>
      <c r="H55" s="52">
        <v>92.7</v>
      </c>
    </row>
    <row r="56" ht="61.5" customHeight="1" spans="1:8">
      <c r="A56" s="52" t="s">
        <v>146</v>
      </c>
      <c r="B56" s="54">
        <f>54</f>
        <v>54</v>
      </c>
      <c r="C56" s="52">
        <v>70.9</v>
      </c>
      <c r="D56" s="52">
        <v>53.1</v>
      </c>
      <c r="E56" s="52">
        <v>65.8</v>
      </c>
      <c r="F56" s="52">
        <v>88.5</v>
      </c>
      <c r="G56" s="52">
        <v>73.2</v>
      </c>
      <c r="H56" s="52">
        <v>90.6</v>
      </c>
    </row>
    <row r="57" ht="46.5" customHeight="1" spans="1:8">
      <c r="A57" s="50" t="s">
        <v>10272</v>
      </c>
      <c r="B57" s="51">
        <v>56</v>
      </c>
      <c r="C57" s="50">
        <v>70.8</v>
      </c>
      <c r="D57" s="50">
        <v>75.2</v>
      </c>
      <c r="E57" s="50">
        <v>76.2</v>
      </c>
      <c r="F57" s="50">
        <v>67.6</v>
      </c>
      <c r="G57" s="50">
        <v>96.6</v>
      </c>
      <c r="H57" s="50">
        <v>35.9</v>
      </c>
    </row>
    <row r="58" ht="76.5" customHeight="1" spans="1:8">
      <c r="A58" s="50" t="s">
        <v>151</v>
      </c>
      <c r="B58" s="51">
        <v>57</v>
      </c>
      <c r="C58" s="50">
        <v>70.6</v>
      </c>
      <c r="D58" s="50">
        <v>60.3</v>
      </c>
      <c r="E58" s="50">
        <v>56.8</v>
      </c>
      <c r="F58" s="50">
        <v>98.2</v>
      </c>
      <c r="G58" s="50">
        <v>47.5</v>
      </c>
      <c r="H58" s="50">
        <v>64</v>
      </c>
    </row>
    <row r="59" ht="121.5" customHeight="1" spans="1:8">
      <c r="A59" s="52" t="s">
        <v>153</v>
      </c>
      <c r="B59" s="53">
        <v>58</v>
      </c>
      <c r="C59" s="52">
        <v>70.5</v>
      </c>
      <c r="D59" s="52">
        <v>51.4</v>
      </c>
      <c r="E59" s="52">
        <v>63.4</v>
      </c>
      <c r="F59" s="52">
        <v>87.7</v>
      </c>
      <c r="G59" s="52">
        <v>95</v>
      </c>
      <c r="H59" s="52">
        <v>97.7</v>
      </c>
    </row>
    <row r="60" ht="76.5" customHeight="1" spans="1:8">
      <c r="A60" s="50" t="s">
        <v>157</v>
      </c>
      <c r="B60" s="51">
        <v>59</v>
      </c>
      <c r="C60" s="50">
        <v>70.3</v>
      </c>
      <c r="D60" s="50">
        <v>50.4</v>
      </c>
      <c r="E60" s="50">
        <v>60.2</v>
      </c>
      <c r="F60" s="50">
        <v>93.2</v>
      </c>
      <c r="G60" s="50">
        <v>100</v>
      </c>
      <c r="H60" s="50">
        <v>88.8</v>
      </c>
    </row>
    <row r="61" ht="61.5" customHeight="1" spans="1:8">
      <c r="A61" s="52" t="s">
        <v>160</v>
      </c>
      <c r="B61" s="54">
        <v>60</v>
      </c>
      <c r="C61" s="52">
        <v>69.6</v>
      </c>
      <c r="D61" s="52">
        <v>48</v>
      </c>
      <c r="E61" s="52">
        <v>64.1</v>
      </c>
      <c r="F61" s="52">
        <v>93.3</v>
      </c>
      <c r="G61" s="52">
        <v>44.4</v>
      </c>
      <c r="H61" s="52">
        <v>91.9</v>
      </c>
    </row>
    <row r="62" ht="31.5" customHeight="1" spans="1:8">
      <c r="A62" s="50" t="s">
        <v>163</v>
      </c>
      <c r="B62" s="51">
        <v>61</v>
      </c>
      <c r="C62" s="50">
        <v>69.3</v>
      </c>
      <c r="D62" s="50">
        <v>64.5</v>
      </c>
      <c r="E62" s="50">
        <v>58</v>
      </c>
      <c r="F62" s="50">
        <v>89.5</v>
      </c>
      <c r="G62" s="50">
        <v>39</v>
      </c>
      <c r="H62" s="50">
        <v>63.3</v>
      </c>
    </row>
    <row r="63" ht="61.5" customHeight="1" spans="1:8">
      <c r="A63" s="52" t="s">
        <v>10030</v>
      </c>
      <c r="B63" s="53">
        <v>62</v>
      </c>
      <c r="C63" s="52">
        <v>69</v>
      </c>
      <c r="D63" s="52">
        <v>51.3</v>
      </c>
      <c r="E63" s="52">
        <v>69.2</v>
      </c>
      <c r="F63" s="52">
        <v>81.8</v>
      </c>
      <c r="G63" s="52">
        <v>45.6</v>
      </c>
      <c r="H63" s="52">
        <v>96</v>
      </c>
    </row>
    <row r="64" ht="61.5" customHeight="1" spans="1:8">
      <c r="A64" s="50" t="s">
        <v>166</v>
      </c>
      <c r="B64" s="51">
        <v>63</v>
      </c>
      <c r="C64" s="50">
        <v>68.5</v>
      </c>
      <c r="D64" s="50">
        <v>59.7</v>
      </c>
      <c r="E64" s="50">
        <v>66.3</v>
      </c>
      <c r="F64" s="50">
        <v>80.9</v>
      </c>
      <c r="G64" s="50">
        <v>52.4</v>
      </c>
      <c r="H64" s="50">
        <v>68.7</v>
      </c>
    </row>
    <row r="65" ht="76.5" customHeight="1" spans="1:8">
      <c r="A65" s="50" t="s">
        <v>7719</v>
      </c>
      <c r="B65" s="51">
        <v>64</v>
      </c>
      <c r="C65" s="50">
        <v>68.4</v>
      </c>
      <c r="D65" s="50">
        <v>44.6</v>
      </c>
      <c r="E65" s="50">
        <v>61.5</v>
      </c>
      <c r="F65" s="50">
        <v>96.2</v>
      </c>
      <c r="G65" s="50">
        <v>80.1</v>
      </c>
      <c r="H65" s="50">
        <v>76</v>
      </c>
    </row>
    <row r="66" ht="61.5" customHeight="1" spans="1:8">
      <c r="A66" s="50" t="s">
        <v>169</v>
      </c>
      <c r="B66" s="51">
        <v>65</v>
      </c>
      <c r="C66" s="50">
        <v>68.3</v>
      </c>
      <c r="D66" s="50">
        <v>58.9</v>
      </c>
      <c r="E66" s="50">
        <v>58.6</v>
      </c>
      <c r="F66" s="50">
        <v>90.4</v>
      </c>
      <c r="G66" s="50">
        <v>43.8</v>
      </c>
      <c r="H66" s="50">
        <v>63.7</v>
      </c>
    </row>
    <row r="67" ht="31.5" customHeight="1" spans="1:8">
      <c r="A67" s="50" t="s">
        <v>172</v>
      </c>
      <c r="B67" s="51">
        <v>66</v>
      </c>
      <c r="C67" s="50">
        <v>68.2</v>
      </c>
      <c r="D67" s="50">
        <v>44.3</v>
      </c>
      <c r="E67" s="50">
        <v>66</v>
      </c>
      <c r="F67" s="50">
        <v>91.2</v>
      </c>
      <c r="G67" s="50">
        <v>72.7</v>
      </c>
      <c r="H67" s="50">
        <v>78.8</v>
      </c>
    </row>
    <row r="68" ht="31.5" customHeight="1" spans="1:8">
      <c r="A68" s="52" t="s">
        <v>175</v>
      </c>
      <c r="B68" s="53">
        <v>67</v>
      </c>
      <c r="C68" s="52">
        <v>68.1</v>
      </c>
      <c r="D68" s="52">
        <v>67.3</v>
      </c>
      <c r="E68" s="52">
        <v>74.8</v>
      </c>
      <c r="F68" s="52">
        <v>62.8</v>
      </c>
      <c r="G68" s="52">
        <v>100</v>
      </c>
      <c r="H68" s="52">
        <v>55.1</v>
      </c>
    </row>
    <row r="69" ht="31.5" customHeight="1" spans="1:8">
      <c r="A69" s="50" t="s">
        <v>178</v>
      </c>
      <c r="B69" s="51">
        <v>68</v>
      </c>
      <c r="C69" s="50">
        <v>68</v>
      </c>
      <c r="D69" s="50">
        <v>77.5</v>
      </c>
      <c r="E69" s="50">
        <v>79.1</v>
      </c>
      <c r="F69" s="50">
        <v>52.3</v>
      </c>
      <c r="G69" s="50">
        <v>88.6</v>
      </c>
      <c r="H69" s="50">
        <v>40.5</v>
      </c>
    </row>
    <row r="70" ht="76.5" customHeight="1" spans="1:8">
      <c r="A70" s="50" t="s">
        <v>7473</v>
      </c>
      <c r="B70" s="51">
        <v>69</v>
      </c>
      <c r="C70" s="50">
        <v>67.8</v>
      </c>
      <c r="D70" s="50">
        <v>58.9</v>
      </c>
      <c r="E70" s="50">
        <v>59.7</v>
      </c>
      <c r="F70" s="50">
        <v>93.3</v>
      </c>
      <c r="G70" s="50">
        <v>46</v>
      </c>
      <c r="H70" s="50">
        <v>41.7</v>
      </c>
    </row>
    <row r="71" ht="76.5" customHeight="1" spans="1:8">
      <c r="A71" s="50" t="s">
        <v>181</v>
      </c>
      <c r="B71" s="51">
        <v>70</v>
      </c>
      <c r="C71" s="50">
        <v>67.7</v>
      </c>
      <c r="D71" s="50">
        <v>58.8</v>
      </c>
      <c r="E71" s="50">
        <v>76.4</v>
      </c>
      <c r="F71" s="50">
        <v>59.1</v>
      </c>
      <c r="G71" s="50">
        <v>93.4</v>
      </c>
      <c r="H71" s="50">
        <v>94.2</v>
      </c>
    </row>
    <row r="72" ht="31.5" customHeight="1" spans="1:8">
      <c r="A72" s="50" t="s">
        <v>183</v>
      </c>
      <c r="B72" s="51">
        <f>71</f>
        <v>71</v>
      </c>
      <c r="C72" s="50">
        <v>67.5</v>
      </c>
      <c r="D72" s="50">
        <v>55.9</v>
      </c>
      <c r="E72" s="50">
        <v>56.1</v>
      </c>
      <c r="F72" s="50">
        <v>92.9</v>
      </c>
      <c r="G72" s="50">
        <v>41.1</v>
      </c>
      <c r="H72" s="50">
        <v>65.9</v>
      </c>
    </row>
    <row r="73" ht="31.5" customHeight="1" spans="1:8">
      <c r="A73" s="52" t="s">
        <v>10273</v>
      </c>
      <c r="B73" s="53">
        <f>71</f>
        <v>71</v>
      </c>
      <c r="C73" s="52">
        <v>67.5</v>
      </c>
      <c r="D73" s="52">
        <v>51.1</v>
      </c>
      <c r="E73" s="52">
        <v>59</v>
      </c>
      <c r="F73" s="52">
        <v>85.9</v>
      </c>
      <c r="G73" s="52">
        <v>63.5</v>
      </c>
      <c r="H73" s="52">
        <v>95.1</v>
      </c>
    </row>
    <row r="74" ht="61.5" customHeight="1" spans="1:8">
      <c r="A74" s="50" t="s">
        <v>10274</v>
      </c>
      <c r="B74" s="51">
        <v>73</v>
      </c>
      <c r="C74" s="50">
        <v>67.2</v>
      </c>
      <c r="D74" s="50">
        <v>48.5</v>
      </c>
      <c r="E74" s="50">
        <v>52.2</v>
      </c>
      <c r="F74" s="50">
        <v>98.8</v>
      </c>
      <c r="G74" s="50">
        <v>87.1</v>
      </c>
      <c r="H74" s="50">
        <v>69.3</v>
      </c>
    </row>
    <row r="75" ht="106.5" customHeight="1" spans="1:8">
      <c r="A75" s="52" t="s">
        <v>10275</v>
      </c>
      <c r="B75" s="53">
        <v>74</v>
      </c>
      <c r="C75" s="52">
        <v>67.1</v>
      </c>
      <c r="D75" s="52">
        <v>65</v>
      </c>
      <c r="E75" s="52">
        <v>64.9</v>
      </c>
      <c r="F75" s="52">
        <v>78.8</v>
      </c>
      <c r="G75" s="52">
        <v>69.4</v>
      </c>
      <c r="H75" s="52">
        <v>36.9</v>
      </c>
    </row>
    <row r="76" ht="61.5" customHeight="1" spans="1:8">
      <c r="A76" s="52" t="s">
        <v>186</v>
      </c>
      <c r="B76" s="53">
        <v>75</v>
      </c>
      <c r="C76" s="52">
        <v>66.6</v>
      </c>
      <c r="D76" s="52">
        <v>45.4</v>
      </c>
      <c r="E76" s="52">
        <v>57.6</v>
      </c>
      <c r="F76" s="52">
        <v>90.4</v>
      </c>
      <c r="G76" s="52">
        <v>75.8</v>
      </c>
      <c r="H76" s="52">
        <v>89.8</v>
      </c>
    </row>
    <row r="77" ht="31.5" customHeight="1" spans="1:8">
      <c r="A77" s="52" t="s">
        <v>189</v>
      </c>
      <c r="B77" s="53">
        <v>76</v>
      </c>
      <c r="C77" s="52">
        <v>66.5</v>
      </c>
      <c r="D77" s="52">
        <v>43.8</v>
      </c>
      <c r="E77" s="52">
        <v>53.4</v>
      </c>
      <c r="F77" s="52">
        <v>98.6</v>
      </c>
      <c r="G77" s="52">
        <v>43.5</v>
      </c>
      <c r="H77" s="52">
        <v>89.4</v>
      </c>
    </row>
    <row r="78" ht="31.5" customHeight="1" spans="1:8">
      <c r="A78" s="52" t="s">
        <v>192</v>
      </c>
      <c r="B78" s="53">
        <v>77</v>
      </c>
      <c r="C78" s="52">
        <v>66.4</v>
      </c>
      <c r="D78" s="52">
        <v>43.2</v>
      </c>
      <c r="E78" s="52">
        <v>64.4</v>
      </c>
      <c r="F78" s="52">
        <v>86.6</v>
      </c>
      <c r="G78" s="52">
        <v>68.4</v>
      </c>
      <c r="H78" s="52">
        <v>85.4</v>
      </c>
    </row>
    <row r="79" ht="61.5" customHeight="1" spans="1:8">
      <c r="A79" s="50" t="s">
        <v>10276</v>
      </c>
      <c r="B79" s="51">
        <v>78</v>
      </c>
      <c r="C79" s="50">
        <v>66.3</v>
      </c>
      <c r="D79" s="50">
        <v>67</v>
      </c>
      <c r="E79" s="50">
        <v>68.9</v>
      </c>
      <c r="F79" s="50">
        <v>63.9</v>
      </c>
      <c r="G79" s="50">
        <v>94.8</v>
      </c>
      <c r="H79" s="50">
        <v>52.8</v>
      </c>
    </row>
    <row r="80" ht="76.5" customHeight="1" spans="1:8">
      <c r="A80" s="52" t="s">
        <v>195</v>
      </c>
      <c r="B80" s="53">
        <v>79</v>
      </c>
      <c r="C80" s="52">
        <v>65.8</v>
      </c>
      <c r="D80" s="52">
        <v>46.6</v>
      </c>
      <c r="E80" s="52">
        <v>57</v>
      </c>
      <c r="F80" s="52">
        <v>86.7</v>
      </c>
      <c r="G80" s="52">
        <v>56</v>
      </c>
      <c r="H80" s="52">
        <v>97.6</v>
      </c>
    </row>
    <row r="81" ht="61.5" customHeight="1" spans="1:8">
      <c r="A81" s="52" t="s">
        <v>200</v>
      </c>
      <c r="B81" s="54">
        <v>80</v>
      </c>
      <c r="C81" s="52">
        <v>65.7</v>
      </c>
      <c r="D81" s="52">
        <v>38.6</v>
      </c>
      <c r="E81" s="52">
        <v>57.1</v>
      </c>
      <c r="F81" s="52">
        <v>95.6</v>
      </c>
      <c r="G81" s="52">
        <v>64.4</v>
      </c>
      <c r="H81" s="52">
        <v>89.7</v>
      </c>
    </row>
    <row r="82" ht="76.5" customHeight="1" spans="1:8">
      <c r="A82" s="50" t="s">
        <v>202</v>
      </c>
      <c r="B82" s="51">
        <v>81</v>
      </c>
      <c r="C82" s="50">
        <v>65.5</v>
      </c>
      <c r="D82" s="50">
        <v>59.7</v>
      </c>
      <c r="E82" s="50">
        <v>62.9</v>
      </c>
      <c r="F82" s="50">
        <v>78.7</v>
      </c>
      <c r="G82" s="50">
        <v>48.4</v>
      </c>
      <c r="H82" s="50">
        <v>51.8</v>
      </c>
    </row>
    <row r="83" ht="31.5" customHeight="1" spans="1:8">
      <c r="A83" s="50" t="s">
        <v>204</v>
      </c>
      <c r="B83" s="51">
        <f>82</f>
        <v>82</v>
      </c>
      <c r="C83" s="50">
        <v>65.3</v>
      </c>
      <c r="D83" s="50">
        <v>54.8</v>
      </c>
      <c r="E83" s="50">
        <v>46</v>
      </c>
      <c r="F83" s="50">
        <v>98</v>
      </c>
      <c r="G83" s="50">
        <v>48.6</v>
      </c>
      <c r="H83" s="50">
        <v>59.8</v>
      </c>
    </row>
    <row r="84" ht="46.5" customHeight="1" spans="1:8">
      <c r="A84" s="52" t="s">
        <v>207</v>
      </c>
      <c r="B84" s="53">
        <f>82</f>
        <v>82</v>
      </c>
      <c r="C84" s="52">
        <v>65.3</v>
      </c>
      <c r="D84" s="52">
        <v>43.3</v>
      </c>
      <c r="E84" s="52">
        <v>50.8</v>
      </c>
      <c r="F84" s="52">
        <v>96.5</v>
      </c>
      <c r="G84" s="52">
        <v>41.9</v>
      </c>
      <c r="H84" s="52">
        <v>93.8</v>
      </c>
    </row>
    <row r="85" ht="31.5" customHeight="1" spans="1:8">
      <c r="A85" s="50" t="s">
        <v>210</v>
      </c>
      <c r="B85" s="51">
        <f>82</f>
        <v>82</v>
      </c>
      <c r="C85" s="50">
        <v>65.3</v>
      </c>
      <c r="D85" s="50">
        <v>51.5</v>
      </c>
      <c r="E85" s="50">
        <v>50.7</v>
      </c>
      <c r="F85" s="50">
        <v>87.5</v>
      </c>
      <c r="G85" s="50">
        <v>57.6</v>
      </c>
      <c r="H85" s="50">
        <v>93</v>
      </c>
    </row>
    <row r="86" ht="46.5" customHeight="1" spans="1:8">
      <c r="A86" s="52" t="s">
        <v>213</v>
      </c>
      <c r="B86" s="53">
        <v>85</v>
      </c>
      <c r="C86" s="52">
        <v>65.1</v>
      </c>
      <c r="D86" s="52">
        <v>42.7</v>
      </c>
      <c r="E86" s="52">
        <v>51.1</v>
      </c>
      <c r="F86" s="52">
        <v>94.6</v>
      </c>
      <c r="G86" s="52">
        <v>89.9</v>
      </c>
      <c r="H86" s="52">
        <v>84.7</v>
      </c>
    </row>
    <row r="87" ht="46.5" customHeight="1" spans="1:8">
      <c r="A87" s="50" t="s">
        <v>6722</v>
      </c>
      <c r="B87" s="51">
        <f>86</f>
        <v>86</v>
      </c>
      <c r="C87" s="50">
        <v>64.9</v>
      </c>
      <c r="D87" s="50">
        <v>55.2</v>
      </c>
      <c r="E87" s="50">
        <v>64.3</v>
      </c>
      <c r="F87" s="50">
        <v>75.6</v>
      </c>
      <c r="G87" s="50">
        <v>42.8</v>
      </c>
      <c r="H87" s="50">
        <v>70.5</v>
      </c>
    </row>
    <row r="88" ht="46.5" customHeight="1" spans="1:8">
      <c r="A88" s="50" t="s">
        <v>10277</v>
      </c>
      <c r="B88" s="51">
        <f>86</f>
        <v>86</v>
      </c>
      <c r="C88" s="50">
        <v>64.9</v>
      </c>
      <c r="D88" s="50">
        <v>51.1</v>
      </c>
      <c r="E88" s="50">
        <v>58.2</v>
      </c>
      <c r="F88" s="50">
        <v>84.5</v>
      </c>
      <c r="G88" s="50">
        <v>79.9</v>
      </c>
      <c r="H88" s="50">
        <v>64.1</v>
      </c>
    </row>
    <row r="89" ht="46.5" customHeight="1" spans="1:8">
      <c r="A89" s="52" t="s">
        <v>10032</v>
      </c>
      <c r="B89" s="53">
        <v>88</v>
      </c>
      <c r="C89" s="52">
        <v>64.7</v>
      </c>
      <c r="D89" s="52">
        <v>42.7</v>
      </c>
      <c r="E89" s="52">
        <v>51.8</v>
      </c>
      <c r="F89" s="52">
        <v>92.2</v>
      </c>
      <c r="G89" s="52">
        <v>65.3</v>
      </c>
      <c r="H89" s="52">
        <v>93.6</v>
      </c>
    </row>
    <row r="90" ht="31.5" customHeight="1" spans="1:8">
      <c r="A90" s="50" t="s">
        <v>216</v>
      </c>
      <c r="B90" s="51">
        <v>89</v>
      </c>
      <c r="C90" s="50">
        <v>64.6</v>
      </c>
      <c r="D90" s="50">
        <v>51.6</v>
      </c>
      <c r="E90" s="50">
        <v>56.1</v>
      </c>
      <c r="F90" s="50">
        <v>86</v>
      </c>
      <c r="G90" s="50">
        <v>55</v>
      </c>
      <c r="H90" s="50">
        <v>68.7</v>
      </c>
    </row>
    <row r="91" ht="46.5" customHeight="1" spans="1:8">
      <c r="A91" s="50" t="s">
        <v>219</v>
      </c>
      <c r="B91" s="51">
        <v>90</v>
      </c>
      <c r="C91" s="50">
        <v>64.5</v>
      </c>
      <c r="D91" s="50">
        <v>58.7</v>
      </c>
      <c r="E91" s="50">
        <v>58.3</v>
      </c>
      <c r="F91" s="50">
        <v>76.6</v>
      </c>
      <c r="G91" s="50">
        <v>40</v>
      </c>
      <c r="H91" s="50">
        <v>72.3</v>
      </c>
    </row>
    <row r="92" ht="46.5" customHeight="1" spans="1:8">
      <c r="A92" s="50" t="s">
        <v>6726</v>
      </c>
      <c r="B92" s="51">
        <f>91</f>
        <v>91</v>
      </c>
      <c r="C92" s="50">
        <v>64.2</v>
      </c>
      <c r="D92" s="50">
        <v>54.2</v>
      </c>
      <c r="E92" s="50">
        <v>62.4</v>
      </c>
      <c r="F92" s="50">
        <v>74.8</v>
      </c>
      <c r="G92" s="50">
        <v>41.7</v>
      </c>
      <c r="H92" s="50">
        <v>76.4</v>
      </c>
    </row>
    <row r="93" ht="136.5" customHeight="1" spans="1:8">
      <c r="A93" s="50" t="s">
        <v>10278</v>
      </c>
      <c r="B93" s="51">
        <f>91</f>
        <v>91</v>
      </c>
      <c r="C93" s="50">
        <v>64.2</v>
      </c>
      <c r="D93" s="50">
        <v>64.5</v>
      </c>
      <c r="E93" s="50">
        <v>66</v>
      </c>
      <c r="F93" s="50">
        <v>65.7</v>
      </c>
      <c r="G93" s="50">
        <v>100</v>
      </c>
      <c r="H93" s="50">
        <v>38.2</v>
      </c>
    </row>
    <row r="94" ht="46.5" customHeight="1" spans="1:8">
      <c r="A94" s="50" t="s">
        <v>222</v>
      </c>
      <c r="B94" s="51">
        <v>93</v>
      </c>
      <c r="C94" s="50">
        <v>63.9</v>
      </c>
      <c r="D94" s="50">
        <v>56.7</v>
      </c>
      <c r="E94" s="50">
        <v>55.2</v>
      </c>
      <c r="F94" s="50">
        <v>79.1</v>
      </c>
      <c r="G94" s="50">
        <v>54.6</v>
      </c>
      <c r="H94" s="50">
        <v>69.7</v>
      </c>
    </row>
    <row r="95" ht="31.5" customHeight="1" spans="1:8">
      <c r="A95" s="50" t="s">
        <v>225</v>
      </c>
      <c r="B95" s="51">
        <v>94</v>
      </c>
      <c r="C95" s="50">
        <v>63.7</v>
      </c>
      <c r="D95" s="50">
        <v>46</v>
      </c>
      <c r="E95" s="50">
        <v>46.5</v>
      </c>
      <c r="F95" s="50">
        <v>90.7</v>
      </c>
      <c r="G95" s="50">
        <v>86.3</v>
      </c>
      <c r="H95" s="50">
        <v>88.2</v>
      </c>
    </row>
    <row r="96" ht="61.5" customHeight="1" spans="1:8">
      <c r="A96" s="50" t="s">
        <v>230</v>
      </c>
      <c r="B96" s="51">
        <f>95</f>
        <v>95</v>
      </c>
      <c r="C96" s="50">
        <v>63.6</v>
      </c>
      <c r="D96" s="50">
        <v>43.5</v>
      </c>
      <c r="E96" s="50">
        <v>51.6</v>
      </c>
      <c r="F96" s="50">
        <v>93.6</v>
      </c>
      <c r="G96" s="50">
        <v>59.4</v>
      </c>
      <c r="H96" s="50">
        <v>73.2</v>
      </c>
    </row>
    <row r="97" ht="61.5" customHeight="1" spans="1:8">
      <c r="A97" s="50" t="s">
        <v>10279</v>
      </c>
      <c r="B97" s="51">
        <f>95</f>
        <v>95</v>
      </c>
      <c r="C97" s="50">
        <v>63.6</v>
      </c>
      <c r="D97" s="50">
        <v>58.5</v>
      </c>
      <c r="E97" s="50">
        <v>58.8</v>
      </c>
      <c r="F97" s="50">
        <v>64.8</v>
      </c>
      <c r="G97" s="50">
        <v>72.7</v>
      </c>
      <c r="H97" s="50">
        <v>95.6</v>
      </c>
    </row>
    <row r="98" ht="31.5" customHeight="1" spans="1:8">
      <c r="A98" s="50" t="s">
        <v>227</v>
      </c>
      <c r="B98" s="51">
        <f>95</f>
        <v>95</v>
      </c>
      <c r="C98" s="50">
        <v>63.6</v>
      </c>
      <c r="D98" s="50">
        <v>58.4</v>
      </c>
      <c r="E98" s="50">
        <v>58.2</v>
      </c>
      <c r="F98" s="50">
        <v>74.3</v>
      </c>
      <c r="G98" s="50">
        <v>87.3</v>
      </c>
      <c r="H98" s="50">
        <v>55.2</v>
      </c>
    </row>
    <row r="99" ht="46.5" customHeight="1" spans="1:8">
      <c r="A99" s="50" t="s">
        <v>233</v>
      </c>
      <c r="B99" s="51">
        <v>98</v>
      </c>
      <c r="C99" s="50">
        <v>63.5</v>
      </c>
      <c r="D99" s="50">
        <v>49.5</v>
      </c>
      <c r="E99" s="50">
        <v>47.5</v>
      </c>
      <c r="F99" s="50">
        <v>96.5</v>
      </c>
      <c r="G99" s="50">
        <v>66.7</v>
      </c>
      <c r="H99" s="50">
        <v>50.6</v>
      </c>
    </row>
    <row r="100" ht="61.5" customHeight="1" spans="1:8">
      <c r="A100" s="52" t="s">
        <v>235</v>
      </c>
      <c r="B100" s="53">
        <f>99</f>
        <v>99</v>
      </c>
      <c r="C100" s="52">
        <v>63.4</v>
      </c>
      <c r="D100" s="52">
        <v>47.2</v>
      </c>
      <c r="E100" s="52">
        <v>53</v>
      </c>
      <c r="F100" s="52">
        <v>79.9</v>
      </c>
      <c r="G100" s="52">
        <v>76.6</v>
      </c>
      <c r="H100" s="52">
        <v>99.6</v>
      </c>
    </row>
    <row r="101" ht="46.5" customHeight="1" spans="1:8">
      <c r="A101" s="50" t="s">
        <v>238</v>
      </c>
      <c r="B101" s="51">
        <f>99</f>
        <v>99</v>
      </c>
      <c r="C101" s="50">
        <v>63.4</v>
      </c>
      <c r="D101" s="50">
        <v>56.8</v>
      </c>
      <c r="E101" s="50">
        <v>64.5</v>
      </c>
      <c r="F101" s="50">
        <v>66.1</v>
      </c>
      <c r="G101" s="50">
        <v>93.8</v>
      </c>
      <c r="H101" s="50">
        <v>65.1</v>
      </c>
    </row>
    <row r="102" ht="31.5" customHeight="1" spans="1:8">
      <c r="A102" s="50" t="s">
        <v>241</v>
      </c>
      <c r="B102" s="51">
        <f>101</f>
        <v>101</v>
      </c>
      <c r="C102" s="50">
        <v>63</v>
      </c>
      <c r="D102" s="50">
        <v>47</v>
      </c>
      <c r="E102" s="50">
        <v>44.1</v>
      </c>
      <c r="F102" s="50">
        <v>86.5</v>
      </c>
      <c r="G102" s="50">
        <v>99.2</v>
      </c>
      <c r="H102" s="50">
        <v>96.8</v>
      </c>
    </row>
    <row r="103" ht="46.5" customHeight="1" spans="1:8">
      <c r="A103" s="52" t="s">
        <v>5916</v>
      </c>
      <c r="B103" s="53">
        <f>101</f>
        <v>101</v>
      </c>
      <c r="C103" s="52">
        <v>63</v>
      </c>
      <c r="D103" s="52">
        <v>51.7</v>
      </c>
      <c r="E103" s="52">
        <v>36.7</v>
      </c>
      <c r="F103" s="52">
        <v>91.9</v>
      </c>
      <c r="G103" s="52">
        <v>74.2</v>
      </c>
      <c r="H103" s="52">
        <v>93.6</v>
      </c>
    </row>
    <row r="104" ht="61.5" customHeight="1" spans="1:8">
      <c r="A104" s="50" t="s">
        <v>10280</v>
      </c>
      <c r="B104" s="51">
        <f>101</f>
        <v>101</v>
      </c>
      <c r="C104" s="50">
        <v>63</v>
      </c>
      <c r="D104" s="50">
        <v>55.1</v>
      </c>
      <c r="E104" s="50">
        <v>56.9</v>
      </c>
      <c r="F104" s="50">
        <v>81.2</v>
      </c>
      <c r="G104" s="50">
        <v>77.8</v>
      </c>
      <c r="H104" s="50">
        <v>41.7</v>
      </c>
    </row>
    <row r="105" ht="76.5" customHeight="1" spans="1:8">
      <c r="A105" s="50" t="s">
        <v>244</v>
      </c>
      <c r="B105" s="51">
        <f>104</f>
        <v>104</v>
      </c>
      <c r="C105" s="50">
        <v>62.9</v>
      </c>
      <c r="D105" s="50">
        <v>48.1</v>
      </c>
      <c r="E105" s="50">
        <v>57.7</v>
      </c>
      <c r="F105" s="50">
        <v>89.7</v>
      </c>
      <c r="G105" s="50">
        <v>40</v>
      </c>
      <c r="H105" s="50">
        <v>42.6</v>
      </c>
    </row>
    <row r="106" ht="46.5" customHeight="1" spans="1:8">
      <c r="A106" s="50" t="s">
        <v>247</v>
      </c>
      <c r="B106" s="51">
        <f>104</f>
        <v>104</v>
      </c>
      <c r="C106" s="50">
        <v>62.9</v>
      </c>
      <c r="D106" s="50">
        <v>44.8</v>
      </c>
      <c r="E106" s="50">
        <v>49.6</v>
      </c>
      <c r="F106" s="50">
        <v>88.1</v>
      </c>
      <c r="G106" s="50">
        <v>42.7</v>
      </c>
      <c r="H106" s="50">
        <v>94.9</v>
      </c>
    </row>
    <row r="107" ht="46.5" customHeight="1" spans="1:8">
      <c r="A107" s="50" t="s">
        <v>249</v>
      </c>
      <c r="B107" s="51">
        <v>106</v>
      </c>
      <c r="C107" s="50">
        <v>62.8</v>
      </c>
      <c r="D107" s="50">
        <v>56.2</v>
      </c>
      <c r="E107" s="50">
        <v>55.6</v>
      </c>
      <c r="F107" s="50">
        <v>78.8</v>
      </c>
      <c r="G107" s="50">
        <v>39.9</v>
      </c>
      <c r="H107" s="50">
        <v>61.9</v>
      </c>
    </row>
    <row r="108" ht="31.5" customHeight="1" spans="1:8">
      <c r="A108" s="50" t="s">
        <v>252</v>
      </c>
      <c r="B108" s="51">
        <v>107</v>
      </c>
      <c r="C108" s="50">
        <v>62.7</v>
      </c>
      <c r="D108" s="50">
        <v>48.6</v>
      </c>
      <c r="E108" s="50">
        <v>60.1</v>
      </c>
      <c r="F108" s="50">
        <v>77.8</v>
      </c>
      <c r="G108" s="50">
        <v>80</v>
      </c>
      <c r="H108" s="50">
        <v>63.9</v>
      </c>
    </row>
    <row r="109" ht="61.5" customHeight="1" spans="1:8">
      <c r="A109" s="50" t="s">
        <v>255</v>
      </c>
      <c r="B109" s="51">
        <f>108</f>
        <v>108</v>
      </c>
      <c r="C109" s="50">
        <v>62.6</v>
      </c>
      <c r="D109" s="50">
        <v>40.5</v>
      </c>
      <c r="E109" s="50">
        <v>46.2</v>
      </c>
      <c r="F109" s="50">
        <v>95.2</v>
      </c>
      <c r="G109" s="50">
        <v>42.3</v>
      </c>
      <c r="H109" s="50">
        <v>92.2</v>
      </c>
    </row>
    <row r="110" ht="61.5" customHeight="1" spans="1:8">
      <c r="A110" s="50" t="s">
        <v>258</v>
      </c>
      <c r="B110" s="51">
        <f>108</f>
        <v>108</v>
      </c>
      <c r="C110" s="50">
        <v>62.6</v>
      </c>
      <c r="D110" s="50">
        <v>41.4</v>
      </c>
      <c r="E110" s="50">
        <v>47.5</v>
      </c>
      <c r="F110" s="50">
        <v>92.3</v>
      </c>
      <c r="G110" s="50">
        <v>44.1</v>
      </c>
      <c r="H110" s="50">
        <v>94.6</v>
      </c>
    </row>
    <row r="111" ht="46.5" customHeight="1" spans="1:8">
      <c r="A111" s="50" t="s">
        <v>262</v>
      </c>
      <c r="B111" s="51">
        <v>110</v>
      </c>
      <c r="C111" s="50">
        <v>62.5</v>
      </c>
      <c r="D111" s="50">
        <v>45.9</v>
      </c>
      <c r="E111" s="50">
        <v>58.5</v>
      </c>
      <c r="F111" s="50">
        <v>86.6</v>
      </c>
      <c r="G111" s="50">
        <v>39.1</v>
      </c>
      <c r="H111" s="50">
        <v>57</v>
      </c>
    </row>
    <row r="112" ht="46.5" customHeight="1" spans="1:8">
      <c r="A112" s="52" t="s">
        <v>266</v>
      </c>
      <c r="B112" s="53">
        <v>111</v>
      </c>
      <c r="C112" s="52">
        <v>62.3</v>
      </c>
      <c r="D112" s="52">
        <v>50.9</v>
      </c>
      <c r="E112" s="52">
        <v>53.2</v>
      </c>
      <c r="F112" s="52">
        <v>75.8</v>
      </c>
      <c r="G112" s="52">
        <v>76.5</v>
      </c>
      <c r="H112" s="52">
        <v>85.5</v>
      </c>
    </row>
    <row r="113" ht="76.5" customHeight="1" spans="1:8">
      <c r="A113" s="50" t="s">
        <v>10281</v>
      </c>
      <c r="B113" s="51">
        <v>112</v>
      </c>
      <c r="C113" s="50">
        <v>62.2</v>
      </c>
      <c r="D113" s="50">
        <v>53</v>
      </c>
      <c r="E113" s="50">
        <v>51.2</v>
      </c>
      <c r="F113" s="50">
        <v>83.4</v>
      </c>
      <c r="G113" s="50">
        <v>55.3</v>
      </c>
      <c r="H113" s="50">
        <v>60.3</v>
      </c>
    </row>
    <row r="114" ht="46.5" customHeight="1" spans="1:8">
      <c r="A114" s="50" t="s">
        <v>268</v>
      </c>
      <c r="B114" s="51">
        <v>113</v>
      </c>
      <c r="C114" s="50">
        <v>61.9</v>
      </c>
      <c r="D114" s="50">
        <v>47.8</v>
      </c>
      <c r="E114" s="50">
        <v>52.8</v>
      </c>
      <c r="F114" s="50">
        <v>80.8</v>
      </c>
      <c r="G114" s="50">
        <v>96.2</v>
      </c>
      <c r="H114" s="50">
        <v>67.3</v>
      </c>
    </row>
    <row r="115" ht="61.5" customHeight="1" spans="1:8">
      <c r="A115" s="50" t="s">
        <v>271</v>
      </c>
      <c r="B115" s="51">
        <f>114</f>
        <v>114</v>
      </c>
      <c r="C115" s="50">
        <v>61.7</v>
      </c>
      <c r="D115" s="50">
        <v>45.1</v>
      </c>
      <c r="E115" s="50">
        <v>47.5</v>
      </c>
      <c r="F115" s="50">
        <v>87.2</v>
      </c>
      <c r="G115" s="50">
        <v>55</v>
      </c>
      <c r="H115" s="50">
        <v>84.7</v>
      </c>
    </row>
    <row r="116" ht="46.5" customHeight="1" spans="1:8">
      <c r="A116" s="52" t="s">
        <v>10282</v>
      </c>
      <c r="B116" s="53">
        <f>114</f>
        <v>114</v>
      </c>
      <c r="C116" s="52">
        <v>61.7</v>
      </c>
      <c r="D116" s="52">
        <v>51.5</v>
      </c>
      <c r="E116" s="52">
        <v>44.8</v>
      </c>
      <c r="F116" s="52">
        <v>89.3</v>
      </c>
      <c r="G116" s="52">
        <v>37.3</v>
      </c>
      <c r="H116" s="52">
        <v>68.3</v>
      </c>
    </row>
    <row r="117" ht="46.5" customHeight="1" spans="1:8">
      <c r="A117" s="52" t="s">
        <v>273</v>
      </c>
      <c r="B117" s="53">
        <f>114</f>
        <v>114</v>
      </c>
      <c r="C117" s="52">
        <v>61.7</v>
      </c>
      <c r="D117" s="52">
        <v>43.6</v>
      </c>
      <c r="E117" s="52">
        <v>46.4</v>
      </c>
      <c r="F117" s="52">
        <v>89.5</v>
      </c>
      <c r="G117" s="52">
        <v>47.4</v>
      </c>
      <c r="H117" s="52">
        <v>88.5</v>
      </c>
    </row>
    <row r="118" ht="31.5" customHeight="1" spans="1:8">
      <c r="A118" s="52" t="s">
        <v>275</v>
      </c>
      <c r="B118" s="54">
        <v>117</v>
      </c>
      <c r="C118" s="52">
        <v>61.2</v>
      </c>
      <c r="D118" s="52">
        <v>40.6</v>
      </c>
      <c r="E118" s="52">
        <v>60</v>
      </c>
      <c r="F118" s="52">
        <v>77.6</v>
      </c>
      <c r="G118" s="52">
        <v>74.1</v>
      </c>
      <c r="H118" s="52">
        <v>77.9</v>
      </c>
    </row>
    <row r="119" ht="31.5" customHeight="1" spans="1:8">
      <c r="A119" s="52" t="s">
        <v>278</v>
      </c>
      <c r="B119" s="53">
        <v>118</v>
      </c>
      <c r="C119" s="52">
        <v>61.1</v>
      </c>
      <c r="D119" s="52">
        <v>48.8</v>
      </c>
      <c r="E119" s="52">
        <v>52.7</v>
      </c>
      <c r="F119" s="52">
        <v>72.9</v>
      </c>
      <c r="G119" s="52">
        <v>82.7</v>
      </c>
      <c r="H119" s="52">
        <v>89.2</v>
      </c>
    </row>
    <row r="120" ht="46.5" customHeight="1" spans="1:8">
      <c r="A120" s="50" t="s">
        <v>286</v>
      </c>
      <c r="B120" s="51">
        <f>119</f>
        <v>119</v>
      </c>
      <c r="C120" s="50">
        <v>61</v>
      </c>
      <c r="D120" s="50">
        <v>46.3</v>
      </c>
      <c r="E120" s="50">
        <v>53.8</v>
      </c>
      <c r="F120" s="50">
        <v>83.9</v>
      </c>
      <c r="G120" s="50">
        <v>40.1</v>
      </c>
      <c r="H120" s="50">
        <v>63</v>
      </c>
    </row>
    <row r="121" ht="31.5" customHeight="1" spans="1:8">
      <c r="A121" s="50" t="s">
        <v>281</v>
      </c>
      <c r="B121" s="51">
        <f>119</f>
        <v>119</v>
      </c>
      <c r="C121" s="50">
        <v>61</v>
      </c>
      <c r="D121" s="50">
        <v>40.5</v>
      </c>
      <c r="E121" s="50">
        <v>55.5</v>
      </c>
      <c r="F121" s="50">
        <v>81</v>
      </c>
      <c r="G121" s="50">
        <v>79.5</v>
      </c>
      <c r="H121" s="50">
        <v>78.5</v>
      </c>
    </row>
    <row r="122" ht="76.5" customHeight="1" spans="1:8">
      <c r="A122" s="50" t="s">
        <v>287</v>
      </c>
      <c r="B122" s="51">
        <v>121</v>
      </c>
      <c r="C122" s="50">
        <v>60.9</v>
      </c>
      <c r="D122" s="50">
        <v>38.4</v>
      </c>
      <c r="E122" s="50">
        <v>52.2</v>
      </c>
      <c r="F122" s="50">
        <v>87.5</v>
      </c>
      <c r="G122" s="50">
        <v>59.1</v>
      </c>
      <c r="H122" s="50">
        <v>79.4</v>
      </c>
    </row>
    <row r="123" ht="46.5" customHeight="1" spans="1:8">
      <c r="A123" s="50" t="s">
        <v>290</v>
      </c>
      <c r="B123" s="51">
        <v>122</v>
      </c>
      <c r="C123" s="50">
        <v>60.8</v>
      </c>
      <c r="D123" s="50">
        <v>38.7</v>
      </c>
      <c r="E123" s="50">
        <v>40</v>
      </c>
      <c r="F123" s="50">
        <v>96.9</v>
      </c>
      <c r="G123" s="50">
        <v>38.3</v>
      </c>
      <c r="H123" s="50">
        <v>94.9</v>
      </c>
    </row>
    <row r="124" ht="31.5" customHeight="1" spans="1:8">
      <c r="A124" s="50" t="s">
        <v>293</v>
      </c>
      <c r="B124" s="51">
        <v>123</v>
      </c>
      <c r="C124" s="50">
        <v>60.7</v>
      </c>
      <c r="D124" s="50">
        <v>59.8</v>
      </c>
      <c r="E124" s="50">
        <v>40.4</v>
      </c>
      <c r="F124" s="50">
        <v>88.2</v>
      </c>
      <c r="G124" s="50">
        <v>40</v>
      </c>
      <c r="H124" s="50">
        <v>42</v>
      </c>
    </row>
    <row r="125" ht="76.5" customHeight="1" spans="1:8">
      <c r="A125" s="50" t="s">
        <v>295</v>
      </c>
      <c r="B125" s="51">
        <f>124</f>
        <v>124</v>
      </c>
      <c r="C125" s="50">
        <v>60.4</v>
      </c>
      <c r="D125" s="50">
        <v>34.3</v>
      </c>
      <c r="E125" s="50">
        <v>41.3</v>
      </c>
      <c r="F125" s="50">
        <v>97.7</v>
      </c>
      <c r="G125" s="50">
        <v>44</v>
      </c>
      <c r="H125" s="50">
        <v>97.1</v>
      </c>
    </row>
    <row r="126" ht="31.5" customHeight="1" spans="1:8">
      <c r="A126" s="50" t="s">
        <v>299</v>
      </c>
      <c r="B126" s="51">
        <f>124</f>
        <v>124</v>
      </c>
      <c r="C126" s="50">
        <v>60.4</v>
      </c>
      <c r="D126" s="50">
        <v>49.4</v>
      </c>
      <c r="E126" s="50">
        <v>59.3</v>
      </c>
      <c r="F126" s="50">
        <v>65.1</v>
      </c>
      <c r="G126" s="50">
        <v>44.8</v>
      </c>
      <c r="H126" s="50">
        <v>95.8</v>
      </c>
    </row>
    <row r="127" ht="31.5" customHeight="1" spans="1:8">
      <c r="A127" s="50" t="s">
        <v>303</v>
      </c>
      <c r="B127" s="51">
        <v>126</v>
      </c>
      <c r="C127" s="50">
        <v>60.2</v>
      </c>
      <c r="D127" s="50">
        <v>40.1</v>
      </c>
      <c r="E127" s="50">
        <v>48.5</v>
      </c>
      <c r="F127" s="50">
        <v>89</v>
      </c>
      <c r="G127" s="50">
        <v>44.5</v>
      </c>
      <c r="H127" s="50">
        <v>77</v>
      </c>
    </row>
    <row r="128" ht="61.5" customHeight="1" spans="1:8">
      <c r="A128" s="50" t="s">
        <v>10283</v>
      </c>
      <c r="B128" s="51">
        <v>127</v>
      </c>
      <c r="C128" s="50">
        <v>60.1</v>
      </c>
      <c r="D128" s="50">
        <v>55.9</v>
      </c>
      <c r="E128" s="50">
        <v>64.2</v>
      </c>
      <c r="F128" s="50">
        <v>56.9</v>
      </c>
      <c r="G128" s="50">
        <v>67.8</v>
      </c>
      <c r="H128" s="50">
        <v>71.1</v>
      </c>
    </row>
    <row r="129" ht="46.5" customHeight="1" spans="1:8">
      <c r="A129" s="50" t="s">
        <v>306</v>
      </c>
      <c r="B129" s="51">
        <f>128</f>
        <v>128</v>
      </c>
      <c r="C129" s="50">
        <v>59.8</v>
      </c>
      <c r="D129" s="50">
        <v>46.5</v>
      </c>
      <c r="E129" s="50">
        <v>54.4</v>
      </c>
      <c r="F129" s="50">
        <v>75.4</v>
      </c>
      <c r="G129" s="50">
        <v>96.1</v>
      </c>
      <c r="H129" s="50">
        <v>60.4</v>
      </c>
    </row>
    <row r="130" ht="31.5" customHeight="1" spans="1:8">
      <c r="A130" s="50" t="s">
        <v>308</v>
      </c>
      <c r="B130" s="51">
        <f>128</f>
        <v>128</v>
      </c>
      <c r="C130" s="50">
        <v>59.8</v>
      </c>
      <c r="D130" s="50">
        <v>46</v>
      </c>
      <c r="E130" s="50">
        <v>47.8</v>
      </c>
      <c r="F130" s="50">
        <v>79.3</v>
      </c>
      <c r="G130" s="50">
        <v>40.5</v>
      </c>
      <c r="H130" s="50">
        <v>91.8</v>
      </c>
    </row>
    <row r="131" ht="61.5" customHeight="1" spans="1:8">
      <c r="A131" s="50" t="s">
        <v>311</v>
      </c>
      <c r="B131" s="51">
        <v>130</v>
      </c>
      <c r="C131" s="50">
        <v>59.6</v>
      </c>
      <c r="D131" s="50">
        <v>41.8</v>
      </c>
      <c r="E131" s="50">
        <v>44.1</v>
      </c>
      <c r="F131" s="50">
        <v>86.6</v>
      </c>
      <c r="G131" s="50">
        <v>41.7</v>
      </c>
      <c r="H131" s="50">
        <v>90.4</v>
      </c>
    </row>
    <row r="132" ht="46.5" customHeight="1" spans="1:8">
      <c r="A132" s="50" t="s">
        <v>317</v>
      </c>
      <c r="B132" s="51">
        <f>131</f>
        <v>131</v>
      </c>
      <c r="C132" s="50">
        <v>59.4</v>
      </c>
      <c r="D132" s="50">
        <v>36.4</v>
      </c>
      <c r="E132" s="50">
        <v>46.2</v>
      </c>
      <c r="F132" s="50">
        <v>90.4</v>
      </c>
      <c r="G132" s="50">
        <v>83.5</v>
      </c>
      <c r="H132" s="50">
        <v>71.8</v>
      </c>
    </row>
    <row r="133" ht="76.5" customHeight="1" spans="1:8">
      <c r="A133" s="52" t="s">
        <v>314</v>
      </c>
      <c r="B133" s="53">
        <f>131</f>
        <v>131</v>
      </c>
      <c r="C133" s="52">
        <v>59.4</v>
      </c>
      <c r="D133" s="52">
        <v>34.9</v>
      </c>
      <c r="E133" s="52">
        <v>48.1</v>
      </c>
      <c r="F133" s="52">
        <v>85.6</v>
      </c>
      <c r="G133" s="52">
        <v>69.2</v>
      </c>
      <c r="H133" s="52">
        <v>94.4</v>
      </c>
    </row>
    <row r="134" ht="76.5" customHeight="1" spans="1:8">
      <c r="A134" s="50" t="s">
        <v>320</v>
      </c>
      <c r="B134" s="51">
        <v>133</v>
      </c>
      <c r="C134" s="50">
        <v>59.3</v>
      </c>
      <c r="D134" s="50">
        <v>36.9</v>
      </c>
      <c r="E134" s="50">
        <v>42.1</v>
      </c>
      <c r="F134" s="50">
        <v>90.5</v>
      </c>
      <c r="G134" s="50">
        <v>49.7</v>
      </c>
      <c r="H134" s="50">
        <v>96</v>
      </c>
    </row>
    <row r="135" ht="61.5" customHeight="1" spans="1:8">
      <c r="A135" s="50" t="s">
        <v>323</v>
      </c>
      <c r="B135" s="51">
        <v>134</v>
      </c>
      <c r="C135" s="50">
        <v>59</v>
      </c>
      <c r="D135" s="50">
        <v>48.4</v>
      </c>
      <c r="E135" s="50">
        <v>40.6</v>
      </c>
      <c r="F135" s="50">
        <v>90.7</v>
      </c>
      <c r="G135" s="50">
        <v>43.4</v>
      </c>
      <c r="H135" s="50">
        <v>52.9</v>
      </c>
    </row>
    <row r="136" ht="61.5" customHeight="1" spans="1:8">
      <c r="A136" s="50" t="s">
        <v>325</v>
      </c>
      <c r="B136" s="51">
        <v>135</v>
      </c>
      <c r="C136" s="50">
        <v>58.7</v>
      </c>
      <c r="D136" s="50">
        <v>35.8</v>
      </c>
      <c r="E136" s="50">
        <v>47.6</v>
      </c>
      <c r="F136" s="50">
        <v>83</v>
      </c>
      <c r="G136" s="50">
        <v>72.3</v>
      </c>
      <c r="H136" s="50">
        <v>92.3</v>
      </c>
    </row>
    <row r="137" ht="46.5" customHeight="1" spans="1:8">
      <c r="A137" s="50" t="s">
        <v>328</v>
      </c>
      <c r="B137" s="51">
        <v>136</v>
      </c>
      <c r="C137" s="50">
        <v>58.6</v>
      </c>
      <c r="D137" s="50">
        <v>55.5</v>
      </c>
      <c r="E137" s="50">
        <v>35</v>
      </c>
      <c r="F137" s="50">
        <v>88</v>
      </c>
      <c r="G137" s="50">
        <v>54</v>
      </c>
      <c r="H137" s="50">
        <v>49.1</v>
      </c>
    </row>
    <row r="138" ht="31.5" customHeight="1" spans="1:8">
      <c r="A138" s="50" t="s">
        <v>6733</v>
      </c>
      <c r="B138" s="51">
        <f>137</f>
        <v>137</v>
      </c>
      <c r="C138" s="50">
        <v>58.5</v>
      </c>
      <c r="D138" s="50">
        <v>32.4</v>
      </c>
      <c r="E138" s="50">
        <v>41.3</v>
      </c>
      <c r="F138" s="50">
        <v>94.8</v>
      </c>
      <c r="G138" s="50">
        <v>39.2</v>
      </c>
      <c r="H138" s="50">
        <v>92.7</v>
      </c>
    </row>
    <row r="139" ht="31.5" customHeight="1" spans="1:8">
      <c r="A139" s="52" t="s">
        <v>331</v>
      </c>
      <c r="B139" s="53">
        <f>137</f>
        <v>137</v>
      </c>
      <c r="C139" s="52">
        <v>58.5</v>
      </c>
      <c r="D139" s="52">
        <v>41.7</v>
      </c>
      <c r="E139" s="52">
        <v>45.4</v>
      </c>
      <c r="F139" s="52">
        <v>82.6</v>
      </c>
      <c r="G139" s="52">
        <v>51</v>
      </c>
      <c r="H139" s="52">
        <v>84.1</v>
      </c>
    </row>
    <row r="140" ht="46.5" customHeight="1" spans="1:8">
      <c r="A140" s="50" t="s">
        <v>10033</v>
      </c>
      <c r="B140" s="51">
        <f>139</f>
        <v>139</v>
      </c>
      <c r="C140" s="50">
        <v>58.4</v>
      </c>
      <c r="D140" s="50">
        <v>36.8</v>
      </c>
      <c r="E140" s="50">
        <v>44.3</v>
      </c>
      <c r="F140" s="50">
        <v>85.4</v>
      </c>
      <c r="G140" s="50">
        <v>56.4</v>
      </c>
      <c r="H140" s="50">
        <v>94.3</v>
      </c>
    </row>
    <row r="141" ht="46.5" customHeight="1" spans="1:8">
      <c r="A141" s="52" t="s">
        <v>10284</v>
      </c>
      <c r="B141" s="53">
        <f>139</f>
        <v>139</v>
      </c>
      <c r="C141" s="52">
        <v>58.4</v>
      </c>
      <c r="D141" s="52">
        <v>33.3</v>
      </c>
      <c r="E141" s="52">
        <v>40</v>
      </c>
      <c r="F141" s="52">
        <v>96</v>
      </c>
      <c r="G141" s="52">
        <v>41.8</v>
      </c>
      <c r="H141" s="52">
        <v>87.8</v>
      </c>
    </row>
    <row r="142" ht="46.5" customHeight="1" spans="1:8">
      <c r="A142" s="52" t="s">
        <v>6732</v>
      </c>
      <c r="B142" s="53">
        <f>139</f>
        <v>139</v>
      </c>
      <c r="C142" s="52">
        <v>58.4</v>
      </c>
      <c r="D142" s="52">
        <v>34.9</v>
      </c>
      <c r="E142" s="52">
        <v>51.6</v>
      </c>
      <c r="F142" s="52">
        <v>85.5</v>
      </c>
      <c r="G142" s="52">
        <v>48</v>
      </c>
      <c r="H142" s="52">
        <v>74.7</v>
      </c>
    </row>
    <row r="143" ht="46.5" customHeight="1" spans="1:8">
      <c r="A143" s="50" t="s">
        <v>335</v>
      </c>
      <c r="B143" s="51">
        <f>139</f>
        <v>139</v>
      </c>
      <c r="C143" s="50">
        <v>58.4</v>
      </c>
      <c r="D143" s="50">
        <v>40.7</v>
      </c>
      <c r="E143" s="50">
        <v>45.2</v>
      </c>
      <c r="F143" s="50">
        <v>87.8</v>
      </c>
      <c r="G143" s="50">
        <v>79.4</v>
      </c>
      <c r="H143" s="50">
        <v>57.3</v>
      </c>
    </row>
    <row r="144" ht="31.5" customHeight="1" spans="1:8">
      <c r="A144" s="50" t="s">
        <v>10285</v>
      </c>
      <c r="B144" s="51">
        <f>139</f>
        <v>139</v>
      </c>
      <c r="C144" s="50">
        <v>58.4</v>
      </c>
      <c r="D144" s="50">
        <v>39.3</v>
      </c>
      <c r="E144" s="50">
        <v>44</v>
      </c>
      <c r="F144" s="50">
        <v>85.9</v>
      </c>
      <c r="G144" s="50">
        <v>38.4</v>
      </c>
      <c r="H144" s="50">
        <v>88.7</v>
      </c>
    </row>
    <row r="145" ht="91.5" customHeight="1" spans="1:8">
      <c r="A145" s="50" t="s">
        <v>10286</v>
      </c>
      <c r="B145" s="51">
        <v>144</v>
      </c>
      <c r="C145" s="50">
        <v>58.3</v>
      </c>
      <c r="D145" s="50">
        <v>46.2</v>
      </c>
      <c r="E145" s="50">
        <v>42.9</v>
      </c>
      <c r="F145" s="50">
        <v>90.6</v>
      </c>
      <c r="G145" s="50">
        <v>44.2</v>
      </c>
      <c r="H145" s="50">
        <v>43.4</v>
      </c>
    </row>
    <row r="146" ht="46.5" customHeight="1" spans="1:8">
      <c r="A146" s="52" t="s">
        <v>337</v>
      </c>
      <c r="B146" s="53">
        <v>145</v>
      </c>
      <c r="C146" s="52">
        <v>58.2</v>
      </c>
      <c r="D146" s="52">
        <v>38.4</v>
      </c>
      <c r="E146" s="52">
        <v>49.6</v>
      </c>
      <c r="F146" s="52">
        <v>75.5</v>
      </c>
      <c r="G146" s="52">
        <v>73.2</v>
      </c>
      <c r="H146" s="52">
        <v>98.1</v>
      </c>
    </row>
    <row r="147" ht="46.5" customHeight="1" spans="1:8">
      <c r="A147" s="50" t="s">
        <v>341</v>
      </c>
      <c r="B147" s="51">
        <v>146</v>
      </c>
      <c r="C147" s="50">
        <v>58</v>
      </c>
      <c r="D147" s="50">
        <v>44.5</v>
      </c>
      <c r="E147" s="50">
        <v>46.5</v>
      </c>
      <c r="F147" s="50">
        <v>80</v>
      </c>
      <c r="G147" s="50">
        <v>77.3</v>
      </c>
      <c r="H147" s="50">
        <v>64.4</v>
      </c>
    </row>
    <row r="148" ht="31.5" customHeight="1" spans="1:8">
      <c r="A148" s="50" t="s">
        <v>343</v>
      </c>
      <c r="B148" s="51">
        <v>147</v>
      </c>
      <c r="C148" s="50">
        <v>57.9</v>
      </c>
      <c r="D148" s="50">
        <v>46.5</v>
      </c>
      <c r="E148" s="50">
        <v>39.7</v>
      </c>
      <c r="F148" s="50">
        <v>84.4</v>
      </c>
      <c r="G148" s="50">
        <v>44.5</v>
      </c>
      <c r="H148" s="50">
        <v>75.3</v>
      </c>
    </row>
    <row r="149" ht="61.5" customHeight="1" spans="1:8">
      <c r="A149" s="50" t="s">
        <v>349</v>
      </c>
      <c r="B149" s="51">
        <f>148</f>
        <v>148</v>
      </c>
      <c r="C149" s="50">
        <v>57.8</v>
      </c>
      <c r="D149" s="50">
        <v>45.6</v>
      </c>
      <c r="E149" s="50">
        <v>46.3</v>
      </c>
      <c r="F149" s="50">
        <v>85.5</v>
      </c>
      <c r="G149" s="50">
        <v>44.6</v>
      </c>
      <c r="H149" s="50">
        <v>45.6</v>
      </c>
    </row>
    <row r="150" ht="31.5" customHeight="1" spans="1:8">
      <c r="A150" s="50" t="s">
        <v>345</v>
      </c>
      <c r="B150" s="51">
        <f>148</f>
        <v>148</v>
      </c>
      <c r="C150" s="50">
        <v>57.8</v>
      </c>
      <c r="D150" s="50">
        <v>41.6</v>
      </c>
      <c r="E150" s="50">
        <v>41.2</v>
      </c>
      <c r="F150" s="50">
        <v>89.3</v>
      </c>
      <c r="G150" s="50">
        <v>77.6</v>
      </c>
      <c r="H150" s="50">
        <v>56.1</v>
      </c>
    </row>
    <row r="151" ht="31.5" customHeight="1" spans="1:8">
      <c r="A151" s="50" t="s">
        <v>352</v>
      </c>
      <c r="B151" s="51">
        <f>148</f>
        <v>148</v>
      </c>
      <c r="C151" s="50">
        <v>57.8</v>
      </c>
      <c r="D151" s="50">
        <v>37.6</v>
      </c>
      <c r="E151" s="50">
        <v>55.7</v>
      </c>
      <c r="F151" s="50">
        <v>75.2</v>
      </c>
      <c r="G151" s="50">
        <v>71.5</v>
      </c>
      <c r="H151" s="50">
        <v>72.6</v>
      </c>
    </row>
    <row r="152" ht="31.5" customHeight="1" spans="1:8">
      <c r="A152" s="50" t="s">
        <v>358</v>
      </c>
      <c r="B152" s="51">
        <f>151</f>
        <v>151</v>
      </c>
      <c r="C152" s="50">
        <v>57.7</v>
      </c>
      <c r="D152" s="50">
        <v>55</v>
      </c>
      <c r="E152" s="50">
        <v>58.7</v>
      </c>
      <c r="F152" s="50">
        <v>64.2</v>
      </c>
      <c r="G152" s="50">
        <v>51.4</v>
      </c>
      <c r="H152" s="50">
        <v>41.4</v>
      </c>
    </row>
    <row r="153" ht="61.5" customHeight="1" spans="1:8">
      <c r="A153" s="50" t="s">
        <v>10287</v>
      </c>
      <c r="B153" s="51">
        <f>151</f>
        <v>151</v>
      </c>
      <c r="C153" s="50">
        <v>57.7</v>
      </c>
      <c r="D153" s="50">
        <v>47.8</v>
      </c>
      <c r="E153" s="50">
        <v>53.8</v>
      </c>
      <c r="F153" s="50">
        <v>75.2</v>
      </c>
      <c r="G153" s="50">
        <v>41.6</v>
      </c>
      <c r="H153" s="50">
        <v>48.3</v>
      </c>
    </row>
    <row r="154" ht="31.5" customHeight="1" spans="1:8">
      <c r="A154" s="50" t="s">
        <v>355</v>
      </c>
      <c r="B154" s="51">
        <f>151</f>
        <v>151</v>
      </c>
      <c r="C154" s="50">
        <v>57.7</v>
      </c>
      <c r="D154" s="50">
        <v>47.1</v>
      </c>
      <c r="E154" s="50">
        <v>36.7</v>
      </c>
      <c r="F154" s="50">
        <v>92.2</v>
      </c>
      <c r="G154" s="50">
        <v>43.4</v>
      </c>
      <c r="H154" s="50">
        <v>51.4</v>
      </c>
    </row>
    <row r="155" ht="61.5" customHeight="1" spans="1:8">
      <c r="A155" s="50" t="s">
        <v>361</v>
      </c>
      <c r="B155" s="51">
        <v>154</v>
      </c>
      <c r="C155" s="50">
        <v>57.6</v>
      </c>
      <c r="D155" s="50">
        <v>42</v>
      </c>
      <c r="E155" s="50">
        <v>40.5</v>
      </c>
      <c r="F155" s="50">
        <v>87</v>
      </c>
      <c r="G155" s="50">
        <v>49.3</v>
      </c>
      <c r="H155" s="50">
        <v>73.8</v>
      </c>
    </row>
    <row r="156" ht="91.5" customHeight="1" spans="1:8">
      <c r="A156" s="52" t="s">
        <v>10288</v>
      </c>
      <c r="B156" s="53">
        <v>155</v>
      </c>
      <c r="C156" s="52">
        <v>57.5</v>
      </c>
      <c r="D156" s="52">
        <v>43.5</v>
      </c>
      <c r="E156" s="52">
        <v>53.8</v>
      </c>
      <c r="F156" s="52">
        <v>68.4</v>
      </c>
      <c r="G156" s="52">
        <v>68.1</v>
      </c>
      <c r="H156" s="52">
        <v>81.1</v>
      </c>
    </row>
    <row r="157" ht="61.5" customHeight="1" spans="1:8">
      <c r="A157" s="52" t="s">
        <v>10289</v>
      </c>
      <c r="B157" s="53">
        <f>156</f>
        <v>156</v>
      </c>
      <c r="C157" s="52">
        <v>57.4</v>
      </c>
      <c r="D157" s="52">
        <v>44.8</v>
      </c>
      <c r="E157" s="52">
        <v>47.9</v>
      </c>
      <c r="F157" s="52">
        <v>79.6</v>
      </c>
      <c r="G157" s="52">
        <v>40.2</v>
      </c>
      <c r="H157" s="52">
        <v>62.5</v>
      </c>
    </row>
    <row r="158" ht="46.5" customHeight="1" spans="1:8">
      <c r="A158" s="50" t="s">
        <v>364</v>
      </c>
      <c r="B158" s="51">
        <f>156</f>
        <v>156</v>
      </c>
      <c r="C158" s="50">
        <v>57.4</v>
      </c>
      <c r="D158" s="50">
        <v>48.8</v>
      </c>
      <c r="E158" s="50">
        <v>55.7</v>
      </c>
      <c r="F158" s="50">
        <v>62</v>
      </c>
      <c r="G158" s="50">
        <v>92.6</v>
      </c>
      <c r="H158" s="50">
        <v>67.8</v>
      </c>
    </row>
    <row r="159" ht="31.5" customHeight="1" spans="1:8">
      <c r="A159" s="50" t="s">
        <v>10290</v>
      </c>
      <c r="B159" s="51">
        <f>156</f>
        <v>156</v>
      </c>
      <c r="C159" s="50">
        <v>57.4</v>
      </c>
      <c r="D159" s="50">
        <v>48.8</v>
      </c>
      <c r="E159" s="50">
        <v>50.7</v>
      </c>
      <c r="F159" s="50">
        <v>69.1</v>
      </c>
      <c r="G159" s="50">
        <v>92.4</v>
      </c>
      <c r="H159" s="50">
        <v>60.5</v>
      </c>
    </row>
    <row r="160" ht="76.5" customHeight="1" spans="1:8">
      <c r="A160" s="50" t="s">
        <v>10291</v>
      </c>
      <c r="B160" s="51">
        <f>156</f>
        <v>156</v>
      </c>
      <c r="C160" s="50">
        <v>57.4</v>
      </c>
      <c r="D160" s="50">
        <v>48.1</v>
      </c>
      <c r="E160" s="50">
        <v>39.8</v>
      </c>
      <c r="F160" s="50">
        <v>86.6</v>
      </c>
      <c r="G160" s="50">
        <v>45.8</v>
      </c>
      <c r="H160" s="50">
        <v>52.5</v>
      </c>
    </row>
    <row r="161" ht="46.5" customHeight="1" spans="1:8">
      <c r="A161" s="52" t="s">
        <v>367</v>
      </c>
      <c r="B161" s="53">
        <v>160</v>
      </c>
      <c r="C161" s="52">
        <v>57.2</v>
      </c>
      <c r="D161" s="52">
        <v>33.9</v>
      </c>
      <c r="E161" s="52">
        <v>43.8</v>
      </c>
      <c r="F161" s="52">
        <v>88.7</v>
      </c>
      <c r="G161" s="52">
        <v>53.3</v>
      </c>
      <c r="H161" s="52">
        <v>78.8</v>
      </c>
    </row>
    <row r="162" ht="46.5" customHeight="1" spans="1:8">
      <c r="A162" s="52" t="s">
        <v>6734</v>
      </c>
      <c r="B162" s="53">
        <f>161</f>
        <v>161</v>
      </c>
      <c r="C162" s="52">
        <v>57</v>
      </c>
      <c r="D162" s="52">
        <v>52.1</v>
      </c>
      <c r="E162" s="52">
        <v>40.8</v>
      </c>
      <c r="F162" s="52">
        <v>80.2</v>
      </c>
      <c r="G162" s="52">
        <v>46.4</v>
      </c>
      <c r="H162" s="52">
        <v>51.6</v>
      </c>
    </row>
    <row r="163" ht="46.5" customHeight="1" spans="1:8">
      <c r="A163" s="52" t="s">
        <v>371</v>
      </c>
      <c r="B163" s="53">
        <f>161</f>
        <v>161</v>
      </c>
      <c r="C163" s="52">
        <v>57</v>
      </c>
      <c r="D163" s="52">
        <v>36</v>
      </c>
      <c r="E163" s="52">
        <v>47.3</v>
      </c>
      <c r="F163" s="52">
        <v>79.4</v>
      </c>
      <c r="G163" s="52">
        <v>47.1</v>
      </c>
      <c r="H163" s="52">
        <v>93.7</v>
      </c>
    </row>
    <row r="164" ht="46.5" customHeight="1" spans="1:8">
      <c r="A164" s="50" t="s">
        <v>377</v>
      </c>
      <c r="B164" s="51">
        <f>163</f>
        <v>163</v>
      </c>
      <c r="C164" s="50">
        <v>56.9</v>
      </c>
      <c r="D164" s="50">
        <v>31.4</v>
      </c>
      <c r="E164" s="50">
        <v>32.9</v>
      </c>
      <c r="F164" s="50">
        <v>98.7</v>
      </c>
      <c r="G164" s="50">
        <v>41.9</v>
      </c>
      <c r="H164" s="50">
        <v>92.5</v>
      </c>
    </row>
    <row r="165" ht="76.5" customHeight="1" spans="1:8">
      <c r="A165" s="55" t="s">
        <v>374</v>
      </c>
      <c r="B165" s="56">
        <f>163</f>
        <v>163</v>
      </c>
      <c r="C165" s="55">
        <v>56.9</v>
      </c>
      <c r="D165" s="55">
        <v>81</v>
      </c>
      <c r="E165" s="55">
        <v>72.9</v>
      </c>
      <c r="F165" s="55">
        <v>9.3</v>
      </c>
      <c r="G165" s="55">
        <v>99.1</v>
      </c>
      <c r="H165" s="55">
        <v>72.4</v>
      </c>
    </row>
    <row r="166" ht="136.5" customHeight="1" spans="1:8">
      <c r="A166" s="50" t="s">
        <v>10292</v>
      </c>
      <c r="B166" s="51">
        <f>163</f>
        <v>163</v>
      </c>
      <c r="C166" s="50">
        <v>56.9</v>
      </c>
      <c r="D166" s="50">
        <v>54.7</v>
      </c>
      <c r="E166" s="50">
        <v>51.4</v>
      </c>
      <c r="F166" s="50">
        <v>67.7</v>
      </c>
      <c r="G166" s="50">
        <v>96.2</v>
      </c>
      <c r="H166" s="50">
        <v>31.8</v>
      </c>
    </row>
    <row r="167" ht="136.5" customHeight="1" spans="1:8">
      <c r="A167" s="50" t="s">
        <v>10293</v>
      </c>
      <c r="B167" s="51">
        <f>166</f>
        <v>166</v>
      </c>
      <c r="C167" s="50">
        <v>56.8</v>
      </c>
      <c r="D167" s="50">
        <v>29.8</v>
      </c>
      <c r="E167" s="50">
        <v>42.9</v>
      </c>
      <c r="F167" s="50">
        <v>95.5</v>
      </c>
      <c r="G167" s="50">
        <v>77.9</v>
      </c>
      <c r="H167" s="50">
        <v>59</v>
      </c>
    </row>
    <row r="168" ht="61.5" customHeight="1" spans="1:8">
      <c r="A168" s="50" t="s">
        <v>380</v>
      </c>
      <c r="B168" s="51">
        <f>166</f>
        <v>166</v>
      </c>
      <c r="C168" s="50">
        <v>56.8</v>
      </c>
      <c r="D168" s="50">
        <v>40.4</v>
      </c>
      <c r="E168" s="50">
        <v>44.9</v>
      </c>
      <c r="F168" s="50">
        <v>73.2</v>
      </c>
      <c r="G168" s="50">
        <v>86</v>
      </c>
      <c r="H168" s="50">
        <v>94</v>
      </c>
    </row>
    <row r="169" ht="46.5" customHeight="1" spans="1:8">
      <c r="A169" s="50" t="s">
        <v>383</v>
      </c>
      <c r="B169" s="51">
        <f>168</f>
        <v>168</v>
      </c>
      <c r="C169" s="50">
        <v>56.6</v>
      </c>
      <c r="D169" s="50">
        <v>29.4</v>
      </c>
      <c r="E169" s="50">
        <v>34.4</v>
      </c>
      <c r="F169" s="50">
        <v>96.8</v>
      </c>
      <c r="G169" s="50">
        <v>98.1</v>
      </c>
      <c r="H169" s="50">
        <v>79</v>
      </c>
    </row>
    <row r="170" ht="61.5" customHeight="1" spans="1:8">
      <c r="A170" s="50" t="s">
        <v>10294</v>
      </c>
      <c r="B170" s="51">
        <f>168</f>
        <v>168</v>
      </c>
      <c r="C170" s="50">
        <v>56.6</v>
      </c>
      <c r="D170" s="50">
        <v>39.9</v>
      </c>
      <c r="E170" s="50">
        <v>30.2</v>
      </c>
      <c r="F170" s="50">
        <v>96.2</v>
      </c>
      <c r="G170" s="50">
        <v>40.1</v>
      </c>
      <c r="H170" s="50">
        <v>76.3</v>
      </c>
    </row>
    <row r="171" ht="31.5" customHeight="1" spans="1:8">
      <c r="A171" s="50" t="s">
        <v>10295</v>
      </c>
      <c r="B171" s="51">
        <f>170</f>
        <v>170</v>
      </c>
      <c r="C171" s="50">
        <v>56.5</v>
      </c>
      <c r="D171" s="50">
        <v>45.5</v>
      </c>
      <c r="E171" s="50">
        <v>39.4</v>
      </c>
      <c r="F171" s="50">
        <v>85.5</v>
      </c>
      <c r="G171" s="50">
        <v>53.6</v>
      </c>
      <c r="H171" s="50">
        <v>54.3</v>
      </c>
    </row>
    <row r="172" ht="76.5" customHeight="1" spans="1:8">
      <c r="A172" s="50" t="s">
        <v>10296</v>
      </c>
      <c r="B172" s="51">
        <f>170</f>
        <v>170</v>
      </c>
      <c r="C172" s="50">
        <v>56.5</v>
      </c>
      <c r="D172" s="50">
        <v>39.9</v>
      </c>
      <c r="E172" s="50">
        <v>50.4</v>
      </c>
      <c r="F172" s="50">
        <v>72.8</v>
      </c>
      <c r="G172" s="50">
        <v>57.7</v>
      </c>
      <c r="H172" s="50">
        <v>82.3</v>
      </c>
    </row>
    <row r="173" ht="61.5" customHeight="1" spans="1:8">
      <c r="A173" s="50" t="s">
        <v>386</v>
      </c>
      <c r="B173" s="51">
        <f>170</f>
        <v>170</v>
      </c>
      <c r="C173" s="50">
        <v>56.5</v>
      </c>
      <c r="D173" s="50">
        <v>52.8</v>
      </c>
      <c r="E173" s="50">
        <v>54</v>
      </c>
      <c r="F173" s="50">
        <v>59.4</v>
      </c>
      <c r="G173" s="50">
        <v>98.3</v>
      </c>
      <c r="H173" s="50">
        <v>56.4</v>
      </c>
    </row>
    <row r="174" ht="31.5" customHeight="1" spans="1:8">
      <c r="A174" s="50" t="s">
        <v>389</v>
      </c>
      <c r="B174" s="51">
        <v>173</v>
      </c>
      <c r="C174" s="50">
        <v>56.4</v>
      </c>
      <c r="D174" s="50">
        <v>43.5</v>
      </c>
      <c r="E174" s="50">
        <v>40.5</v>
      </c>
      <c r="F174" s="50">
        <v>89.2</v>
      </c>
      <c r="G174" s="50">
        <v>69.4</v>
      </c>
      <c r="H174" s="50">
        <v>35.3</v>
      </c>
    </row>
    <row r="175" ht="136.5" customHeight="1" spans="1:8">
      <c r="A175" s="52" t="s">
        <v>10297</v>
      </c>
      <c r="B175" s="53">
        <v>174</v>
      </c>
      <c r="C175" s="52">
        <v>56.3</v>
      </c>
      <c r="D175" s="52">
        <v>41.3</v>
      </c>
      <c r="E175" s="52">
        <v>42</v>
      </c>
      <c r="F175" s="52">
        <v>85.9</v>
      </c>
      <c r="G175" s="52">
        <v>89.9</v>
      </c>
      <c r="H175" s="52">
        <v>43.7</v>
      </c>
    </row>
    <row r="176" ht="46.5" customHeight="1" spans="1:8">
      <c r="A176" s="50" t="s">
        <v>392</v>
      </c>
      <c r="B176" s="51">
        <v>175</v>
      </c>
      <c r="C176" s="50">
        <v>56.2</v>
      </c>
      <c r="D176" s="50">
        <v>38.7</v>
      </c>
      <c r="E176" s="50">
        <v>44.6</v>
      </c>
      <c r="F176" s="50">
        <v>76.1</v>
      </c>
      <c r="G176" s="50">
        <v>64.9</v>
      </c>
      <c r="H176" s="50">
        <v>89.8</v>
      </c>
    </row>
    <row r="177" ht="121.5" customHeight="1" spans="1:8">
      <c r="A177" s="52" t="s">
        <v>393</v>
      </c>
      <c r="B177" s="53">
        <f>176</f>
        <v>176</v>
      </c>
      <c r="C177" s="52">
        <v>56.1</v>
      </c>
      <c r="D177" s="52">
        <v>42.2</v>
      </c>
      <c r="E177" s="52">
        <v>42.6</v>
      </c>
      <c r="F177" s="52">
        <v>88.8</v>
      </c>
      <c r="G177" s="52">
        <v>83.2</v>
      </c>
      <c r="H177" s="52">
        <v>25.5</v>
      </c>
    </row>
    <row r="178" ht="46.5" customHeight="1" spans="1:8">
      <c r="A178" s="52" t="s">
        <v>398</v>
      </c>
      <c r="B178" s="53">
        <f>176</f>
        <v>176</v>
      </c>
      <c r="C178" s="52">
        <v>56.1</v>
      </c>
      <c r="D178" s="52">
        <v>33.2</v>
      </c>
      <c r="E178" s="52">
        <v>37.7</v>
      </c>
      <c r="F178" s="52">
        <v>89.4</v>
      </c>
      <c r="G178" s="52">
        <v>39.6</v>
      </c>
      <c r="H178" s="52">
        <v>94.1</v>
      </c>
    </row>
    <row r="179" ht="46.5" customHeight="1" spans="1:8">
      <c r="A179" s="50" t="s">
        <v>395</v>
      </c>
      <c r="B179" s="51">
        <f>176</f>
        <v>176</v>
      </c>
      <c r="C179" s="50">
        <v>56.1</v>
      </c>
      <c r="D179" s="50">
        <v>29.7</v>
      </c>
      <c r="E179" s="50">
        <v>50.4</v>
      </c>
      <c r="F179" s="50">
        <v>87.1</v>
      </c>
      <c r="G179" s="50">
        <v>38.3</v>
      </c>
      <c r="H179" s="50">
        <v>66.3</v>
      </c>
    </row>
    <row r="180" ht="61.5" customHeight="1" spans="1:8">
      <c r="A180" s="50" t="s">
        <v>400</v>
      </c>
      <c r="B180" s="51">
        <v>179</v>
      </c>
      <c r="C180" s="50">
        <v>56</v>
      </c>
      <c r="D180" s="50">
        <v>40</v>
      </c>
      <c r="E180" s="50">
        <v>48.2</v>
      </c>
      <c r="F180" s="50">
        <v>79</v>
      </c>
      <c r="G180" s="50">
        <v>61</v>
      </c>
      <c r="H180" s="50">
        <v>57.4</v>
      </c>
    </row>
    <row r="181" ht="46.5" customHeight="1" spans="1:8">
      <c r="A181" s="50" t="s">
        <v>8685</v>
      </c>
      <c r="B181" s="51">
        <v>180</v>
      </c>
      <c r="C181" s="50">
        <v>55.9</v>
      </c>
      <c r="D181" s="50">
        <v>45.8</v>
      </c>
      <c r="E181" s="50">
        <v>47</v>
      </c>
      <c r="F181" s="50">
        <v>78.7</v>
      </c>
      <c r="G181" s="50">
        <v>52.1</v>
      </c>
      <c r="H181" s="50">
        <v>41.3</v>
      </c>
    </row>
    <row r="182" ht="46.5" customHeight="1" spans="1:8">
      <c r="A182" s="50" t="s">
        <v>7926</v>
      </c>
      <c r="B182" s="51">
        <v>181</v>
      </c>
      <c r="C182" s="50">
        <v>55.8</v>
      </c>
      <c r="D182" s="50">
        <v>50.2</v>
      </c>
      <c r="E182" s="50">
        <v>54.8</v>
      </c>
      <c r="F182" s="50">
        <v>63.2</v>
      </c>
      <c r="G182" s="50">
        <v>45.1</v>
      </c>
      <c r="H182" s="50">
        <v>56</v>
      </c>
    </row>
    <row r="183" ht="61.5" customHeight="1" spans="1:8">
      <c r="A183" s="52" t="s">
        <v>6729</v>
      </c>
      <c r="B183" s="54">
        <v>182</v>
      </c>
      <c r="C183" s="52">
        <v>55.7</v>
      </c>
      <c r="D183" s="52">
        <v>33.1</v>
      </c>
      <c r="E183" s="52">
        <v>43.4</v>
      </c>
      <c r="F183" s="52">
        <v>89.9</v>
      </c>
      <c r="G183" s="52">
        <v>50.2</v>
      </c>
      <c r="H183" s="52">
        <v>59.9</v>
      </c>
    </row>
    <row r="184" ht="91.5" customHeight="1" spans="1:8">
      <c r="A184" s="52" t="s">
        <v>403</v>
      </c>
      <c r="B184" s="54">
        <f>183</f>
        <v>183</v>
      </c>
      <c r="C184" s="52">
        <v>55.6</v>
      </c>
      <c r="D184" s="52">
        <v>35.1</v>
      </c>
      <c r="E184" s="52">
        <v>38.8</v>
      </c>
      <c r="F184" s="52">
        <v>91.1</v>
      </c>
      <c r="G184" s="52">
        <v>43</v>
      </c>
      <c r="H184" s="52">
        <v>67.1</v>
      </c>
    </row>
    <row r="185" ht="61.5" customHeight="1" spans="1:8">
      <c r="A185" s="50" t="s">
        <v>406</v>
      </c>
      <c r="B185" s="51">
        <f>183</f>
        <v>183</v>
      </c>
      <c r="C185" s="50">
        <v>55.6</v>
      </c>
      <c r="D185" s="50">
        <v>56.7</v>
      </c>
      <c r="E185" s="50">
        <v>36.5</v>
      </c>
      <c r="F185" s="50">
        <v>74.8</v>
      </c>
      <c r="G185" s="50">
        <v>38.2</v>
      </c>
      <c r="H185" s="50">
        <v>56.4</v>
      </c>
    </row>
    <row r="186" ht="46.5" customHeight="1" spans="1:8">
      <c r="A186" s="50" t="s">
        <v>409</v>
      </c>
      <c r="B186" s="51">
        <v>185</v>
      </c>
      <c r="C186" s="50">
        <v>55.5</v>
      </c>
      <c r="D186" s="50">
        <v>43.4</v>
      </c>
      <c r="E186" s="50">
        <v>43.9</v>
      </c>
      <c r="F186" s="50">
        <v>81.4</v>
      </c>
      <c r="G186" s="50">
        <v>48.9</v>
      </c>
      <c r="H186" s="50">
        <v>49.2</v>
      </c>
    </row>
    <row r="187" ht="46.5" customHeight="1" spans="1:8">
      <c r="A187" s="50" t="s">
        <v>410</v>
      </c>
      <c r="B187" s="51">
        <v>186</v>
      </c>
      <c r="C187" s="50">
        <v>55.4</v>
      </c>
      <c r="D187" s="50">
        <v>32.6</v>
      </c>
      <c r="E187" s="50">
        <v>39.4</v>
      </c>
      <c r="F187" s="50">
        <v>91.5</v>
      </c>
      <c r="G187" s="50">
        <v>46.2</v>
      </c>
      <c r="H187" s="50">
        <v>68.9</v>
      </c>
    </row>
    <row r="188" ht="31.5" customHeight="1" spans="1:8">
      <c r="A188" s="52" t="s">
        <v>412</v>
      </c>
      <c r="B188" s="53">
        <f>187</f>
        <v>187</v>
      </c>
      <c r="C188" s="52">
        <v>55.2</v>
      </c>
      <c r="D188" s="52">
        <v>31.1</v>
      </c>
      <c r="E188" s="52">
        <v>38.9</v>
      </c>
      <c r="F188" s="52">
        <v>88.5</v>
      </c>
      <c r="G188" s="52">
        <v>41.5</v>
      </c>
      <c r="H188" s="52">
        <v>88.3</v>
      </c>
    </row>
    <row r="189" ht="61.5" customHeight="1" spans="1:8">
      <c r="A189" s="50" t="s">
        <v>10298</v>
      </c>
      <c r="B189" s="51">
        <f>187</f>
        <v>187</v>
      </c>
      <c r="C189" s="50">
        <v>55.2</v>
      </c>
      <c r="D189" s="50">
        <v>50.2</v>
      </c>
      <c r="E189" s="50">
        <v>55.5</v>
      </c>
      <c r="F189" s="50">
        <v>60.1</v>
      </c>
      <c r="G189" s="50">
        <v>75.1</v>
      </c>
      <c r="H189" s="50">
        <v>47.2</v>
      </c>
    </row>
    <row r="190" ht="61.5" customHeight="1" spans="1:8">
      <c r="A190" s="52" t="s">
        <v>415</v>
      </c>
      <c r="B190" s="53">
        <f>189</f>
        <v>189</v>
      </c>
      <c r="C190" s="52">
        <v>55</v>
      </c>
      <c r="D190" s="52">
        <v>42.4</v>
      </c>
      <c r="E190" s="52">
        <v>39.9</v>
      </c>
      <c r="F190" s="52">
        <v>81.3</v>
      </c>
      <c r="G190" s="52">
        <v>49.7</v>
      </c>
      <c r="H190" s="52">
        <v>62.8</v>
      </c>
    </row>
    <row r="191" ht="76.5" customHeight="1" spans="1:8">
      <c r="A191" s="50" t="s">
        <v>417</v>
      </c>
      <c r="B191" s="51">
        <f>189</f>
        <v>189</v>
      </c>
      <c r="C191" s="50">
        <v>55</v>
      </c>
      <c r="D191" s="50">
        <v>46.7</v>
      </c>
      <c r="E191" s="50">
        <v>54.2</v>
      </c>
      <c r="F191" s="50">
        <v>57.8</v>
      </c>
      <c r="G191" s="50">
        <v>89.7</v>
      </c>
      <c r="H191" s="50">
        <v>68.6</v>
      </c>
    </row>
    <row r="192" ht="61.5" customHeight="1" spans="1:8">
      <c r="A192" s="50" t="s">
        <v>10299</v>
      </c>
      <c r="B192" s="51">
        <v>191</v>
      </c>
      <c r="C192" s="50">
        <v>54.9</v>
      </c>
      <c r="D192" s="50">
        <v>41.2</v>
      </c>
      <c r="E192" s="50">
        <v>33.5</v>
      </c>
      <c r="F192" s="50">
        <v>87.8</v>
      </c>
      <c r="G192" s="50">
        <v>51.7</v>
      </c>
      <c r="H192" s="50">
        <v>65</v>
      </c>
    </row>
    <row r="193" ht="61.5" customHeight="1" spans="1:8">
      <c r="A193" s="50" t="s">
        <v>419</v>
      </c>
      <c r="B193" s="51">
        <f>192</f>
        <v>192</v>
      </c>
      <c r="C193" s="50">
        <v>54.8</v>
      </c>
      <c r="D193" s="50">
        <v>30.7</v>
      </c>
      <c r="E193" s="50">
        <v>34.1</v>
      </c>
      <c r="F193" s="50">
        <v>89.8</v>
      </c>
      <c r="G193" s="50">
        <v>47.5</v>
      </c>
      <c r="H193" s="50">
        <v>95.9</v>
      </c>
    </row>
    <row r="194" ht="76.5" customHeight="1" spans="1:8">
      <c r="A194" s="50" t="s">
        <v>422</v>
      </c>
      <c r="B194" s="51">
        <f>192</f>
        <v>192</v>
      </c>
      <c r="C194" s="50">
        <v>54.8</v>
      </c>
      <c r="D194" s="50">
        <v>32.6</v>
      </c>
      <c r="E194" s="50">
        <v>33.3</v>
      </c>
      <c r="F194" s="50">
        <v>95.9</v>
      </c>
      <c r="G194" s="50">
        <v>46.2</v>
      </c>
      <c r="H194" s="50">
        <v>67.9</v>
      </c>
    </row>
    <row r="195" ht="46.5" customHeight="1" spans="1:8">
      <c r="A195" s="50" t="s">
        <v>424</v>
      </c>
      <c r="B195" s="51">
        <f>194</f>
        <v>194</v>
      </c>
      <c r="C195" s="50">
        <v>54.6</v>
      </c>
      <c r="D195" s="50">
        <v>35</v>
      </c>
      <c r="E195" s="50">
        <v>27.6</v>
      </c>
      <c r="F195" s="50">
        <v>94</v>
      </c>
      <c r="G195" s="50">
        <v>61.2</v>
      </c>
      <c r="H195" s="50">
        <v>81.7</v>
      </c>
    </row>
    <row r="196" ht="31.5" customHeight="1" spans="1:8">
      <c r="A196" s="50" t="s">
        <v>426</v>
      </c>
      <c r="B196" s="51">
        <f>194</f>
        <v>194</v>
      </c>
      <c r="C196" s="50">
        <v>54.6</v>
      </c>
      <c r="D196" s="50">
        <v>48.4</v>
      </c>
      <c r="E196" s="50">
        <v>33.5</v>
      </c>
      <c r="F196" s="50">
        <v>81</v>
      </c>
      <c r="G196" s="50">
        <v>48.3</v>
      </c>
      <c r="H196" s="50">
        <v>60.2</v>
      </c>
    </row>
    <row r="197" ht="76.5" customHeight="1" spans="1:8">
      <c r="A197" s="52" t="s">
        <v>433</v>
      </c>
      <c r="B197" s="53">
        <f>196</f>
        <v>196</v>
      </c>
      <c r="C197" s="52">
        <v>54.5</v>
      </c>
      <c r="D197" s="52">
        <v>44.6</v>
      </c>
      <c r="E197" s="52">
        <v>47.5</v>
      </c>
      <c r="F197" s="52">
        <v>68.8</v>
      </c>
      <c r="G197" s="52">
        <v>90.7</v>
      </c>
      <c r="H197" s="52">
        <v>53.5</v>
      </c>
    </row>
    <row r="198" ht="31.5" customHeight="1" spans="1:8">
      <c r="A198" s="50" t="s">
        <v>429</v>
      </c>
      <c r="B198" s="51">
        <f>196</f>
        <v>196</v>
      </c>
      <c r="C198" s="50">
        <v>54.5</v>
      </c>
      <c r="D198" s="50">
        <v>57.1</v>
      </c>
      <c r="E198" s="50">
        <v>58.6</v>
      </c>
      <c r="F198" s="50">
        <v>48.6</v>
      </c>
      <c r="G198" s="50">
        <v>93.4</v>
      </c>
      <c r="H198" s="50">
        <v>38.7</v>
      </c>
    </row>
    <row r="199" ht="31.5" customHeight="1" spans="1:8">
      <c r="A199" s="50" t="s">
        <v>435</v>
      </c>
      <c r="B199" s="51">
        <f>198</f>
        <v>198</v>
      </c>
      <c r="C199" s="50">
        <v>54.4</v>
      </c>
      <c r="D199" s="50">
        <v>40</v>
      </c>
      <c r="E199" s="50">
        <v>44.6</v>
      </c>
      <c r="F199" s="50">
        <v>70</v>
      </c>
      <c r="G199" s="50">
        <v>39.4</v>
      </c>
      <c r="H199" s="50">
        <v>94.3</v>
      </c>
    </row>
    <row r="200" ht="46.5" customHeight="1" spans="1:8">
      <c r="A200" s="52" t="s">
        <v>441</v>
      </c>
      <c r="B200" s="53">
        <f>198</f>
        <v>198</v>
      </c>
      <c r="C200" s="52">
        <v>54.4</v>
      </c>
      <c r="D200" s="52">
        <v>31.1</v>
      </c>
      <c r="E200" s="52">
        <v>37.9</v>
      </c>
      <c r="F200" s="52">
        <v>84.4</v>
      </c>
      <c r="G200" s="52">
        <v>41.6</v>
      </c>
      <c r="H200" s="52">
        <v>97.4</v>
      </c>
    </row>
    <row r="201" ht="46.5" customHeight="1" spans="1:8">
      <c r="A201" s="50" t="s">
        <v>443</v>
      </c>
      <c r="B201" s="51">
        <f>198</f>
        <v>198</v>
      </c>
      <c r="C201" s="50">
        <v>54.4</v>
      </c>
      <c r="D201" s="50">
        <v>36.5</v>
      </c>
      <c r="E201" s="50">
        <v>39.6</v>
      </c>
      <c r="F201" s="50">
        <v>78.5</v>
      </c>
      <c r="G201" s="50">
        <v>42.2</v>
      </c>
      <c r="H201" s="50">
        <v>93.3</v>
      </c>
    </row>
    <row r="202" ht="87.75" customHeight="1" spans="1:8">
      <c r="A202" s="50" t="s">
        <v>604</v>
      </c>
      <c r="B202" s="51" t="s">
        <v>10300</v>
      </c>
      <c r="C202" s="50" t="s">
        <v>10301</v>
      </c>
      <c r="D202" s="50">
        <v>38.3</v>
      </c>
      <c r="E202" s="50">
        <v>40.4</v>
      </c>
      <c r="F202" s="50">
        <v>67.5</v>
      </c>
      <c r="G202" s="50">
        <v>53.2</v>
      </c>
      <c r="H202" s="50">
        <v>81.9</v>
      </c>
    </row>
    <row r="203" ht="87.75" customHeight="1" spans="1:8">
      <c r="A203" s="50" t="s">
        <v>1800</v>
      </c>
      <c r="B203" s="51" t="s">
        <v>10300</v>
      </c>
      <c r="C203" s="50" t="s">
        <v>10301</v>
      </c>
      <c r="D203" s="50">
        <v>30.2</v>
      </c>
      <c r="E203" s="50">
        <v>32.7</v>
      </c>
      <c r="F203" s="50">
        <v>85.7</v>
      </c>
      <c r="G203" s="50">
        <v>41.7</v>
      </c>
      <c r="H203" s="50">
        <v>76.4</v>
      </c>
    </row>
    <row r="204" ht="87.75" customHeight="1" spans="1:8">
      <c r="A204" s="50" t="s">
        <v>10302</v>
      </c>
      <c r="B204" s="51" t="s">
        <v>10300</v>
      </c>
      <c r="C204" s="50" t="s">
        <v>10301</v>
      </c>
      <c r="D204" s="50">
        <v>33.1</v>
      </c>
      <c r="E204" s="50">
        <v>42.4</v>
      </c>
      <c r="F204" s="50">
        <v>84.2</v>
      </c>
      <c r="G204" s="50">
        <v>42.9</v>
      </c>
      <c r="H204" s="50">
        <v>48.5</v>
      </c>
    </row>
    <row r="205" ht="87.75" customHeight="1" spans="1:8">
      <c r="A205" s="50" t="s">
        <v>1816</v>
      </c>
      <c r="B205" s="51" t="s">
        <v>10300</v>
      </c>
      <c r="C205" s="50" t="s">
        <v>10301</v>
      </c>
      <c r="D205" s="50">
        <v>36.8</v>
      </c>
      <c r="E205" s="50">
        <v>40.2</v>
      </c>
      <c r="F205" s="50">
        <v>75.9</v>
      </c>
      <c r="G205" s="50">
        <v>61.6</v>
      </c>
      <c r="H205" s="50">
        <v>79.9</v>
      </c>
    </row>
    <row r="206" ht="73.5" customHeight="1" spans="1:8">
      <c r="A206" s="52" t="s">
        <v>853</v>
      </c>
      <c r="B206" s="53" t="s">
        <v>10300</v>
      </c>
      <c r="C206" s="52" t="s">
        <v>10301</v>
      </c>
      <c r="D206" s="52">
        <v>26.5</v>
      </c>
      <c r="E206" s="52">
        <v>33.5</v>
      </c>
      <c r="F206" s="52">
        <v>83</v>
      </c>
      <c r="G206" s="52">
        <v>48.5</v>
      </c>
      <c r="H206" s="52">
        <v>95.2</v>
      </c>
    </row>
    <row r="207" ht="74.25" customHeight="1" spans="1:8">
      <c r="A207" s="50" t="s">
        <v>1873</v>
      </c>
      <c r="B207" s="51" t="s">
        <v>10300</v>
      </c>
      <c r="C207" s="50" t="s">
        <v>10301</v>
      </c>
      <c r="D207" s="50">
        <v>25.8</v>
      </c>
      <c r="E207" s="50">
        <v>30.5</v>
      </c>
      <c r="F207" s="50">
        <v>90.3</v>
      </c>
      <c r="G207" s="50">
        <v>49.5</v>
      </c>
      <c r="H207" s="50">
        <v>85.4</v>
      </c>
    </row>
    <row r="208" ht="60" customHeight="1" spans="1:8">
      <c r="A208" s="52" t="s">
        <v>1876</v>
      </c>
      <c r="B208" s="53" t="s">
        <v>10300</v>
      </c>
      <c r="C208" s="52" t="s">
        <v>10301</v>
      </c>
      <c r="D208" s="52">
        <v>27</v>
      </c>
      <c r="E208" s="52">
        <v>29.7</v>
      </c>
      <c r="F208" s="52">
        <v>95</v>
      </c>
      <c r="G208" s="52">
        <v>37.7</v>
      </c>
      <c r="H208" s="52">
        <v>86.4</v>
      </c>
    </row>
    <row r="209" ht="91.5" customHeight="1" spans="1:8">
      <c r="A209" s="50" t="s">
        <v>922</v>
      </c>
      <c r="B209" s="51" t="s">
        <v>10300</v>
      </c>
      <c r="C209" s="50" t="s">
        <v>10301</v>
      </c>
      <c r="D209" s="50">
        <v>45.5</v>
      </c>
      <c r="E209" s="50">
        <v>49.8</v>
      </c>
      <c r="F209" s="50">
        <v>55.5</v>
      </c>
      <c r="G209" s="50">
        <v>99.2</v>
      </c>
      <c r="H209" s="50">
        <v>86.4</v>
      </c>
    </row>
    <row r="210" ht="74.25" customHeight="1" spans="1:8">
      <c r="A210" s="50" t="s">
        <v>1896</v>
      </c>
      <c r="B210" s="51" t="s">
        <v>10300</v>
      </c>
      <c r="C210" s="50" t="s">
        <v>10301</v>
      </c>
      <c r="D210" s="50">
        <v>34.7</v>
      </c>
      <c r="E210" s="50">
        <v>35.4</v>
      </c>
      <c r="F210" s="50">
        <v>81.8</v>
      </c>
      <c r="G210" s="50">
        <v>48.2</v>
      </c>
      <c r="H210" s="50">
        <v>98.6</v>
      </c>
    </row>
    <row r="211" ht="74.25" customHeight="1" spans="1:8">
      <c r="A211" s="50" t="s">
        <v>977</v>
      </c>
      <c r="B211" s="51" t="s">
        <v>10300</v>
      </c>
      <c r="C211" s="50" t="s">
        <v>10301</v>
      </c>
      <c r="D211" s="50">
        <v>47</v>
      </c>
      <c r="E211" s="50">
        <v>32.8</v>
      </c>
      <c r="F211" s="50">
        <v>83.2</v>
      </c>
      <c r="G211" s="50">
        <v>38.7</v>
      </c>
      <c r="H211" s="50">
        <v>56.9</v>
      </c>
    </row>
    <row r="212" ht="87.75" customHeight="1" spans="1:8">
      <c r="A212" s="50" t="s">
        <v>1904</v>
      </c>
      <c r="B212" s="51" t="s">
        <v>10300</v>
      </c>
      <c r="C212" s="50" t="s">
        <v>10301</v>
      </c>
      <c r="D212" s="50">
        <v>29.3</v>
      </c>
      <c r="E212" s="50">
        <v>43.6</v>
      </c>
      <c r="F212" s="50">
        <v>87.9</v>
      </c>
      <c r="G212" s="50">
        <v>47.1</v>
      </c>
      <c r="H212" s="50">
        <v>65.1</v>
      </c>
    </row>
    <row r="213" ht="87.75" customHeight="1" spans="1:8">
      <c r="A213" s="50" t="s">
        <v>10303</v>
      </c>
      <c r="B213" s="51" t="s">
        <v>10300</v>
      </c>
      <c r="C213" s="50" t="s">
        <v>10301</v>
      </c>
      <c r="D213" s="50">
        <v>33.6</v>
      </c>
      <c r="E213" s="50">
        <v>32.2</v>
      </c>
      <c r="F213" s="50">
        <v>95.2</v>
      </c>
      <c r="G213" s="50">
        <v>49.6</v>
      </c>
      <c r="H213" s="50">
        <v>55.8</v>
      </c>
    </row>
    <row r="214" ht="73.5" customHeight="1" spans="1:8">
      <c r="A214" s="52" t="s">
        <v>1047</v>
      </c>
      <c r="B214" s="53" t="s">
        <v>10300</v>
      </c>
      <c r="C214" s="52" t="s">
        <v>10301</v>
      </c>
      <c r="D214" s="52">
        <v>28.3</v>
      </c>
      <c r="E214" s="52">
        <v>28.8</v>
      </c>
      <c r="F214" s="52">
        <v>99.7</v>
      </c>
      <c r="G214" s="52">
        <v>39.4</v>
      </c>
      <c r="H214" s="52">
        <v>62.9</v>
      </c>
    </row>
    <row r="215" ht="106.5" customHeight="1" spans="1:8">
      <c r="A215" s="52" t="s">
        <v>10304</v>
      </c>
      <c r="B215" s="53" t="s">
        <v>10300</v>
      </c>
      <c r="C215" s="52" t="s">
        <v>10301</v>
      </c>
      <c r="D215" s="52">
        <v>31.4</v>
      </c>
      <c r="E215" s="52">
        <v>35.9</v>
      </c>
      <c r="F215" s="52">
        <v>80.3</v>
      </c>
      <c r="G215" s="52">
        <v>91.8</v>
      </c>
      <c r="H215" s="52">
        <v>76.7</v>
      </c>
    </row>
    <row r="216" ht="87.75" customHeight="1" spans="1:8">
      <c r="A216" s="50" t="s">
        <v>1969</v>
      </c>
      <c r="B216" s="51" t="s">
        <v>10300</v>
      </c>
      <c r="C216" s="50" t="s">
        <v>10301</v>
      </c>
      <c r="D216" s="50">
        <v>42</v>
      </c>
      <c r="E216" s="50">
        <v>46.4</v>
      </c>
      <c r="F216" s="50">
        <v>62.9</v>
      </c>
      <c r="G216" s="50">
        <v>62.6</v>
      </c>
      <c r="H216" s="50">
        <v>67.9</v>
      </c>
    </row>
    <row r="217" ht="74.25" customHeight="1" spans="1:8">
      <c r="A217" s="50" t="s">
        <v>1198</v>
      </c>
      <c r="B217" s="51" t="s">
        <v>10300</v>
      </c>
      <c r="C217" s="50" t="s">
        <v>10301</v>
      </c>
      <c r="D217" s="50">
        <v>46.8</v>
      </c>
      <c r="E217" s="50">
        <v>48.7</v>
      </c>
      <c r="F217" s="50">
        <v>61.5</v>
      </c>
      <c r="G217" s="50">
        <v>95.3</v>
      </c>
      <c r="H217" s="50">
        <v>55.8</v>
      </c>
    </row>
    <row r="218" ht="87.75" customHeight="1" spans="1:8">
      <c r="A218" s="50" t="s">
        <v>1753</v>
      </c>
      <c r="B218" s="51" t="s">
        <v>10300</v>
      </c>
      <c r="C218" s="50" t="s">
        <v>10301</v>
      </c>
      <c r="D218" s="50">
        <v>32.6</v>
      </c>
      <c r="E218" s="50">
        <v>44.1</v>
      </c>
      <c r="F218" s="50">
        <v>77.3</v>
      </c>
      <c r="G218" s="50">
        <v>44.8</v>
      </c>
      <c r="H218" s="50">
        <v>88.9</v>
      </c>
    </row>
    <row r="219" ht="74.25" customHeight="1" spans="1:8">
      <c r="A219" s="50" t="s">
        <v>1997</v>
      </c>
      <c r="B219" s="51" t="s">
        <v>10300</v>
      </c>
      <c r="C219" s="50" t="s">
        <v>10301</v>
      </c>
      <c r="D219" s="50">
        <v>38.2</v>
      </c>
      <c r="E219" s="50">
        <v>39.8</v>
      </c>
      <c r="F219" s="50">
        <v>64.5</v>
      </c>
      <c r="G219" s="50">
        <v>51.2</v>
      </c>
      <c r="H219" s="50">
        <v>99.4</v>
      </c>
    </row>
    <row r="220" ht="73.5" customHeight="1" spans="1:8">
      <c r="A220" s="52" t="s">
        <v>2001</v>
      </c>
      <c r="B220" s="53" t="s">
        <v>10300</v>
      </c>
      <c r="C220" s="52" t="s">
        <v>10301</v>
      </c>
      <c r="D220" s="52">
        <v>31.6</v>
      </c>
      <c r="E220" s="52">
        <v>36</v>
      </c>
      <c r="F220" s="52">
        <v>78.5</v>
      </c>
      <c r="G220" s="52">
        <v>44.2</v>
      </c>
      <c r="H220" s="52">
        <v>99.3</v>
      </c>
    </row>
    <row r="221" ht="106.5" customHeight="1" spans="1:8">
      <c r="A221" s="52" t="s">
        <v>10305</v>
      </c>
      <c r="B221" s="53" t="s">
        <v>10300</v>
      </c>
      <c r="C221" s="52" t="s">
        <v>10301</v>
      </c>
      <c r="D221" s="52">
        <v>35.4</v>
      </c>
      <c r="E221" s="52">
        <v>30.7</v>
      </c>
      <c r="F221" s="52">
        <v>79.2</v>
      </c>
      <c r="G221" s="52">
        <v>50.1</v>
      </c>
      <c r="H221" s="52">
        <v>99.7</v>
      </c>
    </row>
    <row r="222" ht="87.75" customHeight="1" spans="1:8">
      <c r="A222" s="50" t="s">
        <v>1277</v>
      </c>
      <c r="B222" s="51" t="s">
        <v>10300</v>
      </c>
      <c r="C222" s="50" t="s">
        <v>10301</v>
      </c>
      <c r="D222" s="50">
        <v>29.9</v>
      </c>
      <c r="E222" s="50">
        <v>30.2</v>
      </c>
      <c r="F222" s="50">
        <v>88.8</v>
      </c>
      <c r="G222" s="50">
        <v>95.3</v>
      </c>
      <c r="H222" s="50">
        <v>88.4</v>
      </c>
    </row>
    <row r="223" ht="106.5" customHeight="1" spans="1:8">
      <c r="A223" s="55" t="s">
        <v>10306</v>
      </c>
      <c r="B223" s="56" t="s">
        <v>10300</v>
      </c>
      <c r="C223" s="55" t="s">
        <v>10301</v>
      </c>
      <c r="D223" s="55">
        <v>55.7</v>
      </c>
      <c r="E223" s="55">
        <v>46.8</v>
      </c>
      <c r="F223" s="55">
        <v>51.4</v>
      </c>
      <c r="G223" s="55">
        <v>99.1</v>
      </c>
      <c r="H223" s="55">
        <v>62.2</v>
      </c>
    </row>
    <row r="224" ht="73.5" customHeight="1" spans="1:8">
      <c r="A224" s="52" t="s">
        <v>2060</v>
      </c>
      <c r="B224" s="53" t="s">
        <v>10300</v>
      </c>
      <c r="C224" s="52" t="s">
        <v>10301</v>
      </c>
      <c r="D224" s="52">
        <v>30</v>
      </c>
      <c r="E224" s="52">
        <v>35.8</v>
      </c>
      <c r="F224" s="52">
        <v>79.3</v>
      </c>
      <c r="G224" s="52">
        <v>61.9</v>
      </c>
      <c r="H224" s="52">
        <v>84.3</v>
      </c>
    </row>
    <row r="225" ht="74.25" customHeight="1" spans="1:8">
      <c r="A225" s="50" t="s">
        <v>2067</v>
      </c>
      <c r="B225" s="51" t="s">
        <v>10300</v>
      </c>
      <c r="C225" s="50" t="s">
        <v>10301</v>
      </c>
      <c r="D225" s="50">
        <v>51</v>
      </c>
      <c r="E225" s="50">
        <v>40.5</v>
      </c>
      <c r="F225" s="50">
        <v>67.7</v>
      </c>
      <c r="G225" s="50">
        <v>39.7</v>
      </c>
      <c r="H225" s="50">
        <v>59.3</v>
      </c>
    </row>
    <row r="226" ht="87.75" customHeight="1" spans="1:8">
      <c r="A226" s="50" t="s">
        <v>2079</v>
      </c>
      <c r="B226" s="51" t="s">
        <v>10300</v>
      </c>
      <c r="C226" s="50" t="s">
        <v>10301</v>
      </c>
      <c r="D226" s="50">
        <v>47.2</v>
      </c>
      <c r="E226" s="50">
        <v>36.5</v>
      </c>
      <c r="F226" s="50">
        <v>80.9</v>
      </c>
      <c r="G226" s="50">
        <v>46.4</v>
      </c>
      <c r="H226" s="50">
        <v>49.3</v>
      </c>
    </row>
    <row r="227" ht="87.75" customHeight="1" spans="1:8">
      <c r="A227" s="50" t="s">
        <v>2106</v>
      </c>
      <c r="B227" s="51" t="s">
        <v>10300</v>
      </c>
      <c r="C227" s="50" t="s">
        <v>10301</v>
      </c>
      <c r="D227" s="50">
        <v>39.2</v>
      </c>
      <c r="E227" s="50">
        <v>44.6</v>
      </c>
      <c r="F227" s="50">
        <v>70.4</v>
      </c>
      <c r="G227" s="50">
        <v>60.2</v>
      </c>
      <c r="H227" s="50">
        <v>59.6</v>
      </c>
    </row>
    <row r="228" ht="87.75" customHeight="1" spans="1:8">
      <c r="A228" s="50" t="s">
        <v>1452</v>
      </c>
      <c r="B228" s="51" t="s">
        <v>10300</v>
      </c>
      <c r="C228" s="50" t="s">
        <v>10301</v>
      </c>
      <c r="D228" s="50">
        <v>27</v>
      </c>
      <c r="E228" s="50">
        <v>38.7</v>
      </c>
      <c r="F228" s="50">
        <v>79.6</v>
      </c>
      <c r="G228" s="50">
        <v>61.4</v>
      </c>
      <c r="H228" s="50">
        <v>98.9</v>
      </c>
    </row>
    <row r="229" ht="91.5" customHeight="1" spans="1:8">
      <c r="A229" s="52" t="s">
        <v>10307</v>
      </c>
      <c r="B229" s="53" t="s">
        <v>10300</v>
      </c>
      <c r="C229" s="52" t="s">
        <v>10301</v>
      </c>
      <c r="D229" s="52">
        <v>29.2</v>
      </c>
      <c r="E229" s="52">
        <v>39.7</v>
      </c>
      <c r="F229" s="52">
        <v>86</v>
      </c>
      <c r="G229" s="52">
        <v>50.1</v>
      </c>
      <c r="H229" s="52">
        <v>83.9</v>
      </c>
    </row>
    <row r="230" ht="106.5" customHeight="1" spans="1:8">
      <c r="A230" s="52" t="s">
        <v>10308</v>
      </c>
      <c r="B230" s="53" t="s">
        <v>10300</v>
      </c>
      <c r="C230" s="52" t="s">
        <v>10301</v>
      </c>
      <c r="D230" s="52">
        <v>31.4</v>
      </c>
      <c r="E230" s="52">
        <v>37.3</v>
      </c>
      <c r="F230" s="52">
        <v>76.9</v>
      </c>
      <c r="G230" s="52">
        <v>50.7</v>
      </c>
      <c r="H230" s="52">
        <v>94.7</v>
      </c>
    </row>
    <row r="231" ht="76.5" customHeight="1" spans="1:8">
      <c r="A231" s="50" t="s">
        <v>1488</v>
      </c>
      <c r="B231" s="51" t="s">
        <v>10300</v>
      </c>
      <c r="C231" s="50" t="s">
        <v>10301</v>
      </c>
      <c r="D231" s="50">
        <v>43.5</v>
      </c>
      <c r="E231" s="50">
        <v>43.6</v>
      </c>
      <c r="F231" s="50">
        <v>73</v>
      </c>
      <c r="G231" s="50">
        <v>43.1</v>
      </c>
      <c r="H231" s="50">
        <v>53.9</v>
      </c>
    </row>
    <row r="232" ht="91.5" customHeight="1" spans="1:8">
      <c r="A232" s="50" t="s">
        <v>10309</v>
      </c>
      <c r="B232" s="51" t="s">
        <v>10300</v>
      </c>
      <c r="C232" s="50" t="s">
        <v>10301</v>
      </c>
      <c r="D232" s="50">
        <v>20.4</v>
      </c>
      <c r="E232" s="50">
        <v>28.3</v>
      </c>
      <c r="F232" s="50">
        <v>99.9</v>
      </c>
      <c r="G232" s="50">
        <v>40.5</v>
      </c>
      <c r="H232" s="50">
        <v>74.9</v>
      </c>
    </row>
    <row r="233" ht="91.5" customHeight="1" spans="1:8">
      <c r="A233" s="52" t="s">
        <v>10310</v>
      </c>
      <c r="B233" s="53" t="s">
        <v>10300</v>
      </c>
      <c r="C233" s="52" t="s">
        <v>10301</v>
      </c>
      <c r="D233" s="52">
        <v>43.3</v>
      </c>
      <c r="E233" s="52">
        <v>40.2</v>
      </c>
      <c r="F233" s="52">
        <v>69.4</v>
      </c>
      <c r="G233" s="52">
        <v>81</v>
      </c>
      <c r="H233" s="52">
        <v>56.7</v>
      </c>
    </row>
    <row r="234" ht="87.75" customHeight="1" spans="1:8">
      <c r="A234" s="50" t="s">
        <v>10311</v>
      </c>
      <c r="B234" s="51" t="s">
        <v>10300</v>
      </c>
      <c r="C234" s="50" t="s">
        <v>10301</v>
      </c>
      <c r="D234" s="50">
        <v>54.5</v>
      </c>
      <c r="E234" s="50">
        <v>61.5</v>
      </c>
      <c r="F234" s="50">
        <v>43.3</v>
      </c>
      <c r="G234" s="50">
        <v>43</v>
      </c>
      <c r="H234" s="50">
        <v>37.2</v>
      </c>
    </row>
    <row r="235" ht="87.75" customHeight="1" spans="1:8">
      <c r="A235" s="50" t="s">
        <v>1500</v>
      </c>
      <c r="B235" s="51" t="s">
        <v>10300</v>
      </c>
      <c r="C235" s="50" t="s">
        <v>10301</v>
      </c>
      <c r="D235" s="50">
        <v>52.4</v>
      </c>
      <c r="E235" s="50">
        <v>44.9</v>
      </c>
      <c r="F235" s="50">
        <v>67.7</v>
      </c>
      <c r="G235" s="50">
        <v>53</v>
      </c>
      <c r="H235" s="50">
        <v>43.5</v>
      </c>
    </row>
    <row r="236" ht="73.5" customHeight="1" spans="1:8">
      <c r="A236" s="52" t="s">
        <v>1508</v>
      </c>
      <c r="B236" s="53" t="s">
        <v>10300</v>
      </c>
      <c r="C236" s="52" t="s">
        <v>10301</v>
      </c>
      <c r="D236" s="52">
        <v>44.7</v>
      </c>
      <c r="E236" s="52">
        <v>18</v>
      </c>
      <c r="F236" s="52">
        <v>87.9</v>
      </c>
      <c r="G236" s="52">
        <v>43.3</v>
      </c>
      <c r="H236" s="52">
        <v>77.1</v>
      </c>
    </row>
    <row r="237" ht="74.25" customHeight="1" spans="1:8">
      <c r="A237" s="50" t="s">
        <v>2144</v>
      </c>
      <c r="B237" s="51" t="s">
        <v>10300</v>
      </c>
      <c r="C237" s="50" t="s">
        <v>10301</v>
      </c>
      <c r="D237" s="50">
        <v>31.1</v>
      </c>
      <c r="E237" s="50">
        <v>36.9</v>
      </c>
      <c r="F237" s="50">
        <v>85.1</v>
      </c>
      <c r="G237" s="50">
        <v>85</v>
      </c>
      <c r="H237" s="50">
        <v>56.2</v>
      </c>
    </row>
    <row r="238" ht="74.25" customHeight="1" spans="1:8">
      <c r="A238" s="50" t="s">
        <v>2156</v>
      </c>
      <c r="B238" s="51" t="s">
        <v>10300</v>
      </c>
      <c r="C238" s="50" t="s">
        <v>10301</v>
      </c>
      <c r="D238" s="50">
        <v>40</v>
      </c>
      <c r="E238" s="50">
        <v>41.4</v>
      </c>
      <c r="F238" s="50">
        <v>67.8</v>
      </c>
      <c r="G238" s="50">
        <v>38.9</v>
      </c>
      <c r="H238" s="50">
        <v>94.9</v>
      </c>
    </row>
    <row r="239" ht="74.25" customHeight="1" spans="1:8">
      <c r="A239" s="50" t="s">
        <v>2167</v>
      </c>
      <c r="B239" s="51" t="s">
        <v>10300</v>
      </c>
      <c r="C239" s="50" t="s">
        <v>10301</v>
      </c>
      <c r="D239" s="50">
        <v>31.3</v>
      </c>
      <c r="E239" s="50">
        <v>33.9</v>
      </c>
      <c r="F239" s="50">
        <v>79.5</v>
      </c>
      <c r="G239" s="50">
        <v>45.8</v>
      </c>
      <c r="H239" s="50">
        <v>94.8</v>
      </c>
    </row>
    <row r="240" ht="74.25" customHeight="1" spans="1:8">
      <c r="A240" s="50" t="s">
        <v>2169</v>
      </c>
      <c r="B240" s="51" t="s">
        <v>10300</v>
      </c>
      <c r="C240" s="50" t="s">
        <v>10301</v>
      </c>
      <c r="D240" s="50">
        <v>28</v>
      </c>
      <c r="E240" s="50">
        <v>34.2</v>
      </c>
      <c r="F240" s="50">
        <v>89</v>
      </c>
      <c r="G240" s="50">
        <v>39</v>
      </c>
      <c r="H240" s="50">
        <v>93.1</v>
      </c>
    </row>
    <row r="241" ht="74.25" customHeight="1" spans="1:8">
      <c r="A241" s="52" t="s">
        <v>1725</v>
      </c>
      <c r="B241" s="54" t="s">
        <v>10300</v>
      </c>
      <c r="C241" s="52" t="s">
        <v>10301</v>
      </c>
      <c r="D241" s="52">
        <v>28</v>
      </c>
      <c r="E241" s="52">
        <v>23.3</v>
      </c>
      <c r="F241" s="52">
        <v>91.4</v>
      </c>
      <c r="G241" s="52">
        <v>55.7</v>
      </c>
      <c r="H241" s="52">
        <v>99.5</v>
      </c>
    </row>
    <row r="242" ht="73.5" customHeight="1" spans="1:8">
      <c r="A242" s="52" t="s">
        <v>2175</v>
      </c>
      <c r="B242" s="53" t="s">
        <v>10300</v>
      </c>
      <c r="C242" s="52" t="s">
        <v>10301</v>
      </c>
      <c r="D242" s="52">
        <v>26.8</v>
      </c>
      <c r="E242" s="52">
        <v>33.1</v>
      </c>
      <c r="F242" s="52">
        <v>92.4</v>
      </c>
      <c r="G242" s="52">
        <v>45.6</v>
      </c>
      <c r="H242" s="52">
        <v>65.4</v>
      </c>
    </row>
    <row r="243" ht="87.75" customHeight="1" spans="1:8">
      <c r="A243" s="50" t="s">
        <v>1637</v>
      </c>
      <c r="B243" s="51" t="s">
        <v>10300</v>
      </c>
      <c r="C243" s="50" t="s">
        <v>10301</v>
      </c>
      <c r="D243" s="50">
        <v>39.4</v>
      </c>
      <c r="E243" s="50">
        <v>51.2</v>
      </c>
      <c r="F243" s="50">
        <v>72</v>
      </c>
      <c r="G243" s="50">
        <v>43.8</v>
      </c>
      <c r="H243" s="50">
        <v>56</v>
      </c>
    </row>
    <row r="244" ht="87.75" customHeight="1" spans="1:8">
      <c r="A244" s="50" t="s">
        <v>1660</v>
      </c>
      <c r="B244" s="51" t="s">
        <v>10300</v>
      </c>
      <c r="C244" s="50" t="s">
        <v>10301</v>
      </c>
      <c r="D244" s="50">
        <v>59.1</v>
      </c>
      <c r="E244" s="50">
        <v>62.3</v>
      </c>
      <c r="F244" s="50">
        <v>36.8</v>
      </c>
      <c r="G244" s="50">
        <v>94.5</v>
      </c>
      <c r="H244" s="50">
        <v>51.1</v>
      </c>
    </row>
    <row r="245" ht="87.75" customHeight="1" spans="1:8">
      <c r="A245" s="52" t="s">
        <v>1779</v>
      </c>
      <c r="B245" s="54" t="s">
        <v>10300</v>
      </c>
      <c r="C245" s="52" t="s">
        <v>10301</v>
      </c>
      <c r="D245" s="52">
        <v>32.6</v>
      </c>
      <c r="E245" s="52">
        <v>40.3</v>
      </c>
      <c r="F245" s="52">
        <v>73.9</v>
      </c>
      <c r="G245" s="52">
        <v>46.9</v>
      </c>
      <c r="H245" s="52">
        <v>94.2</v>
      </c>
    </row>
    <row r="246" ht="87.75" customHeight="1" spans="1:8">
      <c r="A246" s="50" t="s">
        <v>2288</v>
      </c>
      <c r="B246" s="51" t="s">
        <v>10300</v>
      </c>
      <c r="C246" s="50" t="s">
        <v>10301</v>
      </c>
      <c r="D246" s="50">
        <v>37.6</v>
      </c>
      <c r="E246" s="50">
        <v>27.8</v>
      </c>
      <c r="F246" s="50">
        <v>99.7</v>
      </c>
      <c r="G246" s="50">
        <v>38.2</v>
      </c>
      <c r="H246" s="50">
        <v>45.2</v>
      </c>
    </row>
    <row r="247" ht="87.75" customHeight="1" spans="1:8">
      <c r="A247" s="50" t="s">
        <v>2291</v>
      </c>
      <c r="B247" s="51" t="s">
        <v>10300</v>
      </c>
      <c r="C247" s="50" t="s">
        <v>10301</v>
      </c>
      <c r="D247" s="50">
        <v>36.6</v>
      </c>
      <c r="E247" s="50">
        <v>43.6</v>
      </c>
      <c r="F247" s="50">
        <v>67.4</v>
      </c>
      <c r="G247" s="50">
        <v>60.1</v>
      </c>
      <c r="H247" s="50">
        <v>77.3</v>
      </c>
    </row>
    <row r="248" ht="87.75" customHeight="1" spans="1:8">
      <c r="A248" s="50" t="s">
        <v>2227</v>
      </c>
      <c r="B248" s="51" t="s">
        <v>10300</v>
      </c>
      <c r="C248" s="50" t="s">
        <v>10301</v>
      </c>
      <c r="D248" s="50">
        <v>36.8</v>
      </c>
      <c r="E248" s="50">
        <v>46.4</v>
      </c>
      <c r="F248" s="50">
        <v>71</v>
      </c>
      <c r="G248" s="50">
        <v>47.3</v>
      </c>
      <c r="H248" s="50">
        <v>87.5</v>
      </c>
    </row>
    <row r="249" ht="73.5" customHeight="1" spans="1:8">
      <c r="A249" s="52" t="s">
        <v>10312</v>
      </c>
      <c r="B249" s="53" t="s">
        <v>10300</v>
      </c>
      <c r="C249" s="52" t="s">
        <v>10301</v>
      </c>
      <c r="D249" s="52">
        <v>40.7</v>
      </c>
      <c r="E249" s="52">
        <v>42.1</v>
      </c>
      <c r="F249" s="52">
        <v>67.9</v>
      </c>
      <c r="G249" s="52">
        <v>79.9</v>
      </c>
      <c r="H249" s="52">
        <v>85.6</v>
      </c>
    </row>
    <row r="250" ht="87.75" customHeight="1" spans="1:8">
      <c r="A250" s="50" t="s">
        <v>2311</v>
      </c>
      <c r="B250" s="51" t="s">
        <v>10300</v>
      </c>
      <c r="C250" s="50" t="s">
        <v>10301</v>
      </c>
      <c r="D250" s="50">
        <v>25.8</v>
      </c>
      <c r="E250" s="50">
        <v>31.7</v>
      </c>
      <c r="F250" s="50">
        <v>87.6</v>
      </c>
      <c r="G250" s="50">
        <v>44.1</v>
      </c>
      <c r="H250" s="50">
        <v>87.9</v>
      </c>
    </row>
    <row r="251" ht="87.75" customHeight="1" spans="1:8">
      <c r="A251" s="50" t="s">
        <v>2238</v>
      </c>
      <c r="B251" s="51" t="s">
        <v>10300</v>
      </c>
      <c r="C251" s="50" t="s">
        <v>10301</v>
      </c>
      <c r="D251" s="50">
        <v>31.4</v>
      </c>
      <c r="E251" s="50">
        <v>38.2</v>
      </c>
      <c r="F251" s="50">
        <v>74.8</v>
      </c>
      <c r="G251" s="50">
        <v>57.2</v>
      </c>
      <c r="H251" s="50">
        <v>94</v>
      </c>
    </row>
    <row r="252" ht="87.75" customHeight="1" spans="1:8">
      <c r="A252" s="52" t="s">
        <v>601</v>
      </c>
      <c r="B252" s="54" t="s">
        <v>10313</v>
      </c>
      <c r="C252" s="52" t="s">
        <v>10314</v>
      </c>
      <c r="D252" s="52">
        <v>29.5</v>
      </c>
      <c r="E252" s="52">
        <v>43.3</v>
      </c>
      <c r="F252" s="52">
        <v>73.2</v>
      </c>
      <c r="G252" s="52">
        <v>51.5</v>
      </c>
      <c r="H252" s="52">
        <v>76.4</v>
      </c>
    </row>
    <row r="253" ht="76.5" customHeight="1" spans="1:8">
      <c r="A253" s="52" t="s">
        <v>712</v>
      </c>
      <c r="B253" s="53" t="s">
        <v>10313</v>
      </c>
      <c r="C253" s="52" t="s">
        <v>10314</v>
      </c>
      <c r="D253" s="52">
        <v>20.8</v>
      </c>
      <c r="E253" s="52">
        <v>21.3</v>
      </c>
      <c r="F253" s="52">
        <v>97.4</v>
      </c>
      <c r="G253" s="52">
        <v>39.4</v>
      </c>
      <c r="H253" s="52">
        <v>96.4</v>
      </c>
    </row>
    <row r="254" ht="87.75" customHeight="1" spans="1:8">
      <c r="A254" s="50" t="s">
        <v>714</v>
      </c>
      <c r="B254" s="51" t="s">
        <v>10313</v>
      </c>
      <c r="C254" s="50" t="s">
        <v>10314</v>
      </c>
      <c r="D254" s="50">
        <v>18.3</v>
      </c>
      <c r="E254" s="50">
        <v>25.9</v>
      </c>
      <c r="F254" s="50">
        <v>98.3</v>
      </c>
      <c r="G254" s="50">
        <v>38.4</v>
      </c>
      <c r="H254" s="50">
        <v>79.9</v>
      </c>
    </row>
    <row r="255" ht="74.25" customHeight="1" spans="1:8">
      <c r="A255" s="50" t="s">
        <v>1791</v>
      </c>
      <c r="B255" s="51" t="s">
        <v>10313</v>
      </c>
      <c r="C255" s="50" t="s">
        <v>10314</v>
      </c>
      <c r="D255" s="50">
        <v>32.2</v>
      </c>
      <c r="E255" s="50">
        <v>33.8</v>
      </c>
      <c r="F255" s="50">
        <v>73.8</v>
      </c>
      <c r="G255" s="50">
        <v>39.9</v>
      </c>
      <c r="H255" s="50">
        <v>93.4</v>
      </c>
    </row>
    <row r="256" ht="87.75" customHeight="1" spans="1:8">
      <c r="A256" s="50" t="s">
        <v>742</v>
      </c>
      <c r="B256" s="51" t="s">
        <v>10313</v>
      </c>
      <c r="C256" s="50" t="s">
        <v>10314</v>
      </c>
      <c r="D256" s="50">
        <v>50.7</v>
      </c>
      <c r="E256" s="50">
        <v>43.8</v>
      </c>
      <c r="F256" s="50">
        <v>59.5</v>
      </c>
      <c r="G256" s="50">
        <v>64.3</v>
      </c>
      <c r="H256" s="50">
        <v>41.4</v>
      </c>
    </row>
    <row r="257" ht="87.75" customHeight="1" spans="1:8">
      <c r="A257" s="50" t="s">
        <v>760</v>
      </c>
      <c r="B257" s="51" t="s">
        <v>10313</v>
      </c>
      <c r="C257" s="50" t="s">
        <v>10314</v>
      </c>
      <c r="D257" s="50">
        <v>21.6</v>
      </c>
      <c r="E257" s="50">
        <v>21.8</v>
      </c>
      <c r="F257" s="50">
        <v>99.9</v>
      </c>
      <c r="G257" s="50">
        <v>38.3</v>
      </c>
      <c r="H257" s="50">
        <v>81.8</v>
      </c>
    </row>
    <row r="258" ht="74.25" customHeight="1" spans="1:8">
      <c r="A258" s="50" t="s">
        <v>763</v>
      </c>
      <c r="B258" s="51" t="s">
        <v>10313</v>
      </c>
      <c r="C258" s="50" t="s">
        <v>10314</v>
      </c>
      <c r="D258" s="50">
        <v>48.6</v>
      </c>
      <c r="E258" s="50">
        <v>31.5</v>
      </c>
      <c r="F258" s="50">
        <v>74.9</v>
      </c>
      <c r="G258" s="50">
        <v>37.4</v>
      </c>
      <c r="H258" s="50">
        <v>48.5</v>
      </c>
    </row>
    <row r="259" ht="74.25" customHeight="1" spans="1:8">
      <c r="A259" s="50" t="s">
        <v>765</v>
      </c>
      <c r="B259" s="51" t="s">
        <v>10313</v>
      </c>
      <c r="C259" s="50" t="s">
        <v>10314</v>
      </c>
      <c r="D259" s="50">
        <v>32.6</v>
      </c>
      <c r="E259" s="50">
        <v>20.7</v>
      </c>
      <c r="F259" s="50">
        <v>88.4</v>
      </c>
      <c r="G259" s="50">
        <v>37.5</v>
      </c>
      <c r="H259" s="50">
        <v>84</v>
      </c>
    </row>
    <row r="260" ht="76.5" customHeight="1" spans="1:8">
      <c r="A260" s="50" t="s">
        <v>10315</v>
      </c>
      <c r="B260" s="51" t="s">
        <v>10313</v>
      </c>
      <c r="C260" s="50" t="s">
        <v>10314</v>
      </c>
      <c r="D260" s="50">
        <v>15.7</v>
      </c>
      <c r="E260" s="50">
        <v>25.4</v>
      </c>
      <c r="F260" s="50">
        <v>99.8</v>
      </c>
      <c r="G260" s="50">
        <v>36.9</v>
      </c>
      <c r="H260" s="50">
        <v>81.1</v>
      </c>
    </row>
    <row r="261" ht="76.5" customHeight="1" spans="1:8">
      <c r="A261" s="50" t="s">
        <v>1823</v>
      </c>
      <c r="B261" s="51" t="s">
        <v>10313</v>
      </c>
      <c r="C261" s="50" t="s">
        <v>10314</v>
      </c>
      <c r="D261" s="50">
        <v>33</v>
      </c>
      <c r="E261" s="50">
        <v>32.7</v>
      </c>
      <c r="F261" s="50">
        <v>81.4</v>
      </c>
      <c r="G261" s="50">
        <v>41.7</v>
      </c>
      <c r="H261" s="50">
        <v>65.3</v>
      </c>
    </row>
    <row r="262" ht="87.75" customHeight="1" spans="1:8">
      <c r="A262" s="50" t="s">
        <v>1825</v>
      </c>
      <c r="B262" s="51" t="s">
        <v>10313</v>
      </c>
      <c r="C262" s="50" t="s">
        <v>10314</v>
      </c>
      <c r="D262" s="50">
        <v>20</v>
      </c>
      <c r="E262" s="50">
        <v>32</v>
      </c>
      <c r="F262" s="50">
        <v>92.6</v>
      </c>
      <c r="G262" s="50">
        <v>43</v>
      </c>
      <c r="H262" s="50">
        <v>88.1</v>
      </c>
    </row>
    <row r="263" ht="87.75" customHeight="1" spans="1:8">
      <c r="A263" s="50" t="s">
        <v>791</v>
      </c>
      <c r="B263" s="51" t="s">
        <v>10313</v>
      </c>
      <c r="C263" s="50" t="s">
        <v>10314</v>
      </c>
      <c r="D263" s="50">
        <v>34.9</v>
      </c>
      <c r="E263" s="50">
        <v>44.5</v>
      </c>
      <c r="F263" s="50">
        <v>64.4</v>
      </c>
      <c r="G263" s="50">
        <v>66</v>
      </c>
      <c r="H263" s="50">
        <v>77.4</v>
      </c>
    </row>
    <row r="264" ht="87.75" customHeight="1" spans="1:8">
      <c r="A264" s="50" t="s">
        <v>813</v>
      </c>
      <c r="B264" s="51" t="s">
        <v>10313</v>
      </c>
      <c r="C264" s="50" t="s">
        <v>10314</v>
      </c>
      <c r="D264" s="50">
        <v>24.1</v>
      </c>
      <c r="E264" s="50">
        <v>32</v>
      </c>
      <c r="F264" s="50">
        <v>92.8</v>
      </c>
      <c r="G264" s="50">
        <v>93.1</v>
      </c>
      <c r="H264" s="50">
        <v>47.6</v>
      </c>
    </row>
    <row r="265" ht="87.75" customHeight="1" spans="1:8">
      <c r="A265" s="50" t="s">
        <v>846</v>
      </c>
      <c r="B265" s="51" t="s">
        <v>10313</v>
      </c>
      <c r="C265" s="50" t="s">
        <v>10314</v>
      </c>
      <c r="D265" s="50">
        <v>21.5</v>
      </c>
      <c r="E265" s="50">
        <v>31</v>
      </c>
      <c r="F265" s="50">
        <v>90.9</v>
      </c>
      <c r="G265" s="50">
        <v>43.9</v>
      </c>
      <c r="H265" s="50">
        <v>93.6</v>
      </c>
    </row>
    <row r="266" ht="87.75" customHeight="1" spans="1:8">
      <c r="A266" s="50" t="s">
        <v>871</v>
      </c>
      <c r="B266" s="51" t="s">
        <v>10313</v>
      </c>
      <c r="C266" s="50" t="s">
        <v>10314</v>
      </c>
      <c r="D266" s="50">
        <v>25</v>
      </c>
      <c r="E266" s="50">
        <v>33</v>
      </c>
      <c r="F266" s="50">
        <v>83.2</v>
      </c>
      <c r="G266" s="50">
        <v>44.6</v>
      </c>
      <c r="H266" s="50">
        <v>88.7</v>
      </c>
    </row>
    <row r="267" ht="87.75" customHeight="1" spans="1:8">
      <c r="A267" s="50" t="s">
        <v>1871</v>
      </c>
      <c r="B267" s="51" t="s">
        <v>10313</v>
      </c>
      <c r="C267" s="50" t="s">
        <v>10314</v>
      </c>
      <c r="D267" s="50">
        <v>34</v>
      </c>
      <c r="E267" s="50">
        <v>35.5</v>
      </c>
      <c r="F267" s="50">
        <v>79.9</v>
      </c>
      <c r="G267" s="50">
        <v>64.5</v>
      </c>
      <c r="H267" s="50">
        <v>60.9</v>
      </c>
    </row>
    <row r="268" ht="87.75" customHeight="1" spans="1:8">
      <c r="A268" s="50" t="s">
        <v>1029</v>
      </c>
      <c r="B268" s="51" t="s">
        <v>10313</v>
      </c>
      <c r="C268" s="50" t="s">
        <v>10314</v>
      </c>
      <c r="D268" s="50">
        <v>34.7</v>
      </c>
      <c r="E268" s="50">
        <v>32.3</v>
      </c>
      <c r="F268" s="50">
        <v>80.1</v>
      </c>
      <c r="G268" s="50">
        <v>44.1</v>
      </c>
      <c r="H268" s="50">
        <v>59.3</v>
      </c>
    </row>
    <row r="269" ht="87.75" customHeight="1" spans="1:8">
      <c r="A269" s="50" t="s">
        <v>910</v>
      </c>
      <c r="B269" s="51" t="s">
        <v>10313</v>
      </c>
      <c r="C269" s="50" t="s">
        <v>10314</v>
      </c>
      <c r="D269" s="50">
        <v>34.4</v>
      </c>
      <c r="E269" s="50">
        <v>29.4</v>
      </c>
      <c r="F269" s="50">
        <v>79.5</v>
      </c>
      <c r="G269" s="50">
        <v>50.1</v>
      </c>
      <c r="H269" s="50">
        <v>83.6</v>
      </c>
    </row>
    <row r="270" ht="87.75" customHeight="1" spans="1:8">
      <c r="A270" s="50" t="s">
        <v>987</v>
      </c>
      <c r="B270" s="51" t="s">
        <v>10313</v>
      </c>
      <c r="C270" s="50" t="s">
        <v>10314</v>
      </c>
      <c r="D270" s="50">
        <v>33.7</v>
      </c>
      <c r="E270" s="50">
        <v>32.9</v>
      </c>
      <c r="F270" s="50">
        <v>76.4</v>
      </c>
      <c r="G270" s="50">
        <v>44.8</v>
      </c>
      <c r="H270" s="50">
        <v>65.6</v>
      </c>
    </row>
    <row r="271" ht="73.5" customHeight="1" spans="1:8">
      <c r="A271" s="52" t="s">
        <v>998</v>
      </c>
      <c r="B271" s="53" t="s">
        <v>10313</v>
      </c>
      <c r="C271" s="52" t="s">
        <v>10314</v>
      </c>
      <c r="D271" s="52">
        <v>27.1</v>
      </c>
      <c r="E271" s="52">
        <v>35.8</v>
      </c>
      <c r="F271" s="52">
        <v>76.4</v>
      </c>
      <c r="G271" s="52">
        <v>52.8</v>
      </c>
      <c r="H271" s="52">
        <v>83.2</v>
      </c>
    </row>
    <row r="272" ht="74.25" customHeight="1" spans="1:8">
      <c r="A272" s="50" t="s">
        <v>1919</v>
      </c>
      <c r="B272" s="51" t="s">
        <v>10313</v>
      </c>
      <c r="C272" s="50" t="s">
        <v>10314</v>
      </c>
      <c r="D272" s="50">
        <v>39.8</v>
      </c>
      <c r="E272" s="50">
        <v>41.7</v>
      </c>
      <c r="F272" s="50">
        <v>66</v>
      </c>
      <c r="G272" s="50">
        <v>40.4</v>
      </c>
      <c r="H272" s="50">
        <v>66.9</v>
      </c>
    </row>
    <row r="273" ht="87.75" customHeight="1" spans="1:8">
      <c r="A273" s="50" t="s">
        <v>1026</v>
      </c>
      <c r="B273" s="51" t="s">
        <v>10313</v>
      </c>
      <c r="C273" s="50" t="s">
        <v>10314</v>
      </c>
      <c r="D273" s="50">
        <v>42.1</v>
      </c>
      <c r="E273" s="50">
        <v>41.8</v>
      </c>
      <c r="F273" s="50">
        <v>65.3</v>
      </c>
      <c r="G273" s="50">
        <v>42.8</v>
      </c>
      <c r="H273" s="50">
        <v>59.5</v>
      </c>
    </row>
    <row r="274" ht="74.25" customHeight="1" spans="1:8">
      <c r="A274" s="50" t="s">
        <v>1936</v>
      </c>
      <c r="B274" s="51" t="s">
        <v>10313</v>
      </c>
      <c r="C274" s="50" t="s">
        <v>10314</v>
      </c>
      <c r="D274" s="50">
        <v>43</v>
      </c>
      <c r="E274" s="50">
        <v>32.4</v>
      </c>
      <c r="F274" s="50">
        <v>74.6</v>
      </c>
      <c r="G274" s="50">
        <v>45.4</v>
      </c>
      <c r="H274" s="50">
        <v>53.1</v>
      </c>
    </row>
    <row r="275" ht="87.75" customHeight="1" spans="1:8">
      <c r="A275" s="50" t="s">
        <v>10316</v>
      </c>
      <c r="B275" s="51" t="s">
        <v>10313</v>
      </c>
      <c r="C275" s="50" t="s">
        <v>10314</v>
      </c>
      <c r="D275" s="50">
        <v>60.5</v>
      </c>
      <c r="E275" s="50">
        <v>56.9</v>
      </c>
      <c r="F275" s="50">
        <v>33.1</v>
      </c>
      <c r="G275" s="50">
        <v>80.1</v>
      </c>
      <c r="H275" s="50">
        <v>28</v>
      </c>
    </row>
    <row r="276" ht="87.75" customHeight="1" spans="1:8">
      <c r="A276" s="50" t="s">
        <v>1124</v>
      </c>
      <c r="B276" s="51" t="s">
        <v>10313</v>
      </c>
      <c r="C276" s="50" t="s">
        <v>10314</v>
      </c>
      <c r="D276" s="50">
        <v>36.7</v>
      </c>
      <c r="E276" s="50">
        <v>28.8</v>
      </c>
      <c r="F276" s="50">
        <v>80.5</v>
      </c>
      <c r="G276" s="50">
        <v>57.6</v>
      </c>
      <c r="H276" s="50">
        <v>58.5</v>
      </c>
    </row>
    <row r="277" ht="87.75" customHeight="1" spans="1:8">
      <c r="A277" s="50" t="s">
        <v>1967</v>
      </c>
      <c r="B277" s="51" t="s">
        <v>10313</v>
      </c>
      <c r="C277" s="50" t="s">
        <v>10314</v>
      </c>
      <c r="D277" s="50">
        <v>31.5</v>
      </c>
      <c r="E277" s="50">
        <v>32.7</v>
      </c>
      <c r="F277" s="50">
        <v>84.5</v>
      </c>
      <c r="G277" s="50">
        <v>36.9</v>
      </c>
      <c r="H277" s="50">
        <v>57.1</v>
      </c>
    </row>
    <row r="278" ht="74.25" customHeight="1" spans="1:8">
      <c r="A278" s="50" t="s">
        <v>1186</v>
      </c>
      <c r="B278" s="51" t="s">
        <v>10313</v>
      </c>
      <c r="C278" s="50" t="s">
        <v>10314</v>
      </c>
      <c r="D278" s="50">
        <v>27</v>
      </c>
      <c r="E278" s="50">
        <v>32.9</v>
      </c>
      <c r="F278" s="50">
        <v>76.3</v>
      </c>
      <c r="G278" s="50">
        <v>86.3</v>
      </c>
      <c r="H278" s="50">
        <v>85.4</v>
      </c>
    </row>
    <row r="279" ht="60" customHeight="1" spans="1:8">
      <c r="A279" s="52" t="s">
        <v>1208</v>
      </c>
      <c r="B279" s="53" t="s">
        <v>10313</v>
      </c>
      <c r="C279" s="52" t="s">
        <v>10314</v>
      </c>
      <c r="D279" s="52">
        <v>37.4</v>
      </c>
      <c r="E279" s="52">
        <v>41.8</v>
      </c>
      <c r="F279" s="52">
        <v>62.9</v>
      </c>
      <c r="G279" s="52">
        <v>89.6</v>
      </c>
      <c r="H279" s="52">
        <v>67.8</v>
      </c>
    </row>
    <row r="280" ht="87.75" customHeight="1" spans="1:8">
      <c r="A280" s="50" t="s">
        <v>1213</v>
      </c>
      <c r="B280" s="51" t="s">
        <v>10313</v>
      </c>
      <c r="C280" s="50" t="s">
        <v>10314</v>
      </c>
      <c r="D280" s="50">
        <v>25.9</v>
      </c>
      <c r="E280" s="50">
        <v>32.9</v>
      </c>
      <c r="F280" s="50">
        <v>83.2</v>
      </c>
      <c r="G280" s="50">
        <v>51.8</v>
      </c>
      <c r="H280" s="50">
        <v>88.4</v>
      </c>
    </row>
    <row r="281" ht="87.75" customHeight="1" spans="1:8">
      <c r="A281" s="52" t="s">
        <v>1749</v>
      </c>
      <c r="B281" s="54" t="s">
        <v>10313</v>
      </c>
      <c r="C281" s="52" t="s">
        <v>10314</v>
      </c>
      <c r="D281" s="52">
        <v>40.1</v>
      </c>
      <c r="E281" s="52">
        <v>35.8</v>
      </c>
      <c r="F281" s="52">
        <v>67.8</v>
      </c>
      <c r="G281" s="52">
        <v>68.7</v>
      </c>
      <c r="H281" s="52">
        <v>72.4</v>
      </c>
    </row>
    <row r="282" ht="87.75" customHeight="1" spans="1:8">
      <c r="A282" s="50" t="s">
        <v>1238</v>
      </c>
      <c r="B282" s="51" t="s">
        <v>10313</v>
      </c>
      <c r="C282" s="50" t="s">
        <v>10314</v>
      </c>
      <c r="D282" s="50">
        <v>23.5</v>
      </c>
      <c r="E282" s="50">
        <v>39.8</v>
      </c>
      <c r="F282" s="50">
        <v>78</v>
      </c>
      <c r="G282" s="50">
        <v>61.8</v>
      </c>
      <c r="H282" s="50">
        <v>70.8</v>
      </c>
    </row>
    <row r="283" ht="87.75" customHeight="1" spans="1:8">
      <c r="A283" s="50" t="s">
        <v>2045</v>
      </c>
      <c r="B283" s="51" t="s">
        <v>10313</v>
      </c>
      <c r="C283" s="50" t="s">
        <v>10314</v>
      </c>
      <c r="D283" s="50">
        <v>30.7</v>
      </c>
      <c r="E283" s="50">
        <v>30.3</v>
      </c>
      <c r="F283" s="50">
        <v>84.7</v>
      </c>
      <c r="G283" s="50">
        <v>66.2</v>
      </c>
      <c r="H283" s="50">
        <v>72.5</v>
      </c>
    </row>
    <row r="284" ht="76.5" customHeight="1" spans="1:8">
      <c r="A284" s="50" t="s">
        <v>9825</v>
      </c>
      <c r="B284" s="51" t="s">
        <v>10313</v>
      </c>
      <c r="C284" s="50" t="s">
        <v>10314</v>
      </c>
      <c r="D284" s="50">
        <v>36.4</v>
      </c>
      <c r="E284" s="50">
        <v>19.8</v>
      </c>
      <c r="F284" s="50">
        <v>99.4</v>
      </c>
      <c r="G284" s="50">
        <v>52</v>
      </c>
      <c r="H284" s="50">
        <v>29.4</v>
      </c>
    </row>
    <row r="285" ht="87.75" customHeight="1" spans="1:8">
      <c r="A285" s="50" t="s">
        <v>1398</v>
      </c>
      <c r="B285" s="51" t="s">
        <v>10313</v>
      </c>
      <c r="C285" s="50" t="s">
        <v>10314</v>
      </c>
      <c r="D285" s="50">
        <v>54.3</v>
      </c>
      <c r="E285" s="50">
        <v>60.9</v>
      </c>
      <c r="F285" s="50">
        <v>31.8</v>
      </c>
      <c r="G285" s="50">
        <v>96.4</v>
      </c>
      <c r="H285" s="50">
        <v>42.2</v>
      </c>
    </row>
    <row r="286" ht="87.75" customHeight="1" spans="1:8">
      <c r="A286" s="50" t="s">
        <v>2087</v>
      </c>
      <c r="B286" s="51" t="s">
        <v>10313</v>
      </c>
      <c r="C286" s="50" t="s">
        <v>10314</v>
      </c>
      <c r="D286" s="50">
        <v>38.6</v>
      </c>
      <c r="E286" s="50">
        <v>33.7</v>
      </c>
      <c r="F286" s="50">
        <v>75</v>
      </c>
      <c r="G286" s="50">
        <v>46.5</v>
      </c>
      <c r="H286" s="50">
        <v>47.2</v>
      </c>
    </row>
    <row r="287" ht="73.5" customHeight="1" spans="1:8">
      <c r="A287" s="52" t="s">
        <v>10317</v>
      </c>
      <c r="B287" s="53" t="s">
        <v>10313</v>
      </c>
      <c r="C287" s="52" t="s">
        <v>10314</v>
      </c>
      <c r="D287" s="52">
        <v>39.9</v>
      </c>
      <c r="E287" s="52">
        <v>38</v>
      </c>
      <c r="F287" s="52">
        <v>60.9</v>
      </c>
      <c r="G287" s="52">
        <v>72</v>
      </c>
      <c r="H287" s="52">
        <v>72.7</v>
      </c>
    </row>
    <row r="288" ht="87.75" customHeight="1" spans="1:8">
      <c r="A288" s="50" t="s">
        <v>1481</v>
      </c>
      <c r="B288" s="51" t="s">
        <v>10313</v>
      </c>
      <c r="C288" s="50" t="s">
        <v>10314</v>
      </c>
      <c r="D288" s="50">
        <v>40.4</v>
      </c>
      <c r="E288" s="50">
        <v>47.2</v>
      </c>
      <c r="F288" s="50">
        <v>57.6</v>
      </c>
      <c r="G288" s="50">
        <v>52.3</v>
      </c>
      <c r="H288" s="50">
        <v>54.1</v>
      </c>
    </row>
    <row r="289" ht="74.25" customHeight="1" spans="1:8">
      <c r="A289" s="50" t="s">
        <v>1503</v>
      </c>
      <c r="B289" s="51" t="s">
        <v>10313</v>
      </c>
      <c r="C289" s="50" t="s">
        <v>10314</v>
      </c>
      <c r="D289" s="50">
        <v>27.3</v>
      </c>
      <c r="E289" s="50">
        <v>29.3</v>
      </c>
      <c r="F289" s="50">
        <v>93.8</v>
      </c>
      <c r="G289" s="50">
        <v>55.6</v>
      </c>
      <c r="H289" s="50">
        <v>58.8</v>
      </c>
    </row>
    <row r="290" ht="46.5" customHeight="1" spans="1:8">
      <c r="A290" s="52" t="s">
        <v>2134</v>
      </c>
      <c r="B290" s="53" t="s">
        <v>10313</v>
      </c>
      <c r="C290" s="52" t="s">
        <v>10314</v>
      </c>
      <c r="D290" s="52">
        <v>20.5</v>
      </c>
      <c r="E290" s="52">
        <v>21.3</v>
      </c>
      <c r="F290" s="52">
        <v>96.8</v>
      </c>
      <c r="G290" s="52">
        <v>41.4</v>
      </c>
      <c r="H290" s="52">
        <v>99.3</v>
      </c>
    </row>
    <row r="291" ht="73.5" customHeight="1" spans="1:8">
      <c r="A291" s="52" t="s">
        <v>1546</v>
      </c>
      <c r="B291" s="53" t="s">
        <v>10313</v>
      </c>
      <c r="C291" s="52" t="s">
        <v>10314</v>
      </c>
      <c r="D291" s="52">
        <v>27.8</v>
      </c>
      <c r="E291" s="52">
        <v>36.8</v>
      </c>
      <c r="F291" s="52">
        <v>76.3</v>
      </c>
      <c r="G291" s="52">
        <v>52</v>
      </c>
      <c r="H291" s="52">
        <v>92</v>
      </c>
    </row>
    <row r="292" ht="87.75" customHeight="1" spans="1:8">
      <c r="A292" s="50" t="s">
        <v>2149</v>
      </c>
      <c r="B292" s="51" t="s">
        <v>10313</v>
      </c>
      <c r="C292" s="50" t="s">
        <v>10314</v>
      </c>
      <c r="D292" s="50">
        <v>24.7</v>
      </c>
      <c r="E292" s="50">
        <v>32.4</v>
      </c>
      <c r="F292" s="50">
        <v>85.3</v>
      </c>
      <c r="G292" s="50">
        <v>72.3</v>
      </c>
      <c r="H292" s="50">
        <v>78.9</v>
      </c>
    </row>
    <row r="293" ht="74.25" customHeight="1" spans="1:8">
      <c r="A293" s="50" t="s">
        <v>1572</v>
      </c>
      <c r="B293" s="51" t="s">
        <v>10313</v>
      </c>
      <c r="C293" s="50" t="s">
        <v>10314</v>
      </c>
      <c r="D293" s="50">
        <v>30.5</v>
      </c>
      <c r="E293" s="50">
        <v>36.9</v>
      </c>
      <c r="F293" s="50">
        <v>82.2</v>
      </c>
      <c r="G293" s="50">
        <v>71</v>
      </c>
      <c r="H293" s="50">
        <v>54</v>
      </c>
    </row>
    <row r="294" ht="87.75" customHeight="1" spans="1:8">
      <c r="A294" s="50" t="s">
        <v>1584</v>
      </c>
      <c r="B294" s="51" t="s">
        <v>10313</v>
      </c>
      <c r="C294" s="50" t="s">
        <v>10314</v>
      </c>
      <c r="D294" s="50">
        <v>44.9</v>
      </c>
      <c r="E294" s="50">
        <v>37.4</v>
      </c>
      <c r="F294" s="50">
        <v>74.8</v>
      </c>
      <c r="G294" s="50">
        <v>59.3</v>
      </c>
      <c r="H294" s="50">
        <v>31.3</v>
      </c>
    </row>
    <row r="295" ht="74.25" customHeight="1" spans="1:8">
      <c r="A295" s="50" t="s">
        <v>1593</v>
      </c>
      <c r="B295" s="51" t="s">
        <v>10313</v>
      </c>
      <c r="C295" s="50" t="s">
        <v>10314</v>
      </c>
      <c r="D295" s="50">
        <v>24.9</v>
      </c>
      <c r="E295" s="50">
        <v>28.2</v>
      </c>
      <c r="F295" s="50">
        <v>91.5</v>
      </c>
      <c r="G295" s="50">
        <v>39.3</v>
      </c>
      <c r="H295" s="50">
        <v>83.6</v>
      </c>
    </row>
    <row r="296" ht="60" customHeight="1" spans="1:8">
      <c r="A296" s="52" t="s">
        <v>1656</v>
      </c>
      <c r="B296" s="53" t="s">
        <v>10313</v>
      </c>
      <c r="C296" s="52" t="s">
        <v>10314</v>
      </c>
      <c r="D296" s="52">
        <v>34.3</v>
      </c>
      <c r="E296" s="52">
        <v>46.6</v>
      </c>
      <c r="F296" s="52">
        <v>61.7</v>
      </c>
      <c r="G296" s="52">
        <v>50.6</v>
      </c>
      <c r="H296" s="52">
        <v>84.5</v>
      </c>
    </row>
    <row r="297" ht="87.75" customHeight="1" spans="1:8">
      <c r="A297" s="50" t="s">
        <v>1676</v>
      </c>
      <c r="B297" s="51" t="s">
        <v>10313</v>
      </c>
      <c r="C297" s="50" t="s">
        <v>10314</v>
      </c>
      <c r="D297" s="50">
        <v>43.4</v>
      </c>
      <c r="E297" s="50">
        <v>52.3</v>
      </c>
      <c r="F297" s="50">
        <v>46.1</v>
      </c>
      <c r="G297" s="50">
        <v>97.8</v>
      </c>
      <c r="H297" s="50">
        <v>53.1</v>
      </c>
    </row>
    <row r="298" ht="74.25" customHeight="1" spans="1:8">
      <c r="A298" s="50" t="s">
        <v>2207</v>
      </c>
      <c r="B298" s="51" t="s">
        <v>10313</v>
      </c>
      <c r="C298" s="50" t="s">
        <v>10314</v>
      </c>
      <c r="D298" s="50">
        <v>34.3</v>
      </c>
      <c r="E298" s="50">
        <v>46.4</v>
      </c>
      <c r="F298" s="50">
        <v>57.2</v>
      </c>
      <c r="G298" s="50">
        <v>80.5</v>
      </c>
      <c r="H298" s="50">
        <v>94.5</v>
      </c>
    </row>
    <row r="299" ht="61.5" customHeight="1" spans="1:8">
      <c r="A299" s="52" t="s">
        <v>1698</v>
      </c>
      <c r="B299" s="53" t="s">
        <v>10313</v>
      </c>
      <c r="C299" s="52" t="s">
        <v>10314</v>
      </c>
      <c r="D299" s="52">
        <v>24.7</v>
      </c>
      <c r="E299" s="52">
        <v>29.8</v>
      </c>
      <c r="F299" s="52">
        <v>82.3</v>
      </c>
      <c r="G299" s="52">
        <v>72.5</v>
      </c>
      <c r="H299" s="52">
        <v>88.8</v>
      </c>
    </row>
    <row r="300" ht="74.25" customHeight="1" spans="1:8">
      <c r="A300" s="50" t="s">
        <v>2215</v>
      </c>
      <c r="B300" s="51" t="s">
        <v>10313</v>
      </c>
      <c r="C300" s="50" t="s">
        <v>10314</v>
      </c>
      <c r="D300" s="50">
        <v>39.9</v>
      </c>
      <c r="E300" s="50">
        <v>34.9</v>
      </c>
      <c r="F300" s="50">
        <v>81.7</v>
      </c>
      <c r="G300" s="50">
        <v>57.5</v>
      </c>
      <c r="H300" s="50">
        <v>33.9</v>
      </c>
    </row>
    <row r="301" ht="91.5" customHeight="1" spans="1:8">
      <c r="A301" s="52" t="s">
        <v>2286</v>
      </c>
      <c r="B301" s="53" t="s">
        <v>10313</v>
      </c>
      <c r="C301" s="52" t="s">
        <v>10314</v>
      </c>
      <c r="D301" s="52">
        <v>39.3</v>
      </c>
      <c r="E301" s="52">
        <v>36.2</v>
      </c>
      <c r="F301" s="52">
        <v>73.7</v>
      </c>
      <c r="G301" s="52">
        <v>47.4</v>
      </c>
      <c r="H301" s="52">
        <v>56.8</v>
      </c>
    </row>
    <row r="302" ht="74.25" customHeight="1" spans="1:8">
      <c r="A302" s="50" t="s">
        <v>10318</v>
      </c>
      <c r="B302" s="51" t="s">
        <v>10313</v>
      </c>
      <c r="C302" s="50" t="s">
        <v>10314</v>
      </c>
      <c r="D302" s="50">
        <v>31.5</v>
      </c>
      <c r="E302" s="50">
        <v>44.3</v>
      </c>
      <c r="F302" s="50">
        <v>67.9</v>
      </c>
      <c r="G302" s="50">
        <v>100</v>
      </c>
      <c r="H302" s="50">
        <v>73.1</v>
      </c>
    </row>
    <row r="303" ht="46.5" customHeight="1" spans="1:8">
      <c r="A303" s="52" t="s">
        <v>10319</v>
      </c>
      <c r="B303" s="53" t="s">
        <v>10320</v>
      </c>
      <c r="C303" s="52" t="s">
        <v>10321</v>
      </c>
      <c r="D303" s="52">
        <v>32.3</v>
      </c>
      <c r="E303" s="52">
        <v>15.4</v>
      </c>
      <c r="F303" s="52">
        <v>83.1</v>
      </c>
      <c r="G303" s="52">
        <v>36.9</v>
      </c>
      <c r="H303" s="52">
        <v>98.5</v>
      </c>
    </row>
    <row r="304" ht="87.75" customHeight="1" spans="1:8">
      <c r="A304" s="50" t="s">
        <v>630</v>
      </c>
      <c r="B304" s="51" t="s">
        <v>10320</v>
      </c>
      <c r="C304" s="50" t="s">
        <v>10321</v>
      </c>
      <c r="D304" s="50">
        <v>40.5</v>
      </c>
      <c r="E304" s="50">
        <v>24.9</v>
      </c>
      <c r="F304" s="50">
        <v>72.3</v>
      </c>
      <c r="G304" s="50">
        <v>41.5</v>
      </c>
      <c r="H304" s="50">
        <v>63.2</v>
      </c>
    </row>
    <row r="305" ht="60" customHeight="1" spans="1:8">
      <c r="A305" s="52" t="s">
        <v>654</v>
      </c>
      <c r="B305" s="53" t="s">
        <v>10320</v>
      </c>
      <c r="C305" s="52" t="s">
        <v>10321</v>
      </c>
      <c r="D305" s="52">
        <v>20.2</v>
      </c>
      <c r="E305" s="52">
        <v>22.1</v>
      </c>
      <c r="F305" s="52">
        <v>91.6</v>
      </c>
      <c r="G305" s="52">
        <v>43.4</v>
      </c>
      <c r="H305" s="52">
        <v>96.7</v>
      </c>
    </row>
    <row r="306" ht="74.25" customHeight="1" spans="1:8">
      <c r="A306" s="50" t="s">
        <v>10322</v>
      </c>
      <c r="B306" s="51" t="s">
        <v>10320</v>
      </c>
      <c r="C306" s="50" t="s">
        <v>10321</v>
      </c>
      <c r="D306" s="50">
        <v>18.2</v>
      </c>
      <c r="E306" s="50">
        <v>16.3</v>
      </c>
      <c r="F306" s="50">
        <v>99</v>
      </c>
      <c r="G306" s="50">
        <v>37.2</v>
      </c>
      <c r="H306" s="50">
        <v>91.1</v>
      </c>
    </row>
    <row r="307" ht="87.75" customHeight="1" spans="1:8">
      <c r="A307" s="50" t="s">
        <v>716</v>
      </c>
      <c r="B307" s="51" t="s">
        <v>10320</v>
      </c>
      <c r="C307" s="50" t="s">
        <v>10321</v>
      </c>
      <c r="D307" s="50">
        <v>31.3</v>
      </c>
      <c r="E307" s="50">
        <v>31.2</v>
      </c>
      <c r="F307" s="50">
        <v>80.8</v>
      </c>
      <c r="G307" s="50">
        <v>40</v>
      </c>
      <c r="H307" s="50">
        <v>51.2</v>
      </c>
    </row>
    <row r="308" ht="73.5" customHeight="1" spans="1:8">
      <c r="A308" s="52" t="s">
        <v>10323</v>
      </c>
      <c r="B308" s="53" t="s">
        <v>10320</v>
      </c>
      <c r="C308" s="52" t="s">
        <v>10321</v>
      </c>
      <c r="D308" s="52">
        <v>31.6</v>
      </c>
      <c r="E308" s="52">
        <v>27.8</v>
      </c>
      <c r="F308" s="52">
        <v>79.5</v>
      </c>
      <c r="G308" s="52">
        <v>39.5</v>
      </c>
      <c r="H308" s="52">
        <v>59.9</v>
      </c>
    </row>
    <row r="309" ht="74.25" customHeight="1" spans="1:8">
      <c r="A309" s="50" t="s">
        <v>769</v>
      </c>
      <c r="B309" s="51" t="s">
        <v>10320</v>
      </c>
      <c r="C309" s="50" t="s">
        <v>10321</v>
      </c>
      <c r="D309" s="50">
        <v>28.5</v>
      </c>
      <c r="E309" s="50">
        <v>23.1</v>
      </c>
      <c r="F309" s="50">
        <v>90.3</v>
      </c>
      <c r="G309" s="50">
        <v>37.3</v>
      </c>
      <c r="H309" s="50">
        <v>55.5</v>
      </c>
    </row>
    <row r="310" ht="61.5" customHeight="1" spans="1:8">
      <c r="A310" s="50" t="s">
        <v>1759</v>
      </c>
      <c r="B310" s="51" t="s">
        <v>10320</v>
      </c>
      <c r="C310" s="50" t="s">
        <v>10321</v>
      </c>
      <c r="D310" s="50">
        <v>26</v>
      </c>
      <c r="E310" s="50">
        <v>22.6</v>
      </c>
      <c r="F310" s="50">
        <v>83.2</v>
      </c>
      <c r="G310" s="50">
        <v>40.1</v>
      </c>
      <c r="H310" s="50">
        <v>85.2</v>
      </c>
    </row>
    <row r="311" ht="74.25" customHeight="1" spans="1:8">
      <c r="A311" s="50" t="s">
        <v>10324</v>
      </c>
      <c r="B311" s="51" t="s">
        <v>10320</v>
      </c>
      <c r="C311" s="50" t="s">
        <v>10321</v>
      </c>
      <c r="D311" s="50">
        <v>38.7</v>
      </c>
      <c r="E311" s="50">
        <v>33.7</v>
      </c>
      <c r="F311" s="50">
        <v>67.7</v>
      </c>
      <c r="G311" s="50">
        <v>47.1</v>
      </c>
      <c r="H311" s="50">
        <v>63.7</v>
      </c>
    </row>
    <row r="312" ht="74.25" customHeight="1" spans="1:8">
      <c r="A312" s="50" t="s">
        <v>1820</v>
      </c>
      <c r="B312" s="51" t="s">
        <v>10320</v>
      </c>
      <c r="C312" s="50" t="s">
        <v>10321</v>
      </c>
      <c r="D312" s="50">
        <v>22.9</v>
      </c>
      <c r="E312" s="50">
        <v>23.5</v>
      </c>
      <c r="F312" s="50">
        <v>96</v>
      </c>
      <c r="G312" s="50">
        <v>42.2</v>
      </c>
      <c r="H312" s="50">
        <v>47.3</v>
      </c>
    </row>
    <row r="313" ht="106.5" customHeight="1" spans="1:8">
      <c r="A313" s="50" t="s">
        <v>1842</v>
      </c>
      <c r="B313" s="51" t="s">
        <v>10320</v>
      </c>
      <c r="C313" s="50" t="s">
        <v>10321</v>
      </c>
      <c r="D313" s="50">
        <v>30.1</v>
      </c>
      <c r="E313" s="50">
        <v>20.3</v>
      </c>
      <c r="F313" s="50">
        <v>97</v>
      </c>
      <c r="G313" s="50">
        <v>42.9</v>
      </c>
      <c r="H313" s="50">
        <v>31.5</v>
      </c>
    </row>
    <row r="314" ht="73.5" customHeight="1" spans="1:8">
      <c r="A314" s="52" t="s">
        <v>862</v>
      </c>
      <c r="B314" s="53" t="s">
        <v>10320</v>
      </c>
      <c r="C314" s="52" t="s">
        <v>10321</v>
      </c>
      <c r="D314" s="52">
        <v>28.1</v>
      </c>
      <c r="E314" s="52">
        <v>30.9</v>
      </c>
      <c r="F314" s="52">
        <v>74.3</v>
      </c>
      <c r="G314" s="52">
        <v>45</v>
      </c>
      <c r="H314" s="52">
        <v>89</v>
      </c>
    </row>
    <row r="315" ht="74.25" customHeight="1" spans="1:8">
      <c r="A315" s="50" t="s">
        <v>891</v>
      </c>
      <c r="B315" s="51" t="s">
        <v>10320</v>
      </c>
      <c r="C315" s="50" t="s">
        <v>10321</v>
      </c>
      <c r="D315" s="50">
        <v>40.8</v>
      </c>
      <c r="E315" s="50">
        <v>26</v>
      </c>
      <c r="F315" s="50">
        <v>76.4</v>
      </c>
      <c r="G315" s="50">
        <v>48.8</v>
      </c>
      <c r="H315" s="50">
        <v>50.1</v>
      </c>
    </row>
    <row r="316" ht="87.75" customHeight="1" spans="1:8">
      <c r="A316" s="50" t="s">
        <v>10325</v>
      </c>
      <c r="B316" s="51" t="s">
        <v>10320</v>
      </c>
      <c r="C316" s="50" t="s">
        <v>10321</v>
      </c>
      <c r="D316" s="50">
        <v>46.9</v>
      </c>
      <c r="E316" s="50">
        <v>46.2</v>
      </c>
      <c r="F316" s="50">
        <v>47.4</v>
      </c>
      <c r="G316" s="50">
        <v>56.6</v>
      </c>
      <c r="H316" s="50">
        <v>62.1</v>
      </c>
    </row>
    <row r="317" ht="74.25" customHeight="1" spans="1:8">
      <c r="A317" s="50" t="s">
        <v>1880</v>
      </c>
      <c r="B317" s="51" t="s">
        <v>10320</v>
      </c>
      <c r="C317" s="50" t="s">
        <v>10321</v>
      </c>
      <c r="D317" s="50">
        <v>31</v>
      </c>
      <c r="E317" s="50">
        <v>32.4</v>
      </c>
      <c r="F317" s="50">
        <v>71</v>
      </c>
      <c r="G317" s="50">
        <v>37.9</v>
      </c>
      <c r="H317" s="50">
        <v>96.4</v>
      </c>
    </row>
    <row r="318" ht="87.75" customHeight="1" spans="1:8">
      <c r="A318" s="50" t="s">
        <v>10326</v>
      </c>
      <c r="B318" s="51" t="s">
        <v>10320</v>
      </c>
      <c r="C318" s="50" t="s">
        <v>10321</v>
      </c>
      <c r="D318" s="50">
        <v>27.3</v>
      </c>
      <c r="E318" s="50">
        <v>33.1</v>
      </c>
      <c r="F318" s="50">
        <v>75.8</v>
      </c>
      <c r="G318" s="50">
        <v>43</v>
      </c>
      <c r="H318" s="50">
        <v>89.8</v>
      </c>
    </row>
    <row r="319" ht="74.25" customHeight="1" spans="1:8">
      <c r="A319" s="50" t="s">
        <v>956</v>
      </c>
      <c r="B319" s="51" t="s">
        <v>10320</v>
      </c>
      <c r="C319" s="50" t="s">
        <v>10321</v>
      </c>
      <c r="D319" s="50">
        <v>40.2</v>
      </c>
      <c r="E319" s="50">
        <v>37.3</v>
      </c>
      <c r="F319" s="50">
        <v>67.5</v>
      </c>
      <c r="G319" s="50">
        <v>40.1</v>
      </c>
      <c r="H319" s="50">
        <v>47.8</v>
      </c>
    </row>
    <row r="320" ht="87.75" customHeight="1" spans="1:8">
      <c r="A320" s="50" t="s">
        <v>10327</v>
      </c>
      <c r="B320" s="51" t="s">
        <v>10320</v>
      </c>
      <c r="C320" s="50" t="s">
        <v>10321</v>
      </c>
      <c r="D320" s="50">
        <v>29.7</v>
      </c>
      <c r="E320" s="50">
        <v>32.7</v>
      </c>
      <c r="F320" s="50">
        <v>71.2</v>
      </c>
      <c r="G320" s="50">
        <v>45.7</v>
      </c>
      <c r="H320" s="50">
        <v>82.8</v>
      </c>
    </row>
    <row r="321" ht="74.25" customHeight="1" spans="1:8">
      <c r="A321" s="50" t="s">
        <v>976</v>
      </c>
      <c r="B321" s="51" t="s">
        <v>10320</v>
      </c>
      <c r="C321" s="50" t="s">
        <v>10321</v>
      </c>
      <c r="D321" s="50">
        <v>30.7</v>
      </c>
      <c r="E321" s="50">
        <v>26.8</v>
      </c>
      <c r="F321" s="50">
        <v>84</v>
      </c>
      <c r="G321" s="50">
        <v>37.8</v>
      </c>
      <c r="H321" s="50">
        <v>50</v>
      </c>
    </row>
    <row r="322" ht="87.75" customHeight="1" spans="1:8">
      <c r="A322" s="50" t="s">
        <v>1023</v>
      </c>
      <c r="B322" s="51" t="s">
        <v>10320</v>
      </c>
      <c r="C322" s="50" t="s">
        <v>10321</v>
      </c>
      <c r="D322" s="50">
        <v>33.4</v>
      </c>
      <c r="E322" s="50">
        <v>39.5</v>
      </c>
      <c r="F322" s="50">
        <v>63.3</v>
      </c>
      <c r="G322" s="50">
        <v>57.3</v>
      </c>
      <c r="H322" s="50">
        <v>70.2</v>
      </c>
    </row>
    <row r="323" ht="74.25" customHeight="1" spans="1:8">
      <c r="A323" s="50" t="s">
        <v>1947</v>
      </c>
      <c r="B323" s="51" t="s">
        <v>10320</v>
      </c>
      <c r="C323" s="50" t="s">
        <v>10321</v>
      </c>
      <c r="D323" s="50">
        <v>42.5</v>
      </c>
      <c r="E323" s="50">
        <v>31.6</v>
      </c>
      <c r="F323" s="50">
        <v>70.7</v>
      </c>
      <c r="G323" s="50">
        <v>51</v>
      </c>
      <c r="H323" s="50">
        <v>46.2</v>
      </c>
    </row>
    <row r="324" ht="106.5" customHeight="1" spans="1:8">
      <c r="A324" s="52" t="s">
        <v>1219</v>
      </c>
      <c r="B324" s="53" t="s">
        <v>10320</v>
      </c>
      <c r="C324" s="52" t="s">
        <v>10321</v>
      </c>
      <c r="D324" s="52">
        <v>27.8</v>
      </c>
      <c r="E324" s="52">
        <v>32.7</v>
      </c>
      <c r="F324" s="52">
        <v>77.2</v>
      </c>
      <c r="G324" s="52">
        <v>52.1</v>
      </c>
      <c r="H324" s="52">
        <v>59.8</v>
      </c>
    </row>
    <row r="325" ht="87.75" customHeight="1" spans="1:8">
      <c r="A325" s="50" t="s">
        <v>2022</v>
      </c>
      <c r="B325" s="51" t="s">
        <v>10320</v>
      </c>
      <c r="C325" s="50" t="s">
        <v>10321</v>
      </c>
      <c r="D325" s="50">
        <v>32.6</v>
      </c>
      <c r="E325" s="50">
        <v>30.4</v>
      </c>
      <c r="F325" s="50">
        <v>82.5</v>
      </c>
      <c r="G325" s="50">
        <v>40.5</v>
      </c>
      <c r="H325" s="50">
        <v>43.5</v>
      </c>
    </row>
    <row r="326" ht="87.75" customHeight="1" spans="1:8">
      <c r="A326" s="50" t="s">
        <v>2027</v>
      </c>
      <c r="B326" s="51" t="s">
        <v>10320</v>
      </c>
      <c r="C326" s="50" t="s">
        <v>10321</v>
      </c>
      <c r="D326" s="50">
        <v>24.9</v>
      </c>
      <c r="E326" s="50">
        <v>25.9</v>
      </c>
      <c r="F326" s="50">
        <v>93.6</v>
      </c>
      <c r="G326" s="50">
        <v>40.8</v>
      </c>
      <c r="H326" s="50">
        <v>43</v>
      </c>
    </row>
    <row r="327" ht="87.75" customHeight="1" spans="1:8">
      <c r="A327" s="50" t="s">
        <v>10328</v>
      </c>
      <c r="B327" s="51" t="s">
        <v>10320</v>
      </c>
      <c r="C327" s="50" t="s">
        <v>10321</v>
      </c>
      <c r="D327" s="50">
        <v>35.2</v>
      </c>
      <c r="E327" s="50">
        <v>33.6</v>
      </c>
      <c r="F327" s="50">
        <v>72.1</v>
      </c>
      <c r="G327" s="50">
        <v>39.9</v>
      </c>
      <c r="H327" s="50">
        <v>62.2</v>
      </c>
    </row>
    <row r="328" ht="87.75" customHeight="1" spans="1:8">
      <c r="A328" s="50" t="s">
        <v>1301</v>
      </c>
      <c r="B328" s="51" t="s">
        <v>10320</v>
      </c>
      <c r="C328" s="50" t="s">
        <v>10321</v>
      </c>
      <c r="D328" s="50">
        <v>48.4</v>
      </c>
      <c r="E328" s="50">
        <v>54.1</v>
      </c>
      <c r="F328" s="50">
        <v>39.7</v>
      </c>
      <c r="G328" s="50">
        <v>99.2</v>
      </c>
      <c r="H328" s="50">
        <v>35.8</v>
      </c>
    </row>
    <row r="329" ht="87.75" customHeight="1" spans="1:8">
      <c r="A329" s="50" t="s">
        <v>1310</v>
      </c>
      <c r="B329" s="51" t="s">
        <v>10320</v>
      </c>
      <c r="C329" s="50" t="s">
        <v>10321</v>
      </c>
      <c r="D329" s="50">
        <v>39.7</v>
      </c>
      <c r="E329" s="50">
        <v>24.9</v>
      </c>
      <c r="F329" s="50">
        <v>79.4</v>
      </c>
      <c r="G329" s="50">
        <v>46.2</v>
      </c>
      <c r="H329" s="50">
        <v>40.7</v>
      </c>
    </row>
    <row r="330" ht="74.25" customHeight="1" spans="1:8">
      <c r="A330" s="50" t="s">
        <v>2071</v>
      </c>
      <c r="B330" s="51" t="s">
        <v>10320</v>
      </c>
      <c r="C330" s="50" t="s">
        <v>10321</v>
      </c>
      <c r="D330" s="50">
        <v>32.4</v>
      </c>
      <c r="E330" s="50">
        <v>34.5</v>
      </c>
      <c r="F330" s="50">
        <v>70.2</v>
      </c>
      <c r="G330" s="50">
        <v>38.8</v>
      </c>
      <c r="H330" s="50">
        <v>88</v>
      </c>
    </row>
    <row r="331" ht="73.5" customHeight="1" spans="1:8">
      <c r="A331" s="52" t="s">
        <v>2074</v>
      </c>
      <c r="B331" s="53" t="s">
        <v>10320</v>
      </c>
      <c r="C331" s="52" t="s">
        <v>10321</v>
      </c>
      <c r="D331" s="52">
        <v>28.4</v>
      </c>
      <c r="E331" s="52">
        <v>35.8</v>
      </c>
      <c r="F331" s="52">
        <v>75.2</v>
      </c>
      <c r="G331" s="52">
        <v>46.9</v>
      </c>
      <c r="H331" s="52">
        <v>57.5</v>
      </c>
    </row>
    <row r="332" ht="106.5" customHeight="1" spans="1:8">
      <c r="A332" s="55" t="s">
        <v>1420</v>
      </c>
      <c r="B332" s="56" t="s">
        <v>10320</v>
      </c>
      <c r="C332" s="55" t="s">
        <v>10321</v>
      </c>
      <c r="D332" s="55">
        <v>31.1</v>
      </c>
      <c r="E332" s="55">
        <v>23.7</v>
      </c>
      <c r="F332" s="55">
        <v>83</v>
      </c>
      <c r="G332" s="55">
        <v>75.5</v>
      </c>
      <c r="H332" s="55">
        <v>57.4</v>
      </c>
    </row>
    <row r="333" ht="73.5" customHeight="1" spans="1:8">
      <c r="A333" s="52" t="s">
        <v>10329</v>
      </c>
      <c r="B333" s="53" t="s">
        <v>10320</v>
      </c>
      <c r="C333" s="52" t="s">
        <v>10321</v>
      </c>
      <c r="D333" s="52">
        <v>39</v>
      </c>
      <c r="E333" s="52">
        <v>45.3</v>
      </c>
      <c r="F333" s="52">
        <v>56.4</v>
      </c>
      <c r="G333" s="52">
        <v>74.6</v>
      </c>
      <c r="H333" s="52">
        <v>62</v>
      </c>
    </row>
    <row r="334" ht="87.75" customHeight="1" spans="1:8">
      <c r="A334" s="50" t="s">
        <v>10330</v>
      </c>
      <c r="B334" s="51" t="s">
        <v>10320</v>
      </c>
      <c r="C334" s="50" t="s">
        <v>10321</v>
      </c>
      <c r="D334" s="50">
        <v>15.5</v>
      </c>
      <c r="E334" s="50">
        <v>21.5</v>
      </c>
      <c r="F334" s="50">
        <v>99.9</v>
      </c>
      <c r="G334" s="50">
        <v>38.1</v>
      </c>
      <c r="H334" s="50">
        <v>71.4</v>
      </c>
    </row>
    <row r="335" ht="87.75" customHeight="1" spans="1:8">
      <c r="A335" s="50" t="s">
        <v>10331</v>
      </c>
      <c r="B335" s="51" t="s">
        <v>10320</v>
      </c>
      <c r="C335" s="50" t="s">
        <v>10321</v>
      </c>
      <c r="D335" s="50">
        <v>29.4</v>
      </c>
      <c r="E335" s="50">
        <v>32.7</v>
      </c>
      <c r="F335" s="50">
        <v>71.8</v>
      </c>
      <c r="G335" s="50">
        <v>47.6</v>
      </c>
      <c r="H335" s="50">
        <v>93.6</v>
      </c>
    </row>
    <row r="336" ht="74.25" customHeight="1" spans="1:8">
      <c r="A336" s="50" t="s">
        <v>2160</v>
      </c>
      <c r="B336" s="51" t="s">
        <v>10320</v>
      </c>
      <c r="C336" s="50" t="s">
        <v>10321</v>
      </c>
      <c r="D336" s="50">
        <v>28.2</v>
      </c>
      <c r="E336" s="50">
        <v>20.4</v>
      </c>
      <c r="F336" s="50">
        <v>80</v>
      </c>
      <c r="G336" s="50">
        <v>47.4</v>
      </c>
      <c r="H336" s="50">
        <v>95.9</v>
      </c>
    </row>
    <row r="337" ht="74.25" customHeight="1" spans="1:8">
      <c r="A337" s="50" t="s">
        <v>1491</v>
      </c>
      <c r="B337" s="51" t="s">
        <v>10320</v>
      </c>
      <c r="C337" s="50" t="s">
        <v>10321</v>
      </c>
      <c r="D337" s="50">
        <v>39.6</v>
      </c>
      <c r="E337" s="50">
        <v>15.8</v>
      </c>
      <c r="F337" s="50">
        <v>89.4</v>
      </c>
      <c r="G337" s="50">
        <v>39.8</v>
      </c>
      <c r="H337" s="50">
        <v>34.7</v>
      </c>
    </row>
    <row r="338" ht="73.5" customHeight="1" spans="1:8">
      <c r="A338" s="52" t="s">
        <v>2139</v>
      </c>
      <c r="B338" s="53" t="s">
        <v>10320</v>
      </c>
      <c r="C338" s="52" t="s">
        <v>10321</v>
      </c>
      <c r="D338" s="52">
        <v>23</v>
      </c>
      <c r="E338" s="52">
        <v>36.1</v>
      </c>
      <c r="F338" s="52">
        <v>70.4</v>
      </c>
      <c r="G338" s="52">
        <v>79.5</v>
      </c>
      <c r="H338" s="52">
        <v>87.5</v>
      </c>
    </row>
    <row r="339" ht="87.75" customHeight="1" spans="1:8">
      <c r="A339" s="52" t="s">
        <v>2151</v>
      </c>
      <c r="B339" s="54" t="s">
        <v>10320</v>
      </c>
      <c r="C339" s="52" t="s">
        <v>10321</v>
      </c>
      <c r="D339" s="52">
        <v>24.6</v>
      </c>
      <c r="E339" s="52">
        <v>24.3</v>
      </c>
      <c r="F339" s="52">
        <v>85.5</v>
      </c>
      <c r="G339" s="52">
        <v>41.5</v>
      </c>
      <c r="H339" s="52">
        <v>79.8</v>
      </c>
    </row>
    <row r="340" ht="74.25" customHeight="1" spans="1:8">
      <c r="A340" s="50" t="s">
        <v>10332</v>
      </c>
      <c r="B340" s="51" t="s">
        <v>10320</v>
      </c>
      <c r="C340" s="50" t="s">
        <v>10321</v>
      </c>
      <c r="D340" s="50">
        <v>33.8</v>
      </c>
      <c r="E340" s="50">
        <v>26.8</v>
      </c>
      <c r="F340" s="50">
        <v>76.1</v>
      </c>
      <c r="G340" s="50">
        <v>38.1</v>
      </c>
      <c r="H340" s="50">
        <v>69.5</v>
      </c>
    </row>
    <row r="341" ht="87.75" customHeight="1" spans="1:8">
      <c r="A341" s="50" t="s">
        <v>2165</v>
      </c>
      <c r="B341" s="51" t="s">
        <v>10320</v>
      </c>
      <c r="C341" s="50" t="s">
        <v>10321</v>
      </c>
      <c r="D341" s="50">
        <v>44.8</v>
      </c>
      <c r="E341" s="50">
        <v>48.6</v>
      </c>
      <c r="F341" s="50">
        <v>47.5</v>
      </c>
      <c r="G341" s="50">
        <v>88</v>
      </c>
      <c r="H341" s="50">
        <v>53.5</v>
      </c>
    </row>
    <row r="342" ht="91.5" customHeight="1" spans="1:8">
      <c r="A342" s="50" t="s">
        <v>1597</v>
      </c>
      <c r="B342" s="51" t="s">
        <v>10320</v>
      </c>
      <c r="C342" s="50" t="s">
        <v>10321</v>
      </c>
      <c r="D342" s="50">
        <v>25.2</v>
      </c>
      <c r="E342" s="50">
        <v>31.1</v>
      </c>
      <c r="F342" s="50">
        <v>81.8</v>
      </c>
      <c r="G342" s="50">
        <v>45.2</v>
      </c>
      <c r="H342" s="50">
        <v>81.5</v>
      </c>
    </row>
    <row r="343" ht="73.5" customHeight="1" spans="1:8">
      <c r="A343" s="52" t="s">
        <v>1607</v>
      </c>
      <c r="B343" s="53" t="s">
        <v>10320</v>
      </c>
      <c r="C343" s="52" t="s">
        <v>10321</v>
      </c>
      <c r="D343" s="52">
        <v>44.4</v>
      </c>
      <c r="E343" s="52">
        <v>32.2</v>
      </c>
      <c r="F343" s="52">
        <v>63.1</v>
      </c>
      <c r="G343" s="52">
        <v>93.1</v>
      </c>
      <c r="H343" s="52">
        <v>45.8</v>
      </c>
    </row>
    <row r="344" ht="87.75" customHeight="1" spans="1:8">
      <c r="A344" s="50" t="s">
        <v>1613</v>
      </c>
      <c r="B344" s="51" t="s">
        <v>10320</v>
      </c>
      <c r="C344" s="50" t="s">
        <v>10321</v>
      </c>
      <c r="D344" s="50">
        <v>26.6</v>
      </c>
      <c r="E344" s="50">
        <v>35.9</v>
      </c>
      <c r="F344" s="50">
        <v>76.9</v>
      </c>
      <c r="G344" s="50">
        <v>56.1</v>
      </c>
      <c r="H344" s="50">
        <v>51.1</v>
      </c>
    </row>
    <row r="345" ht="87.75" customHeight="1" spans="1:8">
      <c r="A345" s="50" t="s">
        <v>2177</v>
      </c>
      <c r="B345" s="51" t="s">
        <v>10320</v>
      </c>
      <c r="C345" s="50" t="s">
        <v>10321</v>
      </c>
      <c r="D345" s="50">
        <v>27.1</v>
      </c>
      <c r="E345" s="50">
        <v>34.8</v>
      </c>
      <c r="F345" s="50">
        <v>71.5</v>
      </c>
      <c r="G345" s="50">
        <v>48.1</v>
      </c>
      <c r="H345" s="50">
        <v>91.1</v>
      </c>
    </row>
    <row r="346" ht="87.75" customHeight="1" spans="1:8">
      <c r="A346" s="50" t="s">
        <v>1622</v>
      </c>
      <c r="B346" s="51" t="s">
        <v>10320</v>
      </c>
      <c r="C346" s="50" t="s">
        <v>10321</v>
      </c>
      <c r="D346" s="50">
        <v>43.3</v>
      </c>
      <c r="E346" s="50">
        <v>48.2</v>
      </c>
      <c r="F346" s="50">
        <v>43.8</v>
      </c>
      <c r="G346" s="50">
        <v>80.7</v>
      </c>
      <c r="H346" s="50">
        <v>59.6</v>
      </c>
    </row>
    <row r="347" ht="74.25" customHeight="1" spans="1:8">
      <c r="A347" s="50" t="s">
        <v>1639</v>
      </c>
      <c r="B347" s="51" t="s">
        <v>10320</v>
      </c>
      <c r="C347" s="50" t="s">
        <v>10321</v>
      </c>
      <c r="D347" s="50">
        <v>37.4</v>
      </c>
      <c r="E347" s="50">
        <v>23.1</v>
      </c>
      <c r="F347" s="50">
        <v>83.5</v>
      </c>
      <c r="G347" s="50">
        <v>40.2</v>
      </c>
      <c r="H347" s="50">
        <v>38.6</v>
      </c>
    </row>
    <row r="348" ht="91.5" customHeight="1" spans="1:8">
      <c r="A348" s="50" t="s">
        <v>1649</v>
      </c>
      <c r="B348" s="51" t="s">
        <v>10320</v>
      </c>
      <c r="C348" s="50" t="s">
        <v>10321</v>
      </c>
      <c r="D348" s="50">
        <v>35.6</v>
      </c>
      <c r="E348" s="50">
        <v>28.4</v>
      </c>
      <c r="F348" s="50">
        <v>79</v>
      </c>
      <c r="G348" s="50">
        <v>45.1</v>
      </c>
      <c r="H348" s="50">
        <v>46.7</v>
      </c>
    </row>
    <row r="349" ht="87.75" customHeight="1" spans="1:8">
      <c r="A349" s="50" t="s">
        <v>1666</v>
      </c>
      <c r="B349" s="51" t="s">
        <v>10320</v>
      </c>
      <c r="C349" s="50" t="s">
        <v>10321</v>
      </c>
      <c r="D349" s="50">
        <v>49.7</v>
      </c>
      <c r="E349" s="50">
        <v>58.2</v>
      </c>
      <c r="F349" s="50">
        <v>31</v>
      </c>
      <c r="G349" s="50">
        <v>80</v>
      </c>
      <c r="H349" s="50">
        <v>50</v>
      </c>
    </row>
    <row r="350" ht="87.75" customHeight="1" spans="1:8">
      <c r="A350" s="50" t="s">
        <v>1777</v>
      </c>
      <c r="B350" s="51" t="s">
        <v>10320</v>
      </c>
      <c r="C350" s="50" t="s">
        <v>10321</v>
      </c>
      <c r="D350" s="50">
        <v>24.2</v>
      </c>
      <c r="E350" s="50">
        <v>28.8</v>
      </c>
      <c r="F350" s="50">
        <v>83.7</v>
      </c>
      <c r="G350" s="50">
        <v>47.2</v>
      </c>
      <c r="H350" s="50">
        <v>84.3</v>
      </c>
    </row>
    <row r="351" ht="87.75" customHeight="1" spans="1:8">
      <c r="A351" s="50" t="s">
        <v>2219</v>
      </c>
      <c r="B351" s="51" t="s">
        <v>10320</v>
      </c>
      <c r="C351" s="50" t="s">
        <v>10321</v>
      </c>
      <c r="D351" s="50">
        <v>24.7</v>
      </c>
      <c r="E351" s="50">
        <v>33.7</v>
      </c>
      <c r="F351" s="50">
        <v>75.5</v>
      </c>
      <c r="G351" s="50">
        <v>45.7</v>
      </c>
      <c r="H351" s="50">
        <v>86.8</v>
      </c>
    </row>
    <row r="352" ht="87.75" customHeight="1" spans="1:8">
      <c r="A352" s="50" t="s">
        <v>669</v>
      </c>
      <c r="B352" s="51" t="s">
        <v>10333</v>
      </c>
      <c r="C352" s="50" t="s">
        <v>10334</v>
      </c>
      <c r="D352" s="50">
        <v>24.7</v>
      </c>
      <c r="E352" s="50">
        <v>14.8</v>
      </c>
      <c r="F352" s="50">
        <v>89.6</v>
      </c>
      <c r="G352" s="50">
        <v>43</v>
      </c>
      <c r="H352" s="50">
        <v>78.7</v>
      </c>
    </row>
    <row r="353" ht="87.75" customHeight="1" spans="1:8">
      <c r="A353" s="50" t="s">
        <v>697</v>
      </c>
      <c r="B353" s="51" t="s">
        <v>10333</v>
      </c>
      <c r="C353" s="50" t="s">
        <v>10334</v>
      </c>
      <c r="D353" s="50">
        <v>18.2</v>
      </c>
      <c r="E353" s="50">
        <v>36.5</v>
      </c>
      <c r="F353" s="50">
        <v>76.1</v>
      </c>
      <c r="G353" s="50">
        <v>97.2</v>
      </c>
      <c r="H353" s="50">
        <v>52.5</v>
      </c>
    </row>
    <row r="354" ht="74.25" customHeight="1" spans="1:8">
      <c r="A354" s="50" t="s">
        <v>10335</v>
      </c>
      <c r="B354" s="51" t="s">
        <v>10333</v>
      </c>
      <c r="C354" s="50" t="s">
        <v>10334</v>
      </c>
      <c r="D354" s="50">
        <v>32.4</v>
      </c>
      <c r="E354" s="50">
        <v>9.5</v>
      </c>
      <c r="F354" s="50">
        <v>97</v>
      </c>
      <c r="G354" s="50">
        <v>37.6</v>
      </c>
      <c r="H354" s="50">
        <v>31.8</v>
      </c>
    </row>
    <row r="355" ht="74.25" customHeight="1" spans="1:8">
      <c r="A355" s="50" t="s">
        <v>753</v>
      </c>
      <c r="B355" s="51" t="s">
        <v>10333</v>
      </c>
      <c r="C355" s="50" t="s">
        <v>10334</v>
      </c>
      <c r="D355" s="50">
        <v>30.4</v>
      </c>
      <c r="E355" s="50">
        <v>33.3</v>
      </c>
      <c r="F355" s="50">
        <v>66.8</v>
      </c>
      <c r="G355" s="50">
        <v>37.2</v>
      </c>
      <c r="H355" s="50">
        <v>90.7</v>
      </c>
    </row>
    <row r="356" ht="87.75" customHeight="1" spans="1:8">
      <c r="A356" s="50" t="s">
        <v>1805</v>
      </c>
      <c r="B356" s="51" t="s">
        <v>10333</v>
      </c>
      <c r="C356" s="50" t="s">
        <v>10334</v>
      </c>
      <c r="D356" s="50">
        <v>36.4</v>
      </c>
      <c r="E356" s="50">
        <v>38.6</v>
      </c>
      <c r="F356" s="50">
        <v>59</v>
      </c>
      <c r="G356" s="50">
        <v>48.3</v>
      </c>
      <c r="H356" s="50">
        <v>59.7</v>
      </c>
    </row>
    <row r="357" ht="87.75" customHeight="1" spans="1:8">
      <c r="A357" s="50" t="s">
        <v>1807</v>
      </c>
      <c r="B357" s="51" t="s">
        <v>10333</v>
      </c>
      <c r="C357" s="50" t="s">
        <v>10334</v>
      </c>
      <c r="D357" s="50">
        <v>26.4</v>
      </c>
      <c r="E357" s="50">
        <v>18.8</v>
      </c>
      <c r="F357" s="50">
        <v>95.2</v>
      </c>
      <c r="G357" s="50">
        <v>40.2</v>
      </c>
      <c r="H357" s="50">
        <v>42.5</v>
      </c>
    </row>
    <row r="358" ht="73.5" customHeight="1" spans="1:8">
      <c r="A358" s="52" t="s">
        <v>1831</v>
      </c>
      <c r="B358" s="53" t="s">
        <v>10333</v>
      </c>
      <c r="C358" s="52" t="s">
        <v>10334</v>
      </c>
      <c r="D358" s="52">
        <v>17.4</v>
      </c>
      <c r="E358" s="52">
        <v>20.7</v>
      </c>
      <c r="F358" s="52">
        <v>99.1</v>
      </c>
      <c r="G358" s="52">
        <v>63.4</v>
      </c>
      <c r="H358" s="52">
        <v>44.7</v>
      </c>
    </row>
    <row r="359" ht="87.75" customHeight="1" spans="1:8">
      <c r="A359" s="50" t="s">
        <v>10336</v>
      </c>
      <c r="B359" s="51" t="s">
        <v>10333</v>
      </c>
      <c r="C359" s="50" t="s">
        <v>10334</v>
      </c>
      <c r="D359" s="50">
        <v>20.2</v>
      </c>
      <c r="E359" s="50">
        <v>19.2</v>
      </c>
      <c r="F359" s="50">
        <v>97.8</v>
      </c>
      <c r="G359" s="50">
        <v>38.8</v>
      </c>
      <c r="H359" s="50">
        <v>62.8</v>
      </c>
    </row>
    <row r="360" ht="87.75" customHeight="1" spans="1:8">
      <c r="A360" s="50" t="s">
        <v>788</v>
      </c>
      <c r="B360" s="51" t="s">
        <v>10333</v>
      </c>
      <c r="C360" s="50" t="s">
        <v>10334</v>
      </c>
      <c r="D360" s="50">
        <v>31.8</v>
      </c>
      <c r="E360" s="50">
        <v>41.2</v>
      </c>
      <c r="F360" s="50">
        <v>65.7</v>
      </c>
      <c r="G360" s="50">
        <v>93.4</v>
      </c>
      <c r="H360" s="50">
        <v>26.3</v>
      </c>
    </row>
    <row r="361" ht="87.75" customHeight="1" spans="1:8">
      <c r="A361" s="50" t="s">
        <v>799</v>
      </c>
      <c r="B361" s="51" t="s">
        <v>10333</v>
      </c>
      <c r="C361" s="50" t="s">
        <v>10334</v>
      </c>
      <c r="D361" s="50">
        <v>22.7</v>
      </c>
      <c r="E361" s="50">
        <v>33.2</v>
      </c>
      <c r="F361" s="50">
        <v>72.4</v>
      </c>
      <c r="G361" s="50">
        <v>45.9</v>
      </c>
      <c r="H361" s="50">
        <v>79.8</v>
      </c>
    </row>
    <row r="362" ht="74.25" customHeight="1" spans="1:8">
      <c r="A362" s="50" t="s">
        <v>10337</v>
      </c>
      <c r="B362" s="51" t="s">
        <v>10333</v>
      </c>
      <c r="C362" s="50" t="s">
        <v>10334</v>
      </c>
      <c r="D362" s="50">
        <v>25.6</v>
      </c>
      <c r="E362" s="50">
        <v>29.3</v>
      </c>
      <c r="F362" s="50">
        <v>69</v>
      </c>
      <c r="G362" s="50">
        <v>38.3</v>
      </c>
      <c r="H362" s="50">
        <v>95</v>
      </c>
    </row>
    <row r="363" ht="74.25" customHeight="1" spans="1:8">
      <c r="A363" s="50" t="s">
        <v>1858</v>
      </c>
      <c r="B363" s="51" t="s">
        <v>10333</v>
      </c>
      <c r="C363" s="50" t="s">
        <v>10334</v>
      </c>
      <c r="D363" s="50">
        <v>28.8</v>
      </c>
      <c r="E363" s="50">
        <v>39</v>
      </c>
      <c r="F363" s="50">
        <v>64.9</v>
      </c>
      <c r="G363" s="50">
        <v>91.4</v>
      </c>
      <c r="H363" s="50">
        <v>51.5</v>
      </c>
    </row>
    <row r="364" ht="87.75" customHeight="1" spans="1:8">
      <c r="A364" s="50" t="s">
        <v>900</v>
      </c>
      <c r="B364" s="51" t="s">
        <v>10333</v>
      </c>
      <c r="C364" s="50" t="s">
        <v>10334</v>
      </c>
      <c r="D364" s="50">
        <v>37.5</v>
      </c>
      <c r="E364" s="50">
        <v>32.6</v>
      </c>
      <c r="F364" s="50">
        <v>62</v>
      </c>
      <c r="G364" s="50">
        <v>54.4</v>
      </c>
      <c r="H364" s="50">
        <v>54.7</v>
      </c>
    </row>
    <row r="365" ht="73.5" customHeight="1" spans="1:8">
      <c r="A365" s="52" t="s">
        <v>914</v>
      </c>
      <c r="B365" s="53" t="s">
        <v>10333</v>
      </c>
      <c r="C365" s="52" t="s">
        <v>10334</v>
      </c>
      <c r="D365" s="52">
        <v>20.1</v>
      </c>
      <c r="E365" s="52">
        <v>25.3</v>
      </c>
      <c r="F365" s="52">
        <v>80.4</v>
      </c>
      <c r="G365" s="52">
        <v>40.7</v>
      </c>
      <c r="H365" s="52">
        <v>87.4</v>
      </c>
    </row>
    <row r="366" ht="87.75" customHeight="1" spans="1:8">
      <c r="A366" s="50" t="s">
        <v>6529</v>
      </c>
      <c r="B366" s="51" t="s">
        <v>10333</v>
      </c>
      <c r="C366" s="50" t="s">
        <v>10334</v>
      </c>
      <c r="D366" s="50">
        <v>33.7</v>
      </c>
      <c r="E366" s="50">
        <v>8.9</v>
      </c>
      <c r="F366" s="50">
        <v>100</v>
      </c>
      <c r="G366" s="50">
        <v>37</v>
      </c>
      <c r="H366" s="50">
        <v>33.3</v>
      </c>
    </row>
    <row r="367" ht="87.75" customHeight="1" spans="1:8">
      <c r="A367" s="50" t="s">
        <v>10338</v>
      </c>
      <c r="B367" s="51" t="s">
        <v>10333</v>
      </c>
      <c r="C367" s="50" t="s">
        <v>10334</v>
      </c>
      <c r="D367" s="50">
        <v>31.9</v>
      </c>
      <c r="E367" s="50">
        <v>26.9</v>
      </c>
      <c r="F367" s="50">
        <v>77.6</v>
      </c>
      <c r="G367" s="50">
        <v>42</v>
      </c>
      <c r="H367" s="50">
        <v>56.7</v>
      </c>
    </row>
    <row r="368" ht="74.25" customHeight="1" spans="1:8">
      <c r="A368" s="50" t="s">
        <v>10339</v>
      </c>
      <c r="B368" s="51" t="s">
        <v>10333</v>
      </c>
      <c r="C368" s="50" t="s">
        <v>10334</v>
      </c>
      <c r="D368" s="50">
        <v>18</v>
      </c>
      <c r="E368" s="50">
        <v>9.2</v>
      </c>
      <c r="F368" s="50">
        <v>98.7</v>
      </c>
      <c r="G368" s="50">
        <v>42.8</v>
      </c>
      <c r="H368" s="50">
        <v>82.3</v>
      </c>
    </row>
    <row r="369" ht="87.75" customHeight="1" spans="1:8">
      <c r="A369" s="50" t="s">
        <v>1021</v>
      </c>
      <c r="B369" s="51" t="s">
        <v>10333</v>
      </c>
      <c r="C369" s="50" t="s">
        <v>10334</v>
      </c>
      <c r="D369" s="50">
        <v>44.2</v>
      </c>
      <c r="E369" s="50">
        <v>46.9</v>
      </c>
      <c r="F369" s="50">
        <v>49</v>
      </c>
      <c r="G369" s="50">
        <v>99.6</v>
      </c>
      <c r="H369" s="50">
        <v>27.6</v>
      </c>
    </row>
    <row r="370" ht="74.25" customHeight="1" spans="1:8">
      <c r="A370" s="50" t="s">
        <v>1043</v>
      </c>
      <c r="B370" s="51" t="s">
        <v>10333</v>
      </c>
      <c r="C370" s="50" t="s">
        <v>10334</v>
      </c>
      <c r="D370" s="50">
        <v>45.7</v>
      </c>
      <c r="E370" s="50">
        <v>17.6</v>
      </c>
      <c r="F370" s="50">
        <v>79.2</v>
      </c>
      <c r="G370" s="50">
        <v>36.9</v>
      </c>
      <c r="H370" s="50">
        <v>34.3</v>
      </c>
    </row>
    <row r="371" ht="91.5" customHeight="1" spans="1:8">
      <c r="A371" s="50" t="s">
        <v>10340</v>
      </c>
      <c r="B371" s="51" t="s">
        <v>10333</v>
      </c>
      <c r="C371" s="50" t="s">
        <v>10334</v>
      </c>
      <c r="D371" s="50">
        <v>29.6</v>
      </c>
      <c r="E371" s="50">
        <v>17.7</v>
      </c>
      <c r="F371" s="50">
        <v>89.6</v>
      </c>
      <c r="G371" s="50">
        <v>40.6</v>
      </c>
      <c r="H371" s="50">
        <v>65.1</v>
      </c>
    </row>
    <row r="372" ht="87.75" customHeight="1" spans="1:8">
      <c r="A372" s="50" t="s">
        <v>1058</v>
      </c>
      <c r="B372" s="51" t="s">
        <v>10333</v>
      </c>
      <c r="C372" s="50" t="s">
        <v>10334</v>
      </c>
      <c r="D372" s="50">
        <v>37.3</v>
      </c>
      <c r="E372" s="50">
        <v>35.8</v>
      </c>
      <c r="F372" s="50">
        <v>50.1</v>
      </c>
      <c r="G372" s="50">
        <v>90.6</v>
      </c>
      <c r="H372" s="50">
        <v>77.2</v>
      </c>
    </row>
    <row r="373" ht="87.75" customHeight="1" spans="1:8">
      <c r="A373" s="52" t="s">
        <v>1098</v>
      </c>
      <c r="B373" s="54" t="s">
        <v>10333</v>
      </c>
      <c r="C373" s="52" t="s">
        <v>10334</v>
      </c>
      <c r="D373" s="52">
        <v>23.3</v>
      </c>
      <c r="E373" s="52">
        <v>28.2</v>
      </c>
      <c r="F373" s="52">
        <v>78</v>
      </c>
      <c r="G373" s="52">
        <v>43.4</v>
      </c>
      <c r="H373" s="52">
        <v>93.8</v>
      </c>
    </row>
    <row r="374" ht="91.5" customHeight="1" spans="1:8">
      <c r="A374" s="52" t="s">
        <v>10341</v>
      </c>
      <c r="B374" s="53" t="s">
        <v>10333</v>
      </c>
      <c r="C374" s="52" t="s">
        <v>10334</v>
      </c>
      <c r="D374" s="52">
        <v>34.4</v>
      </c>
      <c r="E374" s="52">
        <v>9.4</v>
      </c>
      <c r="F374" s="52">
        <v>99.3</v>
      </c>
      <c r="G374" s="52">
        <v>38.4</v>
      </c>
      <c r="H374" s="52">
        <v>35.2</v>
      </c>
    </row>
    <row r="375" ht="74.25" customHeight="1" spans="1:8">
      <c r="A375" s="50" t="s">
        <v>1963</v>
      </c>
      <c r="B375" s="51" t="s">
        <v>10333</v>
      </c>
      <c r="C375" s="50" t="s">
        <v>10334</v>
      </c>
      <c r="D375" s="50">
        <v>27.9</v>
      </c>
      <c r="E375" s="50">
        <v>29.5</v>
      </c>
      <c r="F375" s="50">
        <v>67.6</v>
      </c>
      <c r="G375" s="50">
        <v>37.4</v>
      </c>
      <c r="H375" s="50">
        <v>92</v>
      </c>
    </row>
    <row r="376" ht="46.5" customHeight="1" spans="1:8">
      <c r="A376" s="52" t="s">
        <v>10342</v>
      </c>
      <c r="B376" s="53" t="s">
        <v>10333</v>
      </c>
      <c r="C376" s="52" t="s">
        <v>10334</v>
      </c>
      <c r="D376" s="52">
        <v>31.2</v>
      </c>
      <c r="E376" s="52">
        <v>37.1</v>
      </c>
      <c r="F376" s="52">
        <v>56.2</v>
      </c>
      <c r="G376" s="52">
        <v>94.2</v>
      </c>
      <c r="H376" s="52">
        <v>92.8</v>
      </c>
    </row>
    <row r="377" ht="87.75" customHeight="1" spans="1:8">
      <c r="A377" s="50" t="s">
        <v>6610</v>
      </c>
      <c r="B377" s="51" t="s">
        <v>10333</v>
      </c>
      <c r="C377" s="50" t="s">
        <v>10334</v>
      </c>
      <c r="D377" s="50">
        <v>36.1</v>
      </c>
      <c r="E377" s="50">
        <v>9.8</v>
      </c>
      <c r="F377" s="50">
        <v>98.4</v>
      </c>
      <c r="G377" s="50">
        <v>37.6</v>
      </c>
      <c r="H377" s="50">
        <v>23.7</v>
      </c>
    </row>
    <row r="378" ht="87.75" customHeight="1" spans="1:8">
      <c r="A378" s="50" t="s">
        <v>1232</v>
      </c>
      <c r="B378" s="51" t="s">
        <v>10333</v>
      </c>
      <c r="C378" s="50" t="s">
        <v>10334</v>
      </c>
      <c r="D378" s="50">
        <v>25.2</v>
      </c>
      <c r="E378" s="50">
        <v>22.1</v>
      </c>
      <c r="F378" s="50">
        <v>90</v>
      </c>
      <c r="G378" s="50">
        <v>38.9</v>
      </c>
      <c r="H378" s="50">
        <v>54.3</v>
      </c>
    </row>
    <row r="379" ht="87.75" customHeight="1" spans="1:8">
      <c r="A379" s="50" t="s">
        <v>1986</v>
      </c>
      <c r="B379" s="51" t="s">
        <v>10333</v>
      </c>
      <c r="C379" s="50" t="s">
        <v>10334</v>
      </c>
      <c r="D379" s="50">
        <v>26.8</v>
      </c>
      <c r="E379" s="50">
        <v>38.4</v>
      </c>
      <c r="F379" s="50">
        <v>62.2</v>
      </c>
      <c r="G379" s="50">
        <v>85.7</v>
      </c>
      <c r="H379" s="50">
        <v>72.4</v>
      </c>
    </row>
    <row r="380" ht="74.25" customHeight="1" spans="1:8">
      <c r="A380" s="50" t="s">
        <v>1247</v>
      </c>
      <c r="B380" s="51" t="s">
        <v>10333</v>
      </c>
      <c r="C380" s="50" t="s">
        <v>10334</v>
      </c>
      <c r="D380" s="50">
        <v>32.2</v>
      </c>
      <c r="E380" s="50">
        <v>32.6</v>
      </c>
      <c r="F380" s="50">
        <v>61</v>
      </c>
      <c r="G380" s="50">
        <v>40.3</v>
      </c>
      <c r="H380" s="50">
        <v>88.6</v>
      </c>
    </row>
    <row r="381" ht="87.75" customHeight="1" spans="1:8">
      <c r="A381" s="50" t="s">
        <v>10343</v>
      </c>
      <c r="B381" s="51" t="s">
        <v>10333</v>
      </c>
      <c r="C381" s="50" t="s">
        <v>10334</v>
      </c>
      <c r="D381" s="50">
        <v>37.4</v>
      </c>
      <c r="E381" s="50">
        <v>32.6</v>
      </c>
      <c r="F381" s="50">
        <v>61.2</v>
      </c>
      <c r="G381" s="50">
        <v>42.7</v>
      </c>
      <c r="H381" s="50">
        <v>82.7</v>
      </c>
    </row>
    <row r="382" ht="87.75" customHeight="1" spans="1:8">
      <c r="A382" s="50" t="s">
        <v>2007</v>
      </c>
      <c r="B382" s="51" t="s">
        <v>10333</v>
      </c>
      <c r="C382" s="50" t="s">
        <v>10334</v>
      </c>
      <c r="D382" s="50">
        <v>32.7</v>
      </c>
      <c r="E382" s="50">
        <v>31.2</v>
      </c>
      <c r="F382" s="50">
        <v>75</v>
      </c>
      <c r="G382" s="50">
        <v>38.2</v>
      </c>
      <c r="H382" s="50">
        <v>56.6</v>
      </c>
    </row>
    <row r="383" ht="91.5" customHeight="1" spans="1:8">
      <c r="A383" s="50" t="s">
        <v>1275</v>
      </c>
      <c r="B383" s="51" t="s">
        <v>10333</v>
      </c>
      <c r="C383" s="50" t="s">
        <v>10334</v>
      </c>
      <c r="D383" s="50">
        <v>41.8</v>
      </c>
      <c r="E383" s="50">
        <v>11.1</v>
      </c>
      <c r="F383" s="50">
        <v>93.3</v>
      </c>
      <c r="G383" s="50">
        <v>42.1</v>
      </c>
      <c r="H383" s="50">
        <v>21.4</v>
      </c>
    </row>
    <row r="384" ht="87.75" customHeight="1" spans="1:8">
      <c r="A384" s="50" t="s">
        <v>2041</v>
      </c>
      <c r="B384" s="51" t="s">
        <v>10333</v>
      </c>
      <c r="C384" s="50" t="s">
        <v>10334</v>
      </c>
      <c r="D384" s="50">
        <v>34</v>
      </c>
      <c r="E384" s="50">
        <v>28.3</v>
      </c>
      <c r="F384" s="50">
        <v>77.5</v>
      </c>
      <c r="G384" s="50">
        <v>42.6</v>
      </c>
      <c r="H384" s="50">
        <v>32.3</v>
      </c>
    </row>
    <row r="385" ht="76.5" customHeight="1" spans="1:8">
      <c r="A385" s="50" t="s">
        <v>2058</v>
      </c>
      <c r="B385" s="51" t="s">
        <v>10333</v>
      </c>
      <c r="C385" s="50" t="s">
        <v>10334</v>
      </c>
      <c r="D385" s="50">
        <v>34.7</v>
      </c>
      <c r="E385" s="50">
        <v>29.3</v>
      </c>
      <c r="F385" s="50">
        <v>74.5</v>
      </c>
      <c r="G385" s="50">
        <v>39</v>
      </c>
      <c r="H385" s="50">
        <v>37.6</v>
      </c>
    </row>
    <row r="386" ht="74.25" customHeight="1" spans="1:8">
      <c r="A386" s="50" t="s">
        <v>8091</v>
      </c>
      <c r="B386" s="51" t="s">
        <v>10333</v>
      </c>
      <c r="C386" s="50" t="s">
        <v>10334</v>
      </c>
      <c r="D386" s="50">
        <v>40.9</v>
      </c>
      <c r="E386" s="50">
        <v>38.2</v>
      </c>
      <c r="F386" s="50">
        <v>59.7</v>
      </c>
      <c r="G386" s="50">
        <v>47.5</v>
      </c>
      <c r="H386" s="50">
        <v>54.8</v>
      </c>
    </row>
    <row r="387" ht="87.75" customHeight="1" spans="1:8">
      <c r="A387" s="50" t="s">
        <v>10344</v>
      </c>
      <c r="B387" s="51" t="s">
        <v>10333</v>
      </c>
      <c r="C387" s="50" t="s">
        <v>10334</v>
      </c>
      <c r="D387" s="50">
        <v>39.7</v>
      </c>
      <c r="E387" s="50">
        <v>28.8</v>
      </c>
      <c r="F387" s="50">
        <v>63.8</v>
      </c>
      <c r="G387" s="50">
        <v>45.8</v>
      </c>
      <c r="H387" s="50">
        <v>65.3</v>
      </c>
    </row>
    <row r="388" ht="76.5" customHeight="1" spans="1:8">
      <c r="A388" s="50" t="s">
        <v>1478</v>
      </c>
      <c r="B388" s="51" t="s">
        <v>10333</v>
      </c>
      <c r="C388" s="50" t="s">
        <v>10334</v>
      </c>
      <c r="D388" s="50">
        <v>28.7</v>
      </c>
      <c r="E388" s="50">
        <v>28.4</v>
      </c>
      <c r="F388" s="50">
        <v>67.6</v>
      </c>
      <c r="G388" s="50">
        <v>39.5</v>
      </c>
      <c r="H388" s="50">
        <v>91.6</v>
      </c>
    </row>
    <row r="389" ht="74.25" customHeight="1" spans="1:8">
      <c r="A389" s="50" t="s">
        <v>10345</v>
      </c>
      <c r="B389" s="51" t="s">
        <v>10333</v>
      </c>
      <c r="C389" s="50" t="s">
        <v>10334</v>
      </c>
      <c r="D389" s="50">
        <v>24.4</v>
      </c>
      <c r="E389" s="50">
        <v>20.1</v>
      </c>
      <c r="F389" s="50">
        <v>79.6</v>
      </c>
      <c r="G389" s="50">
        <v>46.6</v>
      </c>
      <c r="H389" s="50">
        <v>93.4</v>
      </c>
    </row>
    <row r="390" ht="74.25" customHeight="1" spans="1:8">
      <c r="A390" s="50" t="s">
        <v>1483</v>
      </c>
      <c r="B390" s="51" t="s">
        <v>10333</v>
      </c>
      <c r="C390" s="50" t="s">
        <v>10334</v>
      </c>
      <c r="D390" s="50">
        <v>40.9</v>
      </c>
      <c r="E390" s="50">
        <v>15.3</v>
      </c>
      <c r="F390" s="50">
        <v>90.1</v>
      </c>
      <c r="G390" s="50">
        <v>44.1</v>
      </c>
      <c r="H390" s="50">
        <v>22.1</v>
      </c>
    </row>
    <row r="391" ht="121.5" customHeight="1" spans="1:8">
      <c r="A391" s="50" t="s">
        <v>10346</v>
      </c>
      <c r="B391" s="51" t="s">
        <v>10333</v>
      </c>
      <c r="C391" s="50" t="s">
        <v>10334</v>
      </c>
      <c r="D391" s="50">
        <v>23.2</v>
      </c>
      <c r="E391" s="50">
        <v>14.4</v>
      </c>
      <c r="F391" s="50">
        <v>98.3</v>
      </c>
      <c r="G391" s="50">
        <v>37.9</v>
      </c>
      <c r="H391" s="50">
        <v>49.1</v>
      </c>
    </row>
    <row r="392" ht="74.25" customHeight="1" spans="1:8">
      <c r="A392" s="50" t="s">
        <v>2162</v>
      </c>
      <c r="B392" s="51" t="s">
        <v>10333</v>
      </c>
      <c r="C392" s="50" t="s">
        <v>10334</v>
      </c>
      <c r="D392" s="50">
        <v>22.9</v>
      </c>
      <c r="E392" s="50">
        <v>25.9</v>
      </c>
      <c r="F392" s="50">
        <v>79.4</v>
      </c>
      <c r="G392" s="50">
        <v>37.3</v>
      </c>
      <c r="H392" s="50">
        <v>86.1</v>
      </c>
    </row>
    <row r="393" ht="91.5" customHeight="1" spans="1:8">
      <c r="A393" s="50" t="s">
        <v>1595</v>
      </c>
      <c r="B393" s="51" t="s">
        <v>10333</v>
      </c>
      <c r="C393" s="50" t="s">
        <v>10334</v>
      </c>
      <c r="D393" s="50">
        <v>29.9</v>
      </c>
      <c r="E393" s="50">
        <v>31.4</v>
      </c>
      <c r="F393" s="50">
        <v>71.8</v>
      </c>
      <c r="G393" s="50">
        <v>89.2</v>
      </c>
      <c r="H393" s="50">
        <v>52.1</v>
      </c>
    </row>
    <row r="394" ht="74.25" customHeight="1" spans="1:8">
      <c r="A394" s="50" t="s">
        <v>10347</v>
      </c>
      <c r="B394" s="51" t="s">
        <v>10333</v>
      </c>
      <c r="C394" s="50" t="s">
        <v>10334</v>
      </c>
      <c r="D394" s="50">
        <v>24.8</v>
      </c>
      <c r="E394" s="50">
        <v>27</v>
      </c>
      <c r="F394" s="50">
        <v>81.3</v>
      </c>
      <c r="G394" s="50">
        <v>42.7</v>
      </c>
      <c r="H394" s="50">
        <v>56.4</v>
      </c>
    </row>
    <row r="395" ht="74.25" customHeight="1" spans="1:8">
      <c r="A395" s="50" t="s">
        <v>8262</v>
      </c>
      <c r="B395" s="51" t="s">
        <v>10333</v>
      </c>
      <c r="C395" s="50" t="s">
        <v>10334</v>
      </c>
      <c r="D395" s="50">
        <v>41.9</v>
      </c>
      <c r="E395" s="50">
        <v>23</v>
      </c>
      <c r="F395" s="50">
        <v>73.6</v>
      </c>
      <c r="G395" s="50">
        <v>38.8</v>
      </c>
      <c r="H395" s="50">
        <v>43.8</v>
      </c>
    </row>
    <row r="396" ht="73.5" customHeight="1" spans="1:8">
      <c r="A396" s="52" t="s">
        <v>2205</v>
      </c>
      <c r="B396" s="53" t="s">
        <v>10333</v>
      </c>
      <c r="C396" s="52" t="s">
        <v>10334</v>
      </c>
      <c r="D396" s="52">
        <v>27.7</v>
      </c>
      <c r="E396" s="52">
        <v>32.6</v>
      </c>
      <c r="F396" s="52">
        <v>73.9</v>
      </c>
      <c r="G396" s="52">
        <v>38.7</v>
      </c>
      <c r="H396" s="52">
        <v>53.5</v>
      </c>
    </row>
    <row r="397" ht="87.75" customHeight="1" spans="1:8">
      <c r="A397" s="50" t="s">
        <v>10348</v>
      </c>
      <c r="B397" s="51" t="s">
        <v>10333</v>
      </c>
      <c r="C397" s="50" t="s">
        <v>10334</v>
      </c>
      <c r="D397" s="50">
        <v>19.6</v>
      </c>
      <c r="E397" s="50">
        <v>25.5</v>
      </c>
      <c r="F397" s="50">
        <v>88</v>
      </c>
      <c r="G397" s="50">
        <v>38.5</v>
      </c>
      <c r="H397" s="50">
        <v>66.2</v>
      </c>
    </row>
    <row r="398" ht="87.75" customHeight="1" spans="1:8">
      <c r="A398" s="50" t="s">
        <v>10349</v>
      </c>
      <c r="B398" s="51" t="s">
        <v>10333</v>
      </c>
      <c r="C398" s="50" t="s">
        <v>10334</v>
      </c>
      <c r="D398" s="50">
        <v>31.4</v>
      </c>
      <c r="E398" s="50">
        <v>26</v>
      </c>
      <c r="F398" s="50">
        <v>80</v>
      </c>
      <c r="G398" s="50">
        <v>45.5</v>
      </c>
      <c r="H398" s="50">
        <v>42.4</v>
      </c>
    </row>
    <row r="399" ht="74.25" customHeight="1" spans="1:8">
      <c r="A399" s="50" t="s">
        <v>2295</v>
      </c>
      <c r="B399" s="51" t="s">
        <v>10333</v>
      </c>
      <c r="C399" s="50" t="s">
        <v>10334</v>
      </c>
      <c r="D399" s="50">
        <v>39.4</v>
      </c>
      <c r="E399" s="50">
        <v>20.2</v>
      </c>
      <c r="F399" s="50">
        <v>81.9</v>
      </c>
      <c r="G399" s="50">
        <v>45.7</v>
      </c>
      <c r="H399" s="50">
        <v>33</v>
      </c>
    </row>
    <row r="400" ht="74.25" customHeight="1" spans="1:8">
      <c r="A400" s="50" t="s">
        <v>2299</v>
      </c>
      <c r="B400" s="51" t="s">
        <v>10333</v>
      </c>
      <c r="C400" s="50" t="s">
        <v>10334</v>
      </c>
      <c r="D400" s="50">
        <v>33.4</v>
      </c>
      <c r="E400" s="50">
        <v>32.7</v>
      </c>
      <c r="F400" s="50">
        <v>69.6</v>
      </c>
      <c r="G400" s="50">
        <v>50.8</v>
      </c>
      <c r="H400" s="50">
        <v>50.1</v>
      </c>
    </row>
    <row r="401" ht="87.75" customHeight="1" spans="1:8">
      <c r="A401" s="50" t="s">
        <v>2317</v>
      </c>
      <c r="B401" s="51" t="s">
        <v>10333</v>
      </c>
      <c r="C401" s="50" t="s">
        <v>10334</v>
      </c>
      <c r="D401" s="50">
        <v>39.6</v>
      </c>
      <c r="E401" s="50">
        <v>11.7</v>
      </c>
      <c r="F401" s="50">
        <v>89</v>
      </c>
      <c r="G401" s="50">
        <v>38.2</v>
      </c>
      <c r="H401" s="50">
        <v>37.5</v>
      </c>
    </row>
    <row r="402" ht="87.75" customHeight="1" spans="1:8">
      <c r="A402" s="50" t="s">
        <v>643</v>
      </c>
      <c r="B402" s="51" t="s">
        <v>10350</v>
      </c>
      <c r="C402" s="50" t="s">
        <v>10351</v>
      </c>
      <c r="D402" s="50">
        <v>34.6</v>
      </c>
      <c r="E402" s="50">
        <v>11</v>
      </c>
      <c r="F402" s="50">
        <v>82.8</v>
      </c>
      <c r="G402" s="50">
        <v>37.2</v>
      </c>
      <c r="H402" s="50">
        <v>35.1</v>
      </c>
    </row>
    <row r="403" ht="74.25" customHeight="1" spans="1:8">
      <c r="A403" s="50" t="s">
        <v>1787</v>
      </c>
      <c r="B403" s="51" t="s">
        <v>10350</v>
      </c>
      <c r="C403" s="50" t="s">
        <v>10351</v>
      </c>
      <c r="D403" s="50">
        <v>29.1</v>
      </c>
      <c r="E403" s="50">
        <v>24.9</v>
      </c>
      <c r="F403" s="50">
        <v>70</v>
      </c>
      <c r="G403" s="50">
        <v>47.7</v>
      </c>
      <c r="H403" s="50">
        <v>60</v>
      </c>
    </row>
    <row r="404" ht="87.75" customHeight="1" spans="1:8">
      <c r="A404" s="50" t="s">
        <v>10352</v>
      </c>
      <c r="B404" s="51" t="s">
        <v>10350</v>
      </c>
      <c r="C404" s="50" t="s">
        <v>10351</v>
      </c>
      <c r="D404" s="50">
        <v>24.6</v>
      </c>
      <c r="E404" s="50">
        <v>8.8</v>
      </c>
      <c r="F404" s="50">
        <v>100</v>
      </c>
      <c r="G404" s="50">
        <v>36.9</v>
      </c>
      <c r="H404" s="50">
        <v>17.9</v>
      </c>
    </row>
    <row r="405" ht="74.25" customHeight="1" spans="1:8">
      <c r="A405" s="50" t="s">
        <v>701</v>
      </c>
      <c r="B405" s="51" t="s">
        <v>10350</v>
      </c>
      <c r="C405" s="50" t="s">
        <v>10351</v>
      </c>
      <c r="D405" s="50">
        <v>20.5</v>
      </c>
      <c r="E405" s="50">
        <v>24.9</v>
      </c>
      <c r="F405" s="50">
        <v>76.8</v>
      </c>
      <c r="G405" s="50">
        <v>38.8</v>
      </c>
      <c r="H405" s="50">
        <v>92.6</v>
      </c>
    </row>
    <row r="406" ht="87.75" customHeight="1" spans="1:8">
      <c r="A406" s="50" t="s">
        <v>704</v>
      </c>
      <c r="B406" s="51" t="s">
        <v>10350</v>
      </c>
      <c r="C406" s="50" t="s">
        <v>10351</v>
      </c>
      <c r="D406" s="50">
        <v>16.7</v>
      </c>
      <c r="E406" s="50">
        <v>11.6</v>
      </c>
      <c r="F406" s="50">
        <v>98.5</v>
      </c>
      <c r="G406" s="50">
        <v>37</v>
      </c>
      <c r="H406" s="50">
        <v>47.8</v>
      </c>
    </row>
    <row r="407" ht="87.75" customHeight="1" spans="1:8">
      <c r="A407" s="50" t="s">
        <v>721</v>
      </c>
      <c r="B407" s="51" t="s">
        <v>10350</v>
      </c>
      <c r="C407" s="50" t="s">
        <v>10351</v>
      </c>
      <c r="D407" s="50">
        <v>32.3</v>
      </c>
      <c r="E407" s="50">
        <v>10.6</v>
      </c>
      <c r="F407" s="50">
        <v>97.3</v>
      </c>
      <c r="G407" s="50">
        <v>37.3</v>
      </c>
      <c r="H407" s="50">
        <v>18.4</v>
      </c>
    </row>
    <row r="408" ht="106.5" customHeight="1" spans="1:8">
      <c r="A408" s="50" t="s">
        <v>720</v>
      </c>
      <c r="B408" s="51" t="s">
        <v>10350</v>
      </c>
      <c r="C408" s="50" t="s">
        <v>10351</v>
      </c>
      <c r="D408" s="50">
        <v>20.3</v>
      </c>
      <c r="E408" s="50">
        <v>20.9</v>
      </c>
      <c r="F408" s="50">
        <v>98.4</v>
      </c>
      <c r="G408" s="50">
        <v>38.5</v>
      </c>
      <c r="H408" s="50">
        <v>22.9</v>
      </c>
    </row>
    <row r="409" ht="74.25" customHeight="1" spans="1:8">
      <c r="A409" s="50" t="s">
        <v>728</v>
      </c>
      <c r="B409" s="51" t="s">
        <v>10350</v>
      </c>
      <c r="C409" s="50" t="s">
        <v>10351</v>
      </c>
      <c r="D409" s="50">
        <v>28.3</v>
      </c>
      <c r="E409" s="50">
        <v>24.7</v>
      </c>
      <c r="F409" s="50">
        <v>72.6</v>
      </c>
      <c r="G409" s="50">
        <v>37.4</v>
      </c>
      <c r="H409" s="50">
        <v>84.3</v>
      </c>
    </row>
    <row r="410" ht="87.75" customHeight="1" spans="1:8">
      <c r="A410" s="50" t="s">
        <v>1794</v>
      </c>
      <c r="B410" s="51" t="s">
        <v>10350</v>
      </c>
      <c r="C410" s="50" t="s">
        <v>10351</v>
      </c>
      <c r="D410" s="50">
        <v>36.4</v>
      </c>
      <c r="E410" s="50">
        <v>39.4</v>
      </c>
      <c r="F410" s="50">
        <v>55</v>
      </c>
      <c r="G410" s="50">
        <v>53.3</v>
      </c>
      <c r="H410" s="50">
        <v>58.3</v>
      </c>
    </row>
    <row r="411" ht="74.25" customHeight="1" spans="1:8">
      <c r="A411" s="50" t="s">
        <v>10353</v>
      </c>
      <c r="B411" s="51" t="s">
        <v>10350</v>
      </c>
      <c r="C411" s="50" t="s">
        <v>10351</v>
      </c>
      <c r="D411" s="50">
        <v>24.3</v>
      </c>
      <c r="E411" s="50">
        <v>26.4</v>
      </c>
      <c r="F411" s="50">
        <v>69.9</v>
      </c>
      <c r="G411" s="50">
        <v>37.9</v>
      </c>
      <c r="H411" s="50">
        <v>96.9</v>
      </c>
    </row>
    <row r="412" ht="87.75" customHeight="1" spans="1:8">
      <c r="A412" s="50" t="s">
        <v>10354</v>
      </c>
      <c r="B412" s="51" t="s">
        <v>10350</v>
      </c>
      <c r="C412" s="50" t="s">
        <v>10351</v>
      </c>
      <c r="D412" s="50">
        <v>47.9</v>
      </c>
      <c r="E412" s="50">
        <v>46.7</v>
      </c>
      <c r="F412" s="50">
        <v>38.4</v>
      </c>
      <c r="G412" s="50">
        <v>44.4</v>
      </c>
      <c r="H412" s="50">
        <v>34.1</v>
      </c>
    </row>
    <row r="413" ht="87.75" customHeight="1" spans="1:8">
      <c r="A413" s="50" t="s">
        <v>781</v>
      </c>
      <c r="B413" s="51" t="s">
        <v>10350</v>
      </c>
      <c r="C413" s="50" t="s">
        <v>10351</v>
      </c>
      <c r="D413" s="50">
        <v>15.5</v>
      </c>
      <c r="E413" s="50">
        <v>13.2</v>
      </c>
      <c r="F413" s="50">
        <v>100</v>
      </c>
      <c r="G413" s="50">
        <v>37.7</v>
      </c>
      <c r="H413" s="50">
        <v>46.7</v>
      </c>
    </row>
    <row r="414" ht="87.75" customHeight="1" spans="1:8">
      <c r="A414" s="50" t="s">
        <v>1833</v>
      </c>
      <c r="B414" s="51" t="s">
        <v>10350</v>
      </c>
      <c r="C414" s="50" t="s">
        <v>10351</v>
      </c>
      <c r="D414" s="50">
        <v>31.2</v>
      </c>
      <c r="E414" s="50">
        <v>21.5</v>
      </c>
      <c r="F414" s="50">
        <v>79.7</v>
      </c>
      <c r="G414" s="50">
        <v>39.4</v>
      </c>
      <c r="H414" s="50">
        <v>31.9</v>
      </c>
    </row>
    <row r="415" ht="87.75" customHeight="1" spans="1:8">
      <c r="A415" s="50" t="s">
        <v>834</v>
      </c>
      <c r="B415" s="51" t="s">
        <v>10350</v>
      </c>
      <c r="C415" s="50" t="s">
        <v>10351</v>
      </c>
      <c r="D415" s="50">
        <v>36.1</v>
      </c>
      <c r="E415" s="50">
        <v>27.2</v>
      </c>
      <c r="F415" s="50">
        <v>65.5</v>
      </c>
      <c r="G415" s="50">
        <v>41.6</v>
      </c>
      <c r="H415" s="50">
        <v>59</v>
      </c>
    </row>
    <row r="416" ht="74.25" customHeight="1" spans="1:8">
      <c r="A416" s="50" t="s">
        <v>838</v>
      </c>
      <c r="B416" s="51" t="s">
        <v>10350</v>
      </c>
      <c r="C416" s="50" t="s">
        <v>10351</v>
      </c>
      <c r="D416" s="50">
        <v>34</v>
      </c>
      <c r="E416" s="50">
        <v>30.3</v>
      </c>
      <c r="F416" s="50">
        <v>63</v>
      </c>
      <c r="G416" s="50">
        <v>46.2</v>
      </c>
      <c r="H416" s="50">
        <v>37.1</v>
      </c>
    </row>
    <row r="417" ht="76.5" customHeight="1" spans="1:8">
      <c r="A417" s="50" t="s">
        <v>842</v>
      </c>
      <c r="B417" s="51" t="s">
        <v>10350</v>
      </c>
      <c r="C417" s="50" t="s">
        <v>10351</v>
      </c>
      <c r="D417" s="50">
        <v>31.7</v>
      </c>
      <c r="E417" s="50">
        <v>29.6</v>
      </c>
      <c r="F417" s="50">
        <v>72.3</v>
      </c>
      <c r="G417" s="50">
        <v>43</v>
      </c>
      <c r="H417" s="50">
        <v>39.1</v>
      </c>
    </row>
    <row r="418" ht="87.75" customHeight="1" spans="1:8">
      <c r="A418" s="50" t="s">
        <v>843</v>
      </c>
      <c r="B418" s="51" t="s">
        <v>10350</v>
      </c>
      <c r="C418" s="50" t="s">
        <v>10351</v>
      </c>
      <c r="D418" s="50">
        <v>31.4</v>
      </c>
      <c r="E418" s="50">
        <v>34.7</v>
      </c>
      <c r="F418" s="50">
        <v>60.5</v>
      </c>
      <c r="G418" s="50">
        <v>39.1</v>
      </c>
      <c r="H418" s="50">
        <v>44.7</v>
      </c>
    </row>
    <row r="419" ht="74.25" customHeight="1" spans="1:8">
      <c r="A419" s="50" t="s">
        <v>1845</v>
      </c>
      <c r="B419" s="51" t="s">
        <v>10350</v>
      </c>
      <c r="C419" s="50" t="s">
        <v>10351</v>
      </c>
      <c r="D419" s="50">
        <v>39.1</v>
      </c>
      <c r="E419" s="50">
        <v>29.3</v>
      </c>
      <c r="F419" s="50">
        <v>59.8</v>
      </c>
      <c r="G419" s="50">
        <v>40</v>
      </c>
      <c r="H419" s="50">
        <v>54.8</v>
      </c>
    </row>
    <row r="420" ht="87.75" customHeight="1" spans="1:8">
      <c r="A420" s="50" t="s">
        <v>1852</v>
      </c>
      <c r="B420" s="51" t="s">
        <v>10350</v>
      </c>
      <c r="C420" s="50" t="s">
        <v>10351</v>
      </c>
      <c r="D420" s="50">
        <v>20.6</v>
      </c>
      <c r="E420" s="50">
        <v>26</v>
      </c>
      <c r="F420" s="50">
        <v>82.2</v>
      </c>
      <c r="G420" s="50">
        <v>51</v>
      </c>
      <c r="H420" s="50">
        <v>48.4</v>
      </c>
    </row>
    <row r="421" ht="73.5" customHeight="1" spans="1:8">
      <c r="A421" s="52" t="s">
        <v>1853</v>
      </c>
      <c r="B421" s="53" t="s">
        <v>10350</v>
      </c>
      <c r="C421" s="52" t="s">
        <v>10351</v>
      </c>
      <c r="D421" s="52">
        <v>26</v>
      </c>
      <c r="E421" s="52">
        <v>23.1</v>
      </c>
      <c r="F421" s="52">
        <v>67</v>
      </c>
      <c r="G421" s="52">
        <v>55.5</v>
      </c>
      <c r="H421" s="52">
        <v>83.4</v>
      </c>
    </row>
    <row r="422" ht="74.25" customHeight="1" spans="1:8">
      <c r="A422" s="50" t="s">
        <v>1861</v>
      </c>
      <c r="B422" s="51" t="s">
        <v>10350</v>
      </c>
      <c r="C422" s="50" t="s">
        <v>10351</v>
      </c>
      <c r="D422" s="50">
        <v>40.1</v>
      </c>
      <c r="E422" s="50">
        <v>24.7</v>
      </c>
      <c r="F422" s="50">
        <v>69.8</v>
      </c>
      <c r="G422" s="50">
        <v>37.9</v>
      </c>
      <c r="H422" s="50">
        <v>27.5</v>
      </c>
    </row>
    <row r="423" ht="87.75" customHeight="1" spans="1:8">
      <c r="A423" s="50" t="s">
        <v>892</v>
      </c>
      <c r="B423" s="51" t="s">
        <v>10350</v>
      </c>
      <c r="C423" s="50" t="s">
        <v>10351</v>
      </c>
      <c r="D423" s="50">
        <v>23.9</v>
      </c>
      <c r="E423" s="50">
        <v>33.8</v>
      </c>
      <c r="F423" s="50">
        <v>63.2</v>
      </c>
      <c r="G423" s="50">
        <v>42.6</v>
      </c>
      <c r="H423" s="50">
        <v>82.2</v>
      </c>
    </row>
    <row r="424" ht="87.75" customHeight="1" spans="1:8">
      <c r="A424" s="50" t="s">
        <v>897</v>
      </c>
      <c r="B424" s="51" t="s">
        <v>10350</v>
      </c>
      <c r="C424" s="50" t="s">
        <v>10351</v>
      </c>
      <c r="D424" s="50">
        <v>14.4</v>
      </c>
      <c r="E424" s="50">
        <v>12.6</v>
      </c>
      <c r="F424" s="50">
        <v>100</v>
      </c>
      <c r="G424" s="50">
        <v>37.7</v>
      </c>
      <c r="H424" s="50">
        <v>48.6</v>
      </c>
    </row>
    <row r="425" ht="74.25" customHeight="1" spans="1:8">
      <c r="A425" s="50" t="s">
        <v>912</v>
      </c>
      <c r="B425" s="51" t="s">
        <v>10350</v>
      </c>
      <c r="C425" s="50" t="s">
        <v>10351</v>
      </c>
      <c r="D425" s="50">
        <v>17.9</v>
      </c>
      <c r="E425" s="50">
        <v>17</v>
      </c>
      <c r="F425" s="50">
        <v>81.3</v>
      </c>
      <c r="G425" s="50">
        <v>37</v>
      </c>
      <c r="H425" s="50">
        <v>87.8</v>
      </c>
    </row>
    <row r="426" ht="136.5" customHeight="1" spans="1:8">
      <c r="A426" s="50" t="s">
        <v>10355</v>
      </c>
      <c r="B426" s="51" t="s">
        <v>10350</v>
      </c>
      <c r="C426" s="50" t="s">
        <v>10351</v>
      </c>
      <c r="D426" s="50">
        <v>29.3</v>
      </c>
      <c r="E426" s="50">
        <v>31.2</v>
      </c>
      <c r="F426" s="50">
        <v>67.1</v>
      </c>
      <c r="G426" s="50">
        <v>67</v>
      </c>
      <c r="H426" s="50">
        <v>32.4</v>
      </c>
    </row>
    <row r="427" ht="87.75" customHeight="1" spans="1:8">
      <c r="A427" s="50" t="s">
        <v>10356</v>
      </c>
      <c r="B427" s="51" t="s">
        <v>10350</v>
      </c>
      <c r="C427" s="50" t="s">
        <v>10351</v>
      </c>
      <c r="D427" s="50">
        <v>18.2</v>
      </c>
      <c r="E427" s="50">
        <v>19.8</v>
      </c>
      <c r="F427" s="50">
        <v>94.7</v>
      </c>
      <c r="G427" s="50">
        <v>36.9</v>
      </c>
      <c r="H427" s="50">
        <v>40</v>
      </c>
    </row>
    <row r="428" ht="87.75" customHeight="1" spans="1:8">
      <c r="A428" s="50" t="s">
        <v>1884</v>
      </c>
      <c r="B428" s="51" t="s">
        <v>10350</v>
      </c>
      <c r="C428" s="50" t="s">
        <v>10351</v>
      </c>
      <c r="D428" s="50">
        <v>31.4</v>
      </c>
      <c r="E428" s="50">
        <v>24.7</v>
      </c>
      <c r="F428" s="50">
        <v>70.6</v>
      </c>
      <c r="G428" s="50">
        <v>43</v>
      </c>
      <c r="H428" s="50">
        <v>42.4</v>
      </c>
    </row>
    <row r="429" ht="87.75" customHeight="1" spans="1:8">
      <c r="A429" s="50" t="s">
        <v>1886</v>
      </c>
      <c r="B429" s="51" t="s">
        <v>10350</v>
      </c>
      <c r="C429" s="50" t="s">
        <v>10351</v>
      </c>
      <c r="D429" s="50">
        <v>34.8</v>
      </c>
      <c r="E429" s="50">
        <v>32.4</v>
      </c>
      <c r="F429" s="50">
        <v>65.6</v>
      </c>
      <c r="G429" s="50">
        <v>45</v>
      </c>
      <c r="H429" s="50">
        <v>44.7</v>
      </c>
    </row>
    <row r="430" ht="73.5" customHeight="1" spans="1:8">
      <c r="A430" s="52" t="s">
        <v>959</v>
      </c>
      <c r="B430" s="53" t="s">
        <v>10350</v>
      </c>
      <c r="C430" s="52" t="s">
        <v>10351</v>
      </c>
      <c r="D430" s="52">
        <v>23.5</v>
      </c>
      <c r="E430" s="52">
        <v>19.4</v>
      </c>
      <c r="F430" s="52">
        <v>83.3</v>
      </c>
      <c r="G430" s="52">
        <v>38.5</v>
      </c>
      <c r="H430" s="52">
        <v>74.2</v>
      </c>
    </row>
    <row r="431" ht="87.75" customHeight="1" spans="1:8">
      <c r="A431" s="50" t="s">
        <v>1899</v>
      </c>
      <c r="B431" s="51" t="s">
        <v>10350</v>
      </c>
      <c r="C431" s="50" t="s">
        <v>10351</v>
      </c>
      <c r="D431" s="50">
        <v>36.4</v>
      </c>
      <c r="E431" s="50">
        <v>28.3</v>
      </c>
      <c r="F431" s="50">
        <v>66.5</v>
      </c>
      <c r="G431" s="50">
        <v>48.3</v>
      </c>
      <c r="H431" s="50">
        <v>43.9</v>
      </c>
    </row>
    <row r="432" ht="74.25" customHeight="1" spans="1:8">
      <c r="A432" s="50" t="s">
        <v>980</v>
      </c>
      <c r="B432" s="51" t="s">
        <v>10350</v>
      </c>
      <c r="C432" s="50" t="s">
        <v>10351</v>
      </c>
      <c r="D432" s="50">
        <v>34.3</v>
      </c>
      <c r="E432" s="50">
        <v>26.9</v>
      </c>
      <c r="F432" s="50">
        <v>65.2</v>
      </c>
      <c r="G432" s="50">
        <v>38.1</v>
      </c>
      <c r="H432" s="50">
        <v>43.4</v>
      </c>
    </row>
    <row r="433" ht="87.75" customHeight="1" spans="1:8">
      <c r="A433" s="50" t="s">
        <v>10357</v>
      </c>
      <c r="B433" s="51" t="s">
        <v>10350</v>
      </c>
      <c r="C433" s="50" t="s">
        <v>10351</v>
      </c>
      <c r="D433" s="50">
        <v>37.6</v>
      </c>
      <c r="E433" s="50">
        <v>35</v>
      </c>
      <c r="F433" s="50">
        <v>56.1</v>
      </c>
      <c r="G433" s="50">
        <v>40.4</v>
      </c>
      <c r="H433" s="50">
        <v>65.5</v>
      </c>
    </row>
    <row r="434" ht="60" customHeight="1" spans="1:8">
      <c r="A434" s="52" t="s">
        <v>1017</v>
      </c>
      <c r="B434" s="53" t="s">
        <v>10350</v>
      </c>
      <c r="C434" s="52" t="s">
        <v>10351</v>
      </c>
      <c r="D434" s="52">
        <v>41.8</v>
      </c>
      <c r="E434" s="52">
        <v>40.8</v>
      </c>
      <c r="F434" s="52">
        <v>40.8</v>
      </c>
      <c r="G434" s="52">
        <v>89.8</v>
      </c>
      <c r="H434" s="52">
        <v>63.7</v>
      </c>
    </row>
    <row r="435" ht="60.75" customHeight="1" spans="1:8">
      <c r="A435" s="55" t="s">
        <v>10358</v>
      </c>
      <c r="B435" s="56" t="s">
        <v>10350</v>
      </c>
      <c r="C435" s="55" t="s">
        <v>10351</v>
      </c>
      <c r="D435" s="55">
        <v>32.5</v>
      </c>
      <c r="E435" s="55">
        <v>45.3</v>
      </c>
      <c r="F435" s="55">
        <v>54.6</v>
      </c>
      <c r="G435" s="55">
        <v>61.6</v>
      </c>
      <c r="H435" s="55">
        <v>43.9</v>
      </c>
    </row>
    <row r="436" ht="87.75" customHeight="1" spans="1:8">
      <c r="A436" s="50" t="s">
        <v>1050</v>
      </c>
      <c r="B436" s="51" t="s">
        <v>10350</v>
      </c>
      <c r="C436" s="50" t="s">
        <v>10351</v>
      </c>
      <c r="D436" s="50">
        <v>24</v>
      </c>
      <c r="E436" s="50">
        <v>26.4</v>
      </c>
      <c r="F436" s="50">
        <v>87.6</v>
      </c>
      <c r="G436" s="50">
        <v>59.1</v>
      </c>
      <c r="H436" s="50">
        <v>25.6</v>
      </c>
    </row>
    <row r="437" ht="87.75" customHeight="1" spans="1:8">
      <c r="A437" s="50" t="s">
        <v>1932</v>
      </c>
      <c r="B437" s="51" t="s">
        <v>10350</v>
      </c>
      <c r="C437" s="50" t="s">
        <v>10351</v>
      </c>
      <c r="D437" s="50">
        <v>30.1</v>
      </c>
      <c r="E437" s="50">
        <v>15.7</v>
      </c>
      <c r="F437" s="50">
        <v>83.7</v>
      </c>
      <c r="G437" s="50">
        <v>37.4</v>
      </c>
      <c r="H437" s="50">
        <v>34.5</v>
      </c>
    </row>
    <row r="438" ht="76.5" customHeight="1" spans="1:8">
      <c r="A438" s="50" t="s">
        <v>1053</v>
      </c>
      <c r="B438" s="51" t="s">
        <v>10350</v>
      </c>
      <c r="C438" s="50" t="s">
        <v>10351</v>
      </c>
      <c r="D438" s="50">
        <v>43.1</v>
      </c>
      <c r="E438" s="50">
        <v>21.8</v>
      </c>
      <c r="F438" s="50">
        <v>61</v>
      </c>
      <c r="G438" s="50">
        <v>39.7</v>
      </c>
      <c r="H438" s="50">
        <v>67.3</v>
      </c>
    </row>
    <row r="439" ht="87.75" customHeight="1" spans="1:8">
      <c r="A439" s="50" t="s">
        <v>1941</v>
      </c>
      <c r="B439" s="51" t="s">
        <v>10350</v>
      </c>
      <c r="C439" s="50" t="s">
        <v>10351</v>
      </c>
      <c r="D439" s="50">
        <v>33.9</v>
      </c>
      <c r="E439" s="50">
        <v>30.1</v>
      </c>
      <c r="F439" s="50">
        <v>55.9</v>
      </c>
      <c r="G439" s="50">
        <v>52.5</v>
      </c>
      <c r="H439" s="50">
        <v>96.2</v>
      </c>
    </row>
    <row r="440" ht="87.75" customHeight="1" spans="1:8">
      <c r="A440" s="50" t="s">
        <v>1066</v>
      </c>
      <c r="B440" s="51" t="s">
        <v>10350</v>
      </c>
      <c r="C440" s="50" t="s">
        <v>10351</v>
      </c>
      <c r="D440" s="50">
        <v>35.4</v>
      </c>
      <c r="E440" s="50">
        <v>30.5</v>
      </c>
      <c r="F440" s="50">
        <v>59.1</v>
      </c>
      <c r="G440" s="50">
        <v>46.7</v>
      </c>
      <c r="H440" s="50">
        <v>59.4</v>
      </c>
    </row>
    <row r="441" ht="121.5" customHeight="1" spans="1:8">
      <c r="A441" s="50" t="s">
        <v>10359</v>
      </c>
      <c r="B441" s="51" t="s">
        <v>10350</v>
      </c>
      <c r="C441" s="50" t="s">
        <v>10351</v>
      </c>
      <c r="D441" s="50">
        <v>27.2</v>
      </c>
      <c r="E441" s="50">
        <v>15.6</v>
      </c>
      <c r="F441" s="50">
        <v>84</v>
      </c>
      <c r="G441" s="50">
        <v>38.1</v>
      </c>
      <c r="H441" s="50">
        <v>54.3</v>
      </c>
    </row>
    <row r="442" ht="74.25" customHeight="1" spans="1:8">
      <c r="A442" s="50" t="s">
        <v>1072</v>
      </c>
      <c r="B442" s="51" t="s">
        <v>10350</v>
      </c>
      <c r="C442" s="50" t="s">
        <v>10351</v>
      </c>
      <c r="D442" s="50">
        <v>35.5</v>
      </c>
      <c r="E442" s="50">
        <v>36.9</v>
      </c>
      <c r="F442" s="50">
        <v>56.5</v>
      </c>
      <c r="G442" s="50">
        <v>51</v>
      </c>
      <c r="H442" s="50">
        <v>39.5</v>
      </c>
    </row>
    <row r="443" ht="74.25" customHeight="1" spans="1:8">
      <c r="A443" s="50" t="s">
        <v>1108</v>
      </c>
      <c r="B443" s="51" t="s">
        <v>10350</v>
      </c>
      <c r="C443" s="50" t="s">
        <v>10351</v>
      </c>
      <c r="D443" s="50">
        <v>17.5</v>
      </c>
      <c r="E443" s="50">
        <v>8.5</v>
      </c>
      <c r="F443" s="50">
        <v>97</v>
      </c>
      <c r="G443" s="50">
        <v>37.1</v>
      </c>
      <c r="H443" s="50">
        <v>74.8</v>
      </c>
    </row>
    <row r="444" ht="87.75" customHeight="1" spans="1:8">
      <c r="A444" s="50" t="s">
        <v>1135</v>
      </c>
      <c r="B444" s="51" t="s">
        <v>10350</v>
      </c>
      <c r="C444" s="50" t="s">
        <v>10351</v>
      </c>
      <c r="D444" s="50">
        <v>33.1</v>
      </c>
      <c r="E444" s="50">
        <v>37.3</v>
      </c>
      <c r="F444" s="50">
        <v>60.2</v>
      </c>
      <c r="G444" s="50">
        <v>43.7</v>
      </c>
      <c r="H444" s="50">
        <v>51.8</v>
      </c>
    </row>
    <row r="445" ht="87.75" customHeight="1" spans="1:8">
      <c r="A445" s="50" t="s">
        <v>1956</v>
      </c>
      <c r="B445" s="51" t="s">
        <v>10350</v>
      </c>
      <c r="C445" s="50" t="s">
        <v>10351</v>
      </c>
      <c r="D445" s="50">
        <v>28.5</v>
      </c>
      <c r="E445" s="50">
        <v>33.3</v>
      </c>
      <c r="F445" s="50">
        <v>68</v>
      </c>
      <c r="G445" s="50">
        <v>38.2</v>
      </c>
      <c r="H445" s="50">
        <v>51.2</v>
      </c>
    </row>
    <row r="446" ht="74.25" customHeight="1" spans="1:8">
      <c r="A446" s="50" t="s">
        <v>1960</v>
      </c>
      <c r="B446" s="51" t="s">
        <v>10350</v>
      </c>
      <c r="C446" s="50" t="s">
        <v>10351</v>
      </c>
      <c r="D446" s="50">
        <v>38.1</v>
      </c>
      <c r="E446" s="50">
        <v>24.4</v>
      </c>
      <c r="F446" s="50">
        <v>67.2</v>
      </c>
      <c r="G446" s="50">
        <v>46.3</v>
      </c>
      <c r="H446" s="50">
        <v>49.2</v>
      </c>
    </row>
    <row r="447" ht="87.75" customHeight="1" spans="1:8">
      <c r="A447" s="50" t="s">
        <v>10360</v>
      </c>
      <c r="B447" s="51" t="s">
        <v>10350</v>
      </c>
      <c r="C447" s="50" t="s">
        <v>10351</v>
      </c>
      <c r="D447" s="50">
        <v>23.5</v>
      </c>
      <c r="E447" s="50">
        <v>18.2</v>
      </c>
      <c r="F447" s="50">
        <v>74.7</v>
      </c>
      <c r="G447" s="50">
        <v>38.5</v>
      </c>
      <c r="H447" s="50">
        <v>90.9</v>
      </c>
    </row>
    <row r="448" ht="87.75" customHeight="1" spans="1:8">
      <c r="A448" s="50" t="s">
        <v>1195</v>
      </c>
      <c r="B448" s="51" t="s">
        <v>10350</v>
      </c>
      <c r="C448" s="50" t="s">
        <v>10351</v>
      </c>
      <c r="D448" s="50">
        <v>30.7</v>
      </c>
      <c r="E448" s="50">
        <v>42.3</v>
      </c>
      <c r="F448" s="50">
        <v>56.1</v>
      </c>
      <c r="G448" s="50">
        <v>100</v>
      </c>
      <c r="H448" s="50">
        <v>49.3</v>
      </c>
    </row>
    <row r="449" ht="74.25" customHeight="1" spans="1:8">
      <c r="A449" s="50" t="s">
        <v>1974</v>
      </c>
      <c r="B449" s="51" t="s">
        <v>10350</v>
      </c>
      <c r="C449" s="50" t="s">
        <v>10351</v>
      </c>
      <c r="D449" s="50">
        <v>30.4</v>
      </c>
      <c r="E449" s="50">
        <v>34.4</v>
      </c>
      <c r="F449" s="50">
        <v>63.9</v>
      </c>
      <c r="G449" s="50">
        <v>38.2</v>
      </c>
      <c r="H449" s="50">
        <v>51.5</v>
      </c>
    </row>
    <row r="450" ht="87.75" customHeight="1" spans="1:8">
      <c r="A450" s="50" t="s">
        <v>1979</v>
      </c>
      <c r="B450" s="51" t="s">
        <v>10350</v>
      </c>
      <c r="C450" s="50" t="s">
        <v>10351</v>
      </c>
      <c r="D450" s="50">
        <v>18.5</v>
      </c>
      <c r="E450" s="50">
        <v>14</v>
      </c>
      <c r="F450" s="50">
        <v>97.7</v>
      </c>
      <c r="G450" s="50">
        <v>40.9</v>
      </c>
      <c r="H450" s="50">
        <v>34</v>
      </c>
    </row>
    <row r="451" ht="87.75" customHeight="1" spans="1:8">
      <c r="A451" s="50" t="s">
        <v>1229</v>
      </c>
      <c r="B451" s="51" t="s">
        <v>10350</v>
      </c>
      <c r="C451" s="50" t="s">
        <v>10351</v>
      </c>
      <c r="D451" s="50">
        <v>39.1</v>
      </c>
      <c r="E451" s="50">
        <v>39.2</v>
      </c>
      <c r="F451" s="50">
        <v>46.2</v>
      </c>
      <c r="G451" s="50">
        <v>48.9</v>
      </c>
      <c r="H451" s="50">
        <v>54.7</v>
      </c>
    </row>
    <row r="452" ht="74.25" customHeight="1" spans="1:8">
      <c r="A452" s="50" t="s">
        <v>1235</v>
      </c>
      <c r="B452" s="51" t="s">
        <v>10350</v>
      </c>
      <c r="C452" s="50" t="s">
        <v>10351</v>
      </c>
      <c r="D452" s="50">
        <v>29.7</v>
      </c>
      <c r="E452" s="50">
        <v>22.6</v>
      </c>
      <c r="F452" s="50">
        <v>59.9</v>
      </c>
      <c r="G452" s="50">
        <v>51.7</v>
      </c>
      <c r="H452" s="50">
        <v>96.4</v>
      </c>
    </row>
    <row r="453" ht="74.25" customHeight="1" spans="1:8">
      <c r="A453" s="50" t="s">
        <v>1991</v>
      </c>
      <c r="B453" s="51" t="s">
        <v>10350</v>
      </c>
      <c r="C453" s="50" t="s">
        <v>10351</v>
      </c>
      <c r="D453" s="50">
        <v>17.8</v>
      </c>
      <c r="E453" s="50">
        <v>17.4</v>
      </c>
      <c r="F453" s="50">
        <v>85.8</v>
      </c>
      <c r="G453" s="50">
        <v>37.5</v>
      </c>
      <c r="H453" s="50">
        <v>75.4</v>
      </c>
    </row>
    <row r="454" ht="74.25" customHeight="1" spans="1:8">
      <c r="A454" s="50" t="s">
        <v>1239</v>
      </c>
      <c r="B454" s="51" t="s">
        <v>10350</v>
      </c>
      <c r="C454" s="50" t="s">
        <v>10351</v>
      </c>
      <c r="D454" s="50">
        <v>20.9</v>
      </c>
      <c r="E454" s="50">
        <v>19</v>
      </c>
      <c r="F454" s="50">
        <v>81.2</v>
      </c>
      <c r="G454" s="50">
        <v>37.4</v>
      </c>
      <c r="H454" s="50">
        <v>77.2</v>
      </c>
    </row>
    <row r="455" ht="87.75" customHeight="1" spans="1:8">
      <c r="A455" s="50" t="s">
        <v>10361</v>
      </c>
      <c r="B455" s="51" t="s">
        <v>10350</v>
      </c>
      <c r="C455" s="50" t="s">
        <v>10351</v>
      </c>
      <c r="D455" s="50">
        <v>42.5</v>
      </c>
      <c r="E455" s="50">
        <v>31.5</v>
      </c>
      <c r="F455" s="50">
        <v>58.1</v>
      </c>
      <c r="G455" s="50">
        <v>37.9</v>
      </c>
      <c r="H455" s="50">
        <v>21.9</v>
      </c>
    </row>
    <row r="456" ht="87.75" customHeight="1" spans="1:8">
      <c r="A456" s="50" t="s">
        <v>10362</v>
      </c>
      <c r="B456" s="51" t="s">
        <v>10350</v>
      </c>
      <c r="C456" s="50" t="s">
        <v>10351</v>
      </c>
      <c r="D456" s="50">
        <v>36</v>
      </c>
      <c r="E456" s="50">
        <v>30.1</v>
      </c>
      <c r="F456" s="50">
        <v>64.1</v>
      </c>
      <c r="G456" s="50">
        <v>36.9</v>
      </c>
      <c r="H456" s="50">
        <v>53.9</v>
      </c>
    </row>
    <row r="457" ht="87.75" customHeight="1" spans="1:8">
      <c r="A457" s="50" t="s">
        <v>1272</v>
      </c>
      <c r="B457" s="51" t="s">
        <v>10350</v>
      </c>
      <c r="C457" s="50" t="s">
        <v>10351</v>
      </c>
      <c r="D457" s="50">
        <v>21.7</v>
      </c>
      <c r="E457" s="50">
        <v>28.9</v>
      </c>
      <c r="F457" s="50">
        <v>71.7</v>
      </c>
      <c r="G457" s="50">
        <v>39.5</v>
      </c>
      <c r="H457" s="50">
        <v>82.5</v>
      </c>
    </row>
    <row r="458" ht="74.25" customHeight="1" spans="1:8">
      <c r="A458" s="50" t="s">
        <v>1283</v>
      </c>
      <c r="B458" s="51" t="s">
        <v>10350</v>
      </c>
      <c r="C458" s="50" t="s">
        <v>10351</v>
      </c>
      <c r="D458" s="50">
        <v>21.3</v>
      </c>
      <c r="E458" s="50">
        <v>19.6</v>
      </c>
      <c r="F458" s="50">
        <v>75.3</v>
      </c>
      <c r="G458" s="50">
        <v>37.2</v>
      </c>
      <c r="H458" s="50">
        <v>91</v>
      </c>
    </row>
    <row r="459" ht="91.5" customHeight="1" spans="1:8">
      <c r="A459" s="50" t="s">
        <v>10363</v>
      </c>
      <c r="B459" s="51" t="s">
        <v>10350</v>
      </c>
      <c r="C459" s="50" t="s">
        <v>10351</v>
      </c>
      <c r="D459" s="50">
        <v>32.7</v>
      </c>
      <c r="E459" s="50">
        <v>23.2</v>
      </c>
      <c r="F459" s="50">
        <v>72.1</v>
      </c>
      <c r="G459" s="50">
        <v>49.1</v>
      </c>
      <c r="H459" s="50">
        <v>37.6</v>
      </c>
    </row>
    <row r="460" ht="91.5" customHeight="1" spans="1:8">
      <c r="A460" s="50" t="s">
        <v>10364</v>
      </c>
      <c r="B460" s="51" t="s">
        <v>10350</v>
      </c>
      <c r="C460" s="50" t="s">
        <v>10351</v>
      </c>
      <c r="D460" s="50">
        <v>17</v>
      </c>
      <c r="E460" s="50">
        <v>11</v>
      </c>
      <c r="F460" s="50">
        <v>99.9</v>
      </c>
      <c r="G460" s="50">
        <v>39.1</v>
      </c>
      <c r="H460" s="50">
        <v>49.2</v>
      </c>
    </row>
    <row r="461" ht="87.75" customHeight="1" spans="1:8">
      <c r="A461" s="50" t="s">
        <v>1296</v>
      </c>
      <c r="B461" s="51" t="s">
        <v>10350</v>
      </c>
      <c r="C461" s="50" t="s">
        <v>10351</v>
      </c>
      <c r="D461" s="50">
        <v>21.6</v>
      </c>
      <c r="E461" s="50">
        <v>27.8</v>
      </c>
      <c r="F461" s="50">
        <v>70.6</v>
      </c>
      <c r="G461" s="50">
        <v>46.7</v>
      </c>
      <c r="H461" s="50">
        <v>93.2</v>
      </c>
    </row>
    <row r="462" ht="91.5" customHeight="1" spans="1:8">
      <c r="A462" s="50" t="s">
        <v>10365</v>
      </c>
      <c r="B462" s="51" t="s">
        <v>10350</v>
      </c>
      <c r="C462" s="50" t="s">
        <v>10351</v>
      </c>
      <c r="D462" s="50">
        <v>22.1</v>
      </c>
      <c r="E462" s="50">
        <v>20.1</v>
      </c>
      <c r="F462" s="50">
        <v>82.4</v>
      </c>
      <c r="G462" s="50">
        <v>67.9</v>
      </c>
      <c r="H462" s="50">
        <v>56.3</v>
      </c>
    </row>
    <row r="463" ht="76.5" customHeight="1" spans="1:8">
      <c r="A463" s="55" t="s">
        <v>10366</v>
      </c>
      <c r="B463" s="56" t="s">
        <v>10350</v>
      </c>
      <c r="C463" s="55" t="s">
        <v>10351</v>
      </c>
      <c r="D463" s="55">
        <v>45.3</v>
      </c>
      <c r="E463" s="55">
        <v>41.7</v>
      </c>
      <c r="F463" s="55">
        <v>29.1</v>
      </c>
      <c r="G463" s="55">
        <v>100</v>
      </c>
      <c r="H463" s="55">
        <v>70</v>
      </c>
    </row>
    <row r="464" ht="74.25" customHeight="1" spans="1:8">
      <c r="A464" s="50" t="s">
        <v>2048</v>
      </c>
      <c r="B464" s="51" t="s">
        <v>10350</v>
      </c>
      <c r="C464" s="50" t="s">
        <v>10351</v>
      </c>
      <c r="D464" s="50">
        <v>34</v>
      </c>
      <c r="E464" s="50">
        <v>31</v>
      </c>
      <c r="F464" s="50">
        <v>60.5</v>
      </c>
      <c r="G464" s="50">
        <v>39.6</v>
      </c>
      <c r="H464" s="50">
        <v>56.1</v>
      </c>
    </row>
    <row r="465" ht="91.5" customHeight="1" spans="1:8">
      <c r="A465" s="50" t="s">
        <v>9987</v>
      </c>
      <c r="B465" s="51" t="s">
        <v>10350</v>
      </c>
      <c r="C465" s="50" t="s">
        <v>10351</v>
      </c>
      <c r="D465" s="50">
        <v>34.9</v>
      </c>
      <c r="E465" s="50">
        <v>12.6</v>
      </c>
      <c r="F465" s="50">
        <v>83.2</v>
      </c>
      <c r="G465" s="50">
        <v>40.2</v>
      </c>
      <c r="H465" s="50">
        <v>46.3</v>
      </c>
    </row>
    <row r="466" ht="121.5" customHeight="1" spans="1:8">
      <c r="A466" s="50" t="s">
        <v>10367</v>
      </c>
      <c r="B466" s="51" t="s">
        <v>10350</v>
      </c>
      <c r="C466" s="50" t="s">
        <v>10351</v>
      </c>
      <c r="D466" s="50">
        <v>30</v>
      </c>
      <c r="E466" s="50">
        <v>34.7</v>
      </c>
      <c r="F466" s="50">
        <v>60.1</v>
      </c>
      <c r="G466" s="50">
        <v>42.9</v>
      </c>
      <c r="H466" s="50">
        <v>67.5</v>
      </c>
    </row>
    <row r="467" ht="74.25" customHeight="1" spans="1:8">
      <c r="A467" s="50" t="s">
        <v>1374</v>
      </c>
      <c r="B467" s="51" t="s">
        <v>10350</v>
      </c>
      <c r="C467" s="50" t="s">
        <v>10351</v>
      </c>
      <c r="D467" s="50">
        <v>39.4</v>
      </c>
      <c r="E467" s="50">
        <v>10.6</v>
      </c>
      <c r="F467" s="50">
        <v>87.5</v>
      </c>
      <c r="G467" s="50">
        <v>36.9</v>
      </c>
      <c r="H467" s="50">
        <v>28.9</v>
      </c>
    </row>
    <row r="468" ht="87.75" customHeight="1" spans="1:8">
      <c r="A468" s="50" t="s">
        <v>1394</v>
      </c>
      <c r="B468" s="51" t="s">
        <v>10350</v>
      </c>
      <c r="C468" s="50" t="s">
        <v>10351</v>
      </c>
      <c r="D468" s="50">
        <v>17.7</v>
      </c>
      <c r="E468" s="50">
        <v>21.8</v>
      </c>
      <c r="F468" s="50">
        <v>87.1</v>
      </c>
      <c r="G468" s="50">
        <v>37.7</v>
      </c>
      <c r="H468" s="50">
        <v>55.1</v>
      </c>
    </row>
    <row r="469" ht="87.75" customHeight="1" spans="1:8">
      <c r="A469" s="50" t="s">
        <v>10368</v>
      </c>
      <c r="B469" s="51" t="s">
        <v>10350</v>
      </c>
      <c r="C469" s="50" t="s">
        <v>10351</v>
      </c>
      <c r="D469" s="50">
        <v>35.6</v>
      </c>
      <c r="E469" s="50">
        <v>38.1</v>
      </c>
      <c r="F469" s="50">
        <v>54.5</v>
      </c>
      <c r="G469" s="50">
        <v>43</v>
      </c>
      <c r="H469" s="50">
        <v>53.6</v>
      </c>
    </row>
    <row r="470" ht="87.75" customHeight="1" spans="1:8">
      <c r="A470" s="50" t="s">
        <v>2098</v>
      </c>
      <c r="B470" s="51" t="s">
        <v>10350</v>
      </c>
      <c r="C470" s="50" t="s">
        <v>10351</v>
      </c>
      <c r="D470" s="50">
        <v>28.8</v>
      </c>
      <c r="E470" s="50">
        <v>30.2</v>
      </c>
      <c r="F470" s="50">
        <v>69.2</v>
      </c>
      <c r="G470" s="50">
        <v>41.7</v>
      </c>
      <c r="H470" s="50">
        <v>40.6</v>
      </c>
    </row>
    <row r="471" ht="74.25" customHeight="1" spans="1:8">
      <c r="A471" s="50" t="s">
        <v>2101</v>
      </c>
      <c r="B471" s="51" t="s">
        <v>10350</v>
      </c>
      <c r="C471" s="50" t="s">
        <v>10351</v>
      </c>
      <c r="D471" s="50">
        <v>22.2</v>
      </c>
      <c r="E471" s="50">
        <v>22.7</v>
      </c>
      <c r="F471" s="50">
        <v>79.6</v>
      </c>
      <c r="G471" s="50">
        <v>37.2</v>
      </c>
      <c r="H471" s="50">
        <v>73</v>
      </c>
    </row>
    <row r="472" ht="87.75" customHeight="1" spans="1:8">
      <c r="A472" s="50" t="s">
        <v>1429</v>
      </c>
      <c r="B472" s="51" t="s">
        <v>10350</v>
      </c>
      <c r="C472" s="50" t="s">
        <v>10351</v>
      </c>
      <c r="D472" s="50">
        <v>24.2</v>
      </c>
      <c r="E472" s="50">
        <v>31.9</v>
      </c>
      <c r="F472" s="50">
        <v>66.2</v>
      </c>
      <c r="G472" s="50">
        <v>70.3</v>
      </c>
      <c r="H472" s="50">
        <v>56.2</v>
      </c>
    </row>
    <row r="473" ht="87.75" customHeight="1" spans="1:8">
      <c r="A473" s="50" t="s">
        <v>10369</v>
      </c>
      <c r="B473" s="51" t="s">
        <v>10350</v>
      </c>
      <c r="C473" s="50" t="s">
        <v>10351</v>
      </c>
      <c r="D473" s="50">
        <v>26.6</v>
      </c>
      <c r="E473" s="50">
        <v>32.3</v>
      </c>
      <c r="F473" s="50">
        <v>63.7</v>
      </c>
      <c r="G473" s="50">
        <v>41.9</v>
      </c>
      <c r="H473" s="50">
        <v>57.9</v>
      </c>
    </row>
    <row r="474" ht="74.25" customHeight="1" spans="1:8">
      <c r="A474" s="50" t="s">
        <v>2103</v>
      </c>
      <c r="B474" s="51" t="s">
        <v>10350</v>
      </c>
      <c r="C474" s="50" t="s">
        <v>10351</v>
      </c>
      <c r="D474" s="50">
        <v>18.8</v>
      </c>
      <c r="E474" s="50">
        <v>19.2</v>
      </c>
      <c r="F474" s="50">
        <v>76.3</v>
      </c>
      <c r="G474" s="50">
        <v>37.6</v>
      </c>
      <c r="H474" s="50">
        <v>91.4</v>
      </c>
    </row>
    <row r="475" ht="87.75" customHeight="1" spans="1:8">
      <c r="A475" s="50" t="s">
        <v>10370</v>
      </c>
      <c r="B475" s="51" t="s">
        <v>10350</v>
      </c>
      <c r="C475" s="50" t="s">
        <v>10351</v>
      </c>
      <c r="D475" s="50">
        <v>30.6</v>
      </c>
      <c r="E475" s="50">
        <v>10.3</v>
      </c>
      <c r="F475" s="50">
        <v>99.9</v>
      </c>
      <c r="G475" s="50">
        <v>37</v>
      </c>
      <c r="H475" s="50">
        <v>22.6</v>
      </c>
    </row>
    <row r="476" ht="87.75" customHeight="1" spans="1:8">
      <c r="A476" s="50" t="s">
        <v>10371</v>
      </c>
      <c r="B476" s="51" t="s">
        <v>10350</v>
      </c>
      <c r="C476" s="50" t="s">
        <v>10351</v>
      </c>
      <c r="D476" s="50">
        <v>28.9</v>
      </c>
      <c r="E476" s="50">
        <v>9.8</v>
      </c>
      <c r="F476" s="50">
        <v>100</v>
      </c>
      <c r="G476" s="50">
        <v>37</v>
      </c>
      <c r="H476" s="50">
        <v>19.4</v>
      </c>
    </row>
    <row r="477" ht="87.75" customHeight="1" spans="1:8">
      <c r="A477" s="50" t="s">
        <v>1458</v>
      </c>
      <c r="B477" s="51" t="s">
        <v>10350</v>
      </c>
      <c r="C477" s="50" t="s">
        <v>10351</v>
      </c>
      <c r="D477" s="50">
        <v>26.9</v>
      </c>
      <c r="E477" s="50">
        <v>22.9</v>
      </c>
      <c r="F477" s="50">
        <v>78.7</v>
      </c>
      <c r="G477" s="50">
        <v>38.2</v>
      </c>
      <c r="H477" s="50">
        <v>48.6</v>
      </c>
    </row>
    <row r="478" ht="87.75" customHeight="1" spans="1:8">
      <c r="A478" s="50" t="s">
        <v>10372</v>
      </c>
      <c r="B478" s="51" t="s">
        <v>10350</v>
      </c>
      <c r="C478" s="50" t="s">
        <v>10351</v>
      </c>
      <c r="D478" s="50">
        <v>25.5</v>
      </c>
      <c r="E478" s="50">
        <v>37.7</v>
      </c>
      <c r="F478" s="50">
        <v>57</v>
      </c>
      <c r="G478" s="50">
        <v>73.4</v>
      </c>
      <c r="H478" s="50">
        <v>59.7</v>
      </c>
    </row>
    <row r="479" ht="87.75" customHeight="1" spans="1:8">
      <c r="A479" s="50" t="s">
        <v>1522</v>
      </c>
      <c r="B479" s="51" t="s">
        <v>10350</v>
      </c>
      <c r="C479" s="50" t="s">
        <v>10351</v>
      </c>
      <c r="D479" s="50">
        <v>33.5</v>
      </c>
      <c r="E479" s="50">
        <v>36.3</v>
      </c>
      <c r="F479" s="50">
        <v>60.4</v>
      </c>
      <c r="G479" s="50">
        <v>89.5</v>
      </c>
      <c r="H479" s="50">
        <v>31.6</v>
      </c>
    </row>
    <row r="480" ht="87.75" customHeight="1" spans="1:8">
      <c r="A480" s="50" t="s">
        <v>1526</v>
      </c>
      <c r="B480" s="51" t="s">
        <v>10350</v>
      </c>
      <c r="C480" s="50" t="s">
        <v>10351</v>
      </c>
      <c r="D480" s="50">
        <v>23</v>
      </c>
      <c r="E480" s="50">
        <v>27.9</v>
      </c>
      <c r="F480" s="50">
        <v>86</v>
      </c>
      <c r="G480" s="50">
        <v>50.5</v>
      </c>
      <c r="H480" s="50">
        <v>34.5</v>
      </c>
    </row>
    <row r="481" ht="87.75" customHeight="1" spans="1:8">
      <c r="A481" s="50" t="s">
        <v>2136</v>
      </c>
      <c r="B481" s="51" t="s">
        <v>10350</v>
      </c>
      <c r="C481" s="50" t="s">
        <v>10351</v>
      </c>
      <c r="D481" s="50">
        <v>21.5</v>
      </c>
      <c r="E481" s="50">
        <v>25.3</v>
      </c>
      <c r="F481" s="50">
        <v>79.9</v>
      </c>
      <c r="G481" s="50">
        <v>41.7</v>
      </c>
      <c r="H481" s="50">
        <v>43.5</v>
      </c>
    </row>
    <row r="482" ht="91.5" customHeight="1" spans="1:8">
      <c r="A482" s="50" t="s">
        <v>1557</v>
      </c>
      <c r="B482" s="51" t="s">
        <v>10350</v>
      </c>
      <c r="C482" s="50" t="s">
        <v>10351</v>
      </c>
      <c r="D482" s="50">
        <v>28.2</v>
      </c>
      <c r="E482" s="50">
        <v>35.6</v>
      </c>
      <c r="F482" s="50">
        <v>70.7</v>
      </c>
      <c r="G482" s="50">
        <v>80.7</v>
      </c>
      <c r="H482" s="50">
        <v>34.4</v>
      </c>
    </row>
    <row r="483" ht="87.75" customHeight="1" spans="1:8">
      <c r="A483" s="50" t="s">
        <v>10373</v>
      </c>
      <c r="B483" s="51" t="s">
        <v>10350</v>
      </c>
      <c r="C483" s="50" t="s">
        <v>10351</v>
      </c>
      <c r="D483" s="50">
        <v>34.8</v>
      </c>
      <c r="E483" s="50">
        <v>42.3</v>
      </c>
      <c r="F483" s="50">
        <v>47.2</v>
      </c>
      <c r="G483" s="50">
        <v>93.7</v>
      </c>
      <c r="H483" s="50">
        <v>37.8</v>
      </c>
    </row>
    <row r="484" ht="73.5" customHeight="1" spans="1:8">
      <c r="A484" s="52" t="s">
        <v>10374</v>
      </c>
      <c r="B484" s="53" t="s">
        <v>10350</v>
      </c>
      <c r="C484" s="52" t="s">
        <v>10351</v>
      </c>
      <c r="D484" s="52">
        <v>38.6</v>
      </c>
      <c r="E484" s="52">
        <v>37.7</v>
      </c>
      <c r="F484" s="52">
        <v>58</v>
      </c>
      <c r="G484" s="52">
        <v>43.8</v>
      </c>
      <c r="H484" s="52">
        <v>25</v>
      </c>
    </row>
    <row r="485" ht="74.25" customHeight="1" spans="1:8">
      <c r="A485" s="50" t="s">
        <v>10375</v>
      </c>
      <c r="B485" s="51" t="s">
        <v>10350</v>
      </c>
      <c r="C485" s="50" t="s">
        <v>10351</v>
      </c>
      <c r="D485" s="50">
        <v>23.6</v>
      </c>
      <c r="E485" s="50">
        <v>12.6</v>
      </c>
      <c r="F485" s="50">
        <v>92.1</v>
      </c>
      <c r="G485" s="50">
        <v>42.5</v>
      </c>
      <c r="H485" s="50">
        <v>59.1</v>
      </c>
    </row>
    <row r="486" ht="74.25" customHeight="1" spans="1:8">
      <c r="A486" s="50" t="s">
        <v>2163</v>
      </c>
      <c r="B486" s="51" t="s">
        <v>10350</v>
      </c>
      <c r="C486" s="50" t="s">
        <v>10351</v>
      </c>
      <c r="D486" s="50">
        <v>32</v>
      </c>
      <c r="E486" s="50">
        <v>33.9</v>
      </c>
      <c r="F486" s="50">
        <v>56.1</v>
      </c>
      <c r="G486" s="50">
        <v>47.8</v>
      </c>
      <c r="H486" s="50">
        <v>89.7</v>
      </c>
    </row>
    <row r="487" ht="87.75" customHeight="1" spans="1:8">
      <c r="A487" s="50" t="s">
        <v>10376</v>
      </c>
      <c r="B487" s="51" t="s">
        <v>10350</v>
      </c>
      <c r="C487" s="50" t="s">
        <v>10351</v>
      </c>
      <c r="D487" s="50">
        <v>19.5</v>
      </c>
      <c r="E487" s="50">
        <v>12.3</v>
      </c>
      <c r="F487" s="50">
        <v>94.5</v>
      </c>
      <c r="G487" s="50">
        <v>39.9</v>
      </c>
      <c r="H487" s="50">
        <v>57.2</v>
      </c>
    </row>
    <row r="488" ht="74.25" customHeight="1" spans="1:8">
      <c r="A488" s="50" t="s">
        <v>1600</v>
      </c>
      <c r="B488" s="51" t="s">
        <v>10350</v>
      </c>
      <c r="C488" s="50" t="s">
        <v>10351</v>
      </c>
      <c r="D488" s="50">
        <v>34.9</v>
      </c>
      <c r="E488" s="50">
        <v>28</v>
      </c>
      <c r="F488" s="50">
        <v>64.3</v>
      </c>
      <c r="G488" s="50">
        <v>37.2</v>
      </c>
      <c r="H488" s="50">
        <v>50.7</v>
      </c>
    </row>
    <row r="489" ht="87.75" customHeight="1" spans="1:8">
      <c r="A489" s="50" t="s">
        <v>1773</v>
      </c>
      <c r="B489" s="51" t="s">
        <v>10350</v>
      </c>
      <c r="C489" s="50" t="s">
        <v>10351</v>
      </c>
      <c r="D489" s="50">
        <v>26.8</v>
      </c>
      <c r="E489" s="50">
        <v>33.8</v>
      </c>
      <c r="F489" s="50">
        <v>58.9</v>
      </c>
      <c r="G489" s="50">
        <v>77.6</v>
      </c>
      <c r="H489" s="50">
        <v>76.7</v>
      </c>
    </row>
    <row r="490" ht="87.75" customHeight="1" spans="1:8">
      <c r="A490" s="50" t="s">
        <v>1654</v>
      </c>
      <c r="B490" s="51" t="s">
        <v>10350</v>
      </c>
      <c r="C490" s="50" t="s">
        <v>10351</v>
      </c>
      <c r="D490" s="50">
        <v>35.3</v>
      </c>
      <c r="E490" s="50">
        <v>42.8</v>
      </c>
      <c r="F490" s="50">
        <v>51.6</v>
      </c>
      <c r="G490" s="50">
        <v>89.9</v>
      </c>
      <c r="H490" s="50">
        <v>41.5</v>
      </c>
    </row>
    <row r="491" ht="87.75" customHeight="1" spans="1:8">
      <c r="A491" s="50" t="s">
        <v>1675</v>
      </c>
      <c r="B491" s="51" t="s">
        <v>10350</v>
      </c>
      <c r="C491" s="50" t="s">
        <v>10351</v>
      </c>
      <c r="D491" s="50">
        <v>13.5</v>
      </c>
      <c r="E491" s="50">
        <v>16</v>
      </c>
      <c r="F491" s="50">
        <v>99.2</v>
      </c>
      <c r="G491" s="50">
        <v>39.8</v>
      </c>
      <c r="H491" s="50">
        <v>58.4</v>
      </c>
    </row>
    <row r="492" ht="87.75" customHeight="1" spans="1:8">
      <c r="A492" s="50" t="s">
        <v>2198</v>
      </c>
      <c r="B492" s="51" t="s">
        <v>10350</v>
      </c>
      <c r="C492" s="50" t="s">
        <v>10351</v>
      </c>
      <c r="D492" s="50">
        <v>27</v>
      </c>
      <c r="E492" s="50">
        <v>32.3</v>
      </c>
      <c r="F492" s="50">
        <v>66.5</v>
      </c>
      <c r="G492" s="50">
        <v>41.1</v>
      </c>
      <c r="H492" s="50">
        <v>56.9</v>
      </c>
    </row>
    <row r="493" ht="74.25" customHeight="1" spans="1:8">
      <c r="A493" s="50" t="s">
        <v>10377</v>
      </c>
      <c r="B493" s="51" t="s">
        <v>10350</v>
      </c>
      <c r="C493" s="50" t="s">
        <v>10351</v>
      </c>
      <c r="D493" s="50">
        <v>37.8</v>
      </c>
      <c r="E493" s="50">
        <v>17.1</v>
      </c>
      <c r="F493" s="50">
        <v>75.6</v>
      </c>
      <c r="G493" s="50">
        <v>48</v>
      </c>
      <c r="H493" s="50">
        <v>36.4</v>
      </c>
    </row>
    <row r="494" ht="87.75" customHeight="1" spans="1:8">
      <c r="A494" s="50" t="s">
        <v>2204</v>
      </c>
      <c r="B494" s="51" t="s">
        <v>10350</v>
      </c>
      <c r="C494" s="50" t="s">
        <v>10351</v>
      </c>
      <c r="D494" s="50">
        <v>21.5</v>
      </c>
      <c r="E494" s="50">
        <v>29.7</v>
      </c>
      <c r="F494" s="50">
        <v>77.5</v>
      </c>
      <c r="G494" s="50">
        <v>43.9</v>
      </c>
      <c r="H494" s="50">
        <v>41.4</v>
      </c>
    </row>
    <row r="495" ht="87.75" customHeight="1" spans="1:8">
      <c r="A495" s="50" t="s">
        <v>10378</v>
      </c>
      <c r="B495" s="51" t="s">
        <v>10350</v>
      </c>
      <c r="C495" s="50" t="s">
        <v>10351</v>
      </c>
      <c r="D495" s="50">
        <v>40.1</v>
      </c>
      <c r="E495" s="50">
        <v>37.4</v>
      </c>
      <c r="F495" s="50">
        <v>38.1</v>
      </c>
      <c r="G495" s="50">
        <v>62</v>
      </c>
      <c r="H495" s="50">
        <v>87.6</v>
      </c>
    </row>
    <row r="496" ht="87.75" customHeight="1" spans="1:8">
      <c r="A496" s="50" t="s">
        <v>1692</v>
      </c>
      <c r="B496" s="51" t="s">
        <v>10350</v>
      </c>
      <c r="C496" s="50" t="s">
        <v>10351</v>
      </c>
      <c r="D496" s="50">
        <v>21.9</v>
      </c>
      <c r="E496" s="50">
        <v>29.6</v>
      </c>
      <c r="F496" s="50">
        <v>78.4</v>
      </c>
      <c r="G496" s="50">
        <v>38.5</v>
      </c>
      <c r="H496" s="50">
        <v>64.5</v>
      </c>
    </row>
    <row r="497" ht="87.75" customHeight="1" spans="1:8">
      <c r="A497" s="50" t="s">
        <v>2267</v>
      </c>
      <c r="B497" s="51" t="s">
        <v>10350</v>
      </c>
      <c r="C497" s="50" t="s">
        <v>10351</v>
      </c>
      <c r="D497" s="50">
        <v>35</v>
      </c>
      <c r="E497" s="50">
        <v>10</v>
      </c>
      <c r="F497" s="50">
        <v>90.4</v>
      </c>
      <c r="G497" s="50">
        <v>36.9</v>
      </c>
      <c r="H497" s="50">
        <v>19.7</v>
      </c>
    </row>
    <row r="498" ht="87.75" customHeight="1" spans="1:8">
      <c r="A498" s="50" t="s">
        <v>10379</v>
      </c>
      <c r="B498" s="51" t="s">
        <v>10350</v>
      </c>
      <c r="C498" s="50" t="s">
        <v>10351</v>
      </c>
      <c r="D498" s="50">
        <v>33.4</v>
      </c>
      <c r="E498" s="50">
        <v>25.7</v>
      </c>
      <c r="F498" s="50">
        <v>60.2</v>
      </c>
      <c r="G498" s="50">
        <v>41.2</v>
      </c>
      <c r="H498" s="50">
        <v>74.8</v>
      </c>
    </row>
    <row r="499" ht="76.5" customHeight="1" spans="1:8">
      <c r="A499" s="50" t="s">
        <v>2274</v>
      </c>
      <c r="B499" s="51" t="s">
        <v>10350</v>
      </c>
      <c r="C499" s="50" t="s">
        <v>10351</v>
      </c>
      <c r="D499" s="50">
        <v>27.8</v>
      </c>
      <c r="E499" s="50">
        <v>34</v>
      </c>
      <c r="F499" s="50">
        <v>53.2</v>
      </c>
      <c r="G499" s="50">
        <v>53.7</v>
      </c>
      <c r="H499" s="50">
        <v>87.4</v>
      </c>
    </row>
    <row r="500" ht="74.25" customHeight="1" spans="1:8">
      <c r="A500" s="50" t="s">
        <v>2220</v>
      </c>
      <c r="B500" s="51" t="s">
        <v>10350</v>
      </c>
      <c r="C500" s="50" t="s">
        <v>10351</v>
      </c>
      <c r="D500" s="50">
        <v>21.6</v>
      </c>
      <c r="E500" s="50">
        <v>28.1</v>
      </c>
      <c r="F500" s="50">
        <v>66.4</v>
      </c>
      <c r="G500" s="50">
        <v>40.8</v>
      </c>
      <c r="H500" s="50">
        <v>95.4</v>
      </c>
    </row>
    <row r="501" ht="74.25" customHeight="1" spans="1:8">
      <c r="A501" s="50" t="s">
        <v>10380</v>
      </c>
      <c r="B501" s="51" t="s">
        <v>10350</v>
      </c>
      <c r="C501" s="50" t="s">
        <v>10351</v>
      </c>
      <c r="D501" s="50">
        <v>18.3</v>
      </c>
      <c r="E501" s="50">
        <v>14.6</v>
      </c>
      <c r="F501" s="50">
        <v>92.9</v>
      </c>
      <c r="G501" s="50">
        <v>37.6</v>
      </c>
      <c r="H501" s="50">
        <v>72.9</v>
      </c>
    </row>
    <row r="502" ht="74.25" customHeight="1" spans="1:8">
      <c r="A502" s="50" t="s">
        <v>2314</v>
      </c>
      <c r="B502" s="51" t="s">
        <v>10350</v>
      </c>
      <c r="C502" s="50" t="s">
        <v>10351</v>
      </c>
      <c r="D502" s="50">
        <v>43.7</v>
      </c>
      <c r="E502" s="50">
        <v>21.4</v>
      </c>
      <c r="F502" s="50">
        <v>64.3</v>
      </c>
      <c r="G502" s="50">
        <v>37.3</v>
      </c>
      <c r="H502" s="50">
        <v>35.7</v>
      </c>
    </row>
    <row r="503" ht="87.75" customHeight="1" spans="1:8">
      <c r="A503" s="50" t="s">
        <v>2326</v>
      </c>
      <c r="B503" s="51" t="s">
        <v>10350</v>
      </c>
      <c r="C503" s="50" t="s">
        <v>10351</v>
      </c>
      <c r="D503" s="50">
        <v>30.8</v>
      </c>
      <c r="E503" s="50">
        <v>28.5</v>
      </c>
      <c r="F503" s="50">
        <v>78.4</v>
      </c>
      <c r="G503" s="50">
        <v>53.1</v>
      </c>
      <c r="H503" s="50">
        <v>28.3</v>
      </c>
    </row>
    <row r="504" ht="73.5" customHeight="1" spans="1:8">
      <c r="A504" s="52" t="s">
        <v>7914</v>
      </c>
      <c r="B504" s="53" t="s">
        <v>10350</v>
      </c>
      <c r="C504" s="52" t="s">
        <v>10351</v>
      </c>
      <c r="D504" s="52">
        <v>25.1</v>
      </c>
      <c r="E504" s="52">
        <v>33.1</v>
      </c>
      <c r="F504" s="52">
        <v>67</v>
      </c>
      <c r="G504" s="52">
        <v>42.1</v>
      </c>
      <c r="H504" s="52">
        <v>75.3</v>
      </c>
    </row>
    <row r="505" ht="74.25" customHeight="1" spans="1:8">
      <c r="A505" s="50" t="s">
        <v>607</v>
      </c>
      <c r="B505" s="51" t="s">
        <v>10381</v>
      </c>
      <c r="C505" s="50" t="s">
        <v>10382</v>
      </c>
      <c r="D505" s="50">
        <v>22.3</v>
      </c>
      <c r="E505" s="50">
        <v>23.4</v>
      </c>
      <c r="F505" s="50">
        <v>64.1</v>
      </c>
      <c r="G505" s="50">
        <v>39.8</v>
      </c>
      <c r="H505" s="50">
        <v>81.1</v>
      </c>
    </row>
    <row r="506" ht="73.5" customHeight="1" spans="1:8">
      <c r="A506" s="52" t="s">
        <v>685</v>
      </c>
      <c r="B506" s="53" t="s">
        <v>10381</v>
      </c>
      <c r="C506" s="52" t="s">
        <v>10382</v>
      </c>
      <c r="D506" s="52">
        <v>13.3</v>
      </c>
      <c r="E506" s="52">
        <v>8.9</v>
      </c>
      <c r="F506" s="52">
        <v>98.4</v>
      </c>
      <c r="G506" s="52">
        <v>38.1</v>
      </c>
      <c r="H506" s="52">
        <v>64.1</v>
      </c>
    </row>
    <row r="507" ht="87.75" customHeight="1" spans="1:8">
      <c r="A507" s="50" t="s">
        <v>1977</v>
      </c>
      <c r="B507" s="51" t="s">
        <v>10381</v>
      </c>
      <c r="C507" s="50" t="s">
        <v>10382</v>
      </c>
      <c r="D507" s="50">
        <v>33</v>
      </c>
      <c r="E507" s="50">
        <v>24.3</v>
      </c>
      <c r="F507" s="50">
        <v>69.2</v>
      </c>
      <c r="G507" s="50">
        <v>54.8</v>
      </c>
      <c r="H507" s="50">
        <v>34.6</v>
      </c>
    </row>
    <row r="508" ht="76.5" customHeight="1" spans="1:8">
      <c r="A508" s="55" t="s">
        <v>734</v>
      </c>
      <c r="B508" s="56" t="s">
        <v>10381</v>
      </c>
      <c r="C508" s="55" t="s">
        <v>10382</v>
      </c>
      <c r="D508" s="55">
        <v>56.6</v>
      </c>
      <c r="E508" s="55">
        <v>32</v>
      </c>
      <c r="F508" s="55">
        <v>23.8</v>
      </c>
      <c r="G508" s="55">
        <v>81</v>
      </c>
      <c r="H508" s="55">
        <v>49.5</v>
      </c>
    </row>
    <row r="509" ht="87.75" customHeight="1" spans="1:8">
      <c r="A509" s="50" t="s">
        <v>738</v>
      </c>
      <c r="B509" s="51" t="s">
        <v>10381</v>
      </c>
      <c r="C509" s="50" t="s">
        <v>10382</v>
      </c>
      <c r="D509" s="50">
        <v>32.9</v>
      </c>
      <c r="E509" s="50">
        <v>39.6</v>
      </c>
      <c r="F509" s="50">
        <v>48.4</v>
      </c>
      <c r="G509" s="50">
        <v>90</v>
      </c>
      <c r="H509" s="50">
        <v>27.1</v>
      </c>
    </row>
    <row r="510" ht="87.75" customHeight="1" spans="1:8">
      <c r="A510" s="50" t="s">
        <v>739</v>
      </c>
      <c r="B510" s="51" t="s">
        <v>10381</v>
      </c>
      <c r="C510" s="50" t="s">
        <v>10382</v>
      </c>
      <c r="D510" s="50">
        <v>33.6</v>
      </c>
      <c r="E510" s="50">
        <v>36.2</v>
      </c>
      <c r="F510" s="50">
        <v>49.9</v>
      </c>
      <c r="G510" s="50">
        <v>99.8</v>
      </c>
      <c r="H510" s="50">
        <v>25.8</v>
      </c>
    </row>
    <row r="511" ht="74.25" customHeight="1" spans="1:8">
      <c r="A511" s="50" t="s">
        <v>754</v>
      </c>
      <c r="B511" s="51" t="s">
        <v>10381</v>
      </c>
      <c r="C511" s="50" t="s">
        <v>10382</v>
      </c>
      <c r="D511" s="50">
        <v>16.3</v>
      </c>
      <c r="E511" s="50">
        <v>10.8</v>
      </c>
      <c r="F511" s="50">
        <v>90.3</v>
      </c>
      <c r="G511" s="50">
        <v>37.1</v>
      </c>
      <c r="H511" s="50">
        <v>72</v>
      </c>
    </row>
    <row r="512" ht="74.25" customHeight="1" spans="1:8">
      <c r="A512" s="50" t="s">
        <v>1803</v>
      </c>
      <c r="B512" s="51" t="s">
        <v>10381</v>
      </c>
      <c r="C512" s="50" t="s">
        <v>10382</v>
      </c>
      <c r="D512" s="50">
        <v>22</v>
      </c>
      <c r="E512" s="50">
        <v>22.7</v>
      </c>
      <c r="F512" s="50">
        <v>62.5</v>
      </c>
      <c r="G512" s="50">
        <v>39.7</v>
      </c>
      <c r="H512" s="50">
        <v>84.2</v>
      </c>
    </row>
    <row r="513" ht="91.5" customHeight="1" spans="1:8">
      <c r="A513" s="50" t="s">
        <v>777</v>
      </c>
      <c r="B513" s="51" t="s">
        <v>10381</v>
      </c>
      <c r="C513" s="50" t="s">
        <v>10382</v>
      </c>
      <c r="D513" s="50">
        <v>17.9</v>
      </c>
      <c r="E513" s="50">
        <v>11.1</v>
      </c>
      <c r="F513" s="50">
        <v>97.7</v>
      </c>
      <c r="G513" s="50">
        <v>37.8</v>
      </c>
      <c r="H513" s="50">
        <v>24.6</v>
      </c>
    </row>
    <row r="514" ht="87.75" customHeight="1" spans="1:8">
      <c r="A514" s="50" t="s">
        <v>10383</v>
      </c>
      <c r="B514" s="51" t="s">
        <v>10381</v>
      </c>
      <c r="C514" s="50" t="s">
        <v>10382</v>
      </c>
      <c r="D514" s="50">
        <v>31.9</v>
      </c>
      <c r="E514" s="50">
        <v>28.7</v>
      </c>
      <c r="F514" s="50">
        <v>45.3</v>
      </c>
      <c r="G514" s="50">
        <v>81</v>
      </c>
      <c r="H514" s="50">
        <v>86.3</v>
      </c>
    </row>
    <row r="515" ht="121.5" customHeight="1" spans="1:8">
      <c r="A515" s="50" t="s">
        <v>10384</v>
      </c>
      <c r="B515" s="51" t="s">
        <v>10381</v>
      </c>
      <c r="C515" s="50" t="s">
        <v>10382</v>
      </c>
      <c r="D515" s="50">
        <v>15.5</v>
      </c>
      <c r="E515" s="50">
        <v>11.8</v>
      </c>
      <c r="F515" s="50">
        <v>93.8</v>
      </c>
      <c r="G515" s="50">
        <v>54.8</v>
      </c>
      <c r="H515" s="50">
        <v>23.5</v>
      </c>
    </row>
    <row r="516" ht="74.25" customHeight="1" spans="1:8">
      <c r="A516" s="50" t="s">
        <v>10385</v>
      </c>
      <c r="B516" s="51" t="s">
        <v>10381</v>
      </c>
      <c r="C516" s="50" t="s">
        <v>10382</v>
      </c>
      <c r="D516" s="50">
        <v>33.2</v>
      </c>
      <c r="E516" s="50">
        <v>31</v>
      </c>
      <c r="F516" s="50">
        <v>49.7</v>
      </c>
      <c r="G516" s="50">
        <v>37.3</v>
      </c>
      <c r="H516" s="50">
        <v>64.3</v>
      </c>
    </row>
    <row r="517" ht="73.5" customHeight="1" spans="1:8">
      <c r="A517" s="52" t="s">
        <v>1741</v>
      </c>
      <c r="B517" s="53" t="s">
        <v>10381</v>
      </c>
      <c r="C517" s="52" t="s">
        <v>10382</v>
      </c>
      <c r="D517" s="52">
        <v>24.9</v>
      </c>
      <c r="E517" s="52">
        <v>21.1</v>
      </c>
      <c r="F517" s="52">
        <v>69.9</v>
      </c>
      <c r="G517" s="52">
        <v>37.6</v>
      </c>
      <c r="H517" s="52">
        <v>74</v>
      </c>
    </row>
    <row r="518" ht="87.75" customHeight="1" spans="1:8">
      <c r="A518" s="50" t="s">
        <v>868</v>
      </c>
      <c r="B518" s="51" t="s">
        <v>10381</v>
      </c>
      <c r="C518" s="50" t="s">
        <v>10382</v>
      </c>
      <c r="D518" s="50">
        <v>17</v>
      </c>
      <c r="E518" s="50">
        <v>8.2</v>
      </c>
      <c r="F518" s="50">
        <v>99.9</v>
      </c>
      <c r="G518" s="50">
        <v>37.5</v>
      </c>
      <c r="H518" s="50">
        <v>39</v>
      </c>
    </row>
    <row r="519" ht="76.5" customHeight="1" spans="1:8">
      <c r="A519" s="50" t="s">
        <v>895</v>
      </c>
      <c r="B519" s="51" t="s">
        <v>10381</v>
      </c>
      <c r="C519" s="50" t="s">
        <v>10382</v>
      </c>
      <c r="D519" s="50">
        <v>17.6</v>
      </c>
      <c r="E519" s="50">
        <v>11.6</v>
      </c>
      <c r="F519" s="50">
        <v>90</v>
      </c>
      <c r="G519" s="50">
        <v>38.5</v>
      </c>
      <c r="H519" s="50">
        <v>38.8</v>
      </c>
    </row>
    <row r="520" ht="74.25" customHeight="1" spans="1:8">
      <c r="A520" s="50" t="s">
        <v>903</v>
      </c>
      <c r="B520" s="51" t="s">
        <v>10381</v>
      </c>
      <c r="C520" s="50" t="s">
        <v>10382</v>
      </c>
      <c r="D520" s="50">
        <v>22.4</v>
      </c>
      <c r="E520" s="50">
        <v>14.2</v>
      </c>
      <c r="F520" s="50">
        <v>76.6</v>
      </c>
      <c r="G520" s="50">
        <v>46.1</v>
      </c>
      <c r="H520" s="50">
        <v>89.3</v>
      </c>
    </row>
    <row r="521" ht="87.75" customHeight="1" spans="1:8">
      <c r="A521" s="50" t="s">
        <v>10386</v>
      </c>
      <c r="B521" s="51" t="s">
        <v>10381</v>
      </c>
      <c r="C521" s="50" t="s">
        <v>10382</v>
      </c>
      <c r="D521" s="50">
        <v>32.3</v>
      </c>
      <c r="E521" s="50">
        <v>30.8</v>
      </c>
      <c r="F521" s="50">
        <v>51.6</v>
      </c>
      <c r="G521" s="50">
        <v>76.1</v>
      </c>
      <c r="H521" s="50">
        <v>70.9</v>
      </c>
    </row>
    <row r="522" ht="87.75" customHeight="1" spans="1:8">
      <c r="A522" s="50" t="s">
        <v>10387</v>
      </c>
      <c r="B522" s="51" t="s">
        <v>10381</v>
      </c>
      <c r="C522" s="50" t="s">
        <v>10382</v>
      </c>
      <c r="D522" s="50">
        <v>26.4</v>
      </c>
      <c r="E522" s="50">
        <v>27.5</v>
      </c>
      <c r="F522" s="50">
        <v>61.2</v>
      </c>
      <c r="G522" s="50">
        <v>39.9</v>
      </c>
      <c r="H522" s="50">
        <v>66</v>
      </c>
    </row>
    <row r="523" ht="74.25" customHeight="1" spans="1:8">
      <c r="A523" s="50" t="s">
        <v>954</v>
      </c>
      <c r="B523" s="51" t="s">
        <v>10381</v>
      </c>
      <c r="C523" s="50" t="s">
        <v>10382</v>
      </c>
      <c r="D523" s="50">
        <v>32.2</v>
      </c>
      <c r="E523" s="50">
        <v>27.4</v>
      </c>
      <c r="F523" s="50">
        <v>62.7</v>
      </c>
      <c r="G523" s="50">
        <v>37.9</v>
      </c>
      <c r="H523" s="50">
        <v>41.7</v>
      </c>
    </row>
    <row r="524" ht="74.25" customHeight="1" spans="1:8">
      <c r="A524" s="50" t="s">
        <v>1891</v>
      </c>
      <c r="B524" s="51" t="s">
        <v>10381</v>
      </c>
      <c r="C524" s="50" t="s">
        <v>10382</v>
      </c>
      <c r="D524" s="50">
        <v>29.3</v>
      </c>
      <c r="E524" s="50">
        <v>31.3</v>
      </c>
      <c r="F524" s="50">
        <v>54.8</v>
      </c>
      <c r="G524" s="50">
        <v>49.4</v>
      </c>
      <c r="H524" s="50">
        <v>82.5</v>
      </c>
    </row>
    <row r="525" ht="76.5" customHeight="1" spans="1:8">
      <c r="A525" s="50" t="s">
        <v>990</v>
      </c>
      <c r="B525" s="51" t="s">
        <v>10381</v>
      </c>
      <c r="C525" s="50" t="s">
        <v>10382</v>
      </c>
      <c r="D525" s="50">
        <v>25.5</v>
      </c>
      <c r="E525" s="50">
        <v>25.9</v>
      </c>
      <c r="F525" s="50">
        <v>63.4</v>
      </c>
      <c r="G525" s="50">
        <v>37</v>
      </c>
      <c r="H525" s="50">
        <v>80.7</v>
      </c>
    </row>
    <row r="526" ht="91.5" customHeight="1" spans="1:8">
      <c r="A526" s="50" t="s">
        <v>992</v>
      </c>
      <c r="B526" s="51" t="s">
        <v>10381</v>
      </c>
      <c r="C526" s="50" t="s">
        <v>10382</v>
      </c>
      <c r="D526" s="50">
        <v>16.8</v>
      </c>
      <c r="E526" s="50">
        <v>13.1</v>
      </c>
      <c r="F526" s="50">
        <v>88.1</v>
      </c>
      <c r="G526" s="50">
        <v>37</v>
      </c>
      <c r="H526" s="50">
        <v>45.3</v>
      </c>
    </row>
    <row r="527" ht="74.25" customHeight="1" spans="1:8">
      <c r="A527" s="50" t="s">
        <v>1910</v>
      </c>
      <c r="B527" s="51" t="s">
        <v>10381</v>
      </c>
      <c r="C527" s="50" t="s">
        <v>10382</v>
      </c>
      <c r="D527" s="50">
        <v>18.1</v>
      </c>
      <c r="E527" s="50">
        <v>16.8</v>
      </c>
      <c r="F527" s="50">
        <v>78.2</v>
      </c>
      <c r="G527" s="50">
        <v>37.8</v>
      </c>
      <c r="H527" s="50">
        <v>94.6</v>
      </c>
    </row>
    <row r="528" ht="73.5" customHeight="1" spans="1:8">
      <c r="A528" s="52" t="s">
        <v>1912</v>
      </c>
      <c r="B528" s="53" t="s">
        <v>10381</v>
      </c>
      <c r="C528" s="52" t="s">
        <v>10382</v>
      </c>
      <c r="D528" s="52">
        <v>29.5</v>
      </c>
      <c r="E528" s="52">
        <v>33.4</v>
      </c>
      <c r="F528" s="52">
        <v>48.7</v>
      </c>
      <c r="G528" s="52">
        <v>49.3</v>
      </c>
      <c r="H528" s="52">
        <v>60.6</v>
      </c>
    </row>
    <row r="529" ht="106.5" customHeight="1" spans="1:8">
      <c r="A529" s="50" t="s">
        <v>10388</v>
      </c>
      <c r="B529" s="51" t="s">
        <v>10381</v>
      </c>
      <c r="C529" s="50" t="s">
        <v>10382</v>
      </c>
      <c r="D529" s="50">
        <v>44.5</v>
      </c>
      <c r="E529" s="50">
        <v>40.8</v>
      </c>
      <c r="F529" s="50">
        <v>31.4</v>
      </c>
      <c r="G529" s="50">
        <v>76.8</v>
      </c>
      <c r="H529" s="50">
        <v>39.8</v>
      </c>
    </row>
    <row r="530" ht="87.75" customHeight="1" spans="1:8">
      <c r="A530" s="50" t="s">
        <v>10389</v>
      </c>
      <c r="B530" s="51" t="s">
        <v>10381</v>
      </c>
      <c r="C530" s="50" t="s">
        <v>10382</v>
      </c>
      <c r="D530" s="50">
        <v>23.2</v>
      </c>
      <c r="E530" s="50">
        <v>24.2</v>
      </c>
      <c r="F530" s="50">
        <v>76.2</v>
      </c>
      <c r="G530" s="50">
        <v>43.9</v>
      </c>
      <c r="H530" s="50">
        <v>43.9</v>
      </c>
    </row>
    <row r="531" ht="74.25" customHeight="1" spans="1:8">
      <c r="A531" s="50" t="s">
        <v>1034</v>
      </c>
      <c r="B531" s="51" t="s">
        <v>10381</v>
      </c>
      <c r="C531" s="50" t="s">
        <v>10382</v>
      </c>
      <c r="D531" s="50">
        <v>31.2</v>
      </c>
      <c r="E531" s="50">
        <v>31.1</v>
      </c>
      <c r="F531" s="50">
        <v>48.3</v>
      </c>
      <c r="G531" s="50">
        <v>43</v>
      </c>
      <c r="H531" s="50">
        <v>94</v>
      </c>
    </row>
    <row r="532" ht="87.75" customHeight="1" spans="1:8">
      <c r="A532" s="50" t="s">
        <v>1039</v>
      </c>
      <c r="B532" s="51" t="s">
        <v>10381</v>
      </c>
      <c r="C532" s="50" t="s">
        <v>10382</v>
      </c>
      <c r="D532" s="50">
        <v>43.1</v>
      </c>
      <c r="E532" s="50">
        <v>40.8</v>
      </c>
      <c r="F532" s="50">
        <v>32.2</v>
      </c>
      <c r="G532" s="50">
        <v>65.4</v>
      </c>
      <c r="H532" s="50">
        <v>44</v>
      </c>
    </row>
    <row r="533" ht="74.25" customHeight="1" spans="1:8">
      <c r="A533" s="50" t="s">
        <v>1041</v>
      </c>
      <c r="B533" s="51" t="s">
        <v>10381</v>
      </c>
      <c r="C533" s="50" t="s">
        <v>10382</v>
      </c>
      <c r="D533" s="50">
        <v>26.5</v>
      </c>
      <c r="E533" s="50">
        <v>28.2</v>
      </c>
      <c r="F533" s="50">
        <v>57.4</v>
      </c>
      <c r="G533" s="50">
        <v>40.1</v>
      </c>
      <c r="H533" s="50">
        <v>98</v>
      </c>
    </row>
    <row r="534" ht="74.25" customHeight="1" spans="1:8">
      <c r="A534" s="50" t="s">
        <v>1929</v>
      </c>
      <c r="B534" s="51" t="s">
        <v>10381</v>
      </c>
      <c r="C534" s="50" t="s">
        <v>10382</v>
      </c>
      <c r="D534" s="50">
        <v>25.3</v>
      </c>
      <c r="E534" s="50">
        <v>24.6</v>
      </c>
      <c r="F534" s="50">
        <v>62.1</v>
      </c>
      <c r="G534" s="50">
        <v>38.2</v>
      </c>
      <c r="H534" s="50">
        <v>77.6</v>
      </c>
    </row>
    <row r="535" ht="87.75" customHeight="1" spans="1:8">
      <c r="A535" s="50" t="s">
        <v>1935</v>
      </c>
      <c r="B535" s="51" t="s">
        <v>10381</v>
      </c>
      <c r="C535" s="50" t="s">
        <v>10382</v>
      </c>
      <c r="D535" s="50">
        <v>18.7</v>
      </c>
      <c r="E535" s="50">
        <v>32</v>
      </c>
      <c r="F535" s="50">
        <v>66.3</v>
      </c>
      <c r="G535" s="50">
        <v>63.1</v>
      </c>
      <c r="H535" s="50">
        <v>61.6</v>
      </c>
    </row>
    <row r="536" ht="87.75" customHeight="1" spans="1:8">
      <c r="A536" s="50" t="s">
        <v>10390</v>
      </c>
      <c r="B536" s="51" t="s">
        <v>10381</v>
      </c>
      <c r="C536" s="50" t="s">
        <v>10382</v>
      </c>
      <c r="D536" s="50">
        <v>30.1</v>
      </c>
      <c r="E536" s="50">
        <v>15.4</v>
      </c>
      <c r="F536" s="50">
        <v>78.4</v>
      </c>
      <c r="G536" s="50">
        <v>42.7</v>
      </c>
      <c r="H536" s="50">
        <v>19.4</v>
      </c>
    </row>
    <row r="537" ht="87.75" customHeight="1" spans="1:8">
      <c r="A537" s="50" t="s">
        <v>1943</v>
      </c>
      <c r="B537" s="51" t="s">
        <v>10381</v>
      </c>
      <c r="C537" s="50" t="s">
        <v>10382</v>
      </c>
      <c r="D537" s="50">
        <v>18</v>
      </c>
      <c r="E537" s="50">
        <v>22.6</v>
      </c>
      <c r="F537" s="50">
        <v>84.8</v>
      </c>
      <c r="G537" s="50">
        <v>38.6</v>
      </c>
      <c r="H537" s="50">
        <v>40.3</v>
      </c>
    </row>
    <row r="538" ht="151.5" customHeight="1" spans="1:8">
      <c r="A538" s="50" t="s">
        <v>10391</v>
      </c>
      <c r="B538" s="51" t="s">
        <v>10381</v>
      </c>
      <c r="C538" s="50" t="s">
        <v>10382</v>
      </c>
      <c r="D538" s="50">
        <v>18.4</v>
      </c>
      <c r="E538" s="50">
        <v>23.1</v>
      </c>
      <c r="F538" s="50">
        <v>79.5</v>
      </c>
      <c r="G538" s="50">
        <v>68.8</v>
      </c>
      <c r="H538" s="50">
        <v>30.2</v>
      </c>
    </row>
    <row r="539" ht="106.5" customHeight="1" spans="1:8">
      <c r="A539" s="50" t="s">
        <v>10392</v>
      </c>
      <c r="B539" s="51" t="s">
        <v>10381</v>
      </c>
      <c r="C539" s="50" t="s">
        <v>10382</v>
      </c>
      <c r="D539" s="50">
        <v>32.6</v>
      </c>
      <c r="E539" s="50">
        <v>36.8</v>
      </c>
      <c r="F539" s="50">
        <v>54.2</v>
      </c>
      <c r="G539" s="50">
        <v>98.4</v>
      </c>
      <c r="H539" s="50">
        <v>21.2</v>
      </c>
    </row>
    <row r="540" ht="106.5" customHeight="1" spans="1:8">
      <c r="A540" s="50" t="s">
        <v>10393</v>
      </c>
      <c r="B540" s="51" t="s">
        <v>10381</v>
      </c>
      <c r="C540" s="50" t="s">
        <v>10382</v>
      </c>
      <c r="D540" s="50">
        <v>21.9</v>
      </c>
      <c r="E540" s="50">
        <v>8.5</v>
      </c>
      <c r="F540" s="50">
        <v>96.4</v>
      </c>
      <c r="G540" s="50">
        <v>37.3</v>
      </c>
      <c r="H540" s="50">
        <v>23.5</v>
      </c>
    </row>
    <row r="541" ht="73.5" customHeight="1" spans="1:8">
      <c r="A541" s="52" t="s">
        <v>10394</v>
      </c>
      <c r="B541" s="53" t="s">
        <v>10381</v>
      </c>
      <c r="C541" s="52" t="s">
        <v>10382</v>
      </c>
      <c r="D541" s="52">
        <v>34.5</v>
      </c>
      <c r="E541" s="52">
        <v>31.4</v>
      </c>
      <c r="F541" s="52">
        <v>40.5</v>
      </c>
      <c r="G541" s="52">
        <v>56.2</v>
      </c>
      <c r="H541" s="52">
        <v>90.2</v>
      </c>
    </row>
    <row r="542" ht="87.75" customHeight="1" spans="1:8">
      <c r="A542" s="50" t="s">
        <v>1103</v>
      </c>
      <c r="B542" s="51" t="s">
        <v>10381</v>
      </c>
      <c r="C542" s="50" t="s">
        <v>10382</v>
      </c>
      <c r="D542" s="50">
        <v>36.6</v>
      </c>
      <c r="E542" s="50">
        <v>12.5</v>
      </c>
      <c r="F542" s="50">
        <v>75.8</v>
      </c>
      <c r="G542" s="50">
        <v>38.2</v>
      </c>
      <c r="H542" s="50">
        <v>27.7</v>
      </c>
    </row>
    <row r="543" ht="87.75" customHeight="1" spans="1:8">
      <c r="A543" s="50" t="s">
        <v>1121</v>
      </c>
      <c r="B543" s="51" t="s">
        <v>10381</v>
      </c>
      <c r="C543" s="50" t="s">
        <v>10382</v>
      </c>
      <c r="D543" s="50">
        <v>14.7</v>
      </c>
      <c r="E543" s="50">
        <v>9.5</v>
      </c>
      <c r="F543" s="50">
        <v>100</v>
      </c>
      <c r="G543" s="50">
        <v>37.5</v>
      </c>
      <c r="H543" s="50">
        <v>39.5</v>
      </c>
    </row>
    <row r="544" ht="87.75" customHeight="1" spans="1:8">
      <c r="A544" s="50" t="s">
        <v>1129</v>
      </c>
      <c r="B544" s="51" t="s">
        <v>10381</v>
      </c>
      <c r="C544" s="50" t="s">
        <v>10382</v>
      </c>
      <c r="D544" s="50">
        <v>32.5</v>
      </c>
      <c r="E544" s="50">
        <v>32.9</v>
      </c>
      <c r="F544" s="50">
        <v>42.3</v>
      </c>
      <c r="G544" s="50">
        <v>73.1</v>
      </c>
      <c r="H544" s="50">
        <v>70.4</v>
      </c>
    </row>
    <row r="545" ht="106.5" customHeight="1" spans="1:8">
      <c r="A545" s="50" t="s">
        <v>10395</v>
      </c>
      <c r="B545" s="51" t="s">
        <v>10381</v>
      </c>
      <c r="C545" s="50" t="s">
        <v>10382</v>
      </c>
      <c r="D545" s="50">
        <v>15.7</v>
      </c>
      <c r="E545" s="50">
        <v>10.3</v>
      </c>
      <c r="F545" s="50">
        <v>92.2</v>
      </c>
      <c r="G545" s="50">
        <v>38.2</v>
      </c>
      <c r="H545" s="50">
        <v>50.6</v>
      </c>
    </row>
    <row r="546" ht="87.75" customHeight="1" spans="1:8">
      <c r="A546" s="50" t="s">
        <v>1141</v>
      </c>
      <c r="B546" s="51" t="s">
        <v>10381</v>
      </c>
      <c r="C546" s="50" t="s">
        <v>10382</v>
      </c>
      <c r="D546" s="50">
        <v>13.6</v>
      </c>
      <c r="E546" s="50">
        <v>8.4</v>
      </c>
      <c r="F546" s="50">
        <v>96.7</v>
      </c>
      <c r="G546" s="50">
        <v>39.2</v>
      </c>
      <c r="H546" s="50">
        <v>48.3</v>
      </c>
    </row>
    <row r="547" ht="121.5" customHeight="1" spans="1:8">
      <c r="A547" s="50" t="s">
        <v>10396</v>
      </c>
      <c r="B547" s="51" t="s">
        <v>10381</v>
      </c>
      <c r="C547" s="50" t="s">
        <v>10382</v>
      </c>
      <c r="D547" s="50">
        <v>32</v>
      </c>
      <c r="E547" s="50">
        <v>13.4</v>
      </c>
      <c r="F547" s="50">
        <v>84</v>
      </c>
      <c r="G547" s="50">
        <v>37.4</v>
      </c>
      <c r="H547" s="50">
        <v>22.9</v>
      </c>
    </row>
    <row r="548" ht="74.25" customHeight="1" spans="1:8">
      <c r="A548" s="50" t="s">
        <v>1163</v>
      </c>
      <c r="B548" s="51" t="s">
        <v>10381</v>
      </c>
      <c r="C548" s="50" t="s">
        <v>10382</v>
      </c>
      <c r="D548" s="50">
        <v>21.1</v>
      </c>
      <c r="E548" s="50">
        <v>24.8</v>
      </c>
      <c r="F548" s="50">
        <v>68.4</v>
      </c>
      <c r="G548" s="50">
        <v>37.5</v>
      </c>
      <c r="H548" s="50">
        <v>73.1</v>
      </c>
    </row>
    <row r="549" ht="74.25" customHeight="1" spans="1:8">
      <c r="A549" s="50" t="s">
        <v>1965</v>
      </c>
      <c r="B549" s="51" t="s">
        <v>10381</v>
      </c>
      <c r="C549" s="50" t="s">
        <v>10382</v>
      </c>
      <c r="D549" s="50">
        <v>36.1</v>
      </c>
      <c r="E549" s="50">
        <v>27.3</v>
      </c>
      <c r="F549" s="50">
        <v>59.2</v>
      </c>
      <c r="G549" s="50">
        <v>40.4</v>
      </c>
      <c r="H549" s="50">
        <v>39</v>
      </c>
    </row>
    <row r="550" ht="91.5" customHeight="1" spans="1:8">
      <c r="A550" s="50" t="s">
        <v>1171</v>
      </c>
      <c r="B550" s="51" t="s">
        <v>10381</v>
      </c>
      <c r="C550" s="50" t="s">
        <v>10382</v>
      </c>
      <c r="D550" s="50">
        <v>20.8</v>
      </c>
      <c r="E550" s="50">
        <v>10.3</v>
      </c>
      <c r="F550" s="50">
        <v>95</v>
      </c>
      <c r="G550" s="50">
        <v>37.3</v>
      </c>
      <c r="H550" s="50">
        <v>39.3</v>
      </c>
    </row>
    <row r="551" ht="87.75" customHeight="1" spans="1:8">
      <c r="A551" s="50" t="s">
        <v>1971</v>
      </c>
      <c r="B551" s="51" t="s">
        <v>10381</v>
      </c>
      <c r="C551" s="50" t="s">
        <v>10382</v>
      </c>
      <c r="D551" s="50">
        <v>21.5</v>
      </c>
      <c r="E551" s="50">
        <v>8.3</v>
      </c>
      <c r="F551" s="50">
        <v>96</v>
      </c>
      <c r="G551" s="50">
        <v>39.3</v>
      </c>
      <c r="H551" s="50">
        <v>33.3</v>
      </c>
    </row>
    <row r="552" ht="87.75" customHeight="1" spans="1:8">
      <c r="A552" s="50" t="s">
        <v>1212</v>
      </c>
      <c r="B552" s="51" t="s">
        <v>10381</v>
      </c>
      <c r="C552" s="50" t="s">
        <v>10382</v>
      </c>
      <c r="D552" s="50">
        <v>46</v>
      </c>
      <c r="E552" s="50">
        <v>42.5</v>
      </c>
      <c r="F552" s="50">
        <v>34.8</v>
      </c>
      <c r="G552" s="50">
        <v>71</v>
      </c>
      <c r="H552" s="50">
        <v>43.6</v>
      </c>
    </row>
    <row r="553" ht="87.75" customHeight="1" spans="1:8">
      <c r="A553" s="50" t="s">
        <v>1221</v>
      </c>
      <c r="B553" s="51" t="s">
        <v>10381</v>
      </c>
      <c r="C553" s="50" t="s">
        <v>10382</v>
      </c>
      <c r="D553" s="50">
        <v>29.4</v>
      </c>
      <c r="E553" s="50">
        <v>11.9</v>
      </c>
      <c r="F553" s="50">
        <v>69.5</v>
      </c>
      <c r="G553" s="50">
        <v>37</v>
      </c>
      <c r="H553" s="50">
        <v>86.5</v>
      </c>
    </row>
    <row r="554" ht="87.75" customHeight="1" spans="1:8">
      <c r="A554" s="50" t="s">
        <v>10397</v>
      </c>
      <c r="B554" s="51" t="s">
        <v>10381</v>
      </c>
      <c r="C554" s="50" t="s">
        <v>10382</v>
      </c>
      <c r="D554" s="50">
        <v>30.7</v>
      </c>
      <c r="E554" s="50">
        <v>21.5</v>
      </c>
      <c r="F554" s="50">
        <v>59.5</v>
      </c>
      <c r="G554" s="50">
        <v>42.2</v>
      </c>
      <c r="H554" s="50">
        <v>62.5</v>
      </c>
    </row>
    <row r="555" ht="87.75" customHeight="1" spans="1:8">
      <c r="A555" s="50" t="s">
        <v>10398</v>
      </c>
      <c r="B555" s="51" t="s">
        <v>10381</v>
      </c>
      <c r="C555" s="50" t="s">
        <v>10382</v>
      </c>
      <c r="D555" s="50">
        <v>26.4</v>
      </c>
      <c r="E555" s="50">
        <v>35.7</v>
      </c>
      <c r="F555" s="50">
        <v>53.4</v>
      </c>
      <c r="G555" s="50">
        <v>43</v>
      </c>
      <c r="H555" s="50">
        <v>60.4</v>
      </c>
    </row>
    <row r="556" ht="91.5" customHeight="1" spans="1:8">
      <c r="A556" s="50" t="s">
        <v>10399</v>
      </c>
      <c r="B556" s="51" t="s">
        <v>10381</v>
      </c>
      <c r="C556" s="50" t="s">
        <v>10382</v>
      </c>
      <c r="D556" s="50">
        <v>14.8</v>
      </c>
      <c r="E556" s="50">
        <v>9.5</v>
      </c>
      <c r="F556" s="50">
        <v>99.9</v>
      </c>
      <c r="G556" s="50">
        <v>39.5</v>
      </c>
      <c r="H556" s="50">
        <v>45.4</v>
      </c>
    </row>
    <row r="557" ht="87.75" customHeight="1" spans="1:8">
      <c r="A557" s="50" t="s">
        <v>2021</v>
      </c>
      <c r="B557" s="51" t="s">
        <v>10381</v>
      </c>
      <c r="C557" s="50" t="s">
        <v>10382</v>
      </c>
      <c r="D557" s="50">
        <v>31.7</v>
      </c>
      <c r="E557" s="50">
        <v>23.6</v>
      </c>
      <c r="F557" s="50">
        <v>72.1</v>
      </c>
      <c r="G557" s="50">
        <v>38.6</v>
      </c>
      <c r="H557" s="50">
        <v>32.1</v>
      </c>
    </row>
    <row r="558" ht="87.75" customHeight="1" spans="1:8">
      <c r="A558" s="50" t="s">
        <v>1282</v>
      </c>
      <c r="B558" s="51" t="s">
        <v>10381</v>
      </c>
      <c r="C558" s="50" t="s">
        <v>10382</v>
      </c>
      <c r="D558" s="50">
        <v>37.5</v>
      </c>
      <c r="E558" s="50">
        <v>42.4</v>
      </c>
      <c r="F558" s="50">
        <v>35.4</v>
      </c>
      <c r="G558" s="50">
        <v>99.9</v>
      </c>
      <c r="H558" s="50">
        <v>44.6</v>
      </c>
    </row>
    <row r="559" ht="106.5" customHeight="1" spans="1:8">
      <c r="A559" s="50" t="s">
        <v>1291</v>
      </c>
      <c r="B559" s="51" t="s">
        <v>10381</v>
      </c>
      <c r="C559" s="50" t="s">
        <v>10382</v>
      </c>
      <c r="D559" s="50">
        <v>29</v>
      </c>
      <c r="E559" s="50">
        <v>26.7</v>
      </c>
      <c r="F559" s="50">
        <v>61.3</v>
      </c>
      <c r="G559" s="50">
        <v>58.7</v>
      </c>
      <c r="H559" s="50">
        <v>62.9</v>
      </c>
    </row>
    <row r="560" ht="87.75" customHeight="1" spans="1:8">
      <c r="A560" s="50" t="s">
        <v>2032</v>
      </c>
      <c r="B560" s="51" t="s">
        <v>10381</v>
      </c>
      <c r="C560" s="50" t="s">
        <v>10382</v>
      </c>
      <c r="D560" s="50">
        <v>23.1</v>
      </c>
      <c r="E560" s="50">
        <v>27</v>
      </c>
      <c r="F560" s="50">
        <v>60.1</v>
      </c>
      <c r="G560" s="50">
        <v>41.3</v>
      </c>
      <c r="H560" s="50">
        <v>69.9</v>
      </c>
    </row>
    <row r="561" ht="87.75" customHeight="1" spans="1:8">
      <c r="A561" s="50" t="s">
        <v>1344</v>
      </c>
      <c r="B561" s="51" t="s">
        <v>10381</v>
      </c>
      <c r="C561" s="50" t="s">
        <v>10382</v>
      </c>
      <c r="D561" s="50">
        <v>32.6</v>
      </c>
      <c r="E561" s="50">
        <v>42.6</v>
      </c>
      <c r="F561" s="50">
        <v>47.2</v>
      </c>
      <c r="G561" s="50">
        <v>69.2</v>
      </c>
      <c r="H561" s="50">
        <v>43</v>
      </c>
    </row>
    <row r="562" ht="91.5" customHeight="1" spans="1:8">
      <c r="A562" s="50" t="s">
        <v>1345</v>
      </c>
      <c r="B562" s="51" t="s">
        <v>10381</v>
      </c>
      <c r="C562" s="50" t="s">
        <v>10382</v>
      </c>
      <c r="D562" s="50">
        <v>41.3</v>
      </c>
      <c r="E562" s="50">
        <v>46.7</v>
      </c>
      <c r="F562" s="50">
        <v>34.9</v>
      </c>
      <c r="G562" s="50">
        <v>79.9</v>
      </c>
      <c r="H562" s="50">
        <v>41.3</v>
      </c>
    </row>
    <row r="563" ht="74.25" customHeight="1" spans="1:8">
      <c r="A563" s="50" t="s">
        <v>2052</v>
      </c>
      <c r="B563" s="51" t="s">
        <v>10381</v>
      </c>
      <c r="C563" s="50" t="s">
        <v>10382</v>
      </c>
      <c r="D563" s="50">
        <v>26.2</v>
      </c>
      <c r="E563" s="50">
        <v>25.2</v>
      </c>
      <c r="F563" s="50">
        <v>58.3</v>
      </c>
      <c r="G563" s="50">
        <v>39.5</v>
      </c>
      <c r="H563" s="50">
        <v>88.7</v>
      </c>
    </row>
    <row r="564" ht="73.5" customHeight="1" spans="1:8">
      <c r="A564" s="52" t="s">
        <v>2061</v>
      </c>
      <c r="B564" s="53" t="s">
        <v>10381</v>
      </c>
      <c r="C564" s="52" t="s">
        <v>10382</v>
      </c>
      <c r="D564" s="52">
        <v>19.6</v>
      </c>
      <c r="E564" s="52">
        <v>16.6</v>
      </c>
      <c r="F564" s="52">
        <v>75.7</v>
      </c>
      <c r="G564" s="52">
        <v>37.4</v>
      </c>
      <c r="H564" s="52">
        <v>94.8</v>
      </c>
    </row>
    <row r="565" ht="74.25" customHeight="1" spans="1:8">
      <c r="A565" s="50" t="s">
        <v>1366</v>
      </c>
      <c r="B565" s="51" t="s">
        <v>10381</v>
      </c>
      <c r="C565" s="50" t="s">
        <v>10382</v>
      </c>
      <c r="D565" s="50">
        <v>20.5</v>
      </c>
      <c r="E565" s="50">
        <v>22.4</v>
      </c>
      <c r="F565" s="50">
        <v>71.5</v>
      </c>
      <c r="G565" s="50">
        <v>37.5</v>
      </c>
      <c r="H565" s="50">
        <v>81.6</v>
      </c>
    </row>
    <row r="566" ht="76.5" customHeight="1" spans="1:8">
      <c r="A566" s="52" t="s">
        <v>1368</v>
      </c>
      <c r="B566" s="53" t="s">
        <v>10381</v>
      </c>
      <c r="C566" s="52" t="s">
        <v>10382</v>
      </c>
      <c r="D566" s="52">
        <v>30.2</v>
      </c>
      <c r="E566" s="52">
        <v>37.7</v>
      </c>
      <c r="F566" s="52">
        <v>54.8</v>
      </c>
      <c r="G566" s="52">
        <v>69.5</v>
      </c>
      <c r="H566" s="52">
        <v>40.1</v>
      </c>
    </row>
    <row r="567" ht="74.25" customHeight="1" spans="1:8">
      <c r="A567" s="50" t="s">
        <v>1371</v>
      </c>
      <c r="B567" s="51" t="s">
        <v>10381</v>
      </c>
      <c r="C567" s="50" t="s">
        <v>10382</v>
      </c>
      <c r="D567" s="50">
        <v>19.4</v>
      </c>
      <c r="E567" s="50">
        <v>15</v>
      </c>
      <c r="F567" s="50">
        <v>79.6</v>
      </c>
      <c r="G567" s="50">
        <v>37.5</v>
      </c>
      <c r="H567" s="50">
        <v>82.2</v>
      </c>
    </row>
    <row r="568" ht="87.75" customHeight="1" spans="1:8">
      <c r="A568" s="50" t="s">
        <v>10400</v>
      </c>
      <c r="B568" s="51" t="s">
        <v>10381</v>
      </c>
      <c r="C568" s="50" t="s">
        <v>10382</v>
      </c>
      <c r="D568" s="50">
        <v>20</v>
      </c>
      <c r="E568" s="50">
        <v>18.9</v>
      </c>
      <c r="F568" s="50">
        <v>81.2</v>
      </c>
      <c r="G568" s="50">
        <v>37.7</v>
      </c>
      <c r="H568" s="50">
        <v>48.1</v>
      </c>
    </row>
    <row r="569" ht="87.75" customHeight="1" spans="1:8">
      <c r="A569" s="50" t="s">
        <v>2092</v>
      </c>
      <c r="B569" s="51" t="s">
        <v>10381</v>
      </c>
      <c r="C569" s="50" t="s">
        <v>10382</v>
      </c>
      <c r="D569" s="50">
        <v>17.3</v>
      </c>
      <c r="E569" s="50">
        <v>8.9</v>
      </c>
      <c r="F569" s="50">
        <v>99.2</v>
      </c>
      <c r="G569" s="50">
        <v>39.1</v>
      </c>
      <c r="H569" s="50">
        <v>40.3</v>
      </c>
    </row>
    <row r="570" ht="87.75" customHeight="1" spans="1:8">
      <c r="A570" s="50" t="s">
        <v>1737</v>
      </c>
      <c r="B570" s="51" t="s">
        <v>10381</v>
      </c>
      <c r="C570" s="50" t="s">
        <v>10382</v>
      </c>
      <c r="D570" s="50">
        <v>19.5</v>
      </c>
      <c r="E570" s="50">
        <v>17</v>
      </c>
      <c r="F570" s="50">
        <v>83.6</v>
      </c>
      <c r="G570" s="50">
        <v>40</v>
      </c>
      <c r="H570" s="50">
        <v>66.5</v>
      </c>
    </row>
    <row r="571" ht="91.5" customHeight="1" spans="1:8">
      <c r="A571" s="55" t="s">
        <v>10401</v>
      </c>
      <c r="B571" s="56" t="s">
        <v>10381</v>
      </c>
      <c r="C571" s="55" t="s">
        <v>10382</v>
      </c>
      <c r="D571" s="55">
        <v>22.6</v>
      </c>
      <c r="E571" s="55">
        <v>14.5</v>
      </c>
      <c r="F571" s="55">
        <v>83.3</v>
      </c>
      <c r="G571" s="55">
        <v>82.3</v>
      </c>
      <c r="H571" s="55">
        <v>35.3</v>
      </c>
    </row>
    <row r="572" ht="87.75" customHeight="1" spans="1:8">
      <c r="A572" s="50" t="s">
        <v>2119</v>
      </c>
      <c r="B572" s="51" t="s">
        <v>10381</v>
      </c>
      <c r="C572" s="50" t="s">
        <v>10382</v>
      </c>
      <c r="D572" s="50">
        <v>18.9</v>
      </c>
      <c r="E572" s="50">
        <v>23.3</v>
      </c>
      <c r="F572" s="50">
        <v>77.4</v>
      </c>
      <c r="G572" s="50">
        <v>39.1</v>
      </c>
      <c r="H572" s="50">
        <v>35</v>
      </c>
    </row>
    <row r="573" ht="87.75" customHeight="1" spans="1:8">
      <c r="A573" s="50" t="s">
        <v>2126</v>
      </c>
      <c r="B573" s="51" t="s">
        <v>10381</v>
      </c>
      <c r="C573" s="50" t="s">
        <v>10382</v>
      </c>
      <c r="D573" s="50">
        <v>36.7</v>
      </c>
      <c r="E573" s="50">
        <v>30.3</v>
      </c>
      <c r="F573" s="50">
        <v>48.6</v>
      </c>
      <c r="G573" s="50">
        <v>69.7</v>
      </c>
      <c r="H573" s="50">
        <v>75</v>
      </c>
    </row>
    <row r="574" ht="87.75" customHeight="1" spans="1:8">
      <c r="A574" s="50" t="s">
        <v>2128</v>
      </c>
      <c r="B574" s="51" t="s">
        <v>10381</v>
      </c>
      <c r="C574" s="50" t="s">
        <v>10382</v>
      </c>
      <c r="D574" s="50">
        <v>32.1</v>
      </c>
      <c r="E574" s="50">
        <v>27.6</v>
      </c>
      <c r="F574" s="50">
        <v>62.4</v>
      </c>
      <c r="G574" s="50">
        <v>38.4</v>
      </c>
      <c r="H574" s="50">
        <v>37.9</v>
      </c>
    </row>
    <row r="575" ht="106.5" customHeight="1" spans="1:8">
      <c r="A575" s="52" t="s">
        <v>10402</v>
      </c>
      <c r="B575" s="53" t="s">
        <v>10381</v>
      </c>
      <c r="C575" s="52" t="s">
        <v>10382</v>
      </c>
      <c r="D575" s="52">
        <v>22.4</v>
      </c>
      <c r="E575" s="52">
        <v>8.5</v>
      </c>
      <c r="F575" s="52">
        <v>97.1</v>
      </c>
      <c r="G575" s="52">
        <v>38.1</v>
      </c>
      <c r="H575" s="52">
        <v>35.3</v>
      </c>
    </row>
    <row r="576" ht="87.75" customHeight="1" spans="1:8">
      <c r="A576" s="50" t="s">
        <v>10403</v>
      </c>
      <c r="B576" s="51" t="s">
        <v>10381</v>
      </c>
      <c r="C576" s="50" t="s">
        <v>10382</v>
      </c>
      <c r="D576" s="50">
        <v>28.8</v>
      </c>
      <c r="E576" s="50">
        <v>25.1</v>
      </c>
      <c r="F576" s="50">
        <v>57.9</v>
      </c>
      <c r="G576" s="50">
        <v>39.1</v>
      </c>
      <c r="H576" s="50">
        <v>82.1</v>
      </c>
    </row>
    <row r="577" ht="87.75" customHeight="1" spans="1:8">
      <c r="A577" s="50" t="s">
        <v>1536</v>
      </c>
      <c r="B577" s="51" t="s">
        <v>10381</v>
      </c>
      <c r="C577" s="50" t="s">
        <v>10382</v>
      </c>
      <c r="D577" s="50">
        <v>28.4</v>
      </c>
      <c r="E577" s="50">
        <v>22.8</v>
      </c>
      <c r="F577" s="50">
        <v>78</v>
      </c>
      <c r="G577" s="50">
        <v>42.1</v>
      </c>
      <c r="H577" s="50">
        <v>29.4</v>
      </c>
    </row>
    <row r="578" ht="74.25" customHeight="1" spans="1:8">
      <c r="A578" s="50" t="s">
        <v>10404</v>
      </c>
      <c r="B578" s="51" t="s">
        <v>10381</v>
      </c>
      <c r="C578" s="50" t="s">
        <v>10382</v>
      </c>
      <c r="D578" s="50">
        <v>33.9</v>
      </c>
      <c r="E578" s="50">
        <v>38.5</v>
      </c>
      <c r="F578" s="50">
        <v>42.4</v>
      </c>
      <c r="G578" s="50">
        <v>37</v>
      </c>
      <c r="H578" s="50">
        <v>81.4</v>
      </c>
    </row>
    <row r="579" ht="74.25" customHeight="1" spans="1:8">
      <c r="A579" s="50" t="s">
        <v>10405</v>
      </c>
      <c r="B579" s="51" t="s">
        <v>10381</v>
      </c>
      <c r="C579" s="50" t="s">
        <v>10382</v>
      </c>
      <c r="D579" s="50">
        <v>35</v>
      </c>
      <c r="E579" s="50">
        <v>24</v>
      </c>
      <c r="F579" s="50">
        <v>65.5</v>
      </c>
      <c r="G579" s="50">
        <v>37.6</v>
      </c>
      <c r="H579" s="50">
        <v>45.9</v>
      </c>
    </row>
    <row r="580" ht="121.5" customHeight="1" spans="1:8">
      <c r="A580" s="50" t="s">
        <v>10406</v>
      </c>
      <c r="B580" s="51" t="s">
        <v>10381</v>
      </c>
      <c r="C580" s="50" t="s">
        <v>10382</v>
      </c>
      <c r="D580" s="50">
        <v>20</v>
      </c>
      <c r="E580" s="50">
        <v>12.8</v>
      </c>
      <c r="F580" s="50">
        <v>93.6</v>
      </c>
      <c r="G580" s="50">
        <v>39.8</v>
      </c>
      <c r="H580" s="50">
        <v>39.7</v>
      </c>
    </row>
    <row r="581" ht="87.75" customHeight="1" spans="1:8">
      <c r="A581" s="50" t="s">
        <v>10407</v>
      </c>
      <c r="B581" s="51" t="s">
        <v>10381</v>
      </c>
      <c r="C581" s="50" t="s">
        <v>10382</v>
      </c>
      <c r="D581" s="50">
        <v>20.7</v>
      </c>
      <c r="E581" s="50">
        <v>15.6</v>
      </c>
      <c r="F581" s="50">
        <v>72.3</v>
      </c>
      <c r="G581" s="50">
        <v>41.3</v>
      </c>
      <c r="H581" s="50">
        <v>77</v>
      </c>
    </row>
    <row r="582" ht="76.5" customHeight="1" spans="1:8">
      <c r="A582" s="50" t="s">
        <v>1575</v>
      </c>
      <c r="B582" s="51" t="s">
        <v>10381</v>
      </c>
      <c r="C582" s="50" t="s">
        <v>10382</v>
      </c>
      <c r="D582" s="50">
        <v>22.8</v>
      </c>
      <c r="E582" s="50">
        <v>20.5</v>
      </c>
      <c r="F582" s="50">
        <v>69.6</v>
      </c>
      <c r="G582" s="50">
        <v>37.6</v>
      </c>
      <c r="H582" s="50">
        <v>73.5</v>
      </c>
    </row>
    <row r="583" ht="74.25" customHeight="1" spans="1:8">
      <c r="A583" s="50" t="s">
        <v>10408</v>
      </c>
      <c r="B583" s="51" t="s">
        <v>10381</v>
      </c>
      <c r="C583" s="50" t="s">
        <v>10382</v>
      </c>
      <c r="D583" s="50">
        <v>24.6</v>
      </c>
      <c r="E583" s="50">
        <v>25.7</v>
      </c>
      <c r="F583" s="50">
        <v>71.4</v>
      </c>
      <c r="G583" s="50">
        <v>44.6</v>
      </c>
      <c r="H583" s="50">
        <v>50.4</v>
      </c>
    </row>
    <row r="584" ht="74.25" customHeight="1" spans="1:8">
      <c r="A584" s="50" t="s">
        <v>2173</v>
      </c>
      <c r="B584" s="51" t="s">
        <v>10381</v>
      </c>
      <c r="C584" s="50" t="s">
        <v>10382</v>
      </c>
      <c r="D584" s="50">
        <v>16.1</v>
      </c>
      <c r="E584" s="50">
        <v>8.6</v>
      </c>
      <c r="F584" s="50">
        <v>87.9</v>
      </c>
      <c r="G584" s="50">
        <v>41.7</v>
      </c>
      <c r="H584" s="50">
        <v>72.9</v>
      </c>
    </row>
    <row r="585" ht="91.5" customHeight="1" spans="1:8">
      <c r="A585" s="50" t="s">
        <v>1625</v>
      </c>
      <c r="B585" s="51" t="s">
        <v>10381</v>
      </c>
      <c r="C585" s="50" t="s">
        <v>10382</v>
      </c>
      <c r="D585" s="50">
        <v>33.7</v>
      </c>
      <c r="E585" s="50">
        <v>30.9</v>
      </c>
      <c r="F585" s="50">
        <v>51.2</v>
      </c>
      <c r="G585" s="50">
        <v>38.6</v>
      </c>
      <c r="H585" s="50">
        <v>72</v>
      </c>
    </row>
    <row r="586" ht="91.5" customHeight="1" spans="1:8">
      <c r="A586" s="50" t="s">
        <v>10409</v>
      </c>
      <c r="B586" s="51" t="s">
        <v>10381</v>
      </c>
      <c r="C586" s="50" t="s">
        <v>10382</v>
      </c>
      <c r="D586" s="50">
        <v>45.1</v>
      </c>
      <c r="E586" s="50">
        <v>29.7</v>
      </c>
      <c r="F586" s="50">
        <v>44</v>
      </c>
      <c r="G586" s="50">
        <v>74.5</v>
      </c>
      <c r="H586" s="50">
        <v>31.7</v>
      </c>
    </row>
    <row r="587" ht="87.75" customHeight="1" spans="1:8">
      <c r="A587" s="50" t="s">
        <v>2201</v>
      </c>
      <c r="B587" s="51" t="s">
        <v>10381</v>
      </c>
      <c r="C587" s="50" t="s">
        <v>10382</v>
      </c>
      <c r="D587" s="50">
        <v>28.5</v>
      </c>
      <c r="E587" s="50">
        <v>25.5</v>
      </c>
      <c r="F587" s="50">
        <v>63.8</v>
      </c>
      <c r="G587" s="50">
        <v>39</v>
      </c>
      <c r="H587" s="50">
        <v>47.5</v>
      </c>
    </row>
    <row r="588" ht="87.75" customHeight="1" spans="1:8">
      <c r="A588" s="50" t="s">
        <v>2203</v>
      </c>
      <c r="B588" s="51" t="s">
        <v>10381</v>
      </c>
      <c r="C588" s="50" t="s">
        <v>10382</v>
      </c>
      <c r="D588" s="50">
        <v>43.9</v>
      </c>
      <c r="E588" s="50">
        <v>37.8</v>
      </c>
      <c r="F588" s="50">
        <v>38.5</v>
      </c>
      <c r="G588" s="50">
        <v>43.7</v>
      </c>
      <c r="H588" s="50">
        <v>43</v>
      </c>
    </row>
    <row r="589" ht="87.75" customHeight="1" spans="1:8">
      <c r="A589" s="50" t="s">
        <v>10410</v>
      </c>
      <c r="B589" s="51" t="s">
        <v>10381</v>
      </c>
      <c r="C589" s="50" t="s">
        <v>10382</v>
      </c>
      <c r="D589" s="50">
        <v>35.9</v>
      </c>
      <c r="E589" s="50">
        <v>43.2</v>
      </c>
      <c r="F589" s="50">
        <v>43.7</v>
      </c>
      <c r="G589" s="50">
        <v>46.1</v>
      </c>
      <c r="H589" s="50">
        <v>44.2</v>
      </c>
    </row>
    <row r="590" ht="87.75" customHeight="1" spans="1:8">
      <c r="A590" s="50" t="s">
        <v>10411</v>
      </c>
      <c r="B590" s="51" t="s">
        <v>10381</v>
      </c>
      <c r="C590" s="50" t="s">
        <v>10382</v>
      </c>
      <c r="D590" s="50">
        <v>19.1</v>
      </c>
      <c r="E590" s="50">
        <v>20.2</v>
      </c>
      <c r="F590" s="50">
        <v>81.6</v>
      </c>
      <c r="G590" s="50">
        <v>47.7</v>
      </c>
      <c r="H590" s="50">
        <v>39.5</v>
      </c>
    </row>
    <row r="591" ht="87.75" customHeight="1" spans="1:8">
      <c r="A591" s="50" t="s">
        <v>2210</v>
      </c>
      <c r="B591" s="51" t="s">
        <v>10381</v>
      </c>
      <c r="C591" s="50" t="s">
        <v>10382</v>
      </c>
      <c r="D591" s="50">
        <v>26.1</v>
      </c>
      <c r="E591" s="50">
        <v>19.6</v>
      </c>
      <c r="F591" s="50">
        <v>73.6</v>
      </c>
      <c r="G591" s="50">
        <v>39.9</v>
      </c>
      <c r="H591" s="50">
        <v>38.2</v>
      </c>
    </row>
    <row r="592" ht="87.75" customHeight="1" spans="1:8">
      <c r="A592" s="50" t="s">
        <v>10412</v>
      </c>
      <c r="B592" s="51" t="s">
        <v>10381</v>
      </c>
      <c r="C592" s="50" t="s">
        <v>10382</v>
      </c>
      <c r="D592" s="50">
        <v>22.8</v>
      </c>
      <c r="E592" s="50">
        <v>20.8</v>
      </c>
      <c r="F592" s="50">
        <v>75.3</v>
      </c>
      <c r="G592" s="50">
        <v>39</v>
      </c>
      <c r="H592" s="50">
        <v>68.6</v>
      </c>
    </row>
    <row r="593" ht="87.75" customHeight="1" spans="1:8">
      <c r="A593" s="50" t="s">
        <v>2217</v>
      </c>
      <c r="B593" s="51" t="s">
        <v>10381</v>
      </c>
      <c r="C593" s="50" t="s">
        <v>10382</v>
      </c>
      <c r="D593" s="50">
        <v>23</v>
      </c>
      <c r="E593" s="50">
        <v>23.8</v>
      </c>
      <c r="F593" s="50">
        <v>71.3</v>
      </c>
      <c r="G593" s="50">
        <v>39</v>
      </c>
      <c r="H593" s="50">
        <v>49.9</v>
      </c>
    </row>
    <row r="594" ht="91.5" customHeight="1" spans="1:8">
      <c r="A594" s="50" t="s">
        <v>10413</v>
      </c>
      <c r="B594" s="51" t="s">
        <v>10381</v>
      </c>
      <c r="C594" s="50" t="s">
        <v>10382</v>
      </c>
      <c r="D594" s="50">
        <v>16.1</v>
      </c>
      <c r="E594" s="50">
        <v>12</v>
      </c>
      <c r="F594" s="50">
        <v>91.6</v>
      </c>
      <c r="G594" s="50">
        <v>37.9</v>
      </c>
      <c r="H594" s="50">
        <v>59.7</v>
      </c>
    </row>
    <row r="595" ht="73.5" customHeight="1" spans="1:8">
      <c r="A595" s="52" t="s">
        <v>2269</v>
      </c>
      <c r="B595" s="53" t="s">
        <v>10381</v>
      </c>
      <c r="C595" s="52" t="s">
        <v>10382</v>
      </c>
      <c r="D595" s="52">
        <v>25.5</v>
      </c>
      <c r="E595" s="52">
        <v>26.9</v>
      </c>
      <c r="F595" s="52">
        <v>63.6</v>
      </c>
      <c r="G595" s="52">
        <v>44.5</v>
      </c>
      <c r="H595" s="52">
        <v>79.1</v>
      </c>
    </row>
    <row r="596" ht="74.25" customHeight="1" spans="1:8">
      <c r="A596" s="50" t="s">
        <v>2284</v>
      </c>
      <c r="B596" s="51" t="s">
        <v>10381</v>
      </c>
      <c r="C596" s="50" t="s">
        <v>10382</v>
      </c>
      <c r="D596" s="50">
        <v>28.9</v>
      </c>
      <c r="E596" s="50">
        <v>12.3</v>
      </c>
      <c r="F596" s="50">
        <v>86.2</v>
      </c>
      <c r="G596" s="50">
        <v>42.5</v>
      </c>
      <c r="H596" s="50">
        <v>30.7</v>
      </c>
    </row>
    <row r="597" ht="74.25" customHeight="1" spans="1:8">
      <c r="A597" s="50" t="s">
        <v>2302</v>
      </c>
      <c r="B597" s="51" t="s">
        <v>10381</v>
      </c>
      <c r="C597" s="50" t="s">
        <v>10382</v>
      </c>
      <c r="D597" s="50">
        <v>34</v>
      </c>
      <c r="E597" s="50">
        <v>18.6</v>
      </c>
      <c r="F597" s="50">
        <v>67.2</v>
      </c>
      <c r="G597" s="50">
        <v>48.8</v>
      </c>
      <c r="H597" s="50">
        <v>35.3</v>
      </c>
    </row>
    <row r="598" ht="76.5" customHeight="1" spans="1:8">
      <c r="A598" s="52" t="s">
        <v>10414</v>
      </c>
      <c r="B598" s="53" t="s">
        <v>10381</v>
      </c>
      <c r="C598" s="52" t="s">
        <v>10382</v>
      </c>
      <c r="D598" s="52">
        <v>17.6</v>
      </c>
      <c r="E598" s="52">
        <v>10.8</v>
      </c>
      <c r="F598" s="52">
        <v>90.3</v>
      </c>
      <c r="G598" s="52">
        <v>38.9</v>
      </c>
      <c r="H598" s="52">
        <v>58.1</v>
      </c>
    </row>
    <row r="599" ht="87.75" customHeight="1" spans="1:8">
      <c r="A599" s="50" t="s">
        <v>2322</v>
      </c>
      <c r="B599" s="51" t="s">
        <v>10381</v>
      </c>
      <c r="C599" s="50" t="s">
        <v>10382</v>
      </c>
      <c r="D599" s="50">
        <v>36.4</v>
      </c>
      <c r="E599" s="50">
        <v>42.7</v>
      </c>
      <c r="F599" s="50">
        <v>47.1</v>
      </c>
      <c r="G599" s="50">
        <v>75</v>
      </c>
      <c r="H599" s="50">
        <v>29.4</v>
      </c>
    </row>
    <row r="600" ht="87.75" customHeight="1" spans="1:8">
      <c r="A600" s="50" t="s">
        <v>2255</v>
      </c>
      <c r="B600" s="51" t="s">
        <v>10381</v>
      </c>
      <c r="C600" s="50" t="s">
        <v>10382</v>
      </c>
      <c r="D600" s="50">
        <v>15.7</v>
      </c>
      <c r="E600" s="50">
        <v>9.2</v>
      </c>
      <c r="F600" s="50">
        <v>96.8</v>
      </c>
      <c r="G600" s="50">
        <v>38.4</v>
      </c>
      <c r="H600" s="50">
        <v>49.9</v>
      </c>
    </row>
    <row r="601" ht="60.75" customHeight="1" spans="1:8">
      <c r="A601" s="50" t="s">
        <v>2348</v>
      </c>
      <c r="B601" s="51" t="s">
        <v>10381</v>
      </c>
      <c r="C601" s="50" t="s">
        <v>10382</v>
      </c>
      <c r="D601" s="50">
        <v>17.7</v>
      </c>
      <c r="E601" s="50">
        <v>16</v>
      </c>
      <c r="F601" s="50">
        <v>79.1</v>
      </c>
      <c r="G601" s="50">
        <v>37.6</v>
      </c>
      <c r="H601" s="50">
        <v>74.5</v>
      </c>
    </row>
    <row r="602" ht="87.75" customHeight="1" spans="1:8">
      <c r="A602" s="50" t="s">
        <v>2352</v>
      </c>
      <c r="B602" s="51" t="s">
        <v>10381</v>
      </c>
      <c r="C602" s="50" t="s">
        <v>10382</v>
      </c>
      <c r="D602" s="50">
        <v>16.7</v>
      </c>
      <c r="E602" s="50">
        <v>15.5</v>
      </c>
      <c r="F602" s="50">
        <v>87.5</v>
      </c>
      <c r="G602" s="50">
        <v>65.4</v>
      </c>
      <c r="H602" s="50">
        <v>30.5</v>
      </c>
    </row>
    <row r="603" ht="87.75" customHeight="1" spans="1:8">
      <c r="A603" s="50" t="s">
        <v>10415</v>
      </c>
      <c r="B603" s="51" t="s">
        <v>10416</v>
      </c>
      <c r="C603" s="50" t="s">
        <v>10417</v>
      </c>
      <c r="D603" s="50">
        <v>15</v>
      </c>
      <c r="E603" s="50">
        <v>12</v>
      </c>
      <c r="F603" s="50">
        <v>88</v>
      </c>
      <c r="G603" s="50">
        <v>36.9</v>
      </c>
      <c r="H603" s="50">
        <v>46.4</v>
      </c>
    </row>
    <row r="604" ht="87.75" customHeight="1" spans="1:8">
      <c r="A604" s="50" t="s">
        <v>611</v>
      </c>
      <c r="B604" s="51" t="s">
        <v>10416</v>
      </c>
      <c r="C604" s="50" t="s">
        <v>10417</v>
      </c>
      <c r="D604" s="50">
        <v>22</v>
      </c>
      <c r="E604" s="50">
        <v>31.2</v>
      </c>
      <c r="F604" s="50">
        <v>44.4</v>
      </c>
      <c r="G604" s="50">
        <v>40</v>
      </c>
      <c r="H604" s="50">
        <v>65</v>
      </c>
    </row>
    <row r="605" ht="87.75" customHeight="1" spans="1:8">
      <c r="A605" s="50" t="s">
        <v>614</v>
      </c>
      <c r="B605" s="51" t="s">
        <v>10416</v>
      </c>
      <c r="C605" s="50" t="s">
        <v>10417</v>
      </c>
      <c r="D605" s="50">
        <v>19.6</v>
      </c>
      <c r="E605" s="50">
        <v>12.4</v>
      </c>
      <c r="F605" s="50">
        <v>79.5</v>
      </c>
      <c r="G605" s="50">
        <v>41.9</v>
      </c>
      <c r="H605" s="50">
        <v>46.6</v>
      </c>
    </row>
    <row r="606" ht="121.5" customHeight="1" spans="1:8">
      <c r="A606" s="50" t="s">
        <v>5966</v>
      </c>
      <c r="B606" s="51" t="s">
        <v>10416</v>
      </c>
      <c r="C606" s="50" t="s">
        <v>10417</v>
      </c>
      <c r="D606" s="50">
        <v>33.5</v>
      </c>
      <c r="E606" s="50">
        <v>10</v>
      </c>
      <c r="F606" s="50">
        <v>65.5</v>
      </c>
      <c r="G606" s="50">
        <v>37.5</v>
      </c>
      <c r="H606" s="50">
        <v>18.2</v>
      </c>
    </row>
    <row r="607" ht="74.25" customHeight="1" spans="1:8">
      <c r="A607" s="50" t="s">
        <v>636</v>
      </c>
      <c r="B607" s="51" t="s">
        <v>10416</v>
      </c>
      <c r="C607" s="50" t="s">
        <v>10417</v>
      </c>
      <c r="D607" s="50">
        <v>31.1</v>
      </c>
      <c r="E607" s="50">
        <v>37.5</v>
      </c>
      <c r="F607" s="50">
        <v>41.7</v>
      </c>
      <c r="G607" s="50">
        <v>74.3</v>
      </c>
      <c r="H607" s="50">
        <v>44.4</v>
      </c>
    </row>
    <row r="608" ht="106.5" customHeight="1" spans="1:8">
      <c r="A608" s="50" t="s">
        <v>664</v>
      </c>
      <c r="B608" s="51" t="s">
        <v>10416</v>
      </c>
      <c r="C608" s="50" t="s">
        <v>10417</v>
      </c>
      <c r="D608" s="50">
        <v>13.9</v>
      </c>
      <c r="E608" s="50">
        <v>22.2</v>
      </c>
      <c r="F608" s="50">
        <v>64.5</v>
      </c>
      <c r="G608" s="50">
        <v>37.5</v>
      </c>
      <c r="H608" s="50">
        <v>41.6</v>
      </c>
    </row>
    <row r="609" ht="74.25" customHeight="1" spans="1:8">
      <c r="A609" s="50" t="s">
        <v>665</v>
      </c>
      <c r="B609" s="51" t="s">
        <v>10416</v>
      </c>
      <c r="C609" s="50" t="s">
        <v>10417</v>
      </c>
      <c r="D609" s="50">
        <v>40.7</v>
      </c>
      <c r="E609" s="50">
        <v>16.8</v>
      </c>
      <c r="F609" s="50">
        <v>55.7</v>
      </c>
      <c r="G609" s="50">
        <v>42.5</v>
      </c>
      <c r="H609" s="50">
        <v>37.3</v>
      </c>
    </row>
    <row r="610" ht="61.5" customHeight="1" spans="1:8">
      <c r="A610" s="52" t="s">
        <v>671</v>
      </c>
      <c r="B610" s="54" t="s">
        <v>10416</v>
      </c>
      <c r="C610" s="52" t="s">
        <v>10417</v>
      </c>
      <c r="D610" s="52">
        <v>20.9</v>
      </c>
      <c r="E610" s="52">
        <v>21.3</v>
      </c>
      <c r="F610" s="52">
        <v>45.6</v>
      </c>
      <c r="G610" s="52">
        <v>38.9</v>
      </c>
      <c r="H610" s="52">
        <v>93.5</v>
      </c>
    </row>
    <row r="611" ht="91.5" customHeight="1" spans="1:8">
      <c r="A611" s="50" t="s">
        <v>673</v>
      </c>
      <c r="B611" s="51" t="s">
        <v>10416</v>
      </c>
      <c r="C611" s="50" t="s">
        <v>10417</v>
      </c>
      <c r="D611" s="50">
        <v>30.1</v>
      </c>
      <c r="E611" s="50">
        <v>31.9</v>
      </c>
      <c r="F611" s="50">
        <v>54.9</v>
      </c>
      <c r="G611" s="50">
        <v>64.9</v>
      </c>
      <c r="H611" s="50">
        <v>31.7</v>
      </c>
    </row>
    <row r="612" ht="87.75" customHeight="1" spans="1:8">
      <c r="A612" s="50" t="s">
        <v>10418</v>
      </c>
      <c r="B612" s="51" t="s">
        <v>10416</v>
      </c>
      <c r="C612" s="50" t="s">
        <v>10417</v>
      </c>
      <c r="D612" s="50">
        <v>14.8</v>
      </c>
      <c r="E612" s="50">
        <v>9.5</v>
      </c>
      <c r="F612" s="50">
        <v>81</v>
      </c>
      <c r="G612" s="50">
        <v>36.9</v>
      </c>
      <c r="H612" s="50">
        <v>52.4</v>
      </c>
    </row>
    <row r="613" ht="74.25" customHeight="1" spans="1:8">
      <c r="A613" s="50" t="s">
        <v>1789</v>
      </c>
      <c r="B613" s="51" t="s">
        <v>10416</v>
      </c>
      <c r="C613" s="50" t="s">
        <v>10417</v>
      </c>
      <c r="D613" s="50">
        <v>29.1</v>
      </c>
      <c r="E613" s="50">
        <v>27.6</v>
      </c>
      <c r="F613" s="50">
        <v>48.5</v>
      </c>
      <c r="G613" s="50">
        <v>39.5</v>
      </c>
      <c r="H613" s="50">
        <v>30.6</v>
      </c>
    </row>
    <row r="614" ht="74.25" customHeight="1" spans="1:8">
      <c r="A614" s="50" t="s">
        <v>709</v>
      </c>
      <c r="B614" s="51" t="s">
        <v>10416</v>
      </c>
      <c r="C614" s="50" t="s">
        <v>10417</v>
      </c>
      <c r="D614" s="50">
        <v>32.4</v>
      </c>
      <c r="E614" s="50">
        <v>23.4</v>
      </c>
      <c r="F614" s="50">
        <v>45.9</v>
      </c>
      <c r="G614" s="50">
        <v>43.8</v>
      </c>
      <c r="H614" s="50">
        <v>49.3</v>
      </c>
    </row>
    <row r="615" ht="87.75" customHeight="1" spans="1:8">
      <c r="A615" s="50" t="s">
        <v>718</v>
      </c>
      <c r="B615" s="51" t="s">
        <v>10416</v>
      </c>
      <c r="C615" s="50" t="s">
        <v>10417</v>
      </c>
      <c r="D615" s="50">
        <v>18.1</v>
      </c>
      <c r="E615" s="50">
        <v>13</v>
      </c>
      <c r="F615" s="50">
        <v>83.8</v>
      </c>
      <c r="G615" s="50">
        <v>38.4</v>
      </c>
      <c r="H615" s="50">
        <v>22.7</v>
      </c>
    </row>
    <row r="616" ht="87.75" customHeight="1" spans="1:8">
      <c r="A616" s="50" t="s">
        <v>10419</v>
      </c>
      <c r="B616" s="51" t="s">
        <v>10416</v>
      </c>
      <c r="C616" s="50" t="s">
        <v>10417</v>
      </c>
      <c r="D616" s="50">
        <v>18</v>
      </c>
      <c r="E616" s="50">
        <v>7.8</v>
      </c>
      <c r="F616" s="50">
        <v>85</v>
      </c>
      <c r="G616" s="50">
        <v>37</v>
      </c>
      <c r="H616" s="50">
        <v>21.6</v>
      </c>
    </row>
    <row r="617" ht="87.75" customHeight="1" spans="1:8">
      <c r="A617" s="50" t="s">
        <v>726</v>
      </c>
      <c r="B617" s="51" t="s">
        <v>10416</v>
      </c>
      <c r="C617" s="50" t="s">
        <v>10417</v>
      </c>
      <c r="D617" s="50">
        <v>19.3</v>
      </c>
      <c r="E617" s="50">
        <v>20.9</v>
      </c>
      <c r="F617" s="50">
        <v>62.3</v>
      </c>
      <c r="G617" s="50">
        <v>51.9</v>
      </c>
      <c r="H617" s="50">
        <v>49.5</v>
      </c>
    </row>
    <row r="618" ht="87.75" customHeight="1" spans="1:8">
      <c r="A618" s="50" t="s">
        <v>10420</v>
      </c>
      <c r="B618" s="51" t="s">
        <v>10416</v>
      </c>
      <c r="C618" s="50" t="s">
        <v>10417</v>
      </c>
      <c r="D618" s="50">
        <v>13.6</v>
      </c>
      <c r="E618" s="50">
        <v>9.1</v>
      </c>
      <c r="F618" s="50">
        <v>79.7</v>
      </c>
      <c r="G618" s="50">
        <v>37.4</v>
      </c>
      <c r="H618" s="50">
        <v>43.7</v>
      </c>
    </row>
    <row r="619" ht="87.75" customHeight="1" spans="1:8">
      <c r="A619" s="50" t="s">
        <v>10421</v>
      </c>
      <c r="B619" s="51" t="s">
        <v>10416</v>
      </c>
      <c r="C619" s="50" t="s">
        <v>10417</v>
      </c>
      <c r="D619" s="50">
        <v>38.8</v>
      </c>
      <c r="E619" s="50">
        <v>16.9</v>
      </c>
      <c r="F619" s="50">
        <v>66</v>
      </c>
      <c r="G619" s="50">
        <v>37</v>
      </c>
      <c r="H619" s="50">
        <v>20.1</v>
      </c>
    </row>
    <row r="620" ht="87.75" customHeight="1" spans="1:8">
      <c r="A620" s="50" t="s">
        <v>10422</v>
      </c>
      <c r="B620" s="51" t="s">
        <v>10416</v>
      </c>
      <c r="C620" s="50" t="s">
        <v>10417</v>
      </c>
      <c r="D620" s="50">
        <v>16.6</v>
      </c>
      <c r="E620" s="50">
        <v>22.8</v>
      </c>
      <c r="F620" s="50">
        <v>72.5</v>
      </c>
      <c r="G620" s="50">
        <v>38.9</v>
      </c>
      <c r="H620" s="50">
        <v>33.6</v>
      </c>
    </row>
    <row r="621" ht="87.75" customHeight="1" spans="1:8">
      <c r="A621" s="50" t="s">
        <v>733</v>
      </c>
      <c r="B621" s="51" t="s">
        <v>10416</v>
      </c>
      <c r="C621" s="50" t="s">
        <v>10417</v>
      </c>
      <c r="D621" s="50">
        <v>30.5</v>
      </c>
      <c r="E621" s="50">
        <v>34</v>
      </c>
      <c r="F621" s="50">
        <v>42</v>
      </c>
      <c r="G621" s="50">
        <v>49.4</v>
      </c>
      <c r="H621" s="50">
        <v>50.3</v>
      </c>
    </row>
    <row r="622" ht="74.25" customHeight="1" spans="1:8">
      <c r="A622" s="50" t="s">
        <v>737</v>
      </c>
      <c r="B622" s="51" t="s">
        <v>10416</v>
      </c>
      <c r="C622" s="50" t="s">
        <v>10417</v>
      </c>
      <c r="D622" s="50">
        <v>33.7</v>
      </c>
      <c r="E622" s="50">
        <v>18.3</v>
      </c>
      <c r="F622" s="50">
        <v>52.4</v>
      </c>
      <c r="G622" s="50">
        <v>37.4</v>
      </c>
      <c r="H622" s="50">
        <v>29.3</v>
      </c>
    </row>
    <row r="623" ht="87.75" customHeight="1" spans="1:8">
      <c r="A623" s="50" t="s">
        <v>10423</v>
      </c>
      <c r="B623" s="51" t="s">
        <v>10416</v>
      </c>
      <c r="C623" s="50" t="s">
        <v>10417</v>
      </c>
      <c r="D623" s="50">
        <v>33.6</v>
      </c>
      <c r="E623" s="50">
        <v>16.4</v>
      </c>
      <c r="F623" s="50">
        <v>56.1</v>
      </c>
      <c r="G623" s="50">
        <v>37</v>
      </c>
      <c r="H623" s="50">
        <v>83.9</v>
      </c>
    </row>
    <row r="624" ht="87.75" customHeight="1" spans="1:8">
      <c r="A624" s="50" t="s">
        <v>10424</v>
      </c>
      <c r="B624" s="51" t="s">
        <v>10416</v>
      </c>
      <c r="C624" s="50" t="s">
        <v>10417</v>
      </c>
      <c r="D624" s="50">
        <v>30.3</v>
      </c>
      <c r="E624" s="50">
        <v>31.1</v>
      </c>
      <c r="F624" s="50">
        <v>43.4</v>
      </c>
      <c r="G624" s="50">
        <v>42.8</v>
      </c>
      <c r="H624" s="50">
        <v>37</v>
      </c>
    </row>
    <row r="625" ht="87.75" customHeight="1" spans="1:8">
      <c r="A625" s="50" t="s">
        <v>745</v>
      </c>
      <c r="B625" s="51" t="s">
        <v>10416</v>
      </c>
      <c r="C625" s="50" t="s">
        <v>10417</v>
      </c>
      <c r="D625" s="50">
        <v>16.5</v>
      </c>
      <c r="E625" s="50">
        <v>8.6</v>
      </c>
      <c r="F625" s="50">
        <v>77</v>
      </c>
      <c r="G625" s="50">
        <v>37.8</v>
      </c>
      <c r="H625" s="50">
        <v>45.1</v>
      </c>
    </row>
    <row r="626" ht="106.5" customHeight="1" spans="1:8">
      <c r="A626" s="50" t="s">
        <v>10425</v>
      </c>
      <c r="B626" s="51" t="s">
        <v>10416</v>
      </c>
      <c r="C626" s="50" t="s">
        <v>10417</v>
      </c>
      <c r="D626" s="50">
        <v>19.6</v>
      </c>
      <c r="E626" s="50">
        <v>18.3</v>
      </c>
      <c r="F626" s="50">
        <v>69.7</v>
      </c>
      <c r="G626" s="50">
        <v>40.7</v>
      </c>
      <c r="H626" s="50">
        <v>55.4</v>
      </c>
    </row>
    <row r="627" ht="87.75" customHeight="1" spans="1:8">
      <c r="A627" s="50" t="s">
        <v>10426</v>
      </c>
      <c r="B627" s="51" t="s">
        <v>10416</v>
      </c>
      <c r="C627" s="50" t="s">
        <v>10417</v>
      </c>
      <c r="D627" s="50">
        <v>34.4</v>
      </c>
      <c r="E627" s="50">
        <v>32.3</v>
      </c>
      <c r="F627" s="50">
        <v>34.3</v>
      </c>
      <c r="G627" s="50">
        <v>44.6</v>
      </c>
      <c r="H627" s="50">
        <v>60.8</v>
      </c>
    </row>
    <row r="628" ht="87.75" customHeight="1" spans="1:8">
      <c r="A628" s="50" t="s">
        <v>10427</v>
      </c>
      <c r="B628" s="51" t="s">
        <v>10416</v>
      </c>
      <c r="C628" s="50" t="s">
        <v>10417</v>
      </c>
      <c r="D628" s="50">
        <v>20.9</v>
      </c>
      <c r="E628" s="50">
        <v>15.8</v>
      </c>
      <c r="F628" s="50">
        <v>61.4</v>
      </c>
      <c r="G628" s="50">
        <v>44.7</v>
      </c>
      <c r="H628" s="50">
        <v>49.3</v>
      </c>
    </row>
    <row r="629" ht="61.5" customHeight="1" spans="1:8">
      <c r="A629" s="52" t="s">
        <v>1828</v>
      </c>
      <c r="B629" s="53" t="s">
        <v>10416</v>
      </c>
      <c r="C629" s="52" t="s">
        <v>10417</v>
      </c>
      <c r="D629" s="52">
        <v>25.2</v>
      </c>
      <c r="E629" s="52">
        <v>27.5</v>
      </c>
      <c r="F629" s="52">
        <v>45.3</v>
      </c>
      <c r="G629" s="52">
        <v>39.7</v>
      </c>
      <c r="H629" s="52">
        <v>92</v>
      </c>
    </row>
    <row r="630" ht="87.75" customHeight="1" spans="1:8">
      <c r="A630" s="50" t="s">
        <v>782</v>
      </c>
      <c r="B630" s="51" t="s">
        <v>10416</v>
      </c>
      <c r="C630" s="50" t="s">
        <v>10417</v>
      </c>
      <c r="D630" s="50">
        <v>30.4</v>
      </c>
      <c r="E630" s="50">
        <v>18.3</v>
      </c>
      <c r="F630" s="50">
        <v>65.8</v>
      </c>
      <c r="G630" s="50">
        <v>37.3</v>
      </c>
      <c r="H630" s="50">
        <v>22.8</v>
      </c>
    </row>
    <row r="631" ht="87.75" customHeight="1" spans="1:8">
      <c r="A631" s="50" t="s">
        <v>783</v>
      </c>
      <c r="B631" s="51" t="s">
        <v>10416</v>
      </c>
      <c r="C631" s="50" t="s">
        <v>10417</v>
      </c>
      <c r="D631" s="50">
        <v>21.5</v>
      </c>
      <c r="E631" s="50">
        <v>30.5</v>
      </c>
      <c r="F631" s="50">
        <v>50.4</v>
      </c>
      <c r="G631" s="50">
        <v>43</v>
      </c>
      <c r="H631" s="50">
        <v>72.2</v>
      </c>
    </row>
    <row r="632" ht="74.25" customHeight="1" spans="1:8">
      <c r="A632" s="50" t="s">
        <v>1835</v>
      </c>
      <c r="B632" s="51" t="s">
        <v>10416</v>
      </c>
      <c r="C632" s="50" t="s">
        <v>10417</v>
      </c>
      <c r="D632" s="50">
        <v>26.1</v>
      </c>
      <c r="E632" s="50">
        <v>29.5</v>
      </c>
      <c r="F632" s="50">
        <v>60.1</v>
      </c>
      <c r="G632" s="50">
        <v>46</v>
      </c>
      <c r="H632" s="50">
        <v>34.4</v>
      </c>
    </row>
    <row r="633" ht="73.5" customHeight="1" spans="1:8">
      <c r="A633" s="52" t="s">
        <v>786</v>
      </c>
      <c r="B633" s="53" t="s">
        <v>10416</v>
      </c>
      <c r="C633" s="52" t="s">
        <v>10417</v>
      </c>
      <c r="D633" s="52">
        <v>19.4</v>
      </c>
      <c r="E633" s="52">
        <v>19.6</v>
      </c>
      <c r="F633" s="52">
        <v>66.5</v>
      </c>
      <c r="G633" s="52">
        <v>40.3</v>
      </c>
      <c r="H633" s="52">
        <v>61.7</v>
      </c>
    </row>
    <row r="634" ht="73.5" customHeight="1" spans="1:8">
      <c r="A634" s="52" t="s">
        <v>816</v>
      </c>
      <c r="B634" s="53" t="s">
        <v>10416</v>
      </c>
      <c r="C634" s="52" t="s">
        <v>10417</v>
      </c>
      <c r="D634" s="52">
        <v>27.8</v>
      </c>
      <c r="E634" s="52">
        <v>33.2</v>
      </c>
      <c r="F634" s="52">
        <v>52.8</v>
      </c>
      <c r="G634" s="52">
        <v>85.2</v>
      </c>
      <c r="H634" s="52">
        <v>24.8</v>
      </c>
    </row>
    <row r="635" ht="60" customHeight="1" spans="1:8">
      <c r="A635" s="52" t="s">
        <v>824</v>
      </c>
      <c r="B635" s="53" t="s">
        <v>10416</v>
      </c>
      <c r="C635" s="52" t="s">
        <v>10417</v>
      </c>
      <c r="D635" s="52">
        <v>37.3</v>
      </c>
      <c r="E635" s="52">
        <v>38.3</v>
      </c>
      <c r="F635" s="52">
        <v>29.2</v>
      </c>
      <c r="G635" s="52">
        <v>78.6</v>
      </c>
      <c r="H635" s="52">
        <v>56.1</v>
      </c>
    </row>
    <row r="636" ht="74.25" customHeight="1" spans="1:8">
      <c r="A636" s="50" t="s">
        <v>8872</v>
      </c>
      <c r="B636" s="51" t="s">
        <v>10416</v>
      </c>
      <c r="C636" s="50" t="s">
        <v>10417</v>
      </c>
      <c r="D636" s="50">
        <v>24.9</v>
      </c>
      <c r="E636" s="50">
        <v>20.7</v>
      </c>
      <c r="F636" s="50">
        <v>64.9</v>
      </c>
      <c r="G636" s="50">
        <v>36.9</v>
      </c>
      <c r="H636" s="50">
        <v>58.4</v>
      </c>
    </row>
    <row r="637" ht="87.75" customHeight="1" spans="1:8">
      <c r="A637" s="50" t="s">
        <v>10428</v>
      </c>
      <c r="B637" s="51" t="s">
        <v>10416</v>
      </c>
      <c r="C637" s="50" t="s">
        <v>10417</v>
      </c>
      <c r="D637" s="50">
        <v>25.1</v>
      </c>
      <c r="E637" s="50">
        <v>35.2</v>
      </c>
      <c r="F637" s="50">
        <v>40.4</v>
      </c>
      <c r="G637" s="50">
        <v>49.8</v>
      </c>
      <c r="H637" s="50">
        <v>59.5</v>
      </c>
    </row>
    <row r="638" ht="87.75" customHeight="1" spans="1:8">
      <c r="A638" s="50" t="s">
        <v>1840</v>
      </c>
      <c r="B638" s="51" t="s">
        <v>10416</v>
      </c>
      <c r="C638" s="50" t="s">
        <v>10417</v>
      </c>
      <c r="D638" s="50">
        <v>28.9</v>
      </c>
      <c r="E638" s="50">
        <v>9.6</v>
      </c>
      <c r="F638" s="50">
        <v>74.5</v>
      </c>
      <c r="G638" s="50">
        <v>37</v>
      </c>
      <c r="H638" s="50">
        <v>37</v>
      </c>
    </row>
    <row r="639" ht="87.75" customHeight="1" spans="1:8">
      <c r="A639" s="50" t="s">
        <v>10429</v>
      </c>
      <c r="B639" s="51" t="s">
        <v>10416</v>
      </c>
      <c r="C639" s="50" t="s">
        <v>10417</v>
      </c>
      <c r="D639" s="50">
        <v>17.1</v>
      </c>
      <c r="E639" s="50">
        <v>14.7</v>
      </c>
      <c r="F639" s="50">
        <v>78.2</v>
      </c>
      <c r="G639" s="50">
        <v>37</v>
      </c>
      <c r="H639" s="50">
        <v>46.8</v>
      </c>
    </row>
    <row r="640" ht="87.75" customHeight="1" spans="1:8">
      <c r="A640" s="50" t="s">
        <v>10430</v>
      </c>
      <c r="B640" s="51" t="s">
        <v>10416</v>
      </c>
      <c r="C640" s="50" t="s">
        <v>10417</v>
      </c>
      <c r="D640" s="50">
        <v>22.6</v>
      </c>
      <c r="E640" s="50">
        <v>27.4</v>
      </c>
      <c r="F640" s="50">
        <v>46.4</v>
      </c>
      <c r="G640" s="50">
        <v>39.2</v>
      </c>
      <c r="H640" s="50">
        <v>85.6</v>
      </c>
    </row>
    <row r="641" ht="87.75" customHeight="1" spans="1:8">
      <c r="A641" s="50" t="s">
        <v>10431</v>
      </c>
      <c r="B641" s="51" t="s">
        <v>10416</v>
      </c>
      <c r="C641" s="50" t="s">
        <v>10417</v>
      </c>
      <c r="D641" s="50">
        <v>22.7</v>
      </c>
      <c r="E641" s="50">
        <v>21.2</v>
      </c>
      <c r="F641" s="50">
        <v>56</v>
      </c>
      <c r="G641" s="50">
        <v>39.4</v>
      </c>
      <c r="H641" s="50">
        <v>47.5</v>
      </c>
    </row>
    <row r="642" ht="74.25" customHeight="1" spans="1:8">
      <c r="A642" s="50" t="s">
        <v>1850</v>
      </c>
      <c r="B642" s="51" t="s">
        <v>10416</v>
      </c>
      <c r="C642" s="50" t="s">
        <v>10417</v>
      </c>
      <c r="D642" s="50">
        <v>18.2</v>
      </c>
      <c r="E642" s="50">
        <v>9</v>
      </c>
      <c r="F642" s="50">
        <v>71.2</v>
      </c>
      <c r="G642" s="50">
        <v>36.9</v>
      </c>
      <c r="H642" s="50">
        <v>48.1</v>
      </c>
    </row>
    <row r="643" ht="73.5" customHeight="1" spans="1:8">
      <c r="A643" s="52" t="s">
        <v>10432</v>
      </c>
      <c r="B643" s="53" t="s">
        <v>10416</v>
      </c>
      <c r="C643" s="52" t="s">
        <v>10417</v>
      </c>
      <c r="D643" s="52">
        <v>22.1</v>
      </c>
      <c r="E643" s="52">
        <v>24.8</v>
      </c>
      <c r="F643" s="52">
        <v>59.4</v>
      </c>
      <c r="G643" s="52">
        <v>44.3</v>
      </c>
      <c r="H643" s="52">
        <v>46</v>
      </c>
    </row>
    <row r="644" ht="87.75" customHeight="1" spans="1:8">
      <c r="A644" s="50" t="s">
        <v>860</v>
      </c>
      <c r="B644" s="51" t="s">
        <v>10416</v>
      </c>
      <c r="C644" s="50" t="s">
        <v>10417</v>
      </c>
      <c r="D644" s="50">
        <v>23.7</v>
      </c>
      <c r="E644" s="50">
        <v>16.7</v>
      </c>
      <c r="F644" s="50">
        <v>53.9</v>
      </c>
      <c r="G644" s="50">
        <v>38.9</v>
      </c>
      <c r="H644" s="50">
        <v>78.6</v>
      </c>
    </row>
    <row r="645" ht="87.75" customHeight="1" spans="1:8">
      <c r="A645" s="50" t="s">
        <v>865</v>
      </c>
      <c r="B645" s="51" t="s">
        <v>10416</v>
      </c>
      <c r="C645" s="50" t="s">
        <v>10417</v>
      </c>
      <c r="D645" s="50">
        <v>28.6</v>
      </c>
      <c r="E645" s="50">
        <v>29.6</v>
      </c>
      <c r="F645" s="50">
        <v>46.1</v>
      </c>
      <c r="G645" s="50">
        <v>73</v>
      </c>
      <c r="H645" s="50">
        <v>31.9</v>
      </c>
    </row>
    <row r="646" ht="87.75" customHeight="1" spans="1:8">
      <c r="A646" s="50" t="s">
        <v>879</v>
      </c>
      <c r="B646" s="51" t="s">
        <v>10416</v>
      </c>
      <c r="C646" s="50" t="s">
        <v>10417</v>
      </c>
      <c r="D646" s="50">
        <v>17.8</v>
      </c>
      <c r="E646" s="50">
        <v>17</v>
      </c>
      <c r="F646" s="50">
        <v>80.1</v>
      </c>
      <c r="G646" s="50">
        <v>42.5</v>
      </c>
      <c r="H646" s="50">
        <v>17.3</v>
      </c>
    </row>
    <row r="647" ht="74.25" customHeight="1" spans="1:8">
      <c r="A647" s="50" t="s">
        <v>869</v>
      </c>
      <c r="B647" s="51" t="s">
        <v>10416</v>
      </c>
      <c r="C647" s="50" t="s">
        <v>10417</v>
      </c>
      <c r="D647" s="50">
        <v>17</v>
      </c>
      <c r="E647" s="50">
        <v>14.8</v>
      </c>
      <c r="F647" s="50">
        <v>59.3</v>
      </c>
      <c r="G647" s="50">
        <v>37</v>
      </c>
      <c r="H647" s="50">
        <v>89.6</v>
      </c>
    </row>
    <row r="648" ht="74.25" customHeight="1" spans="1:8">
      <c r="A648" s="50" t="s">
        <v>1863</v>
      </c>
      <c r="B648" s="51" t="s">
        <v>10416</v>
      </c>
      <c r="C648" s="50" t="s">
        <v>10417</v>
      </c>
      <c r="D648" s="50">
        <v>16.5</v>
      </c>
      <c r="E648" s="50">
        <v>12</v>
      </c>
      <c r="F648" s="50">
        <v>66.5</v>
      </c>
      <c r="G648" s="50">
        <v>37.4</v>
      </c>
      <c r="H648" s="50">
        <v>70.2</v>
      </c>
    </row>
    <row r="649" ht="87.75" customHeight="1" spans="1:8">
      <c r="A649" s="50" t="s">
        <v>1704</v>
      </c>
      <c r="B649" s="51" t="s">
        <v>10416</v>
      </c>
      <c r="C649" s="50" t="s">
        <v>10417</v>
      </c>
      <c r="D649" s="50">
        <v>15</v>
      </c>
      <c r="E649" s="50">
        <v>10.1</v>
      </c>
      <c r="F649" s="50">
        <v>73.8</v>
      </c>
      <c r="G649" s="50">
        <v>39.6</v>
      </c>
      <c r="H649" s="50">
        <v>50.6</v>
      </c>
    </row>
    <row r="650" ht="74.25" customHeight="1" spans="1:8">
      <c r="A650" s="50" t="s">
        <v>1868</v>
      </c>
      <c r="B650" s="51" t="s">
        <v>10416</v>
      </c>
      <c r="C650" s="50" t="s">
        <v>10417</v>
      </c>
      <c r="D650" s="50">
        <v>15.2</v>
      </c>
      <c r="E650" s="50">
        <v>8.6</v>
      </c>
      <c r="F650" s="50">
        <v>85.9</v>
      </c>
      <c r="G650" s="50">
        <v>37.3</v>
      </c>
      <c r="H650" s="50">
        <v>43.1</v>
      </c>
    </row>
    <row r="651" ht="87.75" customHeight="1" spans="1:8">
      <c r="A651" s="50" t="s">
        <v>6517</v>
      </c>
      <c r="B651" s="51" t="s">
        <v>10416</v>
      </c>
      <c r="C651" s="50" t="s">
        <v>10417</v>
      </c>
      <c r="D651" s="50">
        <v>20.8</v>
      </c>
      <c r="E651" s="50">
        <v>8.2</v>
      </c>
      <c r="F651" s="50">
        <v>74</v>
      </c>
      <c r="G651" s="50">
        <v>37.2</v>
      </c>
      <c r="H651" s="50">
        <v>35.8</v>
      </c>
    </row>
    <row r="652" ht="87.75" customHeight="1" spans="1:8">
      <c r="A652" s="50" t="s">
        <v>1878</v>
      </c>
      <c r="B652" s="51" t="s">
        <v>10416</v>
      </c>
      <c r="C652" s="50" t="s">
        <v>10417</v>
      </c>
      <c r="D652" s="50">
        <v>24.8</v>
      </c>
      <c r="E652" s="50">
        <v>29.1</v>
      </c>
      <c r="F652" s="50">
        <v>58.3</v>
      </c>
      <c r="G652" s="50">
        <v>40</v>
      </c>
      <c r="H652" s="50">
        <v>50.5</v>
      </c>
    </row>
    <row r="653" ht="76.5" customHeight="1" spans="1:8">
      <c r="A653" s="50" t="s">
        <v>10433</v>
      </c>
      <c r="B653" s="51" t="s">
        <v>10416</v>
      </c>
      <c r="C653" s="50" t="s">
        <v>10417</v>
      </c>
      <c r="D653" s="50">
        <v>12.1</v>
      </c>
      <c r="E653" s="50">
        <v>8.4</v>
      </c>
      <c r="F653" s="50">
        <v>89.4</v>
      </c>
      <c r="G653" s="50">
        <v>36.9</v>
      </c>
      <c r="H653" s="50">
        <v>48.7</v>
      </c>
    </row>
    <row r="654" ht="91.5" customHeight="1" spans="1:8">
      <c r="A654" s="50" t="s">
        <v>10434</v>
      </c>
      <c r="B654" s="51" t="s">
        <v>10416</v>
      </c>
      <c r="C654" s="50" t="s">
        <v>10417</v>
      </c>
      <c r="D654" s="50">
        <v>15.1</v>
      </c>
      <c r="E654" s="50">
        <v>12.5</v>
      </c>
      <c r="F654" s="50">
        <v>88.9</v>
      </c>
      <c r="G654" s="50">
        <v>37.2</v>
      </c>
      <c r="H654" s="50">
        <v>42.7</v>
      </c>
    </row>
    <row r="655" ht="87.75" customHeight="1" spans="1:8">
      <c r="A655" s="50" t="s">
        <v>10435</v>
      </c>
      <c r="B655" s="51" t="s">
        <v>10416</v>
      </c>
      <c r="C655" s="50" t="s">
        <v>10417</v>
      </c>
      <c r="D655" s="50">
        <v>26.3</v>
      </c>
      <c r="E655" s="50">
        <v>23.3</v>
      </c>
      <c r="F655" s="50">
        <v>48.7</v>
      </c>
      <c r="G655" s="50">
        <v>64.7</v>
      </c>
      <c r="H655" s="50">
        <v>49.5</v>
      </c>
    </row>
    <row r="656" ht="73.5" customHeight="1" spans="1:8">
      <c r="A656" s="52" t="s">
        <v>926</v>
      </c>
      <c r="B656" s="53" t="s">
        <v>10416</v>
      </c>
      <c r="C656" s="52" t="s">
        <v>10417</v>
      </c>
      <c r="D656" s="52">
        <v>32.9</v>
      </c>
      <c r="E656" s="52">
        <v>18.2</v>
      </c>
      <c r="F656" s="52">
        <v>49.6</v>
      </c>
      <c r="G656" s="52">
        <v>37.2</v>
      </c>
      <c r="H656" s="52">
        <v>52.1</v>
      </c>
    </row>
    <row r="657" ht="87.75" customHeight="1" spans="1:8">
      <c r="A657" s="50" t="s">
        <v>936</v>
      </c>
      <c r="B657" s="51" t="s">
        <v>10416</v>
      </c>
      <c r="C657" s="50" t="s">
        <v>10417</v>
      </c>
      <c r="D657" s="50">
        <v>15.3</v>
      </c>
      <c r="E657" s="50">
        <v>10.4</v>
      </c>
      <c r="F657" s="50">
        <v>79.7</v>
      </c>
      <c r="G657" s="50">
        <v>40.2</v>
      </c>
      <c r="H657" s="50">
        <v>42.4</v>
      </c>
    </row>
    <row r="658" ht="91.5" customHeight="1" spans="1:8">
      <c r="A658" s="50" t="s">
        <v>1721</v>
      </c>
      <c r="B658" s="51" t="s">
        <v>10416</v>
      </c>
      <c r="C658" s="50" t="s">
        <v>10417</v>
      </c>
      <c r="D658" s="50">
        <v>32.1</v>
      </c>
      <c r="E658" s="50">
        <v>21.9</v>
      </c>
      <c r="F658" s="50">
        <v>50.8</v>
      </c>
      <c r="G658" s="50">
        <v>39.8</v>
      </c>
      <c r="H658" s="50">
        <v>28.7</v>
      </c>
    </row>
    <row r="659" ht="106.5" customHeight="1" spans="1:8">
      <c r="A659" s="50" t="s">
        <v>1715</v>
      </c>
      <c r="B659" s="51" t="s">
        <v>10416</v>
      </c>
      <c r="C659" s="50" t="s">
        <v>10417</v>
      </c>
      <c r="D659" s="50">
        <v>29.6</v>
      </c>
      <c r="E659" s="50">
        <v>21.4</v>
      </c>
      <c r="F659" s="50">
        <v>55.4</v>
      </c>
      <c r="G659" s="50">
        <v>37.3</v>
      </c>
      <c r="H659" s="50">
        <v>30.5</v>
      </c>
    </row>
    <row r="660" ht="73.5" customHeight="1" spans="1:8">
      <c r="A660" s="52" t="s">
        <v>938</v>
      </c>
      <c r="B660" s="53" t="s">
        <v>10416</v>
      </c>
      <c r="C660" s="52" t="s">
        <v>10417</v>
      </c>
      <c r="D660" s="52">
        <v>18.6</v>
      </c>
      <c r="E660" s="52">
        <v>15.8</v>
      </c>
      <c r="F660" s="52">
        <v>70.5</v>
      </c>
      <c r="G660" s="52">
        <v>41.1</v>
      </c>
      <c r="H660" s="52">
        <v>81.2</v>
      </c>
    </row>
    <row r="661" ht="121.5" customHeight="1" spans="1:8">
      <c r="A661" s="55" t="s">
        <v>10436</v>
      </c>
      <c r="B661" s="56" t="s">
        <v>10416</v>
      </c>
      <c r="C661" s="55" t="s">
        <v>10417</v>
      </c>
      <c r="D661" s="55">
        <v>18.8</v>
      </c>
      <c r="E661" s="55">
        <v>14.6</v>
      </c>
      <c r="F661" s="55">
        <v>71.1</v>
      </c>
      <c r="G661" s="55">
        <v>39.7</v>
      </c>
      <c r="H661" s="55">
        <v>23.7</v>
      </c>
    </row>
    <row r="662" ht="87.75" customHeight="1" spans="1:8">
      <c r="A662" s="50" t="s">
        <v>10437</v>
      </c>
      <c r="B662" s="51" t="s">
        <v>10416</v>
      </c>
      <c r="C662" s="50" t="s">
        <v>10417</v>
      </c>
      <c r="D662" s="50">
        <v>15.1</v>
      </c>
      <c r="E662" s="50">
        <v>18.9</v>
      </c>
      <c r="F662" s="50">
        <v>72.9</v>
      </c>
      <c r="G662" s="50">
        <v>37.8</v>
      </c>
      <c r="H662" s="50">
        <v>38.4</v>
      </c>
    </row>
    <row r="663" ht="74.25" customHeight="1" spans="1:8">
      <c r="A663" s="50" t="s">
        <v>1901</v>
      </c>
      <c r="B663" s="51" t="s">
        <v>10416</v>
      </c>
      <c r="C663" s="50" t="s">
        <v>10417</v>
      </c>
      <c r="D663" s="50">
        <v>39.5</v>
      </c>
      <c r="E663" s="50">
        <v>25.8</v>
      </c>
      <c r="F663" s="50">
        <v>52.8</v>
      </c>
      <c r="G663" s="50">
        <v>39.2</v>
      </c>
      <c r="H663" s="50">
        <v>37.6</v>
      </c>
    </row>
    <row r="664" ht="74.25" customHeight="1" spans="1:8">
      <c r="A664" s="50" t="s">
        <v>985</v>
      </c>
      <c r="B664" s="51" t="s">
        <v>10416</v>
      </c>
      <c r="C664" s="50" t="s">
        <v>10417</v>
      </c>
      <c r="D664" s="50">
        <v>18.4</v>
      </c>
      <c r="E664" s="50">
        <v>13.8</v>
      </c>
      <c r="F664" s="50">
        <v>65.4</v>
      </c>
      <c r="G664" s="50">
        <v>37.4</v>
      </c>
      <c r="H664" s="50">
        <v>69</v>
      </c>
    </row>
    <row r="665" ht="87.75" customHeight="1" spans="1:8">
      <c r="A665" s="50" t="s">
        <v>1907</v>
      </c>
      <c r="B665" s="51" t="s">
        <v>10416</v>
      </c>
      <c r="C665" s="50" t="s">
        <v>10417</v>
      </c>
      <c r="D665" s="50">
        <v>23.2</v>
      </c>
      <c r="E665" s="50">
        <v>28.8</v>
      </c>
      <c r="F665" s="50">
        <v>50.5</v>
      </c>
      <c r="G665" s="50">
        <v>37.2</v>
      </c>
      <c r="H665" s="50">
        <v>50.2</v>
      </c>
    </row>
    <row r="666" ht="73.5" customHeight="1" spans="1:8">
      <c r="A666" s="52" t="s">
        <v>10438</v>
      </c>
      <c r="B666" s="53" t="s">
        <v>10416</v>
      </c>
      <c r="C666" s="52" t="s">
        <v>10417</v>
      </c>
      <c r="D666" s="52">
        <v>25</v>
      </c>
      <c r="E666" s="52">
        <v>9</v>
      </c>
      <c r="F666" s="52">
        <v>83.1</v>
      </c>
      <c r="G666" s="52">
        <v>41.6</v>
      </c>
      <c r="H666" s="52">
        <v>25.5</v>
      </c>
    </row>
    <row r="667" ht="87.75" customHeight="1" spans="1:8">
      <c r="A667" s="50" t="s">
        <v>1909</v>
      </c>
      <c r="B667" s="51" t="s">
        <v>10416</v>
      </c>
      <c r="C667" s="50" t="s">
        <v>10417</v>
      </c>
      <c r="D667" s="50">
        <v>25.2</v>
      </c>
      <c r="E667" s="50">
        <v>19.3</v>
      </c>
      <c r="F667" s="50">
        <v>59.3</v>
      </c>
      <c r="G667" s="50">
        <v>38.2</v>
      </c>
      <c r="H667" s="50">
        <v>81.7</v>
      </c>
    </row>
    <row r="668" ht="87.75" customHeight="1" spans="1:8">
      <c r="A668" s="50" t="s">
        <v>995</v>
      </c>
      <c r="B668" s="51" t="s">
        <v>10416</v>
      </c>
      <c r="C668" s="50" t="s">
        <v>10417</v>
      </c>
      <c r="D668" s="50">
        <v>32</v>
      </c>
      <c r="E668" s="50">
        <v>20.3</v>
      </c>
      <c r="F668" s="50">
        <v>42.5</v>
      </c>
      <c r="G668" s="50">
        <v>63.1</v>
      </c>
      <c r="H668" s="50">
        <v>83.6</v>
      </c>
    </row>
    <row r="669" ht="87.75" customHeight="1" spans="1:8">
      <c r="A669" s="50" t="s">
        <v>1005</v>
      </c>
      <c r="B669" s="51" t="s">
        <v>10416</v>
      </c>
      <c r="C669" s="50" t="s">
        <v>10417</v>
      </c>
      <c r="D669" s="50">
        <v>16.1</v>
      </c>
      <c r="E669" s="50">
        <v>14.3</v>
      </c>
      <c r="F669" s="50">
        <v>76.9</v>
      </c>
      <c r="G669" s="50">
        <v>41.5</v>
      </c>
      <c r="H669" s="50">
        <v>28.9</v>
      </c>
    </row>
    <row r="670" ht="87.75" customHeight="1" spans="1:8">
      <c r="A670" s="50" t="s">
        <v>1004</v>
      </c>
      <c r="B670" s="51" t="s">
        <v>10416</v>
      </c>
      <c r="C670" s="50" t="s">
        <v>10417</v>
      </c>
      <c r="D670" s="50">
        <v>22.2</v>
      </c>
      <c r="E670" s="50">
        <v>8.3</v>
      </c>
      <c r="F670" s="50">
        <v>87.6</v>
      </c>
      <c r="G670" s="50">
        <v>38.2</v>
      </c>
      <c r="H670" s="50">
        <v>24.2</v>
      </c>
    </row>
    <row r="671" ht="87.75" customHeight="1" spans="1:8">
      <c r="A671" s="50" t="s">
        <v>1010</v>
      </c>
      <c r="B671" s="51" t="s">
        <v>10416</v>
      </c>
      <c r="C671" s="50" t="s">
        <v>10417</v>
      </c>
      <c r="D671" s="50">
        <v>29</v>
      </c>
      <c r="E671" s="50">
        <v>26.1</v>
      </c>
      <c r="F671" s="50">
        <v>51.9</v>
      </c>
      <c r="G671" s="50">
        <v>89.1</v>
      </c>
      <c r="H671" s="50">
        <v>25.7</v>
      </c>
    </row>
    <row r="672" ht="87.75" customHeight="1" spans="1:8">
      <c r="A672" s="50" t="s">
        <v>1916</v>
      </c>
      <c r="B672" s="51" t="s">
        <v>10416</v>
      </c>
      <c r="C672" s="50" t="s">
        <v>10417</v>
      </c>
      <c r="D672" s="50">
        <v>21.5</v>
      </c>
      <c r="E672" s="50">
        <v>29.1</v>
      </c>
      <c r="F672" s="50">
        <v>66.4</v>
      </c>
      <c r="G672" s="50">
        <v>38.1</v>
      </c>
      <c r="H672" s="50">
        <v>36.1</v>
      </c>
    </row>
    <row r="673" ht="87.75" customHeight="1" spans="1:8">
      <c r="A673" s="50" t="s">
        <v>1016</v>
      </c>
      <c r="B673" s="51" t="s">
        <v>10416</v>
      </c>
      <c r="C673" s="50" t="s">
        <v>10417</v>
      </c>
      <c r="D673" s="50">
        <v>36.1</v>
      </c>
      <c r="E673" s="50">
        <v>23.9</v>
      </c>
      <c r="F673" s="50">
        <v>42.5</v>
      </c>
      <c r="G673" s="50">
        <v>88.1</v>
      </c>
      <c r="H673" s="50">
        <v>56.9</v>
      </c>
    </row>
    <row r="674" ht="87.75" customHeight="1" spans="1:8">
      <c r="A674" s="50" t="s">
        <v>10439</v>
      </c>
      <c r="B674" s="51" t="s">
        <v>10416</v>
      </c>
      <c r="C674" s="50" t="s">
        <v>10417</v>
      </c>
      <c r="D674" s="50">
        <v>17.4</v>
      </c>
      <c r="E674" s="50">
        <v>10.1</v>
      </c>
      <c r="F674" s="50">
        <v>82</v>
      </c>
      <c r="G674" s="50">
        <v>37</v>
      </c>
      <c r="H674" s="50">
        <v>44.3</v>
      </c>
    </row>
    <row r="675" ht="74.25" customHeight="1" spans="1:8">
      <c r="A675" s="50" t="s">
        <v>1921</v>
      </c>
      <c r="B675" s="51" t="s">
        <v>10416</v>
      </c>
      <c r="C675" s="50" t="s">
        <v>10417</v>
      </c>
      <c r="D675" s="50">
        <v>17.7</v>
      </c>
      <c r="E675" s="50">
        <v>13.2</v>
      </c>
      <c r="F675" s="50">
        <v>58.1</v>
      </c>
      <c r="G675" s="50">
        <v>37.3</v>
      </c>
      <c r="H675" s="50">
        <v>86.1</v>
      </c>
    </row>
    <row r="676" ht="74.25" customHeight="1" spans="1:8">
      <c r="A676" s="50" t="s">
        <v>1922</v>
      </c>
      <c r="B676" s="51" t="s">
        <v>10416</v>
      </c>
      <c r="C676" s="50" t="s">
        <v>10417</v>
      </c>
      <c r="D676" s="50">
        <v>34.9</v>
      </c>
      <c r="E676" s="50">
        <v>28</v>
      </c>
      <c r="F676" s="50">
        <v>48.8</v>
      </c>
      <c r="G676" s="50">
        <v>42.5</v>
      </c>
      <c r="H676" s="50">
        <v>43.2</v>
      </c>
    </row>
    <row r="677" ht="74.25" customHeight="1" spans="1:8">
      <c r="A677" s="50" t="s">
        <v>1927</v>
      </c>
      <c r="B677" s="51" t="s">
        <v>10416</v>
      </c>
      <c r="C677" s="50" t="s">
        <v>10417</v>
      </c>
      <c r="D677" s="50">
        <v>23.2</v>
      </c>
      <c r="E677" s="50">
        <v>23.7</v>
      </c>
      <c r="F677" s="50">
        <v>49.8</v>
      </c>
      <c r="G677" s="50">
        <v>39.7</v>
      </c>
      <c r="H677" s="50">
        <v>82.8</v>
      </c>
    </row>
    <row r="678" ht="87.75" customHeight="1" spans="1:8">
      <c r="A678" s="50" t="s">
        <v>10440</v>
      </c>
      <c r="B678" s="51" t="s">
        <v>10416</v>
      </c>
      <c r="C678" s="50" t="s">
        <v>10417</v>
      </c>
      <c r="D678" s="50">
        <v>19.1</v>
      </c>
      <c r="E678" s="50">
        <v>9.1</v>
      </c>
      <c r="F678" s="50">
        <v>86</v>
      </c>
      <c r="G678" s="50">
        <v>37.4</v>
      </c>
      <c r="H678" s="50">
        <v>37.3</v>
      </c>
    </row>
    <row r="679" ht="87.75" customHeight="1" spans="1:8">
      <c r="A679" s="50" t="s">
        <v>10441</v>
      </c>
      <c r="B679" s="51" t="s">
        <v>10416</v>
      </c>
      <c r="C679" s="50" t="s">
        <v>10417</v>
      </c>
      <c r="D679" s="50">
        <v>26.1</v>
      </c>
      <c r="E679" s="50">
        <v>10.7</v>
      </c>
      <c r="F679" s="50">
        <v>85.1</v>
      </c>
      <c r="G679" s="50">
        <v>38.5</v>
      </c>
      <c r="H679" s="50">
        <v>20.8</v>
      </c>
    </row>
    <row r="680" ht="76.5" customHeight="1" spans="1:8">
      <c r="A680" s="50" t="s">
        <v>1056</v>
      </c>
      <c r="B680" s="51" t="s">
        <v>10416</v>
      </c>
      <c r="C680" s="50" t="s">
        <v>10417</v>
      </c>
      <c r="D680" s="50">
        <v>22.1</v>
      </c>
      <c r="E680" s="50">
        <v>9.9</v>
      </c>
      <c r="F680" s="50">
        <v>64</v>
      </c>
      <c r="G680" s="50">
        <v>37.5</v>
      </c>
      <c r="H680" s="50">
        <v>72.9</v>
      </c>
    </row>
    <row r="681" ht="87.75" customHeight="1" spans="1:8">
      <c r="A681" s="50" t="s">
        <v>10442</v>
      </c>
      <c r="B681" s="51" t="s">
        <v>10416</v>
      </c>
      <c r="C681" s="50" t="s">
        <v>10417</v>
      </c>
      <c r="D681" s="50">
        <v>32.8</v>
      </c>
      <c r="E681" s="50">
        <v>23.7</v>
      </c>
      <c r="F681" s="50">
        <v>61.8</v>
      </c>
      <c r="G681" s="50">
        <v>39.1</v>
      </c>
      <c r="H681" s="50">
        <v>24.9</v>
      </c>
    </row>
    <row r="682" ht="121.5" customHeight="1" spans="1:8">
      <c r="A682" s="50" t="s">
        <v>6557</v>
      </c>
      <c r="B682" s="51" t="s">
        <v>10416</v>
      </c>
      <c r="C682" s="50" t="s">
        <v>10417</v>
      </c>
      <c r="D682" s="50">
        <v>21.5</v>
      </c>
      <c r="E682" s="50">
        <v>17.5</v>
      </c>
      <c r="F682" s="50">
        <v>69.6</v>
      </c>
      <c r="G682" s="50">
        <v>78.9</v>
      </c>
      <c r="H682" s="50">
        <v>33.8</v>
      </c>
    </row>
    <row r="683" ht="106.5" customHeight="1" spans="1:8">
      <c r="A683" s="50" t="s">
        <v>10443</v>
      </c>
      <c r="B683" s="51" t="s">
        <v>10416</v>
      </c>
      <c r="C683" s="50" t="s">
        <v>10417</v>
      </c>
      <c r="D683" s="50">
        <v>17.2</v>
      </c>
      <c r="E683" s="50">
        <v>10.8</v>
      </c>
      <c r="F683" s="50">
        <v>80.7</v>
      </c>
      <c r="G683" s="50">
        <v>36.9</v>
      </c>
      <c r="H683" s="50">
        <v>52.2</v>
      </c>
    </row>
    <row r="684" ht="87.75" customHeight="1" spans="1:8">
      <c r="A684" s="50" t="s">
        <v>1074</v>
      </c>
      <c r="B684" s="51" t="s">
        <v>10416</v>
      </c>
      <c r="C684" s="50" t="s">
        <v>10417</v>
      </c>
      <c r="D684" s="50">
        <v>46</v>
      </c>
      <c r="E684" s="50">
        <v>14.9</v>
      </c>
      <c r="F684" s="50">
        <v>56.1</v>
      </c>
      <c r="G684" s="50">
        <v>41.7</v>
      </c>
      <c r="H684" s="50">
        <v>27.1</v>
      </c>
    </row>
    <row r="685" ht="87.75" customHeight="1" spans="1:8">
      <c r="A685" s="50" t="s">
        <v>1085</v>
      </c>
      <c r="B685" s="51" t="s">
        <v>10416</v>
      </c>
      <c r="C685" s="50" t="s">
        <v>10417</v>
      </c>
      <c r="D685" s="50">
        <v>31.9</v>
      </c>
      <c r="E685" s="50">
        <v>35.5</v>
      </c>
      <c r="F685" s="50">
        <v>29.1</v>
      </c>
      <c r="G685" s="50">
        <v>100</v>
      </c>
      <c r="H685" s="50">
        <v>42.6</v>
      </c>
    </row>
    <row r="686" ht="87.75" customHeight="1" spans="1:8">
      <c r="A686" s="50" t="s">
        <v>1095</v>
      </c>
      <c r="B686" s="51" t="s">
        <v>10416</v>
      </c>
      <c r="C686" s="50" t="s">
        <v>10417</v>
      </c>
      <c r="D686" s="50">
        <v>31.3</v>
      </c>
      <c r="E686" s="50">
        <v>25.3</v>
      </c>
      <c r="F686" s="50">
        <v>56.7</v>
      </c>
      <c r="G686" s="50">
        <v>37.6</v>
      </c>
      <c r="H686" s="50">
        <v>40.9</v>
      </c>
    </row>
    <row r="687" ht="87.75" customHeight="1" spans="1:8">
      <c r="A687" s="50" t="s">
        <v>1101</v>
      </c>
      <c r="B687" s="51" t="s">
        <v>10416</v>
      </c>
      <c r="C687" s="50" t="s">
        <v>10417</v>
      </c>
      <c r="D687" s="50">
        <v>18.9</v>
      </c>
      <c r="E687" s="50">
        <v>12.6</v>
      </c>
      <c r="F687" s="50">
        <v>73.3</v>
      </c>
      <c r="G687" s="50">
        <v>40.5</v>
      </c>
      <c r="H687" s="50">
        <v>31.3</v>
      </c>
    </row>
    <row r="688" ht="87.75" customHeight="1" spans="1:8">
      <c r="A688" s="50" t="s">
        <v>10444</v>
      </c>
      <c r="B688" s="51" t="s">
        <v>10416</v>
      </c>
      <c r="C688" s="50" t="s">
        <v>10417</v>
      </c>
      <c r="D688" s="50">
        <v>44.1</v>
      </c>
      <c r="E688" s="50">
        <v>23.5</v>
      </c>
      <c r="F688" s="50">
        <v>38.3</v>
      </c>
      <c r="G688" s="50">
        <v>37.9</v>
      </c>
      <c r="H688" s="50">
        <v>19.5</v>
      </c>
    </row>
    <row r="689" ht="87.75" customHeight="1" spans="1:8">
      <c r="A689" s="50" t="s">
        <v>1119</v>
      </c>
      <c r="B689" s="51" t="s">
        <v>10416</v>
      </c>
      <c r="C689" s="50" t="s">
        <v>10417</v>
      </c>
      <c r="D689" s="50">
        <v>21</v>
      </c>
      <c r="E689" s="50">
        <v>12.5</v>
      </c>
      <c r="F689" s="50">
        <v>66.5</v>
      </c>
      <c r="G689" s="50">
        <v>58.8</v>
      </c>
      <c r="H689" s="50">
        <v>44.4</v>
      </c>
    </row>
    <row r="690" ht="87.75" customHeight="1" spans="1:8">
      <c r="A690" s="50" t="s">
        <v>1122</v>
      </c>
      <c r="B690" s="51" t="s">
        <v>10416</v>
      </c>
      <c r="C690" s="50" t="s">
        <v>10417</v>
      </c>
      <c r="D690" s="50">
        <v>21.6</v>
      </c>
      <c r="E690" s="50">
        <v>20.2</v>
      </c>
      <c r="F690" s="50">
        <v>57.1</v>
      </c>
      <c r="G690" s="50">
        <v>45</v>
      </c>
      <c r="H690" s="50">
        <v>52.9</v>
      </c>
    </row>
    <row r="691" ht="74.25" customHeight="1" spans="1:8">
      <c r="A691" s="50" t="s">
        <v>1952</v>
      </c>
      <c r="B691" s="51" t="s">
        <v>10416</v>
      </c>
      <c r="C691" s="50" t="s">
        <v>10417</v>
      </c>
      <c r="D691" s="50">
        <v>24.7</v>
      </c>
      <c r="E691" s="50">
        <v>33.4</v>
      </c>
      <c r="F691" s="50">
        <v>35.8</v>
      </c>
      <c r="G691" s="50">
        <v>45.5</v>
      </c>
      <c r="H691" s="50">
        <v>74.9</v>
      </c>
    </row>
    <row r="692" ht="87.75" customHeight="1" spans="1:8">
      <c r="A692" s="50" t="s">
        <v>1132</v>
      </c>
      <c r="B692" s="51" t="s">
        <v>10416</v>
      </c>
      <c r="C692" s="50" t="s">
        <v>10417</v>
      </c>
      <c r="D692" s="50">
        <v>18.6</v>
      </c>
      <c r="E692" s="50">
        <v>18.3</v>
      </c>
      <c r="F692" s="50">
        <v>58.9</v>
      </c>
      <c r="G692" s="50">
        <v>38.1</v>
      </c>
      <c r="H692" s="50">
        <v>65.5</v>
      </c>
    </row>
    <row r="693" ht="73.5" customHeight="1" spans="1:8">
      <c r="A693" s="52" t="s">
        <v>10445</v>
      </c>
      <c r="B693" s="53" t="s">
        <v>10416</v>
      </c>
      <c r="C693" s="52" t="s">
        <v>10417</v>
      </c>
      <c r="D693" s="52">
        <v>24.8</v>
      </c>
      <c r="E693" s="52">
        <v>12.4</v>
      </c>
      <c r="F693" s="52">
        <v>60.9</v>
      </c>
      <c r="G693" s="52">
        <v>40.8</v>
      </c>
      <c r="H693" s="52">
        <v>59.9</v>
      </c>
    </row>
    <row r="694" ht="74.25" customHeight="1" spans="1:8">
      <c r="A694" s="50" t="s">
        <v>10446</v>
      </c>
      <c r="B694" s="51" t="s">
        <v>10416</v>
      </c>
      <c r="C694" s="50" t="s">
        <v>10417</v>
      </c>
      <c r="D694" s="50">
        <v>27.3</v>
      </c>
      <c r="E694" s="50">
        <v>17.7</v>
      </c>
      <c r="F694" s="50">
        <v>47.7</v>
      </c>
      <c r="G694" s="50">
        <v>38.4</v>
      </c>
      <c r="H694" s="50">
        <v>75</v>
      </c>
    </row>
    <row r="695" ht="87.75" customHeight="1" spans="1:8">
      <c r="A695" s="50" t="s">
        <v>1958</v>
      </c>
      <c r="B695" s="51" t="s">
        <v>10416</v>
      </c>
      <c r="C695" s="50" t="s">
        <v>10417</v>
      </c>
      <c r="D695" s="50">
        <v>37.5</v>
      </c>
      <c r="E695" s="50">
        <v>26.7</v>
      </c>
      <c r="F695" s="50">
        <v>32.2</v>
      </c>
      <c r="G695" s="50">
        <v>62.5</v>
      </c>
      <c r="H695" s="50">
        <v>54.9</v>
      </c>
    </row>
    <row r="696" ht="121.5" customHeight="1" spans="1:8">
      <c r="A696" s="50" t="s">
        <v>10447</v>
      </c>
      <c r="B696" s="51" t="s">
        <v>10416</v>
      </c>
      <c r="C696" s="50" t="s">
        <v>10417</v>
      </c>
      <c r="D696" s="50">
        <v>22.3</v>
      </c>
      <c r="E696" s="50">
        <v>9.3</v>
      </c>
      <c r="F696" s="50">
        <v>82.3</v>
      </c>
      <c r="G696" s="50">
        <v>39.3</v>
      </c>
      <c r="H696" s="50">
        <v>23.3</v>
      </c>
    </row>
    <row r="697" ht="87.75" customHeight="1" spans="1:8">
      <c r="A697" s="50" t="s">
        <v>1150</v>
      </c>
      <c r="B697" s="51" t="s">
        <v>10416</v>
      </c>
      <c r="C697" s="50" t="s">
        <v>10417</v>
      </c>
      <c r="D697" s="50">
        <v>27.6</v>
      </c>
      <c r="E697" s="50">
        <v>8.5</v>
      </c>
      <c r="F697" s="50">
        <v>82.6</v>
      </c>
      <c r="G697" s="50">
        <v>38.1</v>
      </c>
      <c r="H697" s="50">
        <v>18.2</v>
      </c>
    </row>
    <row r="698" ht="87.75" customHeight="1" spans="1:8">
      <c r="A698" s="50" t="s">
        <v>10448</v>
      </c>
      <c r="B698" s="51" t="s">
        <v>10416</v>
      </c>
      <c r="C698" s="50" t="s">
        <v>10417</v>
      </c>
      <c r="D698" s="50">
        <v>21.4</v>
      </c>
      <c r="E698" s="50">
        <v>19.2</v>
      </c>
      <c r="F698" s="50">
        <v>76.3</v>
      </c>
      <c r="G698" s="50">
        <v>38.4</v>
      </c>
      <c r="H698" s="50">
        <v>22.8</v>
      </c>
    </row>
    <row r="699" ht="87.75" customHeight="1" spans="1:8">
      <c r="A699" s="50" t="s">
        <v>1761</v>
      </c>
      <c r="B699" s="51" t="s">
        <v>10416</v>
      </c>
      <c r="C699" s="50" t="s">
        <v>10417</v>
      </c>
      <c r="D699" s="50">
        <v>37.6</v>
      </c>
      <c r="E699" s="50">
        <v>23.9</v>
      </c>
      <c r="F699" s="50">
        <v>47.1</v>
      </c>
      <c r="G699" s="50">
        <v>40.1</v>
      </c>
      <c r="H699" s="50">
        <v>65.7</v>
      </c>
    </row>
    <row r="700" ht="73.5" customHeight="1" spans="1:8">
      <c r="A700" s="52" t="s">
        <v>10449</v>
      </c>
      <c r="B700" s="53" t="s">
        <v>10416</v>
      </c>
      <c r="C700" s="52" t="s">
        <v>10417</v>
      </c>
      <c r="D700" s="52">
        <v>30.3</v>
      </c>
      <c r="E700" s="52">
        <v>13.6</v>
      </c>
      <c r="F700" s="52">
        <v>67.5</v>
      </c>
      <c r="G700" s="52">
        <v>69.5</v>
      </c>
      <c r="H700" s="52">
        <v>28</v>
      </c>
    </row>
    <row r="701" ht="91.5" customHeight="1" spans="1:8">
      <c r="A701" s="50" t="s">
        <v>1185</v>
      </c>
      <c r="B701" s="51" t="s">
        <v>10416</v>
      </c>
      <c r="C701" s="50" t="s">
        <v>10417</v>
      </c>
      <c r="D701" s="50">
        <v>34.8</v>
      </c>
      <c r="E701" s="50">
        <v>13.9</v>
      </c>
      <c r="F701" s="50">
        <v>50.1</v>
      </c>
      <c r="G701" s="50">
        <v>42.9</v>
      </c>
      <c r="H701" s="50">
        <v>62.9</v>
      </c>
    </row>
    <row r="702" ht="74.25" customHeight="1" spans="1:8">
      <c r="A702" s="50" t="s">
        <v>1196</v>
      </c>
      <c r="B702" s="51" t="s">
        <v>10416</v>
      </c>
      <c r="C702" s="50" t="s">
        <v>10417</v>
      </c>
      <c r="D702" s="50">
        <v>30.6</v>
      </c>
      <c r="E702" s="50">
        <v>37.8</v>
      </c>
      <c r="F702" s="50">
        <v>30.5</v>
      </c>
      <c r="G702" s="50">
        <v>45.8</v>
      </c>
      <c r="H702" s="50">
        <v>42.1</v>
      </c>
    </row>
    <row r="703" ht="87.75" customHeight="1" spans="1:8">
      <c r="A703" s="50" t="s">
        <v>10450</v>
      </c>
      <c r="B703" s="51" t="s">
        <v>10416</v>
      </c>
      <c r="C703" s="50" t="s">
        <v>10417</v>
      </c>
      <c r="D703" s="50">
        <v>16.7</v>
      </c>
      <c r="E703" s="50">
        <v>12.1</v>
      </c>
      <c r="F703" s="50">
        <v>86.3</v>
      </c>
      <c r="G703" s="50">
        <v>37.9</v>
      </c>
      <c r="H703" s="50">
        <v>37.7</v>
      </c>
    </row>
    <row r="704" ht="87.75" customHeight="1" spans="1:8">
      <c r="A704" s="50" t="s">
        <v>5929</v>
      </c>
      <c r="B704" s="51" t="s">
        <v>10416</v>
      </c>
      <c r="C704" s="50" t="s">
        <v>10417</v>
      </c>
      <c r="D704" s="50">
        <v>14.7</v>
      </c>
      <c r="E704" s="50">
        <v>14.4</v>
      </c>
      <c r="F704" s="50">
        <v>74.2</v>
      </c>
      <c r="G704" s="50">
        <v>41.8</v>
      </c>
      <c r="H704" s="50">
        <v>30.9</v>
      </c>
    </row>
    <row r="705" ht="91.5" customHeight="1" spans="1:8">
      <c r="A705" s="50" t="s">
        <v>1215</v>
      </c>
      <c r="B705" s="51" t="s">
        <v>10416</v>
      </c>
      <c r="C705" s="50" t="s">
        <v>10417</v>
      </c>
      <c r="D705" s="50">
        <v>21.5</v>
      </c>
      <c r="E705" s="50">
        <v>15.7</v>
      </c>
      <c r="F705" s="50">
        <v>64.5</v>
      </c>
      <c r="G705" s="50">
        <v>38.8</v>
      </c>
      <c r="H705" s="50">
        <v>47.2</v>
      </c>
    </row>
    <row r="706" ht="74.25" customHeight="1" spans="1:8">
      <c r="A706" s="50" t="s">
        <v>1226</v>
      </c>
      <c r="B706" s="51" t="s">
        <v>10416</v>
      </c>
      <c r="C706" s="50" t="s">
        <v>10417</v>
      </c>
      <c r="D706" s="50">
        <v>28.3</v>
      </c>
      <c r="E706" s="50">
        <v>21.4</v>
      </c>
      <c r="F706" s="50">
        <v>52.3</v>
      </c>
      <c r="G706" s="50">
        <v>39.3</v>
      </c>
      <c r="H706" s="50">
        <v>65.2</v>
      </c>
    </row>
    <row r="707" ht="73.5" customHeight="1" spans="1:8">
      <c r="A707" s="52" t="s">
        <v>1988</v>
      </c>
      <c r="B707" s="53" t="s">
        <v>10416</v>
      </c>
      <c r="C707" s="52" t="s">
        <v>10417</v>
      </c>
      <c r="D707" s="52">
        <v>24.2</v>
      </c>
      <c r="E707" s="52">
        <v>30.3</v>
      </c>
      <c r="F707" s="52">
        <v>50.8</v>
      </c>
      <c r="G707" s="52">
        <v>40.7</v>
      </c>
      <c r="H707" s="52">
        <v>83</v>
      </c>
    </row>
    <row r="708" ht="74.25" customHeight="1" spans="1:8">
      <c r="A708" s="50" t="s">
        <v>1243</v>
      </c>
      <c r="B708" s="51" t="s">
        <v>10416</v>
      </c>
      <c r="C708" s="50" t="s">
        <v>10417</v>
      </c>
      <c r="D708" s="50">
        <v>18</v>
      </c>
      <c r="E708" s="50">
        <v>12.1</v>
      </c>
      <c r="F708" s="50">
        <v>63.5</v>
      </c>
      <c r="G708" s="50">
        <v>37.5</v>
      </c>
      <c r="H708" s="50">
        <v>87.7</v>
      </c>
    </row>
    <row r="709" ht="87.75" customHeight="1" spans="1:8">
      <c r="A709" s="50" t="s">
        <v>10451</v>
      </c>
      <c r="B709" s="51" t="s">
        <v>10416</v>
      </c>
      <c r="C709" s="50" t="s">
        <v>10417</v>
      </c>
      <c r="D709" s="50">
        <v>23.2</v>
      </c>
      <c r="E709" s="50">
        <v>17.8</v>
      </c>
      <c r="F709" s="50">
        <v>54.6</v>
      </c>
      <c r="G709" s="50">
        <v>39.7</v>
      </c>
      <c r="H709" s="50">
        <v>64.7</v>
      </c>
    </row>
    <row r="710" ht="74.25" customHeight="1" spans="1:8">
      <c r="A710" s="50" t="s">
        <v>10452</v>
      </c>
      <c r="B710" s="51" t="s">
        <v>10416</v>
      </c>
      <c r="C710" s="50" t="s">
        <v>10417</v>
      </c>
      <c r="D710" s="50">
        <v>34.8</v>
      </c>
      <c r="E710" s="50">
        <v>21.4</v>
      </c>
      <c r="F710" s="50">
        <v>47</v>
      </c>
      <c r="G710" s="50">
        <v>38.2</v>
      </c>
      <c r="H710" s="50">
        <v>39.9</v>
      </c>
    </row>
    <row r="711" ht="87.75" customHeight="1" spans="1:8">
      <c r="A711" s="50" t="s">
        <v>6933</v>
      </c>
      <c r="B711" s="51" t="s">
        <v>10416</v>
      </c>
      <c r="C711" s="50" t="s">
        <v>10417</v>
      </c>
      <c r="D711" s="50">
        <v>19.4</v>
      </c>
      <c r="E711" s="50">
        <v>10.7</v>
      </c>
      <c r="F711" s="50">
        <v>53.7</v>
      </c>
      <c r="G711" s="50">
        <v>38</v>
      </c>
      <c r="H711" s="50">
        <v>25.3</v>
      </c>
    </row>
    <row r="712" ht="91.5" customHeight="1" spans="1:8">
      <c r="A712" s="52" t="s">
        <v>10453</v>
      </c>
      <c r="B712" s="53" t="s">
        <v>10416</v>
      </c>
      <c r="C712" s="52" t="s">
        <v>10417</v>
      </c>
      <c r="D712" s="52">
        <v>19.9</v>
      </c>
      <c r="E712" s="52">
        <v>8.2</v>
      </c>
      <c r="F712" s="52">
        <v>76.8</v>
      </c>
      <c r="G712" s="52">
        <v>37.3</v>
      </c>
      <c r="H712" s="52">
        <v>26.6</v>
      </c>
    </row>
    <row r="713" ht="74.25" customHeight="1" spans="1:8">
      <c r="A713" s="50" t="s">
        <v>1255</v>
      </c>
      <c r="B713" s="51" t="s">
        <v>10416</v>
      </c>
      <c r="C713" s="50" t="s">
        <v>10417</v>
      </c>
      <c r="D713" s="50">
        <v>16</v>
      </c>
      <c r="E713" s="50">
        <v>8.5</v>
      </c>
      <c r="F713" s="50">
        <v>71.4</v>
      </c>
      <c r="G713" s="50">
        <v>37</v>
      </c>
      <c r="H713" s="50">
        <v>72.6</v>
      </c>
    </row>
    <row r="714" ht="87.75" customHeight="1" spans="1:8">
      <c r="A714" s="50" t="s">
        <v>10454</v>
      </c>
      <c r="B714" s="51" t="s">
        <v>10416</v>
      </c>
      <c r="C714" s="50" t="s">
        <v>10417</v>
      </c>
      <c r="D714" s="50">
        <v>17</v>
      </c>
      <c r="E714" s="50">
        <v>11.4</v>
      </c>
      <c r="F714" s="50">
        <v>79.3</v>
      </c>
      <c r="G714" s="50">
        <v>37.5</v>
      </c>
      <c r="H714" s="50">
        <v>44.8</v>
      </c>
    </row>
    <row r="715" ht="76.5" customHeight="1" spans="1:8">
      <c r="A715" s="50" t="s">
        <v>1260</v>
      </c>
      <c r="B715" s="51" t="s">
        <v>10416</v>
      </c>
      <c r="C715" s="50" t="s">
        <v>10417</v>
      </c>
      <c r="D715" s="50">
        <v>19.1</v>
      </c>
      <c r="E715" s="50">
        <v>17.4</v>
      </c>
      <c r="F715" s="50">
        <v>69.1</v>
      </c>
      <c r="G715" s="50">
        <v>37.4</v>
      </c>
      <c r="H715" s="50">
        <v>73.8</v>
      </c>
    </row>
    <row r="716" ht="87.75" customHeight="1" spans="1:8">
      <c r="A716" s="50" t="s">
        <v>1262</v>
      </c>
      <c r="B716" s="51" t="s">
        <v>10416</v>
      </c>
      <c r="C716" s="50" t="s">
        <v>10417</v>
      </c>
      <c r="D716" s="50">
        <v>20.7</v>
      </c>
      <c r="E716" s="50">
        <v>11.5</v>
      </c>
      <c r="F716" s="50">
        <v>80.6</v>
      </c>
      <c r="G716" s="50">
        <v>43.7</v>
      </c>
      <c r="H716" s="50">
        <v>48.9</v>
      </c>
    </row>
    <row r="717" ht="87.75" customHeight="1" spans="1:8">
      <c r="A717" s="50" t="s">
        <v>1264</v>
      </c>
      <c r="B717" s="51" t="s">
        <v>10416</v>
      </c>
      <c r="C717" s="50" t="s">
        <v>10417</v>
      </c>
      <c r="D717" s="50">
        <v>20.4</v>
      </c>
      <c r="E717" s="50">
        <v>22.3</v>
      </c>
      <c r="F717" s="50">
        <v>73.1</v>
      </c>
      <c r="G717" s="50">
        <v>45.4</v>
      </c>
      <c r="H717" s="50">
        <v>33.9</v>
      </c>
    </row>
    <row r="718" ht="76.5" customHeight="1" spans="1:8">
      <c r="A718" s="50" t="s">
        <v>2015</v>
      </c>
      <c r="B718" s="51" t="s">
        <v>10416</v>
      </c>
      <c r="C718" s="50" t="s">
        <v>10417</v>
      </c>
      <c r="D718" s="50">
        <v>23</v>
      </c>
      <c r="E718" s="50">
        <v>22.2</v>
      </c>
      <c r="F718" s="50">
        <v>58.4</v>
      </c>
      <c r="G718" s="50">
        <v>37.9</v>
      </c>
      <c r="H718" s="50">
        <v>37.7</v>
      </c>
    </row>
    <row r="719" ht="87.75" customHeight="1" spans="1:8">
      <c r="A719" s="50" t="s">
        <v>10455</v>
      </c>
      <c r="B719" s="51" t="s">
        <v>10416</v>
      </c>
      <c r="C719" s="50" t="s">
        <v>10417</v>
      </c>
      <c r="D719" s="50">
        <v>29.3</v>
      </c>
      <c r="E719" s="50">
        <v>13.5</v>
      </c>
      <c r="F719" s="50">
        <v>60.9</v>
      </c>
      <c r="G719" s="50">
        <v>37</v>
      </c>
      <c r="H719" s="50">
        <v>26.2</v>
      </c>
    </row>
    <row r="720" ht="74.25" customHeight="1" spans="1:8">
      <c r="A720" s="50" t="s">
        <v>1269</v>
      </c>
      <c r="B720" s="51" t="s">
        <v>10416</v>
      </c>
      <c r="C720" s="50" t="s">
        <v>10417</v>
      </c>
      <c r="D720" s="50">
        <v>24.3</v>
      </c>
      <c r="E720" s="50">
        <v>25.8</v>
      </c>
      <c r="F720" s="50">
        <v>39.7</v>
      </c>
      <c r="G720" s="50">
        <v>43.8</v>
      </c>
      <c r="H720" s="50">
        <v>92.9</v>
      </c>
    </row>
    <row r="721" ht="87.75" customHeight="1" spans="1:8">
      <c r="A721" s="50" t="s">
        <v>10456</v>
      </c>
      <c r="B721" s="51" t="s">
        <v>10416</v>
      </c>
      <c r="C721" s="50" t="s">
        <v>10417</v>
      </c>
      <c r="D721" s="50">
        <v>20.7</v>
      </c>
      <c r="E721" s="50">
        <v>9.7</v>
      </c>
      <c r="F721" s="50">
        <v>80.1</v>
      </c>
      <c r="G721" s="50">
        <v>37.1</v>
      </c>
      <c r="H721" s="50">
        <v>30.4</v>
      </c>
    </row>
    <row r="722" ht="76.5" customHeight="1" spans="1:8">
      <c r="A722" s="52" t="s">
        <v>1280</v>
      </c>
      <c r="B722" s="53" t="s">
        <v>10416</v>
      </c>
      <c r="C722" s="52" t="s">
        <v>10417</v>
      </c>
      <c r="D722" s="52">
        <v>23.3</v>
      </c>
      <c r="E722" s="52">
        <v>22.7</v>
      </c>
      <c r="F722" s="52">
        <v>47.6</v>
      </c>
      <c r="G722" s="52">
        <v>72.1</v>
      </c>
      <c r="H722" s="52">
        <v>81.2</v>
      </c>
    </row>
    <row r="723" ht="87.75" customHeight="1" spans="1:8">
      <c r="A723" s="50" t="s">
        <v>1287</v>
      </c>
      <c r="B723" s="51" t="s">
        <v>10416</v>
      </c>
      <c r="C723" s="50" t="s">
        <v>10417</v>
      </c>
      <c r="D723" s="50">
        <v>15.9</v>
      </c>
      <c r="E723" s="50">
        <v>8.5</v>
      </c>
      <c r="F723" s="50">
        <v>74.9</v>
      </c>
      <c r="G723" s="50">
        <v>37.1</v>
      </c>
      <c r="H723" s="50">
        <v>46.2</v>
      </c>
    </row>
    <row r="724" ht="74.25" customHeight="1" spans="1:8">
      <c r="A724" s="50" t="s">
        <v>10457</v>
      </c>
      <c r="B724" s="51" t="s">
        <v>10416</v>
      </c>
      <c r="C724" s="50" t="s">
        <v>10417</v>
      </c>
      <c r="D724" s="50">
        <v>34.8</v>
      </c>
      <c r="E724" s="50">
        <v>25.3</v>
      </c>
      <c r="F724" s="50">
        <v>52.1</v>
      </c>
      <c r="G724" s="50">
        <v>40.2</v>
      </c>
      <c r="H724" s="50">
        <v>44.7</v>
      </c>
    </row>
    <row r="725" ht="87.75" customHeight="1" spans="1:8">
      <c r="A725" s="50" t="s">
        <v>2030</v>
      </c>
      <c r="B725" s="51" t="s">
        <v>10416</v>
      </c>
      <c r="C725" s="50" t="s">
        <v>10417</v>
      </c>
      <c r="D725" s="50">
        <v>20.9</v>
      </c>
      <c r="E725" s="50">
        <v>11.1</v>
      </c>
      <c r="F725" s="50">
        <v>75.1</v>
      </c>
      <c r="G725" s="50">
        <v>37.2</v>
      </c>
      <c r="H725" s="50">
        <v>27.5</v>
      </c>
    </row>
    <row r="726" ht="87.75" customHeight="1" spans="1:8">
      <c r="A726" s="50" t="s">
        <v>2038</v>
      </c>
      <c r="B726" s="51" t="s">
        <v>10416</v>
      </c>
      <c r="C726" s="50" t="s">
        <v>10417</v>
      </c>
      <c r="D726" s="50">
        <v>13.2</v>
      </c>
      <c r="E726" s="50">
        <v>8.8</v>
      </c>
      <c r="F726" s="50">
        <v>86.9</v>
      </c>
      <c r="G726" s="50">
        <v>36.9</v>
      </c>
      <c r="H726" s="50">
        <v>47.3</v>
      </c>
    </row>
    <row r="727" ht="87.75" customHeight="1" spans="1:8">
      <c r="A727" s="50" t="s">
        <v>10458</v>
      </c>
      <c r="B727" s="51" t="s">
        <v>10416</v>
      </c>
      <c r="C727" s="50" t="s">
        <v>10417</v>
      </c>
      <c r="D727" s="50">
        <v>13.3</v>
      </c>
      <c r="E727" s="50">
        <v>8</v>
      </c>
      <c r="F727" s="50">
        <v>90.3</v>
      </c>
      <c r="G727" s="50">
        <v>36.9</v>
      </c>
      <c r="H727" s="50">
        <v>64.2</v>
      </c>
    </row>
    <row r="728" ht="87.75" customHeight="1" spans="1:8">
      <c r="A728" s="50" t="s">
        <v>1303</v>
      </c>
      <c r="B728" s="51" t="s">
        <v>10416</v>
      </c>
      <c r="C728" s="50" t="s">
        <v>10417</v>
      </c>
      <c r="D728" s="50">
        <v>20.5</v>
      </c>
      <c r="E728" s="50">
        <v>24.1</v>
      </c>
      <c r="F728" s="50">
        <v>59.5</v>
      </c>
      <c r="G728" s="50">
        <v>47.5</v>
      </c>
      <c r="H728" s="50">
        <v>24.9</v>
      </c>
    </row>
    <row r="729" ht="87.75" customHeight="1" spans="1:8">
      <c r="A729" s="50" t="s">
        <v>1314</v>
      </c>
      <c r="B729" s="51" t="s">
        <v>10416</v>
      </c>
      <c r="C729" s="50" t="s">
        <v>10417</v>
      </c>
      <c r="D729" s="50">
        <v>27.3</v>
      </c>
      <c r="E729" s="50">
        <v>24.4</v>
      </c>
      <c r="F729" s="50">
        <v>62</v>
      </c>
      <c r="G729" s="50">
        <v>42</v>
      </c>
      <c r="H729" s="50">
        <v>51.9</v>
      </c>
    </row>
    <row r="730" ht="87.75" customHeight="1" spans="1:8">
      <c r="A730" s="50" t="s">
        <v>10459</v>
      </c>
      <c r="B730" s="51" t="s">
        <v>10416</v>
      </c>
      <c r="C730" s="50" t="s">
        <v>10417</v>
      </c>
      <c r="D730" s="50">
        <v>31.9</v>
      </c>
      <c r="E730" s="50">
        <v>39.9</v>
      </c>
      <c r="F730" s="50">
        <v>25.2</v>
      </c>
      <c r="G730" s="50">
        <v>100</v>
      </c>
      <c r="H730" s="50">
        <v>38.7</v>
      </c>
    </row>
    <row r="731" ht="121.5" customHeight="1" spans="1:8">
      <c r="A731" s="55" t="s">
        <v>10460</v>
      </c>
      <c r="B731" s="56" t="s">
        <v>10416</v>
      </c>
      <c r="C731" s="55" t="s">
        <v>10417</v>
      </c>
      <c r="D731" s="55">
        <v>30.7</v>
      </c>
      <c r="E731" s="55">
        <v>22.2</v>
      </c>
      <c r="F731" s="55">
        <v>38.3</v>
      </c>
      <c r="G731" s="55">
        <v>85.9</v>
      </c>
      <c r="H731" s="55">
        <v>64.6</v>
      </c>
    </row>
    <row r="732" ht="151.5" customHeight="1" spans="1:8">
      <c r="A732" s="50" t="s">
        <v>10461</v>
      </c>
      <c r="B732" s="51" t="s">
        <v>10416</v>
      </c>
      <c r="C732" s="50" t="s">
        <v>10417</v>
      </c>
      <c r="D732" s="50">
        <v>26.8</v>
      </c>
      <c r="E732" s="50">
        <v>35.9</v>
      </c>
      <c r="F732" s="50">
        <v>41.6</v>
      </c>
      <c r="G732" s="50">
        <v>65.9</v>
      </c>
      <c r="H732" s="50">
        <v>53.7</v>
      </c>
    </row>
    <row r="733" ht="91.5" customHeight="1" spans="1:8">
      <c r="A733" s="50" t="s">
        <v>1327</v>
      </c>
      <c r="B733" s="51" t="s">
        <v>10416</v>
      </c>
      <c r="C733" s="50" t="s">
        <v>10417</v>
      </c>
      <c r="D733" s="50">
        <v>28.4</v>
      </c>
      <c r="E733" s="50">
        <v>16</v>
      </c>
      <c r="F733" s="50">
        <v>61.3</v>
      </c>
      <c r="G733" s="50">
        <v>38</v>
      </c>
      <c r="H733" s="50">
        <v>17.7</v>
      </c>
    </row>
    <row r="734" ht="121.5" customHeight="1" spans="1:8">
      <c r="A734" s="50" t="s">
        <v>10462</v>
      </c>
      <c r="B734" s="51" t="s">
        <v>10416</v>
      </c>
      <c r="C734" s="50" t="s">
        <v>10417</v>
      </c>
      <c r="D734" s="50">
        <v>19.6</v>
      </c>
      <c r="E734" s="50">
        <v>27.1</v>
      </c>
      <c r="F734" s="50">
        <v>57.1</v>
      </c>
      <c r="G734" s="50">
        <v>93.3</v>
      </c>
      <c r="H734" s="50">
        <v>34.3</v>
      </c>
    </row>
    <row r="735" ht="74.25" customHeight="1" spans="1:8">
      <c r="A735" s="50" t="s">
        <v>1348</v>
      </c>
      <c r="B735" s="51" t="s">
        <v>10416</v>
      </c>
      <c r="C735" s="50" t="s">
        <v>10417</v>
      </c>
      <c r="D735" s="50">
        <v>20.7</v>
      </c>
      <c r="E735" s="50">
        <v>17.4</v>
      </c>
      <c r="F735" s="50">
        <v>57.6</v>
      </c>
      <c r="G735" s="50">
        <v>78.5</v>
      </c>
      <c r="H735" s="50">
        <v>95.7</v>
      </c>
    </row>
    <row r="736" ht="76.5" customHeight="1" spans="1:8">
      <c r="A736" s="50" t="s">
        <v>2055</v>
      </c>
      <c r="B736" s="51" t="s">
        <v>10416</v>
      </c>
      <c r="C736" s="50" t="s">
        <v>10417</v>
      </c>
      <c r="D736" s="50">
        <v>31.8</v>
      </c>
      <c r="E736" s="50">
        <v>24.6</v>
      </c>
      <c r="F736" s="50">
        <v>50.7</v>
      </c>
      <c r="G736" s="50">
        <v>37.3</v>
      </c>
      <c r="H736" s="50">
        <v>31</v>
      </c>
    </row>
    <row r="737" ht="87.75" customHeight="1" spans="1:8">
      <c r="A737" s="50" t="s">
        <v>10463</v>
      </c>
      <c r="B737" s="51" t="s">
        <v>10416</v>
      </c>
      <c r="C737" s="50" t="s">
        <v>10417</v>
      </c>
      <c r="D737" s="50">
        <v>20.5</v>
      </c>
      <c r="E737" s="50">
        <v>21.3</v>
      </c>
      <c r="F737" s="50">
        <v>52.4</v>
      </c>
      <c r="G737" s="50">
        <v>38.4</v>
      </c>
      <c r="H737" s="50">
        <v>74.8</v>
      </c>
    </row>
    <row r="738" ht="91.5" customHeight="1" spans="1:8">
      <c r="A738" s="50" t="s">
        <v>1352</v>
      </c>
      <c r="B738" s="51" t="s">
        <v>10416</v>
      </c>
      <c r="C738" s="50" t="s">
        <v>10417</v>
      </c>
      <c r="D738" s="50">
        <v>20.5</v>
      </c>
      <c r="E738" s="50">
        <v>20.6</v>
      </c>
      <c r="F738" s="50">
        <v>60.6</v>
      </c>
      <c r="G738" s="50">
        <v>40.1</v>
      </c>
      <c r="H738" s="50">
        <v>85.2</v>
      </c>
    </row>
    <row r="739" ht="76.5" customHeight="1" spans="1:8">
      <c r="A739" s="50" t="s">
        <v>2063</v>
      </c>
      <c r="B739" s="51" t="s">
        <v>10416</v>
      </c>
      <c r="C739" s="50" t="s">
        <v>10417</v>
      </c>
      <c r="D739" s="50">
        <v>20.2</v>
      </c>
      <c r="E739" s="50">
        <v>19.3</v>
      </c>
      <c r="F739" s="50">
        <v>71.7</v>
      </c>
      <c r="G739" s="50">
        <v>39.4</v>
      </c>
      <c r="H739" s="50">
        <v>31.6</v>
      </c>
    </row>
    <row r="740" ht="74.25" customHeight="1" spans="1:8">
      <c r="A740" s="50" t="s">
        <v>10464</v>
      </c>
      <c r="B740" s="51" t="s">
        <v>10416</v>
      </c>
      <c r="C740" s="50" t="s">
        <v>10417</v>
      </c>
      <c r="D740" s="50">
        <v>12.7</v>
      </c>
      <c r="E740" s="50">
        <v>9.3</v>
      </c>
      <c r="F740" s="50">
        <v>87.8</v>
      </c>
      <c r="G740" s="50">
        <v>36.9</v>
      </c>
      <c r="H740" s="50">
        <v>34.8</v>
      </c>
    </row>
    <row r="741" ht="74.25" customHeight="1" spans="1:8">
      <c r="A741" s="50" t="s">
        <v>10465</v>
      </c>
      <c r="B741" s="51" t="s">
        <v>10416</v>
      </c>
      <c r="C741" s="50" t="s">
        <v>10417</v>
      </c>
      <c r="D741" s="50">
        <v>20.4</v>
      </c>
      <c r="E741" s="50">
        <v>18.5</v>
      </c>
      <c r="F741" s="50">
        <v>67.3</v>
      </c>
      <c r="G741" s="50">
        <v>40.4</v>
      </c>
      <c r="H741" s="50">
        <v>50.8</v>
      </c>
    </row>
    <row r="742" ht="87.75" customHeight="1" spans="1:8">
      <c r="A742" s="50" t="s">
        <v>1370</v>
      </c>
      <c r="B742" s="51" t="s">
        <v>10416</v>
      </c>
      <c r="C742" s="50" t="s">
        <v>10417</v>
      </c>
      <c r="D742" s="50">
        <v>25</v>
      </c>
      <c r="E742" s="50">
        <v>13.3</v>
      </c>
      <c r="F742" s="50">
        <v>61.8</v>
      </c>
      <c r="G742" s="50">
        <v>41</v>
      </c>
      <c r="H742" s="50">
        <v>72.3</v>
      </c>
    </row>
    <row r="743" ht="87.75" customHeight="1" spans="1:8">
      <c r="A743" s="50" t="s">
        <v>10466</v>
      </c>
      <c r="B743" s="51" t="s">
        <v>10416</v>
      </c>
      <c r="C743" s="50" t="s">
        <v>10417</v>
      </c>
      <c r="D743" s="50">
        <v>23.7</v>
      </c>
      <c r="E743" s="50">
        <v>31.1</v>
      </c>
      <c r="F743" s="50">
        <v>42.4</v>
      </c>
      <c r="G743" s="50">
        <v>54.5</v>
      </c>
      <c r="H743" s="50">
        <v>64.2</v>
      </c>
    </row>
    <row r="744" ht="121.5" customHeight="1" spans="1:8">
      <c r="A744" s="50" t="s">
        <v>10467</v>
      </c>
      <c r="B744" s="51" t="s">
        <v>10416</v>
      </c>
      <c r="C744" s="50" t="s">
        <v>10417</v>
      </c>
      <c r="D744" s="50">
        <v>27.1</v>
      </c>
      <c r="E744" s="50">
        <v>10.8</v>
      </c>
      <c r="F744" s="50">
        <v>78.6</v>
      </c>
      <c r="G744" s="50">
        <v>42.1</v>
      </c>
      <c r="H744" s="50">
        <v>20.3</v>
      </c>
    </row>
    <row r="745" ht="74.25" customHeight="1" spans="1:8">
      <c r="A745" s="50" t="s">
        <v>9008</v>
      </c>
      <c r="B745" s="51" t="s">
        <v>10416</v>
      </c>
      <c r="C745" s="50" t="s">
        <v>10417</v>
      </c>
      <c r="D745" s="50">
        <v>29.7</v>
      </c>
      <c r="E745" s="50">
        <v>20.5</v>
      </c>
      <c r="F745" s="50">
        <v>53.8</v>
      </c>
      <c r="G745" s="50">
        <v>39.6</v>
      </c>
      <c r="H745" s="50">
        <v>45.7</v>
      </c>
    </row>
    <row r="746" ht="87.75" customHeight="1" spans="1:8">
      <c r="A746" s="50" t="s">
        <v>1389</v>
      </c>
      <c r="B746" s="51" t="s">
        <v>10416</v>
      </c>
      <c r="C746" s="50" t="s">
        <v>10417</v>
      </c>
      <c r="D746" s="50">
        <v>19.5</v>
      </c>
      <c r="E746" s="50">
        <v>24.3</v>
      </c>
      <c r="F746" s="50">
        <v>53</v>
      </c>
      <c r="G746" s="50">
        <v>40.6</v>
      </c>
      <c r="H746" s="50">
        <v>60.9</v>
      </c>
    </row>
    <row r="747" ht="74.25" customHeight="1" spans="1:8">
      <c r="A747" s="50" t="s">
        <v>10468</v>
      </c>
      <c r="B747" s="51" t="s">
        <v>10416</v>
      </c>
      <c r="C747" s="50" t="s">
        <v>10417</v>
      </c>
      <c r="D747" s="50">
        <v>19.2</v>
      </c>
      <c r="E747" s="50">
        <v>16.9</v>
      </c>
      <c r="F747" s="50">
        <v>60.5</v>
      </c>
      <c r="G747" s="50">
        <v>37.1</v>
      </c>
      <c r="H747" s="50">
        <v>57.3</v>
      </c>
    </row>
    <row r="748" ht="74.25" customHeight="1" spans="1:8">
      <c r="A748" s="50" t="s">
        <v>1403</v>
      </c>
      <c r="B748" s="51" t="s">
        <v>10416</v>
      </c>
      <c r="C748" s="50" t="s">
        <v>10417</v>
      </c>
      <c r="D748" s="50">
        <v>24.6</v>
      </c>
      <c r="E748" s="50">
        <v>22.7</v>
      </c>
      <c r="F748" s="50">
        <v>52.8</v>
      </c>
      <c r="G748" s="50">
        <v>37.2</v>
      </c>
      <c r="H748" s="50">
        <v>83.6</v>
      </c>
    </row>
    <row r="749" ht="87.75" customHeight="1" spans="1:8">
      <c r="A749" s="50" t="s">
        <v>2083</v>
      </c>
      <c r="B749" s="51" t="s">
        <v>10416</v>
      </c>
      <c r="C749" s="50" t="s">
        <v>10417</v>
      </c>
      <c r="D749" s="50">
        <v>18.3</v>
      </c>
      <c r="E749" s="50">
        <v>22.1</v>
      </c>
      <c r="F749" s="50">
        <v>65.1</v>
      </c>
      <c r="G749" s="50">
        <v>41.9</v>
      </c>
      <c r="H749" s="50">
        <v>37.1</v>
      </c>
    </row>
    <row r="750" ht="87.75" customHeight="1" spans="1:8">
      <c r="A750" s="50" t="s">
        <v>1707</v>
      </c>
      <c r="B750" s="51" t="s">
        <v>10416</v>
      </c>
      <c r="C750" s="50" t="s">
        <v>10417</v>
      </c>
      <c r="D750" s="50">
        <v>20.7</v>
      </c>
      <c r="E750" s="50">
        <v>12</v>
      </c>
      <c r="F750" s="50">
        <v>80.9</v>
      </c>
      <c r="G750" s="50">
        <v>41.9</v>
      </c>
      <c r="H750" s="50">
        <v>47.2</v>
      </c>
    </row>
    <row r="751" ht="87.75" customHeight="1" spans="1:8">
      <c r="A751" s="50" t="s">
        <v>2095</v>
      </c>
      <c r="B751" s="51" t="s">
        <v>10416</v>
      </c>
      <c r="C751" s="50" t="s">
        <v>10417</v>
      </c>
      <c r="D751" s="50">
        <v>21.6</v>
      </c>
      <c r="E751" s="50">
        <v>19.3</v>
      </c>
      <c r="F751" s="50">
        <v>73.5</v>
      </c>
      <c r="G751" s="50">
        <v>41.9</v>
      </c>
      <c r="H751" s="50">
        <v>46</v>
      </c>
    </row>
    <row r="752" ht="91.5" customHeight="1" spans="1:8">
      <c r="A752" s="55" t="s">
        <v>6952</v>
      </c>
      <c r="B752" s="56" t="s">
        <v>10416</v>
      </c>
      <c r="C752" s="55" t="s">
        <v>10417</v>
      </c>
      <c r="D752" s="55">
        <v>21.9</v>
      </c>
      <c r="E752" s="55">
        <v>12.2</v>
      </c>
      <c r="F752" s="55">
        <v>66.7</v>
      </c>
      <c r="G752" s="55">
        <v>40.1</v>
      </c>
      <c r="H752" s="55">
        <v>42.1</v>
      </c>
    </row>
    <row r="753" ht="87.75" customHeight="1" spans="1:8">
      <c r="A753" s="50" t="s">
        <v>10469</v>
      </c>
      <c r="B753" s="51" t="s">
        <v>10416</v>
      </c>
      <c r="C753" s="50" t="s">
        <v>10417</v>
      </c>
      <c r="D753" s="50">
        <v>18.5</v>
      </c>
      <c r="E753" s="50">
        <v>23.1</v>
      </c>
      <c r="F753" s="50">
        <v>73.3</v>
      </c>
      <c r="G753" s="50">
        <v>57.9</v>
      </c>
      <c r="H753" s="50">
        <v>35</v>
      </c>
    </row>
    <row r="754" ht="87.75" customHeight="1" spans="1:8">
      <c r="A754" s="50" t="s">
        <v>1422</v>
      </c>
      <c r="B754" s="51" t="s">
        <v>10416</v>
      </c>
      <c r="C754" s="50" t="s">
        <v>10417</v>
      </c>
      <c r="D754" s="50">
        <v>23.9</v>
      </c>
      <c r="E754" s="50">
        <v>26.7</v>
      </c>
      <c r="F754" s="50">
        <v>58.4</v>
      </c>
      <c r="G754" s="50">
        <v>55.7</v>
      </c>
      <c r="H754" s="50">
        <v>48.7</v>
      </c>
    </row>
    <row r="755" ht="76.5" customHeight="1" spans="1:8">
      <c r="A755" s="50" t="s">
        <v>1444</v>
      </c>
      <c r="B755" s="51" t="s">
        <v>10416</v>
      </c>
      <c r="C755" s="50" t="s">
        <v>10417</v>
      </c>
      <c r="D755" s="50">
        <v>17.7</v>
      </c>
      <c r="E755" s="50">
        <v>9.9</v>
      </c>
      <c r="F755" s="50">
        <v>80.4</v>
      </c>
      <c r="G755" s="50">
        <v>37.8</v>
      </c>
      <c r="H755" s="50">
        <v>73.6</v>
      </c>
    </row>
    <row r="756" ht="87.75" customHeight="1" spans="1:8">
      <c r="A756" s="50" t="s">
        <v>1765</v>
      </c>
      <c r="B756" s="51" t="s">
        <v>10416</v>
      </c>
      <c r="C756" s="50" t="s">
        <v>10417</v>
      </c>
      <c r="D756" s="50">
        <v>38.5</v>
      </c>
      <c r="E756" s="50">
        <v>28.2</v>
      </c>
      <c r="F756" s="50">
        <v>28.8</v>
      </c>
      <c r="G756" s="50">
        <v>74.3</v>
      </c>
      <c r="H756" s="50">
        <v>79.4</v>
      </c>
    </row>
    <row r="757" ht="87.75" customHeight="1" spans="1:8">
      <c r="A757" s="50" t="s">
        <v>1454</v>
      </c>
      <c r="B757" s="51" t="s">
        <v>10416</v>
      </c>
      <c r="C757" s="50" t="s">
        <v>10417</v>
      </c>
      <c r="D757" s="50">
        <v>16.4</v>
      </c>
      <c r="E757" s="50">
        <v>14.7</v>
      </c>
      <c r="F757" s="50">
        <v>75.9</v>
      </c>
      <c r="G757" s="50">
        <v>40.9</v>
      </c>
      <c r="H757" s="50">
        <v>22.1</v>
      </c>
    </row>
    <row r="758" ht="87.75" customHeight="1" spans="1:8">
      <c r="A758" s="50" t="s">
        <v>10470</v>
      </c>
      <c r="B758" s="51" t="s">
        <v>10416</v>
      </c>
      <c r="C758" s="50" t="s">
        <v>10417</v>
      </c>
      <c r="D758" s="50">
        <v>26.9</v>
      </c>
      <c r="E758" s="50">
        <v>29.1</v>
      </c>
      <c r="F758" s="50">
        <v>35.6</v>
      </c>
      <c r="G758" s="50">
        <v>43.8</v>
      </c>
      <c r="H758" s="50">
        <v>72</v>
      </c>
    </row>
    <row r="759" ht="87.75" customHeight="1" spans="1:8">
      <c r="A759" s="50" t="s">
        <v>2110</v>
      </c>
      <c r="B759" s="51" t="s">
        <v>10416</v>
      </c>
      <c r="C759" s="50" t="s">
        <v>10417</v>
      </c>
      <c r="D759" s="50">
        <v>17.6</v>
      </c>
      <c r="E759" s="50">
        <v>18</v>
      </c>
      <c r="F759" s="50">
        <v>64.4</v>
      </c>
      <c r="G759" s="50">
        <v>39</v>
      </c>
      <c r="H759" s="50">
        <v>68.3</v>
      </c>
    </row>
    <row r="760" ht="76.5" customHeight="1" spans="1:8">
      <c r="A760" s="50" t="s">
        <v>1460</v>
      </c>
      <c r="B760" s="51" t="s">
        <v>10416</v>
      </c>
      <c r="C760" s="50" t="s">
        <v>10417</v>
      </c>
      <c r="D760" s="50">
        <v>28.9</v>
      </c>
      <c r="E760" s="50">
        <v>26.1</v>
      </c>
      <c r="F760" s="50">
        <v>51</v>
      </c>
      <c r="G760" s="50">
        <v>59.1</v>
      </c>
      <c r="H760" s="50">
        <v>72.6</v>
      </c>
    </row>
    <row r="761" ht="87.75" customHeight="1" spans="1:8">
      <c r="A761" s="50" t="s">
        <v>10471</v>
      </c>
      <c r="B761" s="51" t="s">
        <v>10416</v>
      </c>
      <c r="C761" s="50" t="s">
        <v>10417</v>
      </c>
      <c r="D761" s="50">
        <v>16.2</v>
      </c>
      <c r="E761" s="50">
        <v>11.2</v>
      </c>
      <c r="F761" s="50">
        <v>75.5</v>
      </c>
      <c r="G761" s="50">
        <v>38.2</v>
      </c>
      <c r="H761" s="50">
        <v>73.1</v>
      </c>
    </row>
    <row r="762" ht="87.75" customHeight="1" spans="1:8">
      <c r="A762" s="50" t="s">
        <v>10472</v>
      </c>
      <c r="B762" s="51" t="s">
        <v>10416</v>
      </c>
      <c r="C762" s="50" t="s">
        <v>10417</v>
      </c>
      <c r="D762" s="50">
        <v>13.6</v>
      </c>
      <c r="E762" s="50">
        <v>9</v>
      </c>
      <c r="F762" s="50">
        <v>82.8</v>
      </c>
      <c r="G762" s="50">
        <v>37</v>
      </c>
      <c r="H762" s="50">
        <v>44.5</v>
      </c>
    </row>
    <row r="763" ht="87.75" customHeight="1" spans="1:8">
      <c r="A763" s="50" t="s">
        <v>1474</v>
      </c>
      <c r="B763" s="51" t="s">
        <v>10416</v>
      </c>
      <c r="C763" s="50" t="s">
        <v>10417</v>
      </c>
      <c r="D763" s="50">
        <v>21.9</v>
      </c>
      <c r="E763" s="50">
        <v>22.3</v>
      </c>
      <c r="F763" s="50">
        <v>61.5</v>
      </c>
      <c r="G763" s="50">
        <v>40.5</v>
      </c>
      <c r="H763" s="50">
        <v>55.2</v>
      </c>
    </row>
    <row r="764" ht="60.75" customHeight="1" spans="1:8">
      <c r="A764" s="55" t="s">
        <v>10473</v>
      </c>
      <c r="B764" s="56" t="s">
        <v>10416</v>
      </c>
      <c r="C764" s="55" t="s">
        <v>10417</v>
      </c>
      <c r="D764" s="55">
        <v>38</v>
      </c>
      <c r="E764" s="55">
        <v>21.5</v>
      </c>
      <c r="F764" s="55">
        <v>37.9</v>
      </c>
      <c r="G764" s="55">
        <v>43.4</v>
      </c>
      <c r="H764" s="55">
        <v>63.5</v>
      </c>
    </row>
    <row r="765" ht="87.75" customHeight="1" spans="1:8">
      <c r="A765" s="50" t="s">
        <v>1767</v>
      </c>
      <c r="B765" s="51" t="s">
        <v>10416</v>
      </c>
      <c r="C765" s="50" t="s">
        <v>10417</v>
      </c>
      <c r="D765" s="50">
        <v>36.1</v>
      </c>
      <c r="E765" s="50">
        <v>25.3</v>
      </c>
      <c r="F765" s="50">
        <v>43.2</v>
      </c>
      <c r="G765" s="50">
        <v>44.8</v>
      </c>
      <c r="H765" s="50">
        <v>60.6</v>
      </c>
    </row>
    <row r="766" ht="74.25" customHeight="1" spans="1:8">
      <c r="A766" s="50" t="s">
        <v>1496</v>
      </c>
      <c r="B766" s="51" t="s">
        <v>10416</v>
      </c>
      <c r="C766" s="50" t="s">
        <v>10417</v>
      </c>
      <c r="D766" s="50">
        <v>24.5</v>
      </c>
      <c r="E766" s="50">
        <v>11.1</v>
      </c>
      <c r="F766" s="50">
        <v>69.4</v>
      </c>
      <c r="G766" s="50">
        <v>37.6</v>
      </c>
      <c r="H766" s="50">
        <v>33.5</v>
      </c>
    </row>
    <row r="767" ht="87.75" customHeight="1" spans="1:8">
      <c r="A767" s="50" t="s">
        <v>2123</v>
      </c>
      <c r="B767" s="51" t="s">
        <v>10416</v>
      </c>
      <c r="C767" s="50" t="s">
        <v>10417</v>
      </c>
      <c r="D767" s="50">
        <v>18</v>
      </c>
      <c r="E767" s="50">
        <v>18.5</v>
      </c>
      <c r="F767" s="50">
        <v>70.8</v>
      </c>
      <c r="G767" s="50">
        <v>55.5</v>
      </c>
      <c r="H767" s="50">
        <v>28.6</v>
      </c>
    </row>
    <row r="768" ht="91.5" customHeight="1" spans="1:8">
      <c r="A768" s="50" t="s">
        <v>10474</v>
      </c>
      <c r="B768" s="51" t="s">
        <v>10416</v>
      </c>
      <c r="C768" s="50" t="s">
        <v>10417</v>
      </c>
      <c r="D768" s="50">
        <v>24.2</v>
      </c>
      <c r="E768" s="50">
        <v>19.8</v>
      </c>
      <c r="F768" s="50">
        <v>55.7</v>
      </c>
      <c r="G768" s="50">
        <v>40.7</v>
      </c>
      <c r="H768" s="50">
        <v>45.6</v>
      </c>
    </row>
    <row r="769" ht="87.75" customHeight="1" spans="1:8">
      <c r="A769" s="50" t="s">
        <v>1502</v>
      </c>
      <c r="B769" s="51" t="s">
        <v>10416</v>
      </c>
      <c r="C769" s="50" t="s">
        <v>10417</v>
      </c>
      <c r="D769" s="50">
        <v>40.6</v>
      </c>
      <c r="E769" s="50">
        <v>23.5</v>
      </c>
      <c r="F769" s="50">
        <v>46</v>
      </c>
      <c r="G769" s="50">
        <v>38.7</v>
      </c>
      <c r="H769" s="50">
        <v>22</v>
      </c>
    </row>
    <row r="770" ht="87.75" customHeight="1" spans="1:8">
      <c r="A770" s="50" t="s">
        <v>10475</v>
      </c>
      <c r="B770" s="51" t="s">
        <v>10416</v>
      </c>
      <c r="C770" s="50" t="s">
        <v>10417</v>
      </c>
      <c r="D770" s="50">
        <v>23.3</v>
      </c>
      <c r="E770" s="50">
        <v>8.6</v>
      </c>
      <c r="F770" s="50">
        <v>78</v>
      </c>
      <c r="G770" s="50">
        <v>37.8</v>
      </c>
      <c r="H770" s="50">
        <v>28.9</v>
      </c>
    </row>
    <row r="771" ht="87.75" customHeight="1" spans="1:8">
      <c r="A771" s="50" t="s">
        <v>1519</v>
      </c>
      <c r="B771" s="51" t="s">
        <v>10416</v>
      </c>
      <c r="C771" s="50" t="s">
        <v>10417</v>
      </c>
      <c r="D771" s="50">
        <v>24.7</v>
      </c>
      <c r="E771" s="50">
        <v>33.1</v>
      </c>
      <c r="F771" s="50">
        <v>41.4</v>
      </c>
      <c r="G771" s="50">
        <v>75.3</v>
      </c>
      <c r="H771" s="50">
        <v>35.3</v>
      </c>
    </row>
    <row r="772" ht="73.5" customHeight="1" spans="1:8">
      <c r="A772" s="52" t="s">
        <v>1554</v>
      </c>
      <c r="B772" s="53" t="s">
        <v>10416</v>
      </c>
      <c r="C772" s="52" t="s">
        <v>10417</v>
      </c>
      <c r="D772" s="52">
        <v>23</v>
      </c>
      <c r="E772" s="52">
        <v>21.4</v>
      </c>
      <c r="F772" s="52">
        <v>64.5</v>
      </c>
      <c r="G772" s="52">
        <v>59.9</v>
      </c>
      <c r="H772" s="52">
        <v>25.9</v>
      </c>
    </row>
    <row r="773" ht="87.75" customHeight="1" spans="1:8">
      <c r="A773" s="50" t="s">
        <v>1562</v>
      </c>
      <c r="B773" s="51" t="s">
        <v>10416</v>
      </c>
      <c r="C773" s="50" t="s">
        <v>10417</v>
      </c>
      <c r="D773" s="50">
        <v>18.7</v>
      </c>
      <c r="E773" s="50">
        <v>24.9</v>
      </c>
      <c r="F773" s="50">
        <v>55.9</v>
      </c>
      <c r="G773" s="50">
        <v>47.4</v>
      </c>
      <c r="H773" s="50">
        <v>80.7</v>
      </c>
    </row>
    <row r="774" ht="87.75" customHeight="1" spans="1:8">
      <c r="A774" s="50" t="s">
        <v>10476</v>
      </c>
      <c r="B774" s="51" t="s">
        <v>10416</v>
      </c>
      <c r="C774" s="50" t="s">
        <v>10417</v>
      </c>
      <c r="D774" s="50">
        <v>24.7</v>
      </c>
      <c r="E774" s="50">
        <v>23.1</v>
      </c>
      <c r="F774" s="50">
        <v>59.6</v>
      </c>
      <c r="G774" s="50">
        <v>44.2</v>
      </c>
      <c r="H774" s="50">
        <v>73.3</v>
      </c>
    </row>
    <row r="775" ht="87.75" customHeight="1" spans="1:8">
      <c r="A775" s="50" t="s">
        <v>1582</v>
      </c>
      <c r="B775" s="51" t="s">
        <v>10416</v>
      </c>
      <c r="C775" s="50" t="s">
        <v>10417</v>
      </c>
      <c r="D775" s="50">
        <v>23.1</v>
      </c>
      <c r="E775" s="50">
        <v>18.4</v>
      </c>
      <c r="F775" s="50">
        <v>56.9</v>
      </c>
      <c r="G775" s="50">
        <v>40.6</v>
      </c>
      <c r="H775" s="50">
        <v>74.9</v>
      </c>
    </row>
    <row r="776" ht="87.75" customHeight="1" spans="1:8">
      <c r="A776" s="50" t="s">
        <v>2187</v>
      </c>
      <c r="B776" s="51" t="s">
        <v>10416</v>
      </c>
      <c r="C776" s="50" t="s">
        <v>10417</v>
      </c>
      <c r="D776" s="50">
        <v>19.5</v>
      </c>
      <c r="E776" s="50">
        <v>26.5</v>
      </c>
      <c r="F776" s="50">
        <v>48</v>
      </c>
      <c r="G776" s="50">
        <v>42.9</v>
      </c>
      <c r="H776" s="50">
        <v>70.5</v>
      </c>
    </row>
    <row r="777" ht="74.25" customHeight="1" spans="1:8">
      <c r="A777" s="50" t="s">
        <v>10477</v>
      </c>
      <c r="B777" s="51" t="s">
        <v>10416</v>
      </c>
      <c r="C777" s="50" t="s">
        <v>10417</v>
      </c>
      <c r="D777" s="50">
        <v>25.3</v>
      </c>
      <c r="E777" s="50">
        <v>20.4</v>
      </c>
      <c r="F777" s="50">
        <v>56.8</v>
      </c>
      <c r="G777" s="50">
        <v>40</v>
      </c>
      <c r="H777" s="50">
        <v>37</v>
      </c>
    </row>
    <row r="778" ht="87.75" customHeight="1" spans="1:8">
      <c r="A778" s="50" t="s">
        <v>2171</v>
      </c>
      <c r="B778" s="51" t="s">
        <v>10416</v>
      </c>
      <c r="C778" s="50" t="s">
        <v>10417</v>
      </c>
      <c r="D778" s="50">
        <v>23.4</v>
      </c>
      <c r="E778" s="50">
        <v>21.4</v>
      </c>
      <c r="F778" s="50">
        <v>68.9</v>
      </c>
      <c r="G778" s="50">
        <v>41</v>
      </c>
      <c r="H778" s="50">
        <v>36.7</v>
      </c>
    </row>
    <row r="779" ht="87.75" customHeight="1" spans="1:8">
      <c r="A779" s="50" t="s">
        <v>1602</v>
      </c>
      <c r="B779" s="51" t="s">
        <v>10416</v>
      </c>
      <c r="C779" s="50" t="s">
        <v>10417</v>
      </c>
      <c r="D779" s="50">
        <v>42.4</v>
      </c>
      <c r="E779" s="50">
        <v>13.9</v>
      </c>
      <c r="F779" s="50">
        <v>58.4</v>
      </c>
      <c r="G779" s="50">
        <v>37.1</v>
      </c>
      <c r="H779" s="50">
        <v>25.7</v>
      </c>
    </row>
    <row r="780" ht="74.25" customHeight="1" spans="1:8">
      <c r="A780" s="50" t="s">
        <v>1606</v>
      </c>
      <c r="B780" s="51" t="s">
        <v>10416</v>
      </c>
      <c r="C780" s="50" t="s">
        <v>10417</v>
      </c>
      <c r="D780" s="50">
        <v>16.9</v>
      </c>
      <c r="E780" s="50">
        <v>12.4</v>
      </c>
      <c r="F780" s="50">
        <v>75.3</v>
      </c>
      <c r="G780" s="50">
        <v>38.8</v>
      </c>
      <c r="H780" s="50">
        <v>72</v>
      </c>
    </row>
    <row r="781" ht="87.75" customHeight="1" spans="1:8">
      <c r="A781" s="50" t="s">
        <v>1610</v>
      </c>
      <c r="B781" s="51" t="s">
        <v>10416</v>
      </c>
      <c r="C781" s="50" t="s">
        <v>10417</v>
      </c>
      <c r="D781" s="50">
        <v>20.2</v>
      </c>
      <c r="E781" s="50">
        <v>20.8</v>
      </c>
      <c r="F781" s="50">
        <v>55.1</v>
      </c>
      <c r="G781" s="50">
        <v>52.4</v>
      </c>
      <c r="H781" s="50">
        <v>77.6</v>
      </c>
    </row>
    <row r="782" ht="87.75" customHeight="1" spans="1:8">
      <c r="A782" s="50" t="s">
        <v>2180</v>
      </c>
      <c r="B782" s="51" t="s">
        <v>10416</v>
      </c>
      <c r="C782" s="50" t="s">
        <v>10417</v>
      </c>
      <c r="D782" s="50">
        <v>32.9</v>
      </c>
      <c r="E782" s="50">
        <v>31.7</v>
      </c>
      <c r="F782" s="50">
        <v>51.9</v>
      </c>
      <c r="G782" s="50">
        <v>36.9</v>
      </c>
      <c r="H782" s="50">
        <v>29</v>
      </c>
    </row>
    <row r="783" ht="87.75" customHeight="1" spans="1:8">
      <c r="A783" s="50" t="s">
        <v>1634</v>
      </c>
      <c r="B783" s="51" t="s">
        <v>10416</v>
      </c>
      <c r="C783" s="50" t="s">
        <v>10417</v>
      </c>
      <c r="D783" s="50">
        <v>46.4</v>
      </c>
      <c r="E783" s="50">
        <v>17.4</v>
      </c>
      <c r="F783" s="50">
        <v>44.8</v>
      </c>
      <c r="G783" s="50">
        <v>40.6</v>
      </c>
      <c r="H783" s="50">
        <v>31.7</v>
      </c>
    </row>
    <row r="784" ht="87.75" customHeight="1" spans="1:8">
      <c r="A784" s="50" t="s">
        <v>1769</v>
      </c>
      <c r="B784" s="51" t="s">
        <v>10416</v>
      </c>
      <c r="C784" s="50" t="s">
        <v>10417</v>
      </c>
      <c r="D784" s="50">
        <v>33</v>
      </c>
      <c r="E784" s="50">
        <v>28.9</v>
      </c>
      <c r="F784" s="50">
        <v>41.7</v>
      </c>
      <c r="G784" s="50">
        <v>46.2</v>
      </c>
      <c r="H784" s="50">
        <v>64.2</v>
      </c>
    </row>
    <row r="785" ht="74.25" customHeight="1" spans="1:8">
      <c r="A785" s="50" t="s">
        <v>10478</v>
      </c>
      <c r="B785" s="51" t="s">
        <v>10416</v>
      </c>
      <c r="C785" s="50" t="s">
        <v>10417</v>
      </c>
      <c r="D785" s="50">
        <v>23.9</v>
      </c>
      <c r="E785" s="50">
        <v>19.2</v>
      </c>
      <c r="F785" s="50">
        <v>56.8</v>
      </c>
      <c r="G785" s="50">
        <v>40.2</v>
      </c>
      <c r="H785" s="50">
        <v>45.6</v>
      </c>
    </row>
    <row r="786" ht="76.5" customHeight="1" spans="1:8">
      <c r="A786" s="50" t="s">
        <v>1652</v>
      </c>
      <c r="B786" s="51" t="s">
        <v>10416</v>
      </c>
      <c r="C786" s="50" t="s">
        <v>10417</v>
      </c>
      <c r="D786" s="50">
        <v>21.2</v>
      </c>
      <c r="E786" s="50">
        <v>21.5</v>
      </c>
      <c r="F786" s="50">
        <v>69</v>
      </c>
      <c r="G786" s="50">
        <v>39</v>
      </c>
      <c r="H786" s="50">
        <v>38</v>
      </c>
    </row>
    <row r="787" ht="106.5" customHeight="1" spans="1:8">
      <c r="A787" s="50" t="s">
        <v>10479</v>
      </c>
      <c r="B787" s="51" t="s">
        <v>10416</v>
      </c>
      <c r="C787" s="50" t="s">
        <v>10417</v>
      </c>
      <c r="D787" s="50">
        <v>21.3</v>
      </c>
      <c r="E787" s="50">
        <v>12</v>
      </c>
      <c r="F787" s="50">
        <v>88.4</v>
      </c>
      <c r="G787" s="50">
        <v>37.3</v>
      </c>
      <c r="H787" s="50">
        <v>23.4</v>
      </c>
    </row>
    <row r="788" ht="74.25" customHeight="1" spans="1:8">
      <c r="A788" s="50" t="s">
        <v>2194</v>
      </c>
      <c r="B788" s="51" t="s">
        <v>10416</v>
      </c>
      <c r="C788" s="50" t="s">
        <v>10417</v>
      </c>
      <c r="D788" s="50">
        <v>34.8</v>
      </c>
      <c r="E788" s="50">
        <v>15.1</v>
      </c>
      <c r="F788" s="50">
        <v>49.9</v>
      </c>
      <c r="G788" s="50">
        <v>41.9</v>
      </c>
      <c r="H788" s="50">
        <v>48.6</v>
      </c>
    </row>
    <row r="789" ht="60.75" customHeight="1" spans="1:8">
      <c r="A789" s="55" t="s">
        <v>1672</v>
      </c>
      <c r="B789" s="56" t="s">
        <v>10416</v>
      </c>
      <c r="C789" s="55" t="s">
        <v>10417</v>
      </c>
      <c r="D789" s="55">
        <v>41.5</v>
      </c>
      <c r="E789" s="55">
        <v>37.4</v>
      </c>
      <c r="F789" s="55">
        <v>18</v>
      </c>
      <c r="G789" s="55">
        <v>88.7</v>
      </c>
      <c r="H789" s="55">
        <v>73.5</v>
      </c>
    </row>
    <row r="790" ht="87.75" customHeight="1" spans="1:8">
      <c r="A790" s="50" t="s">
        <v>10480</v>
      </c>
      <c r="B790" s="51" t="s">
        <v>10416</v>
      </c>
      <c r="C790" s="50" t="s">
        <v>10417</v>
      </c>
      <c r="D790" s="50">
        <v>26.4</v>
      </c>
      <c r="E790" s="50">
        <v>15.4</v>
      </c>
      <c r="F790" s="50">
        <v>53.8</v>
      </c>
      <c r="G790" s="50">
        <v>42.8</v>
      </c>
      <c r="H790" s="50">
        <v>58.4</v>
      </c>
    </row>
    <row r="791" ht="74.25" customHeight="1" spans="1:8">
      <c r="A791" s="50" t="s">
        <v>2212</v>
      </c>
      <c r="B791" s="51" t="s">
        <v>10416</v>
      </c>
      <c r="C791" s="50" t="s">
        <v>10417</v>
      </c>
      <c r="D791" s="50">
        <v>21.8</v>
      </c>
      <c r="E791" s="50">
        <v>24.4</v>
      </c>
      <c r="F791" s="50">
        <v>66.2</v>
      </c>
      <c r="G791" s="50">
        <v>65.1</v>
      </c>
      <c r="H791" s="50">
        <v>23.7</v>
      </c>
    </row>
    <row r="792" ht="74.25" customHeight="1" spans="1:8">
      <c r="A792" s="50" t="s">
        <v>1689</v>
      </c>
      <c r="B792" s="51" t="s">
        <v>10416</v>
      </c>
      <c r="C792" s="50" t="s">
        <v>10417</v>
      </c>
      <c r="D792" s="50">
        <v>19.9</v>
      </c>
      <c r="E792" s="50">
        <v>22.3</v>
      </c>
      <c r="F792" s="50">
        <v>50.5</v>
      </c>
      <c r="G792" s="50">
        <v>39</v>
      </c>
      <c r="H792" s="50">
        <v>77.6</v>
      </c>
    </row>
    <row r="793" ht="60" customHeight="1" spans="1:8">
      <c r="A793" s="52" t="s">
        <v>1696</v>
      </c>
      <c r="B793" s="53" t="s">
        <v>10416</v>
      </c>
      <c r="C793" s="52" t="s">
        <v>10417</v>
      </c>
      <c r="D793" s="52">
        <v>30.2</v>
      </c>
      <c r="E793" s="52">
        <v>13.3</v>
      </c>
      <c r="F793" s="52">
        <v>51.7</v>
      </c>
      <c r="G793" s="52">
        <v>59.9</v>
      </c>
      <c r="H793" s="52">
        <v>82.2</v>
      </c>
    </row>
    <row r="794" ht="87.75" customHeight="1" spans="1:8">
      <c r="A794" s="50" t="s">
        <v>10481</v>
      </c>
      <c r="B794" s="51" t="s">
        <v>10416</v>
      </c>
      <c r="C794" s="50" t="s">
        <v>10417</v>
      </c>
      <c r="D794" s="50">
        <v>26.5</v>
      </c>
      <c r="E794" s="50">
        <v>22.8</v>
      </c>
      <c r="F794" s="50">
        <v>48.8</v>
      </c>
      <c r="G794" s="50">
        <v>41.3</v>
      </c>
      <c r="H794" s="50">
        <v>95.2</v>
      </c>
    </row>
    <row r="795" ht="87.75" customHeight="1" spans="1:8">
      <c r="A795" s="50" t="s">
        <v>2305</v>
      </c>
      <c r="B795" s="51" t="s">
        <v>10416</v>
      </c>
      <c r="C795" s="50" t="s">
        <v>10417</v>
      </c>
      <c r="D795" s="50">
        <v>14.9</v>
      </c>
      <c r="E795" s="50">
        <v>11.2</v>
      </c>
      <c r="F795" s="50">
        <v>86.3</v>
      </c>
      <c r="G795" s="50">
        <v>40.6</v>
      </c>
      <c r="H795" s="50">
        <v>27.8</v>
      </c>
    </row>
    <row r="796" ht="74.25" customHeight="1" spans="1:8">
      <c r="A796" s="50" t="s">
        <v>2190</v>
      </c>
      <c r="B796" s="51" t="s">
        <v>10416</v>
      </c>
      <c r="C796" s="50" t="s">
        <v>10417</v>
      </c>
      <c r="D796" s="50">
        <v>20.4</v>
      </c>
      <c r="E796" s="50">
        <v>23.7</v>
      </c>
      <c r="F796" s="50">
        <v>61.6</v>
      </c>
      <c r="G796" s="50">
        <v>36.9</v>
      </c>
      <c r="H796" s="50">
        <v>55.8</v>
      </c>
    </row>
    <row r="797" ht="74.25" customHeight="1" spans="1:8">
      <c r="A797" s="50" t="s">
        <v>10482</v>
      </c>
      <c r="B797" s="51" t="s">
        <v>10416</v>
      </c>
      <c r="C797" s="50" t="s">
        <v>10417</v>
      </c>
      <c r="D797" s="50">
        <v>24.1</v>
      </c>
      <c r="E797" s="50">
        <v>15.5</v>
      </c>
      <c r="F797" s="50">
        <v>61.5</v>
      </c>
      <c r="G797" s="50">
        <v>37.9</v>
      </c>
      <c r="H797" s="50">
        <v>76.8</v>
      </c>
    </row>
    <row r="798" ht="87.75" customHeight="1" spans="1:8">
      <c r="A798" s="50" t="s">
        <v>2234</v>
      </c>
      <c r="B798" s="51" t="s">
        <v>10416</v>
      </c>
      <c r="C798" s="50" t="s">
        <v>10417</v>
      </c>
      <c r="D798" s="50">
        <v>35.1</v>
      </c>
      <c r="E798" s="50">
        <v>29.4</v>
      </c>
      <c r="F798" s="50">
        <v>34.5</v>
      </c>
      <c r="G798" s="50">
        <v>44.2</v>
      </c>
      <c r="H798" s="50">
        <v>88.7</v>
      </c>
    </row>
    <row r="799" ht="74.25" customHeight="1" spans="1:8">
      <c r="A799" s="50" t="s">
        <v>2241</v>
      </c>
      <c r="B799" s="51" t="s">
        <v>10416</v>
      </c>
      <c r="C799" s="50" t="s">
        <v>10417</v>
      </c>
      <c r="D799" s="50">
        <v>18.2</v>
      </c>
      <c r="E799" s="50">
        <v>14.3</v>
      </c>
      <c r="F799" s="50">
        <v>68.8</v>
      </c>
      <c r="G799" s="50">
        <v>37.3</v>
      </c>
      <c r="H799" s="50">
        <v>72</v>
      </c>
    </row>
    <row r="800" ht="87.75" customHeight="1" spans="1:8">
      <c r="A800" s="50" t="s">
        <v>2246</v>
      </c>
      <c r="B800" s="51" t="s">
        <v>10416</v>
      </c>
      <c r="C800" s="50" t="s">
        <v>10417</v>
      </c>
      <c r="D800" s="50">
        <v>26.4</v>
      </c>
      <c r="E800" s="50">
        <v>26.7</v>
      </c>
      <c r="F800" s="50">
        <v>52.8</v>
      </c>
      <c r="G800" s="50">
        <v>52.1</v>
      </c>
      <c r="H800" s="50">
        <v>47.6</v>
      </c>
    </row>
    <row r="801" ht="73.5" customHeight="1" spans="1:8">
      <c r="A801" s="52" t="s">
        <v>2325</v>
      </c>
      <c r="B801" s="53" t="s">
        <v>10416</v>
      </c>
      <c r="C801" s="52" t="s">
        <v>10417</v>
      </c>
      <c r="D801" s="52">
        <v>17.8</v>
      </c>
      <c r="E801" s="52">
        <v>14.8</v>
      </c>
      <c r="F801" s="52">
        <v>68.2</v>
      </c>
      <c r="G801" s="52">
        <v>38.2</v>
      </c>
      <c r="H801" s="52">
        <v>72.4</v>
      </c>
    </row>
    <row r="802" ht="87.75" customHeight="1" spans="1:8">
      <c r="A802" s="50" t="s">
        <v>2343</v>
      </c>
      <c r="B802" s="51" t="s">
        <v>10416</v>
      </c>
      <c r="C802" s="50" t="s">
        <v>10417</v>
      </c>
      <c r="D802" s="50">
        <v>26.4</v>
      </c>
      <c r="E802" s="50">
        <v>10.2</v>
      </c>
      <c r="F802" s="50">
        <v>82.8</v>
      </c>
      <c r="G802" s="50">
        <v>47.6</v>
      </c>
      <c r="H802" s="50">
        <v>25.2</v>
      </c>
    </row>
    <row r="803" ht="87.75" customHeight="1" spans="1:8">
      <c r="A803" s="50" t="s">
        <v>2355</v>
      </c>
      <c r="B803" s="51" t="s">
        <v>10416</v>
      </c>
      <c r="C803" s="50" t="s">
        <v>10417</v>
      </c>
      <c r="D803" s="50">
        <v>17.8</v>
      </c>
      <c r="E803" s="50">
        <v>15.4</v>
      </c>
      <c r="F803" s="50">
        <v>71.8</v>
      </c>
      <c r="G803" s="50">
        <v>38.3</v>
      </c>
      <c r="H803" s="50">
        <v>22.2</v>
      </c>
    </row>
    <row r="804" ht="87.75" customHeight="1" spans="1:8">
      <c r="A804" s="50" t="s">
        <v>10483</v>
      </c>
      <c r="B804" s="51" t="s">
        <v>10484</v>
      </c>
      <c r="C804" s="50" t="s">
        <v>10485</v>
      </c>
      <c r="D804" s="50">
        <v>17.3</v>
      </c>
      <c r="E804" s="50">
        <v>19.3</v>
      </c>
      <c r="F804" s="50">
        <v>53.7</v>
      </c>
      <c r="G804" s="50">
        <v>62.8</v>
      </c>
      <c r="H804" s="50">
        <v>34.7</v>
      </c>
    </row>
    <row r="805" ht="91.5" customHeight="1" spans="1:8">
      <c r="A805" s="50" t="s">
        <v>1785</v>
      </c>
      <c r="B805" s="51" t="s">
        <v>10484</v>
      </c>
      <c r="C805" s="50" t="s">
        <v>10485</v>
      </c>
      <c r="D805" s="50">
        <v>24</v>
      </c>
      <c r="E805" s="50">
        <v>17.4</v>
      </c>
      <c r="F805" s="50">
        <v>55.3</v>
      </c>
      <c r="G805" s="50">
        <v>46.7</v>
      </c>
      <c r="H805" s="50">
        <v>45</v>
      </c>
    </row>
    <row r="806" ht="87.75" customHeight="1" spans="1:8">
      <c r="A806" s="50" t="s">
        <v>10486</v>
      </c>
      <c r="B806" s="51" t="s">
        <v>10484</v>
      </c>
      <c r="C806" s="50" t="s">
        <v>10485</v>
      </c>
      <c r="D806" s="50">
        <v>21.9</v>
      </c>
      <c r="E806" s="50">
        <v>13</v>
      </c>
      <c r="F806" s="50">
        <v>50.8</v>
      </c>
      <c r="G806" s="50">
        <v>40</v>
      </c>
      <c r="H806" s="50">
        <v>74.6</v>
      </c>
    </row>
    <row r="807" ht="74.25" customHeight="1" spans="1:8">
      <c r="A807" s="50" t="s">
        <v>1647</v>
      </c>
      <c r="B807" s="51" t="s">
        <v>10484</v>
      </c>
      <c r="C807" s="50" t="s">
        <v>10485</v>
      </c>
      <c r="D807" s="50">
        <v>27.2</v>
      </c>
      <c r="E807" s="50">
        <v>19.1</v>
      </c>
      <c r="F807" s="50">
        <v>54.2</v>
      </c>
      <c r="G807" s="50">
        <v>37.5</v>
      </c>
      <c r="H807" s="50">
        <v>31</v>
      </c>
    </row>
    <row r="808" ht="87.75" customHeight="1" spans="1:8">
      <c r="A808" s="50" t="s">
        <v>645</v>
      </c>
      <c r="B808" s="51" t="s">
        <v>10484</v>
      </c>
      <c r="C808" s="50" t="s">
        <v>10485</v>
      </c>
      <c r="D808" s="50">
        <v>14.9</v>
      </c>
      <c r="E808" s="50">
        <v>9.6</v>
      </c>
      <c r="F808" s="50">
        <v>63.3</v>
      </c>
      <c r="G808" s="50">
        <v>37</v>
      </c>
      <c r="H808" s="50">
        <v>48.7</v>
      </c>
    </row>
    <row r="809" ht="87.75" customHeight="1" spans="1:8">
      <c r="A809" s="50" t="s">
        <v>648</v>
      </c>
      <c r="B809" s="51" t="s">
        <v>10484</v>
      </c>
      <c r="C809" s="50" t="s">
        <v>10485</v>
      </c>
      <c r="D809" s="50">
        <v>12.9</v>
      </c>
      <c r="E809" s="50">
        <v>11.7</v>
      </c>
      <c r="F809" s="50">
        <v>69.8</v>
      </c>
      <c r="G809" s="50">
        <v>41.2</v>
      </c>
      <c r="H809" s="50">
        <v>41.3</v>
      </c>
    </row>
    <row r="810" ht="87.75" customHeight="1" spans="1:8">
      <c r="A810" s="50" t="s">
        <v>10487</v>
      </c>
      <c r="B810" s="51" t="s">
        <v>10484</v>
      </c>
      <c r="C810" s="50" t="s">
        <v>10485</v>
      </c>
      <c r="D810" s="50">
        <v>21.3</v>
      </c>
      <c r="E810" s="50">
        <v>14</v>
      </c>
      <c r="F810" s="50">
        <v>50.8</v>
      </c>
      <c r="G810" s="50">
        <v>39.4</v>
      </c>
      <c r="H810" s="50">
        <v>60.4</v>
      </c>
    </row>
    <row r="811" ht="87.75" customHeight="1" spans="1:8">
      <c r="A811" s="50" t="s">
        <v>650</v>
      </c>
      <c r="B811" s="51" t="s">
        <v>10484</v>
      </c>
      <c r="C811" s="50" t="s">
        <v>10485</v>
      </c>
      <c r="D811" s="50">
        <v>18.6</v>
      </c>
      <c r="E811" s="50">
        <v>13.7</v>
      </c>
      <c r="F811" s="50">
        <v>56.2</v>
      </c>
      <c r="G811" s="50">
        <v>40.7</v>
      </c>
      <c r="H811" s="50">
        <v>46.1</v>
      </c>
    </row>
    <row r="812" ht="87.75" customHeight="1" spans="1:8">
      <c r="A812" s="50" t="s">
        <v>661</v>
      </c>
      <c r="B812" s="51" t="s">
        <v>10484</v>
      </c>
      <c r="C812" s="50" t="s">
        <v>10485</v>
      </c>
      <c r="D812" s="50">
        <v>35.7</v>
      </c>
      <c r="E812" s="50">
        <v>12.9</v>
      </c>
      <c r="F812" s="50">
        <v>51.1</v>
      </c>
      <c r="G812" s="50">
        <v>40</v>
      </c>
      <c r="H812" s="50">
        <v>27.7</v>
      </c>
    </row>
    <row r="813" ht="87.75" customHeight="1" spans="1:8">
      <c r="A813" s="52" t="s">
        <v>9541</v>
      </c>
      <c r="B813" s="54" t="s">
        <v>10484</v>
      </c>
      <c r="C813" s="52" t="s">
        <v>10485</v>
      </c>
      <c r="D813" s="52">
        <v>24.4</v>
      </c>
      <c r="E813" s="52">
        <v>26.6</v>
      </c>
      <c r="F813" s="52">
        <v>32.5</v>
      </c>
      <c r="G813" s="52">
        <v>40.4</v>
      </c>
      <c r="H813" s="52">
        <v>64.4</v>
      </c>
    </row>
    <row r="814" ht="87.75" customHeight="1" spans="1:8">
      <c r="A814" s="50" t="s">
        <v>10488</v>
      </c>
      <c r="B814" s="51" t="s">
        <v>10484</v>
      </c>
      <c r="C814" s="50" t="s">
        <v>10485</v>
      </c>
      <c r="D814" s="50">
        <v>21.3</v>
      </c>
      <c r="E814" s="50">
        <v>26.6</v>
      </c>
      <c r="F814" s="50">
        <v>53.5</v>
      </c>
      <c r="G814" s="50">
        <v>45.2</v>
      </c>
      <c r="H814" s="50">
        <v>16.5</v>
      </c>
    </row>
    <row r="815" ht="136.5" customHeight="1" spans="1:8">
      <c r="A815" s="50" t="s">
        <v>10489</v>
      </c>
      <c r="B815" s="51" t="s">
        <v>10484</v>
      </c>
      <c r="C815" s="50" t="s">
        <v>10485</v>
      </c>
      <c r="D815" s="50">
        <v>21</v>
      </c>
      <c r="E815" s="50">
        <v>11.4</v>
      </c>
      <c r="F815" s="50">
        <v>41.2</v>
      </c>
      <c r="G815" s="50">
        <v>40.4</v>
      </c>
      <c r="H815" s="50">
        <v>90.5</v>
      </c>
    </row>
    <row r="816" ht="87.75" customHeight="1" spans="1:8">
      <c r="A816" s="50" t="s">
        <v>693</v>
      </c>
      <c r="B816" s="51" t="s">
        <v>10484</v>
      </c>
      <c r="C816" s="50" t="s">
        <v>10485</v>
      </c>
      <c r="D816" s="50">
        <v>19</v>
      </c>
      <c r="E816" s="50">
        <v>16.2</v>
      </c>
      <c r="F816" s="50">
        <v>56.9</v>
      </c>
      <c r="G816" s="50">
        <v>41.4</v>
      </c>
      <c r="H816" s="50">
        <v>40.4</v>
      </c>
    </row>
    <row r="817" ht="91.5" customHeight="1" spans="1:8">
      <c r="A817" s="50" t="s">
        <v>10490</v>
      </c>
      <c r="B817" s="51" t="s">
        <v>10484</v>
      </c>
      <c r="C817" s="50" t="s">
        <v>10485</v>
      </c>
      <c r="D817" s="50">
        <v>18.3</v>
      </c>
      <c r="E817" s="50">
        <v>26.6</v>
      </c>
      <c r="F817" s="50">
        <v>42.1</v>
      </c>
      <c r="G817" s="50">
        <v>38.9</v>
      </c>
      <c r="H817" s="50">
        <v>48.4</v>
      </c>
    </row>
    <row r="818" ht="87.75" customHeight="1" spans="1:8">
      <c r="A818" s="50" t="s">
        <v>1702</v>
      </c>
      <c r="B818" s="51" t="s">
        <v>10484</v>
      </c>
      <c r="C818" s="50" t="s">
        <v>10485</v>
      </c>
      <c r="D818" s="50">
        <v>13.2</v>
      </c>
      <c r="E818" s="50">
        <v>10.2</v>
      </c>
      <c r="F818" s="50">
        <v>72.4</v>
      </c>
      <c r="G818" s="50">
        <v>36.9</v>
      </c>
      <c r="H818" s="50">
        <v>49.7</v>
      </c>
    </row>
    <row r="819" ht="87.75" customHeight="1" spans="1:8">
      <c r="A819" s="50" t="s">
        <v>10491</v>
      </c>
      <c r="B819" s="51" t="s">
        <v>10484</v>
      </c>
      <c r="C819" s="50" t="s">
        <v>10485</v>
      </c>
      <c r="D819" s="50">
        <v>25.9</v>
      </c>
      <c r="E819" s="50">
        <v>25.7</v>
      </c>
      <c r="F819" s="50">
        <v>40.2</v>
      </c>
      <c r="G819" s="50">
        <v>39</v>
      </c>
      <c r="H819" s="50">
        <v>50.4</v>
      </c>
    </row>
    <row r="820" ht="87.75" customHeight="1" spans="1:8">
      <c r="A820" s="50" t="s">
        <v>10492</v>
      </c>
      <c r="B820" s="51" t="s">
        <v>10484</v>
      </c>
      <c r="C820" s="50" t="s">
        <v>10485</v>
      </c>
      <c r="D820" s="50">
        <v>19.2</v>
      </c>
      <c r="E820" s="50">
        <v>16.3</v>
      </c>
      <c r="F820" s="50">
        <v>51.2</v>
      </c>
      <c r="G820" s="50">
        <v>37</v>
      </c>
      <c r="H820" s="50">
        <v>49.6</v>
      </c>
    </row>
    <row r="821" ht="87.75" customHeight="1" spans="1:8">
      <c r="A821" s="50" t="s">
        <v>10493</v>
      </c>
      <c r="B821" s="51" t="s">
        <v>10484</v>
      </c>
      <c r="C821" s="50" t="s">
        <v>10485</v>
      </c>
      <c r="D821" s="50">
        <v>21.5</v>
      </c>
      <c r="E821" s="50">
        <v>21.8</v>
      </c>
      <c r="F821" s="50">
        <v>51.7</v>
      </c>
      <c r="G821" s="50">
        <v>39.6</v>
      </c>
      <c r="H821" s="50">
        <v>44.5</v>
      </c>
    </row>
    <row r="822" ht="74.25" customHeight="1" spans="1:8">
      <c r="A822" s="50" t="s">
        <v>10494</v>
      </c>
      <c r="B822" s="51" t="s">
        <v>10484</v>
      </c>
      <c r="C822" s="50" t="s">
        <v>10485</v>
      </c>
      <c r="D822" s="50">
        <v>17.9</v>
      </c>
      <c r="E822" s="50">
        <v>15.2</v>
      </c>
      <c r="F822" s="50">
        <v>49.7</v>
      </c>
      <c r="G822" s="50">
        <v>37.1</v>
      </c>
      <c r="H822" s="50">
        <v>79.2</v>
      </c>
    </row>
    <row r="823" ht="73.5" customHeight="1" spans="1:8">
      <c r="A823" s="52" t="s">
        <v>10495</v>
      </c>
      <c r="B823" s="53" t="s">
        <v>10484</v>
      </c>
      <c r="C823" s="52" t="s">
        <v>10485</v>
      </c>
      <c r="D823" s="52">
        <v>17.8</v>
      </c>
      <c r="E823" s="52">
        <v>20.9</v>
      </c>
      <c r="F823" s="52">
        <v>50.6</v>
      </c>
      <c r="G823" s="52">
        <v>38.4</v>
      </c>
      <c r="H823" s="52">
        <v>58.1</v>
      </c>
    </row>
    <row r="824" ht="87.75" customHeight="1" spans="1:8">
      <c r="A824" s="50" t="s">
        <v>1796</v>
      </c>
      <c r="B824" s="51" t="s">
        <v>10484</v>
      </c>
      <c r="C824" s="50" t="s">
        <v>10485</v>
      </c>
      <c r="D824" s="50">
        <v>21.1</v>
      </c>
      <c r="E824" s="50">
        <v>33</v>
      </c>
      <c r="F824" s="50">
        <v>44.5</v>
      </c>
      <c r="G824" s="50">
        <v>42.9</v>
      </c>
      <c r="H824" s="50">
        <v>43.4</v>
      </c>
    </row>
    <row r="825" ht="87.75" customHeight="1" spans="1:8">
      <c r="A825" s="50" t="s">
        <v>748</v>
      </c>
      <c r="B825" s="51" t="s">
        <v>10484</v>
      </c>
      <c r="C825" s="50" t="s">
        <v>10485</v>
      </c>
      <c r="D825" s="50">
        <v>17.9</v>
      </c>
      <c r="E825" s="50">
        <v>8.7</v>
      </c>
      <c r="F825" s="50">
        <v>67.8</v>
      </c>
      <c r="G825" s="50">
        <v>36.9</v>
      </c>
      <c r="H825" s="50">
        <v>45.9</v>
      </c>
    </row>
    <row r="826" ht="87.75" customHeight="1" spans="1:8">
      <c r="A826" s="50" t="s">
        <v>1798</v>
      </c>
      <c r="B826" s="51" t="s">
        <v>10484</v>
      </c>
      <c r="C826" s="50" t="s">
        <v>10485</v>
      </c>
      <c r="D826" s="50">
        <v>18.2</v>
      </c>
      <c r="E826" s="50">
        <v>22.4</v>
      </c>
      <c r="F826" s="50">
        <v>51.5</v>
      </c>
      <c r="G826" s="50">
        <v>41.2</v>
      </c>
      <c r="H826" s="50">
        <v>35.5</v>
      </c>
    </row>
    <row r="827" ht="87.75" customHeight="1" spans="1:8">
      <c r="A827" s="50" t="s">
        <v>750</v>
      </c>
      <c r="B827" s="51" t="s">
        <v>10484</v>
      </c>
      <c r="C827" s="50" t="s">
        <v>10485</v>
      </c>
      <c r="D827" s="50">
        <v>36.6</v>
      </c>
      <c r="E827" s="50">
        <v>27.6</v>
      </c>
      <c r="F827" s="50">
        <v>30.4</v>
      </c>
      <c r="G827" s="50">
        <v>37.5</v>
      </c>
      <c r="H827" s="50">
        <v>23.7</v>
      </c>
    </row>
    <row r="828" ht="87.75" customHeight="1" spans="1:8">
      <c r="A828" s="50" t="s">
        <v>10496</v>
      </c>
      <c r="B828" s="51" t="s">
        <v>10484</v>
      </c>
      <c r="C828" s="50" t="s">
        <v>10485</v>
      </c>
      <c r="D828" s="50">
        <v>23.4</v>
      </c>
      <c r="E828" s="50">
        <v>24.2</v>
      </c>
      <c r="F828" s="50">
        <v>43.5</v>
      </c>
      <c r="G828" s="50">
        <v>55.3</v>
      </c>
      <c r="H828" s="50">
        <v>63.7</v>
      </c>
    </row>
    <row r="829" ht="106.5" customHeight="1" spans="1:8">
      <c r="A829" s="50" t="s">
        <v>10497</v>
      </c>
      <c r="B829" s="51" t="s">
        <v>10484</v>
      </c>
      <c r="C829" s="50" t="s">
        <v>10485</v>
      </c>
      <c r="D829" s="50">
        <v>20.3</v>
      </c>
      <c r="E829" s="50">
        <v>11.3</v>
      </c>
      <c r="F829" s="50">
        <v>63.8</v>
      </c>
      <c r="G829" s="50">
        <v>38.2</v>
      </c>
      <c r="H829" s="50">
        <v>19.8</v>
      </c>
    </row>
    <row r="830" ht="87.75" customHeight="1" spans="1:8">
      <c r="A830" s="50" t="s">
        <v>758</v>
      </c>
      <c r="B830" s="51" t="s">
        <v>10484</v>
      </c>
      <c r="C830" s="50" t="s">
        <v>10485</v>
      </c>
      <c r="D830" s="50">
        <v>24.4</v>
      </c>
      <c r="E830" s="50">
        <v>24.6</v>
      </c>
      <c r="F830" s="50">
        <v>39.8</v>
      </c>
      <c r="G830" s="50">
        <v>54.1</v>
      </c>
      <c r="H830" s="50">
        <v>41.8</v>
      </c>
    </row>
    <row r="831" ht="74.25" customHeight="1" spans="1:8">
      <c r="A831" s="50" t="s">
        <v>1809</v>
      </c>
      <c r="B831" s="51" t="s">
        <v>10484</v>
      </c>
      <c r="C831" s="50" t="s">
        <v>10485</v>
      </c>
      <c r="D831" s="50">
        <v>17.9</v>
      </c>
      <c r="E831" s="50">
        <v>15.6</v>
      </c>
      <c r="F831" s="50">
        <v>53</v>
      </c>
      <c r="G831" s="50">
        <v>37.6</v>
      </c>
      <c r="H831" s="50">
        <v>78</v>
      </c>
    </row>
    <row r="832" ht="87.75" customHeight="1" spans="1:8">
      <c r="A832" s="50" t="s">
        <v>779</v>
      </c>
      <c r="B832" s="51" t="s">
        <v>10484</v>
      </c>
      <c r="C832" s="50" t="s">
        <v>10485</v>
      </c>
      <c r="D832" s="50">
        <v>23.6</v>
      </c>
      <c r="E832" s="50">
        <v>17.1</v>
      </c>
      <c r="F832" s="50">
        <v>51.7</v>
      </c>
      <c r="G832" s="50">
        <v>37.6</v>
      </c>
      <c r="H832" s="50">
        <v>38.7</v>
      </c>
    </row>
    <row r="833" ht="87.75" customHeight="1" spans="1:8">
      <c r="A833" s="50" t="s">
        <v>1813</v>
      </c>
      <c r="B833" s="51" t="s">
        <v>10484</v>
      </c>
      <c r="C833" s="50" t="s">
        <v>10485</v>
      </c>
      <c r="D833" s="50">
        <v>17.1</v>
      </c>
      <c r="E833" s="50">
        <v>18</v>
      </c>
      <c r="F833" s="50">
        <v>57.3</v>
      </c>
      <c r="G833" s="50">
        <v>37.4</v>
      </c>
      <c r="H833" s="50">
        <v>37.9</v>
      </c>
    </row>
    <row r="834" ht="74.25" customHeight="1" spans="1:8">
      <c r="A834" s="50" t="s">
        <v>797</v>
      </c>
      <c r="B834" s="51" t="s">
        <v>10484</v>
      </c>
      <c r="C834" s="50" t="s">
        <v>10485</v>
      </c>
      <c r="D834" s="50">
        <v>38.5</v>
      </c>
      <c r="E834" s="50">
        <v>13.9</v>
      </c>
      <c r="F834" s="50">
        <v>43.3</v>
      </c>
      <c r="G834" s="50">
        <v>37.4</v>
      </c>
      <c r="H834" s="50">
        <v>40.6</v>
      </c>
    </row>
    <row r="835" ht="87.75" customHeight="1" spans="1:8">
      <c r="A835" s="50" t="s">
        <v>10498</v>
      </c>
      <c r="B835" s="51" t="s">
        <v>10484</v>
      </c>
      <c r="C835" s="50" t="s">
        <v>10485</v>
      </c>
      <c r="D835" s="50">
        <v>38.1</v>
      </c>
      <c r="E835" s="50">
        <v>19.9</v>
      </c>
      <c r="F835" s="50">
        <v>35.6</v>
      </c>
      <c r="G835" s="50">
        <v>42.5</v>
      </c>
      <c r="H835" s="50">
        <v>15.1</v>
      </c>
    </row>
    <row r="836" ht="73.5" customHeight="1" spans="1:8">
      <c r="A836" s="52" t="s">
        <v>805</v>
      </c>
      <c r="B836" s="53" t="s">
        <v>10484</v>
      </c>
      <c r="C836" s="52" t="s">
        <v>10485</v>
      </c>
      <c r="D836" s="52">
        <v>16.5</v>
      </c>
      <c r="E836" s="52">
        <v>10.6</v>
      </c>
      <c r="F836" s="52">
        <v>67.5</v>
      </c>
      <c r="G836" s="52">
        <v>42.7</v>
      </c>
      <c r="H836" s="52">
        <v>22.4</v>
      </c>
    </row>
    <row r="837" ht="91.5" customHeight="1" spans="1:8">
      <c r="A837" s="50" t="s">
        <v>10499</v>
      </c>
      <c r="B837" s="51" t="s">
        <v>10484</v>
      </c>
      <c r="C837" s="50" t="s">
        <v>10485</v>
      </c>
      <c r="D837" s="50">
        <v>24.4</v>
      </c>
      <c r="E837" s="50">
        <v>25.2</v>
      </c>
      <c r="F837" s="50">
        <v>38.4</v>
      </c>
      <c r="G837" s="50">
        <v>94.6</v>
      </c>
      <c r="H837" s="50">
        <v>22.4</v>
      </c>
    </row>
    <row r="838" ht="73.5" customHeight="1" spans="1:8">
      <c r="A838" s="52" t="s">
        <v>820</v>
      </c>
      <c r="B838" s="53" t="s">
        <v>10484</v>
      </c>
      <c r="C838" s="52" t="s">
        <v>10485</v>
      </c>
      <c r="D838" s="52">
        <v>31.5</v>
      </c>
      <c r="E838" s="52">
        <v>25.5</v>
      </c>
      <c r="F838" s="52">
        <v>34.5</v>
      </c>
      <c r="G838" s="52">
        <v>87.5</v>
      </c>
      <c r="H838" s="52">
        <v>38.1</v>
      </c>
    </row>
    <row r="839" ht="74.25" customHeight="1" spans="1:8">
      <c r="A839" s="50" t="s">
        <v>836</v>
      </c>
      <c r="B839" s="51" t="s">
        <v>10484</v>
      </c>
      <c r="C839" s="50" t="s">
        <v>10485</v>
      </c>
      <c r="D839" s="50">
        <v>25.2</v>
      </c>
      <c r="E839" s="50">
        <v>21.4</v>
      </c>
      <c r="F839" s="50">
        <v>41.7</v>
      </c>
      <c r="G839" s="50">
        <v>40.9</v>
      </c>
      <c r="H839" s="50">
        <v>43.7</v>
      </c>
    </row>
    <row r="840" ht="87.75" customHeight="1" spans="1:8">
      <c r="A840" s="50" t="s">
        <v>10500</v>
      </c>
      <c r="B840" s="51" t="s">
        <v>10484</v>
      </c>
      <c r="C840" s="50" t="s">
        <v>10485</v>
      </c>
      <c r="D840" s="50">
        <v>18.7</v>
      </c>
      <c r="E840" s="50">
        <v>16.3</v>
      </c>
      <c r="F840" s="50">
        <v>48.9</v>
      </c>
      <c r="G840" s="50">
        <v>38.2</v>
      </c>
      <c r="H840" s="50">
        <v>61.2</v>
      </c>
    </row>
    <row r="841" ht="60" customHeight="1" spans="1:8">
      <c r="A841" s="52" t="s">
        <v>847</v>
      </c>
      <c r="B841" s="53" t="s">
        <v>10484</v>
      </c>
      <c r="C841" s="52" t="s">
        <v>10485</v>
      </c>
      <c r="D841" s="52">
        <v>18.8</v>
      </c>
      <c r="E841" s="52">
        <v>14.4</v>
      </c>
      <c r="F841" s="52">
        <v>52.4</v>
      </c>
      <c r="G841" s="52">
        <v>37.1</v>
      </c>
      <c r="H841" s="52">
        <v>94</v>
      </c>
    </row>
    <row r="842" ht="87.75" customHeight="1" spans="1:8">
      <c r="A842" s="50" t="s">
        <v>857</v>
      </c>
      <c r="B842" s="51" t="s">
        <v>10484</v>
      </c>
      <c r="C842" s="50" t="s">
        <v>10485</v>
      </c>
      <c r="D842" s="50">
        <v>22.7</v>
      </c>
      <c r="E842" s="50">
        <v>24.6</v>
      </c>
      <c r="F842" s="50">
        <v>35.9</v>
      </c>
      <c r="G842" s="50">
        <v>42.4</v>
      </c>
      <c r="H842" s="50">
        <v>88.2</v>
      </c>
    </row>
    <row r="843" ht="74.25" customHeight="1" spans="1:8">
      <c r="A843" s="50" t="s">
        <v>1855</v>
      </c>
      <c r="B843" s="51" t="s">
        <v>10484</v>
      </c>
      <c r="C843" s="50" t="s">
        <v>10485</v>
      </c>
      <c r="D843" s="50">
        <v>32.6</v>
      </c>
      <c r="E843" s="50">
        <v>25.4</v>
      </c>
      <c r="F843" s="50">
        <v>29.5</v>
      </c>
      <c r="G843" s="50">
        <v>43.4</v>
      </c>
      <c r="H843" s="50">
        <v>33.1</v>
      </c>
    </row>
    <row r="844" ht="87.75" customHeight="1" spans="1:8">
      <c r="A844" s="50" t="s">
        <v>1865</v>
      </c>
      <c r="B844" s="51" t="s">
        <v>10484</v>
      </c>
      <c r="C844" s="50" t="s">
        <v>10485</v>
      </c>
      <c r="D844" s="50">
        <v>18.9</v>
      </c>
      <c r="E844" s="50">
        <v>20.3</v>
      </c>
      <c r="F844" s="50">
        <v>49.9</v>
      </c>
      <c r="G844" s="50">
        <v>46.1</v>
      </c>
      <c r="H844" s="50">
        <v>47.4</v>
      </c>
    </row>
    <row r="845" ht="87.75" customHeight="1" spans="1:8">
      <c r="A845" s="50" t="s">
        <v>885</v>
      </c>
      <c r="B845" s="51" t="s">
        <v>10484</v>
      </c>
      <c r="C845" s="50" t="s">
        <v>10485</v>
      </c>
      <c r="D845" s="50">
        <v>15.4</v>
      </c>
      <c r="E845" s="50">
        <v>11.1</v>
      </c>
      <c r="F845" s="50">
        <v>69.5</v>
      </c>
      <c r="G845" s="50">
        <v>36.9</v>
      </c>
      <c r="H845" s="50">
        <v>52.1</v>
      </c>
    </row>
    <row r="846" ht="87.75" customHeight="1" spans="1:8">
      <c r="A846" s="50" t="s">
        <v>890</v>
      </c>
      <c r="B846" s="51" t="s">
        <v>10484</v>
      </c>
      <c r="C846" s="50" t="s">
        <v>10485</v>
      </c>
      <c r="D846" s="50">
        <v>20.7</v>
      </c>
      <c r="E846" s="50">
        <v>19.6</v>
      </c>
      <c r="F846" s="50">
        <v>55.1</v>
      </c>
      <c r="G846" s="50">
        <v>65</v>
      </c>
      <c r="H846" s="50">
        <v>32.2</v>
      </c>
    </row>
    <row r="847" ht="87.75" customHeight="1" spans="1:8">
      <c r="A847" s="50" t="s">
        <v>899</v>
      </c>
      <c r="B847" s="51" t="s">
        <v>10484</v>
      </c>
      <c r="C847" s="50" t="s">
        <v>10485</v>
      </c>
      <c r="D847" s="50">
        <v>20.4</v>
      </c>
      <c r="E847" s="50">
        <v>14.6</v>
      </c>
      <c r="F847" s="50">
        <v>56.7</v>
      </c>
      <c r="G847" s="50">
        <v>83.5</v>
      </c>
      <c r="H847" s="50">
        <v>26.6</v>
      </c>
    </row>
    <row r="848" ht="74.25" customHeight="1" spans="1:8">
      <c r="A848" s="50" t="s">
        <v>6804</v>
      </c>
      <c r="B848" s="51" t="s">
        <v>10484</v>
      </c>
      <c r="C848" s="50" t="s">
        <v>10485</v>
      </c>
      <c r="D848" s="50">
        <v>17.7</v>
      </c>
      <c r="E848" s="50">
        <v>14.2</v>
      </c>
      <c r="F848" s="50">
        <v>58</v>
      </c>
      <c r="G848" s="50">
        <v>37</v>
      </c>
      <c r="H848" s="50">
        <v>49.1</v>
      </c>
    </row>
    <row r="849" ht="121.5" customHeight="1" spans="1:8">
      <c r="A849" s="50" t="s">
        <v>10501</v>
      </c>
      <c r="B849" s="51" t="s">
        <v>10484</v>
      </c>
      <c r="C849" s="50" t="s">
        <v>10485</v>
      </c>
      <c r="D849" s="50">
        <v>14.2</v>
      </c>
      <c r="E849" s="50">
        <v>11.8</v>
      </c>
      <c r="F849" s="50">
        <v>62</v>
      </c>
      <c r="G849" s="50">
        <v>38.2</v>
      </c>
      <c r="H849" s="50">
        <v>44.6</v>
      </c>
    </row>
    <row r="850" ht="74.25" customHeight="1" spans="1:8">
      <c r="A850" s="50" t="s">
        <v>930</v>
      </c>
      <c r="B850" s="51" t="s">
        <v>10484</v>
      </c>
      <c r="C850" s="50" t="s">
        <v>10485</v>
      </c>
      <c r="D850" s="50">
        <v>32.3</v>
      </c>
      <c r="E850" s="50">
        <v>33.1</v>
      </c>
      <c r="F850" s="50">
        <v>26.2</v>
      </c>
      <c r="G850" s="50">
        <v>70.4</v>
      </c>
      <c r="H850" s="50">
        <v>44.3</v>
      </c>
    </row>
    <row r="851" ht="87.75" customHeight="1" spans="1:8">
      <c r="A851" s="50" t="s">
        <v>10502</v>
      </c>
      <c r="B851" s="51" t="s">
        <v>10484</v>
      </c>
      <c r="C851" s="50" t="s">
        <v>10485</v>
      </c>
      <c r="D851" s="50">
        <v>34.2</v>
      </c>
      <c r="E851" s="50">
        <v>19.1</v>
      </c>
      <c r="F851" s="50">
        <v>42.2</v>
      </c>
      <c r="G851" s="50">
        <v>38.7</v>
      </c>
      <c r="H851" s="50">
        <v>29.4</v>
      </c>
    </row>
    <row r="852" ht="87.75" customHeight="1" spans="1:8">
      <c r="A852" s="50" t="s">
        <v>1717</v>
      </c>
      <c r="B852" s="51" t="s">
        <v>10484</v>
      </c>
      <c r="C852" s="50" t="s">
        <v>10485</v>
      </c>
      <c r="D852" s="50">
        <v>17.4</v>
      </c>
      <c r="E852" s="50">
        <v>9.9</v>
      </c>
      <c r="F852" s="50">
        <v>67.2</v>
      </c>
      <c r="G852" s="50">
        <v>36.9</v>
      </c>
      <c r="H852" s="50">
        <v>23.1</v>
      </c>
    </row>
    <row r="853" ht="87.75" customHeight="1" spans="1:8">
      <c r="A853" s="50" t="s">
        <v>946</v>
      </c>
      <c r="B853" s="51" t="s">
        <v>10484</v>
      </c>
      <c r="C853" s="50" t="s">
        <v>10485</v>
      </c>
      <c r="D853" s="50">
        <v>15.6</v>
      </c>
      <c r="E853" s="50">
        <v>9</v>
      </c>
      <c r="F853" s="50">
        <v>74.6</v>
      </c>
      <c r="G853" s="50">
        <v>37</v>
      </c>
      <c r="H853" s="50">
        <v>25.1</v>
      </c>
    </row>
    <row r="854" ht="91.5" customHeight="1" spans="1:8">
      <c r="A854" s="50" t="s">
        <v>948</v>
      </c>
      <c r="B854" s="51" t="s">
        <v>10484</v>
      </c>
      <c r="C854" s="50" t="s">
        <v>10485</v>
      </c>
      <c r="D854" s="50">
        <v>36.8</v>
      </c>
      <c r="E854" s="50">
        <v>13.8</v>
      </c>
      <c r="F854" s="50">
        <v>36.8</v>
      </c>
      <c r="G854" s="50">
        <v>37.3</v>
      </c>
      <c r="H854" s="50">
        <v>41.5</v>
      </c>
    </row>
    <row r="855" ht="74.25" customHeight="1" spans="1:8">
      <c r="A855" s="50" t="s">
        <v>950</v>
      </c>
      <c r="B855" s="51" t="s">
        <v>10484</v>
      </c>
      <c r="C855" s="50" t="s">
        <v>10485</v>
      </c>
      <c r="D855" s="50">
        <v>21.5</v>
      </c>
      <c r="E855" s="50">
        <v>19.3</v>
      </c>
      <c r="F855" s="50">
        <v>46</v>
      </c>
      <c r="G855" s="50">
        <v>42.6</v>
      </c>
      <c r="H855" s="50">
        <v>48.5</v>
      </c>
    </row>
    <row r="856" ht="87.75" customHeight="1" spans="1:8">
      <c r="A856" s="50" t="s">
        <v>1889</v>
      </c>
      <c r="B856" s="51" t="s">
        <v>10484</v>
      </c>
      <c r="C856" s="50" t="s">
        <v>10485</v>
      </c>
      <c r="D856" s="50">
        <v>17.9</v>
      </c>
      <c r="E856" s="50">
        <v>21.3</v>
      </c>
      <c r="F856" s="50">
        <v>55.7</v>
      </c>
      <c r="G856" s="50">
        <v>38.8</v>
      </c>
      <c r="H856" s="50">
        <v>26.3</v>
      </c>
    </row>
    <row r="857" ht="74.25" customHeight="1" spans="1:8">
      <c r="A857" s="50" t="s">
        <v>2183</v>
      </c>
      <c r="B857" s="51" t="s">
        <v>10484</v>
      </c>
      <c r="C857" s="50" t="s">
        <v>10485</v>
      </c>
      <c r="D857" s="50">
        <v>18.1</v>
      </c>
      <c r="E857" s="50">
        <v>17.6</v>
      </c>
      <c r="F857" s="50">
        <v>49.4</v>
      </c>
      <c r="G857" s="50">
        <v>40.1</v>
      </c>
      <c r="H857" s="50">
        <v>47.3</v>
      </c>
    </row>
    <row r="858" ht="87.75" customHeight="1" spans="1:8">
      <c r="A858" s="50" t="s">
        <v>965</v>
      </c>
      <c r="B858" s="51" t="s">
        <v>10484</v>
      </c>
      <c r="C858" s="50" t="s">
        <v>10485</v>
      </c>
      <c r="D858" s="50">
        <v>25.1</v>
      </c>
      <c r="E858" s="50">
        <v>11.7</v>
      </c>
      <c r="F858" s="50">
        <v>64</v>
      </c>
      <c r="G858" s="50">
        <v>40.2</v>
      </c>
      <c r="H858" s="50">
        <v>20.5</v>
      </c>
    </row>
    <row r="859" ht="87.75" customHeight="1" spans="1:8">
      <c r="A859" s="50" t="s">
        <v>968</v>
      </c>
      <c r="B859" s="51" t="s">
        <v>10484</v>
      </c>
      <c r="C859" s="50" t="s">
        <v>10485</v>
      </c>
      <c r="D859" s="50">
        <v>17.2</v>
      </c>
      <c r="E859" s="50">
        <v>14.4</v>
      </c>
      <c r="F859" s="50">
        <v>60.1</v>
      </c>
      <c r="G859" s="50">
        <v>55</v>
      </c>
      <c r="H859" s="50">
        <v>29</v>
      </c>
    </row>
    <row r="860" ht="87.75" customHeight="1" spans="1:8">
      <c r="A860" s="50" t="s">
        <v>10503</v>
      </c>
      <c r="B860" s="51" t="s">
        <v>10484</v>
      </c>
      <c r="C860" s="50" t="s">
        <v>10485</v>
      </c>
      <c r="D860" s="50">
        <v>18.9</v>
      </c>
      <c r="E860" s="50">
        <v>21.9</v>
      </c>
      <c r="F860" s="50">
        <v>52.8</v>
      </c>
      <c r="G860" s="50">
        <v>39.6</v>
      </c>
      <c r="H860" s="50">
        <v>53</v>
      </c>
    </row>
    <row r="861" ht="91.5" customHeight="1" spans="1:8">
      <c r="A861" s="50" t="s">
        <v>1001</v>
      </c>
      <c r="B861" s="51" t="s">
        <v>10484</v>
      </c>
      <c r="C861" s="50" t="s">
        <v>10485</v>
      </c>
      <c r="D861" s="50">
        <v>16.2</v>
      </c>
      <c r="E861" s="50">
        <v>14.8</v>
      </c>
      <c r="F861" s="50">
        <v>69.9</v>
      </c>
      <c r="G861" s="50">
        <v>61.1</v>
      </c>
      <c r="H861" s="50">
        <v>25.1</v>
      </c>
    </row>
    <row r="862" ht="87.75" customHeight="1" spans="1:8">
      <c r="A862" s="50" t="s">
        <v>1036</v>
      </c>
      <c r="B862" s="51" t="s">
        <v>10484</v>
      </c>
      <c r="C862" s="50" t="s">
        <v>10485</v>
      </c>
      <c r="D862" s="50">
        <v>32.5</v>
      </c>
      <c r="E862" s="50">
        <v>23.5</v>
      </c>
      <c r="F862" s="50">
        <v>29.7</v>
      </c>
      <c r="G862" s="50">
        <v>49.6</v>
      </c>
      <c r="H862" s="50">
        <v>38.6</v>
      </c>
    </row>
    <row r="863" ht="87.75" customHeight="1" spans="1:8">
      <c r="A863" s="50" t="s">
        <v>10504</v>
      </c>
      <c r="B863" s="51" t="s">
        <v>10484</v>
      </c>
      <c r="C863" s="50" t="s">
        <v>10485</v>
      </c>
      <c r="D863" s="50">
        <v>27.2</v>
      </c>
      <c r="E863" s="50">
        <v>24</v>
      </c>
      <c r="F863" s="50">
        <v>50.1</v>
      </c>
      <c r="G863" s="50">
        <v>37.1</v>
      </c>
      <c r="H863" s="50">
        <v>17.8</v>
      </c>
    </row>
    <row r="864" ht="106.5" customHeight="1" spans="1:8">
      <c r="A864" s="50" t="s">
        <v>10505</v>
      </c>
      <c r="B864" s="51" t="s">
        <v>10484</v>
      </c>
      <c r="C864" s="50" t="s">
        <v>10485</v>
      </c>
      <c r="D864" s="50">
        <v>34</v>
      </c>
      <c r="E864" s="50">
        <v>27.5</v>
      </c>
      <c r="F864" s="50">
        <v>34.2</v>
      </c>
      <c r="G864" s="50">
        <v>44.8</v>
      </c>
      <c r="H864" s="50">
        <v>23.9</v>
      </c>
    </row>
    <row r="865" ht="91.5" customHeight="1" spans="1:8">
      <c r="A865" s="50" t="s">
        <v>1734</v>
      </c>
      <c r="B865" s="51" t="s">
        <v>10484</v>
      </c>
      <c r="C865" s="50" t="s">
        <v>10485</v>
      </c>
      <c r="D865" s="50">
        <v>17.6</v>
      </c>
      <c r="E865" s="50">
        <v>15.6</v>
      </c>
      <c r="F865" s="50">
        <v>57</v>
      </c>
      <c r="G865" s="50">
        <v>40.2</v>
      </c>
      <c r="H865" s="50">
        <v>63.7</v>
      </c>
    </row>
    <row r="866" ht="87.75" customHeight="1" spans="1:8">
      <c r="A866" s="50" t="s">
        <v>1945</v>
      </c>
      <c r="B866" s="51" t="s">
        <v>10484</v>
      </c>
      <c r="C866" s="50" t="s">
        <v>10485</v>
      </c>
      <c r="D866" s="50">
        <v>15.5</v>
      </c>
      <c r="E866" s="50">
        <v>14.5</v>
      </c>
      <c r="F866" s="50">
        <v>60.6</v>
      </c>
      <c r="G866" s="50">
        <v>39</v>
      </c>
      <c r="H866" s="50">
        <v>43.4</v>
      </c>
    </row>
    <row r="867" ht="87.75" customHeight="1" spans="1:8">
      <c r="A867" s="50" t="s">
        <v>10506</v>
      </c>
      <c r="B867" s="51" t="s">
        <v>10484</v>
      </c>
      <c r="C867" s="50" t="s">
        <v>10485</v>
      </c>
      <c r="D867" s="50">
        <v>24</v>
      </c>
      <c r="E867" s="50">
        <v>32</v>
      </c>
      <c r="F867" s="50">
        <v>36</v>
      </c>
      <c r="G867" s="50">
        <v>41.8</v>
      </c>
      <c r="H867" s="50">
        <v>55.5</v>
      </c>
    </row>
    <row r="868" ht="91.5" customHeight="1" spans="1:8">
      <c r="A868" s="50" t="s">
        <v>10507</v>
      </c>
      <c r="B868" s="51" t="s">
        <v>10484</v>
      </c>
      <c r="C868" s="50" t="s">
        <v>10485</v>
      </c>
      <c r="D868" s="50">
        <v>21.4</v>
      </c>
      <c r="E868" s="50">
        <v>12.1</v>
      </c>
      <c r="F868" s="50">
        <v>62.9</v>
      </c>
      <c r="G868" s="50">
        <v>37.1</v>
      </c>
      <c r="H868" s="50">
        <v>43.2</v>
      </c>
    </row>
    <row r="869" ht="87.75" customHeight="1" spans="1:8">
      <c r="A869" s="50" t="s">
        <v>1082</v>
      </c>
      <c r="B869" s="51" t="s">
        <v>10484</v>
      </c>
      <c r="C869" s="50" t="s">
        <v>10485</v>
      </c>
      <c r="D869" s="50">
        <v>17.7</v>
      </c>
      <c r="E869" s="50">
        <v>9.9</v>
      </c>
      <c r="F869" s="50">
        <v>66.4</v>
      </c>
      <c r="G869" s="50">
        <v>37</v>
      </c>
      <c r="H869" s="50">
        <v>22.7</v>
      </c>
    </row>
    <row r="870" ht="60.75" customHeight="1" spans="1:8">
      <c r="A870" s="55" t="s">
        <v>1091</v>
      </c>
      <c r="B870" s="56" t="s">
        <v>10484</v>
      </c>
      <c r="C870" s="55" t="s">
        <v>10485</v>
      </c>
      <c r="D870" s="55">
        <v>28.8</v>
      </c>
      <c r="E870" s="55">
        <v>32.6</v>
      </c>
      <c r="F870" s="55">
        <v>28.2</v>
      </c>
      <c r="G870" s="55">
        <v>71.7</v>
      </c>
      <c r="H870" s="55">
        <v>65.5</v>
      </c>
    </row>
    <row r="871" ht="151.5" customHeight="1" spans="1:8">
      <c r="A871" s="50" t="s">
        <v>10508</v>
      </c>
      <c r="B871" s="51" t="s">
        <v>10484</v>
      </c>
      <c r="C871" s="50" t="s">
        <v>10485</v>
      </c>
      <c r="D871" s="50">
        <v>20.7</v>
      </c>
      <c r="E871" s="50">
        <v>9.2</v>
      </c>
      <c r="F871" s="50">
        <v>61.7</v>
      </c>
      <c r="G871" s="50">
        <v>37.3</v>
      </c>
      <c r="H871" s="50">
        <v>52.1</v>
      </c>
    </row>
    <row r="872" ht="87.75" customHeight="1" spans="1:8">
      <c r="A872" s="50" t="s">
        <v>10509</v>
      </c>
      <c r="B872" s="51" t="s">
        <v>10484</v>
      </c>
      <c r="C872" s="50" t="s">
        <v>10485</v>
      </c>
      <c r="D872" s="50">
        <v>18.5</v>
      </c>
      <c r="E872" s="50">
        <v>17.6</v>
      </c>
      <c r="F872" s="50">
        <v>54.7</v>
      </c>
      <c r="G872" s="50">
        <v>37.1</v>
      </c>
      <c r="H872" s="50">
        <v>44.7</v>
      </c>
    </row>
    <row r="873" ht="87.75" customHeight="1" spans="1:8">
      <c r="A873" s="50" t="s">
        <v>1133</v>
      </c>
      <c r="B873" s="51" t="s">
        <v>10484</v>
      </c>
      <c r="C873" s="50" t="s">
        <v>10485</v>
      </c>
      <c r="D873" s="50">
        <v>33.5</v>
      </c>
      <c r="E873" s="50">
        <v>18.6</v>
      </c>
      <c r="F873" s="50">
        <v>47.3</v>
      </c>
      <c r="G873" s="50">
        <v>52.9</v>
      </c>
      <c r="H873" s="50">
        <v>22.8</v>
      </c>
    </row>
    <row r="874" ht="74.25" customHeight="1" spans="1:8">
      <c r="A874" s="50" t="s">
        <v>1152</v>
      </c>
      <c r="B874" s="51" t="s">
        <v>10484</v>
      </c>
      <c r="C874" s="50" t="s">
        <v>10485</v>
      </c>
      <c r="D874" s="50">
        <v>27.5</v>
      </c>
      <c r="E874" s="50">
        <v>20.8</v>
      </c>
      <c r="F874" s="50">
        <v>41</v>
      </c>
      <c r="G874" s="50">
        <v>42.2</v>
      </c>
      <c r="H874" s="50">
        <v>46.9</v>
      </c>
    </row>
    <row r="875" ht="87.75" customHeight="1" spans="1:8">
      <c r="A875" s="50" t="s">
        <v>1156</v>
      </c>
      <c r="B875" s="51" t="s">
        <v>10484</v>
      </c>
      <c r="C875" s="50" t="s">
        <v>10485</v>
      </c>
      <c r="D875" s="50">
        <v>17.3</v>
      </c>
      <c r="E875" s="50">
        <v>14.4</v>
      </c>
      <c r="F875" s="50">
        <v>54.6</v>
      </c>
      <c r="G875" s="50">
        <v>37.5</v>
      </c>
      <c r="H875" s="50">
        <v>41.2</v>
      </c>
    </row>
    <row r="876" ht="60.75" customHeight="1" spans="1:8">
      <c r="A876" s="55" t="s">
        <v>1161</v>
      </c>
      <c r="B876" s="56" t="s">
        <v>10484</v>
      </c>
      <c r="C876" s="55" t="s">
        <v>10485</v>
      </c>
      <c r="D876" s="55">
        <v>38.8</v>
      </c>
      <c r="E876" s="55">
        <v>19.7</v>
      </c>
      <c r="F876" s="55">
        <v>23.9</v>
      </c>
      <c r="G876" s="55">
        <v>50.7</v>
      </c>
      <c r="H876" s="55">
        <v>61.8</v>
      </c>
    </row>
    <row r="877" ht="87.75" customHeight="1" spans="1:8">
      <c r="A877" s="50" t="s">
        <v>1166</v>
      </c>
      <c r="B877" s="51" t="s">
        <v>10484</v>
      </c>
      <c r="C877" s="50" t="s">
        <v>10485</v>
      </c>
      <c r="D877" s="50">
        <v>31.8</v>
      </c>
      <c r="E877" s="50">
        <v>24.7</v>
      </c>
      <c r="F877" s="50">
        <v>44.3</v>
      </c>
      <c r="G877" s="50">
        <v>44.9</v>
      </c>
      <c r="H877" s="50">
        <v>33.7</v>
      </c>
    </row>
    <row r="878" ht="87.75" customHeight="1" spans="1:8">
      <c r="A878" s="50" t="s">
        <v>1169</v>
      </c>
      <c r="B878" s="51" t="s">
        <v>10484</v>
      </c>
      <c r="C878" s="50" t="s">
        <v>10485</v>
      </c>
      <c r="D878" s="50">
        <v>30.6</v>
      </c>
      <c r="E878" s="50">
        <v>9.9</v>
      </c>
      <c r="F878" s="50">
        <v>51.2</v>
      </c>
      <c r="G878" s="50">
        <v>41</v>
      </c>
      <c r="H878" s="50">
        <v>20.8</v>
      </c>
    </row>
    <row r="879" ht="87.75" customHeight="1" spans="1:8">
      <c r="A879" s="50" t="s">
        <v>10510</v>
      </c>
      <c r="B879" s="51" t="s">
        <v>10484</v>
      </c>
      <c r="C879" s="50" t="s">
        <v>10485</v>
      </c>
      <c r="D879" s="50">
        <v>19.7</v>
      </c>
      <c r="E879" s="50">
        <v>11</v>
      </c>
      <c r="F879" s="50">
        <v>59.8</v>
      </c>
      <c r="G879" s="50">
        <v>41.3</v>
      </c>
      <c r="H879" s="50">
        <v>27.6</v>
      </c>
    </row>
    <row r="880" ht="74.25" customHeight="1" spans="1:8">
      <c r="A880" s="50" t="s">
        <v>1176</v>
      </c>
      <c r="B880" s="51" t="s">
        <v>10484</v>
      </c>
      <c r="C880" s="50" t="s">
        <v>10485</v>
      </c>
      <c r="D880" s="50">
        <v>18.4</v>
      </c>
      <c r="E880" s="50">
        <v>9.4</v>
      </c>
      <c r="F880" s="50">
        <v>55.4</v>
      </c>
      <c r="G880" s="50">
        <v>43</v>
      </c>
      <c r="H880" s="50">
        <v>74.1</v>
      </c>
    </row>
    <row r="881" ht="74.25" customHeight="1" spans="1:8">
      <c r="A881" s="50" t="s">
        <v>1178</v>
      </c>
      <c r="B881" s="51" t="s">
        <v>10484</v>
      </c>
      <c r="C881" s="50" t="s">
        <v>10485</v>
      </c>
      <c r="D881" s="50">
        <v>21.8</v>
      </c>
      <c r="E881" s="50">
        <v>8.9</v>
      </c>
      <c r="F881" s="50">
        <v>52.9</v>
      </c>
      <c r="G881" s="50">
        <v>37.9</v>
      </c>
      <c r="H881" s="50">
        <v>79.3</v>
      </c>
    </row>
    <row r="882" ht="121.5" customHeight="1" spans="1:8">
      <c r="A882" s="50" t="s">
        <v>1181</v>
      </c>
      <c r="B882" s="51" t="s">
        <v>10484</v>
      </c>
      <c r="C882" s="50" t="s">
        <v>10485</v>
      </c>
      <c r="D882" s="50">
        <v>18.4</v>
      </c>
      <c r="E882" s="50">
        <v>18.6</v>
      </c>
      <c r="F882" s="50">
        <v>57</v>
      </c>
      <c r="G882" s="50">
        <v>71.8</v>
      </c>
      <c r="H882" s="50">
        <v>36</v>
      </c>
    </row>
    <row r="883" ht="74.25" customHeight="1" spans="1:8">
      <c r="A883" s="50" t="s">
        <v>1188</v>
      </c>
      <c r="B883" s="51" t="s">
        <v>10484</v>
      </c>
      <c r="C883" s="50" t="s">
        <v>10485</v>
      </c>
      <c r="D883" s="50">
        <v>18.9</v>
      </c>
      <c r="E883" s="50">
        <v>16.1</v>
      </c>
      <c r="F883" s="50">
        <v>39.5</v>
      </c>
      <c r="G883" s="50">
        <v>37.3</v>
      </c>
      <c r="H883" s="50">
        <v>87.7</v>
      </c>
    </row>
    <row r="884" ht="87.75" customHeight="1" spans="1:8">
      <c r="A884" s="50" t="s">
        <v>10511</v>
      </c>
      <c r="B884" s="51" t="s">
        <v>10484</v>
      </c>
      <c r="C884" s="50" t="s">
        <v>10485</v>
      </c>
      <c r="D884" s="50">
        <v>16.9</v>
      </c>
      <c r="E884" s="50">
        <v>9.6</v>
      </c>
      <c r="F884" s="50">
        <v>68.4</v>
      </c>
      <c r="G884" s="50">
        <v>37.2</v>
      </c>
      <c r="H884" s="50">
        <v>17.2</v>
      </c>
    </row>
    <row r="885" ht="87.75" customHeight="1" spans="1:8">
      <c r="A885" s="50" t="s">
        <v>1191</v>
      </c>
      <c r="B885" s="51" t="s">
        <v>10484</v>
      </c>
      <c r="C885" s="50" t="s">
        <v>10485</v>
      </c>
      <c r="D885" s="50">
        <v>33.3</v>
      </c>
      <c r="E885" s="50">
        <v>25.2</v>
      </c>
      <c r="F885" s="50">
        <v>38.5</v>
      </c>
      <c r="G885" s="50">
        <v>46.7</v>
      </c>
      <c r="H885" s="50">
        <v>33.1</v>
      </c>
    </row>
    <row r="886" ht="87.75" customHeight="1" spans="1:8">
      <c r="A886" s="50" t="s">
        <v>1203</v>
      </c>
      <c r="B886" s="51" t="s">
        <v>10484</v>
      </c>
      <c r="C886" s="50" t="s">
        <v>10485</v>
      </c>
      <c r="D886" s="50">
        <v>23</v>
      </c>
      <c r="E886" s="50">
        <v>11</v>
      </c>
      <c r="F886" s="50">
        <v>60.5</v>
      </c>
      <c r="G886" s="50">
        <v>39.4</v>
      </c>
      <c r="H886" s="50">
        <v>23.8</v>
      </c>
    </row>
    <row r="887" ht="73.5" customHeight="1" spans="1:8">
      <c r="A887" s="52" t="s">
        <v>1206</v>
      </c>
      <c r="B887" s="53" t="s">
        <v>10484</v>
      </c>
      <c r="C887" s="52" t="s">
        <v>10485</v>
      </c>
      <c r="D887" s="52">
        <v>18.2</v>
      </c>
      <c r="E887" s="52">
        <v>10.2</v>
      </c>
      <c r="F887" s="52">
        <v>61.5</v>
      </c>
      <c r="G887" s="52">
        <v>38.9</v>
      </c>
      <c r="H887" s="52">
        <v>68.5</v>
      </c>
    </row>
    <row r="888" ht="61.5" customHeight="1" spans="1:8">
      <c r="A888" s="52" t="s">
        <v>1210</v>
      </c>
      <c r="B888" s="53" t="s">
        <v>10484</v>
      </c>
      <c r="C888" s="52" t="s">
        <v>10485</v>
      </c>
      <c r="D888" s="52">
        <v>29.2</v>
      </c>
      <c r="E888" s="52">
        <v>35.6</v>
      </c>
      <c r="F888" s="52">
        <v>27.5</v>
      </c>
      <c r="G888" s="52">
        <v>88</v>
      </c>
      <c r="H888" s="52">
        <v>44.2</v>
      </c>
    </row>
    <row r="889" ht="87.75" customHeight="1" spans="1:8">
      <c r="A889" s="50" t="s">
        <v>1980</v>
      </c>
      <c r="B889" s="51" t="s">
        <v>10484</v>
      </c>
      <c r="C889" s="50" t="s">
        <v>10485</v>
      </c>
      <c r="D889" s="50">
        <v>15.3</v>
      </c>
      <c r="E889" s="50">
        <v>9.6</v>
      </c>
      <c r="F889" s="50">
        <v>65.3</v>
      </c>
      <c r="G889" s="50">
        <v>37.5</v>
      </c>
      <c r="H889" s="50">
        <v>47.1</v>
      </c>
    </row>
    <row r="890" ht="87.75" customHeight="1" spans="1:8">
      <c r="A890" s="50" t="s">
        <v>1217</v>
      </c>
      <c r="B890" s="51" t="s">
        <v>10484</v>
      </c>
      <c r="C890" s="50" t="s">
        <v>10485</v>
      </c>
      <c r="D890" s="50">
        <v>18.3</v>
      </c>
      <c r="E890" s="50">
        <v>23</v>
      </c>
      <c r="F890" s="50">
        <v>46.3</v>
      </c>
      <c r="G890" s="50">
        <v>38.9</v>
      </c>
      <c r="H890" s="50">
        <v>57.6</v>
      </c>
    </row>
    <row r="891" ht="87.75" customHeight="1" spans="1:8">
      <c r="A891" s="50" t="s">
        <v>10512</v>
      </c>
      <c r="B891" s="51" t="s">
        <v>10484</v>
      </c>
      <c r="C891" s="50" t="s">
        <v>10485</v>
      </c>
      <c r="D891" s="50">
        <v>18.2</v>
      </c>
      <c r="E891" s="50">
        <v>14.2</v>
      </c>
      <c r="F891" s="50">
        <v>55.2</v>
      </c>
      <c r="G891" s="50">
        <v>38.4</v>
      </c>
      <c r="H891" s="50">
        <v>47.9</v>
      </c>
    </row>
    <row r="892" ht="87.75" customHeight="1" spans="1:8">
      <c r="A892" s="50" t="s">
        <v>1981</v>
      </c>
      <c r="B892" s="51" t="s">
        <v>10484</v>
      </c>
      <c r="C892" s="50" t="s">
        <v>10485</v>
      </c>
      <c r="D892" s="50">
        <v>18.6</v>
      </c>
      <c r="E892" s="50">
        <v>27.6</v>
      </c>
      <c r="F892" s="50">
        <v>45.3</v>
      </c>
      <c r="G892" s="50">
        <v>47</v>
      </c>
      <c r="H892" s="50">
        <v>54.7</v>
      </c>
    </row>
    <row r="893" ht="74.25" customHeight="1" spans="1:8">
      <c r="A893" s="50" t="s">
        <v>1224</v>
      </c>
      <c r="B893" s="51" t="s">
        <v>10484</v>
      </c>
      <c r="C893" s="50" t="s">
        <v>10485</v>
      </c>
      <c r="D893" s="50">
        <v>16.7</v>
      </c>
      <c r="E893" s="50">
        <v>16.5</v>
      </c>
      <c r="F893" s="50">
        <v>58.8</v>
      </c>
      <c r="G893" s="50">
        <v>37.4</v>
      </c>
      <c r="H893" s="50">
        <v>57.3</v>
      </c>
    </row>
    <row r="894" ht="87.75" customHeight="1" spans="1:8">
      <c r="A894" s="50" t="s">
        <v>6750</v>
      </c>
      <c r="B894" s="51" t="s">
        <v>10484</v>
      </c>
      <c r="C894" s="50" t="s">
        <v>10485</v>
      </c>
      <c r="D894" s="50">
        <v>21</v>
      </c>
      <c r="E894" s="50">
        <v>10.6</v>
      </c>
      <c r="F894" s="50">
        <v>60.7</v>
      </c>
      <c r="G894" s="50">
        <v>37.4</v>
      </c>
      <c r="H894" s="50">
        <v>58.9</v>
      </c>
    </row>
    <row r="895" ht="87.75" customHeight="1" spans="1:8">
      <c r="A895" s="50" t="s">
        <v>1994</v>
      </c>
      <c r="B895" s="51" t="s">
        <v>10484</v>
      </c>
      <c r="C895" s="50" t="s">
        <v>10485</v>
      </c>
      <c r="D895" s="50">
        <v>21.9</v>
      </c>
      <c r="E895" s="50">
        <v>19.5</v>
      </c>
      <c r="F895" s="50">
        <v>47.1</v>
      </c>
      <c r="G895" s="50">
        <v>42.7</v>
      </c>
      <c r="H895" s="50">
        <v>47.9</v>
      </c>
    </row>
    <row r="896" ht="87.75" customHeight="1" spans="1:8">
      <c r="A896" s="50" t="s">
        <v>10513</v>
      </c>
      <c r="B896" s="51" t="s">
        <v>10484</v>
      </c>
      <c r="C896" s="50" t="s">
        <v>10485</v>
      </c>
      <c r="D896" s="50">
        <v>20.7</v>
      </c>
      <c r="E896" s="50">
        <v>19.5</v>
      </c>
      <c r="F896" s="50">
        <v>49.1</v>
      </c>
      <c r="G896" s="50">
        <v>41.9</v>
      </c>
      <c r="H896" s="50">
        <v>42.2</v>
      </c>
    </row>
    <row r="897" ht="73.5" customHeight="1" spans="1:8">
      <c r="A897" s="52" t="s">
        <v>1250</v>
      </c>
      <c r="B897" s="53" t="s">
        <v>10484</v>
      </c>
      <c r="C897" s="52" t="s">
        <v>10485</v>
      </c>
      <c r="D897" s="52">
        <v>18.2</v>
      </c>
      <c r="E897" s="52">
        <v>10.6</v>
      </c>
      <c r="F897" s="52">
        <v>66.8</v>
      </c>
      <c r="G897" s="52">
        <v>38.1</v>
      </c>
      <c r="H897" s="52">
        <v>28.9</v>
      </c>
    </row>
    <row r="898" ht="87.75" customHeight="1" spans="1:8">
      <c r="A898" s="50" t="s">
        <v>6628</v>
      </c>
      <c r="B898" s="51" t="s">
        <v>10484</v>
      </c>
      <c r="C898" s="50" t="s">
        <v>10485</v>
      </c>
      <c r="D898" s="50">
        <v>15.5</v>
      </c>
      <c r="E898" s="50">
        <v>12.4</v>
      </c>
      <c r="F898" s="50">
        <v>58.8</v>
      </c>
      <c r="G898" s="50">
        <v>38.8</v>
      </c>
      <c r="H898" s="50">
        <v>47</v>
      </c>
    </row>
    <row r="899" ht="87.75" customHeight="1" spans="1:8">
      <c r="A899" s="50" t="s">
        <v>1252</v>
      </c>
      <c r="B899" s="51" t="s">
        <v>10484</v>
      </c>
      <c r="C899" s="50" t="s">
        <v>10485</v>
      </c>
      <c r="D899" s="50">
        <v>32.8</v>
      </c>
      <c r="E899" s="50">
        <v>22.5</v>
      </c>
      <c r="F899" s="50">
        <v>35.8</v>
      </c>
      <c r="G899" s="50">
        <v>69.8</v>
      </c>
      <c r="H899" s="50">
        <v>45.7</v>
      </c>
    </row>
    <row r="900" ht="87.75" customHeight="1" spans="1:8">
      <c r="A900" s="50" t="s">
        <v>1258</v>
      </c>
      <c r="B900" s="51" t="s">
        <v>10484</v>
      </c>
      <c r="C900" s="50" t="s">
        <v>10485</v>
      </c>
      <c r="D900" s="50">
        <v>21.8</v>
      </c>
      <c r="E900" s="50">
        <v>27.7</v>
      </c>
      <c r="F900" s="50">
        <v>34.5</v>
      </c>
      <c r="G900" s="50">
        <v>52.2</v>
      </c>
      <c r="H900" s="50">
        <v>57.6</v>
      </c>
    </row>
    <row r="901" ht="91.5" customHeight="1" spans="1:8">
      <c r="A901" s="50" t="s">
        <v>1763</v>
      </c>
      <c r="B901" s="51" t="s">
        <v>10484</v>
      </c>
      <c r="C901" s="50" t="s">
        <v>10485</v>
      </c>
      <c r="D901" s="50">
        <v>19.8</v>
      </c>
      <c r="E901" s="50">
        <v>18.2</v>
      </c>
      <c r="F901" s="50">
        <v>58.7</v>
      </c>
      <c r="G901" s="50">
        <v>39.6</v>
      </c>
      <c r="H901" s="50">
        <v>51.5</v>
      </c>
    </row>
    <row r="902" ht="87.75" customHeight="1" spans="1:8">
      <c r="A902" s="50" t="s">
        <v>2005</v>
      </c>
      <c r="B902" s="51" t="s">
        <v>10484</v>
      </c>
      <c r="C902" s="50" t="s">
        <v>10485</v>
      </c>
      <c r="D902" s="50">
        <v>19.6</v>
      </c>
      <c r="E902" s="50">
        <v>16.7</v>
      </c>
      <c r="F902" s="50">
        <v>53.4</v>
      </c>
      <c r="G902" s="50">
        <v>37.5</v>
      </c>
      <c r="H902" s="50">
        <v>62.6</v>
      </c>
    </row>
    <row r="903" ht="87.75" customHeight="1" spans="1:8">
      <c r="A903" s="50" t="s">
        <v>10514</v>
      </c>
      <c r="B903" s="51" t="s">
        <v>10484</v>
      </c>
      <c r="C903" s="50" t="s">
        <v>10485</v>
      </c>
      <c r="D903" s="50">
        <v>40.9</v>
      </c>
      <c r="E903" s="50">
        <v>17.8</v>
      </c>
      <c r="F903" s="50">
        <v>32.6</v>
      </c>
      <c r="G903" s="50">
        <v>46.7</v>
      </c>
      <c r="H903" s="50">
        <v>36.8</v>
      </c>
    </row>
    <row r="904" ht="74.25" customHeight="1" spans="1:8">
      <c r="A904" s="50" t="s">
        <v>1267</v>
      </c>
      <c r="B904" s="51" t="s">
        <v>10484</v>
      </c>
      <c r="C904" s="50" t="s">
        <v>10485</v>
      </c>
      <c r="D904" s="50">
        <v>37.5</v>
      </c>
      <c r="E904" s="50">
        <v>16.6</v>
      </c>
      <c r="F904" s="50">
        <v>37.9</v>
      </c>
      <c r="G904" s="50">
        <v>38.7</v>
      </c>
      <c r="H904" s="50">
        <v>25.6</v>
      </c>
    </row>
    <row r="905" ht="74.25" customHeight="1" spans="1:8">
      <c r="A905" s="50" t="s">
        <v>10515</v>
      </c>
      <c r="B905" s="51" t="s">
        <v>10484</v>
      </c>
      <c r="C905" s="50" t="s">
        <v>10485</v>
      </c>
      <c r="D905" s="50">
        <v>23.9</v>
      </c>
      <c r="E905" s="50">
        <v>29.7</v>
      </c>
      <c r="F905" s="50">
        <v>34</v>
      </c>
      <c r="G905" s="50">
        <v>38.1</v>
      </c>
      <c r="H905" s="50">
        <v>66.7</v>
      </c>
    </row>
    <row r="906" ht="87.75" customHeight="1" spans="1:8">
      <c r="A906" s="50" t="s">
        <v>10516</v>
      </c>
      <c r="B906" s="51" t="s">
        <v>10484</v>
      </c>
      <c r="C906" s="50" t="s">
        <v>10485</v>
      </c>
      <c r="D906" s="50">
        <v>25.3</v>
      </c>
      <c r="E906" s="50">
        <v>9.3</v>
      </c>
      <c r="F906" s="50">
        <v>55.7</v>
      </c>
      <c r="G906" s="50">
        <v>37</v>
      </c>
      <c r="H906" s="50">
        <v>41.9</v>
      </c>
    </row>
    <row r="907" ht="74.25" customHeight="1" spans="1:8">
      <c r="A907" s="50" t="s">
        <v>2019</v>
      </c>
      <c r="B907" s="51" t="s">
        <v>10484</v>
      </c>
      <c r="C907" s="50" t="s">
        <v>10485</v>
      </c>
      <c r="D907" s="50">
        <v>29.3</v>
      </c>
      <c r="E907" s="50">
        <v>17.7</v>
      </c>
      <c r="F907" s="50">
        <v>42.2</v>
      </c>
      <c r="G907" s="50">
        <v>37.2</v>
      </c>
      <c r="H907" s="50">
        <v>29.9</v>
      </c>
    </row>
    <row r="908" ht="87.75" customHeight="1" spans="1:8">
      <c r="A908" s="50" t="s">
        <v>10517</v>
      </c>
      <c r="B908" s="51" t="s">
        <v>10484</v>
      </c>
      <c r="C908" s="50" t="s">
        <v>10485</v>
      </c>
      <c r="D908" s="50">
        <v>24.4</v>
      </c>
      <c r="E908" s="50">
        <v>28.9</v>
      </c>
      <c r="F908" s="50">
        <v>38.8</v>
      </c>
      <c r="G908" s="50">
        <v>58.9</v>
      </c>
      <c r="H908" s="50">
        <v>57.6</v>
      </c>
    </row>
    <row r="909" ht="74.25" customHeight="1" spans="1:8">
      <c r="A909" s="50" t="s">
        <v>1289</v>
      </c>
      <c r="B909" s="51" t="s">
        <v>10484</v>
      </c>
      <c r="C909" s="50" t="s">
        <v>10485</v>
      </c>
      <c r="D909" s="50">
        <v>22.8</v>
      </c>
      <c r="E909" s="50">
        <v>18.5</v>
      </c>
      <c r="F909" s="50">
        <v>44.9</v>
      </c>
      <c r="G909" s="50">
        <v>40.6</v>
      </c>
      <c r="H909" s="50">
        <v>41.6</v>
      </c>
    </row>
    <row r="910" ht="74.25" customHeight="1" spans="1:8">
      <c r="A910" s="50" t="s">
        <v>2028</v>
      </c>
      <c r="B910" s="51" t="s">
        <v>10484</v>
      </c>
      <c r="C910" s="50" t="s">
        <v>10485</v>
      </c>
      <c r="D910" s="50">
        <v>33.1</v>
      </c>
      <c r="E910" s="50">
        <v>18.8</v>
      </c>
      <c r="F910" s="50">
        <v>44.2</v>
      </c>
      <c r="G910" s="50">
        <v>47.4</v>
      </c>
      <c r="H910" s="50">
        <v>41.7</v>
      </c>
    </row>
    <row r="911" ht="74.25" customHeight="1" spans="1:8">
      <c r="A911" s="50" t="s">
        <v>1294</v>
      </c>
      <c r="B911" s="51" t="s">
        <v>10484</v>
      </c>
      <c r="C911" s="50" t="s">
        <v>10485</v>
      </c>
      <c r="D911" s="50">
        <v>21</v>
      </c>
      <c r="E911" s="50">
        <v>17.7</v>
      </c>
      <c r="F911" s="50">
        <v>57.6</v>
      </c>
      <c r="G911" s="50">
        <v>45.5</v>
      </c>
      <c r="H911" s="50">
        <v>36.9</v>
      </c>
    </row>
    <row r="912" ht="73.5" customHeight="1" spans="1:8">
      <c r="A912" s="52" t="s">
        <v>1633</v>
      </c>
      <c r="B912" s="53" t="s">
        <v>10484</v>
      </c>
      <c r="C912" s="52" t="s">
        <v>10485</v>
      </c>
      <c r="D912" s="52">
        <v>20.4</v>
      </c>
      <c r="E912" s="52">
        <v>19.6</v>
      </c>
      <c r="F912" s="52">
        <v>52.3</v>
      </c>
      <c r="G912" s="52">
        <v>60.9</v>
      </c>
      <c r="H912" s="52">
        <v>57.7</v>
      </c>
    </row>
    <row r="913" ht="87.75" customHeight="1" spans="1:8">
      <c r="A913" s="50" t="s">
        <v>2040</v>
      </c>
      <c r="B913" s="51" t="s">
        <v>10484</v>
      </c>
      <c r="C913" s="50" t="s">
        <v>10485</v>
      </c>
      <c r="D913" s="50">
        <v>20.6</v>
      </c>
      <c r="E913" s="50">
        <v>21.2</v>
      </c>
      <c r="F913" s="50">
        <v>46.5</v>
      </c>
      <c r="G913" s="50">
        <v>45</v>
      </c>
      <c r="H913" s="50">
        <v>67.9</v>
      </c>
    </row>
    <row r="914" ht="87.75" customHeight="1" spans="1:8">
      <c r="A914" s="50" t="s">
        <v>1304</v>
      </c>
      <c r="B914" s="51" t="s">
        <v>10484</v>
      </c>
      <c r="C914" s="50" t="s">
        <v>10485</v>
      </c>
      <c r="D914" s="50">
        <v>16.6</v>
      </c>
      <c r="E914" s="50">
        <v>9.3</v>
      </c>
      <c r="F914" s="50">
        <v>67.5</v>
      </c>
      <c r="G914" s="50">
        <v>41.1</v>
      </c>
      <c r="H914" s="50">
        <v>22.7</v>
      </c>
    </row>
    <row r="915" ht="136.5" customHeight="1" spans="1:8">
      <c r="A915" s="50" t="s">
        <v>10518</v>
      </c>
      <c r="B915" s="51" t="s">
        <v>10484</v>
      </c>
      <c r="C915" s="50" t="s">
        <v>10485</v>
      </c>
      <c r="D915" s="50">
        <v>17.7</v>
      </c>
      <c r="E915" s="50">
        <v>16.1</v>
      </c>
      <c r="F915" s="50">
        <v>61</v>
      </c>
      <c r="G915" s="50">
        <v>44.2</v>
      </c>
      <c r="H915" s="50">
        <v>33.6</v>
      </c>
    </row>
    <row r="916" ht="87.75" customHeight="1" spans="1:8">
      <c r="A916" s="50" t="s">
        <v>1307</v>
      </c>
      <c r="B916" s="51" t="s">
        <v>10484</v>
      </c>
      <c r="C916" s="50" t="s">
        <v>10485</v>
      </c>
      <c r="D916" s="50">
        <v>21.7</v>
      </c>
      <c r="E916" s="50">
        <v>13.7</v>
      </c>
      <c r="F916" s="50">
        <v>58.7</v>
      </c>
      <c r="G916" s="50">
        <v>52.7</v>
      </c>
      <c r="H916" s="50">
        <v>24.9</v>
      </c>
    </row>
    <row r="917" ht="87.75" customHeight="1" spans="1:8">
      <c r="A917" s="50" t="s">
        <v>1308</v>
      </c>
      <c r="B917" s="51" t="s">
        <v>10484</v>
      </c>
      <c r="C917" s="50" t="s">
        <v>10485</v>
      </c>
      <c r="D917" s="50">
        <v>19.1</v>
      </c>
      <c r="E917" s="50">
        <v>13.7</v>
      </c>
      <c r="F917" s="50">
        <v>58.9</v>
      </c>
      <c r="G917" s="50">
        <v>61.3</v>
      </c>
      <c r="H917" s="50">
        <v>30.1</v>
      </c>
    </row>
    <row r="918" ht="121.5" customHeight="1" spans="1:8">
      <c r="A918" s="50" t="s">
        <v>10519</v>
      </c>
      <c r="B918" s="51" t="s">
        <v>10484</v>
      </c>
      <c r="C918" s="50" t="s">
        <v>10485</v>
      </c>
      <c r="D918" s="50">
        <v>32.4</v>
      </c>
      <c r="E918" s="50">
        <v>22.9</v>
      </c>
      <c r="F918" s="50">
        <v>30.8</v>
      </c>
      <c r="G918" s="50">
        <v>77.4</v>
      </c>
      <c r="H918" s="50">
        <v>70.8</v>
      </c>
    </row>
    <row r="919" ht="106.5" customHeight="1" spans="1:8">
      <c r="A919" s="50" t="s">
        <v>10520</v>
      </c>
      <c r="B919" s="51" t="s">
        <v>10484</v>
      </c>
      <c r="C919" s="50" t="s">
        <v>10485</v>
      </c>
      <c r="D919" s="50">
        <v>31.3</v>
      </c>
      <c r="E919" s="50">
        <v>34.7</v>
      </c>
      <c r="F919" s="50">
        <v>24.9</v>
      </c>
      <c r="G919" s="50">
        <v>77.2</v>
      </c>
      <c r="H919" s="50">
        <v>62.1</v>
      </c>
    </row>
    <row r="920" ht="106.5" customHeight="1" spans="1:8">
      <c r="A920" s="50" t="s">
        <v>10521</v>
      </c>
      <c r="B920" s="51" t="s">
        <v>10484</v>
      </c>
      <c r="C920" s="50" t="s">
        <v>10485</v>
      </c>
      <c r="D920" s="50">
        <v>21.5</v>
      </c>
      <c r="E920" s="50">
        <v>17.7</v>
      </c>
      <c r="F920" s="50">
        <v>50.9</v>
      </c>
      <c r="G920" s="50">
        <v>39.2</v>
      </c>
      <c r="H920" s="50">
        <v>47.4</v>
      </c>
    </row>
    <row r="921" ht="87.75" customHeight="1" spans="1:8">
      <c r="A921" s="50" t="s">
        <v>1335</v>
      </c>
      <c r="B921" s="51" t="s">
        <v>10484</v>
      </c>
      <c r="C921" s="50" t="s">
        <v>10485</v>
      </c>
      <c r="D921" s="50">
        <v>25.1</v>
      </c>
      <c r="E921" s="50">
        <v>33.2</v>
      </c>
      <c r="F921" s="50">
        <v>27.1</v>
      </c>
      <c r="G921" s="50">
        <v>54.8</v>
      </c>
      <c r="H921" s="50">
        <v>44.3</v>
      </c>
    </row>
    <row r="922" ht="73.5" customHeight="1" spans="1:8">
      <c r="A922" s="52" t="s">
        <v>1337</v>
      </c>
      <c r="B922" s="53" t="s">
        <v>10484</v>
      </c>
      <c r="C922" s="52" t="s">
        <v>10485</v>
      </c>
      <c r="D922" s="52">
        <v>28</v>
      </c>
      <c r="E922" s="52">
        <v>34.4</v>
      </c>
      <c r="F922" s="52">
        <v>28.8</v>
      </c>
      <c r="G922" s="52">
        <v>74.4</v>
      </c>
      <c r="H922" s="52">
        <v>51.8</v>
      </c>
    </row>
    <row r="923" ht="87.75" customHeight="1" spans="1:8">
      <c r="A923" s="50" t="s">
        <v>1341</v>
      </c>
      <c r="B923" s="51" t="s">
        <v>10484</v>
      </c>
      <c r="C923" s="50" t="s">
        <v>10485</v>
      </c>
      <c r="D923" s="50">
        <v>23.3</v>
      </c>
      <c r="E923" s="50">
        <v>21.6</v>
      </c>
      <c r="F923" s="50">
        <v>43.9</v>
      </c>
      <c r="G923" s="50">
        <v>99.1</v>
      </c>
      <c r="H923" s="50">
        <v>38.1</v>
      </c>
    </row>
    <row r="924" ht="91.5" customHeight="1" spans="1:8">
      <c r="A924" s="50" t="s">
        <v>6647</v>
      </c>
      <c r="B924" s="51" t="s">
        <v>10484</v>
      </c>
      <c r="C924" s="50" t="s">
        <v>10485</v>
      </c>
      <c r="D924" s="50">
        <v>17</v>
      </c>
      <c r="E924" s="50">
        <v>16.6</v>
      </c>
      <c r="F924" s="50">
        <v>72.1</v>
      </c>
      <c r="G924" s="50">
        <v>39.2</v>
      </c>
      <c r="H924" s="50">
        <v>14.9</v>
      </c>
    </row>
    <row r="925" ht="106.5" customHeight="1" spans="1:8">
      <c r="A925" s="50" t="s">
        <v>1330</v>
      </c>
      <c r="B925" s="51" t="s">
        <v>10484</v>
      </c>
      <c r="C925" s="50" t="s">
        <v>10485</v>
      </c>
      <c r="D925" s="50">
        <v>30.2</v>
      </c>
      <c r="E925" s="50">
        <v>15.9</v>
      </c>
      <c r="F925" s="50">
        <v>49.8</v>
      </c>
      <c r="G925" s="50">
        <v>39.2</v>
      </c>
      <c r="H925" s="50">
        <v>17.6</v>
      </c>
    </row>
    <row r="926" ht="74.25" customHeight="1" spans="1:8">
      <c r="A926" s="50" t="s">
        <v>9024</v>
      </c>
      <c r="B926" s="51" t="s">
        <v>10484</v>
      </c>
      <c r="C926" s="50" t="s">
        <v>10485</v>
      </c>
      <c r="D926" s="50">
        <v>25.2</v>
      </c>
      <c r="E926" s="50">
        <v>14.5</v>
      </c>
      <c r="F926" s="50">
        <v>47.2</v>
      </c>
      <c r="G926" s="50">
        <v>37</v>
      </c>
      <c r="H926" s="50">
        <v>53</v>
      </c>
    </row>
    <row r="927" ht="91.5" customHeight="1" spans="1:8">
      <c r="A927" s="50" t="s">
        <v>1355</v>
      </c>
      <c r="B927" s="51" t="s">
        <v>10484</v>
      </c>
      <c r="C927" s="50" t="s">
        <v>10485</v>
      </c>
      <c r="D927" s="50">
        <v>23.2</v>
      </c>
      <c r="E927" s="50">
        <v>22.2</v>
      </c>
      <c r="F927" s="50">
        <v>44.8</v>
      </c>
      <c r="G927" s="50">
        <v>39.9</v>
      </c>
      <c r="H927" s="50">
        <v>37.5</v>
      </c>
    </row>
    <row r="928" ht="87.75" customHeight="1" spans="1:8">
      <c r="A928" s="50" t="s">
        <v>1358</v>
      </c>
      <c r="B928" s="51" t="s">
        <v>10484</v>
      </c>
      <c r="C928" s="50" t="s">
        <v>10485</v>
      </c>
      <c r="D928" s="50">
        <v>26.8</v>
      </c>
      <c r="E928" s="50">
        <v>9.5</v>
      </c>
      <c r="F928" s="50">
        <v>64.4</v>
      </c>
      <c r="G928" s="50">
        <v>37.3</v>
      </c>
      <c r="H928" s="50">
        <v>18.4</v>
      </c>
    </row>
    <row r="929" ht="91.5" customHeight="1" spans="1:8">
      <c r="A929" s="50" t="s">
        <v>2065</v>
      </c>
      <c r="B929" s="51" t="s">
        <v>10484</v>
      </c>
      <c r="C929" s="50" t="s">
        <v>10485</v>
      </c>
      <c r="D929" s="50">
        <v>25.1</v>
      </c>
      <c r="E929" s="50">
        <v>19</v>
      </c>
      <c r="F929" s="50">
        <v>48.3</v>
      </c>
      <c r="G929" s="50">
        <v>37.3</v>
      </c>
      <c r="H929" s="50">
        <v>25.9</v>
      </c>
    </row>
    <row r="930" ht="87.75" customHeight="1" spans="1:8">
      <c r="A930" s="50" t="s">
        <v>1362</v>
      </c>
      <c r="B930" s="51" t="s">
        <v>10484</v>
      </c>
      <c r="C930" s="50" t="s">
        <v>10485</v>
      </c>
      <c r="D930" s="50">
        <v>27.1</v>
      </c>
      <c r="E930" s="50">
        <v>24.8</v>
      </c>
      <c r="F930" s="50">
        <v>31.3</v>
      </c>
      <c r="G930" s="50">
        <v>93</v>
      </c>
      <c r="H930" s="50">
        <v>37.3</v>
      </c>
    </row>
    <row r="931" ht="87.75" customHeight="1" spans="1:8">
      <c r="A931" s="50" t="s">
        <v>10522</v>
      </c>
      <c r="B931" s="51" t="s">
        <v>10484</v>
      </c>
      <c r="C931" s="50" t="s">
        <v>10485</v>
      </c>
      <c r="D931" s="50">
        <v>25</v>
      </c>
      <c r="E931" s="50">
        <v>13.9</v>
      </c>
      <c r="F931" s="50">
        <v>54.6</v>
      </c>
      <c r="G931" s="50">
        <v>40.2</v>
      </c>
      <c r="H931" s="50">
        <v>25</v>
      </c>
    </row>
    <row r="932" ht="91.5" customHeight="1" spans="1:8">
      <c r="A932" s="50" t="s">
        <v>10523</v>
      </c>
      <c r="B932" s="51" t="s">
        <v>10484</v>
      </c>
      <c r="C932" s="50" t="s">
        <v>10485</v>
      </c>
      <c r="D932" s="50">
        <v>19.1</v>
      </c>
      <c r="E932" s="50">
        <v>21.5</v>
      </c>
      <c r="F932" s="50">
        <v>45.2</v>
      </c>
      <c r="G932" s="50">
        <v>37.4</v>
      </c>
      <c r="H932" s="50">
        <v>45.9</v>
      </c>
    </row>
    <row r="933" ht="74.25" customHeight="1" spans="1:8">
      <c r="A933" s="50" t="s">
        <v>1364</v>
      </c>
      <c r="B933" s="51" t="s">
        <v>10484</v>
      </c>
      <c r="C933" s="50" t="s">
        <v>10485</v>
      </c>
      <c r="D933" s="50">
        <v>28.3</v>
      </c>
      <c r="E933" s="50">
        <v>16.7</v>
      </c>
      <c r="F933" s="50">
        <v>47.1</v>
      </c>
      <c r="G933" s="50">
        <v>37.6</v>
      </c>
      <c r="H933" s="50">
        <v>51.2</v>
      </c>
    </row>
    <row r="934" ht="60.75" customHeight="1" spans="1:8">
      <c r="A934" s="55" t="s">
        <v>1376</v>
      </c>
      <c r="B934" s="56" t="s">
        <v>10484</v>
      </c>
      <c r="C934" s="55" t="s">
        <v>10485</v>
      </c>
      <c r="D934" s="55">
        <v>39.2</v>
      </c>
      <c r="E934" s="55">
        <v>34</v>
      </c>
      <c r="F934" s="55">
        <v>16.6</v>
      </c>
      <c r="G934" s="55">
        <v>39.2</v>
      </c>
      <c r="H934" s="55">
        <v>46.5</v>
      </c>
    </row>
    <row r="935" ht="74.25" customHeight="1" spans="1:8">
      <c r="A935" s="50" t="s">
        <v>1383</v>
      </c>
      <c r="B935" s="51" t="s">
        <v>10484</v>
      </c>
      <c r="C935" s="50" t="s">
        <v>10485</v>
      </c>
      <c r="D935" s="50">
        <v>27.6</v>
      </c>
      <c r="E935" s="50">
        <v>18.8</v>
      </c>
      <c r="F935" s="50">
        <v>55.7</v>
      </c>
      <c r="G935" s="50">
        <v>38</v>
      </c>
      <c r="H935" s="50">
        <v>29.9</v>
      </c>
    </row>
    <row r="936" ht="74.25" customHeight="1" spans="1:8">
      <c r="A936" s="50" t="s">
        <v>1387</v>
      </c>
      <c r="B936" s="51" t="s">
        <v>10484</v>
      </c>
      <c r="C936" s="50" t="s">
        <v>10485</v>
      </c>
      <c r="D936" s="50">
        <v>23.2</v>
      </c>
      <c r="E936" s="50">
        <v>19.5</v>
      </c>
      <c r="F936" s="50">
        <v>47.4</v>
      </c>
      <c r="G936" s="50">
        <v>36.9</v>
      </c>
      <c r="H936" s="50">
        <v>31.7</v>
      </c>
    </row>
    <row r="937" ht="87.75" customHeight="1" spans="1:8">
      <c r="A937" s="50" t="s">
        <v>1405</v>
      </c>
      <c r="B937" s="51" t="s">
        <v>10484</v>
      </c>
      <c r="C937" s="50" t="s">
        <v>10485</v>
      </c>
      <c r="D937" s="50">
        <v>17.2</v>
      </c>
      <c r="E937" s="50">
        <v>20.1</v>
      </c>
      <c r="F937" s="50">
        <v>46.6</v>
      </c>
      <c r="G937" s="50">
        <v>41.2</v>
      </c>
      <c r="H937" s="50">
        <v>48.8</v>
      </c>
    </row>
    <row r="938" ht="87.75" customHeight="1" spans="1:8">
      <c r="A938" s="50" t="s">
        <v>1408</v>
      </c>
      <c r="B938" s="51" t="s">
        <v>10484</v>
      </c>
      <c r="C938" s="50" t="s">
        <v>10485</v>
      </c>
      <c r="D938" s="50">
        <v>17.4</v>
      </c>
      <c r="E938" s="50">
        <v>16.7</v>
      </c>
      <c r="F938" s="50">
        <v>51.2</v>
      </c>
      <c r="G938" s="50">
        <v>37.5</v>
      </c>
      <c r="H938" s="50">
        <v>51</v>
      </c>
    </row>
    <row r="939" ht="87.75" customHeight="1" spans="1:8">
      <c r="A939" s="50" t="s">
        <v>2081</v>
      </c>
      <c r="B939" s="51" t="s">
        <v>10484</v>
      </c>
      <c r="C939" s="50" t="s">
        <v>10485</v>
      </c>
      <c r="D939" s="50">
        <v>17.8</v>
      </c>
      <c r="E939" s="50">
        <v>21.9</v>
      </c>
      <c r="F939" s="50">
        <v>56.3</v>
      </c>
      <c r="G939" s="50">
        <v>37.5</v>
      </c>
      <c r="H939" s="50">
        <v>32</v>
      </c>
    </row>
    <row r="940" ht="87.75" customHeight="1" spans="1:8">
      <c r="A940" s="50" t="s">
        <v>1413</v>
      </c>
      <c r="B940" s="51" t="s">
        <v>10484</v>
      </c>
      <c r="C940" s="50" t="s">
        <v>10485</v>
      </c>
      <c r="D940" s="50">
        <v>30.5</v>
      </c>
      <c r="E940" s="50">
        <v>14.6</v>
      </c>
      <c r="F940" s="50">
        <v>60</v>
      </c>
      <c r="G940" s="50">
        <v>37.5</v>
      </c>
      <c r="H940" s="50">
        <v>17.1</v>
      </c>
    </row>
    <row r="941" ht="91.5" customHeight="1" spans="1:8">
      <c r="A941" s="50" t="s">
        <v>10524</v>
      </c>
      <c r="B941" s="51" t="s">
        <v>10484</v>
      </c>
      <c r="C941" s="50" t="s">
        <v>10485</v>
      </c>
      <c r="D941" s="50">
        <v>34.5</v>
      </c>
      <c r="E941" s="50">
        <v>32.1</v>
      </c>
      <c r="F941" s="50">
        <v>18.4</v>
      </c>
      <c r="G941" s="50">
        <v>37.1</v>
      </c>
      <c r="H941" s="50">
        <v>62.8</v>
      </c>
    </row>
    <row r="942" ht="87.75" customHeight="1" spans="1:8">
      <c r="A942" s="50" t="s">
        <v>1417</v>
      </c>
      <c r="B942" s="51" t="s">
        <v>10484</v>
      </c>
      <c r="C942" s="50" t="s">
        <v>10485</v>
      </c>
      <c r="D942" s="50">
        <v>16.7</v>
      </c>
      <c r="E942" s="50">
        <v>20.3</v>
      </c>
      <c r="F942" s="50">
        <v>63</v>
      </c>
      <c r="G942" s="50">
        <v>38.1</v>
      </c>
      <c r="H942" s="50">
        <v>27.8</v>
      </c>
    </row>
    <row r="943" ht="87.75" customHeight="1" spans="1:8">
      <c r="A943" s="50" t="s">
        <v>10525</v>
      </c>
      <c r="B943" s="51" t="s">
        <v>10484</v>
      </c>
      <c r="C943" s="50" t="s">
        <v>10485</v>
      </c>
      <c r="D943" s="50">
        <v>28.4</v>
      </c>
      <c r="E943" s="50">
        <v>25.5</v>
      </c>
      <c r="F943" s="50">
        <v>33.9</v>
      </c>
      <c r="G943" s="50">
        <v>99.9</v>
      </c>
      <c r="H943" s="50">
        <v>61.7</v>
      </c>
    </row>
    <row r="944" ht="87.75" customHeight="1" spans="1:8">
      <c r="A944" s="50" t="s">
        <v>2097</v>
      </c>
      <c r="B944" s="51" t="s">
        <v>10484</v>
      </c>
      <c r="C944" s="50" t="s">
        <v>10485</v>
      </c>
      <c r="D944" s="50">
        <v>30.5</v>
      </c>
      <c r="E944" s="50">
        <v>10.8</v>
      </c>
      <c r="F944" s="50">
        <v>53.2</v>
      </c>
      <c r="G944" s="50">
        <v>37</v>
      </c>
      <c r="H944" s="50">
        <v>42.2</v>
      </c>
    </row>
    <row r="945" ht="74.25" customHeight="1" spans="1:8">
      <c r="A945" s="50" t="s">
        <v>10526</v>
      </c>
      <c r="B945" s="51" t="s">
        <v>10484</v>
      </c>
      <c r="C945" s="50" t="s">
        <v>10485</v>
      </c>
      <c r="D945" s="50">
        <v>21.4</v>
      </c>
      <c r="E945" s="50">
        <v>16.6</v>
      </c>
      <c r="F945" s="50">
        <v>62.5</v>
      </c>
      <c r="G945" s="50">
        <v>41.4</v>
      </c>
      <c r="H945" s="50">
        <v>34.6</v>
      </c>
    </row>
    <row r="946" ht="91.5" customHeight="1" spans="1:8">
      <c r="A946" s="50" t="s">
        <v>1736</v>
      </c>
      <c r="B946" s="51" t="s">
        <v>10484</v>
      </c>
      <c r="C946" s="50" t="s">
        <v>10485</v>
      </c>
      <c r="D946" s="50">
        <v>27.3</v>
      </c>
      <c r="E946" s="50">
        <v>19.3</v>
      </c>
      <c r="F946" s="50">
        <v>43.8</v>
      </c>
      <c r="G946" s="50">
        <v>43.5</v>
      </c>
      <c r="H946" s="50">
        <v>58.7</v>
      </c>
    </row>
    <row r="947" ht="76.5" customHeight="1" spans="1:8">
      <c r="A947" s="52" t="s">
        <v>10527</v>
      </c>
      <c r="B947" s="53" t="s">
        <v>10484</v>
      </c>
      <c r="C947" s="52" t="s">
        <v>10485</v>
      </c>
      <c r="D947" s="52">
        <v>25.7</v>
      </c>
      <c r="E947" s="52">
        <v>21.8</v>
      </c>
      <c r="F947" s="52">
        <v>38.4</v>
      </c>
      <c r="G947" s="52">
        <v>48.9</v>
      </c>
      <c r="H947" s="52">
        <v>51.2</v>
      </c>
    </row>
    <row r="948" ht="106.5" customHeight="1" spans="1:8">
      <c r="A948" s="50" t="s">
        <v>10528</v>
      </c>
      <c r="B948" s="51" t="s">
        <v>10484</v>
      </c>
      <c r="C948" s="50" t="s">
        <v>10485</v>
      </c>
      <c r="D948" s="50">
        <v>28.1</v>
      </c>
      <c r="E948" s="50">
        <v>25.6</v>
      </c>
      <c r="F948" s="50">
        <v>30.9</v>
      </c>
      <c r="G948" s="50">
        <v>94.6</v>
      </c>
      <c r="H948" s="50">
        <v>37.4</v>
      </c>
    </row>
    <row r="949" ht="106.5" customHeight="1" spans="1:8">
      <c r="A949" s="50" t="s">
        <v>10529</v>
      </c>
      <c r="B949" s="51" t="s">
        <v>10484</v>
      </c>
      <c r="C949" s="50" t="s">
        <v>10485</v>
      </c>
      <c r="D949" s="50">
        <v>25.6</v>
      </c>
      <c r="E949" s="50">
        <v>17.1</v>
      </c>
      <c r="F949" s="50">
        <v>50.2</v>
      </c>
      <c r="G949" s="50">
        <v>41.7</v>
      </c>
      <c r="H949" s="50">
        <v>29.6</v>
      </c>
    </row>
    <row r="950" ht="87.75" customHeight="1" spans="1:8">
      <c r="A950" s="50" t="s">
        <v>1427</v>
      </c>
      <c r="B950" s="51" t="s">
        <v>10484</v>
      </c>
      <c r="C950" s="50" t="s">
        <v>10485</v>
      </c>
      <c r="D950" s="50">
        <v>17.5</v>
      </c>
      <c r="E950" s="50">
        <v>11.1</v>
      </c>
      <c r="F950" s="50">
        <v>68.7</v>
      </c>
      <c r="G950" s="50">
        <v>36.9</v>
      </c>
      <c r="H950" s="50">
        <v>43.6</v>
      </c>
    </row>
    <row r="951" ht="74.25" customHeight="1" spans="1:8">
      <c r="A951" s="50" t="s">
        <v>2108</v>
      </c>
      <c r="B951" s="51" t="s">
        <v>10484</v>
      </c>
      <c r="C951" s="50" t="s">
        <v>10485</v>
      </c>
      <c r="D951" s="50">
        <v>27.9</v>
      </c>
      <c r="E951" s="50">
        <v>31.6</v>
      </c>
      <c r="F951" s="50">
        <v>35.3</v>
      </c>
      <c r="G951" s="50">
        <v>44.2</v>
      </c>
      <c r="H951" s="50">
        <v>54.9</v>
      </c>
    </row>
    <row r="952" ht="91.5" customHeight="1" spans="1:8">
      <c r="A952" s="50" t="s">
        <v>1445</v>
      </c>
      <c r="B952" s="51" t="s">
        <v>10484</v>
      </c>
      <c r="C952" s="50" t="s">
        <v>10485</v>
      </c>
      <c r="D952" s="50">
        <v>22.9</v>
      </c>
      <c r="E952" s="50">
        <v>13.6</v>
      </c>
      <c r="F952" s="50">
        <v>46.3</v>
      </c>
      <c r="G952" s="50">
        <v>45.6</v>
      </c>
      <c r="H952" s="50">
        <v>85.5</v>
      </c>
    </row>
    <row r="953" ht="87.75" customHeight="1" spans="1:8">
      <c r="A953" s="50" t="s">
        <v>10530</v>
      </c>
      <c r="B953" s="51" t="s">
        <v>10484</v>
      </c>
      <c r="C953" s="50" t="s">
        <v>10485</v>
      </c>
      <c r="D953" s="50">
        <v>24.2</v>
      </c>
      <c r="E953" s="50">
        <v>14</v>
      </c>
      <c r="F953" s="50">
        <v>52.1</v>
      </c>
      <c r="G953" s="50">
        <v>37.5</v>
      </c>
      <c r="H953" s="50">
        <v>39.1</v>
      </c>
    </row>
    <row r="954" ht="87.75" customHeight="1" spans="1:8">
      <c r="A954" s="50" t="s">
        <v>10531</v>
      </c>
      <c r="B954" s="51" t="s">
        <v>10484</v>
      </c>
      <c r="C954" s="50" t="s">
        <v>10485</v>
      </c>
      <c r="D954" s="50">
        <v>27.5</v>
      </c>
      <c r="E954" s="50">
        <v>17</v>
      </c>
      <c r="F954" s="50">
        <v>43.2</v>
      </c>
      <c r="G954" s="50">
        <v>40.9</v>
      </c>
      <c r="H954" s="50">
        <v>56.9</v>
      </c>
    </row>
    <row r="955" ht="74.25" customHeight="1" spans="1:8">
      <c r="A955" s="50" t="s">
        <v>2112</v>
      </c>
      <c r="B955" s="51" t="s">
        <v>10484</v>
      </c>
      <c r="C955" s="50" t="s">
        <v>10485</v>
      </c>
      <c r="D955" s="50">
        <v>23.3</v>
      </c>
      <c r="E955" s="50">
        <v>18</v>
      </c>
      <c r="F955" s="50">
        <v>56</v>
      </c>
      <c r="G955" s="50">
        <v>37.2</v>
      </c>
      <c r="H955" s="50">
        <v>44.7</v>
      </c>
    </row>
    <row r="956" ht="74.25" customHeight="1" spans="1:8">
      <c r="A956" s="50" t="s">
        <v>1462</v>
      </c>
      <c r="B956" s="51" t="s">
        <v>10484</v>
      </c>
      <c r="C956" s="50" t="s">
        <v>10485</v>
      </c>
      <c r="D956" s="50">
        <v>24.8</v>
      </c>
      <c r="E956" s="50">
        <v>13.4</v>
      </c>
      <c r="F956" s="50">
        <v>43.4</v>
      </c>
      <c r="G956" s="50">
        <v>60.9</v>
      </c>
      <c r="H956" s="50">
        <v>62</v>
      </c>
    </row>
    <row r="957" ht="74.25" customHeight="1" spans="1:8">
      <c r="A957" s="50" t="s">
        <v>10532</v>
      </c>
      <c r="B957" s="51" t="s">
        <v>10484</v>
      </c>
      <c r="C957" s="50" t="s">
        <v>10485</v>
      </c>
      <c r="D957" s="50">
        <v>20.1</v>
      </c>
      <c r="E957" s="50">
        <v>21.4</v>
      </c>
      <c r="F957" s="50">
        <v>39.5</v>
      </c>
      <c r="G957" s="50">
        <v>37.3</v>
      </c>
      <c r="H957" s="50">
        <v>81.2</v>
      </c>
    </row>
    <row r="958" ht="87.75" customHeight="1" spans="1:8">
      <c r="A958" s="50" t="s">
        <v>10533</v>
      </c>
      <c r="B958" s="51" t="s">
        <v>10484</v>
      </c>
      <c r="C958" s="50" t="s">
        <v>10485</v>
      </c>
      <c r="D958" s="50">
        <v>22.1</v>
      </c>
      <c r="E958" s="50">
        <v>24.1</v>
      </c>
      <c r="F958" s="50">
        <v>42.2</v>
      </c>
      <c r="G958" s="50">
        <v>41.8</v>
      </c>
      <c r="H958" s="50">
        <v>40.7</v>
      </c>
    </row>
    <row r="959" ht="87.75" customHeight="1" spans="1:8">
      <c r="A959" s="52" t="s">
        <v>1471</v>
      </c>
      <c r="B959" s="54" t="s">
        <v>10484</v>
      </c>
      <c r="C959" s="52" t="s">
        <v>10485</v>
      </c>
      <c r="D959" s="52">
        <v>19.5</v>
      </c>
      <c r="E959" s="52">
        <v>32.1</v>
      </c>
      <c r="F959" s="52">
        <v>41.7</v>
      </c>
      <c r="G959" s="52">
        <v>43.6</v>
      </c>
      <c r="H959" s="52">
        <v>59.8</v>
      </c>
    </row>
    <row r="960" ht="61.5" customHeight="1" spans="1:8">
      <c r="A960" s="55" t="s">
        <v>1492</v>
      </c>
      <c r="B960" s="56" t="s">
        <v>10484</v>
      </c>
      <c r="C960" s="55" t="s">
        <v>10485</v>
      </c>
      <c r="D960" s="55">
        <v>46.3</v>
      </c>
      <c r="E960" s="55">
        <v>39.7</v>
      </c>
      <c r="F960" s="55">
        <v>11.9</v>
      </c>
      <c r="G960" s="55">
        <v>39.7</v>
      </c>
      <c r="H960" s="55">
        <v>45.7</v>
      </c>
    </row>
    <row r="961" ht="87.75" customHeight="1" spans="1:8">
      <c r="A961" s="50" t="s">
        <v>2115</v>
      </c>
      <c r="B961" s="51" t="s">
        <v>10484</v>
      </c>
      <c r="C961" s="50" t="s">
        <v>10485</v>
      </c>
      <c r="D961" s="50">
        <v>26.9</v>
      </c>
      <c r="E961" s="50">
        <v>20.8</v>
      </c>
      <c r="F961" s="50">
        <v>38.4</v>
      </c>
      <c r="G961" s="50">
        <v>39.4</v>
      </c>
      <c r="H961" s="50">
        <v>55.5</v>
      </c>
    </row>
    <row r="962" ht="87.75" customHeight="1" spans="1:8">
      <c r="A962" s="50" t="s">
        <v>2117</v>
      </c>
      <c r="B962" s="51" t="s">
        <v>10484</v>
      </c>
      <c r="C962" s="50" t="s">
        <v>10485</v>
      </c>
      <c r="D962" s="50">
        <v>26.1</v>
      </c>
      <c r="E962" s="50">
        <v>19.3</v>
      </c>
      <c r="F962" s="50">
        <v>53.2</v>
      </c>
      <c r="G962" s="50">
        <v>39.8</v>
      </c>
      <c r="H962" s="50">
        <v>29.6</v>
      </c>
    </row>
    <row r="963" ht="74.25" customHeight="1" spans="1:8">
      <c r="A963" s="50" t="s">
        <v>2121</v>
      </c>
      <c r="B963" s="51" t="s">
        <v>10484</v>
      </c>
      <c r="C963" s="50" t="s">
        <v>10485</v>
      </c>
      <c r="D963" s="50">
        <v>18</v>
      </c>
      <c r="E963" s="50">
        <v>14.9</v>
      </c>
      <c r="F963" s="50">
        <v>46.1</v>
      </c>
      <c r="G963" s="50">
        <v>38</v>
      </c>
      <c r="H963" s="50">
        <v>74.3</v>
      </c>
    </row>
    <row r="964" ht="106.5" customHeight="1" spans="1:8">
      <c r="A964" s="50" t="s">
        <v>10534</v>
      </c>
      <c r="B964" s="51" t="s">
        <v>10484</v>
      </c>
      <c r="C964" s="50" t="s">
        <v>10485</v>
      </c>
      <c r="D964" s="50">
        <v>27.4</v>
      </c>
      <c r="E964" s="50">
        <v>29.8</v>
      </c>
      <c r="F964" s="50">
        <v>41</v>
      </c>
      <c r="G964" s="50">
        <v>59.5</v>
      </c>
      <c r="H964" s="50">
        <v>22.3</v>
      </c>
    </row>
    <row r="965" ht="60.75" customHeight="1" spans="1:8">
      <c r="A965" s="55" t="s">
        <v>10535</v>
      </c>
      <c r="B965" s="56" t="s">
        <v>10484</v>
      </c>
      <c r="C965" s="55" t="s">
        <v>10485</v>
      </c>
      <c r="D965" s="55">
        <v>27.3</v>
      </c>
      <c r="E965" s="55">
        <v>15.7</v>
      </c>
      <c r="F965" s="55">
        <v>38.8</v>
      </c>
      <c r="G965" s="55">
        <v>42.7</v>
      </c>
      <c r="H965" s="55">
        <v>56.7</v>
      </c>
    </row>
    <row r="966" ht="87.75" customHeight="1" spans="1:8">
      <c r="A966" s="50" t="s">
        <v>10536</v>
      </c>
      <c r="B966" s="51" t="s">
        <v>10484</v>
      </c>
      <c r="C966" s="50" t="s">
        <v>10485</v>
      </c>
      <c r="D966" s="50">
        <v>12.7</v>
      </c>
      <c r="E966" s="50">
        <v>9.3</v>
      </c>
      <c r="F966" s="50">
        <v>65.6</v>
      </c>
      <c r="G966" s="50">
        <v>36.9</v>
      </c>
      <c r="H966" s="50">
        <v>48</v>
      </c>
    </row>
    <row r="967" ht="87.75" customHeight="1" spans="1:8">
      <c r="A967" s="50" t="s">
        <v>1511</v>
      </c>
      <c r="B967" s="51" t="s">
        <v>10484</v>
      </c>
      <c r="C967" s="50" t="s">
        <v>10485</v>
      </c>
      <c r="D967" s="50">
        <v>27.1</v>
      </c>
      <c r="E967" s="50">
        <v>27.4</v>
      </c>
      <c r="F967" s="50">
        <v>36.2</v>
      </c>
      <c r="G967" s="50">
        <v>56.3</v>
      </c>
      <c r="H967" s="50">
        <v>23.7</v>
      </c>
    </row>
    <row r="968" ht="87.75" customHeight="1" spans="1:8">
      <c r="A968" s="50" t="s">
        <v>1521</v>
      </c>
      <c r="B968" s="51" t="s">
        <v>10484</v>
      </c>
      <c r="C968" s="50" t="s">
        <v>10485</v>
      </c>
      <c r="D968" s="50">
        <v>19.4</v>
      </c>
      <c r="E968" s="50">
        <v>15.5</v>
      </c>
      <c r="F968" s="50">
        <v>53.7</v>
      </c>
      <c r="G968" s="50">
        <v>40.6</v>
      </c>
      <c r="H968" s="50">
        <v>33.9</v>
      </c>
    </row>
    <row r="969" ht="74.25" customHeight="1" spans="1:8">
      <c r="A969" s="50" t="s">
        <v>1524</v>
      </c>
      <c r="B969" s="51" t="s">
        <v>10484</v>
      </c>
      <c r="C969" s="50" t="s">
        <v>10485</v>
      </c>
      <c r="D969" s="50">
        <v>18.7</v>
      </c>
      <c r="E969" s="50">
        <v>14.3</v>
      </c>
      <c r="F969" s="50">
        <v>60.8</v>
      </c>
      <c r="G969" s="50">
        <v>37.1</v>
      </c>
      <c r="H969" s="50">
        <v>57.3</v>
      </c>
    </row>
    <row r="970" ht="87.75" customHeight="1" spans="1:8">
      <c r="A970" s="50" t="s">
        <v>1532</v>
      </c>
      <c r="B970" s="51" t="s">
        <v>10484</v>
      </c>
      <c r="C970" s="50" t="s">
        <v>10485</v>
      </c>
      <c r="D970" s="50">
        <v>28.3</v>
      </c>
      <c r="E970" s="50">
        <v>24.4</v>
      </c>
      <c r="F970" s="50">
        <v>37.1</v>
      </c>
      <c r="G970" s="50">
        <v>49.5</v>
      </c>
      <c r="H970" s="50">
        <v>24.8</v>
      </c>
    </row>
    <row r="971" ht="87.75" customHeight="1" spans="1:8">
      <c r="A971" s="50" t="s">
        <v>1535</v>
      </c>
      <c r="B971" s="51" t="s">
        <v>10484</v>
      </c>
      <c r="C971" s="50" t="s">
        <v>10485</v>
      </c>
      <c r="D971" s="50">
        <v>34.7</v>
      </c>
      <c r="E971" s="50">
        <v>11</v>
      </c>
      <c r="F971" s="50">
        <v>52.2</v>
      </c>
      <c r="G971" s="50">
        <v>37</v>
      </c>
      <c r="H971" s="50">
        <v>21.3</v>
      </c>
    </row>
    <row r="972" ht="87.75" customHeight="1" spans="1:8">
      <c r="A972" s="50" t="s">
        <v>10537</v>
      </c>
      <c r="B972" s="51" t="s">
        <v>10484</v>
      </c>
      <c r="C972" s="50" t="s">
        <v>10485</v>
      </c>
      <c r="D972" s="50">
        <v>21.8</v>
      </c>
      <c r="E972" s="50">
        <v>27.3</v>
      </c>
      <c r="F972" s="50">
        <v>41.4</v>
      </c>
      <c r="G972" s="50">
        <v>40.6</v>
      </c>
      <c r="H972" s="50">
        <v>52.3</v>
      </c>
    </row>
    <row r="973" ht="91.5" customHeight="1" spans="1:8">
      <c r="A973" s="50" t="s">
        <v>10538</v>
      </c>
      <c r="B973" s="51" t="s">
        <v>10484</v>
      </c>
      <c r="C973" s="50" t="s">
        <v>10485</v>
      </c>
      <c r="D973" s="50">
        <v>19.4</v>
      </c>
      <c r="E973" s="50">
        <v>17.1</v>
      </c>
      <c r="F973" s="50">
        <v>46.9</v>
      </c>
      <c r="G973" s="50">
        <v>36.9</v>
      </c>
      <c r="H973" s="50">
        <v>51.2</v>
      </c>
    </row>
    <row r="974" ht="87.75" customHeight="1" spans="1:8">
      <c r="A974" s="50" t="s">
        <v>1556</v>
      </c>
      <c r="B974" s="51" t="s">
        <v>10484</v>
      </c>
      <c r="C974" s="50" t="s">
        <v>10485</v>
      </c>
      <c r="D974" s="50">
        <v>21.1</v>
      </c>
      <c r="E974" s="50">
        <v>19.2</v>
      </c>
      <c r="F974" s="50">
        <v>51.7</v>
      </c>
      <c r="G974" s="50">
        <v>53.4</v>
      </c>
      <c r="H974" s="50">
        <v>32.9</v>
      </c>
    </row>
    <row r="975" ht="76.5" customHeight="1" spans="1:8">
      <c r="A975" s="50" t="s">
        <v>1569</v>
      </c>
      <c r="B975" s="51" t="s">
        <v>10484</v>
      </c>
      <c r="C975" s="50" t="s">
        <v>10485</v>
      </c>
      <c r="D975" s="50">
        <v>35.2</v>
      </c>
      <c r="E975" s="50">
        <v>23.9</v>
      </c>
      <c r="F975" s="50">
        <v>35.2</v>
      </c>
      <c r="G975" s="50">
        <v>47.1</v>
      </c>
      <c r="H975" s="50">
        <v>33.9</v>
      </c>
    </row>
    <row r="976" ht="61.5" customHeight="1" spans="1:8">
      <c r="A976" s="55" t="s">
        <v>1560</v>
      </c>
      <c r="B976" s="56" t="s">
        <v>10484</v>
      </c>
      <c r="C976" s="55" t="s">
        <v>10485</v>
      </c>
      <c r="D976" s="55">
        <v>17</v>
      </c>
      <c r="E976" s="55">
        <v>13.3</v>
      </c>
      <c r="F976" s="55">
        <v>64.9</v>
      </c>
      <c r="G976" s="55">
        <v>41.6</v>
      </c>
      <c r="H976" s="55">
        <v>41.6</v>
      </c>
    </row>
    <row r="977" ht="87.75" customHeight="1" spans="1:8">
      <c r="A977" s="50" t="s">
        <v>1577</v>
      </c>
      <c r="B977" s="51" t="s">
        <v>10484</v>
      </c>
      <c r="C977" s="50" t="s">
        <v>10485</v>
      </c>
      <c r="D977" s="50">
        <v>18.1</v>
      </c>
      <c r="E977" s="50">
        <v>8.2</v>
      </c>
      <c r="F977" s="50">
        <v>64.4</v>
      </c>
      <c r="G977" s="50">
        <v>39.1</v>
      </c>
      <c r="H977" s="50">
        <v>47.5</v>
      </c>
    </row>
    <row r="978" ht="87.75" customHeight="1" spans="1:8">
      <c r="A978" s="50" t="s">
        <v>1587</v>
      </c>
      <c r="B978" s="51" t="s">
        <v>10484</v>
      </c>
      <c r="C978" s="50" t="s">
        <v>10485</v>
      </c>
      <c r="D978" s="50">
        <v>20.4</v>
      </c>
      <c r="E978" s="50">
        <v>12</v>
      </c>
      <c r="F978" s="50">
        <v>58</v>
      </c>
      <c r="G978" s="50">
        <v>37.6</v>
      </c>
      <c r="H978" s="50">
        <v>73.2</v>
      </c>
    </row>
    <row r="979" ht="76.5" customHeight="1" spans="1:8">
      <c r="A979" s="52" t="s">
        <v>10539</v>
      </c>
      <c r="B979" s="53" t="s">
        <v>10484</v>
      </c>
      <c r="C979" s="52" t="s">
        <v>10485</v>
      </c>
      <c r="D979" s="52">
        <v>18.6</v>
      </c>
      <c r="E979" s="52">
        <v>10.2</v>
      </c>
      <c r="F979" s="52">
        <v>73.4</v>
      </c>
      <c r="G979" s="52">
        <v>37.3</v>
      </c>
      <c r="H979" s="52">
        <v>28.7</v>
      </c>
    </row>
    <row r="980" ht="74.25" customHeight="1" spans="1:8">
      <c r="A980" s="50" t="s">
        <v>1604</v>
      </c>
      <c r="B980" s="51" t="s">
        <v>10484</v>
      </c>
      <c r="C980" s="50" t="s">
        <v>10485</v>
      </c>
      <c r="D980" s="50">
        <v>15.2</v>
      </c>
      <c r="E980" s="50">
        <v>9</v>
      </c>
      <c r="F980" s="50">
        <v>55.1</v>
      </c>
      <c r="G980" s="50">
        <v>37.2</v>
      </c>
      <c r="H980" s="50">
        <v>74.7</v>
      </c>
    </row>
    <row r="981" ht="87.75" customHeight="1" spans="1:8">
      <c r="A981" s="50" t="s">
        <v>1615</v>
      </c>
      <c r="B981" s="51" t="s">
        <v>10484</v>
      </c>
      <c r="C981" s="50" t="s">
        <v>10485</v>
      </c>
      <c r="D981" s="50">
        <v>19.1</v>
      </c>
      <c r="E981" s="50">
        <v>8.4</v>
      </c>
      <c r="F981" s="50">
        <v>62.8</v>
      </c>
      <c r="G981" s="50">
        <v>37.1</v>
      </c>
      <c r="H981" s="50">
        <v>42.9</v>
      </c>
    </row>
    <row r="982" ht="87.75" customHeight="1" spans="1:8">
      <c r="A982" s="50" t="s">
        <v>2179</v>
      </c>
      <c r="B982" s="51" t="s">
        <v>10484</v>
      </c>
      <c r="C982" s="50" t="s">
        <v>10485</v>
      </c>
      <c r="D982" s="50">
        <v>22</v>
      </c>
      <c r="E982" s="50">
        <v>9.5</v>
      </c>
      <c r="F982" s="50">
        <v>60</v>
      </c>
      <c r="G982" s="50">
        <v>39.6</v>
      </c>
      <c r="H982" s="50">
        <v>24.6</v>
      </c>
    </row>
    <row r="983" ht="87.75" customHeight="1" spans="1:8">
      <c r="A983" s="50" t="s">
        <v>10540</v>
      </c>
      <c r="B983" s="51" t="s">
        <v>10484</v>
      </c>
      <c r="C983" s="50" t="s">
        <v>10485</v>
      </c>
      <c r="D983" s="50">
        <v>20.7</v>
      </c>
      <c r="E983" s="50">
        <v>15</v>
      </c>
      <c r="F983" s="50">
        <v>51.1</v>
      </c>
      <c r="G983" s="50">
        <v>77.9</v>
      </c>
      <c r="H983" s="50">
        <v>52.6</v>
      </c>
    </row>
    <row r="984" ht="74.25" customHeight="1" spans="1:8">
      <c r="A984" s="50" t="s">
        <v>10541</v>
      </c>
      <c r="B984" s="51" t="s">
        <v>10484</v>
      </c>
      <c r="C984" s="50" t="s">
        <v>10485</v>
      </c>
      <c r="D984" s="50">
        <v>26.6</v>
      </c>
      <c r="E984" s="50">
        <v>31.7</v>
      </c>
      <c r="F984" s="50">
        <v>32.8</v>
      </c>
      <c r="G984" s="50">
        <v>36.9</v>
      </c>
      <c r="H984" s="50">
        <v>41.6</v>
      </c>
    </row>
    <row r="985" ht="74.25" customHeight="1" spans="1:8">
      <c r="A985" s="50" t="s">
        <v>1643</v>
      </c>
      <c r="B985" s="51" t="s">
        <v>10484</v>
      </c>
      <c r="C985" s="50" t="s">
        <v>10485</v>
      </c>
      <c r="D985" s="50">
        <v>29.7</v>
      </c>
      <c r="E985" s="50">
        <v>19.2</v>
      </c>
      <c r="F985" s="50">
        <v>42.9</v>
      </c>
      <c r="G985" s="50">
        <v>37.6</v>
      </c>
      <c r="H985" s="50">
        <v>50.5</v>
      </c>
    </row>
    <row r="986" ht="87.75" customHeight="1" spans="1:8">
      <c r="A986" s="50" t="s">
        <v>2192</v>
      </c>
      <c r="B986" s="51" t="s">
        <v>10484</v>
      </c>
      <c r="C986" s="50" t="s">
        <v>10485</v>
      </c>
      <c r="D986" s="50">
        <v>16</v>
      </c>
      <c r="E986" s="50">
        <v>14.4</v>
      </c>
      <c r="F986" s="50">
        <v>61.3</v>
      </c>
      <c r="G986" s="50">
        <v>38.7</v>
      </c>
      <c r="H986" s="50">
        <v>37.8</v>
      </c>
    </row>
    <row r="987" ht="73.5" customHeight="1" spans="1:8">
      <c r="A987" s="52" t="s">
        <v>1678</v>
      </c>
      <c r="B987" s="53" t="s">
        <v>10484</v>
      </c>
      <c r="C987" s="52" t="s">
        <v>10485</v>
      </c>
      <c r="D987" s="52">
        <v>19.7</v>
      </c>
      <c r="E987" s="52">
        <v>30.8</v>
      </c>
      <c r="F987" s="52">
        <v>36.5</v>
      </c>
      <c r="G987" s="52">
        <v>40.5</v>
      </c>
      <c r="H987" s="52">
        <v>59</v>
      </c>
    </row>
    <row r="988" ht="87.75" customHeight="1" spans="1:8">
      <c r="A988" s="52" t="s">
        <v>1684</v>
      </c>
      <c r="B988" s="54" t="s">
        <v>10484</v>
      </c>
      <c r="C988" s="52" t="s">
        <v>10485</v>
      </c>
      <c r="D988" s="52">
        <v>12.8</v>
      </c>
      <c r="E988" s="52">
        <v>7.9</v>
      </c>
      <c r="F988" s="52">
        <v>71.2</v>
      </c>
      <c r="G988" s="52">
        <v>37</v>
      </c>
      <c r="H988" s="52">
        <v>45.4</v>
      </c>
    </row>
    <row r="989" ht="87.75" customHeight="1" spans="1:8">
      <c r="A989" s="50" t="s">
        <v>10542</v>
      </c>
      <c r="B989" s="51" t="s">
        <v>10484</v>
      </c>
      <c r="C989" s="50" t="s">
        <v>10485</v>
      </c>
      <c r="D989" s="50">
        <v>16.2</v>
      </c>
      <c r="E989" s="50">
        <v>17.1</v>
      </c>
      <c r="F989" s="50">
        <v>59.1</v>
      </c>
      <c r="G989" s="50">
        <v>42.7</v>
      </c>
      <c r="H989" s="50">
        <v>49.3</v>
      </c>
    </row>
    <row r="990" ht="87.75" customHeight="1" spans="1:8">
      <c r="A990" s="50" t="s">
        <v>2280</v>
      </c>
      <c r="B990" s="51" t="s">
        <v>10484</v>
      </c>
      <c r="C990" s="50" t="s">
        <v>10485</v>
      </c>
      <c r="D990" s="50">
        <v>21.4</v>
      </c>
      <c r="E990" s="50">
        <v>18.7</v>
      </c>
      <c r="F990" s="50">
        <v>47.3</v>
      </c>
      <c r="G990" s="50">
        <v>45.9</v>
      </c>
      <c r="H990" s="50">
        <v>55.5</v>
      </c>
    </row>
    <row r="991" ht="87.75" customHeight="1" spans="1:8">
      <c r="A991" s="50" t="s">
        <v>10543</v>
      </c>
      <c r="B991" s="51" t="s">
        <v>10484</v>
      </c>
      <c r="C991" s="50" t="s">
        <v>10485</v>
      </c>
      <c r="D991" s="50">
        <v>22.9</v>
      </c>
      <c r="E991" s="50">
        <v>14.6</v>
      </c>
      <c r="F991" s="50">
        <v>52.9</v>
      </c>
      <c r="G991" s="50">
        <v>38.9</v>
      </c>
      <c r="H991" s="50">
        <v>31.5</v>
      </c>
    </row>
    <row r="992" ht="87.75" customHeight="1" spans="1:8">
      <c r="A992" s="50" t="s">
        <v>2223</v>
      </c>
      <c r="B992" s="51" t="s">
        <v>10484</v>
      </c>
      <c r="C992" s="50" t="s">
        <v>10485</v>
      </c>
      <c r="D992" s="50">
        <v>26.8</v>
      </c>
      <c r="E992" s="50">
        <v>27.4</v>
      </c>
      <c r="F992" s="50">
        <v>42.6</v>
      </c>
      <c r="G992" s="50">
        <v>37.8</v>
      </c>
      <c r="H992" s="50">
        <v>43</v>
      </c>
    </row>
    <row r="993" ht="87.75" customHeight="1" spans="1:8">
      <c r="A993" s="50" t="s">
        <v>2304</v>
      </c>
      <c r="B993" s="51" t="s">
        <v>10484</v>
      </c>
      <c r="C993" s="50" t="s">
        <v>10485</v>
      </c>
      <c r="D993" s="50">
        <v>17.7</v>
      </c>
      <c r="E993" s="50">
        <v>14.2</v>
      </c>
      <c r="F993" s="50">
        <v>67.1</v>
      </c>
      <c r="G993" s="50">
        <v>38.5</v>
      </c>
      <c r="H993" s="50">
        <v>26.5</v>
      </c>
    </row>
    <row r="994" ht="74.25" customHeight="1" spans="1:8">
      <c r="A994" s="50" t="s">
        <v>10544</v>
      </c>
      <c r="B994" s="51" t="s">
        <v>10484</v>
      </c>
      <c r="C994" s="50" t="s">
        <v>10485</v>
      </c>
      <c r="D994" s="50">
        <v>16.7</v>
      </c>
      <c r="E994" s="50">
        <v>15.7</v>
      </c>
      <c r="F994" s="50">
        <v>61.1</v>
      </c>
      <c r="G994" s="50">
        <v>37</v>
      </c>
      <c r="H994" s="50">
        <v>52.8</v>
      </c>
    </row>
    <row r="995" ht="91.5" customHeight="1" spans="1:8">
      <c r="A995" s="50" t="s">
        <v>2235</v>
      </c>
      <c r="B995" s="51" t="s">
        <v>10484</v>
      </c>
      <c r="C995" s="50" t="s">
        <v>10485</v>
      </c>
      <c r="D995" s="50">
        <v>22.9</v>
      </c>
      <c r="E995" s="50">
        <v>22.2</v>
      </c>
      <c r="F995" s="50">
        <v>55.8</v>
      </c>
      <c r="G995" s="50">
        <v>38</v>
      </c>
      <c r="H995" s="50">
        <v>33.4</v>
      </c>
    </row>
    <row r="996" ht="76.5" customHeight="1" spans="1:8">
      <c r="A996" s="50" t="s">
        <v>2316</v>
      </c>
      <c r="B996" s="51" t="s">
        <v>10484</v>
      </c>
      <c r="C996" s="50" t="s">
        <v>10485</v>
      </c>
      <c r="D996" s="50">
        <v>23.6</v>
      </c>
      <c r="E996" s="50">
        <v>19.3</v>
      </c>
      <c r="F996" s="50">
        <v>53.8</v>
      </c>
      <c r="G996" s="50">
        <v>38.5</v>
      </c>
      <c r="H996" s="50">
        <v>52.2</v>
      </c>
    </row>
    <row r="997" ht="74.25" customHeight="1" spans="1:8">
      <c r="A997" s="50" t="s">
        <v>2248</v>
      </c>
      <c r="B997" s="51" t="s">
        <v>10484</v>
      </c>
      <c r="C997" s="50" t="s">
        <v>10485</v>
      </c>
      <c r="D997" s="50">
        <v>27.6</v>
      </c>
      <c r="E997" s="50">
        <v>14.4</v>
      </c>
      <c r="F997" s="50">
        <v>57.2</v>
      </c>
      <c r="G997" s="50">
        <v>39.9</v>
      </c>
      <c r="H997" s="50">
        <v>32.3</v>
      </c>
    </row>
    <row r="998" ht="87.75" customHeight="1" spans="1:8">
      <c r="A998" s="50" t="s">
        <v>2334</v>
      </c>
      <c r="B998" s="51" t="s">
        <v>10484</v>
      </c>
      <c r="C998" s="50" t="s">
        <v>10485</v>
      </c>
      <c r="D998" s="50">
        <v>23.9</v>
      </c>
      <c r="E998" s="50">
        <v>18.4</v>
      </c>
      <c r="F998" s="50">
        <v>51.6</v>
      </c>
      <c r="G998" s="50">
        <v>71.9</v>
      </c>
      <c r="H998" s="50">
        <v>38.6</v>
      </c>
    </row>
    <row r="999" ht="74.25" customHeight="1" spans="1:8">
      <c r="A999" s="50" t="s">
        <v>2340</v>
      </c>
      <c r="B999" s="51" t="s">
        <v>10484</v>
      </c>
      <c r="C999" s="50" t="s">
        <v>10485</v>
      </c>
      <c r="D999" s="50">
        <v>20.2</v>
      </c>
      <c r="E999" s="50">
        <v>15.3</v>
      </c>
      <c r="F999" s="50">
        <v>54</v>
      </c>
      <c r="G999" s="50">
        <v>42.7</v>
      </c>
      <c r="H999" s="50">
        <v>43.3</v>
      </c>
    </row>
    <row r="1000" ht="87.75" customHeight="1" spans="1:8">
      <c r="A1000" s="50" t="s">
        <v>2346</v>
      </c>
      <c r="B1000" s="51" t="s">
        <v>10484</v>
      </c>
      <c r="C1000" s="50" t="s">
        <v>10485</v>
      </c>
      <c r="D1000" s="50">
        <v>13.9</v>
      </c>
      <c r="E1000" s="50">
        <v>8.3</v>
      </c>
      <c r="F1000" s="50">
        <v>69.5</v>
      </c>
      <c r="G1000" s="50">
        <v>36.9</v>
      </c>
      <c r="H1000" s="50">
        <v>43.5</v>
      </c>
    </row>
    <row r="1001" ht="91.5" customHeight="1" spans="1:8">
      <c r="A1001" s="50" t="s">
        <v>10545</v>
      </c>
      <c r="B1001" s="51" t="s">
        <v>10484</v>
      </c>
      <c r="C1001" s="50" t="s">
        <v>10485</v>
      </c>
      <c r="D1001" s="50">
        <v>23.4</v>
      </c>
      <c r="E1001" s="50">
        <v>16.4</v>
      </c>
      <c r="F1001" s="50">
        <v>56.6</v>
      </c>
      <c r="G1001" s="50">
        <v>41</v>
      </c>
      <c r="H1001" s="50">
        <v>31.4</v>
      </c>
    </row>
    <row r="1002" ht="106.5" customHeight="1" spans="1:8">
      <c r="A1002" s="50" t="s">
        <v>10546</v>
      </c>
      <c r="B1002" s="51" t="s">
        <v>10484</v>
      </c>
      <c r="C1002" s="50" t="s">
        <v>10485</v>
      </c>
      <c r="D1002" s="50">
        <v>14</v>
      </c>
      <c r="E1002" s="50">
        <v>11.3</v>
      </c>
      <c r="F1002" s="50">
        <v>64.8</v>
      </c>
      <c r="G1002" s="50">
        <v>38.6</v>
      </c>
      <c r="H1002" s="50">
        <v>25.2</v>
      </c>
    </row>
    <row r="1003" ht="87.75" customHeight="1" spans="1:8">
      <c r="A1003" s="50" t="s">
        <v>1782</v>
      </c>
      <c r="B1003" s="51" t="s">
        <v>10547</v>
      </c>
      <c r="C1003" s="50" t="s">
        <v>10548</v>
      </c>
      <c r="D1003" s="50">
        <v>19.9</v>
      </c>
      <c r="E1003" s="50">
        <v>17.2</v>
      </c>
      <c r="F1003" s="50">
        <v>32.6</v>
      </c>
      <c r="G1003" s="50">
        <v>39.5</v>
      </c>
      <c r="H1003" s="50">
        <v>34.8</v>
      </c>
    </row>
    <row r="1004" ht="87.75" customHeight="1" spans="1:8">
      <c r="A1004" s="50" t="s">
        <v>10549</v>
      </c>
      <c r="B1004" s="51" t="s">
        <v>10547</v>
      </c>
      <c r="C1004" s="50" t="s">
        <v>10548</v>
      </c>
      <c r="D1004" s="50">
        <v>19.3</v>
      </c>
      <c r="E1004" s="50">
        <v>25.3</v>
      </c>
      <c r="F1004" s="50">
        <v>28.3</v>
      </c>
      <c r="G1004" s="50">
        <v>39.2</v>
      </c>
      <c r="H1004" s="50">
        <v>34.1</v>
      </c>
    </row>
    <row r="1005" ht="87.75" customHeight="1" spans="1:8">
      <c r="A1005" s="50" t="s">
        <v>625</v>
      </c>
      <c r="B1005" s="51" t="s">
        <v>10547</v>
      </c>
      <c r="C1005" s="50" t="s">
        <v>10548</v>
      </c>
      <c r="D1005" s="50">
        <v>24</v>
      </c>
      <c r="E1005" s="50">
        <v>13.1</v>
      </c>
      <c r="F1005" s="50">
        <v>47.3</v>
      </c>
      <c r="G1005" s="50">
        <v>38.1</v>
      </c>
      <c r="H1005" s="50">
        <v>41.2</v>
      </c>
    </row>
    <row r="1006" ht="74.25" customHeight="1" spans="1:8">
      <c r="A1006" s="50" t="s">
        <v>658</v>
      </c>
      <c r="B1006" s="51" t="s">
        <v>10547</v>
      </c>
      <c r="C1006" s="50" t="s">
        <v>10548</v>
      </c>
      <c r="D1006" s="50">
        <v>27.3</v>
      </c>
      <c r="E1006" s="50">
        <v>10.8</v>
      </c>
      <c r="F1006" s="50">
        <v>26.2</v>
      </c>
      <c r="G1006" s="50">
        <v>41.1</v>
      </c>
      <c r="H1006" s="50">
        <v>69.2</v>
      </c>
    </row>
    <row r="1007" ht="87.75" customHeight="1" spans="1:8">
      <c r="A1007" s="50" t="s">
        <v>10550</v>
      </c>
      <c r="B1007" s="51" t="s">
        <v>10547</v>
      </c>
      <c r="C1007" s="50" t="s">
        <v>10548</v>
      </c>
      <c r="D1007" s="50">
        <v>16.9</v>
      </c>
      <c r="E1007" s="50">
        <v>17.3</v>
      </c>
      <c r="F1007" s="50">
        <v>40.6</v>
      </c>
      <c r="G1007" s="50">
        <v>37.6</v>
      </c>
      <c r="H1007" s="50">
        <v>69.6</v>
      </c>
    </row>
    <row r="1008" ht="87.75" customHeight="1" spans="1:8">
      <c r="A1008" s="50" t="s">
        <v>10551</v>
      </c>
      <c r="B1008" s="51" t="s">
        <v>10547</v>
      </c>
      <c r="C1008" s="50" t="s">
        <v>10548</v>
      </c>
      <c r="D1008" s="50">
        <v>20</v>
      </c>
      <c r="E1008" s="50">
        <v>17.6</v>
      </c>
      <c r="F1008" s="50">
        <v>36.9</v>
      </c>
      <c r="G1008" s="50">
        <v>39.1</v>
      </c>
      <c r="H1008" s="50">
        <v>42.3</v>
      </c>
    </row>
    <row r="1009" ht="87.75" customHeight="1" spans="1:8">
      <c r="A1009" s="50" t="s">
        <v>677</v>
      </c>
      <c r="B1009" s="51" t="s">
        <v>10547</v>
      </c>
      <c r="C1009" s="50" t="s">
        <v>10548</v>
      </c>
      <c r="D1009" s="50">
        <v>20.1</v>
      </c>
      <c r="E1009" s="50">
        <v>12.6</v>
      </c>
      <c r="F1009" s="50">
        <v>47.9</v>
      </c>
      <c r="G1009" s="50">
        <v>37.8</v>
      </c>
      <c r="H1009" s="50">
        <v>22.7</v>
      </c>
    </row>
    <row r="1010" ht="87.75" customHeight="1" spans="1:8">
      <c r="A1010" s="50" t="s">
        <v>10552</v>
      </c>
      <c r="B1010" s="51" t="s">
        <v>10547</v>
      </c>
      <c r="C1010" s="50" t="s">
        <v>10548</v>
      </c>
      <c r="D1010" s="50">
        <v>16</v>
      </c>
      <c r="E1010" s="50">
        <v>8.6</v>
      </c>
      <c r="F1010" s="50">
        <v>56.2</v>
      </c>
      <c r="G1010" s="50">
        <v>37.1</v>
      </c>
      <c r="H1010" s="50">
        <v>29</v>
      </c>
    </row>
    <row r="1011" ht="87.75" customHeight="1" spans="1:8">
      <c r="A1011" s="50" t="s">
        <v>10553</v>
      </c>
      <c r="B1011" s="51" t="s">
        <v>10547</v>
      </c>
      <c r="C1011" s="50" t="s">
        <v>10548</v>
      </c>
      <c r="D1011" s="50">
        <v>20.3</v>
      </c>
      <c r="E1011" s="50">
        <v>19.4</v>
      </c>
      <c r="F1011" s="50">
        <v>36.7</v>
      </c>
      <c r="G1011" s="50">
        <v>44.1</v>
      </c>
      <c r="H1011" s="50">
        <v>53.2</v>
      </c>
    </row>
    <row r="1012" ht="87.75" customHeight="1" spans="1:8">
      <c r="A1012" s="50" t="s">
        <v>10554</v>
      </c>
      <c r="B1012" s="51" t="s">
        <v>10547</v>
      </c>
      <c r="C1012" s="50" t="s">
        <v>10548</v>
      </c>
      <c r="D1012" s="50">
        <v>25.8</v>
      </c>
      <c r="E1012" s="50">
        <v>16</v>
      </c>
      <c r="F1012" s="50">
        <v>24.2</v>
      </c>
      <c r="G1012" s="50">
        <v>60.7</v>
      </c>
      <c r="H1012" s="50">
        <v>63.5</v>
      </c>
    </row>
    <row r="1013" ht="87.75" customHeight="1" spans="1:8">
      <c r="A1013" s="50" t="s">
        <v>699</v>
      </c>
      <c r="B1013" s="51" t="s">
        <v>10547</v>
      </c>
      <c r="C1013" s="50" t="s">
        <v>10548</v>
      </c>
      <c r="D1013" s="50">
        <v>16.9</v>
      </c>
      <c r="E1013" s="50">
        <v>9.4</v>
      </c>
      <c r="F1013" s="50">
        <v>47.1</v>
      </c>
      <c r="G1013" s="50">
        <v>37</v>
      </c>
      <c r="H1013" s="50">
        <v>46.9</v>
      </c>
    </row>
    <row r="1014" ht="73.5" customHeight="1" spans="1:8">
      <c r="A1014" s="52" t="s">
        <v>10555</v>
      </c>
      <c r="B1014" s="53" t="s">
        <v>10547</v>
      </c>
      <c r="C1014" s="52" t="s">
        <v>10548</v>
      </c>
      <c r="D1014" s="52">
        <v>17</v>
      </c>
      <c r="E1014" s="52">
        <v>9</v>
      </c>
      <c r="F1014" s="52">
        <v>52.7</v>
      </c>
      <c r="G1014" s="52">
        <v>37.3</v>
      </c>
      <c r="H1014" s="52">
        <v>40.7</v>
      </c>
    </row>
    <row r="1015" ht="87.75" customHeight="1" spans="1:8">
      <c r="A1015" s="50" t="s">
        <v>10556</v>
      </c>
      <c r="B1015" s="51" t="s">
        <v>10547</v>
      </c>
      <c r="C1015" s="50" t="s">
        <v>10548</v>
      </c>
      <c r="D1015" s="50">
        <v>18.6</v>
      </c>
      <c r="E1015" s="50">
        <v>7.7</v>
      </c>
      <c r="F1015" s="50">
        <v>62.7</v>
      </c>
      <c r="G1015" s="50">
        <v>37</v>
      </c>
      <c r="H1015" s="50">
        <v>23.7</v>
      </c>
    </row>
    <row r="1016" ht="87.75" customHeight="1" spans="1:8">
      <c r="A1016" s="50" t="s">
        <v>10557</v>
      </c>
      <c r="B1016" s="51" t="s">
        <v>10547</v>
      </c>
      <c r="C1016" s="50" t="s">
        <v>10548</v>
      </c>
      <c r="D1016" s="50">
        <v>18.8</v>
      </c>
      <c r="E1016" s="50">
        <v>16</v>
      </c>
      <c r="F1016" s="50">
        <v>37.6</v>
      </c>
      <c r="G1016" s="50">
        <v>37.5</v>
      </c>
      <c r="H1016" s="50">
        <v>40.8</v>
      </c>
    </row>
    <row r="1017" ht="87.75" customHeight="1" spans="1:8">
      <c r="A1017" s="50" t="s">
        <v>723</v>
      </c>
      <c r="B1017" s="51" t="s">
        <v>10547</v>
      </c>
      <c r="C1017" s="50" t="s">
        <v>10548</v>
      </c>
      <c r="D1017" s="50">
        <v>14.6</v>
      </c>
      <c r="E1017" s="50">
        <v>11.9</v>
      </c>
      <c r="F1017" s="50">
        <v>42.3</v>
      </c>
      <c r="G1017" s="50">
        <v>37.1</v>
      </c>
      <c r="H1017" s="50">
        <v>42.9</v>
      </c>
    </row>
    <row r="1018" ht="87.75" customHeight="1" spans="1:8">
      <c r="A1018" s="50" t="s">
        <v>10558</v>
      </c>
      <c r="B1018" s="51" t="s">
        <v>10547</v>
      </c>
      <c r="C1018" s="50" t="s">
        <v>10548</v>
      </c>
      <c r="D1018" s="50">
        <v>17</v>
      </c>
      <c r="E1018" s="50">
        <v>8.8</v>
      </c>
      <c r="F1018" s="50">
        <v>41.5</v>
      </c>
      <c r="G1018" s="50">
        <v>37.4</v>
      </c>
      <c r="H1018" s="50">
        <v>45.5</v>
      </c>
    </row>
    <row r="1019" ht="87.75" customHeight="1" spans="1:8">
      <c r="A1019" s="50" t="s">
        <v>741</v>
      </c>
      <c r="B1019" s="51" t="s">
        <v>10547</v>
      </c>
      <c r="C1019" s="50" t="s">
        <v>10548</v>
      </c>
      <c r="D1019" s="50">
        <v>25.3</v>
      </c>
      <c r="E1019" s="50">
        <v>28.3</v>
      </c>
      <c r="F1019" s="50">
        <v>22.5</v>
      </c>
      <c r="G1019" s="50">
        <v>61.9</v>
      </c>
      <c r="H1019" s="50">
        <v>32.3</v>
      </c>
    </row>
    <row r="1020" ht="87.75" customHeight="1" spans="1:8">
      <c r="A1020" s="50" t="s">
        <v>10559</v>
      </c>
      <c r="B1020" s="51" t="s">
        <v>10547</v>
      </c>
      <c r="C1020" s="50" t="s">
        <v>10548</v>
      </c>
      <c r="D1020" s="50">
        <v>16.5</v>
      </c>
      <c r="E1020" s="50">
        <v>12.6</v>
      </c>
      <c r="F1020" s="50">
        <v>40.9</v>
      </c>
      <c r="G1020" s="50">
        <v>37</v>
      </c>
      <c r="H1020" s="50">
        <v>63.7</v>
      </c>
    </row>
    <row r="1021" ht="74.25" customHeight="1" spans="1:8">
      <c r="A1021" s="50" t="s">
        <v>9115</v>
      </c>
      <c r="B1021" s="51" t="s">
        <v>10547</v>
      </c>
      <c r="C1021" s="50" t="s">
        <v>10548</v>
      </c>
      <c r="D1021" s="50">
        <v>21.5</v>
      </c>
      <c r="E1021" s="50">
        <v>12.7</v>
      </c>
      <c r="F1021" s="50">
        <v>38.8</v>
      </c>
      <c r="G1021" s="50">
        <v>37</v>
      </c>
      <c r="H1021" s="50">
        <v>25.8</v>
      </c>
    </row>
    <row r="1022" ht="87.75" customHeight="1" spans="1:8">
      <c r="A1022" s="50" t="s">
        <v>1070</v>
      </c>
      <c r="B1022" s="51" t="s">
        <v>10547</v>
      </c>
      <c r="C1022" s="50" t="s">
        <v>10548</v>
      </c>
      <c r="D1022" s="50">
        <v>13.5</v>
      </c>
      <c r="E1022" s="50">
        <v>12.6</v>
      </c>
      <c r="F1022" s="50">
        <v>43.3</v>
      </c>
      <c r="G1022" s="50">
        <v>40.3</v>
      </c>
      <c r="H1022" s="50">
        <v>67.3</v>
      </c>
    </row>
    <row r="1023" ht="87.75" customHeight="1" spans="1:8">
      <c r="A1023" s="50" t="s">
        <v>10560</v>
      </c>
      <c r="B1023" s="51" t="s">
        <v>10547</v>
      </c>
      <c r="C1023" s="50" t="s">
        <v>10548</v>
      </c>
      <c r="D1023" s="50">
        <v>20</v>
      </c>
      <c r="E1023" s="50">
        <v>14.4</v>
      </c>
      <c r="F1023" s="50">
        <v>34.8</v>
      </c>
      <c r="G1023" s="50">
        <v>38.5</v>
      </c>
      <c r="H1023" s="50">
        <v>36.2</v>
      </c>
    </row>
    <row r="1024" ht="87.75" customHeight="1" spans="1:8">
      <c r="A1024" s="50" t="s">
        <v>1814</v>
      </c>
      <c r="B1024" s="51" t="s">
        <v>10547</v>
      </c>
      <c r="C1024" s="50" t="s">
        <v>10548</v>
      </c>
      <c r="D1024" s="50">
        <v>39.3</v>
      </c>
      <c r="E1024" s="50">
        <v>14.7</v>
      </c>
      <c r="F1024" s="50">
        <v>21.4</v>
      </c>
      <c r="G1024" s="50">
        <v>43</v>
      </c>
      <c r="H1024" s="50">
        <v>16.6</v>
      </c>
    </row>
    <row r="1025" ht="74.25" customHeight="1" spans="1:8">
      <c r="A1025" s="50" t="s">
        <v>10561</v>
      </c>
      <c r="B1025" s="51" t="s">
        <v>10547</v>
      </c>
      <c r="C1025" s="50" t="s">
        <v>10548</v>
      </c>
      <c r="D1025" s="50">
        <v>17.4</v>
      </c>
      <c r="E1025" s="50">
        <v>12.5</v>
      </c>
      <c r="F1025" s="50">
        <v>35.8</v>
      </c>
      <c r="G1025" s="50">
        <v>37.6</v>
      </c>
      <c r="H1025" s="50">
        <v>73</v>
      </c>
    </row>
    <row r="1026" ht="73.5" customHeight="1" spans="1:8">
      <c r="A1026" s="52" t="s">
        <v>10562</v>
      </c>
      <c r="B1026" s="53" t="s">
        <v>10547</v>
      </c>
      <c r="C1026" s="52" t="s">
        <v>10548</v>
      </c>
      <c r="D1026" s="52">
        <v>26.2</v>
      </c>
      <c r="E1026" s="52">
        <v>18.8</v>
      </c>
      <c r="F1026" s="52">
        <v>25.2</v>
      </c>
      <c r="G1026" s="52">
        <v>42</v>
      </c>
      <c r="H1026" s="52">
        <v>61.8</v>
      </c>
    </row>
    <row r="1027" ht="87.75" customHeight="1" spans="1:8">
      <c r="A1027" s="50" t="s">
        <v>10563</v>
      </c>
      <c r="B1027" s="51" t="s">
        <v>10547</v>
      </c>
      <c r="C1027" s="50" t="s">
        <v>10548</v>
      </c>
      <c r="D1027" s="50">
        <v>22.3</v>
      </c>
      <c r="E1027" s="50">
        <v>12.5</v>
      </c>
      <c r="F1027" s="50">
        <v>34.8</v>
      </c>
      <c r="G1027" s="50">
        <v>40.1</v>
      </c>
      <c r="H1027" s="50">
        <v>38.9</v>
      </c>
    </row>
    <row r="1028" ht="87.75" customHeight="1" spans="1:8">
      <c r="A1028" s="50" t="s">
        <v>10564</v>
      </c>
      <c r="B1028" s="51" t="s">
        <v>10547</v>
      </c>
      <c r="C1028" s="50" t="s">
        <v>10548</v>
      </c>
      <c r="D1028" s="50">
        <v>19.6</v>
      </c>
      <c r="E1028" s="50">
        <v>16</v>
      </c>
      <c r="F1028" s="50">
        <v>36.9</v>
      </c>
      <c r="G1028" s="50">
        <v>38.7</v>
      </c>
      <c r="H1028" s="50">
        <v>40.1</v>
      </c>
    </row>
    <row r="1029" ht="121.5" customHeight="1" spans="1:8">
      <c r="A1029" s="52" t="s">
        <v>10565</v>
      </c>
      <c r="B1029" s="54" t="s">
        <v>10547</v>
      </c>
      <c r="C1029" s="52" t="s">
        <v>10548</v>
      </c>
      <c r="D1029" s="52">
        <v>18.2</v>
      </c>
      <c r="E1029" s="52">
        <v>14.6</v>
      </c>
      <c r="F1029" s="52">
        <v>35</v>
      </c>
      <c r="G1029" s="52">
        <v>45.1</v>
      </c>
      <c r="H1029" s="52">
        <v>49.9</v>
      </c>
    </row>
    <row r="1030" ht="74.25" customHeight="1" spans="1:8">
      <c r="A1030" s="50" t="s">
        <v>1837</v>
      </c>
      <c r="B1030" s="51" t="s">
        <v>10547</v>
      </c>
      <c r="C1030" s="50" t="s">
        <v>10548</v>
      </c>
      <c r="D1030" s="50">
        <v>18.2</v>
      </c>
      <c r="E1030" s="50">
        <v>13.9</v>
      </c>
      <c r="F1030" s="50">
        <v>45.5</v>
      </c>
      <c r="G1030" s="50">
        <v>37.3</v>
      </c>
      <c r="H1030" s="50">
        <v>73.3</v>
      </c>
    </row>
    <row r="1031" ht="87.75" customHeight="1" spans="1:8">
      <c r="A1031" s="50" t="s">
        <v>794</v>
      </c>
      <c r="B1031" s="51" t="s">
        <v>10547</v>
      </c>
      <c r="C1031" s="50" t="s">
        <v>10548</v>
      </c>
      <c r="D1031" s="50">
        <v>21.9</v>
      </c>
      <c r="E1031" s="50">
        <v>27.9</v>
      </c>
      <c r="F1031" s="50">
        <v>30.6</v>
      </c>
      <c r="G1031" s="50">
        <v>77.3</v>
      </c>
      <c r="H1031" s="50">
        <v>28.3</v>
      </c>
    </row>
    <row r="1032" ht="87.75" customHeight="1" spans="1:8">
      <c r="A1032" s="50" t="s">
        <v>802</v>
      </c>
      <c r="B1032" s="51" t="s">
        <v>10547</v>
      </c>
      <c r="C1032" s="50" t="s">
        <v>10548</v>
      </c>
      <c r="D1032" s="50">
        <v>17.8</v>
      </c>
      <c r="E1032" s="50">
        <v>16</v>
      </c>
      <c r="F1032" s="50">
        <v>32.5</v>
      </c>
      <c r="G1032" s="50">
        <v>37.3</v>
      </c>
      <c r="H1032" s="50">
        <v>65</v>
      </c>
    </row>
    <row r="1033" ht="87.75" customHeight="1" spans="1:8">
      <c r="A1033" s="50" t="s">
        <v>807</v>
      </c>
      <c r="B1033" s="51" t="s">
        <v>10547</v>
      </c>
      <c r="C1033" s="50" t="s">
        <v>10548</v>
      </c>
      <c r="D1033" s="50">
        <v>25.2</v>
      </c>
      <c r="E1033" s="50">
        <v>17</v>
      </c>
      <c r="F1033" s="50">
        <v>30.8</v>
      </c>
      <c r="G1033" s="50">
        <v>58.2</v>
      </c>
      <c r="H1033" s="50">
        <v>36.4</v>
      </c>
    </row>
    <row r="1034" ht="87.75" customHeight="1" spans="1:8">
      <c r="A1034" s="50" t="s">
        <v>810</v>
      </c>
      <c r="B1034" s="51" t="s">
        <v>10547</v>
      </c>
      <c r="C1034" s="50" t="s">
        <v>10548</v>
      </c>
      <c r="D1034" s="50">
        <v>26.5</v>
      </c>
      <c r="E1034" s="50">
        <v>18.3</v>
      </c>
      <c r="F1034" s="50">
        <v>32.8</v>
      </c>
      <c r="G1034" s="50">
        <v>41.4</v>
      </c>
      <c r="H1034" s="50">
        <v>28.7</v>
      </c>
    </row>
    <row r="1035" ht="87.75" customHeight="1" spans="1:8">
      <c r="A1035" s="50" t="s">
        <v>10566</v>
      </c>
      <c r="B1035" s="51" t="s">
        <v>10547</v>
      </c>
      <c r="C1035" s="50" t="s">
        <v>10548</v>
      </c>
      <c r="D1035" s="50">
        <v>22.6</v>
      </c>
      <c r="E1035" s="50">
        <v>18.6</v>
      </c>
      <c r="F1035" s="50">
        <v>37.1</v>
      </c>
      <c r="G1035" s="50">
        <v>41.7</v>
      </c>
      <c r="H1035" s="50">
        <v>51.2</v>
      </c>
    </row>
    <row r="1036" ht="91.5" customHeight="1" spans="1:8">
      <c r="A1036" s="50" t="s">
        <v>10567</v>
      </c>
      <c r="B1036" s="51" t="s">
        <v>10547</v>
      </c>
      <c r="C1036" s="50" t="s">
        <v>10548</v>
      </c>
      <c r="D1036" s="50">
        <v>29.8</v>
      </c>
      <c r="E1036" s="50">
        <v>19.2</v>
      </c>
      <c r="F1036" s="50">
        <v>38.6</v>
      </c>
      <c r="G1036" s="50">
        <v>50.8</v>
      </c>
      <c r="H1036" s="50">
        <v>20.6</v>
      </c>
    </row>
    <row r="1037" ht="87.75" customHeight="1" spans="1:8">
      <c r="A1037" s="50" t="s">
        <v>814</v>
      </c>
      <c r="B1037" s="51" t="s">
        <v>10547</v>
      </c>
      <c r="C1037" s="50" t="s">
        <v>10548</v>
      </c>
      <c r="D1037" s="50">
        <v>18.8</v>
      </c>
      <c r="E1037" s="50">
        <v>15.8</v>
      </c>
      <c r="F1037" s="50">
        <v>41.8</v>
      </c>
      <c r="G1037" s="50">
        <v>57.8</v>
      </c>
      <c r="H1037" s="50">
        <v>18.7</v>
      </c>
    </row>
    <row r="1038" ht="60" customHeight="1" spans="1:8">
      <c r="A1038" s="52" t="s">
        <v>819</v>
      </c>
      <c r="B1038" s="53" t="s">
        <v>10547</v>
      </c>
      <c r="C1038" s="52" t="s">
        <v>10548</v>
      </c>
      <c r="D1038" s="52">
        <v>24.1</v>
      </c>
      <c r="E1038" s="52">
        <v>24.2</v>
      </c>
      <c r="F1038" s="52">
        <v>28.3</v>
      </c>
      <c r="G1038" s="52">
        <v>43.2</v>
      </c>
      <c r="H1038" s="52">
        <v>27.6</v>
      </c>
    </row>
    <row r="1039" ht="74.25" customHeight="1" spans="1:8">
      <c r="A1039" s="50" t="s">
        <v>830</v>
      </c>
      <c r="B1039" s="51" t="s">
        <v>10547</v>
      </c>
      <c r="C1039" s="50" t="s">
        <v>10548</v>
      </c>
      <c r="D1039" s="50">
        <v>25.8</v>
      </c>
      <c r="E1039" s="50">
        <v>16.5</v>
      </c>
      <c r="F1039" s="50">
        <v>35.3</v>
      </c>
      <c r="G1039" s="50">
        <v>40.4</v>
      </c>
      <c r="H1039" s="50">
        <v>51.5</v>
      </c>
    </row>
    <row r="1040" ht="91.5" customHeight="1" spans="1:8">
      <c r="A1040" s="50" t="s">
        <v>10568</v>
      </c>
      <c r="B1040" s="51" t="s">
        <v>10547</v>
      </c>
      <c r="C1040" s="50" t="s">
        <v>10548</v>
      </c>
      <c r="D1040" s="50">
        <v>23.8</v>
      </c>
      <c r="E1040" s="50">
        <v>15.5</v>
      </c>
      <c r="F1040" s="50">
        <v>39.7</v>
      </c>
      <c r="G1040" s="50">
        <v>37.2</v>
      </c>
      <c r="H1040" s="50">
        <v>53.3</v>
      </c>
    </row>
    <row r="1041" ht="74.25" customHeight="1" spans="1:8">
      <c r="A1041" s="50" t="s">
        <v>851</v>
      </c>
      <c r="B1041" s="51" t="s">
        <v>10547</v>
      </c>
      <c r="C1041" s="50" t="s">
        <v>10548</v>
      </c>
      <c r="D1041" s="50">
        <v>39.8</v>
      </c>
      <c r="E1041" s="50">
        <v>14.6</v>
      </c>
      <c r="F1041" s="50">
        <v>29.3</v>
      </c>
      <c r="G1041" s="50">
        <v>38.2</v>
      </c>
      <c r="H1041" s="50">
        <v>26.7</v>
      </c>
    </row>
    <row r="1042" ht="91.5" customHeight="1" spans="1:8">
      <c r="A1042" s="50" t="s">
        <v>10569</v>
      </c>
      <c r="B1042" s="51" t="s">
        <v>10547</v>
      </c>
      <c r="C1042" s="50" t="s">
        <v>10548</v>
      </c>
      <c r="D1042" s="50">
        <v>17.4</v>
      </c>
      <c r="E1042" s="50">
        <v>13.6</v>
      </c>
      <c r="F1042" s="50">
        <v>42.1</v>
      </c>
      <c r="G1042" s="50">
        <v>52</v>
      </c>
      <c r="H1042" s="50">
        <v>71.2</v>
      </c>
    </row>
    <row r="1043" ht="73.5" customHeight="1" spans="1:8">
      <c r="A1043" s="52" t="s">
        <v>1857</v>
      </c>
      <c r="B1043" s="53" t="s">
        <v>10547</v>
      </c>
      <c r="C1043" s="52" t="s">
        <v>10548</v>
      </c>
      <c r="D1043" s="52">
        <v>34.7</v>
      </c>
      <c r="E1043" s="52">
        <v>14.3</v>
      </c>
      <c r="F1043" s="52">
        <v>29.8</v>
      </c>
      <c r="G1043" s="52">
        <v>41.9</v>
      </c>
      <c r="H1043" s="52">
        <v>60.1</v>
      </c>
    </row>
    <row r="1044" ht="87.75" customHeight="1" spans="1:8">
      <c r="A1044" s="50" t="s">
        <v>1859</v>
      </c>
      <c r="B1044" s="51" t="s">
        <v>10547</v>
      </c>
      <c r="C1044" s="50" t="s">
        <v>10548</v>
      </c>
      <c r="D1044" s="50">
        <v>40.9</v>
      </c>
      <c r="E1044" s="50">
        <v>24.2</v>
      </c>
      <c r="F1044" s="50">
        <v>26.2</v>
      </c>
      <c r="G1044" s="50">
        <v>37</v>
      </c>
      <c r="H1044" s="50">
        <v>18.6</v>
      </c>
    </row>
    <row r="1045" ht="61.5" customHeight="1" spans="1:8">
      <c r="A1045" s="55" t="s">
        <v>10570</v>
      </c>
      <c r="B1045" s="56" t="s">
        <v>10547</v>
      </c>
      <c r="C1045" s="55" t="s">
        <v>10548</v>
      </c>
      <c r="D1045" s="55">
        <v>17</v>
      </c>
      <c r="E1045" s="55">
        <v>8.8</v>
      </c>
      <c r="F1045" s="55">
        <v>61.5</v>
      </c>
      <c r="G1045" s="55">
        <v>38.2</v>
      </c>
      <c r="H1045" s="55">
        <v>27.1</v>
      </c>
    </row>
    <row r="1046" ht="151.5" customHeight="1" spans="1:8">
      <c r="A1046" s="50" t="s">
        <v>10571</v>
      </c>
      <c r="B1046" s="51" t="s">
        <v>10547</v>
      </c>
      <c r="C1046" s="50" t="s">
        <v>10548</v>
      </c>
      <c r="D1046" s="50">
        <v>21.5</v>
      </c>
      <c r="E1046" s="50">
        <v>13.1</v>
      </c>
      <c r="F1046" s="50">
        <v>45.8</v>
      </c>
      <c r="G1046" s="50">
        <v>37.6</v>
      </c>
      <c r="H1046" s="50">
        <v>14.9</v>
      </c>
    </row>
    <row r="1047" ht="121.5" customHeight="1" spans="1:8">
      <c r="A1047" s="50" t="s">
        <v>10572</v>
      </c>
      <c r="B1047" s="51" t="s">
        <v>10547</v>
      </c>
      <c r="C1047" s="50" t="s">
        <v>10548</v>
      </c>
      <c r="D1047" s="50">
        <v>24.2</v>
      </c>
      <c r="E1047" s="50">
        <v>22.4</v>
      </c>
      <c r="F1047" s="50">
        <v>41.9</v>
      </c>
      <c r="G1047" s="50">
        <v>61.7</v>
      </c>
      <c r="H1047" s="50">
        <v>20.1</v>
      </c>
    </row>
    <row r="1048" ht="74.25" customHeight="1" spans="1:8">
      <c r="A1048" s="50" t="s">
        <v>10573</v>
      </c>
      <c r="B1048" s="51" t="s">
        <v>10547</v>
      </c>
      <c r="C1048" s="50" t="s">
        <v>10548</v>
      </c>
      <c r="D1048" s="50">
        <v>20.8</v>
      </c>
      <c r="E1048" s="50">
        <v>15</v>
      </c>
      <c r="F1048" s="50">
        <v>34.4</v>
      </c>
      <c r="G1048" s="50">
        <v>37.1</v>
      </c>
      <c r="H1048" s="50">
        <v>81.8</v>
      </c>
    </row>
    <row r="1049" ht="87.75" customHeight="1" spans="1:8">
      <c r="A1049" s="50" t="s">
        <v>906</v>
      </c>
      <c r="B1049" s="51" t="s">
        <v>10547</v>
      </c>
      <c r="C1049" s="50" t="s">
        <v>10548</v>
      </c>
      <c r="D1049" s="50">
        <v>29.7</v>
      </c>
      <c r="E1049" s="50">
        <v>22.3</v>
      </c>
      <c r="F1049" s="50">
        <v>20.8</v>
      </c>
      <c r="G1049" s="50">
        <v>50.3</v>
      </c>
      <c r="H1049" s="50">
        <v>73.1</v>
      </c>
    </row>
    <row r="1050" ht="106.5" customHeight="1" spans="1:8">
      <c r="A1050" s="50" t="s">
        <v>10574</v>
      </c>
      <c r="B1050" s="51" t="s">
        <v>10547</v>
      </c>
      <c r="C1050" s="50" t="s">
        <v>10548</v>
      </c>
      <c r="D1050" s="50">
        <v>16.4</v>
      </c>
      <c r="E1050" s="50">
        <v>9.9</v>
      </c>
      <c r="F1050" s="50">
        <v>41.5</v>
      </c>
      <c r="G1050" s="50">
        <v>37.3</v>
      </c>
      <c r="H1050" s="50">
        <v>46.6</v>
      </c>
    </row>
    <row r="1051" ht="87.75" customHeight="1" spans="1:8">
      <c r="A1051" s="50" t="s">
        <v>10575</v>
      </c>
      <c r="B1051" s="51" t="s">
        <v>10547</v>
      </c>
      <c r="C1051" s="50" t="s">
        <v>10548</v>
      </c>
      <c r="D1051" s="50">
        <v>33.6</v>
      </c>
      <c r="E1051" s="50">
        <v>28.8</v>
      </c>
      <c r="F1051" s="50">
        <v>16.3</v>
      </c>
      <c r="G1051" s="50">
        <v>41.6</v>
      </c>
      <c r="H1051" s="50">
        <v>30.3</v>
      </c>
    </row>
    <row r="1052" ht="87.75" customHeight="1" spans="1:8">
      <c r="A1052" s="50" t="s">
        <v>929</v>
      </c>
      <c r="B1052" s="51" t="s">
        <v>10547</v>
      </c>
      <c r="C1052" s="50" t="s">
        <v>10548</v>
      </c>
      <c r="D1052" s="50">
        <v>18.3</v>
      </c>
      <c r="E1052" s="50">
        <v>9.8</v>
      </c>
      <c r="F1052" s="50">
        <v>51.6</v>
      </c>
      <c r="G1052" s="50">
        <v>37.1</v>
      </c>
      <c r="H1052" s="50">
        <v>60.2</v>
      </c>
    </row>
    <row r="1053" ht="87.75" customHeight="1" spans="1:8">
      <c r="A1053" s="50" t="s">
        <v>10576</v>
      </c>
      <c r="B1053" s="51" t="s">
        <v>10547</v>
      </c>
      <c r="C1053" s="50" t="s">
        <v>10548</v>
      </c>
      <c r="D1053" s="50">
        <v>19.9</v>
      </c>
      <c r="E1053" s="50">
        <v>11.1</v>
      </c>
      <c r="F1053" s="50">
        <v>49.2</v>
      </c>
      <c r="G1053" s="50">
        <v>39</v>
      </c>
      <c r="H1053" s="50">
        <v>33.2</v>
      </c>
    </row>
    <row r="1054" ht="87.75" customHeight="1" spans="1:8">
      <c r="A1054" s="50" t="s">
        <v>10577</v>
      </c>
      <c r="B1054" s="51" t="s">
        <v>10547</v>
      </c>
      <c r="C1054" s="50" t="s">
        <v>10548</v>
      </c>
      <c r="D1054" s="50">
        <v>38.7</v>
      </c>
      <c r="E1054" s="50">
        <v>25.3</v>
      </c>
      <c r="F1054" s="50">
        <v>21.3</v>
      </c>
      <c r="G1054" s="50">
        <v>66.5</v>
      </c>
      <c r="H1054" s="50">
        <v>30.3</v>
      </c>
    </row>
    <row r="1055" ht="87.75" customHeight="1" spans="1:8">
      <c r="A1055" s="50" t="s">
        <v>10578</v>
      </c>
      <c r="B1055" s="51" t="s">
        <v>10547</v>
      </c>
      <c r="C1055" s="50" t="s">
        <v>10548</v>
      </c>
      <c r="D1055" s="50">
        <v>30.2</v>
      </c>
      <c r="E1055" s="50">
        <v>19.2</v>
      </c>
      <c r="F1055" s="50">
        <v>35.9</v>
      </c>
      <c r="G1055" s="50">
        <v>54.4</v>
      </c>
      <c r="H1055" s="50">
        <v>30.1</v>
      </c>
    </row>
    <row r="1056" ht="87.75" customHeight="1" spans="1:8">
      <c r="A1056" s="50" t="s">
        <v>10579</v>
      </c>
      <c r="B1056" s="51" t="s">
        <v>10547</v>
      </c>
      <c r="C1056" s="50" t="s">
        <v>10548</v>
      </c>
      <c r="D1056" s="50">
        <v>20.9</v>
      </c>
      <c r="E1056" s="50">
        <v>10.2</v>
      </c>
      <c r="F1056" s="50">
        <v>47</v>
      </c>
      <c r="G1056" s="50">
        <v>37.2</v>
      </c>
      <c r="H1056" s="50">
        <v>34.9</v>
      </c>
    </row>
    <row r="1057" ht="87.75" customHeight="1" spans="1:8">
      <c r="A1057" s="50" t="s">
        <v>944</v>
      </c>
      <c r="B1057" s="51" t="s">
        <v>10547</v>
      </c>
      <c r="C1057" s="50" t="s">
        <v>10548</v>
      </c>
      <c r="D1057" s="50">
        <v>27.1</v>
      </c>
      <c r="E1057" s="50">
        <v>25.7</v>
      </c>
      <c r="F1057" s="50">
        <v>25.3</v>
      </c>
      <c r="G1057" s="50">
        <v>65.7</v>
      </c>
      <c r="H1057" s="50">
        <v>31.3</v>
      </c>
    </row>
    <row r="1058" ht="76.5" customHeight="1" spans="1:8">
      <c r="A1058" s="50" t="s">
        <v>952</v>
      </c>
      <c r="B1058" s="51" t="s">
        <v>10547</v>
      </c>
      <c r="C1058" s="50" t="s">
        <v>10548</v>
      </c>
      <c r="D1058" s="50">
        <v>29.2</v>
      </c>
      <c r="E1058" s="50">
        <v>17.4</v>
      </c>
      <c r="F1058" s="50">
        <v>25.6</v>
      </c>
      <c r="G1058" s="50">
        <v>39.4</v>
      </c>
      <c r="H1058" s="50">
        <v>66.7</v>
      </c>
    </row>
    <row r="1059" ht="87.75" customHeight="1" spans="1:8">
      <c r="A1059" s="50" t="s">
        <v>10580</v>
      </c>
      <c r="B1059" s="51" t="s">
        <v>10547</v>
      </c>
      <c r="C1059" s="50" t="s">
        <v>10548</v>
      </c>
      <c r="D1059" s="50">
        <v>16.4</v>
      </c>
      <c r="E1059" s="50">
        <v>8.6</v>
      </c>
      <c r="F1059" s="50">
        <v>57.6</v>
      </c>
      <c r="G1059" s="50">
        <v>37.7</v>
      </c>
      <c r="H1059" s="50">
        <v>35.3</v>
      </c>
    </row>
    <row r="1060" ht="87.75" customHeight="1" spans="1:8">
      <c r="A1060" s="50" t="s">
        <v>961</v>
      </c>
      <c r="B1060" s="51" t="s">
        <v>10547</v>
      </c>
      <c r="C1060" s="50" t="s">
        <v>10548</v>
      </c>
      <c r="D1060" s="50">
        <v>24</v>
      </c>
      <c r="E1060" s="50">
        <v>26.5</v>
      </c>
      <c r="F1060" s="50">
        <v>19.4</v>
      </c>
      <c r="G1060" s="50">
        <v>78.9</v>
      </c>
      <c r="H1060" s="50">
        <v>28.7</v>
      </c>
    </row>
    <row r="1061" ht="87.75" customHeight="1" spans="1:8">
      <c r="A1061" s="50" t="s">
        <v>10581</v>
      </c>
      <c r="B1061" s="51" t="s">
        <v>10547</v>
      </c>
      <c r="C1061" s="50" t="s">
        <v>10548</v>
      </c>
      <c r="D1061" s="50">
        <v>15.5</v>
      </c>
      <c r="E1061" s="50">
        <v>11.8</v>
      </c>
      <c r="F1061" s="50">
        <v>47.4</v>
      </c>
      <c r="G1061" s="50">
        <v>42.4</v>
      </c>
      <c r="H1061" s="50">
        <v>26.2</v>
      </c>
    </row>
    <row r="1062" ht="87.75" customHeight="1" spans="1:8">
      <c r="A1062" s="50" t="s">
        <v>1903</v>
      </c>
      <c r="B1062" s="51" t="s">
        <v>10547</v>
      </c>
      <c r="C1062" s="50" t="s">
        <v>10548</v>
      </c>
      <c r="D1062" s="50">
        <v>16.3</v>
      </c>
      <c r="E1062" s="50">
        <v>17</v>
      </c>
      <c r="F1062" s="50">
        <v>32.1</v>
      </c>
      <c r="G1062" s="50">
        <v>48.5</v>
      </c>
      <c r="H1062" s="50">
        <v>49</v>
      </c>
    </row>
    <row r="1063" ht="87.75" customHeight="1" spans="1:8">
      <c r="A1063" s="50" t="s">
        <v>1003</v>
      </c>
      <c r="B1063" s="51" t="s">
        <v>10547</v>
      </c>
      <c r="C1063" s="50" t="s">
        <v>10548</v>
      </c>
      <c r="D1063" s="50">
        <v>16.7</v>
      </c>
      <c r="E1063" s="50">
        <v>13.2</v>
      </c>
      <c r="F1063" s="50">
        <v>50.7</v>
      </c>
      <c r="G1063" s="50">
        <v>45</v>
      </c>
      <c r="H1063" s="50">
        <v>22</v>
      </c>
    </row>
    <row r="1064" ht="87.75" customHeight="1" spans="1:8">
      <c r="A1064" s="50" t="s">
        <v>1915</v>
      </c>
      <c r="B1064" s="51" t="s">
        <v>10547</v>
      </c>
      <c r="C1064" s="50" t="s">
        <v>10548</v>
      </c>
      <c r="D1064" s="50">
        <v>14.6</v>
      </c>
      <c r="E1064" s="50">
        <v>10.5</v>
      </c>
      <c r="F1064" s="50">
        <v>58.5</v>
      </c>
      <c r="G1064" s="50">
        <v>36.9</v>
      </c>
      <c r="H1064" s="50">
        <v>40.4</v>
      </c>
    </row>
    <row r="1065" ht="136.5" customHeight="1" spans="1:8">
      <c r="A1065" s="50" t="s">
        <v>10582</v>
      </c>
      <c r="B1065" s="51" t="s">
        <v>10547</v>
      </c>
      <c r="C1065" s="50" t="s">
        <v>10548</v>
      </c>
      <c r="D1065" s="50">
        <v>23</v>
      </c>
      <c r="E1065" s="50">
        <v>8.9</v>
      </c>
      <c r="F1065" s="50">
        <v>48.8</v>
      </c>
      <c r="G1065" s="50">
        <v>36.9</v>
      </c>
      <c r="H1065" s="50">
        <v>15.8</v>
      </c>
    </row>
    <row r="1066" ht="87.75" customHeight="1" spans="1:8">
      <c r="A1066" s="50" t="s">
        <v>10583</v>
      </c>
      <c r="B1066" s="51" t="s">
        <v>10547</v>
      </c>
      <c r="C1066" s="50" t="s">
        <v>10548</v>
      </c>
      <c r="D1066" s="50">
        <v>16.2</v>
      </c>
      <c r="E1066" s="50">
        <v>9.9</v>
      </c>
      <c r="F1066" s="50">
        <v>56.8</v>
      </c>
      <c r="G1066" s="50">
        <v>37</v>
      </c>
      <c r="H1066" s="50">
        <v>33.5</v>
      </c>
    </row>
    <row r="1067" ht="87.75" customHeight="1" spans="1:8">
      <c r="A1067" s="50" t="s">
        <v>5989</v>
      </c>
      <c r="B1067" s="51" t="s">
        <v>10547</v>
      </c>
      <c r="C1067" s="50" t="s">
        <v>10548</v>
      </c>
      <c r="D1067" s="50">
        <v>28.6</v>
      </c>
      <c r="E1067" s="50">
        <v>18.3</v>
      </c>
      <c r="F1067" s="50">
        <v>30.2</v>
      </c>
      <c r="G1067" s="50">
        <v>41.4</v>
      </c>
      <c r="H1067" s="50">
        <v>21</v>
      </c>
    </row>
    <row r="1068" ht="87.75" customHeight="1" spans="1:8">
      <c r="A1068" s="50" t="s">
        <v>1045</v>
      </c>
      <c r="B1068" s="51" t="s">
        <v>10547</v>
      </c>
      <c r="C1068" s="50" t="s">
        <v>10548</v>
      </c>
      <c r="D1068" s="50">
        <v>15.3</v>
      </c>
      <c r="E1068" s="50">
        <v>12</v>
      </c>
      <c r="F1068" s="50">
        <v>40.2</v>
      </c>
      <c r="G1068" s="50">
        <v>38.8</v>
      </c>
      <c r="H1068" s="50">
        <v>59.5</v>
      </c>
    </row>
    <row r="1069" ht="87.75" customHeight="1" spans="1:8">
      <c r="A1069" s="50" t="s">
        <v>6271</v>
      </c>
      <c r="B1069" s="51" t="s">
        <v>10547</v>
      </c>
      <c r="C1069" s="50" t="s">
        <v>10548</v>
      </c>
      <c r="D1069" s="50">
        <v>30.5</v>
      </c>
      <c r="E1069" s="50">
        <v>12</v>
      </c>
      <c r="F1069" s="50">
        <v>35.5</v>
      </c>
      <c r="G1069" s="50">
        <v>40.7</v>
      </c>
      <c r="H1069" s="50">
        <v>16.2</v>
      </c>
    </row>
    <row r="1070" ht="87.75" customHeight="1" spans="1:8">
      <c r="A1070" s="50" t="s">
        <v>10584</v>
      </c>
      <c r="B1070" s="51" t="s">
        <v>10547</v>
      </c>
      <c r="C1070" s="50" t="s">
        <v>10548</v>
      </c>
      <c r="D1070" s="50">
        <v>18.8</v>
      </c>
      <c r="E1070" s="50">
        <v>10.9</v>
      </c>
      <c r="F1070" s="50">
        <v>41.9</v>
      </c>
      <c r="G1070" s="50">
        <v>38.9</v>
      </c>
      <c r="H1070" s="50">
        <v>25.4</v>
      </c>
    </row>
    <row r="1071" ht="87.75" customHeight="1" spans="1:8">
      <c r="A1071" s="50" t="s">
        <v>1051</v>
      </c>
      <c r="B1071" s="51" t="s">
        <v>10547</v>
      </c>
      <c r="C1071" s="50" t="s">
        <v>10548</v>
      </c>
      <c r="D1071" s="50">
        <v>17.1</v>
      </c>
      <c r="E1071" s="50">
        <v>8.6</v>
      </c>
      <c r="F1071" s="50">
        <v>40.2</v>
      </c>
      <c r="G1071" s="50">
        <v>37.1</v>
      </c>
      <c r="H1071" s="50">
        <v>49.7</v>
      </c>
    </row>
    <row r="1072" ht="87.75" customHeight="1" spans="1:8">
      <c r="A1072" s="50" t="s">
        <v>1629</v>
      </c>
      <c r="B1072" s="51" t="s">
        <v>10547</v>
      </c>
      <c r="C1072" s="50" t="s">
        <v>10548</v>
      </c>
      <c r="D1072" s="50">
        <v>27.4</v>
      </c>
      <c r="E1072" s="50">
        <v>16.8</v>
      </c>
      <c r="F1072" s="50">
        <v>23.2</v>
      </c>
      <c r="G1072" s="50">
        <v>51.7</v>
      </c>
      <c r="H1072" s="50">
        <v>64.1</v>
      </c>
    </row>
    <row r="1073" ht="87.75" customHeight="1" spans="1:8">
      <c r="A1073" s="50" t="s">
        <v>10585</v>
      </c>
      <c r="B1073" s="51" t="s">
        <v>10547</v>
      </c>
      <c r="C1073" s="50" t="s">
        <v>10548</v>
      </c>
      <c r="D1073" s="50">
        <v>29</v>
      </c>
      <c r="E1073" s="50">
        <v>26.5</v>
      </c>
      <c r="F1073" s="50">
        <v>17.1</v>
      </c>
      <c r="G1073" s="50">
        <v>73.6</v>
      </c>
      <c r="H1073" s="50">
        <v>74.2</v>
      </c>
    </row>
    <row r="1074" ht="121.5" customHeight="1" spans="1:8">
      <c r="A1074" s="50" t="s">
        <v>10586</v>
      </c>
      <c r="B1074" s="51" t="s">
        <v>10547</v>
      </c>
      <c r="C1074" s="50" t="s">
        <v>10548</v>
      </c>
      <c r="D1074" s="50">
        <v>36</v>
      </c>
      <c r="E1074" s="50">
        <v>16.2</v>
      </c>
      <c r="F1074" s="50">
        <v>27.4</v>
      </c>
      <c r="G1074" s="50">
        <v>38.2</v>
      </c>
      <c r="H1074" s="50">
        <v>25.4</v>
      </c>
    </row>
    <row r="1075" ht="121.5" customHeight="1" spans="1:8">
      <c r="A1075" s="50" t="s">
        <v>10587</v>
      </c>
      <c r="B1075" s="51" t="s">
        <v>10547</v>
      </c>
      <c r="C1075" s="50" t="s">
        <v>10548</v>
      </c>
      <c r="D1075" s="50">
        <v>29.1</v>
      </c>
      <c r="E1075" s="50">
        <v>16.5</v>
      </c>
      <c r="F1075" s="50">
        <v>31.7</v>
      </c>
      <c r="G1075" s="50">
        <v>39.7</v>
      </c>
      <c r="H1075" s="50">
        <v>19.6</v>
      </c>
    </row>
    <row r="1076" ht="106.5" customHeight="1" spans="1:8">
      <c r="A1076" s="50" t="s">
        <v>10588</v>
      </c>
      <c r="B1076" s="51" t="s">
        <v>10547</v>
      </c>
      <c r="C1076" s="50" t="s">
        <v>10548</v>
      </c>
      <c r="D1076" s="50">
        <v>23.8</v>
      </c>
      <c r="E1076" s="50">
        <v>13.7</v>
      </c>
      <c r="F1076" s="50">
        <v>45.5</v>
      </c>
      <c r="G1076" s="50">
        <v>38.1</v>
      </c>
      <c r="H1076" s="50">
        <v>18.1</v>
      </c>
    </row>
    <row r="1077" ht="91.5" customHeight="1" spans="1:8">
      <c r="A1077" s="50" t="s">
        <v>10589</v>
      </c>
      <c r="B1077" s="51" t="s">
        <v>10547</v>
      </c>
      <c r="C1077" s="50" t="s">
        <v>10548</v>
      </c>
      <c r="D1077" s="50">
        <v>30.2</v>
      </c>
      <c r="E1077" s="50">
        <v>22.3</v>
      </c>
      <c r="F1077" s="50">
        <v>33.8</v>
      </c>
      <c r="G1077" s="50">
        <v>41</v>
      </c>
      <c r="H1077" s="50">
        <v>21</v>
      </c>
    </row>
    <row r="1078" ht="121.5" customHeight="1" spans="1:8">
      <c r="A1078" s="50" t="s">
        <v>1062</v>
      </c>
      <c r="B1078" s="51" t="s">
        <v>10547</v>
      </c>
      <c r="C1078" s="50" t="s">
        <v>10548</v>
      </c>
      <c r="D1078" s="50">
        <v>24</v>
      </c>
      <c r="E1078" s="50">
        <v>21.9</v>
      </c>
      <c r="F1078" s="50">
        <v>38.2</v>
      </c>
      <c r="G1078" s="50">
        <v>40.6</v>
      </c>
      <c r="H1078" s="50">
        <v>15.9</v>
      </c>
    </row>
    <row r="1079" ht="87.75" customHeight="1" spans="1:8">
      <c r="A1079" s="50" t="s">
        <v>10590</v>
      </c>
      <c r="B1079" s="51" t="s">
        <v>10547</v>
      </c>
      <c r="C1079" s="50" t="s">
        <v>10548</v>
      </c>
      <c r="D1079" s="50">
        <v>27.6</v>
      </c>
      <c r="E1079" s="50">
        <v>11.7</v>
      </c>
      <c r="F1079" s="50">
        <v>38.1</v>
      </c>
      <c r="G1079" s="50">
        <v>37.9</v>
      </c>
      <c r="H1079" s="50">
        <v>21.9</v>
      </c>
    </row>
    <row r="1080" ht="87.75" customHeight="1" spans="1:8">
      <c r="A1080" s="50" t="s">
        <v>1940</v>
      </c>
      <c r="B1080" s="51" t="s">
        <v>10547</v>
      </c>
      <c r="C1080" s="50" t="s">
        <v>10548</v>
      </c>
      <c r="D1080" s="50">
        <v>40.1</v>
      </c>
      <c r="E1080" s="50">
        <v>19.9</v>
      </c>
      <c r="F1080" s="50">
        <v>16</v>
      </c>
      <c r="G1080" s="50">
        <v>77.7</v>
      </c>
      <c r="H1080" s="50">
        <v>54.8</v>
      </c>
    </row>
    <row r="1081" ht="74.25" customHeight="1" spans="1:8">
      <c r="A1081" s="50" t="s">
        <v>1064</v>
      </c>
      <c r="B1081" s="51" t="s">
        <v>10547</v>
      </c>
      <c r="C1081" s="50" t="s">
        <v>10548</v>
      </c>
      <c r="D1081" s="50">
        <v>27.4</v>
      </c>
      <c r="E1081" s="50">
        <v>22.3</v>
      </c>
      <c r="F1081" s="50">
        <v>27.7</v>
      </c>
      <c r="G1081" s="50">
        <v>70.1</v>
      </c>
      <c r="H1081" s="50">
        <v>35.8</v>
      </c>
    </row>
    <row r="1082" ht="87.75" customHeight="1" spans="1:8">
      <c r="A1082" s="50" t="s">
        <v>10591</v>
      </c>
      <c r="B1082" s="51" t="s">
        <v>10547</v>
      </c>
      <c r="C1082" s="50" t="s">
        <v>10548</v>
      </c>
      <c r="D1082" s="50">
        <v>42.6</v>
      </c>
      <c r="E1082" s="50">
        <v>13</v>
      </c>
      <c r="F1082" s="50">
        <v>32.4</v>
      </c>
      <c r="G1082" s="50">
        <v>37.1</v>
      </c>
      <c r="H1082" s="50">
        <v>20.4</v>
      </c>
    </row>
    <row r="1083" ht="87.75" customHeight="1" spans="1:8">
      <c r="A1083" s="50" t="s">
        <v>1076</v>
      </c>
      <c r="B1083" s="51" t="s">
        <v>10547</v>
      </c>
      <c r="C1083" s="50" t="s">
        <v>10548</v>
      </c>
      <c r="D1083" s="50">
        <v>21.2</v>
      </c>
      <c r="E1083" s="50">
        <v>22.8</v>
      </c>
      <c r="F1083" s="50">
        <v>40.3</v>
      </c>
      <c r="G1083" s="50">
        <v>71.2</v>
      </c>
      <c r="H1083" s="50">
        <v>27.8</v>
      </c>
    </row>
    <row r="1084" ht="87.75" customHeight="1" spans="1:8">
      <c r="A1084" s="50" t="s">
        <v>1087</v>
      </c>
      <c r="B1084" s="51" t="s">
        <v>10547</v>
      </c>
      <c r="C1084" s="50" t="s">
        <v>10548</v>
      </c>
      <c r="D1084" s="50">
        <v>22.1</v>
      </c>
      <c r="E1084" s="50">
        <v>20.8</v>
      </c>
      <c r="F1084" s="50">
        <v>32.4</v>
      </c>
      <c r="G1084" s="50">
        <v>48.3</v>
      </c>
      <c r="H1084" s="50">
        <v>31.5</v>
      </c>
    </row>
    <row r="1085" ht="87.75" customHeight="1" spans="1:8">
      <c r="A1085" s="50" t="s">
        <v>1089</v>
      </c>
      <c r="B1085" s="51" t="s">
        <v>10547</v>
      </c>
      <c r="C1085" s="50" t="s">
        <v>10548</v>
      </c>
      <c r="D1085" s="50">
        <v>17.1</v>
      </c>
      <c r="E1085" s="50">
        <v>12.1</v>
      </c>
      <c r="F1085" s="50">
        <v>52.6</v>
      </c>
      <c r="G1085" s="50">
        <v>45.3</v>
      </c>
      <c r="H1085" s="50">
        <v>21.3</v>
      </c>
    </row>
    <row r="1086" ht="87.75" customHeight="1" spans="1:8">
      <c r="A1086" s="50" t="s">
        <v>1093</v>
      </c>
      <c r="B1086" s="51" t="s">
        <v>10547</v>
      </c>
      <c r="C1086" s="50" t="s">
        <v>10548</v>
      </c>
      <c r="D1086" s="50">
        <v>35</v>
      </c>
      <c r="E1086" s="50">
        <v>16.9</v>
      </c>
      <c r="F1086" s="50">
        <v>28.9</v>
      </c>
      <c r="G1086" s="50">
        <v>41.9</v>
      </c>
      <c r="H1086" s="50">
        <v>16.8</v>
      </c>
    </row>
    <row r="1087" ht="87.75" customHeight="1" spans="1:8">
      <c r="A1087" s="50" t="s">
        <v>1106</v>
      </c>
      <c r="B1087" s="51" t="s">
        <v>10547</v>
      </c>
      <c r="C1087" s="50" t="s">
        <v>10548</v>
      </c>
      <c r="D1087" s="50">
        <v>19.2</v>
      </c>
      <c r="E1087" s="50">
        <v>20</v>
      </c>
      <c r="F1087" s="50">
        <v>44.9</v>
      </c>
      <c r="G1087" s="50">
        <v>39.4</v>
      </c>
      <c r="H1087" s="50">
        <v>44.8</v>
      </c>
    </row>
    <row r="1088" ht="60" customHeight="1" spans="1:8">
      <c r="A1088" s="52" t="s">
        <v>1950</v>
      </c>
      <c r="B1088" s="53" t="s">
        <v>10547</v>
      </c>
      <c r="C1088" s="52" t="s">
        <v>10548</v>
      </c>
      <c r="D1088" s="52">
        <v>16.5</v>
      </c>
      <c r="E1088" s="52">
        <v>8.8</v>
      </c>
      <c r="F1088" s="52">
        <v>48.6</v>
      </c>
      <c r="G1088" s="52">
        <v>37.9</v>
      </c>
      <c r="H1088" s="52">
        <v>71.4</v>
      </c>
    </row>
    <row r="1089" ht="60" customHeight="1" spans="1:8">
      <c r="A1089" s="52" t="s">
        <v>1113</v>
      </c>
      <c r="B1089" s="53" t="s">
        <v>10547</v>
      </c>
      <c r="C1089" s="52" t="s">
        <v>10548</v>
      </c>
      <c r="D1089" s="52">
        <v>24.7</v>
      </c>
      <c r="E1089" s="52">
        <v>23.7</v>
      </c>
      <c r="F1089" s="52">
        <v>27.7</v>
      </c>
      <c r="G1089" s="52">
        <v>46.2</v>
      </c>
      <c r="H1089" s="52">
        <v>30.8</v>
      </c>
    </row>
    <row r="1090" ht="73.5" customHeight="1" spans="1:8">
      <c r="A1090" s="52" t="s">
        <v>1115</v>
      </c>
      <c r="B1090" s="53" t="s">
        <v>10547</v>
      </c>
      <c r="C1090" s="52" t="s">
        <v>10548</v>
      </c>
      <c r="D1090" s="52">
        <v>20.4</v>
      </c>
      <c r="E1090" s="52">
        <v>19.5</v>
      </c>
      <c r="F1090" s="52">
        <v>37.7</v>
      </c>
      <c r="G1090" s="52">
        <v>59.5</v>
      </c>
      <c r="H1090" s="52">
        <v>20.4</v>
      </c>
    </row>
    <row r="1091" ht="87.75" customHeight="1" spans="1:8">
      <c r="A1091" s="50" t="s">
        <v>1117</v>
      </c>
      <c r="B1091" s="51" t="s">
        <v>10547</v>
      </c>
      <c r="C1091" s="50" t="s">
        <v>10548</v>
      </c>
      <c r="D1091" s="50">
        <v>15.5</v>
      </c>
      <c r="E1091" s="50">
        <v>11.2</v>
      </c>
      <c r="F1091" s="50">
        <v>53.8</v>
      </c>
      <c r="G1091" s="50">
        <v>39.3</v>
      </c>
      <c r="H1091" s="50">
        <v>24.1</v>
      </c>
    </row>
    <row r="1092" ht="106.5" customHeight="1" spans="1:8">
      <c r="A1092" s="50" t="s">
        <v>10592</v>
      </c>
      <c r="B1092" s="51" t="s">
        <v>10547</v>
      </c>
      <c r="C1092" s="50" t="s">
        <v>10548</v>
      </c>
      <c r="D1092" s="50">
        <v>17.4</v>
      </c>
      <c r="E1092" s="50">
        <v>9.1</v>
      </c>
      <c r="F1092" s="50">
        <v>61.4</v>
      </c>
      <c r="G1092" s="50">
        <v>39.3</v>
      </c>
      <c r="H1092" s="50">
        <v>30.2</v>
      </c>
    </row>
    <row r="1093" ht="87.75" customHeight="1" spans="1:8">
      <c r="A1093" s="50" t="s">
        <v>10593</v>
      </c>
      <c r="B1093" s="51" t="s">
        <v>10547</v>
      </c>
      <c r="C1093" s="50" t="s">
        <v>10548</v>
      </c>
      <c r="D1093" s="50">
        <v>28.5</v>
      </c>
      <c r="E1093" s="50">
        <v>9.2</v>
      </c>
      <c r="F1093" s="50">
        <v>52.5</v>
      </c>
      <c r="G1093" s="50">
        <v>40</v>
      </c>
      <c r="H1093" s="50">
        <v>17.4</v>
      </c>
    </row>
    <row r="1094" ht="87.75" customHeight="1" spans="1:8">
      <c r="A1094" s="50" t="s">
        <v>1145</v>
      </c>
      <c r="B1094" s="51" t="s">
        <v>10547</v>
      </c>
      <c r="C1094" s="50" t="s">
        <v>10548</v>
      </c>
      <c r="D1094" s="50">
        <v>27.2</v>
      </c>
      <c r="E1094" s="50">
        <v>17</v>
      </c>
      <c r="F1094" s="50">
        <v>25.8</v>
      </c>
      <c r="G1094" s="50">
        <v>44.3</v>
      </c>
      <c r="H1094" s="50">
        <v>29.8</v>
      </c>
    </row>
    <row r="1095" ht="87.75" customHeight="1" spans="1:8">
      <c r="A1095" s="50" t="s">
        <v>1154</v>
      </c>
      <c r="B1095" s="51" t="s">
        <v>10547</v>
      </c>
      <c r="C1095" s="50" t="s">
        <v>10548</v>
      </c>
      <c r="D1095" s="50">
        <v>22.5</v>
      </c>
      <c r="E1095" s="50">
        <v>24.2</v>
      </c>
      <c r="F1095" s="50">
        <v>25.8</v>
      </c>
      <c r="G1095" s="50">
        <v>54.2</v>
      </c>
      <c r="H1095" s="50">
        <v>27.7</v>
      </c>
    </row>
    <row r="1096" ht="91.5" customHeight="1" spans="1:8">
      <c r="A1096" s="50" t="s">
        <v>10594</v>
      </c>
      <c r="B1096" s="51" t="s">
        <v>10547</v>
      </c>
      <c r="C1096" s="50" t="s">
        <v>10548</v>
      </c>
      <c r="D1096" s="50">
        <v>19.1</v>
      </c>
      <c r="E1096" s="50">
        <v>9.4</v>
      </c>
      <c r="F1096" s="50">
        <v>55.9</v>
      </c>
      <c r="G1096" s="50">
        <v>37.5</v>
      </c>
      <c r="H1096" s="50">
        <v>29.7</v>
      </c>
    </row>
    <row r="1097" ht="91.5" customHeight="1" spans="1:8">
      <c r="A1097" s="50" t="s">
        <v>1139</v>
      </c>
      <c r="B1097" s="51" t="s">
        <v>10547</v>
      </c>
      <c r="C1097" s="50" t="s">
        <v>10548</v>
      </c>
      <c r="D1097" s="50">
        <v>23.3</v>
      </c>
      <c r="E1097" s="50">
        <v>21.8</v>
      </c>
      <c r="F1097" s="50">
        <v>38.7</v>
      </c>
      <c r="G1097" s="50">
        <v>42.9</v>
      </c>
      <c r="H1097" s="50">
        <v>30.3</v>
      </c>
    </row>
    <row r="1098" ht="87.75" customHeight="1" spans="1:8">
      <c r="A1098" s="50" t="s">
        <v>1201</v>
      </c>
      <c r="B1098" s="51" t="s">
        <v>10547</v>
      </c>
      <c r="C1098" s="50" t="s">
        <v>10548</v>
      </c>
      <c r="D1098" s="50">
        <v>24.6</v>
      </c>
      <c r="E1098" s="50">
        <v>18.9</v>
      </c>
      <c r="F1098" s="50">
        <v>30.4</v>
      </c>
      <c r="G1098" s="50">
        <v>48.2</v>
      </c>
      <c r="H1098" s="50">
        <v>32</v>
      </c>
    </row>
    <row r="1099" ht="121.5" customHeight="1" spans="1:8">
      <c r="A1099" s="50" t="s">
        <v>10595</v>
      </c>
      <c r="B1099" s="51" t="s">
        <v>10547</v>
      </c>
      <c r="C1099" s="50" t="s">
        <v>10548</v>
      </c>
      <c r="D1099" s="50">
        <v>13.1</v>
      </c>
      <c r="E1099" s="50">
        <v>14.2</v>
      </c>
      <c r="F1099" s="50">
        <v>39.5</v>
      </c>
      <c r="G1099" s="50">
        <v>43.4</v>
      </c>
      <c r="H1099" s="50">
        <v>47.2</v>
      </c>
    </row>
    <row r="1100" ht="91.5" customHeight="1" spans="1:8">
      <c r="A1100" s="50" t="s">
        <v>1207</v>
      </c>
      <c r="B1100" s="51" t="s">
        <v>10547</v>
      </c>
      <c r="C1100" s="50" t="s">
        <v>10548</v>
      </c>
      <c r="D1100" s="50">
        <v>30.1</v>
      </c>
      <c r="E1100" s="50">
        <v>15.9</v>
      </c>
      <c r="F1100" s="50">
        <v>41.1</v>
      </c>
      <c r="G1100" s="50">
        <v>45.4</v>
      </c>
      <c r="H1100" s="50">
        <v>17.7</v>
      </c>
    </row>
    <row r="1101" ht="87.75" customHeight="1" spans="1:8">
      <c r="A1101" s="50" t="s">
        <v>10596</v>
      </c>
      <c r="B1101" s="51" t="s">
        <v>10547</v>
      </c>
      <c r="C1101" s="50" t="s">
        <v>10548</v>
      </c>
      <c r="D1101" s="50">
        <v>16.5</v>
      </c>
      <c r="E1101" s="50">
        <v>15</v>
      </c>
      <c r="F1101" s="50">
        <v>44.6</v>
      </c>
      <c r="G1101" s="50">
        <v>36.9</v>
      </c>
      <c r="H1101" s="50">
        <v>41.5</v>
      </c>
    </row>
    <row r="1102" ht="87.75" customHeight="1" spans="1:8">
      <c r="A1102" s="50" t="s">
        <v>1222</v>
      </c>
      <c r="B1102" s="51" t="s">
        <v>10547</v>
      </c>
      <c r="C1102" s="50" t="s">
        <v>10548</v>
      </c>
      <c r="D1102" s="50">
        <v>36.5</v>
      </c>
      <c r="E1102" s="50">
        <v>20.1</v>
      </c>
      <c r="F1102" s="50">
        <v>17.3</v>
      </c>
      <c r="G1102" s="50">
        <v>37</v>
      </c>
      <c r="H1102" s="50">
        <v>78.6</v>
      </c>
    </row>
    <row r="1103" ht="87.75" customHeight="1" spans="1:8">
      <c r="A1103" s="50" t="s">
        <v>10597</v>
      </c>
      <c r="B1103" s="51" t="s">
        <v>10547</v>
      </c>
      <c r="C1103" s="50" t="s">
        <v>10548</v>
      </c>
      <c r="D1103" s="50">
        <v>29.5</v>
      </c>
      <c r="E1103" s="50">
        <v>13</v>
      </c>
      <c r="F1103" s="50">
        <v>25.5</v>
      </c>
      <c r="G1103" s="50">
        <v>53.6</v>
      </c>
      <c r="H1103" s="50">
        <v>79.2</v>
      </c>
    </row>
    <row r="1104" ht="87.75" customHeight="1" spans="1:8">
      <c r="A1104" s="50" t="s">
        <v>10598</v>
      </c>
      <c r="B1104" s="51" t="s">
        <v>10547</v>
      </c>
      <c r="C1104" s="50" t="s">
        <v>10548</v>
      </c>
      <c r="D1104" s="50">
        <v>17.8</v>
      </c>
      <c r="E1104" s="50">
        <v>13.6</v>
      </c>
      <c r="F1104" s="50">
        <v>46.3</v>
      </c>
      <c r="G1104" s="50">
        <v>38.6</v>
      </c>
      <c r="H1104" s="50">
        <v>34.1</v>
      </c>
    </row>
    <row r="1105" ht="87.75" customHeight="1" spans="1:8">
      <c r="A1105" s="50" t="s">
        <v>1245</v>
      </c>
      <c r="B1105" s="51" t="s">
        <v>10547</v>
      </c>
      <c r="C1105" s="50" t="s">
        <v>10548</v>
      </c>
      <c r="D1105" s="50">
        <v>24.3</v>
      </c>
      <c r="E1105" s="50">
        <v>11.1</v>
      </c>
      <c r="F1105" s="50">
        <v>50</v>
      </c>
      <c r="G1105" s="50">
        <v>37.1</v>
      </c>
      <c r="H1105" s="50">
        <v>21.8</v>
      </c>
    </row>
    <row r="1106" ht="121.5" customHeight="1" spans="1:8">
      <c r="A1106" s="50" t="s">
        <v>10599</v>
      </c>
      <c r="B1106" s="51" t="s">
        <v>10547</v>
      </c>
      <c r="C1106" s="50" t="s">
        <v>10548</v>
      </c>
      <c r="D1106" s="50">
        <v>18.4</v>
      </c>
      <c r="E1106" s="50">
        <v>11.4</v>
      </c>
      <c r="F1106" s="50">
        <v>36</v>
      </c>
      <c r="G1106" s="50">
        <v>38.7</v>
      </c>
      <c r="H1106" s="50">
        <v>67.4</v>
      </c>
    </row>
    <row r="1107" ht="87.75" customHeight="1" spans="1:8">
      <c r="A1107" s="50" t="s">
        <v>6118</v>
      </c>
      <c r="B1107" s="51" t="s">
        <v>10547</v>
      </c>
      <c r="C1107" s="50" t="s">
        <v>10548</v>
      </c>
      <c r="D1107" s="50">
        <v>17.9</v>
      </c>
      <c r="E1107" s="50">
        <v>13.6</v>
      </c>
      <c r="F1107" s="50">
        <v>40.7</v>
      </c>
      <c r="G1107" s="50">
        <v>37.2</v>
      </c>
      <c r="H1107" s="50">
        <v>29.6</v>
      </c>
    </row>
    <row r="1108" ht="87.75" customHeight="1" spans="1:8">
      <c r="A1108" s="50" t="s">
        <v>10600</v>
      </c>
      <c r="B1108" s="51" t="s">
        <v>10547</v>
      </c>
      <c r="C1108" s="50" t="s">
        <v>10548</v>
      </c>
      <c r="D1108" s="50">
        <v>19.2</v>
      </c>
      <c r="E1108" s="50">
        <v>8.3</v>
      </c>
      <c r="F1108" s="50">
        <v>52.7</v>
      </c>
      <c r="G1108" s="50">
        <v>36.9</v>
      </c>
      <c r="H1108" s="50">
        <v>44.6</v>
      </c>
    </row>
    <row r="1109" ht="87.75" customHeight="1" spans="1:8">
      <c r="A1109" s="50" t="s">
        <v>6715</v>
      </c>
      <c r="B1109" s="51" t="s">
        <v>10547</v>
      </c>
      <c r="C1109" s="50" t="s">
        <v>10548</v>
      </c>
      <c r="D1109" s="50">
        <v>15.1</v>
      </c>
      <c r="E1109" s="50">
        <v>12.4</v>
      </c>
      <c r="F1109" s="50">
        <v>55.7</v>
      </c>
      <c r="G1109" s="50">
        <v>36.9</v>
      </c>
      <c r="H1109" s="50">
        <v>27.4</v>
      </c>
    </row>
    <row r="1110" ht="87.75" customHeight="1" spans="1:8">
      <c r="A1110" s="50" t="s">
        <v>2013</v>
      </c>
      <c r="B1110" s="51" t="s">
        <v>10547</v>
      </c>
      <c r="C1110" s="50" t="s">
        <v>10548</v>
      </c>
      <c r="D1110" s="50">
        <v>26.8</v>
      </c>
      <c r="E1110" s="50">
        <v>10.5</v>
      </c>
      <c r="F1110" s="50">
        <v>32.7</v>
      </c>
      <c r="G1110" s="50">
        <v>38.7</v>
      </c>
      <c r="H1110" s="50">
        <v>37.7</v>
      </c>
    </row>
    <row r="1111" ht="87.75" customHeight="1" spans="1:8">
      <c r="A1111" s="50" t="s">
        <v>10601</v>
      </c>
      <c r="B1111" s="51" t="s">
        <v>10547</v>
      </c>
      <c r="C1111" s="50" t="s">
        <v>10548</v>
      </c>
      <c r="D1111" s="50">
        <v>16.4</v>
      </c>
      <c r="E1111" s="50">
        <v>10</v>
      </c>
      <c r="F1111" s="50">
        <v>49.1</v>
      </c>
      <c r="G1111" s="50">
        <v>38.1</v>
      </c>
      <c r="H1111" s="50">
        <v>41.9</v>
      </c>
    </row>
    <row r="1112" ht="87.75" customHeight="1" spans="1:8">
      <c r="A1112" s="50" t="s">
        <v>2017</v>
      </c>
      <c r="B1112" s="51" t="s">
        <v>10547</v>
      </c>
      <c r="C1112" s="50" t="s">
        <v>10548</v>
      </c>
      <c r="D1112" s="50">
        <v>25.2</v>
      </c>
      <c r="E1112" s="50">
        <v>15</v>
      </c>
      <c r="F1112" s="50">
        <v>38.1</v>
      </c>
      <c r="G1112" s="50">
        <v>38.1</v>
      </c>
      <c r="H1112" s="50">
        <v>27</v>
      </c>
    </row>
    <row r="1113" ht="87.75" customHeight="1" spans="1:8">
      <c r="A1113" s="50" t="s">
        <v>6753</v>
      </c>
      <c r="B1113" s="51" t="s">
        <v>10547</v>
      </c>
      <c r="C1113" s="50" t="s">
        <v>10548</v>
      </c>
      <c r="D1113" s="50">
        <v>37.1</v>
      </c>
      <c r="E1113" s="50">
        <v>10.5</v>
      </c>
      <c r="F1113" s="50">
        <v>30.9</v>
      </c>
      <c r="G1113" s="50">
        <v>39.5</v>
      </c>
      <c r="H1113" s="50">
        <v>28</v>
      </c>
    </row>
    <row r="1114" ht="87.75" customHeight="1" spans="1:8">
      <c r="A1114" s="50" t="s">
        <v>10602</v>
      </c>
      <c r="B1114" s="51" t="s">
        <v>10547</v>
      </c>
      <c r="C1114" s="50" t="s">
        <v>10548</v>
      </c>
      <c r="D1114" s="50">
        <v>14.5</v>
      </c>
      <c r="E1114" s="50">
        <v>8.2</v>
      </c>
      <c r="F1114" s="50">
        <v>61.4</v>
      </c>
      <c r="G1114" s="50">
        <v>38.2</v>
      </c>
      <c r="H1114" s="50">
        <v>41.7</v>
      </c>
    </row>
    <row r="1115" ht="87.75" customHeight="1" spans="1:8">
      <c r="A1115" s="50" t="s">
        <v>10603</v>
      </c>
      <c r="B1115" s="51" t="s">
        <v>10547</v>
      </c>
      <c r="C1115" s="50" t="s">
        <v>10548</v>
      </c>
      <c r="D1115" s="50">
        <v>17.5</v>
      </c>
      <c r="E1115" s="50">
        <v>16.1</v>
      </c>
      <c r="F1115" s="50">
        <v>40.5</v>
      </c>
      <c r="G1115" s="50">
        <v>40</v>
      </c>
      <c r="H1115" s="50">
        <v>38.6</v>
      </c>
    </row>
    <row r="1116" ht="74.25" customHeight="1" spans="1:8">
      <c r="A1116" s="50" t="s">
        <v>9198</v>
      </c>
      <c r="B1116" s="51" t="s">
        <v>10547</v>
      </c>
      <c r="C1116" s="50" t="s">
        <v>10548</v>
      </c>
      <c r="D1116" s="50">
        <v>22</v>
      </c>
      <c r="E1116" s="50">
        <v>10.4</v>
      </c>
      <c r="F1116" s="50">
        <v>36.7</v>
      </c>
      <c r="G1116" s="50">
        <v>37.2</v>
      </c>
      <c r="H1116" s="50">
        <v>48.7</v>
      </c>
    </row>
    <row r="1117" ht="87.75" customHeight="1" spans="1:8">
      <c r="A1117" s="50" t="s">
        <v>2035</v>
      </c>
      <c r="B1117" s="51" t="s">
        <v>10547</v>
      </c>
      <c r="C1117" s="50" t="s">
        <v>10548</v>
      </c>
      <c r="D1117" s="50">
        <v>20.1</v>
      </c>
      <c r="E1117" s="50">
        <v>19.1</v>
      </c>
      <c r="F1117" s="50">
        <v>34</v>
      </c>
      <c r="G1117" s="50">
        <v>39.2</v>
      </c>
      <c r="H1117" s="50">
        <v>39.8</v>
      </c>
    </row>
    <row r="1118" ht="106.5" customHeight="1" spans="1:8">
      <c r="A1118" s="50" t="s">
        <v>10604</v>
      </c>
      <c r="B1118" s="51" t="s">
        <v>10547</v>
      </c>
      <c r="C1118" s="50" t="s">
        <v>10548</v>
      </c>
      <c r="D1118" s="50">
        <v>22</v>
      </c>
      <c r="E1118" s="50">
        <v>26.1</v>
      </c>
      <c r="F1118" s="50">
        <v>23.1</v>
      </c>
      <c r="G1118" s="50">
        <v>69.5</v>
      </c>
      <c r="H1118" s="50">
        <v>20.8</v>
      </c>
    </row>
    <row r="1119" ht="87.75" customHeight="1" spans="1:8">
      <c r="A1119" s="50" t="s">
        <v>1306</v>
      </c>
      <c r="B1119" s="51" t="s">
        <v>10547</v>
      </c>
      <c r="C1119" s="50" t="s">
        <v>10548</v>
      </c>
      <c r="D1119" s="50">
        <v>29.2</v>
      </c>
      <c r="E1119" s="50">
        <v>19.7</v>
      </c>
      <c r="F1119" s="50">
        <v>37.2</v>
      </c>
      <c r="G1119" s="50">
        <v>39</v>
      </c>
      <c r="H1119" s="50">
        <v>20.7</v>
      </c>
    </row>
    <row r="1120" ht="87.75" customHeight="1" spans="1:8">
      <c r="A1120" s="50" t="s">
        <v>10605</v>
      </c>
      <c r="B1120" s="51" t="s">
        <v>10547</v>
      </c>
      <c r="C1120" s="50" t="s">
        <v>10548</v>
      </c>
      <c r="D1120" s="50">
        <v>29.9</v>
      </c>
      <c r="E1120" s="50">
        <v>29.5</v>
      </c>
      <c r="F1120" s="50">
        <v>21.3</v>
      </c>
      <c r="G1120" s="50">
        <v>54.3</v>
      </c>
      <c r="H1120" s="50">
        <v>47.8</v>
      </c>
    </row>
    <row r="1121" ht="87.75" customHeight="1" spans="1:8">
      <c r="A1121" s="50" t="s">
        <v>1316</v>
      </c>
      <c r="B1121" s="51" t="s">
        <v>10547</v>
      </c>
      <c r="C1121" s="50" t="s">
        <v>10548</v>
      </c>
      <c r="D1121" s="50">
        <v>25</v>
      </c>
      <c r="E1121" s="50">
        <v>22.6</v>
      </c>
      <c r="F1121" s="50">
        <v>17.4</v>
      </c>
      <c r="G1121" s="50">
        <v>73.6</v>
      </c>
      <c r="H1121" s="50">
        <v>43.7</v>
      </c>
    </row>
    <row r="1122" ht="87.75" customHeight="1" spans="1:8">
      <c r="A1122" s="50" t="s">
        <v>10606</v>
      </c>
      <c r="B1122" s="51" t="s">
        <v>10547</v>
      </c>
      <c r="C1122" s="50" t="s">
        <v>10548</v>
      </c>
      <c r="D1122" s="50">
        <v>20.3</v>
      </c>
      <c r="E1122" s="50">
        <v>13.1</v>
      </c>
      <c r="F1122" s="50">
        <v>41.2</v>
      </c>
      <c r="G1122" s="50">
        <v>37.3</v>
      </c>
      <c r="H1122" s="50">
        <v>38.4</v>
      </c>
    </row>
    <row r="1123" ht="91.5" customHeight="1" spans="1:8">
      <c r="A1123" s="50" t="s">
        <v>1336</v>
      </c>
      <c r="B1123" s="51" t="s">
        <v>10547</v>
      </c>
      <c r="C1123" s="50" t="s">
        <v>10548</v>
      </c>
      <c r="D1123" s="50">
        <v>22.7</v>
      </c>
      <c r="E1123" s="50">
        <v>23.1</v>
      </c>
      <c r="F1123" s="50">
        <v>24.6</v>
      </c>
      <c r="G1123" s="50">
        <v>96.5</v>
      </c>
      <c r="H1123" s="50">
        <v>39.7</v>
      </c>
    </row>
    <row r="1124" ht="87.75" customHeight="1" spans="1:8">
      <c r="A1124" s="50" t="s">
        <v>1339</v>
      </c>
      <c r="B1124" s="51" t="s">
        <v>10547</v>
      </c>
      <c r="C1124" s="50" t="s">
        <v>10548</v>
      </c>
      <c r="D1124" s="50">
        <v>18.7</v>
      </c>
      <c r="E1124" s="50">
        <v>25.6</v>
      </c>
      <c r="F1124" s="50">
        <v>24.1</v>
      </c>
      <c r="G1124" s="50">
        <v>74.9</v>
      </c>
      <c r="H1124" s="50">
        <v>31.3</v>
      </c>
    </row>
    <row r="1125" ht="91.5" customHeight="1" spans="1:8">
      <c r="A1125" s="50" t="s">
        <v>1325</v>
      </c>
      <c r="B1125" s="51" t="s">
        <v>10547</v>
      </c>
      <c r="C1125" s="50" t="s">
        <v>10548</v>
      </c>
      <c r="D1125" s="50">
        <v>22.2</v>
      </c>
      <c r="E1125" s="50">
        <v>17.2</v>
      </c>
      <c r="F1125" s="50">
        <v>45.6</v>
      </c>
      <c r="G1125" s="50">
        <v>39</v>
      </c>
      <c r="H1125" s="50">
        <v>18.6</v>
      </c>
    </row>
    <row r="1126" ht="87.75" customHeight="1" spans="1:8">
      <c r="A1126" s="50" t="s">
        <v>1350</v>
      </c>
      <c r="B1126" s="51" t="s">
        <v>10547</v>
      </c>
      <c r="C1126" s="50" t="s">
        <v>10548</v>
      </c>
      <c r="D1126" s="50">
        <v>33.7</v>
      </c>
      <c r="E1126" s="50">
        <v>12.7</v>
      </c>
      <c r="F1126" s="50">
        <v>26.9</v>
      </c>
      <c r="G1126" s="50">
        <v>39.6</v>
      </c>
      <c r="H1126" s="50">
        <v>31.5</v>
      </c>
    </row>
    <row r="1127" ht="87.75" customHeight="1" spans="1:8">
      <c r="A1127" s="50" t="s">
        <v>1357</v>
      </c>
      <c r="B1127" s="51" t="s">
        <v>10547</v>
      </c>
      <c r="C1127" s="50" t="s">
        <v>10548</v>
      </c>
      <c r="D1127" s="50">
        <v>25.3</v>
      </c>
      <c r="E1127" s="50">
        <v>13.5</v>
      </c>
      <c r="F1127" s="50">
        <v>48.8</v>
      </c>
      <c r="G1127" s="50">
        <v>42.1</v>
      </c>
      <c r="H1127" s="50">
        <v>25.3</v>
      </c>
    </row>
    <row r="1128" ht="87.75" customHeight="1" spans="1:8">
      <c r="A1128" s="50" t="s">
        <v>7879</v>
      </c>
      <c r="B1128" s="51" t="s">
        <v>10547</v>
      </c>
      <c r="C1128" s="50" t="s">
        <v>10548</v>
      </c>
      <c r="D1128" s="50">
        <v>21.5</v>
      </c>
      <c r="E1128" s="50">
        <v>14.5</v>
      </c>
      <c r="F1128" s="50">
        <v>40.1</v>
      </c>
      <c r="G1128" s="50">
        <v>41.5</v>
      </c>
      <c r="H1128" s="50">
        <v>21.4</v>
      </c>
    </row>
    <row r="1129" ht="74.25" customHeight="1" spans="1:8">
      <c r="A1129" s="50" t="s">
        <v>1377</v>
      </c>
      <c r="B1129" s="51" t="s">
        <v>10547</v>
      </c>
      <c r="C1129" s="50" t="s">
        <v>10548</v>
      </c>
      <c r="D1129" s="50">
        <v>29</v>
      </c>
      <c r="E1129" s="50">
        <v>15.7</v>
      </c>
      <c r="F1129" s="50">
        <v>31.3</v>
      </c>
      <c r="G1129" s="50">
        <v>37.1</v>
      </c>
      <c r="H1129" s="50">
        <v>33.6</v>
      </c>
    </row>
    <row r="1130" ht="87.75" customHeight="1" spans="1:8">
      <c r="A1130" s="50" t="s">
        <v>10607</v>
      </c>
      <c r="B1130" s="51" t="s">
        <v>10547</v>
      </c>
      <c r="C1130" s="50" t="s">
        <v>10548</v>
      </c>
      <c r="D1130" s="50">
        <v>15</v>
      </c>
      <c r="E1130" s="50">
        <v>14.6</v>
      </c>
      <c r="F1130" s="50">
        <v>45.5</v>
      </c>
      <c r="G1130" s="50">
        <v>38.8</v>
      </c>
      <c r="H1130" s="50">
        <v>42.1</v>
      </c>
    </row>
    <row r="1131" ht="87.75" customHeight="1" spans="1:8">
      <c r="A1131" s="50" t="s">
        <v>1385</v>
      </c>
      <c r="B1131" s="51" t="s">
        <v>10547</v>
      </c>
      <c r="C1131" s="50" t="s">
        <v>10548</v>
      </c>
      <c r="D1131" s="50">
        <v>27.6</v>
      </c>
      <c r="E1131" s="50">
        <v>20.3</v>
      </c>
      <c r="F1131" s="50">
        <v>22.4</v>
      </c>
      <c r="G1131" s="50">
        <v>57.6</v>
      </c>
      <c r="H1131" s="50">
        <v>33.6</v>
      </c>
    </row>
    <row r="1132" ht="87.75" customHeight="1" spans="1:8">
      <c r="A1132" s="50" t="s">
        <v>2077</v>
      </c>
      <c r="B1132" s="51" t="s">
        <v>10547</v>
      </c>
      <c r="C1132" s="50" t="s">
        <v>10548</v>
      </c>
      <c r="D1132" s="50">
        <v>22</v>
      </c>
      <c r="E1132" s="50">
        <v>20.1</v>
      </c>
      <c r="F1132" s="50">
        <v>38.4</v>
      </c>
      <c r="G1132" s="50">
        <v>40.4</v>
      </c>
      <c r="H1132" s="50">
        <v>32.8</v>
      </c>
    </row>
    <row r="1133" ht="74.25" customHeight="1" spans="1:8">
      <c r="A1133" s="50" t="s">
        <v>1411</v>
      </c>
      <c r="B1133" s="51" t="s">
        <v>10547</v>
      </c>
      <c r="C1133" s="50" t="s">
        <v>10548</v>
      </c>
      <c r="D1133" s="50">
        <v>19.6</v>
      </c>
      <c r="E1133" s="50">
        <v>19.9</v>
      </c>
      <c r="F1133" s="50">
        <v>40</v>
      </c>
      <c r="G1133" s="50">
        <v>37.8</v>
      </c>
      <c r="H1133" s="50">
        <v>59.3</v>
      </c>
    </row>
    <row r="1134" ht="87.75" customHeight="1" spans="1:8">
      <c r="A1134" s="50" t="s">
        <v>2085</v>
      </c>
      <c r="B1134" s="51" t="s">
        <v>10547</v>
      </c>
      <c r="C1134" s="50" t="s">
        <v>10548</v>
      </c>
      <c r="D1134" s="50">
        <v>16.9</v>
      </c>
      <c r="E1134" s="50">
        <v>16.6</v>
      </c>
      <c r="F1134" s="50">
        <v>43.7</v>
      </c>
      <c r="G1134" s="50">
        <v>40.9</v>
      </c>
      <c r="H1134" s="50">
        <v>38.1</v>
      </c>
    </row>
    <row r="1135" ht="87.75" customHeight="1" spans="1:8">
      <c r="A1135" s="50" t="s">
        <v>10608</v>
      </c>
      <c r="B1135" s="51" t="s">
        <v>10547</v>
      </c>
      <c r="C1135" s="50" t="s">
        <v>10548</v>
      </c>
      <c r="D1135" s="50">
        <v>39.7</v>
      </c>
      <c r="E1135" s="50">
        <v>10.1</v>
      </c>
      <c r="F1135" s="50">
        <v>14.4</v>
      </c>
      <c r="G1135" s="50">
        <v>37</v>
      </c>
      <c r="H1135" s="50">
        <v>64.8</v>
      </c>
    </row>
    <row r="1136" ht="87.75" customHeight="1" spans="1:8">
      <c r="A1136" s="52" t="s">
        <v>2090</v>
      </c>
      <c r="B1136" s="54" t="s">
        <v>10547</v>
      </c>
      <c r="C1136" s="52" t="s">
        <v>10548</v>
      </c>
      <c r="D1136" s="52">
        <v>38.3</v>
      </c>
      <c r="E1136" s="52">
        <v>13</v>
      </c>
      <c r="F1136" s="52">
        <v>27.2</v>
      </c>
      <c r="G1136" s="52">
        <v>38.7</v>
      </c>
      <c r="H1136" s="52">
        <v>56.3</v>
      </c>
    </row>
    <row r="1137" ht="106.5" customHeight="1" spans="1:8">
      <c r="A1137" s="50" t="s">
        <v>10609</v>
      </c>
      <c r="B1137" s="51" t="s">
        <v>10547</v>
      </c>
      <c r="C1137" s="50" t="s">
        <v>10548</v>
      </c>
      <c r="D1137" s="50">
        <v>26.4</v>
      </c>
      <c r="E1137" s="50">
        <v>11.2</v>
      </c>
      <c r="F1137" s="50">
        <v>35.5</v>
      </c>
      <c r="G1137" s="50">
        <v>36.9</v>
      </c>
      <c r="H1137" s="50">
        <v>43.1</v>
      </c>
    </row>
    <row r="1138" ht="87.75" customHeight="1" spans="1:8">
      <c r="A1138" s="50" t="s">
        <v>10610</v>
      </c>
      <c r="B1138" s="51" t="s">
        <v>10547</v>
      </c>
      <c r="C1138" s="50" t="s">
        <v>10548</v>
      </c>
      <c r="D1138" s="50">
        <v>14.3</v>
      </c>
      <c r="E1138" s="50">
        <v>11.2</v>
      </c>
      <c r="F1138" s="50">
        <v>46.3</v>
      </c>
      <c r="G1138" s="50">
        <v>37.1</v>
      </c>
      <c r="H1138" s="50">
        <v>36.7</v>
      </c>
    </row>
    <row r="1139" ht="87.75" customHeight="1" spans="1:8">
      <c r="A1139" s="50" t="s">
        <v>1424</v>
      </c>
      <c r="B1139" s="51" t="s">
        <v>10547</v>
      </c>
      <c r="C1139" s="50" t="s">
        <v>10548</v>
      </c>
      <c r="D1139" s="50">
        <v>35.9</v>
      </c>
      <c r="E1139" s="50">
        <v>21.3</v>
      </c>
      <c r="F1139" s="50">
        <v>23.5</v>
      </c>
      <c r="G1139" s="50">
        <v>38.1</v>
      </c>
      <c r="H1139" s="50">
        <v>16.1</v>
      </c>
    </row>
    <row r="1140" ht="74.25" customHeight="1" spans="1:8">
      <c r="A1140" s="50" t="s">
        <v>1436</v>
      </c>
      <c r="B1140" s="51" t="s">
        <v>10547</v>
      </c>
      <c r="C1140" s="50" t="s">
        <v>10548</v>
      </c>
      <c r="D1140" s="50">
        <v>20.5</v>
      </c>
      <c r="E1140" s="50">
        <v>21.5</v>
      </c>
      <c r="F1140" s="50">
        <v>40.6</v>
      </c>
      <c r="G1140" s="50">
        <v>37.8</v>
      </c>
      <c r="H1140" s="50">
        <v>30.6</v>
      </c>
    </row>
    <row r="1141" ht="87.75" customHeight="1" spans="1:8">
      <c r="A1141" s="50" t="s">
        <v>1434</v>
      </c>
      <c r="B1141" s="51" t="s">
        <v>10547</v>
      </c>
      <c r="C1141" s="50" t="s">
        <v>10548</v>
      </c>
      <c r="D1141" s="50">
        <v>13.2</v>
      </c>
      <c r="E1141" s="50">
        <v>8</v>
      </c>
      <c r="F1141" s="50">
        <v>53.9</v>
      </c>
      <c r="G1141" s="50">
        <v>37</v>
      </c>
      <c r="H1141" s="50">
        <v>42.5</v>
      </c>
    </row>
    <row r="1142" ht="87.75" customHeight="1" spans="1:8">
      <c r="A1142" s="50" t="s">
        <v>10611</v>
      </c>
      <c r="B1142" s="51" t="s">
        <v>10547</v>
      </c>
      <c r="C1142" s="50" t="s">
        <v>10548</v>
      </c>
      <c r="D1142" s="50">
        <v>20</v>
      </c>
      <c r="E1142" s="50">
        <v>13.5</v>
      </c>
      <c r="F1142" s="50">
        <v>42.5</v>
      </c>
      <c r="G1142" s="50">
        <v>39</v>
      </c>
      <c r="H1142" s="50">
        <v>46.6</v>
      </c>
    </row>
    <row r="1143" ht="74.25" customHeight="1" spans="1:8">
      <c r="A1143" s="50" t="s">
        <v>10612</v>
      </c>
      <c r="B1143" s="51" t="s">
        <v>10547</v>
      </c>
      <c r="C1143" s="50" t="s">
        <v>10548</v>
      </c>
      <c r="D1143" s="50">
        <v>22.9</v>
      </c>
      <c r="E1143" s="50">
        <v>10.5</v>
      </c>
      <c r="F1143" s="50">
        <v>41</v>
      </c>
      <c r="G1143" s="50">
        <v>39.9</v>
      </c>
      <c r="H1143" s="50">
        <v>46.7</v>
      </c>
    </row>
    <row r="1144" ht="74.25" customHeight="1" spans="1:8">
      <c r="A1144" s="50" t="s">
        <v>1447</v>
      </c>
      <c r="B1144" s="51" t="s">
        <v>10547</v>
      </c>
      <c r="C1144" s="50" t="s">
        <v>10548</v>
      </c>
      <c r="D1144" s="50">
        <v>30.7</v>
      </c>
      <c r="E1144" s="50">
        <v>32.5</v>
      </c>
      <c r="F1144" s="50">
        <v>21.6</v>
      </c>
      <c r="G1144" s="50">
        <v>50.8</v>
      </c>
      <c r="H1144" s="50">
        <v>28.5</v>
      </c>
    </row>
    <row r="1145" ht="87.75" customHeight="1" spans="1:8">
      <c r="A1145" s="50" t="s">
        <v>6674</v>
      </c>
      <c r="B1145" s="51" t="s">
        <v>10547</v>
      </c>
      <c r="C1145" s="50" t="s">
        <v>10548</v>
      </c>
      <c r="D1145" s="50">
        <v>14.3</v>
      </c>
      <c r="E1145" s="50">
        <v>9.6</v>
      </c>
      <c r="F1145" s="50">
        <v>50.3</v>
      </c>
      <c r="G1145" s="50">
        <v>36.9</v>
      </c>
      <c r="H1145" s="50">
        <v>66.2</v>
      </c>
    </row>
    <row r="1146" ht="87.75" customHeight="1" spans="1:8">
      <c r="A1146" s="50" t="s">
        <v>2262</v>
      </c>
      <c r="B1146" s="51" t="s">
        <v>10547</v>
      </c>
      <c r="C1146" s="50" t="s">
        <v>10548</v>
      </c>
      <c r="D1146" s="50">
        <v>15.4</v>
      </c>
      <c r="E1146" s="50">
        <v>13.2</v>
      </c>
      <c r="F1146" s="50">
        <v>47.4</v>
      </c>
      <c r="G1146" s="50">
        <v>38.3</v>
      </c>
      <c r="H1146" s="50">
        <v>38.8</v>
      </c>
    </row>
    <row r="1147" ht="87.75" customHeight="1" spans="1:8">
      <c r="A1147" s="50" t="s">
        <v>1467</v>
      </c>
      <c r="B1147" s="51" t="s">
        <v>10547</v>
      </c>
      <c r="C1147" s="50" t="s">
        <v>10548</v>
      </c>
      <c r="D1147" s="50">
        <v>16.5</v>
      </c>
      <c r="E1147" s="50">
        <v>8.7</v>
      </c>
      <c r="F1147" s="50">
        <v>41</v>
      </c>
      <c r="G1147" s="50">
        <v>37.4</v>
      </c>
      <c r="H1147" s="50">
        <v>49.2</v>
      </c>
    </row>
    <row r="1148" ht="74.25" customHeight="1" spans="1:8">
      <c r="A1148" s="50" t="s">
        <v>10613</v>
      </c>
      <c r="B1148" s="51" t="s">
        <v>10547</v>
      </c>
      <c r="C1148" s="50" t="s">
        <v>10548</v>
      </c>
      <c r="D1148" s="50">
        <v>17.7</v>
      </c>
      <c r="E1148" s="50">
        <v>12.9</v>
      </c>
      <c r="F1148" s="50">
        <v>33.9</v>
      </c>
      <c r="G1148" s="50">
        <v>38.2</v>
      </c>
      <c r="H1148" s="50">
        <v>79.9</v>
      </c>
    </row>
    <row r="1149" ht="76.5" customHeight="1" spans="1:8">
      <c r="A1149" s="50" t="s">
        <v>1469</v>
      </c>
      <c r="B1149" s="51" t="s">
        <v>10547</v>
      </c>
      <c r="C1149" s="50" t="s">
        <v>10548</v>
      </c>
      <c r="D1149" s="50">
        <v>20.9</v>
      </c>
      <c r="E1149" s="50">
        <v>19.2</v>
      </c>
      <c r="F1149" s="50">
        <v>43.5</v>
      </c>
      <c r="G1149" s="50">
        <v>38.2</v>
      </c>
      <c r="H1149" s="50">
        <v>41.5</v>
      </c>
    </row>
    <row r="1150" ht="74.25" customHeight="1" spans="1:8">
      <c r="A1150" s="50" t="s">
        <v>1476</v>
      </c>
      <c r="B1150" s="51" t="s">
        <v>10547</v>
      </c>
      <c r="C1150" s="50" t="s">
        <v>10548</v>
      </c>
      <c r="D1150" s="50">
        <v>30.7</v>
      </c>
      <c r="E1150" s="50">
        <v>11.3</v>
      </c>
      <c r="F1150" s="50">
        <v>45.6</v>
      </c>
      <c r="G1150" s="50">
        <v>37.3</v>
      </c>
      <c r="H1150" s="50">
        <v>31.3</v>
      </c>
    </row>
    <row r="1151" ht="87.75" customHeight="1" spans="1:8">
      <c r="A1151" s="50" t="s">
        <v>5971</v>
      </c>
      <c r="B1151" s="51" t="s">
        <v>10547</v>
      </c>
      <c r="C1151" s="50" t="s">
        <v>10548</v>
      </c>
      <c r="D1151" s="50">
        <v>20.2</v>
      </c>
      <c r="E1151" s="50">
        <v>15.6</v>
      </c>
      <c r="F1151" s="50">
        <v>48.7</v>
      </c>
      <c r="G1151" s="50">
        <v>55.1</v>
      </c>
      <c r="H1151" s="50">
        <v>19.3</v>
      </c>
    </row>
    <row r="1152" ht="87.75" customHeight="1" spans="1:8">
      <c r="A1152" s="50" t="s">
        <v>1494</v>
      </c>
      <c r="B1152" s="51" t="s">
        <v>10547</v>
      </c>
      <c r="C1152" s="50" t="s">
        <v>10548</v>
      </c>
      <c r="D1152" s="50">
        <v>21.2</v>
      </c>
      <c r="E1152" s="50">
        <v>11.3</v>
      </c>
      <c r="F1152" s="50">
        <v>46.2</v>
      </c>
      <c r="G1152" s="50">
        <v>54.2</v>
      </c>
      <c r="H1152" s="50">
        <v>27.3</v>
      </c>
    </row>
    <row r="1153" ht="87.75" customHeight="1" spans="1:8">
      <c r="A1153" s="50" t="s">
        <v>1710</v>
      </c>
      <c r="B1153" s="51" t="s">
        <v>10547</v>
      </c>
      <c r="C1153" s="50" t="s">
        <v>10548</v>
      </c>
      <c r="D1153" s="50">
        <v>16.7</v>
      </c>
      <c r="E1153" s="50">
        <v>9.8</v>
      </c>
      <c r="F1153" s="50">
        <v>42.8</v>
      </c>
      <c r="G1153" s="50">
        <v>37.7</v>
      </c>
      <c r="H1153" s="50">
        <v>65.6</v>
      </c>
    </row>
    <row r="1154" ht="87.75" customHeight="1" spans="1:8">
      <c r="A1154" s="50" t="s">
        <v>2124</v>
      </c>
      <c r="B1154" s="51" t="s">
        <v>10547</v>
      </c>
      <c r="C1154" s="50" t="s">
        <v>10548</v>
      </c>
      <c r="D1154" s="50">
        <v>28.1</v>
      </c>
      <c r="E1154" s="50">
        <v>10.7</v>
      </c>
      <c r="F1154" s="50">
        <v>39.2</v>
      </c>
      <c r="G1154" s="50">
        <v>37.3</v>
      </c>
      <c r="H1154" s="50">
        <v>43.2</v>
      </c>
    </row>
    <row r="1155" ht="121.5" customHeight="1" spans="1:8">
      <c r="A1155" s="50" t="s">
        <v>10614</v>
      </c>
      <c r="B1155" s="51" t="s">
        <v>10547</v>
      </c>
      <c r="C1155" s="50" t="s">
        <v>10548</v>
      </c>
      <c r="D1155" s="50">
        <v>20.9</v>
      </c>
      <c r="E1155" s="50">
        <v>9.2</v>
      </c>
      <c r="F1155" s="50">
        <v>47.6</v>
      </c>
      <c r="G1155" s="50">
        <v>37</v>
      </c>
      <c r="H1155" s="50">
        <v>25</v>
      </c>
    </row>
    <row r="1156" ht="87.75" customHeight="1" spans="1:8">
      <c r="A1156" s="50" t="s">
        <v>2132</v>
      </c>
      <c r="B1156" s="51" t="s">
        <v>10547</v>
      </c>
      <c r="C1156" s="50" t="s">
        <v>10548</v>
      </c>
      <c r="D1156" s="50">
        <v>20.3</v>
      </c>
      <c r="E1156" s="50">
        <v>22.6</v>
      </c>
      <c r="F1156" s="50">
        <v>39.5</v>
      </c>
      <c r="G1156" s="50">
        <v>40.6</v>
      </c>
      <c r="H1156" s="50">
        <v>45.4</v>
      </c>
    </row>
    <row r="1157" ht="91.5" customHeight="1" spans="1:8">
      <c r="A1157" s="50" t="s">
        <v>1513</v>
      </c>
      <c r="B1157" s="51" t="s">
        <v>10547</v>
      </c>
      <c r="C1157" s="50" t="s">
        <v>10548</v>
      </c>
      <c r="D1157" s="50">
        <v>38.6</v>
      </c>
      <c r="E1157" s="50">
        <v>14.8</v>
      </c>
      <c r="F1157" s="50">
        <v>35.8</v>
      </c>
      <c r="G1157" s="50">
        <v>50.9</v>
      </c>
      <c r="H1157" s="50">
        <v>21.7</v>
      </c>
    </row>
    <row r="1158" ht="87.75" customHeight="1" spans="1:8">
      <c r="A1158" s="50" t="s">
        <v>1515</v>
      </c>
      <c r="B1158" s="51" t="s">
        <v>10547</v>
      </c>
      <c r="C1158" s="50" t="s">
        <v>10548</v>
      </c>
      <c r="D1158" s="50">
        <v>17.7</v>
      </c>
      <c r="E1158" s="50">
        <v>12.7</v>
      </c>
      <c r="F1158" s="50">
        <v>48.7</v>
      </c>
      <c r="G1158" s="50">
        <v>37.7</v>
      </c>
      <c r="H1158" s="50">
        <v>19.3</v>
      </c>
    </row>
    <row r="1159" ht="91.5" customHeight="1" spans="1:8">
      <c r="A1159" s="50" t="s">
        <v>1517</v>
      </c>
      <c r="B1159" s="51" t="s">
        <v>10547</v>
      </c>
      <c r="C1159" s="50" t="s">
        <v>10548</v>
      </c>
      <c r="D1159" s="50">
        <v>25.1</v>
      </c>
      <c r="E1159" s="50">
        <v>16.6</v>
      </c>
      <c r="F1159" s="50">
        <v>46.1</v>
      </c>
      <c r="G1159" s="50">
        <v>37.6</v>
      </c>
      <c r="H1159" s="50">
        <v>28.1</v>
      </c>
    </row>
    <row r="1160" ht="87.75" customHeight="1" spans="1:8">
      <c r="A1160" s="50" t="s">
        <v>1518</v>
      </c>
      <c r="B1160" s="51" t="s">
        <v>10547</v>
      </c>
      <c r="C1160" s="50" t="s">
        <v>10548</v>
      </c>
      <c r="D1160" s="50">
        <v>15.8</v>
      </c>
      <c r="E1160" s="50">
        <v>11.2</v>
      </c>
      <c r="F1160" s="50">
        <v>50.6</v>
      </c>
      <c r="G1160" s="50">
        <v>48.4</v>
      </c>
      <c r="H1160" s="50">
        <v>32</v>
      </c>
    </row>
    <row r="1161" ht="87.75" customHeight="1" spans="1:8">
      <c r="A1161" s="50" t="s">
        <v>10615</v>
      </c>
      <c r="B1161" s="51" t="s">
        <v>10547</v>
      </c>
      <c r="C1161" s="50" t="s">
        <v>10548</v>
      </c>
      <c r="D1161" s="50">
        <v>23.9</v>
      </c>
      <c r="E1161" s="50">
        <v>10.4</v>
      </c>
      <c r="F1161" s="50">
        <v>40.7</v>
      </c>
      <c r="G1161" s="50">
        <v>36.9</v>
      </c>
      <c r="H1161" s="50">
        <v>23.4</v>
      </c>
    </row>
    <row r="1162" ht="73.5" customHeight="1" spans="1:8">
      <c r="A1162" s="52" t="s">
        <v>1542</v>
      </c>
      <c r="B1162" s="53" t="s">
        <v>10547</v>
      </c>
      <c r="C1162" s="52" t="s">
        <v>10548</v>
      </c>
      <c r="D1162" s="52">
        <v>28.6</v>
      </c>
      <c r="E1162" s="52">
        <v>14.8</v>
      </c>
      <c r="F1162" s="52">
        <v>46.3</v>
      </c>
      <c r="G1162" s="52">
        <v>52.8</v>
      </c>
      <c r="H1162" s="52">
        <v>16</v>
      </c>
    </row>
    <row r="1163" ht="106.5" customHeight="1" spans="1:8">
      <c r="A1163" s="50" t="s">
        <v>10616</v>
      </c>
      <c r="B1163" s="51" t="s">
        <v>10547</v>
      </c>
      <c r="C1163" s="50" t="s">
        <v>10548</v>
      </c>
      <c r="D1163" s="50">
        <v>29.4</v>
      </c>
      <c r="E1163" s="50">
        <v>19.5</v>
      </c>
      <c r="F1163" s="50">
        <v>33.1</v>
      </c>
      <c r="G1163" s="50">
        <v>41.4</v>
      </c>
      <c r="H1163" s="50">
        <v>33.1</v>
      </c>
    </row>
    <row r="1164" ht="74.25" customHeight="1" spans="1:8">
      <c r="A1164" s="50" t="s">
        <v>1548</v>
      </c>
      <c r="B1164" s="51" t="s">
        <v>10547</v>
      </c>
      <c r="C1164" s="50" t="s">
        <v>10548</v>
      </c>
      <c r="D1164" s="50">
        <v>24.8</v>
      </c>
      <c r="E1164" s="50">
        <v>25.9</v>
      </c>
      <c r="F1164" s="50">
        <v>28.4</v>
      </c>
      <c r="G1164" s="50">
        <v>51.7</v>
      </c>
      <c r="H1164" s="50">
        <v>39</v>
      </c>
    </row>
    <row r="1165" ht="87.75" customHeight="1" spans="1:8">
      <c r="A1165" s="50" t="s">
        <v>1551</v>
      </c>
      <c r="B1165" s="51" t="s">
        <v>10547</v>
      </c>
      <c r="C1165" s="50" t="s">
        <v>10548</v>
      </c>
      <c r="D1165" s="50">
        <v>14.2</v>
      </c>
      <c r="E1165" s="50">
        <v>8.3</v>
      </c>
      <c r="F1165" s="50">
        <v>52.2</v>
      </c>
      <c r="G1165" s="50">
        <v>37.4</v>
      </c>
      <c r="H1165" s="50">
        <v>44.9</v>
      </c>
    </row>
    <row r="1166" ht="74.25" customHeight="1" spans="1:8">
      <c r="A1166" s="50" t="s">
        <v>2137</v>
      </c>
      <c r="B1166" s="51" t="s">
        <v>10547</v>
      </c>
      <c r="C1166" s="50" t="s">
        <v>10548</v>
      </c>
      <c r="D1166" s="50">
        <v>30.4</v>
      </c>
      <c r="E1166" s="50">
        <v>25.5</v>
      </c>
      <c r="F1166" s="50">
        <v>29.3</v>
      </c>
      <c r="G1166" s="50">
        <v>37.6</v>
      </c>
      <c r="H1166" s="50">
        <v>42.6</v>
      </c>
    </row>
    <row r="1167" ht="74.25" customHeight="1" spans="1:8">
      <c r="A1167" s="50" t="s">
        <v>2142</v>
      </c>
      <c r="B1167" s="51" t="s">
        <v>10547</v>
      </c>
      <c r="C1167" s="50" t="s">
        <v>10548</v>
      </c>
      <c r="D1167" s="50">
        <v>35.2</v>
      </c>
      <c r="E1167" s="50">
        <v>15</v>
      </c>
      <c r="F1167" s="50">
        <v>30.1</v>
      </c>
      <c r="G1167" s="50">
        <v>36.9</v>
      </c>
      <c r="H1167" s="50">
        <v>24.9</v>
      </c>
    </row>
    <row r="1168" ht="87.75" customHeight="1" spans="1:8">
      <c r="A1168" s="50" t="s">
        <v>10617</v>
      </c>
      <c r="B1168" s="51" t="s">
        <v>10547</v>
      </c>
      <c r="C1168" s="50" t="s">
        <v>10548</v>
      </c>
      <c r="D1168" s="50">
        <v>15.8</v>
      </c>
      <c r="E1168" s="50">
        <v>16.3</v>
      </c>
      <c r="F1168" s="50">
        <v>45.3</v>
      </c>
      <c r="G1168" s="50">
        <v>43.1</v>
      </c>
      <c r="H1168" s="50">
        <v>69</v>
      </c>
    </row>
    <row r="1169" ht="87.75" customHeight="1" spans="1:8">
      <c r="A1169" s="50" t="s">
        <v>10618</v>
      </c>
      <c r="B1169" s="51" t="s">
        <v>10547</v>
      </c>
      <c r="C1169" s="50" t="s">
        <v>10548</v>
      </c>
      <c r="D1169" s="50">
        <v>13.7</v>
      </c>
      <c r="E1169" s="50">
        <v>8.4</v>
      </c>
      <c r="F1169" s="50">
        <v>53.6</v>
      </c>
      <c r="G1169" s="50">
        <v>37</v>
      </c>
      <c r="H1169" s="50">
        <v>46.1</v>
      </c>
    </row>
    <row r="1170" ht="74.25" customHeight="1" spans="1:8">
      <c r="A1170" s="50" t="s">
        <v>2147</v>
      </c>
      <c r="B1170" s="51" t="s">
        <v>10547</v>
      </c>
      <c r="C1170" s="50" t="s">
        <v>10548</v>
      </c>
      <c r="D1170" s="50">
        <v>16.9</v>
      </c>
      <c r="E1170" s="50">
        <v>11</v>
      </c>
      <c r="F1170" s="50">
        <v>33</v>
      </c>
      <c r="G1170" s="50">
        <v>38.5</v>
      </c>
      <c r="H1170" s="50">
        <v>70.9</v>
      </c>
    </row>
    <row r="1171" ht="87.75" customHeight="1" spans="1:8">
      <c r="A1171" s="50" t="s">
        <v>2154</v>
      </c>
      <c r="B1171" s="51" t="s">
        <v>10547</v>
      </c>
      <c r="C1171" s="50" t="s">
        <v>10548</v>
      </c>
      <c r="D1171" s="50">
        <v>15.7</v>
      </c>
      <c r="E1171" s="50">
        <v>13.4</v>
      </c>
      <c r="F1171" s="50">
        <v>49.7</v>
      </c>
      <c r="G1171" s="50">
        <v>37.9</v>
      </c>
      <c r="H1171" s="50">
        <v>37.3</v>
      </c>
    </row>
    <row r="1172" ht="87.75" customHeight="1" spans="1:8">
      <c r="A1172" s="50" t="s">
        <v>10619</v>
      </c>
      <c r="B1172" s="51" t="s">
        <v>10547</v>
      </c>
      <c r="C1172" s="50" t="s">
        <v>10548</v>
      </c>
      <c r="D1172" s="50">
        <v>16.9</v>
      </c>
      <c r="E1172" s="50">
        <v>12</v>
      </c>
      <c r="F1172" s="50">
        <v>52</v>
      </c>
      <c r="G1172" s="50">
        <v>37.5</v>
      </c>
      <c r="H1172" s="50">
        <v>33.5</v>
      </c>
    </row>
    <row r="1173" ht="87.75" customHeight="1" spans="1:8">
      <c r="A1173" s="50" t="s">
        <v>10620</v>
      </c>
      <c r="B1173" s="51" t="s">
        <v>10547</v>
      </c>
      <c r="C1173" s="50" t="s">
        <v>10548</v>
      </c>
      <c r="D1173" s="50">
        <v>26.7</v>
      </c>
      <c r="E1173" s="50">
        <v>8.6</v>
      </c>
      <c r="F1173" s="50">
        <v>39.4</v>
      </c>
      <c r="G1173" s="50">
        <v>37.1</v>
      </c>
      <c r="H1173" s="50">
        <v>17.6</v>
      </c>
    </row>
    <row r="1174" ht="74.25" customHeight="1" spans="1:8">
      <c r="A1174" s="50" t="s">
        <v>10621</v>
      </c>
      <c r="B1174" s="51" t="s">
        <v>10547</v>
      </c>
      <c r="C1174" s="50" t="s">
        <v>10548</v>
      </c>
      <c r="D1174" s="50">
        <v>16.9</v>
      </c>
      <c r="E1174" s="50">
        <v>9.6</v>
      </c>
      <c r="F1174" s="50">
        <v>35.3</v>
      </c>
      <c r="G1174" s="50">
        <v>37.1</v>
      </c>
      <c r="H1174" s="50">
        <v>69.6</v>
      </c>
    </row>
    <row r="1175" ht="87.75" customHeight="1" spans="1:8">
      <c r="A1175" s="50" t="s">
        <v>10622</v>
      </c>
      <c r="B1175" s="51" t="s">
        <v>10547</v>
      </c>
      <c r="C1175" s="50" t="s">
        <v>10548</v>
      </c>
      <c r="D1175" s="50">
        <v>15.4</v>
      </c>
      <c r="E1175" s="50">
        <v>16.3</v>
      </c>
      <c r="F1175" s="50">
        <v>38.5</v>
      </c>
      <c r="G1175" s="50">
        <v>37.3</v>
      </c>
      <c r="H1175" s="50">
        <v>52</v>
      </c>
    </row>
    <row r="1176" ht="87.75" customHeight="1" spans="1:8">
      <c r="A1176" s="50" t="s">
        <v>10623</v>
      </c>
      <c r="B1176" s="51" t="s">
        <v>10547</v>
      </c>
      <c r="C1176" s="50" t="s">
        <v>10548</v>
      </c>
      <c r="D1176" s="50">
        <v>23.2</v>
      </c>
      <c r="E1176" s="50">
        <v>15.5</v>
      </c>
      <c r="F1176" s="50">
        <v>33.3</v>
      </c>
      <c r="G1176" s="50">
        <v>39.6</v>
      </c>
      <c r="H1176" s="50">
        <v>60.8</v>
      </c>
    </row>
    <row r="1177" ht="87.75" customHeight="1" spans="1:8">
      <c r="A1177" s="50" t="s">
        <v>10624</v>
      </c>
      <c r="B1177" s="51" t="s">
        <v>10547</v>
      </c>
      <c r="C1177" s="50" t="s">
        <v>10548</v>
      </c>
      <c r="D1177" s="50">
        <v>19.7</v>
      </c>
      <c r="E1177" s="50">
        <v>18.8</v>
      </c>
      <c r="F1177" s="50">
        <v>22.4</v>
      </c>
      <c r="G1177" s="50">
        <v>39</v>
      </c>
      <c r="H1177" s="50">
        <v>68.9</v>
      </c>
    </row>
    <row r="1178" ht="87.75" customHeight="1" spans="1:8">
      <c r="A1178" s="50" t="s">
        <v>6983</v>
      </c>
      <c r="B1178" s="51" t="s">
        <v>10547</v>
      </c>
      <c r="C1178" s="50" t="s">
        <v>10548</v>
      </c>
      <c r="D1178" s="50">
        <v>14.1</v>
      </c>
      <c r="E1178" s="50">
        <v>11.9</v>
      </c>
      <c r="F1178" s="50">
        <v>57.4</v>
      </c>
      <c r="G1178" s="50">
        <v>41.4</v>
      </c>
      <c r="H1178" s="50">
        <v>43.4</v>
      </c>
    </row>
    <row r="1179" ht="87.75" customHeight="1" spans="1:8">
      <c r="A1179" s="50" t="s">
        <v>10625</v>
      </c>
      <c r="B1179" s="51" t="s">
        <v>10547</v>
      </c>
      <c r="C1179" s="50" t="s">
        <v>10548</v>
      </c>
      <c r="D1179" s="50">
        <v>22.5</v>
      </c>
      <c r="E1179" s="50">
        <v>15.3</v>
      </c>
      <c r="F1179" s="50">
        <v>36.5</v>
      </c>
      <c r="G1179" s="50">
        <v>45.2</v>
      </c>
      <c r="H1179" s="50">
        <v>52.7</v>
      </c>
    </row>
    <row r="1180" ht="87.75" customHeight="1" spans="1:8">
      <c r="A1180" s="50" t="s">
        <v>10626</v>
      </c>
      <c r="B1180" s="51" t="s">
        <v>10547</v>
      </c>
      <c r="C1180" s="50" t="s">
        <v>10548</v>
      </c>
      <c r="D1180" s="50">
        <v>17.8</v>
      </c>
      <c r="E1180" s="50">
        <v>12.3</v>
      </c>
      <c r="F1180" s="50">
        <v>33.1</v>
      </c>
      <c r="G1180" s="50">
        <v>37.5</v>
      </c>
      <c r="H1180" s="50">
        <v>72.6</v>
      </c>
    </row>
    <row r="1181" ht="74.25" customHeight="1" spans="1:8">
      <c r="A1181" s="50" t="s">
        <v>10627</v>
      </c>
      <c r="B1181" s="51" t="s">
        <v>10547</v>
      </c>
      <c r="C1181" s="50" t="s">
        <v>10548</v>
      </c>
      <c r="D1181" s="50">
        <v>19.1</v>
      </c>
      <c r="E1181" s="50">
        <v>12.7</v>
      </c>
      <c r="F1181" s="50">
        <v>42.5</v>
      </c>
      <c r="G1181" s="50">
        <v>37.2</v>
      </c>
      <c r="H1181" s="50">
        <v>69.1</v>
      </c>
    </row>
    <row r="1182" ht="76.5" customHeight="1" spans="1:8">
      <c r="A1182" s="50" t="s">
        <v>9056</v>
      </c>
      <c r="B1182" s="51" t="s">
        <v>10547</v>
      </c>
      <c r="C1182" s="50" t="s">
        <v>10548</v>
      </c>
      <c r="D1182" s="50">
        <v>18.1</v>
      </c>
      <c r="E1182" s="50">
        <v>23.7</v>
      </c>
      <c r="F1182" s="50">
        <v>40.7</v>
      </c>
      <c r="G1182" s="50">
        <v>37.1</v>
      </c>
      <c r="H1182" s="50">
        <v>36</v>
      </c>
    </row>
    <row r="1183" ht="87.75" customHeight="1" spans="1:8">
      <c r="A1183" s="50" t="s">
        <v>1667</v>
      </c>
      <c r="B1183" s="51" t="s">
        <v>10547</v>
      </c>
      <c r="C1183" s="50" t="s">
        <v>10548</v>
      </c>
      <c r="D1183" s="50">
        <v>28.2</v>
      </c>
      <c r="E1183" s="50">
        <v>11.5</v>
      </c>
      <c r="F1183" s="50">
        <v>39.8</v>
      </c>
      <c r="G1183" s="50">
        <v>44.5</v>
      </c>
      <c r="H1183" s="50">
        <v>19</v>
      </c>
    </row>
    <row r="1184" ht="73.5" customHeight="1" spans="1:8">
      <c r="A1184" s="52" t="s">
        <v>1668</v>
      </c>
      <c r="B1184" s="53" t="s">
        <v>10547</v>
      </c>
      <c r="C1184" s="52" t="s">
        <v>10548</v>
      </c>
      <c r="D1184" s="52">
        <v>24.5</v>
      </c>
      <c r="E1184" s="52">
        <v>14.6</v>
      </c>
      <c r="F1184" s="52">
        <v>34.1</v>
      </c>
      <c r="G1184" s="52">
        <v>39.9</v>
      </c>
      <c r="H1184" s="52">
        <v>30</v>
      </c>
    </row>
    <row r="1185" ht="61.5" customHeight="1" spans="1:8">
      <c r="A1185" s="55" t="s">
        <v>1671</v>
      </c>
      <c r="B1185" s="56" t="s">
        <v>10547</v>
      </c>
      <c r="C1185" s="55" t="s">
        <v>10548</v>
      </c>
      <c r="D1185" s="55">
        <v>31.5</v>
      </c>
      <c r="E1185" s="55">
        <v>20.2</v>
      </c>
      <c r="F1185" s="55">
        <v>19.3</v>
      </c>
      <c r="G1185" s="55">
        <v>68.4</v>
      </c>
      <c r="H1185" s="55">
        <v>63.8</v>
      </c>
    </row>
    <row r="1186" ht="87.75" customHeight="1" spans="1:8">
      <c r="A1186" s="50" t="s">
        <v>10628</v>
      </c>
      <c r="B1186" s="51" t="s">
        <v>10547</v>
      </c>
      <c r="C1186" s="50" t="s">
        <v>10548</v>
      </c>
      <c r="D1186" s="50">
        <v>23.5</v>
      </c>
      <c r="E1186" s="50">
        <v>17.5</v>
      </c>
      <c r="F1186" s="50">
        <v>30.4</v>
      </c>
      <c r="G1186" s="50">
        <v>59.9</v>
      </c>
      <c r="H1186" s="50">
        <v>26</v>
      </c>
    </row>
    <row r="1187" ht="91.5" customHeight="1" spans="1:8">
      <c r="A1187" s="50" t="s">
        <v>10629</v>
      </c>
      <c r="B1187" s="51" t="s">
        <v>10547</v>
      </c>
      <c r="C1187" s="50" t="s">
        <v>10548</v>
      </c>
      <c r="D1187" s="50">
        <v>17.1</v>
      </c>
      <c r="E1187" s="50">
        <v>19.4</v>
      </c>
      <c r="F1187" s="50">
        <v>31.9</v>
      </c>
      <c r="G1187" s="50">
        <v>36.9</v>
      </c>
      <c r="H1187" s="50">
        <v>44.2</v>
      </c>
    </row>
    <row r="1188" ht="87.75" customHeight="1" spans="1:8">
      <c r="A1188" s="50" t="s">
        <v>1775</v>
      </c>
      <c r="B1188" s="51" t="s">
        <v>10547</v>
      </c>
      <c r="C1188" s="50" t="s">
        <v>10548</v>
      </c>
      <c r="D1188" s="50">
        <v>16.1</v>
      </c>
      <c r="E1188" s="50">
        <v>14.9</v>
      </c>
      <c r="F1188" s="50">
        <v>49.8</v>
      </c>
      <c r="G1188" s="50">
        <v>39.7</v>
      </c>
      <c r="H1188" s="50">
        <v>35.6</v>
      </c>
    </row>
    <row r="1189" ht="91.5" customHeight="1" spans="1:8">
      <c r="A1189" s="55" t="s">
        <v>10630</v>
      </c>
      <c r="B1189" s="56" t="s">
        <v>10547</v>
      </c>
      <c r="C1189" s="55" t="s">
        <v>10548</v>
      </c>
      <c r="D1189" s="55">
        <v>18.5</v>
      </c>
      <c r="E1189" s="55">
        <v>8.7</v>
      </c>
      <c r="F1189" s="55">
        <v>61.9</v>
      </c>
      <c r="G1189" s="55">
        <v>36.9</v>
      </c>
      <c r="H1189" s="55">
        <v>24.9</v>
      </c>
    </row>
    <row r="1190" ht="87.75" customHeight="1" spans="1:8">
      <c r="A1190" s="50" t="s">
        <v>2266</v>
      </c>
      <c r="B1190" s="51" t="s">
        <v>10547</v>
      </c>
      <c r="C1190" s="50" t="s">
        <v>10548</v>
      </c>
      <c r="D1190" s="50">
        <v>24.2</v>
      </c>
      <c r="E1190" s="50">
        <v>16.4</v>
      </c>
      <c r="F1190" s="50">
        <v>38.6</v>
      </c>
      <c r="G1190" s="50">
        <v>40.9</v>
      </c>
      <c r="H1190" s="50">
        <v>22.4</v>
      </c>
    </row>
    <row r="1191" ht="106.5" customHeight="1" spans="1:8">
      <c r="A1191" s="50" t="s">
        <v>10631</v>
      </c>
      <c r="B1191" s="51" t="s">
        <v>10547</v>
      </c>
      <c r="C1191" s="50" t="s">
        <v>10548</v>
      </c>
      <c r="D1191" s="50">
        <v>16.3</v>
      </c>
      <c r="E1191" s="50">
        <v>13.9</v>
      </c>
      <c r="F1191" s="50">
        <v>38.4</v>
      </c>
      <c r="G1191" s="50">
        <v>54.8</v>
      </c>
      <c r="H1191" s="50">
        <v>45</v>
      </c>
    </row>
    <row r="1192" ht="87.75" customHeight="1" spans="1:8">
      <c r="A1192" s="50" t="s">
        <v>2278</v>
      </c>
      <c r="B1192" s="51" t="s">
        <v>10547</v>
      </c>
      <c r="C1192" s="50" t="s">
        <v>10548</v>
      </c>
      <c r="D1192" s="50">
        <v>18.7</v>
      </c>
      <c r="E1192" s="50">
        <v>9.6</v>
      </c>
      <c r="F1192" s="50">
        <v>45.9</v>
      </c>
      <c r="G1192" s="50">
        <v>38.9</v>
      </c>
      <c r="H1192" s="50">
        <v>45.5</v>
      </c>
    </row>
    <row r="1193" ht="87.75" customHeight="1" spans="1:8">
      <c r="A1193" s="50" t="s">
        <v>10632</v>
      </c>
      <c r="B1193" s="51" t="s">
        <v>10547</v>
      </c>
      <c r="C1193" s="50" t="s">
        <v>10548</v>
      </c>
      <c r="D1193" s="50">
        <v>18.7</v>
      </c>
      <c r="E1193" s="50">
        <v>16.5</v>
      </c>
      <c r="F1193" s="50">
        <v>44.5</v>
      </c>
      <c r="G1193" s="50">
        <v>40.6</v>
      </c>
      <c r="H1193" s="50">
        <v>44.6</v>
      </c>
    </row>
    <row r="1194" ht="73.5" customHeight="1" spans="1:8">
      <c r="A1194" s="52" t="s">
        <v>2297</v>
      </c>
      <c r="B1194" s="53" t="s">
        <v>10547</v>
      </c>
      <c r="C1194" s="52" t="s">
        <v>10548</v>
      </c>
      <c r="D1194" s="52">
        <v>29.3</v>
      </c>
      <c r="E1194" s="52">
        <v>23.8</v>
      </c>
      <c r="F1194" s="52">
        <v>27.6</v>
      </c>
      <c r="G1194" s="52">
        <v>41.1</v>
      </c>
      <c r="H1194" s="52">
        <v>47</v>
      </c>
    </row>
    <row r="1195" ht="74.25" customHeight="1" spans="1:8">
      <c r="A1195" s="50" t="s">
        <v>2232</v>
      </c>
      <c r="B1195" s="51" t="s">
        <v>10547</v>
      </c>
      <c r="C1195" s="50" t="s">
        <v>10548</v>
      </c>
      <c r="D1195" s="50">
        <v>18.6</v>
      </c>
      <c r="E1195" s="50">
        <v>18.4</v>
      </c>
      <c r="F1195" s="50">
        <v>35.9</v>
      </c>
      <c r="G1195" s="50">
        <v>37.3</v>
      </c>
      <c r="H1195" s="50">
        <v>82.9</v>
      </c>
    </row>
    <row r="1196" ht="87.75" customHeight="1" spans="1:8">
      <c r="A1196" s="50" t="s">
        <v>2319</v>
      </c>
      <c r="B1196" s="51" t="s">
        <v>10547</v>
      </c>
      <c r="C1196" s="50" t="s">
        <v>10548</v>
      </c>
      <c r="D1196" s="50">
        <v>19.4</v>
      </c>
      <c r="E1196" s="50">
        <v>15.2</v>
      </c>
      <c r="F1196" s="50">
        <v>48.3</v>
      </c>
      <c r="G1196" s="50">
        <v>55.7</v>
      </c>
      <c r="H1196" s="50">
        <v>23.2</v>
      </c>
    </row>
    <row r="1197" ht="87.75" customHeight="1" spans="1:8">
      <c r="A1197" s="50" t="s">
        <v>2329</v>
      </c>
      <c r="B1197" s="51" t="s">
        <v>10547</v>
      </c>
      <c r="C1197" s="50" t="s">
        <v>10548</v>
      </c>
      <c r="D1197" s="50">
        <v>22</v>
      </c>
      <c r="E1197" s="50">
        <v>20.4</v>
      </c>
      <c r="F1197" s="50">
        <v>40.8</v>
      </c>
      <c r="G1197" s="50">
        <v>78.4</v>
      </c>
      <c r="H1197" s="50">
        <v>21.1</v>
      </c>
    </row>
    <row r="1198" ht="87.75" customHeight="1" spans="1:8">
      <c r="A1198" s="50" t="s">
        <v>2336</v>
      </c>
      <c r="B1198" s="51" t="s">
        <v>10547</v>
      </c>
      <c r="C1198" s="50" t="s">
        <v>10548</v>
      </c>
      <c r="D1198" s="50">
        <v>29.4</v>
      </c>
      <c r="E1198" s="50">
        <v>11.1</v>
      </c>
      <c r="F1198" s="50">
        <v>33.6</v>
      </c>
      <c r="G1198" s="50">
        <v>38.2</v>
      </c>
      <c r="H1198" s="50">
        <v>49.8</v>
      </c>
    </row>
    <row r="1199" ht="87.75" customHeight="1" spans="1:8">
      <c r="A1199" s="50" t="s">
        <v>2338</v>
      </c>
      <c r="B1199" s="51" t="s">
        <v>10547</v>
      </c>
      <c r="C1199" s="50" t="s">
        <v>10548</v>
      </c>
      <c r="D1199" s="50">
        <v>14.8</v>
      </c>
      <c r="E1199" s="50">
        <v>13.6</v>
      </c>
      <c r="F1199" s="50">
        <v>53.8</v>
      </c>
      <c r="G1199" s="50">
        <v>38.5</v>
      </c>
      <c r="H1199" s="50">
        <v>18.5</v>
      </c>
    </row>
    <row r="1200" ht="73.5" customHeight="1" spans="1:8">
      <c r="A1200" s="52" t="s">
        <v>10633</v>
      </c>
      <c r="B1200" s="53" t="s">
        <v>10547</v>
      </c>
      <c r="C1200" s="52" t="s">
        <v>10548</v>
      </c>
      <c r="D1200" s="52">
        <v>25.7</v>
      </c>
      <c r="E1200" s="52">
        <v>26.7</v>
      </c>
      <c r="F1200" s="52">
        <v>29.3</v>
      </c>
      <c r="G1200" s="52">
        <v>100</v>
      </c>
      <c r="H1200" s="52">
        <v>32</v>
      </c>
    </row>
    <row r="1201" ht="87.75" customHeight="1" spans="1:8">
      <c r="A1201" s="50" t="s">
        <v>2257</v>
      </c>
      <c r="B1201" s="51" t="s">
        <v>10547</v>
      </c>
      <c r="C1201" s="50" t="s">
        <v>10548</v>
      </c>
      <c r="D1201" s="50">
        <v>21.1</v>
      </c>
      <c r="E1201" s="50">
        <v>16.3</v>
      </c>
      <c r="F1201" s="50">
        <v>35</v>
      </c>
      <c r="G1201" s="50">
        <v>40.7</v>
      </c>
      <c r="H1201" s="50">
        <v>40.3</v>
      </c>
    </row>
    <row r="1202" ht="87.75" customHeight="1" spans="1:8">
      <c r="A1202" s="50" t="s">
        <v>2350</v>
      </c>
      <c r="B1202" s="51" t="s">
        <v>10547</v>
      </c>
      <c r="C1202" s="50" t="s">
        <v>10548</v>
      </c>
      <c r="D1202" s="50">
        <v>16.9</v>
      </c>
      <c r="E1202" s="50">
        <v>11</v>
      </c>
      <c r="F1202" s="50">
        <v>53.8</v>
      </c>
      <c r="G1202" s="50">
        <v>40.1</v>
      </c>
      <c r="H1202" s="50">
        <v>32.8</v>
      </c>
    </row>
    <row r="1203" ht="87.75" customHeight="1" spans="1:8">
      <c r="A1203" s="50" t="s">
        <v>2353</v>
      </c>
      <c r="B1203" s="51" t="s">
        <v>10547</v>
      </c>
      <c r="C1203" s="50" t="s">
        <v>10548</v>
      </c>
      <c r="D1203" s="50">
        <v>18.2</v>
      </c>
      <c r="E1203" s="50">
        <v>18.4</v>
      </c>
      <c r="F1203" s="50">
        <v>49.1</v>
      </c>
      <c r="G1203" s="50">
        <v>65.1</v>
      </c>
      <c r="H1203" s="50">
        <v>24.5</v>
      </c>
    </row>
    <row r="1204" ht="87.75" customHeight="1" spans="1:8">
      <c r="A1204" s="50" t="s">
        <v>10634</v>
      </c>
      <c r="B1204" s="51" t="s">
        <v>10547</v>
      </c>
      <c r="C1204" s="50" t="s">
        <v>10548</v>
      </c>
      <c r="D1204" s="50">
        <v>21.3</v>
      </c>
      <c r="E1204" s="50">
        <v>18.2</v>
      </c>
      <c r="F1204" s="50">
        <v>29.7</v>
      </c>
      <c r="G1204" s="50">
        <v>45.3</v>
      </c>
      <c r="H1204" s="50">
        <v>33</v>
      </c>
    </row>
    <row r="1205" ht="87.75" customHeight="1" spans="1:8">
      <c r="A1205" s="50" t="s">
        <v>2260</v>
      </c>
      <c r="B1205" s="51" t="s">
        <v>10547</v>
      </c>
      <c r="C1205" s="50" t="s">
        <v>10548</v>
      </c>
      <c r="D1205" s="50">
        <v>14.8</v>
      </c>
      <c r="E1205" s="50">
        <v>23.3</v>
      </c>
      <c r="F1205" s="50">
        <v>35.6</v>
      </c>
      <c r="G1205" s="50">
        <v>43.1</v>
      </c>
      <c r="H1205" s="50">
        <v>50</v>
      </c>
    </row>
    <row r="1206" ht="87.75" customHeight="1" spans="1:8">
      <c r="A1206" s="50" t="s">
        <v>10635</v>
      </c>
      <c r="B1206" s="51" t="s">
        <v>10636</v>
      </c>
      <c r="C1206" s="50" t="s">
        <v>10637</v>
      </c>
      <c r="D1206" s="50">
        <v>16.2</v>
      </c>
      <c r="E1206" s="50">
        <v>8.6</v>
      </c>
      <c r="F1206" s="50">
        <v>41.3</v>
      </c>
      <c r="G1206" s="50">
        <v>37</v>
      </c>
      <c r="H1206" s="50">
        <v>36.5</v>
      </c>
    </row>
    <row r="1207" ht="87.75" customHeight="1" spans="1:8">
      <c r="A1207" s="50" t="s">
        <v>10638</v>
      </c>
      <c r="B1207" s="51" t="s">
        <v>10636</v>
      </c>
      <c r="C1207" s="50" t="s">
        <v>10637</v>
      </c>
      <c r="D1207" s="50">
        <v>27.4</v>
      </c>
      <c r="E1207" s="50">
        <v>9.5</v>
      </c>
      <c r="F1207" s="50">
        <v>16.2</v>
      </c>
      <c r="G1207" s="50">
        <v>36.9</v>
      </c>
      <c r="H1207" s="50">
        <v>28</v>
      </c>
    </row>
    <row r="1208" ht="87.75" customHeight="1" spans="1:8">
      <c r="A1208" s="50" t="s">
        <v>10639</v>
      </c>
      <c r="B1208" s="51" t="s">
        <v>10636</v>
      </c>
      <c r="C1208" s="50" t="s">
        <v>10637</v>
      </c>
      <c r="D1208" s="50">
        <v>42.4</v>
      </c>
      <c r="E1208" s="50">
        <v>9.7</v>
      </c>
      <c r="F1208" s="50">
        <v>18.2</v>
      </c>
      <c r="G1208" s="50">
        <v>42.5</v>
      </c>
      <c r="H1208" s="50">
        <v>24.1</v>
      </c>
    </row>
    <row r="1209" ht="87.75" customHeight="1" spans="1:8">
      <c r="A1209" s="50" t="s">
        <v>10640</v>
      </c>
      <c r="B1209" s="51" t="s">
        <v>10636</v>
      </c>
      <c r="C1209" s="50" t="s">
        <v>10637</v>
      </c>
      <c r="D1209" s="50">
        <v>22.4</v>
      </c>
      <c r="E1209" s="50">
        <v>11.4</v>
      </c>
      <c r="F1209" s="50">
        <v>18</v>
      </c>
      <c r="G1209" s="50">
        <v>38.7</v>
      </c>
      <c r="H1209" s="50">
        <v>24.9</v>
      </c>
    </row>
    <row r="1210" ht="87.75" customHeight="1" spans="1:8">
      <c r="A1210" s="50" t="s">
        <v>10641</v>
      </c>
      <c r="B1210" s="51" t="s">
        <v>10636</v>
      </c>
      <c r="C1210" s="50" t="s">
        <v>10637</v>
      </c>
      <c r="D1210" s="50">
        <v>15.6</v>
      </c>
      <c r="E1210" s="50">
        <v>17.2</v>
      </c>
      <c r="F1210" s="50">
        <v>20</v>
      </c>
      <c r="G1210" s="50">
        <v>38.1</v>
      </c>
      <c r="H1210" s="50">
        <v>60.4</v>
      </c>
    </row>
    <row r="1211" ht="87.75" customHeight="1" spans="1:8">
      <c r="A1211" s="50" t="s">
        <v>619</v>
      </c>
      <c r="B1211" s="51" t="s">
        <v>10636</v>
      </c>
      <c r="C1211" s="50" t="s">
        <v>10637</v>
      </c>
      <c r="D1211" s="50">
        <v>20.6</v>
      </c>
      <c r="E1211" s="50">
        <v>18.6</v>
      </c>
      <c r="F1211" s="50">
        <v>18.7</v>
      </c>
      <c r="G1211" s="50">
        <v>56.8</v>
      </c>
      <c r="H1211" s="50">
        <v>25.5</v>
      </c>
    </row>
    <row r="1212" ht="87.75" customHeight="1" spans="1:8">
      <c r="A1212" s="50" t="s">
        <v>622</v>
      </c>
      <c r="B1212" s="51" t="s">
        <v>10636</v>
      </c>
      <c r="C1212" s="50" t="s">
        <v>10637</v>
      </c>
      <c r="D1212" s="50">
        <v>26.5</v>
      </c>
      <c r="E1212" s="50">
        <v>12.4</v>
      </c>
      <c r="F1212" s="50">
        <v>31.6</v>
      </c>
      <c r="G1212" s="50">
        <v>41.1</v>
      </c>
      <c r="H1212" s="50">
        <v>18.7</v>
      </c>
    </row>
    <row r="1213" ht="73.5" customHeight="1" spans="1:8">
      <c r="A1213" s="52" t="s">
        <v>1729</v>
      </c>
      <c r="B1213" s="53" t="s">
        <v>10636</v>
      </c>
      <c r="C1213" s="52" t="s">
        <v>10637</v>
      </c>
      <c r="D1213" s="52">
        <v>23.4</v>
      </c>
      <c r="E1213" s="52">
        <v>10.5</v>
      </c>
      <c r="F1213" s="52">
        <v>27.6</v>
      </c>
      <c r="G1213" s="52">
        <v>38.4</v>
      </c>
      <c r="H1213" s="52">
        <v>38.5</v>
      </c>
    </row>
    <row r="1214" ht="87.75" customHeight="1" spans="1:8">
      <c r="A1214" s="50" t="s">
        <v>640</v>
      </c>
      <c r="B1214" s="51" t="s">
        <v>10636</v>
      </c>
      <c r="C1214" s="50" t="s">
        <v>10637</v>
      </c>
      <c r="D1214" s="50">
        <v>15.5</v>
      </c>
      <c r="E1214" s="50">
        <v>10.8</v>
      </c>
      <c r="F1214" s="50">
        <v>27.8</v>
      </c>
      <c r="G1214" s="50">
        <v>38.1</v>
      </c>
      <c r="H1214" s="50">
        <v>19.7</v>
      </c>
    </row>
    <row r="1215" ht="87.75" customHeight="1" spans="1:8">
      <c r="A1215" s="50" t="s">
        <v>10642</v>
      </c>
      <c r="B1215" s="51" t="s">
        <v>10636</v>
      </c>
      <c r="C1215" s="50" t="s">
        <v>10637</v>
      </c>
      <c r="D1215" s="50">
        <v>20.3</v>
      </c>
      <c r="E1215" s="50">
        <v>18.4</v>
      </c>
      <c r="F1215" s="50">
        <v>23.1</v>
      </c>
      <c r="G1215" s="50">
        <v>39.3</v>
      </c>
      <c r="H1215" s="50">
        <v>41.3</v>
      </c>
    </row>
    <row r="1216" ht="60.75" customHeight="1" spans="1:8">
      <c r="A1216" s="55" t="s">
        <v>10643</v>
      </c>
      <c r="B1216" s="56" t="s">
        <v>10636</v>
      </c>
      <c r="C1216" s="55" t="s">
        <v>10637</v>
      </c>
      <c r="D1216" s="55">
        <v>18.8</v>
      </c>
      <c r="E1216" s="55">
        <v>15</v>
      </c>
      <c r="F1216" s="55">
        <v>11.8</v>
      </c>
      <c r="G1216" s="55">
        <v>43.2</v>
      </c>
      <c r="H1216" s="55">
        <v>55.9</v>
      </c>
    </row>
    <row r="1217" ht="87.75" customHeight="1" spans="1:8">
      <c r="A1217" s="50" t="s">
        <v>679</v>
      </c>
      <c r="B1217" s="51" t="s">
        <v>10636</v>
      </c>
      <c r="C1217" s="50" t="s">
        <v>10637</v>
      </c>
      <c r="D1217" s="50">
        <v>23.1</v>
      </c>
      <c r="E1217" s="50">
        <v>11.3</v>
      </c>
      <c r="F1217" s="50">
        <v>32.9</v>
      </c>
      <c r="G1217" s="50">
        <v>40.5</v>
      </c>
      <c r="H1217" s="50">
        <v>22.9</v>
      </c>
    </row>
    <row r="1218" ht="87.75" customHeight="1" spans="1:8">
      <c r="A1218" s="50" t="s">
        <v>10644</v>
      </c>
      <c r="B1218" s="51" t="s">
        <v>10636</v>
      </c>
      <c r="C1218" s="50" t="s">
        <v>10637</v>
      </c>
      <c r="D1218" s="50">
        <v>17.8</v>
      </c>
      <c r="E1218" s="50">
        <v>14.3</v>
      </c>
      <c r="F1218" s="50">
        <v>28</v>
      </c>
      <c r="G1218" s="50">
        <v>40.2</v>
      </c>
      <c r="H1218" s="50">
        <v>48.1</v>
      </c>
    </row>
    <row r="1219" ht="87.75" customHeight="1" spans="1:8">
      <c r="A1219" s="50" t="s">
        <v>10645</v>
      </c>
      <c r="B1219" s="51" t="s">
        <v>10636</v>
      </c>
      <c r="C1219" s="50" t="s">
        <v>10637</v>
      </c>
      <c r="D1219" s="50">
        <v>38.4</v>
      </c>
      <c r="E1219" s="50">
        <v>9.9</v>
      </c>
      <c r="F1219" s="50">
        <v>21.7</v>
      </c>
      <c r="G1219" s="50">
        <v>40.3</v>
      </c>
      <c r="H1219" s="50">
        <v>20.4</v>
      </c>
    </row>
    <row r="1220" ht="87.75" customHeight="1" spans="1:8">
      <c r="A1220" s="50" t="s">
        <v>10646</v>
      </c>
      <c r="B1220" s="51" t="s">
        <v>10636</v>
      </c>
      <c r="C1220" s="50" t="s">
        <v>10637</v>
      </c>
      <c r="D1220" s="50">
        <v>14.3</v>
      </c>
      <c r="E1220" s="50">
        <v>9.4</v>
      </c>
      <c r="F1220" s="50">
        <v>29.8</v>
      </c>
      <c r="G1220" s="50">
        <v>37.8</v>
      </c>
      <c r="H1220" s="50">
        <v>50.4</v>
      </c>
    </row>
    <row r="1221" ht="87.75" customHeight="1" spans="1:8">
      <c r="A1221" s="50" t="s">
        <v>681</v>
      </c>
      <c r="B1221" s="51" t="s">
        <v>10636</v>
      </c>
      <c r="C1221" s="50" t="s">
        <v>10637</v>
      </c>
      <c r="D1221" s="50">
        <v>18.8</v>
      </c>
      <c r="E1221" s="50">
        <v>11</v>
      </c>
      <c r="F1221" s="50">
        <v>25.6</v>
      </c>
      <c r="G1221" s="50">
        <v>37.7</v>
      </c>
      <c r="H1221" s="50">
        <v>27.4</v>
      </c>
    </row>
    <row r="1222" ht="87.75" customHeight="1" spans="1:8">
      <c r="A1222" s="50" t="s">
        <v>10647</v>
      </c>
      <c r="B1222" s="51" t="s">
        <v>10636</v>
      </c>
      <c r="C1222" s="50" t="s">
        <v>10637</v>
      </c>
      <c r="D1222" s="50">
        <v>17.2</v>
      </c>
      <c r="E1222" s="50">
        <v>14.9</v>
      </c>
      <c r="F1222" s="50">
        <v>25</v>
      </c>
      <c r="G1222" s="50">
        <v>43.3</v>
      </c>
      <c r="H1222" s="50">
        <v>37.8</v>
      </c>
    </row>
    <row r="1223" ht="121.5" customHeight="1" spans="1:8">
      <c r="A1223" s="50" t="s">
        <v>687</v>
      </c>
      <c r="B1223" s="51" t="s">
        <v>10636</v>
      </c>
      <c r="C1223" s="50" t="s">
        <v>10637</v>
      </c>
      <c r="D1223" s="50">
        <v>23.3</v>
      </c>
      <c r="E1223" s="50">
        <v>10.4</v>
      </c>
      <c r="F1223" s="50">
        <v>24</v>
      </c>
      <c r="G1223" s="50">
        <v>39.8</v>
      </c>
      <c r="H1223" s="50">
        <v>45.5</v>
      </c>
    </row>
    <row r="1224" ht="87.75" customHeight="1" spans="1:8">
      <c r="A1224" s="50" t="s">
        <v>6358</v>
      </c>
      <c r="B1224" s="51" t="s">
        <v>10636</v>
      </c>
      <c r="C1224" s="50" t="s">
        <v>10637</v>
      </c>
      <c r="D1224" s="50">
        <v>17.9</v>
      </c>
      <c r="E1224" s="50">
        <v>12.9</v>
      </c>
      <c r="F1224" s="50">
        <v>24.9</v>
      </c>
      <c r="G1224" s="50">
        <v>37.2</v>
      </c>
      <c r="H1224" s="50">
        <v>23.5</v>
      </c>
    </row>
    <row r="1225" ht="87.75" customHeight="1" spans="1:8">
      <c r="A1225" s="50" t="s">
        <v>690</v>
      </c>
      <c r="B1225" s="51" t="s">
        <v>10636</v>
      </c>
      <c r="C1225" s="50" t="s">
        <v>10637</v>
      </c>
      <c r="D1225" s="50">
        <v>15.8</v>
      </c>
      <c r="E1225" s="50">
        <v>18.9</v>
      </c>
      <c r="F1225" s="50">
        <v>15.5</v>
      </c>
      <c r="G1225" s="50">
        <v>40.1</v>
      </c>
      <c r="H1225" s="50">
        <v>31.4</v>
      </c>
    </row>
    <row r="1226" ht="87.75" customHeight="1" spans="1:8">
      <c r="A1226" s="50" t="s">
        <v>707</v>
      </c>
      <c r="B1226" s="51" t="s">
        <v>10636</v>
      </c>
      <c r="C1226" s="50" t="s">
        <v>10637</v>
      </c>
      <c r="D1226" s="50">
        <v>18.8</v>
      </c>
      <c r="E1226" s="50">
        <v>14</v>
      </c>
      <c r="F1226" s="50">
        <v>37.2</v>
      </c>
      <c r="G1226" s="50">
        <v>37.3</v>
      </c>
      <c r="H1226" s="50">
        <v>20.4</v>
      </c>
    </row>
    <row r="1227" ht="87.75" customHeight="1" spans="1:8">
      <c r="A1227" s="50" t="s">
        <v>10648</v>
      </c>
      <c r="B1227" s="51" t="s">
        <v>10636</v>
      </c>
      <c r="C1227" s="50" t="s">
        <v>10637</v>
      </c>
      <c r="D1227" s="50">
        <v>16.5</v>
      </c>
      <c r="E1227" s="50">
        <v>14.4</v>
      </c>
      <c r="F1227" s="50">
        <v>24</v>
      </c>
      <c r="G1227" s="50">
        <v>44.4</v>
      </c>
      <c r="H1227" s="50">
        <v>51.4</v>
      </c>
    </row>
    <row r="1228" ht="87.75" customHeight="1" spans="1:8">
      <c r="A1228" s="50" t="s">
        <v>10649</v>
      </c>
      <c r="B1228" s="51" t="s">
        <v>10636</v>
      </c>
      <c r="C1228" s="50" t="s">
        <v>10637</v>
      </c>
      <c r="D1228" s="50">
        <v>34.7</v>
      </c>
      <c r="E1228" s="50">
        <v>11</v>
      </c>
      <c r="F1228" s="50">
        <v>26.3</v>
      </c>
      <c r="G1228" s="50">
        <v>43.2</v>
      </c>
      <c r="H1228" s="50">
        <v>21.8</v>
      </c>
    </row>
    <row r="1229" ht="87.75" customHeight="1" spans="1:8">
      <c r="A1229" s="50" t="s">
        <v>10650</v>
      </c>
      <c r="B1229" s="51" t="s">
        <v>10636</v>
      </c>
      <c r="C1229" s="50" t="s">
        <v>10637</v>
      </c>
      <c r="D1229" s="50">
        <v>22.6</v>
      </c>
      <c r="E1229" s="50">
        <v>25.8</v>
      </c>
      <c r="F1229" s="50">
        <v>15.3</v>
      </c>
      <c r="G1229" s="50">
        <v>88.8</v>
      </c>
      <c r="H1229" s="50">
        <v>34.7</v>
      </c>
    </row>
    <row r="1230" ht="91.5" customHeight="1" spans="1:8">
      <c r="A1230" s="50" t="s">
        <v>5977</v>
      </c>
      <c r="B1230" s="51" t="s">
        <v>10636</v>
      </c>
      <c r="C1230" s="50" t="s">
        <v>10637</v>
      </c>
      <c r="D1230" s="50">
        <v>17.3</v>
      </c>
      <c r="E1230" s="50">
        <v>10.2</v>
      </c>
      <c r="F1230" s="50">
        <v>33.7</v>
      </c>
      <c r="G1230" s="50">
        <v>40.7</v>
      </c>
      <c r="H1230" s="50">
        <v>46.3</v>
      </c>
    </row>
    <row r="1231" ht="121.5" customHeight="1" spans="1:8">
      <c r="A1231" s="50" t="s">
        <v>10651</v>
      </c>
      <c r="B1231" s="51" t="s">
        <v>10636</v>
      </c>
      <c r="C1231" s="50" t="s">
        <v>10637</v>
      </c>
      <c r="D1231" s="50">
        <v>18.1</v>
      </c>
      <c r="E1231" s="50">
        <v>13.4</v>
      </c>
      <c r="F1231" s="50">
        <v>33</v>
      </c>
      <c r="G1231" s="50">
        <v>37.8</v>
      </c>
      <c r="H1231" s="50">
        <v>25.7</v>
      </c>
    </row>
    <row r="1232" ht="87.75" customHeight="1" spans="1:8">
      <c r="A1232" s="50" t="s">
        <v>10652</v>
      </c>
      <c r="B1232" s="51" t="s">
        <v>10636</v>
      </c>
      <c r="C1232" s="50" t="s">
        <v>10637</v>
      </c>
      <c r="D1232" s="50">
        <v>14.7</v>
      </c>
      <c r="E1232" s="50">
        <v>8.7</v>
      </c>
      <c r="F1232" s="50">
        <v>28.3</v>
      </c>
      <c r="G1232" s="50">
        <v>36.9</v>
      </c>
      <c r="H1232" s="50">
        <v>27.1</v>
      </c>
    </row>
    <row r="1233" ht="87.75" customHeight="1" spans="1:8">
      <c r="A1233" s="50" t="s">
        <v>10653</v>
      </c>
      <c r="B1233" s="51" t="s">
        <v>10636</v>
      </c>
      <c r="C1233" s="50" t="s">
        <v>10637</v>
      </c>
      <c r="D1233" s="50">
        <v>27.7</v>
      </c>
      <c r="E1233" s="50">
        <v>10.7</v>
      </c>
      <c r="F1233" s="50">
        <v>27.2</v>
      </c>
      <c r="G1233" s="50">
        <v>41</v>
      </c>
      <c r="H1233" s="50">
        <v>24.3</v>
      </c>
    </row>
    <row r="1234" ht="87.75" customHeight="1" spans="1:8">
      <c r="A1234" s="50" t="s">
        <v>10654</v>
      </c>
      <c r="B1234" s="51" t="s">
        <v>10636</v>
      </c>
      <c r="C1234" s="50" t="s">
        <v>10637</v>
      </c>
      <c r="D1234" s="50">
        <v>17.6</v>
      </c>
      <c r="E1234" s="50">
        <v>14.3</v>
      </c>
      <c r="F1234" s="50">
        <v>24.4</v>
      </c>
      <c r="G1234" s="50">
        <v>43.8</v>
      </c>
      <c r="H1234" s="50">
        <v>27</v>
      </c>
    </row>
    <row r="1235" ht="87.75" customHeight="1" spans="1:8">
      <c r="A1235" s="50" t="s">
        <v>767</v>
      </c>
      <c r="B1235" s="51" t="s">
        <v>10636</v>
      </c>
      <c r="C1235" s="50" t="s">
        <v>10637</v>
      </c>
      <c r="D1235" s="50">
        <v>13.8</v>
      </c>
      <c r="E1235" s="50">
        <v>8.7</v>
      </c>
      <c r="F1235" s="50">
        <v>30.2</v>
      </c>
      <c r="G1235" s="50">
        <v>38.4</v>
      </c>
      <c r="H1235" s="50">
        <v>27.7</v>
      </c>
    </row>
    <row r="1236" ht="87.75" customHeight="1" spans="1:8">
      <c r="A1236" s="50" t="s">
        <v>10655</v>
      </c>
      <c r="B1236" s="51" t="s">
        <v>10636</v>
      </c>
      <c r="C1236" s="50" t="s">
        <v>10637</v>
      </c>
      <c r="D1236" s="50">
        <v>27.3</v>
      </c>
      <c r="E1236" s="50">
        <v>15.8</v>
      </c>
      <c r="F1236" s="50">
        <v>23.5</v>
      </c>
      <c r="G1236" s="50">
        <v>49.5</v>
      </c>
      <c r="H1236" s="50">
        <v>31.2</v>
      </c>
    </row>
    <row r="1237" ht="87.75" customHeight="1" spans="1:8">
      <c r="A1237" s="50" t="s">
        <v>10656</v>
      </c>
      <c r="B1237" s="51" t="s">
        <v>10636</v>
      </c>
      <c r="C1237" s="50" t="s">
        <v>10637</v>
      </c>
      <c r="D1237" s="50">
        <v>15.1</v>
      </c>
      <c r="E1237" s="50">
        <v>8.7</v>
      </c>
      <c r="F1237" s="50">
        <v>41.9</v>
      </c>
      <c r="G1237" s="50">
        <v>37.1</v>
      </c>
      <c r="H1237" s="50">
        <v>30.1</v>
      </c>
    </row>
    <row r="1238" ht="76.5" customHeight="1" spans="1:8">
      <c r="A1238" s="50" t="s">
        <v>771</v>
      </c>
      <c r="B1238" s="51" t="s">
        <v>10636</v>
      </c>
      <c r="C1238" s="50" t="s">
        <v>10637</v>
      </c>
      <c r="D1238" s="50">
        <v>18.6</v>
      </c>
      <c r="E1238" s="50">
        <v>17.8</v>
      </c>
      <c r="F1238" s="50">
        <v>17.1</v>
      </c>
      <c r="G1238" s="50">
        <v>42.7</v>
      </c>
      <c r="H1238" s="50">
        <v>56.2</v>
      </c>
    </row>
    <row r="1239" ht="87.75" customHeight="1" spans="1:8">
      <c r="A1239" s="50" t="s">
        <v>775</v>
      </c>
      <c r="B1239" s="51" t="s">
        <v>10636</v>
      </c>
      <c r="C1239" s="50" t="s">
        <v>10637</v>
      </c>
      <c r="D1239" s="50">
        <v>16.5</v>
      </c>
      <c r="E1239" s="50">
        <v>15.6</v>
      </c>
      <c r="F1239" s="50">
        <v>29</v>
      </c>
      <c r="G1239" s="50">
        <v>38.4</v>
      </c>
      <c r="H1239" s="50">
        <v>22</v>
      </c>
    </row>
    <row r="1240" ht="87.75" customHeight="1" spans="1:8">
      <c r="A1240" s="50" t="s">
        <v>1811</v>
      </c>
      <c r="B1240" s="51" t="s">
        <v>10636</v>
      </c>
      <c r="C1240" s="50" t="s">
        <v>10637</v>
      </c>
      <c r="D1240" s="50">
        <v>24.3</v>
      </c>
      <c r="E1240" s="50">
        <v>16.8</v>
      </c>
      <c r="F1240" s="50">
        <v>23.1</v>
      </c>
      <c r="G1240" s="50">
        <v>37.6</v>
      </c>
      <c r="H1240" s="50">
        <v>29.4</v>
      </c>
    </row>
    <row r="1241" ht="106.5" customHeight="1" spans="1:8">
      <c r="A1241" s="50" t="s">
        <v>10657</v>
      </c>
      <c r="B1241" s="51" t="s">
        <v>10636</v>
      </c>
      <c r="C1241" s="50" t="s">
        <v>10637</v>
      </c>
      <c r="D1241" s="50">
        <v>19.1</v>
      </c>
      <c r="E1241" s="50">
        <v>17.5</v>
      </c>
      <c r="F1241" s="50">
        <v>18</v>
      </c>
      <c r="G1241" s="50">
        <v>43.6</v>
      </c>
      <c r="H1241" s="50">
        <v>39.1</v>
      </c>
    </row>
    <row r="1242" ht="87.75" customHeight="1" spans="1:8">
      <c r="A1242" s="50" t="s">
        <v>10658</v>
      </c>
      <c r="B1242" s="51" t="s">
        <v>10636</v>
      </c>
      <c r="C1242" s="50" t="s">
        <v>10637</v>
      </c>
      <c r="D1242" s="50">
        <v>17.6</v>
      </c>
      <c r="E1242" s="50">
        <v>16.4</v>
      </c>
      <c r="F1242" s="50">
        <v>32.6</v>
      </c>
      <c r="G1242" s="50">
        <v>38.4</v>
      </c>
      <c r="H1242" s="50">
        <v>39.8</v>
      </c>
    </row>
    <row r="1243" ht="74.25" customHeight="1" spans="1:8">
      <c r="A1243" s="50" t="s">
        <v>10659</v>
      </c>
      <c r="B1243" s="51" t="s">
        <v>10636</v>
      </c>
      <c r="C1243" s="50" t="s">
        <v>10637</v>
      </c>
      <c r="D1243" s="50">
        <v>24.7</v>
      </c>
      <c r="E1243" s="50">
        <v>12.8</v>
      </c>
      <c r="F1243" s="50">
        <v>26.4</v>
      </c>
      <c r="G1243" s="50">
        <v>37</v>
      </c>
      <c r="H1243" s="50">
        <v>47.7</v>
      </c>
    </row>
    <row r="1244" ht="87.75" customHeight="1" spans="1:8">
      <c r="A1244" s="50" t="s">
        <v>10660</v>
      </c>
      <c r="B1244" s="51" t="s">
        <v>10636</v>
      </c>
      <c r="C1244" s="50" t="s">
        <v>10637</v>
      </c>
      <c r="D1244" s="50">
        <v>19</v>
      </c>
      <c r="E1244" s="50">
        <v>9.8</v>
      </c>
      <c r="F1244" s="50">
        <v>19.1</v>
      </c>
      <c r="G1244" s="50">
        <v>38.3</v>
      </c>
      <c r="H1244" s="50">
        <v>44.2</v>
      </c>
    </row>
    <row r="1245" ht="74.25" customHeight="1" spans="1:8">
      <c r="A1245" s="50" t="s">
        <v>10661</v>
      </c>
      <c r="B1245" s="51" t="s">
        <v>10636</v>
      </c>
      <c r="C1245" s="50" t="s">
        <v>10637</v>
      </c>
      <c r="D1245" s="50">
        <v>25.1</v>
      </c>
      <c r="E1245" s="50">
        <v>18.9</v>
      </c>
      <c r="F1245" s="50">
        <v>24.9</v>
      </c>
      <c r="G1245" s="50">
        <v>41.2</v>
      </c>
      <c r="H1245" s="50">
        <v>20.1</v>
      </c>
    </row>
    <row r="1246" ht="87.75" customHeight="1" spans="1:8">
      <c r="A1246" s="50" t="s">
        <v>10662</v>
      </c>
      <c r="B1246" s="51" t="s">
        <v>10636</v>
      </c>
      <c r="C1246" s="50" t="s">
        <v>10637</v>
      </c>
      <c r="D1246" s="50">
        <v>14.3</v>
      </c>
      <c r="E1246" s="50">
        <v>17</v>
      </c>
      <c r="F1246" s="50">
        <v>27.4</v>
      </c>
      <c r="G1246" s="50">
        <v>38.2</v>
      </c>
      <c r="H1246" s="50">
        <v>57.1</v>
      </c>
    </row>
    <row r="1247" ht="121.5" customHeight="1" spans="1:8">
      <c r="A1247" s="50" t="s">
        <v>10663</v>
      </c>
      <c r="B1247" s="51" t="s">
        <v>10636</v>
      </c>
      <c r="C1247" s="50" t="s">
        <v>10637</v>
      </c>
      <c r="D1247" s="50">
        <v>13.6</v>
      </c>
      <c r="E1247" s="50">
        <v>16.1</v>
      </c>
      <c r="F1247" s="50">
        <v>29.4</v>
      </c>
      <c r="G1247" s="50">
        <v>47.8</v>
      </c>
      <c r="H1247" s="50">
        <v>19.3</v>
      </c>
    </row>
    <row r="1248" ht="106.5" customHeight="1" spans="1:8">
      <c r="A1248" s="50" t="s">
        <v>10664</v>
      </c>
      <c r="B1248" s="51" t="s">
        <v>10636</v>
      </c>
      <c r="C1248" s="50" t="s">
        <v>10637</v>
      </c>
      <c r="D1248" s="50">
        <v>26.2</v>
      </c>
      <c r="E1248" s="50">
        <v>13.4</v>
      </c>
      <c r="F1248" s="50">
        <v>15.8</v>
      </c>
      <c r="G1248" s="50">
        <v>41.5</v>
      </c>
      <c r="H1248" s="50">
        <v>51.4</v>
      </c>
    </row>
    <row r="1249" ht="74.25" customHeight="1" spans="1:8">
      <c r="A1249" s="50" t="s">
        <v>10665</v>
      </c>
      <c r="B1249" s="51" t="s">
        <v>10636</v>
      </c>
      <c r="C1249" s="50" t="s">
        <v>10637</v>
      </c>
      <c r="D1249" s="50">
        <v>18.8</v>
      </c>
      <c r="E1249" s="50">
        <v>12.9</v>
      </c>
      <c r="F1249" s="50">
        <v>18.7</v>
      </c>
      <c r="G1249" s="50">
        <v>37.6</v>
      </c>
      <c r="H1249" s="50">
        <v>56.5</v>
      </c>
    </row>
    <row r="1250" ht="74.25" customHeight="1" spans="1:8">
      <c r="A1250" s="50" t="s">
        <v>6080</v>
      </c>
      <c r="B1250" s="51" t="s">
        <v>10636</v>
      </c>
      <c r="C1250" s="50" t="s">
        <v>10637</v>
      </c>
      <c r="D1250" s="50">
        <v>17.8</v>
      </c>
      <c r="E1250" s="50">
        <v>22.2</v>
      </c>
      <c r="F1250" s="50">
        <v>16.9</v>
      </c>
      <c r="G1250" s="50">
        <v>81.3</v>
      </c>
      <c r="H1250" s="50">
        <v>29.6</v>
      </c>
    </row>
    <row r="1251" ht="61.5" customHeight="1" spans="1:8">
      <c r="A1251" s="52" t="s">
        <v>826</v>
      </c>
      <c r="B1251" s="53" t="s">
        <v>10636</v>
      </c>
      <c r="C1251" s="52" t="s">
        <v>10637</v>
      </c>
      <c r="D1251" s="52">
        <v>20.3</v>
      </c>
      <c r="E1251" s="52">
        <v>20.2</v>
      </c>
      <c r="F1251" s="52">
        <v>20.9</v>
      </c>
      <c r="G1251" s="52">
        <v>42.9</v>
      </c>
      <c r="H1251" s="52">
        <v>26.6</v>
      </c>
    </row>
    <row r="1252" ht="74.25" customHeight="1" spans="1:8">
      <c r="A1252" s="50" t="s">
        <v>828</v>
      </c>
      <c r="B1252" s="51" t="s">
        <v>10636</v>
      </c>
      <c r="C1252" s="50" t="s">
        <v>10637</v>
      </c>
      <c r="D1252" s="50">
        <v>26.7</v>
      </c>
      <c r="E1252" s="50">
        <v>24.6</v>
      </c>
      <c r="F1252" s="50">
        <v>18.7</v>
      </c>
      <c r="G1252" s="50">
        <v>46.1</v>
      </c>
      <c r="H1252" s="50">
        <v>24.3</v>
      </c>
    </row>
    <row r="1253" ht="87.75" customHeight="1" spans="1:8">
      <c r="A1253" s="50" t="s">
        <v>822</v>
      </c>
      <c r="B1253" s="51" t="s">
        <v>10636</v>
      </c>
      <c r="C1253" s="50" t="s">
        <v>10637</v>
      </c>
      <c r="D1253" s="50">
        <v>17.2</v>
      </c>
      <c r="E1253" s="50">
        <v>21.9</v>
      </c>
      <c r="F1253" s="50">
        <v>26.6</v>
      </c>
      <c r="G1253" s="50">
        <v>48.5</v>
      </c>
      <c r="H1253" s="50">
        <v>42.9</v>
      </c>
    </row>
    <row r="1254" ht="106.5" customHeight="1" spans="1:8">
      <c r="A1254" s="50" t="s">
        <v>10666</v>
      </c>
      <c r="B1254" s="51" t="s">
        <v>10636</v>
      </c>
      <c r="C1254" s="50" t="s">
        <v>10637</v>
      </c>
      <c r="D1254" s="50">
        <v>37.8</v>
      </c>
      <c r="E1254" s="50">
        <v>18.6</v>
      </c>
      <c r="F1254" s="50">
        <v>12.8</v>
      </c>
      <c r="G1254" s="50">
        <v>37.4</v>
      </c>
      <c r="H1254" s="50">
        <v>16.9</v>
      </c>
    </row>
    <row r="1255" ht="76.5" customHeight="1" spans="1:8">
      <c r="A1255" s="50" t="s">
        <v>9470</v>
      </c>
      <c r="B1255" s="51" t="s">
        <v>10636</v>
      </c>
      <c r="C1255" s="50" t="s">
        <v>10637</v>
      </c>
      <c r="D1255" s="50">
        <v>17.1</v>
      </c>
      <c r="E1255" s="50">
        <v>12.7</v>
      </c>
      <c r="F1255" s="50">
        <v>32.9</v>
      </c>
      <c r="G1255" s="50">
        <v>38.4</v>
      </c>
      <c r="H1255" s="50">
        <v>24.7</v>
      </c>
    </row>
    <row r="1256" ht="87.75" customHeight="1" spans="1:8">
      <c r="A1256" s="50" t="s">
        <v>10667</v>
      </c>
      <c r="B1256" s="51" t="s">
        <v>10636</v>
      </c>
      <c r="C1256" s="50" t="s">
        <v>10637</v>
      </c>
      <c r="D1256" s="50">
        <v>16.4</v>
      </c>
      <c r="E1256" s="50">
        <v>14</v>
      </c>
      <c r="F1256" s="50">
        <v>30.1</v>
      </c>
      <c r="G1256" s="50">
        <v>49.9</v>
      </c>
      <c r="H1256" s="50">
        <v>50.7</v>
      </c>
    </row>
    <row r="1257" ht="87.75" customHeight="1" spans="1:8">
      <c r="A1257" s="50" t="s">
        <v>10668</v>
      </c>
      <c r="B1257" s="51" t="s">
        <v>10636</v>
      </c>
      <c r="C1257" s="50" t="s">
        <v>10637</v>
      </c>
      <c r="D1257" s="50">
        <v>16</v>
      </c>
      <c r="E1257" s="50">
        <v>12.2</v>
      </c>
      <c r="F1257" s="50">
        <v>23</v>
      </c>
      <c r="G1257" s="50">
        <v>37.2</v>
      </c>
      <c r="H1257" s="50">
        <v>43.5</v>
      </c>
    </row>
    <row r="1258" ht="74.25" customHeight="1" spans="1:8">
      <c r="A1258" s="50" t="s">
        <v>10669</v>
      </c>
      <c r="B1258" s="51" t="s">
        <v>10636</v>
      </c>
      <c r="C1258" s="50" t="s">
        <v>10637</v>
      </c>
      <c r="D1258" s="50">
        <v>23.2</v>
      </c>
      <c r="E1258" s="50">
        <v>16.1</v>
      </c>
      <c r="F1258" s="50">
        <v>15.5</v>
      </c>
      <c r="G1258" s="50">
        <v>48.4</v>
      </c>
      <c r="H1258" s="50">
        <v>58.2</v>
      </c>
    </row>
    <row r="1259" ht="87.75" customHeight="1" spans="1:8">
      <c r="A1259" s="50" t="s">
        <v>10670</v>
      </c>
      <c r="B1259" s="51" t="s">
        <v>10636</v>
      </c>
      <c r="C1259" s="50" t="s">
        <v>10637</v>
      </c>
      <c r="D1259" s="50">
        <v>18.1</v>
      </c>
      <c r="E1259" s="50">
        <v>13.3</v>
      </c>
      <c r="F1259" s="50">
        <v>25.4</v>
      </c>
      <c r="G1259" s="50">
        <v>39.1</v>
      </c>
      <c r="H1259" s="50">
        <v>23.4</v>
      </c>
    </row>
    <row r="1260" ht="60" customHeight="1" spans="1:8">
      <c r="A1260" s="52" t="s">
        <v>10671</v>
      </c>
      <c r="B1260" s="53" t="s">
        <v>10636</v>
      </c>
      <c r="C1260" s="52" t="s">
        <v>10637</v>
      </c>
      <c r="D1260" s="52">
        <v>18.1</v>
      </c>
      <c r="E1260" s="52">
        <v>13.4</v>
      </c>
      <c r="F1260" s="52">
        <v>23.6</v>
      </c>
      <c r="G1260" s="52">
        <v>36.9</v>
      </c>
      <c r="H1260" s="52">
        <v>25.6</v>
      </c>
    </row>
    <row r="1261" ht="87.75" customHeight="1" spans="1:8">
      <c r="A1261" s="50" t="s">
        <v>877</v>
      </c>
      <c r="B1261" s="51" t="s">
        <v>10636</v>
      </c>
      <c r="C1261" s="50" t="s">
        <v>10637</v>
      </c>
      <c r="D1261" s="50">
        <v>16.8</v>
      </c>
      <c r="E1261" s="50">
        <v>11.6</v>
      </c>
      <c r="F1261" s="50">
        <v>25.3</v>
      </c>
      <c r="G1261" s="50">
        <v>38.4</v>
      </c>
      <c r="H1261" s="50">
        <v>48.4</v>
      </c>
    </row>
    <row r="1262" ht="87.75" customHeight="1" spans="1:8">
      <c r="A1262" s="50" t="s">
        <v>881</v>
      </c>
      <c r="B1262" s="51" t="s">
        <v>10636</v>
      </c>
      <c r="C1262" s="50" t="s">
        <v>10637</v>
      </c>
      <c r="D1262" s="50">
        <v>15.2</v>
      </c>
      <c r="E1262" s="50">
        <v>13.8</v>
      </c>
      <c r="F1262" s="50">
        <v>36.9</v>
      </c>
      <c r="G1262" s="50">
        <v>37.9</v>
      </c>
      <c r="H1262" s="50">
        <v>32.6</v>
      </c>
    </row>
    <row r="1263" ht="87.75" customHeight="1" spans="1:8">
      <c r="A1263" s="50" t="s">
        <v>889</v>
      </c>
      <c r="B1263" s="51" t="s">
        <v>10636</v>
      </c>
      <c r="C1263" s="50" t="s">
        <v>10637</v>
      </c>
      <c r="D1263" s="50">
        <v>18.4</v>
      </c>
      <c r="E1263" s="50">
        <v>13.3</v>
      </c>
      <c r="F1263" s="50">
        <v>20.9</v>
      </c>
      <c r="G1263" s="50">
        <v>95.8</v>
      </c>
      <c r="H1263" s="50">
        <v>21.7</v>
      </c>
    </row>
    <row r="1264" ht="87.75" customHeight="1" spans="1:8">
      <c r="A1264" s="50" t="s">
        <v>917</v>
      </c>
      <c r="B1264" s="51" t="s">
        <v>10636</v>
      </c>
      <c r="C1264" s="50" t="s">
        <v>10637</v>
      </c>
      <c r="D1264" s="50">
        <v>21.8</v>
      </c>
      <c r="E1264" s="50">
        <v>13.3</v>
      </c>
      <c r="F1264" s="50">
        <v>19</v>
      </c>
      <c r="G1264" s="50">
        <v>46.7</v>
      </c>
      <c r="H1264" s="50">
        <v>24.1</v>
      </c>
    </row>
    <row r="1265" ht="87.75" customHeight="1" spans="1:8">
      <c r="A1265" s="50" t="s">
        <v>920</v>
      </c>
      <c r="B1265" s="51" t="s">
        <v>10636</v>
      </c>
      <c r="C1265" s="50" t="s">
        <v>10637</v>
      </c>
      <c r="D1265" s="50">
        <v>20.7</v>
      </c>
      <c r="E1265" s="50">
        <v>15.3</v>
      </c>
      <c r="F1265" s="50">
        <v>21.7</v>
      </c>
      <c r="G1265" s="50">
        <v>44</v>
      </c>
      <c r="H1265" s="50">
        <v>27.1</v>
      </c>
    </row>
    <row r="1266" ht="87.75" customHeight="1" spans="1:8">
      <c r="A1266" s="50" t="s">
        <v>10672</v>
      </c>
      <c r="B1266" s="51" t="s">
        <v>10636</v>
      </c>
      <c r="C1266" s="50" t="s">
        <v>10637</v>
      </c>
      <c r="D1266" s="50">
        <v>20.3</v>
      </c>
      <c r="E1266" s="50">
        <v>7.8</v>
      </c>
      <c r="F1266" s="50">
        <v>19.7</v>
      </c>
      <c r="G1266" s="50">
        <v>37.9</v>
      </c>
      <c r="H1266" s="50">
        <v>44.1</v>
      </c>
    </row>
    <row r="1267" ht="91.5" customHeight="1" spans="1:8">
      <c r="A1267" s="50" t="s">
        <v>10673</v>
      </c>
      <c r="B1267" s="51" t="s">
        <v>10636</v>
      </c>
      <c r="C1267" s="50" t="s">
        <v>10637</v>
      </c>
      <c r="D1267" s="50">
        <v>19.9</v>
      </c>
      <c r="E1267" s="50">
        <v>21.1</v>
      </c>
      <c r="F1267" s="50">
        <v>10.5</v>
      </c>
      <c r="G1267" s="50">
        <v>44.3</v>
      </c>
      <c r="H1267" s="50">
        <v>32.6</v>
      </c>
    </row>
    <row r="1268" ht="87.75" customHeight="1" spans="1:8">
      <c r="A1268" s="50" t="s">
        <v>928</v>
      </c>
      <c r="B1268" s="51" t="s">
        <v>10636</v>
      </c>
      <c r="C1268" s="50" t="s">
        <v>10637</v>
      </c>
      <c r="D1268" s="50">
        <v>20</v>
      </c>
      <c r="E1268" s="50">
        <v>14.1</v>
      </c>
      <c r="F1268" s="50">
        <v>23.7</v>
      </c>
      <c r="G1268" s="50">
        <v>68.9</v>
      </c>
      <c r="H1268" s="50">
        <v>24.1</v>
      </c>
    </row>
    <row r="1269" ht="87.75" customHeight="1" spans="1:8">
      <c r="A1269" s="50" t="s">
        <v>10674</v>
      </c>
      <c r="B1269" s="51" t="s">
        <v>10636</v>
      </c>
      <c r="C1269" s="50" t="s">
        <v>10637</v>
      </c>
      <c r="D1269" s="50">
        <v>16.1</v>
      </c>
      <c r="E1269" s="50">
        <v>10.2</v>
      </c>
      <c r="F1269" s="50">
        <v>35</v>
      </c>
      <c r="G1269" s="50">
        <v>37</v>
      </c>
      <c r="H1269" s="50">
        <v>54.3</v>
      </c>
    </row>
    <row r="1270" ht="106.5" customHeight="1" spans="1:8">
      <c r="A1270" s="50" t="s">
        <v>10675</v>
      </c>
      <c r="B1270" s="51" t="s">
        <v>10636</v>
      </c>
      <c r="C1270" s="50" t="s">
        <v>10637</v>
      </c>
      <c r="D1270" s="50">
        <v>24.9</v>
      </c>
      <c r="E1270" s="50">
        <v>12.4</v>
      </c>
      <c r="F1270" s="50">
        <v>17.4</v>
      </c>
      <c r="G1270" s="50">
        <v>39.9</v>
      </c>
      <c r="H1270" s="50">
        <v>24.2</v>
      </c>
    </row>
    <row r="1271" ht="61.5" customHeight="1" spans="1:8">
      <c r="A1271" s="55" t="s">
        <v>933</v>
      </c>
      <c r="B1271" s="56" t="s">
        <v>10636</v>
      </c>
      <c r="C1271" s="55" t="s">
        <v>10637</v>
      </c>
      <c r="D1271" s="55">
        <v>27.7</v>
      </c>
      <c r="E1271" s="55">
        <v>18.4</v>
      </c>
      <c r="F1271" s="55">
        <v>16.1</v>
      </c>
      <c r="G1271" s="55">
        <v>43.6</v>
      </c>
      <c r="H1271" s="55">
        <v>53.9</v>
      </c>
    </row>
    <row r="1272" ht="87.75" customHeight="1" spans="1:8">
      <c r="A1272" s="50" t="s">
        <v>1719</v>
      </c>
      <c r="B1272" s="51" t="s">
        <v>10636</v>
      </c>
      <c r="C1272" s="50" t="s">
        <v>10637</v>
      </c>
      <c r="D1272" s="50">
        <v>17.6</v>
      </c>
      <c r="E1272" s="50">
        <v>15.4</v>
      </c>
      <c r="F1272" s="50">
        <v>32.6</v>
      </c>
      <c r="G1272" s="50">
        <v>38.1</v>
      </c>
      <c r="H1272" s="50">
        <v>34.9</v>
      </c>
    </row>
    <row r="1273" ht="87.75" customHeight="1" spans="1:8">
      <c r="A1273" s="50" t="s">
        <v>1712</v>
      </c>
      <c r="B1273" s="51" t="s">
        <v>10636</v>
      </c>
      <c r="C1273" s="50" t="s">
        <v>10637</v>
      </c>
      <c r="D1273" s="50">
        <v>24.6</v>
      </c>
      <c r="E1273" s="50">
        <v>11.1</v>
      </c>
      <c r="F1273" s="50">
        <v>25.6</v>
      </c>
      <c r="G1273" s="50">
        <v>37.2</v>
      </c>
      <c r="H1273" s="50">
        <v>24.6</v>
      </c>
    </row>
    <row r="1274" ht="87.75" customHeight="1" spans="1:8">
      <c r="A1274" s="50" t="s">
        <v>10676</v>
      </c>
      <c r="B1274" s="51" t="s">
        <v>10636</v>
      </c>
      <c r="C1274" s="50" t="s">
        <v>10637</v>
      </c>
      <c r="D1274" s="50">
        <v>20.4</v>
      </c>
      <c r="E1274" s="50">
        <v>12.2</v>
      </c>
      <c r="F1274" s="50">
        <v>22.5</v>
      </c>
      <c r="G1274" s="50">
        <v>42.1</v>
      </c>
      <c r="H1274" s="50">
        <v>24.8</v>
      </c>
    </row>
    <row r="1275" ht="87.75" customHeight="1" spans="1:8">
      <c r="A1275" s="50" t="s">
        <v>10677</v>
      </c>
      <c r="B1275" s="51" t="s">
        <v>10636</v>
      </c>
      <c r="C1275" s="50" t="s">
        <v>10637</v>
      </c>
      <c r="D1275" s="50">
        <v>22.5</v>
      </c>
      <c r="E1275" s="50">
        <v>13</v>
      </c>
      <c r="F1275" s="50">
        <v>19.2</v>
      </c>
      <c r="G1275" s="50">
        <v>38.8</v>
      </c>
      <c r="H1275" s="50">
        <v>23.7</v>
      </c>
    </row>
    <row r="1276" ht="87.75" customHeight="1" spans="1:8">
      <c r="A1276" s="50" t="s">
        <v>10678</v>
      </c>
      <c r="B1276" s="51" t="s">
        <v>10636</v>
      </c>
      <c r="C1276" s="50" t="s">
        <v>10637</v>
      </c>
      <c r="D1276" s="50">
        <v>24.7</v>
      </c>
      <c r="E1276" s="50">
        <v>17.1</v>
      </c>
      <c r="F1276" s="50">
        <v>15.7</v>
      </c>
      <c r="G1276" s="50">
        <v>54.3</v>
      </c>
      <c r="H1276" s="50">
        <v>23.1</v>
      </c>
    </row>
    <row r="1277" ht="91.5" customHeight="1" spans="1:8">
      <c r="A1277" s="50" t="s">
        <v>10679</v>
      </c>
      <c r="B1277" s="51" t="s">
        <v>10636</v>
      </c>
      <c r="C1277" s="50" t="s">
        <v>10637</v>
      </c>
      <c r="D1277" s="50">
        <v>25.4</v>
      </c>
      <c r="E1277" s="50">
        <v>16</v>
      </c>
      <c r="F1277" s="50">
        <v>15.2</v>
      </c>
      <c r="G1277" s="50">
        <v>39.1</v>
      </c>
      <c r="H1277" s="50">
        <v>23.9</v>
      </c>
    </row>
    <row r="1278" ht="91.5" customHeight="1" spans="1:8">
      <c r="A1278" s="50" t="s">
        <v>10680</v>
      </c>
      <c r="B1278" s="51" t="s">
        <v>10636</v>
      </c>
      <c r="C1278" s="50" t="s">
        <v>10637</v>
      </c>
      <c r="D1278" s="50">
        <v>22.2</v>
      </c>
      <c r="E1278" s="50">
        <v>10.1</v>
      </c>
      <c r="F1278" s="50">
        <v>34</v>
      </c>
      <c r="G1278" s="50">
        <v>38.5</v>
      </c>
      <c r="H1278" s="50">
        <v>27.1</v>
      </c>
    </row>
    <row r="1279" ht="87.75" customHeight="1" spans="1:8">
      <c r="A1279" s="50" t="s">
        <v>10681</v>
      </c>
      <c r="B1279" s="51" t="s">
        <v>10636</v>
      </c>
      <c r="C1279" s="50" t="s">
        <v>10637</v>
      </c>
      <c r="D1279" s="50">
        <v>22.1</v>
      </c>
      <c r="E1279" s="50">
        <v>12.1</v>
      </c>
      <c r="F1279" s="50">
        <v>33.9</v>
      </c>
      <c r="G1279" s="50">
        <v>37.8</v>
      </c>
      <c r="H1279" s="50">
        <v>21.5</v>
      </c>
    </row>
    <row r="1280" ht="87.75" customHeight="1" spans="1:8">
      <c r="A1280" s="50" t="s">
        <v>10682</v>
      </c>
      <c r="B1280" s="51" t="s">
        <v>10636</v>
      </c>
      <c r="C1280" s="50" t="s">
        <v>10637</v>
      </c>
      <c r="D1280" s="50">
        <v>28.1</v>
      </c>
      <c r="E1280" s="50">
        <v>19</v>
      </c>
      <c r="F1280" s="50">
        <v>18.4</v>
      </c>
      <c r="G1280" s="50">
        <v>42.8</v>
      </c>
      <c r="H1280" s="50">
        <v>26.1</v>
      </c>
    </row>
    <row r="1281" ht="87.75" customHeight="1" spans="1:8">
      <c r="A1281" s="50" t="s">
        <v>10683</v>
      </c>
      <c r="B1281" s="51" t="s">
        <v>10636</v>
      </c>
      <c r="C1281" s="50" t="s">
        <v>10637</v>
      </c>
      <c r="D1281" s="50">
        <v>23</v>
      </c>
      <c r="E1281" s="50">
        <v>11.1</v>
      </c>
      <c r="F1281" s="50">
        <v>34.6</v>
      </c>
      <c r="G1281" s="50">
        <v>39.4</v>
      </c>
      <c r="H1281" s="50">
        <v>21.4</v>
      </c>
    </row>
    <row r="1282" ht="87.75" customHeight="1" spans="1:8">
      <c r="A1282" s="50" t="s">
        <v>10684</v>
      </c>
      <c r="B1282" s="51" t="s">
        <v>10636</v>
      </c>
      <c r="C1282" s="50" t="s">
        <v>10637</v>
      </c>
      <c r="D1282" s="50">
        <v>28.3</v>
      </c>
      <c r="E1282" s="50">
        <v>16.7</v>
      </c>
      <c r="F1282" s="50">
        <v>15.2</v>
      </c>
      <c r="G1282" s="50">
        <v>43.7</v>
      </c>
      <c r="H1282" s="50">
        <v>21.7</v>
      </c>
    </row>
    <row r="1283" ht="87.75" customHeight="1" spans="1:8">
      <c r="A1283" s="50" t="s">
        <v>941</v>
      </c>
      <c r="B1283" s="51" t="s">
        <v>10636</v>
      </c>
      <c r="C1283" s="50" t="s">
        <v>10637</v>
      </c>
      <c r="D1283" s="50">
        <v>14</v>
      </c>
      <c r="E1283" s="50">
        <v>12</v>
      </c>
      <c r="F1283" s="50">
        <v>27.3</v>
      </c>
      <c r="G1283" s="50">
        <v>39.4</v>
      </c>
      <c r="H1283" s="50">
        <v>54.8</v>
      </c>
    </row>
    <row r="1284" ht="74.25" customHeight="1" spans="1:8">
      <c r="A1284" s="50" t="s">
        <v>10685</v>
      </c>
      <c r="B1284" s="51" t="s">
        <v>10636</v>
      </c>
      <c r="C1284" s="50" t="s">
        <v>10637</v>
      </c>
      <c r="D1284" s="50">
        <v>22.5</v>
      </c>
      <c r="E1284" s="50">
        <v>12.4</v>
      </c>
      <c r="F1284" s="50">
        <v>22.5</v>
      </c>
      <c r="G1284" s="50">
        <v>37</v>
      </c>
      <c r="H1284" s="50">
        <v>43.9</v>
      </c>
    </row>
    <row r="1285" ht="87.75" customHeight="1" spans="1:8">
      <c r="A1285" s="50" t="s">
        <v>10686</v>
      </c>
      <c r="B1285" s="51" t="s">
        <v>10636</v>
      </c>
      <c r="C1285" s="50" t="s">
        <v>10637</v>
      </c>
      <c r="D1285" s="50">
        <v>16</v>
      </c>
      <c r="E1285" s="50">
        <v>12.9</v>
      </c>
      <c r="F1285" s="50">
        <v>28.8</v>
      </c>
      <c r="G1285" s="50">
        <v>37.1</v>
      </c>
      <c r="H1285" s="50">
        <v>49.7</v>
      </c>
    </row>
    <row r="1286" ht="87.75" customHeight="1" spans="1:8">
      <c r="A1286" s="50" t="s">
        <v>963</v>
      </c>
      <c r="B1286" s="51" t="s">
        <v>10636</v>
      </c>
      <c r="C1286" s="50" t="s">
        <v>10637</v>
      </c>
      <c r="D1286" s="50">
        <v>17.3</v>
      </c>
      <c r="E1286" s="50">
        <v>10.5</v>
      </c>
      <c r="F1286" s="50">
        <v>43.9</v>
      </c>
      <c r="G1286" s="50">
        <v>39.3</v>
      </c>
      <c r="H1286" s="50">
        <v>23.5</v>
      </c>
    </row>
    <row r="1287" ht="87.75" customHeight="1" spans="1:8">
      <c r="A1287" s="50" t="s">
        <v>1745</v>
      </c>
      <c r="B1287" s="51" t="s">
        <v>10636</v>
      </c>
      <c r="C1287" s="50" t="s">
        <v>10637</v>
      </c>
      <c r="D1287" s="50">
        <v>18.1</v>
      </c>
      <c r="E1287" s="50">
        <v>9.3</v>
      </c>
      <c r="F1287" s="50">
        <v>25.7</v>
      </c>
      <c r="G1287" s="50">
        <v>36.9</v>
      </c>
      <c r="H1287" s="50">
        <v>42.1</v>
      </c>
    </row>
    <row r="1288" ht="87.75" customHeight="1" spans="1:8">
      <c r="A1288" s="50" t="s">
        <v>1733</v>
      </c>
      <c r="B1288" s="51" t="s">
        <v>10636</v>
      </c>
      <c r="C1288" s="50" t="s">
        <v>10637</v>
      </c>
      <c r="D1288" s="50">
        <v>25.6</v>
      </c>
      <c r="E1288" s="50">
        <v>17.3</v>
      </c>
      <c r="F1288" s="50">
        <v>11.3</v>
      </c>
      <c r="G1288" s="50">
        <v>71.7</v>
      </c>
      <c r="H1288" s="50">
        <v>36.2</v>
      </c>
    </row>
    <row r="1289" ht="87.75" customHeight="1" spans="1:8">
      <c r="A1289" s="50" t="s">
        <v>969</v>
      </c>
      <c r="B1289" s="51" t="s">
        <v>10636</v>
      </c>
      <c r="C1289" s="50" t="s">
        <v>10637</v>
      </c>
      <c r="D1289" s="50">
        <v>27.5</v>
      </c>
      <c r="E1289" s="50">
        <v>16.2</v>
      </c>
      <c r="F1289" s="50">
        <v>23</v>
      </c>
      <c r="G1289" s="50">
        <v>92.7</v>
      </c>
      <c r="H1289" s="50">
        <v>18.9</v>
      </c>
    </row>
    <row r="1290" ht="87.75" customHeight="1" spans="1:8">
      <c r="A1290" s="50" t="s">
        <v>1894</v>
      </c>
      <c r="B1290" s="51" t="s">
        <v>10636</v>
      </c>
      <c r="C1290" s="50" t="s">
        <v>10637</v>
      </c>
      <c r="D1290" s="50">
        <v>18.4</v>
      </c>
      <c r="E1290" s="50">
        <v>15.5</v>
      </c>
      <c r="F1290" s="50">
        <v>19.1</v>
      </c>
      <c r="G1290" s="50">
        <v>38</v>
      </c>
      <c r="H1290" s="50">
        <v>34.7</v>
      </c>
    </row>
    <row r="1291" ht="87.75" customHeight="1" spans="1:8">
      <c r="A1291" s="50" t="s">
        <v>972</v>
      </c>
      <c r="B1291" s="51" t="s">
        <v>10636</v>
      </c>
      <c r="C1291" s="50" t="s">
        <v>10637</v>
      </c>
      <c r="D1291" s="50">
        <v>17.7</v>
      </c>
      <c r="E1291" s="50">
        <v>15.1</v>
      </c>
      <c r="F1291" s="50">
        <v>33.3</v>
      </c>
      <c r="G1291" s="50">
        <v>45</v>
      </c>
      <c r="H1291" s="50">
        <v>29.9</v>
      </c>
    </row>
    <row r="1292" ht="87.75" customHeight="1" spans="1:8">
      <c r="A1292" s="50" t="s">
        <v>974</v>
      </c>
      <c r="B1292" s="51" t="s">
        <v>10636</v>
      </c>
      <c r="C1292" s="50" t="s">
        <v>10637</v>
      </c>
      <c r="D1292" s="50">
        <v>20.5</v>
      </c>
      <c r="E1292" s="50">
        <v>14.4</v>
      </c>
      <c r="F1292" s="50">
        <v>22.1</v>
      </c>
      <c r="G1292" s="50">
        <v>44.1</v>
      </c>
      <c r="H1292" s="50">
        <v>25.5</v>
      </c>
    </row>
    <row r="1293" ht="74.25" customHeight="1" spans="1:8">
      <c r="A1293" s="50" t="s">
        <v>979</v>
      </c>
      <c r="B1293" s="51" t="s">
        <v>10636</v>
      </c>
      <c r="C1293" s="50" t="s">
        <v>10637</v>
      </c>
      <c r="D1293" s="50">
        <v>21.9</v>
      </c>
      <c r="E1293" s="50">
        <v>11.4</v>
      </c>
      <c r="F1293" s="50">
        <v>33.9</v>
      </c>
      <c r="G1293" s="50">
        <v>39.4</v>
      </c>
      <c r="H1293" s="50">
        <v>28</v>
      </c>
    </row>
    <row r="1294" ht="87.75" customHeight="1" spans="1:8">
      <c r="A1294" s="50" t="s">
        <v>10687</v>
      </c>
      <c r="B1294" s="51" t="s">
        <v>10636</v>
      </c>
      <c r="C1294" s="50" t="s">
        <v>10637</v>
      </c>
      <c r="D1294" s="50">
        <v>15</v>
      </c>
      <c r="E1294" s="50">
        <v>8.8</v>
      </c>
      <c r="F1294" s="50">
        <v>38.4</v>
      </c>
      <c r="G1294" s="50">
        <v>36.9</v>
      </c>
      <c r="H1294" s="50">
        <v>43</v>
      </c>
    </row>
    <row r="1295" ht="87.75" customHeight="1" spans="1:8">
      <c r="A1295" s="50" t="s">
        <v>982</v>
      </c>
      <c r="B1295" s="51" t="s">
        <v>10636</v>
      </c>
      <c r="C1295" s="50" t="s">
        <v>10637</v>
      </c>
      <c r="D1295" s="50">
        <v>25.7</v>
      </c>
      <c r="E1295" s="50">
        <v>13</v>
      </c>
      <c r="F1295" s="50">
        <v>17.2</v>
      </c>
      <c r="G1295" s="50">
        <v>42.1</v>
      </c>
      <c r="H1295" s="50">
        <v>26.1</v>
      </c>
    </row>
    <row r="1296" ht="87.75" customHeight="1" spans="1:8">
      <c r="A1296" s="50" t="s">
        <v>994</v>
      </c>
      <c r="B1296" s="51" t="s">
        <v>10636</v>
      </c>
      <c r="C1296" s="50" t="s">
        <v>10637</v>
      </c>
      <c r="D1296" s="50">
        <v>17.5</v>
      </c>
      <c r="E1296" s="50">
        <v>11.5</v>
      </c>
      <c r="F1296" s="50">
        <v>21</v>
      </c>
      <c r="G1296" s="50">
        <v>37.3</v>
      </c>
      <c r="H1296" s="50">
        <v>43.7</v>
      </c>
    </row>
    <row r="1297" ht="74.25" customHeight="1" spans="1:8">
      <c r="A1297" s="50" t="s">
        <v>9061</v>
      </c>
      <c r="B1297" s="51" t="s">
        <v>10636</v>
      </c>
      <c r="C1297" s="50" t="s">
        <v>10637</v>
      </c>
      <c r="D1297" s="50">
        <v>26.7</v>
      </c>
      <c r="E1297" s="50">
        <v>9</v>
      </c>
      <c r="F1297" s="50">
        <v>19.2</v>
      </c>
      <c r="G1297" s="50">
        <v>37</v>
      </c>
      <c r="H1297" s="50">
        <v>30.6</v>
      </c>
    </row>
    <row r="1298" ht="87.75" customHeight="1" spans="1:8">
      <c r="A1298" s="50" t="s">
        <v>1007</v>
      </c>
      <c r="B1298" s="51" t="s">
        <v>10636</v>
      </c>
      <c r="C1298" s="50" t="s">
        <v>10637</v>
      </c>
      <c r="D1298" s="50">
        <v>24.2</v>
      </c>
      <c r="E1298" s="50">
        <v>13</v>
      </c>
      <c r="F1298" s="50">
        <v>17.1</v>
      </c>
      <c r="G1298" s="50">
        <v>40.7</v>
      </c>
      <c r="H1298" s="50">
        <v>23.5</v>
      </c>
    </row>
    <row r="1299" ht="61.5" customHeight="1" spans="1:8">
      <c r="A1299" s="52" t="s">
        <v>1009</v>
      </c>
      <c r="B1299" s="53" t="s">
        <v>10636</v>
      </c>
      <c r="C1299" s="52" t="s">
        <v>10637</v>
      </c>
      <c r="D1299" s="52">
        <v>20.8</v>
      </c>
      <c r="E1299" s="52">
        <v>17</v>
      </c>
      <c r="F1299" s="52">
        <v>21.2</v>
      </c>
      <c r="G1299" s="52">
        <v>40.9</v>
      </c>
      <c r="H1299" s="52">
        <v>26.4</v>
      </c>
    </row>
    <row r="1300" ht="74.25" customHeight="1" spans="1:8">
      <c r="A1300" s="50" t="s">
        <v>1014</v>
      </c>
      <c r="B1300" s="51" t="s">
        <v>10636</v>
      </c>
      <c r="C1300" s="50" t="s">
        <v>10637</v>
      </c>
      <c r="D1300" s="50">
        <v>19.8</v>
      </c>
      <c r="E1300" s="50">
        <v>18.7</v>
      </c>
      <c r="F1300" s="50">
        <v>18.4</v>
      </c>
      <c r="G1300" s="50">
        <v>45.1</v>
      </c>
      <c r="H1300" s="50">
        <v>21.4</v>
      </c>
    </row>
    <row r="1301" ht="87.75" customHeight="1" spans="1:8">
      <c r="A1301" s="50" t="s">
        <v>1020</v>
      </c>
      <c r="B1301" s="51" t="s">
        <v>10636</v>
      </c>
      <c r="C1301" s="50" t="s">
        <v>10637</v>
      </c>
      <c r="D1301" s="50">
        <v>24.6</v>
      </c>
      <c r="E1301" s="50">
        <v>23.2</v>
      </c>
      <c r="F1301" s="50">
        <v>18.6</v>
      </c>
      <c r="G1301" s="50">
        <v>79.3</v>
      </c>
      <c r="H1301" s="50">
        <v>21.7</v>
      </c>
    </row>
    <row r="1302" ht="87.75" customHeight="1" spans="1:8">
      <c r="A1302" s="50" t="s">
        <v>10688</v>
      </c>
      <c r="B1302" s="51" t="s">
        <v>10636</v>
      </c>
      <c r="C1302" s="50" t="s">
        <v>10637</v>
      </c>
      <c r="D1302" s="50">
        <v>18.4</v>
      </c>
      <c r="E1302" s="50">
        <v>10.9</v>
      </c>
      <c r="F1302" s="50">
        <v>25.5</v>
      </c>
      <c r="G1302" s="50">
        <v>44.5</v>
      </c>
      <c r="H1302" s="50">
        <v>26.4</v>
      </c>
    </row>
    <row r="1303" ht="73.5" customHeight="1" spans="1:8">
      <c r="A1303" s="52" t="s">
        <v>10689</v>
      </c>
      <c r="B1303" s="53" t="s">
        <v>10636</v>
      </c>
      <c r="C1303" s="52" t="s">
        <v>10637</v>
      </c>
      <c r="D1303" s="52">
        <v>14.3</v>
      </c>
      <c r="E1303" s="52">
        <v>13.5</v>
      </c>
      <c r="F1303" s="52">
        <v>23.7</v>
      </c>
      <c r="G1303" s="52">
        <v>42.8</v>
      </c>
      <c r="H1303" s="52">
        <v>54.5</v>
      </c>
    </row>
    <row r="1304" ht="87.75" customHeight="1" spans="1:8">
      <c r="A1304" s="50" t="s">
        <v>10690</v>
      </c>
      <c r="B1304" s="51" t="s">
        <v>10636</v>
      </c>
      <c r="C1304" s="50" t="s">
        <v>10637</v>
      </c>
      <c r="D1304" s="50">
        <v>19.4</v>
      </c>
      <c r="E1304" s="50">
        <v>8.6</v>
      </c>
      <c r="F1304" s="50">
        <v>30.3</v>
      </c>
      <c r="G1304" s="50">
        <v>38.6</v>
      </c>
      <c r="H1304" s="50">
        <v>24.6</v>
      </c>
    </row>
    <row r="1305" ht="106.5" customHeight="1" spans="1:8">
      <c r="A1305" s="50" t="s">
        <v>1756</v>
      </c>
      <c r="B1305" s="51" t="s">
        <v>10636</v>
      </c>
      <c r="C1305" s="50" t="s">
        <v>10637</v>
      </c>
      <c r="D1305" s="50">
        <v>15.4</v>
      </c>
      <c r="E1305" s="50">
        <v>8.1</v>
      </c>
      <c r="F1305" s="50">
        <v>32.6</v>
      </c>
      <c r="G1305" s="50">
        <v>37.7</v>
      </c>
      <c r="H1305" s="50">
        <v>76.2</v>
      </c>
    </row>
    <row r="1306" ht="87.75" customHeight="1" spans="1:8">
      <c r="A1306" s="50" t="s">
        <v>1030</v>
      </c>
      <c r="B1306" s="51" t="s">
        <v>10636</v>
      </c>
      <c r="C1306" s="50" t="s">
        <v>10637</v>
      </c>
      <c r="D1306" s="50">
        <v>15.5</v>
      </c>
      <c r="E1306" s="50">
        <v>8.3</v>
      </c>
      <c r="F1306" s="50">
        <v>31.1</v>
      </c>
      <c r="G1306" s="50">
        <v>37.3</v>
      </c>
      <c r="H1306" s="50">
        <v>39.7</v>
      </c>
    </row>
    <row r="1307" ht="87.75" customHeight="1" spans="1:8">
      <c r="A1307" s="50" t="s">
        <v>10691</v>
      </c>
      <c r="B1307" s="51" t="s">
        <v>10636</v>
      </c>
      <c r="C1307" s="50" t="s">
        <v>10637</v>
      </c>
      <c r="D1307" s="50">
        <v>16.7</v>
      </c>
      <c r="E1307" s="50">
        <v>10</v>
      </c>
      <c r="F1307" s="50">
        <v>27.8</v>
      </c>
      <c r="G1307" s="50">
        <v>38.3</v>
      </c>
      <c r="H1307" s="50">
        <v>31.8</v>
      </c>
    </row>
    <row r="1308" ht="74.25" customHeight="1" spans="1:8">
      <c r="A1308" s="50" t="s">
        <v>1925</v>
      </c>
      <c r="B1308" s="51" t="s">
        <v>10636</v>
      </c>
      <c r="C1308" s="50" t="s">
        <v>10637</v>
      </c>
      <c r="D1308" s="50">
        <v>17</v>
      </c>
      <c r="E1308" s="50">
        <v>13.6</v>
      </c>
      <c r="F1308" s="50">
        <v>30</v>
      </c>
      <c r="G1308" s="50">
        <v>39.3</v>
      </c>
      <c r="H1308" s="50">
        <v>57.6</v>
      </c>
    </row>
    <row r="1309" ht="121.5" customHeight="1" spans="1:8">
      <c r="A1309" s="50" t="s">
        <v>10692</v>
      </c>
      <c r="B1309" s="51" t="s">
        <v>10636</v>
      </c>
      <c r="C1309" s="50" t="s">
        <v>10637</v>
      </c>
      <c r="D1309" s="50">
        <v>21.1</v>
      </c>
      <c r="E1309" s="50">
        <v>13.3</v>
      </c>
      <c r="F1309" s="50">
        <v>21</v>
      </c>
      <c r="G1309" s="50">
        <v>37.7</v>
      </c>
      <c r="H1309" s="50">
        <v>56.2</v>
      </c>
    </row>
    <row r="1310" ht="87.75" customHeight="1" spans="1:8">
      <c r="A1310" s="50" t="s">
        <v>1938</v>
      </c>
      <c r="B1310" s="51" t="s">
        <v>10636</v>
      </c>
      <c r="C1310" s="50" t="s">
        <v>10637</v>
      </c>
      <c r="D1310" s="50">
        <v>19.8</v>
      </c>
      <c r="E1310" s="50">
        <v>10.7</v>
      </c>
      <c r="F1310" s="50">
        <v>35.8</v>
      </c>
      <c r="G1310" s="50">
        <v>36.9</v>
      </c>
      <c r="H1310" s="50">
        <v>33.5</v>
      </c>
    </row>
    <row r="1311" ht="76.5" customHeight="1" spans="1:8">
      <c r="A1311" s="55" t="s">
        <v>10693</v>
      </c>
      <c r="B1311" s="56" t="s">
        <v>10636</v>
      </c>
      <c r="C1311" s="55" t="s">
        <v>10637</v>
      </c>
      <c r="D1311" s="55">
        <v>30.7</v>
      </c>
      <c r="E1311" s="55">
        <v>15</v>
      </c>
      <c r="F1311" s="55">
        <v>12.6</v>
      </c>
      <c r="G1311" s="55">
        <v>48.3</v>
      </c>
      <c r="H1311" s="55">
        <v>53.3</v>
      </c>
    </row>
    <row r="1312" ht="74.25" customHeight="1" spans="1:8">
      <c r="A1312" s="50" t="s">
        <v>1060</v>
      </c>
      <c r="B1312" s="51" t="s">
        <v>10636</v>
      </c>
      <c r="C1312" s="50" t="s">
        <v>10637</v>
      </c>
      <c r="D1312" s="50">
        <v>17.9</v>
      </c>
      <c r="E1312" s="50">
        <v>14.6</v>
      </c>
      <c r="F1312" s="50">
        <v>25.2</v>
      </c>
      <c r="G1312" s="50">
        <v>38.6</v>
      </c>
      <c r="H1312" s="50">
        <v>29.8</v>
      </c>
    </row>
    <row r="1313" ht="121.5" customHeight="1" spans="1:8">
      <c r="A1313" s="50" t="s">
        <v>10694</v>
      </c>
      <c r="B1313" s="51" t="s">
        <v>10636</v>
      </c>
      <c r="C1313" s="50" t="s">
        <v>10637</v>
      </c>
      <c r="D1313" s="50">
        <v>27.8</v>
      </c>
      <c r="E1313" s="50">
        <v>15.8</v>
      </c>
      <c r="F1313" s="50">
        <v>19.2</v>
      </c>
      <c r="G1313" s="50">
        <v>36.9</v>
      </c>
      <c r="H1313" s="50">
        <v>20.2</v>
      </c>
    </row>
    <row r="1314" ht="87.75" customHeight="1" spans="1:8">
      <c r="A1314" s="50" t="s">
        <v>10695</v>
      </c>
      <c r="B1314" s="51" t="s">
        <v>10636</v>
      </c>
      <c r="C1314" s="50" t="s">
        <v>10637</v>
      </c>
      <c r="D1314" s="50">
        <v>11.7</v>
      </c>
      <c r="E1314" s="50">
        <v>10.8</v>
      </c>
      <c r="F1314" s="50">
        <v>34.4</v>
      </c>
      <c r="G1314" s="50">
        <v>37.3</v>
      </c>
      <c r="H1314" s="50">
        <v>31.2</v>
      </c>
    </row>
    <row r="1315" ht="87.75" customHeight="1" spans="1:8">
      <c r="A1315" s="50" t="s">
        <v>10696</v>
      </c>
      <c r="B1315" s="51" t="s">
        <v>10636</v>
      </c>
      <c r="C1315" s="50" t="s">
        <v>10637</v>
      </c>
      <c r="D1315" s="50">
        <v>26.1</v>
      </c>
      <c r="E1315" s="50">
        <v>9.7</v>
      </c>
      <c r="F1315" s="50">
        <v>17.6</v>
      </c>
      <c r="G1315" s="50">
        <v>53.1</v>
      </c>
      <c r="H1315" s="50">
        <v>40.4</v>
      </c>
    </row>
    <row r="1316" ht="76.5" customHeight="1" spans="1:8">
      <c r="A1316" s="55" t="s">
        <v>10697</v>
      </c>
      <c r="B1316" s="56" t="s">
        <v>10636</v>
      </c>
      <c r="C1316" s="55" t="s">
        <v>10637</v>
      </c>
      <c r="D1316" s="55">
        <v>17.7</v>
      </c>
      <c r="E1316" s="55">
        <v>9.6</v>
      </c>
      <c r="F1316" s="55">
        <v>34.5</v>
      </c>
      <c r="G1316" s="55">
        <v>43</v>
      </c>
      <c r="H1316" s="55">
        <v>26.2</v>
      </c>
    </row>
    <row r="1317" ht="87.75" customHeight="1" spans="1:8">
      <c r="A1317" s="50" t="s">
        <v>1948</v>
      </c>
      <c r="B1317" s="51" t="s">
        <v>10636</v>
      </c>
      <c r="C1317" s="50" t="s">
        <v>10637</v>
      </c>
      <c r="D1317" s="50">
        <v>30.6</v>
      </c>
      <c r="E1317" s="50">
        <v>17.2</v>
      </c>
      <c r="F1317" s="50">
        <v>21.9</v>
      </c>
      <c r="G1317" s="50">
        <v>38.5</v>
      </c>
      <c r="H1317" s="50">
        <v>27.9</v>
      </c>
    </row>
    <row r="1318" ht="73.5" customHeight="1" spans="1:8">
      <c r="A1318" s="52" t="s">
        <v>1084</v>
      </c>
      <c r="B1318" s="53" t="s">
        <v>10636</v>
      </c>
      <c r="C1318" s="52" t="s">
        <v>10637</v>
      </c>
      <c r="D1318" s="52">
        <v>14.1</v>
      </c>
      <c r="E1318" s="52">
        <v>9.5</v>
      </c>
      <c r="F1318" s="52">
        <v>28.2</v>
      </c>
      <c r="G1318" s="52">
        <v>38</v>
      </c>
      <c r="H1318" s="52">
        <v>34.8</v>
      </c>
    </row>
    <row r="1319" ht="87.75" customHeight="1" spans="1:8">
      <c r="A1319" s="50" t="s">
        <v>10698</v>
      </c>
      <c r="B1319" s="51" t="s">
        <v>10636</v>
      </c>
      <c r="C1319" s="50" t="s">
        <v>10637</v>
      </c>
      <c r="D1319" s="50">
        <v>20.6</v>
      </c>
      <c r="E1319" s="50">
        <v>9.5</v>
      </c>
      <c r="F1319" s="50">
        <v>4.2</v>
      </c>
      <c r="G1319" s="50">
        <v>37.6</v>
      </c>
      <c r="H1319" s="50">
        <v>30.9</v>
      </c>
    </row>
    <row r="1320" ht="121.5" customHeight="1" spans="1:8">
      <c r="A1320" s="50" t="s">
        <v>10699</v>
      </c>
      <c r="B1320" s="51" t="s">
        <v>10636</v>
      </c>
      <c r="C1320" s="50" t="s">
        <v>10637</v>
      </c>
      <c r="D1320" s="50">
        <v>26</v>
      </c>
      <c r="E1320" s="50">
        <v>12.3</v>
      </c>
      <c r="F1320" s="50">
        <v>34.1</v>
      </c>
      <c r="G1320" s="50">
        <v>37.3</v>
      </c>
      <c r="H1320" s="50">
        <v>16</v>
      </c>
    </row>
    <row r="1321" ht="74.25" customHeight="1" spans="1:8">
      <c r="A1321" s="50" t="s">
        <v>1110</v>
      </c>
      <c r="B1321" s="51" t="s">
        <v>10636</v>
      </c>
      <c r="C1321" s="50" t="s">
        <v>10637</v>
      </c>
      <c r="D1321" s="50">
        <v>19.3</v>
      </c>
      <c r="E1321" s="50">
        <v>15.6</v>
      </c>
      <c r="F1321" s="50">
        <v>22.4</v>
      </c>
      <c r="G1321" s="50">
        <v>40</v>
      </c>
      <c r="H1321" s="50">
        <v>23</v>
      </c>
    </row>
    <row r="1322" ht="87.75" customHeight="1" spans="1:8">
      <c r="A1322" s="50" t="s">
        <v>6089</v>
      </c>
      <c r="B1322" s="51" t="s">
        <v>10636</v>
      </c>
      <c r="C1322" s="50" t="s">
        <v>10637</v>
      </c>
      <c r="D1322" s="50">
        <v>15.2</v>
      </c>
      <c r="E1322" s="50">
        <v>11.5</v>
      </c>
      <c r="F1322" s="50">
        <v>40.4</v>
      </c>
      <c r="G1322" s="50">
        <v>44.4</v>
      </c>
      <c r="H1322" s="50">
        <v>20.5</v>
      </c>
    </row>
    <row r="1323" ht="87.75" customHeight="1" spans="1:8">
      <c r="A1323" s="50" t="s">
        <v>1143</v>
      </c>
      <c r="B1323" s="51" t="s">
        <v>10636</v>
      </c>
      <c r="C1323" s="50" t="s">
        <v>10637</v>
      </c>
      <c r="D1323" s="50">
        <v>20.3</v>
      </c>
      <c r="E1323" s="50">
        <v>12.2</v>
      </c>
      <c r="F1323" s="50">
        <v>20.8</v>
      </c>
      <c r="G1323" s="50">
        <v>42.3</v>
      </c>
      <c r="H1323" s="50">
        <v>28.9</v>
      </c>
    </row>
    <row r="1324" ht="87.75" customHeight="1" spans="1:8">
      <c r="A1324" s="50" t="s">
        <v>6601</v>
      </c>
      <c r="B1324" s="51" t="s">
        <v>10636</v>
      </c>
      <c r="C1324" s="50" t="s">
        <v>10637</v>
      </c>
      <c r="D1324" s="50">
        <v>25.7</v>
      </c>
      <c r="E1324" s="50">
        <v>8.9</v>
      </c>
      <c r="F1324" s="50">
        <v>18.8</v>
      </c>
      <c r="G1324" s="50">
        <v>37.9</v>
      </c>
      <c r="H1324" s="50">
        <v>19.5</v>
      </c>
    </row>
    <row r="1325" ht="60" customHeight="1" spans="1:8">
      <c r="A1325" s="52" t="s">
        <v>1147</v>
      </c>
      <c r="B1325" s="53" t="s">
        <v>10636</v>
      </c>
      <c r="C1325" s="52" t="s">
        <v>10637</v>
      </c>
      <c r="D1325" s="52">
        <v>20.3</v>
      </c>
      <c r="E1325" s="52">
        <v>19.4</v>
      </c>
      <c r="F1325" s="52">
        <v>19.1</v>
      </c>
      <c r="G1325" s="52">
        <v>39.9</v>
      </c>
      <c r="H1325" s="52">
        <v>23.1</v>
      </c>
    </row>
    <row r="1326" ht="87.75" customHeight="1" spans="1:8">
      <c r="A1326" s="50" t="s">
        <v>10700</v>
      </c>
      <c r="B1326" s="51" t="s">
        <v>10636</v>
      </c>
      <c r="C1326" s="50" t="s">
        <v>10637</v>
      </c>
      <c r="D1326" s="50">
        <v>13.1</v>
      </c>
      <c r="E1326" s="50">
        <v>8.8</v>
      </c>
      <c r="F1326" s="50">
        <v>37.2</v>
      </c>
      <c r="G1326" s="50">
        <v>37.2</v>
      </c>
      <c r="H1326" s="50">
        <v>42.6</v>
      </c>
    </row>
    <row r="1327" ht="76.5" customHeight="1" spans="1:8">
      <c r="A1327" s="52" t="s">
        <v>1159</v>
      </c>
      <c r="B1327" s="53" t="s">
        <v>10636</v>
      </c>
      <c r="C1327" s="52" t="s">
        <v>10637</v>
      </c>
      <c r="D1327" s="52">
        <v>18.2</v>
      </c>
      <c r="E1327" s="52">
        <v>15.9</v>
      </c>
      <c r="F1327" s="52">
        <v>21.3</v>
      </c>
      <c r="G1327" s="52">
        <v>43.8</v>
      </c>
      <c r="H1327" s="52">
        <v>44.3</v>
      </c>
    </row>
    <row r="1328" ht="76.5" customHeight="1" spans="1:8">
      <c r="A1328" s="55" t="s">
        <v>10701</v>
      </c>
      <c r="B1328" s="56" t="s">
        <v>10636</v>
      </c>
      <c r="C1328" s="55" t="s">
        <v>10637</v>
      </c>
      <c r="D1328" s="55">
        <v>17.8</v>
      </c>
      <c r="E1328" s="55">
        <v>12.3</v>
      </c>
      <c r="F1328" s="55">
        <v>31.4</v>
      </c>
      <c r="G1328" s="55">
        <v>51.1</v>
      </c>
      <c r="H1328" s="55">
        <v>27.6</v>
      </c>
    </row>
    <row r="1329" ht="91.5" customHeight="1" spans="1:8">
      <c r="A1329" s="55" t="s">
        <v>6917</v>
      </c>
      <c r="B1329" s="56" t="s">
        <v>10636</v>
      </c>
      <c r="C1329" s="55" t="s">
        <v>10637</v>
      </c>
      <c r="D1329" s="55">
        <v>18</v>
      </c>
      <c r="E1329" s="55">
        <v>9.2</v>
      </c>
      <c r="F1329" s="55">
        <v>38.6</v>
      </c>
      <c r="G1329" s="55">
        <v>52.1</v>
      </c>
      <c r="H1329" s="55">
        <v>32.2</v>
      </c>
    </row>
    <row r="1330" ht="61.5" customHeight="1" spans="1:8">
      <c r="A1330" s="55" t="s">
        <v>10702</v>
      </c>
      <c r="B1330" s="56" t="s">
        <v>10636</v>
      </c>
      <c r="C1330" s="55" t="s">
        <v>10637</v>
      </c>
      <c r="D1330" s="55">
        <v>39.4</v>
      </c>
      <c r="E1330" s="55">
        <v>9.2</v>
      </c>
      <c r="F1330" s="55">
        <v>1.2</v>
      </c>
      <c r="G1330" s="55">
        <v>36.9</v>
      </c>
      <c r="H1330" s="55">
        <v>42.4</v>
      </c>
    </row>
    <row r="1331" ht="87.75" customHeight="1" spans="1:8">
      <c r="A1331" s="50" t="s">
        <v>1172</v>
      </c>
      <c r="B1331" s="51" t="s">
        <v>10636</v>
      </c>
      <c r="C1331" s="50" t="s">
        <v>10637</v>
      </c>
      <c r="D1331" s="50">
        <v>31.3</v>
      </c>
      <c r="E1331" s="50">
        <v>14.1</v>
      </c>
      <c r="F1331" s="50">
        <v>19.4</v>
      </c>
      <c r="G1331" s="50">
        <v>38</v>
      </c>
      <c r="H1331" s="50">
        <v>24.6</v>
      </c>
    </row>
    <row r="1332" ht="87.75" customHeight="1" spans="1:8">
      <c r="A1332" s="50" t="s">
        <v>1174</v>
      </c>
      <c r="B1332" s="51" t="s">
        <v>10636</v>
      </c>
      <c r="C1332" s="50" t="s">
        <v>10637</v>
      </c>
      <c r="D1332" s="50">
        <v>22.1</v>
      </c>
      <c r="E1332" s="50">
        <v>14.4</v>
      </c>
      <c r="F1332" s="50">
        <v>19.2</v>
      </c>
      <c r="G1332" s="50">
        <v>49.5</v>
      </c>
      <c r="H1332" s="50">
        <v>32.2</v>
      </c>
    </row>
    <row r="1333" ht="121.5" customHeight="1" spans="1:8">
      <c r="A1333" s="50" t="s">
        <v>10703</v>
      </c>
      <c r="B1333" s="51" t="s">
        <v>10636</v>
      </c>
      <c r="C1333" s="50" t="s">
        <v>10637</v>
      </c>
      <c r="D1333" s="50">
        <v>14.3</v>
      </c>
      <c r="E1333" s="50">
        <v>9.2</v>
      </c>
      <c r="F1333" s="50">
        <v>45.7</v>
      </c>
      <c r="G1333" s="50">
        <v>37</v>
      </c>
      <c r="H1333" s="50">
        <v>24.3</v>
      </c>
    </row>
    <row r="1334" ht="121.5" customHeight="1" spans="1:8">
      <c r="A1334" s="50" t="s">
        <v>1183</v>
      </c>
      <c r="B1334" s="51" t="s">
        <v>10636</v>
      </c>
      <c r="C1334" s="50" t="s">
        <v>10637</v>
      </c>
      <c r="D1334" s="50">
        <v>16.6</v>
      </c>
      <c r="E1334" s="50">
        <v>10.3</v>
      </c>
      <c r="F1334" s="50">
        <v>31.5</v>
      </c>
      <c r="G1334" s="50">
        <v>39.1</v>
      </c>
      <c r="H1334" s="50">
        <v>23</v>
      </c>
    </row>
    <row r="1335" ht="87.75" customHeight="1" spans="1:8">
      <c r="A1335" s="50" t="s">
        <v>1189</v>
      </c>
      <c r="B1335" s="51" t="s">
        <v>10636</v>
      </c>
      <c r="C1335" s="50" t="s">
        <v>10637</v>
      </c>
      <c r="D1335" s="50">
        <v>23.9</v>
      </c>
      <c r="E1335" s="50">
        <v>10.1</v>
      </c>
      <c r="F1335" s="50">
        <v>20.3</v>
      </c>
      <c r="G1335" s="50">
        <v>41.3</v>
      </c>
      <c r="H1335" s="50">
        <v>17.9</v>
      </c>
    </row>
    <row r="1336" ht="87.75" customHeight="1" spans="1:8">
      <c r="A1336" s="50" t="s">
        <v>10704</v>
      </c>
      <c r="B1336" s="51" t="s">
        <v>10636</v>
      </c>
      <c r="C1336" s="50" t="s">
        <v>10637</v>
      </c>
      <c r="D1336" s="50">
        <v>25.2</v>
      </c>
      <c r="E1336" s="50">
        <v>14.3</v>
      </c>
      <c r="F1336" s="50">
        <v>10.1</v>
      </c>
      <c r="G1336" s="50">
        <v>42</v>
      </c>
      <c r="H1336" s="50">
        <v>33.7</v>
      </c>
    </row>
    <row r="1337" ht="87.75" customHeight="1" spans="1:8">
      <c r="A1337" s="50" t="s">
        <v>10705</v>
      </c>
      <c r="B1337" s="51" t="s">
        <v>10636</v>
      </c>
      <c r="C1337" s="50" t="s">
        <v>10637</v>
      </c>
      <c r="D1337" s="50">
        <v>17.2</v>
      </c>
      <c r="E1337" s="50">
        <v>9</v>
      </c>
      <c r="F1337" s="50">
        <v>24.1</v>
      </c>
      <c r="G1337" s="50">
        <v>40.1</v>
      </c>
      <c r="H1337" s="50">
        <v>38.3</v>
      </c>
    </row>
    <row r="1338" ht="91.5" customHeight="1" spans="1:8">
      <c r="A1338" s="50" t="s">
        <v>10706</v>
      </c>
      <c r="B1338" s="51" t="s">
        <v>10636</v>
      </c>
      <c r="C1338" s="50" t="s">
        <v>10637</v>
      </c>
      <c r="D1338" s="50">
        <v>20.2</v>
      </c>
      <c r="E1338" s="50">
        <v>14.1</v>
      </c>
      <c r="F1338" s="50">
        <v>25.1</v>
      </c>
      <c r="G1338" s="50">
        <v>53.5</v>
      </c>
      <c r="H1338" s="50">
        <v>36.2</v>
      </c>
    </row>
    <row r="1339" ht="91.5" customHeight="1" spans="1:8">
      <c r="A1339" s="50" t="s">
        <v>10707</v>
      </c>
      <c r="B1339" s="51" t="s">
        <v>10636</v>
      </c>
      <c r="C1339" s="50" t="s">
        <v>10637</v>
      </c>
      <c r="D1339" s="50">
        <v>22.8</v>
      </c>
      <c r="E1339" s="50">
        <v>8.8</v>
      </c>
      <c r="F1339" s="50">
        <v>27.5</v>
      </c>
      <c r="G1339" s="50">
        <v>36.9</v>
      </c>
      <c r="H1339" s="50">
        <v>28.7</v>
      </c>
    </row>
    <row r="1340" ht="87.75" customHeight="1" spans="1:8">
      <c r="A1340" s="50" t="s">
        <v>1983</v>
      </c>
      <c r="B1340" s="51" t="s">
        <v>10636</v>
      </c>
      <c r="C1340" s="50" t="s">
        <v>10637</v>
      </c>
      <c r="D1340" s="50">
        <v>17</v>
      </c>
      <c r="E1340" s="50">
        <v>13.7</v>
      </c>
      <c r="F1340" s="50">
        <v>20.5</v>
      </c>
      <c r="G1340" s="50">
        <v>37</v>
      </c>
      <c r="H1340" s="50">
        <v>57.1</v>
      </c>
    </row>
    <row r="1341" ht="76.5" customHeight="1" spans="1:8">
      <c r="A1341" s="50" t="s">
        <v>10708</v>
      </c>
      <c r="B1341" s="51" t="s">
        <v>10636</v>
      </c>
      <c r="C1341" s="50" t="s">
        <v>10637</v>
      </c>
      <c r="D1341" s="50">
        <v>18.1</v>
      </c>
      <c r="E1341" s="50">
        <v>10.9</v>
      </c>
      <c r="F1341" s="50">
        <v>24.4</v>
      </c>
      <c r="G1341" s="50">
        <v>37</v>
      </c>
      <c r="H1341" s="50">
        <v>53.3</v>
      </c>
    </row>
    <row r="1342" ht="106.5" customHeight="1" spans="1:8">
      <c r="A1342" s="55" t="s">
        <v>10709</v>
      </c>
      <c r="B1342" s="56" t="s">
        <v>10636</v>
      </c>
      <c r="C1342" s="55" t="s">
        <v>10637</v>
      </c>
      <c r="D1342" s="55">
        <v>26.4</v>
      </c>
      <c r="E1342" s="55">
        <v>12.5</v>
      </c>
      <c r="F1342" s="55">
        <v>9.9</v>
      </c>
      <c r="G1342" s="55">
        <v>46.4</v>
      </c>
      <c r="H1342" s="55">
        <v>34.4</v>
      </c>
    </row>
    <row r="1343" ht="87.75" customHeight="1" spans="1:8">
      <c r="A1343" s="50" t="s">
        <v>10710</v>
      </c>
      <c r="B1343" s="51" t="s">
        <v>10636</v>
      </c>
      <c r="C1343" s="50" t="s">
        <v>10637</v>
      </c>
      <c r="D1343" s="50">
        <v>23.1</v>
      </c>
      <c r="E1343" s="50">
        <v>14.9</v>
      </c>
      <c r="F1343" s="50">
        <v>15.9</v>
      </c>
      <c r="G1343" s="50">
        <v>45.5</v>
      </c>
      <c r="H1343" s="50">
        <v>21.1</v>
      </c>
    </row>
    <row r="1344" ht="87.75" customHeight="1" spans="1:8">
      <c r="A1344" s="50" t="s">
        <v>10711</v>
      </c>
      <c r="B1344" s="51" t="s">
        <v>10636</v>
      </c>
      <c r="C1344" s="50" t="s">
        <v>10637</v>
      </c>
      <c r="D1344" s="50">
        <v>30.3</v>
      </c>
      <c r="E1344" s="50">
        <v>10.3</v>
      </c>
      <c r="F1344" s="50">
        <v>20.7</v>
      </c>
      <c r="G1344" s="50">
        <v>37.4</v>
      </c>
      <c r="H1344" s="50">
        <v>18.1</v>
      </c>
    </row>
    <row r="1345" ht="87.75" customHeight="1" spans="1:8">
      <c r="A1345" s="50" t="s">
        <v>10712</v>
      </c>
      <c r="B1345" s="51" t="s">
        <v>10636</v>
      </c>
      <c r="C1345" s="50" t="s">
        <v>10637</v>
      </c>
      <c r="D1345" s="50">
        <v>22.4</v>
      </c>
      <c r="E1345" s="50">
        <v>18.4</v>
      </c>
      <c r="F1345" s="50">
        <v>8.7</v>
      </c>
      <c r="G1345" s="50">
        <v>37.3</v>
      </c>
      <c r="H1345" s="50">
        <v>61</v>
      </c>
    </row>
    <row r="1346" ht="87.75" customHeight="1" spans="1:8">
      <c r="A1346" s="50" t="s">
        <v>10713</v>
      </c>
      <c r="B1346" s="51" t="s">
        <v>10636</v>
      </c>
      <c r="C1346" s="50" t="s">
        <v>10637</v>
      </c>
      <c r="D1346" s="50">
        <v>17.2</v>
      </c>
      <c r="E1346" s="50">
        <v>14.6</v>
      </c>
      <c r="F1346" s="50">
        <v>30.8</v>
      </c>
      <c r="G1346" s="50">
        <v>39.8</v>
      </c>
      <c r="H1346" s="50">
        <v>39.1</v>
      </c>
    </row>
    <row r="1347" ht="87.75" customHeight="1" spans="1:8">
      <c r="A1347" s="50" t="s">
        <v>10714</v>
      </c>
      <c r="B1347" s="51" t="s">
        <v>10636</v>
      </c>
      <c r="C1347" s="50" t="s">
        <v>10637</v>
      </c>
      <c r="D1347" s="50">
        <v>14.7</v>
      </c>
      <c r="E1347" s="50">
        <v>11.6</v>
      </c>
      <c r="F1347" s="50">
        <v>23.9</v>
      </c>
      <c r="G1347" s="50">
        <v>39.4</v>
      </c>
      <c r="H1347" s="50">
        <v>33.5</v>
      </c>
    </row>
    <row r="1348" ht="87.75" customHeight="1" spans="1:8">
      <c r="A1348" s="50" t="s">
        <v>10715</v>
      </c>
      <c r="B1348" s="51" t="s">
        <v>10636</v>
      </c>
      <c r="C1348" s="50" t="s">
        <v>10637</v>
      </c>
      <c r="D1348" s="50">
        <v>22.9</v>
      </c>
      <c r="E1348" s="50">
        <v>11.8</v>
      </c>
      <c r="F1348" s="50">
        <v>16.2</v>
      </c>
      <c r="G1348" s="50">
        <v>37.9</v>
      </c>
      <c r="H1348" s="50">
        <v>45.7</v>
      </c>
    </row>
    <row r="1349" ht="87.75" customHeight="1" spans="1:8">
      <c r="A1349" s="50" t="s">
        <v>2009</v>
      </c>
      <c r="B1349" s="51" t="s">
        <v>10636</v>
      </c>
      <c r="C1349" s="50" t="s">
        <v>10637</v>
      </c>
      <c r="D1349" s="50">
        <v>17.2</v>
      </c>
      <c r="E1349" s="50">
        <v>17.4</v>
      </c>
      <c r="F1349" s="50">
        <v>28.3</v>
      </c>
      <c r="G1349" s="50">
        <v>42.5</v>
      </c>
      <c r="H1349" s="50">
        <v>43.5</v>
      </c>
    </row>
    <row r="1350" ht="87.75" customHeight="1" spans="1:8">
      <c r="A1350" s="50" t="s">
        <v>1265</v>
      </c>
      <c r="B1350" s="51" t="s">
        <v>10636</v>
      </c>
      <c r="C1350" s="50" t="s">
        <v>10637</v>
      </c>
      <c r="D1350" s="50">
        <v>18.3</v>
      </c>
      <c r="E1350" s="50">
        <v>10</v>
      </c>
      <c r="F1350" s="50">
        <v>24.1</v>
      </c>
      <c r="G1350" s="50">
        <v>40.4</v>
      </c>
      <c r="H1350" s="50">
        <v>26.3</v>
      </c>
    </row>
    <row r="1351" ht="74.25" customHeight="1" spans="1:8">
      <c r="A1351" s="50" t="s">
        <v>1281</v>
      </c>
      <c r="B1351" s="51" t="s">
        <v>10636</v>
      </c>
      <c r="C1351" s="50" t="s">
        <v>10637</v>
      </c>
      <c r="D1351" s="50">
        <v>19</v>
      </c>
      <c r="E1351" s="50">
        <v>17.6</v>
      </c>
      <c r="F1351" s="50">
        <v>18.1</v>
      </c>
      <c r="G1351" s="50">
        <v>37.7</v>
      </c>
      <c r="H1351" s="50">
        <v>55.7</v>
      </c>
    </row>
    <row r="1352" ht="87.75" customHeight="1" spans="1:8">
      <c r="A1352" s="50" t="s">
        <v>10716</v>
      </c>
      <c r="B1352" s="51" t="s">
        <v>10636</v>
      </c>
      <c r="C1352" s="50" t="s">
        <v>10637</v>
      </c>
      <c r="D1352" s="50">
        <v>17.3</v>
      </c>
      <c r="E1352" s="50">
        <v>17.5</v>
      </c>
      <c r="F1352" s="50">
        <v>31.6</v>
      </c>
      <c r="G1352" s="50">
        <v>38.1</v>
      </c>
      <c r="H1352" s="50">
        <v>25.8</v>
      </c>
    </row>
    <row r="1353" ht="87.75" customHeight="1" spans="1:8">
      <c r="A1353" s="50" t="s">
        <v>1285</v>
      </c>
      <c r="B1353" s="51" t="s">
        <v>10636</v>
      </c>
      <c r="C1353" s="50" t="s">
        <v>10637</v>
      </c>
      <c r="D1353" s="50">
        <v>22.4</v>
      </c>
      <c r="E1353" s="50">
        <v>12.7</v>
      </c>
      <c r="F1353" s="50">
        <v>19</v>
      </c>
      <c r="G1353" s="50">
        <v>44.9</v>
      </c>
      <c r="H1353" s="50">
        <v>23.8</v>
      </c>
    </row>
    <row r="1354" ht="87.75" customHeight="1" spans="1:8">
      <c r="A1354" s="50" t="s">
        <v>6121</v>
      </c>
      <c r="B1354" s="51" t="s">
        <v>10636</v>
      </c>
      <c r="C1354" s="50" t="s">
        <v>10637</v>
      </c>
      <c r="D1354" s="50">
        <v>16.4</v>
      </c>
      <c r="E1354" s="50">
        <v>19.8</v>
      </c>
      <c r="F1354" s="50">
        <v>29.4</v>
      </c>
      <c r="G1354" s="50">
        <v>53.3</v>
      </c>
      <c r="H1354" s="50">
        <v>25.6</v>
      </c>
    </row>
    <row r="1355" ht="87.75" customHeight="1" spans="1:8">
      <c r="A1355" s="50" t="s">
        <v>10717</v>
      </c>
      <c r="B1355" s="51" t="s">
        <v>10636</v>
      </c>
      <c r="C1355" s="50" t="s">
        <v>10637</v>
      </c>
      <c r="D1355" s="50">
        <v>30.4</v>
      </c>
      <c r="E1355" s="50">
        <v>13.3</v>
      </c>
      <c r="F1355" s="50">
        <v>17.4</v>
      </c>
      <c r="G1355" s="50">
        <v>45.4</v>
      </c>
      <c r="H1355" s="50">
        <v>27.9</v>
      </c>
    </row>
    <row r="1356" ht="87.75" customHeight="1" spans="1:8">
      <c r="A1356" s="50" t="s">
        <v>10718</v>
      </c>
      <c r="B1356" s="51" t="s">
        <v>10636</v>
      </c>
      <c r="C1356" s="50" t="s">
        <v>10637</v>
      </c>
      <c r="D1356" s="50">
        <v>19.6</v>
      </c>
      <c r="E1356" s="50">
        <v>10</v>
      </c>
      <c r="F1356" s="50">
        <v>26.5</v>
      </c>
      <c r="G1356" s="50">
        <v>36.9</v>
      </c>
      <c r="H1356" s="50">
        <v>45.1</v>
      </c>
    </row>
    <row r="1357" ht="60.75" customHeight="1" spans="1:8">
      <c r="A1357" s="55" t="s">
        <v>10719</v>
      </c>
      <c r="B1357" s="56" t="s">
        <v>10636</v>
      </c>
      <c r="C1357" s="55" t="s">
        <v>10637</v>
      </c>
      <c r="D1357" s="55">
        <v>25.4</v>
      </c>
      <c r="E1357" s="55">
        <v>12.7</v>
      </c>
      <c r="F1357" s="55">
        <v>23</v>
      </c>
      <c r="G1357" s="55">
        <v>70.9</v>
      </c>
      <c r="H1357" s="55">
        <v>27.5</v>
      </c>
    </row>
    <row r="1358" ht="91.5" customHeight="1" spans="1:8">
      <c r="A1358" s="55" t="s">
        <v>10720</v>
      </c>
      <c r="B1358" s="56" t="s">
        <v>10636</v>
      </c>
      <c r="C1358" s="55" t="s">
        <v>10637</v>
      </c>
      <c r="D1358" s="55">
        <v>18.1</v>
      </c>
      <c r="E1358" s="55">
        <v>11.3</v>
      </c>
      <c r="F1358" s="55">
        <v>32.8</v>
      </c>
      <c r="G1358" s="55">
        <v>53.6</v>
      </c>
      <c r="H1358" s="55">
        <v>23</v>
      </c>
    </row>
    <row r="1359" ht="87.75" customHeight="1" spans="1:8">
      <c r="A1359" s="50" t="s">
        <v>6637</v>
      </c>
      <c r="B1359" s="51" t="s">
        <v>10636</v>
      </c>
      <c r="C1359" s="50" t="s">
        <v>10637</v>
      </c>
      <c r="D1359" s="50">
        <v>19.5</v>
      </c>
      <c r="E1359" s="50">
        <v>10.7</v>
      </c>
      <c r="F1359" s="50">
        <v>25.6</v>
      </c>
      <c r="G1359" s="50">
        <v>38.5</v>
      </c>
      <c r="H1359" s="50">
        <v>42.1</v>
      </c>
    </row>
    <row r="1360" ht="87.75" customHeight="1" spans="1:8">
      <c r="A1360" s="50" t="s">
        <v>6717</v>
      </c>
      <c r="B1360" s="51" t="s">
        <v>10636</v>
      </c>
      <c r="C1360" s="50" t="s">
        <v>10637</v>
      </c>
      <c r="D1360" s="50">
        <v>29.6</v>
      </c>
      <c r="E1360" s="50">
        <v>19.9</v>
      </c>
      <c r="F1360" s="50">
        <v>16.1</v>
      </c>
      <c r="G1360" s="50">
        <v>38</v>
      </c>
      <c r="H1360" s="50">
        <v>16.7</v>
      </c>
    </row>
    <row r="1361" ht="87.75" customHeight="1" spans="1:8">
      <c r="A1361" s="50" t="s">
        <v>10721</v>
      </c>
      <c r="B1361" s="51" t="s">
        <v>10636</v>
      </c>
      <c r="C1361" s="50" t="s">
        <v>10637</v>
      </c>
      <c r="D1361" s="50">
        <v>31.3</v>
      </c>
      <c r="E1361" s="50">
        <v>8.6</v>
      </c>
      <c r="F1361" s="50">
        <v>20.8</v>
      </c>
      <c r="G1361" s="50">
        <v>37.3</v>
      </c>
      <c r="H1361" s="50">
        <v>34.5</v>
      </c>
    </row>
    <row r="1362" ht="87.75" customHeight="1" spans="1:8">
      <c r="A1362" s="50" t="s">
        <v>1298</v>
      </c>
      <c r="B1362" s="51" t="s">
        <v>10636</v>
      </c>
      <c r="C1362" s="50" t="s">
        <v>10637</v>
      </c>
      <c r="D1362" s="50">
        <v>25</v>
      </c>
      <c r="E1362" s="50">
        <v>15.7</v>
      </c>
      <c r="F1362" s="50">
        <v>9.1</v>
      </c>
      <c r="G1362" s="50">
        <v>47.3</v>
      </c>
      <c r="H1362" s="50">
        <v>36.5</v>
      </c>
    </row>
    <row r="1363" ht="87.75" customHeight="1" spans="1:8">
      <c r="A1363" s="50" t="s">
        <v>1300</v>
      </c>
      <c r="B1363" s="51" t="s">
        <v>10636</v>
      </c>
      <c r="C1363" s="50" t="s">
        <v>10637</v>
      </c>
      <c r="D1363" s="50">
        <v>24.2</v>
      </c>
      <c r="E1363" s="50">
        <v>13</v>
      </c>
      <c r="F1363" s="50">
        <v>22.1</v>
      </c>
      <c r="G1363" s="50">
        <v>43.9</v>
      </c>
      <c r="H1363" s="50">
        <v>36.1</v>
      </c>
    </row>
    <row r="1364" ht="87.75" customHeight="1" spans="1:8">
      <c r="A1364" s="50" t="s">
        <v>5982</v>
      </c>
      <c r="B1364" s="51" t="s">
        <v>10636</v>
      </c>
      <c r="C1364" s="50" t="s">
        <v>10637</v>
      </c>
      <c r="D1364" s="50">
        <v>24.5</v>
      </c>
      <c r="E1364" s="50">
        <v>15.8</v>
      </c>
      <c r="F1364" s="50">
        <v>24.1</v>
      </c>
      <c r="G1364" s="50">
        <v>51.2</v>
      </c>
      <c r="H1364" s="50">
        <v>21.7</v>
      </c>
    </row>
    <row r="1365" ht="87.75" customHeight="1" spans="1:8">
      <c r="A1365" s="50" t="s">
        <v>1318</v>
      </c>
      <c r="B1365" s="51" t="s">
        <v>10636</v>
      </c>
      <c r="C1365" s="50" t="s">
        <v>10637</v>
      </c>
      <c r="D1365" s="50">
        <v>23.9</v>
      </c>
      <c r="E1365" s="50">
        <v>28.3</v>
      </c>
      <c r="F1365" s="50">
        <v>11</v>
      </c>
      <c r="G1365" s="50">
        <v>44.4</v>
      </c>
      <c r="H1365" s="50">
        <v>47.6</v>
      </c>
    </row>
    <row r="1366" ht="91.5" customHeight="1" spans="1:8">
      <c r="A1366" s="50" t="s">
        <v>6309</v>
      </c>
      <c r="B1366" s="51" t="s">
        <v>10636</v>
      </c>
      <c r="C1366" s="50" t="s">
        <v>10637</v>
      </c>
      <c r="D1366" s="50">
        <v>15.2</v>
      </c>
      <c r="E1366" s="50">
        <v>23.6</v>
      </c>
      <c r="F1366" s="50">
        <v>13.6</v>
      </c>
      <c r="G1366" s="50">
        <v>46.4</v>
      </c>
      <c r="H1366" s="50">
        <v>24.1</v>
      </c>
    </row>
    <row r="1367" ht="87.75" customHeight="1" spans="1:8">
      <c r="A1367" s="50" t="s">
        <v>1320</v>
      </c>
      <c r="B1367" s="51" t="s">
        <v>10636</v>
      </c>
      <c r="C1367" s="50" t="s">
        <v>10637</v>
      </c>
      <c r="D1367" s="50">
        <v>20.4</v>
      </c>
      <c r="E1367" s="50">
        <v>18.7</v>
      </c>
      <c r="F1367" s="50">
        <v>13.3</v>
      </c>
      <c r="G1367" s="50">
        <v>43.2</v>
      </c>
      <c r="H1367" s="50">
        <v>24.9</v>
      </c>
    </row>
    <row r="1368" ht="87.75" customHeight="1" spans="1:8">
      <c r="A1368" s="50" t="s">
        <v>1321</v>
      </c>
      <c r="B1368" s="51" t="s">
        <v>10636</v>
      </c>
      <c r="C1368" s="50" t="s">
        <v>10637</v>
      </c>
      <c r="D1368" s="50">
        <v>21.5</v>
      </c>
      <c r="E1368" s="50">
        <v>21</v>
      </c>
      <c r="F1368" s="50">
        <v>17.2</v>
      </c>
      <c r="G1368" s="50">
        <v>51.3</v>
      </c>
      <c r="H1368" s="50">
        <v>31.8</v>
      </c>
    </row>
    <row r="1369" ht="91.5" customHeight="1" spans="1:8">
      <c r="A1369" s="50" t="s">
        <v>10722</v>
      </c>
      <c r="B1369" s="51" t="s">
        <v>10636</v>
      </c>
      <c r="C1369" s="50" t="s">
        <v>10637</v>
      </c>
      <c r="D1369" s="50">
        <v>17.8</v>
      </c>
      <c r="E1369" s="50">
        <v>18.5</v>
      </c>
      <c r="F1369" s="50">
        <v>21.9</v>
      </c>
      <c r="G1369" s="50">
        <v>38.2</v>
      </c>
      <c r="H1369" s="50">
        <v>29.5</v>
      </c>
    </row>
    <row r="1370" ht="73.5" customHeight="1" spans="1:8">
      <c r="A1370" s="52" t="s">
        <v>1323</v>
      </c>
      <c r="B1370" s="53" t="s">
        <v>10636</v>
      </c>
      <c r="C1370" s="52" t="s">
        <v>10637</v>
      </c>
      <c r="D1370" s="52">
        <v>17.3</v>
      </c>
      <c r="E1370" s="52">
        <v>21.7</v>
      </c>
      <c r="F1370" s="52">
        <v>22.9</v>
      </c>
      <c r="G1370" s="52">
        <v>40.9</v>
      </c>
      <c r="H1370" s="52">
        <v>45.7</v>
      </c>
    </row>
    <row r="1371" ht="121.5" customHeight="1" spans="1:8">
      <c r="A1371" s="55" t="s">
        <v>10723</v>
      </c>
      <c r="B1371" s="56" t="s">
        <v>10636</v>
      </c>
      <c r="C1371" s="55" t="s">
        <v>10637</v>
      </c>
      <c r="D1371" s="55">
        <v>39.7</v>
      </c>
      <c r="E1371" s="55">
        <v>13.5</v>
      </c>
      <c r="F1371" s="55">
        <v>3.4</v>
      </c>
      <c r="G1371" s="55">
        <v>78</v>
      </c>
      <c r="H1371" s="55">
        <v>22.9</v>
      </c>
    </row>
    <row r="1372" ht="76.5" customHeight="1" spans="1:8">
      <c r="A1372" s="55" t="s">
        <v>10724</v>
      </c>
      <c r="B1372" s="56" t="s">
        <v>10636</v>
      </c>
      <c r="C1372" s="55" t="s">
        <v>10637</v>
      </c>
      <c r="D1372" s="55">
        <v>21.3</v>
      </c>
      <c r="E1372" s="55">
        <v>13.5</v>
      </c>
      <c r="F1372" s="55">
        <v>14.3</v>
      </c>
      <c r="G1372" s="55">
        <v>43.7</v>
      </c>
      <c r="H1372" s="55">
        <v>33.9</v>
      </c>
    </row>
    <row r="1373" ht="87.75" customHeight="1" spans="1:8">
      <c r="A1373" s="50" t="s">
        <v>10725</v>
      </c>
      <c r="B1373" s="51" t="s">
        <v>10636</v>
      </c>
      <c r="C1373" s="50" t="s">
        <v>10637</v>
      </c>
      <c r="D1373" s="50">
        <v>18.2</v>
      </c>
      <c r="E1373" s="50">
        <v>10.4</v>
      </c>
      <c r="F1373" s="50">
        <v>28.6</v>
      </c>
      <c r="G1373" s="50">
        <v>37.6</v>
      </c>
      <c r="H1373" s="50">
        <v>40.8</v>
      </c>
    </row>
    <row r="1374" ht="106.5" customHeight="1" spans="1:8">
      <c r="A1374" s="50" t="s">
        <v>10726</v>
      </c>
      <c r="B1374" s="51" t="s">
        <v>10636</v>
      </c>
      <c r="C1374" s="50" t="s">
        <v>10637</v>
      </c>
      <c r="D1374" s="50">
        <v>20.8</v>
      </c>
      <c r="E1374" s="50">
        <v>9.1</v>
      </c>
      <c r="F1374" s="50">
        <v>15.8</v>
      </c>
      <c r="G1374" s="50">
        <v>38.2</v>
      </c>
      <c r="H1374" s="50">
        <v>30</v>
      </c>
    </row>
    <row r="1375" ht="166.5" customHeight="1" spans="1:8">
      <c r="A1375" s="50" t="s">
        <v>10727</v>
      </c>
      <c r="B1375" s="51" t="s">
        <v>10636</v>
      </c>
      <c r="C1375" s="50" t="s">
        <v>10637</v>
      </c>
      <c r="D1375" s="50">
        <v>21.2</v>
      </c>
      <c r="E1375" s="50">
        <v>10</v>
      </c>
      <c r="F1375" s="50">
        <v>27.8</v>
      </c>
      <c r="G1375" s="50">
        <v>37.7</v>
      </c>
      <c r="H1375" s="50">
        <v>21.2</v>
      </c>
    </row>
    <row r="1376" ht="87.75" customHeight="1" spans="1:8">
      <c r="A1376" s="50" t="s">
        <v>10728</v>
      </c>
      <c r="B1376" s="51" t="s">
        <v>10636</v>
      </c>
      <c r="C1376" s="50" t="s">
        <v>10637</v>
      </c>
      <c r="D1376" s="50">
        <v>19.3</v>
      </c>
      <c r="E1376" s="50">
        <v>19</v>
      </c>
      <c r="F1376" s="50">
        <v>30.3</v>
      </c>
      <c r="G1376" s="50">
        <v>38.3</v>
      </c>
      <c r="H1376" s="50">
        <v>30.5</v>
      </c>
    </row>
    <row r="1377" ht="87.75" customHeight="1" spans="1:8">
      <c r="A1377" s="50" t="s">
        <v>10729</v>
      </c>
      <c r="B1377" s="51" t="s">
        <v>10636</v>
      </c>
      <c r="C1377" s="50" t="s">
        <v>10637</v>
      </c>
      <c r="D1377" s="50">
        <v>25</v>
      </c>
      <c r="E1377" s="50">
        <v>10.2</v>
      </c>
      <c r="F1377" s="50">
        <v>32.2</v>
      </c>
      <c r="G1377" s="50">
        <v>37.6</v>
      </c>
      <c r="H1377" s="50">
        <v>30</v>
      </c>
    </row>
    <row r="1378" ht="87.75" customHeight="1" spans="1:8">
      <c r="A1378" s="50" t="s">
        <v>10730</v>
      </c>
      <c r="B1378" s="51" t="s">
        <v>10636</v>
      </c>
      <c r="C1378" s="50" t="s">
        <v>10637</v>
      </c>
      <c r="D1378" s="50">
        <v>19.8</v>
      </c>
      <c r="E1378" s="50">
        <v>12.5</v>
      </c>
      <c r="F1378" s="50">
        <v>20.4</v>
      </c>
      <c r="G1378" s="50">
        <v>38.3</v>
      </c>
      <c r="H1378" s="50">
        <v>48.3</v>
      </c>
    </row>
    <row r="1379" ht="76.5" customHeight="1" spans="1:8">
      <c r="A1379" s="50" t="s">
        <v>10731</v>
      </c>
      <c r="B1379" s="51" t="s">
        <v>10636</v>
      </c>
      <c r="C1379" s="50" t="s">
        <v>10637</v>
      </c>
      <c r="D1379" s="50">
        <v>18.5</v>
      </c>
      <c r="E1379" s="50">
        <v>8.1</v>
      </c>
      <c r="F1379" s="50">
        <v>32.4</v>
      </c>
      <c r="G1379" s="50">
        <v>37.3</v>
      </c>
      <c r="H1379" s="50">
        <v>30</v>
      </c>
    </row>
    <row r="1380" ht="87.75" customHeight="1" spans="1:8">
      <c r="A1380" s="50" t="s">
        <v>1359</v>
      </c>
      <c r="B1380" s="51" t="s">
        <v>10636</v>
      </c>
      <c r="C1380" s="50" t="s">
        <v>10637</v>
      </c>
      <c r="D1380" s="50">
        <v>18.5</v>
      </c>
      <c r="E1380" s="50">
        <v>19.9</v>
      </c>
      <c r="F1380" s="50">
        <v>29.3</v>
      </c>
      <c r="G1380" s="50">
        <v>66.8</v>
      </c>
      <c r="H1380" s="50">
        <v>18.7</v>
      </c>
    </row>
    <row r="1381" ht="87.75" customHeight="1" spans="1:8">
      <c r="A1381" s="50" t="s">
        <v>10732</v>
      </c>
      <c r="B1381" s="51" t="s">
        <v>10636</v>
      </c>
      <c r="C1381" s="50" t="s">
        <v>10637</v>
      </c>
      <c r="D1381" s="50">
        <v>17.3</v>
      </c>
      <c r="E1381" s="50">
        <v>12.5</v>
      </c>
      <c r="F1381" s="50">
        <v>21.1</v>
      </c>
      <c r="G1381" s="50">
        <v>39.8</v>
      </c>
      <c r="H1381" s="50">
        <v>51.6</v>
      </c>
    </row>
    <row r="1382" ht="87.75" customHeight="1" spans="1:8">
      <c r="A1382" s="50" t="s">
        <v>1380</v>
      </c>
      <c r="B1382" s="51" t="s">
        <v>10636</v>
      </c>
      <c r="C1382" s="50" t="s">
        <v>10637</v>
      </c>
      <c r="D1382" s="50">
        <v>19.6</v>
      </c>
      <c r="E1382" s="50">
        <v>12.3</v>
      </c>
      <c r="F1382" s="50">
        <v>26.1</v>
      </c>
      <c r="G1382" s="50">
        <v>36.9</v>
      </c>
      <c r="H1382" s="50">
        <v>33.9</v>
      </c>
    </row>
    <row r="1383" ht="87.75" customHeight="1" spans="1:8">
      <c r="A1383" s="50" t="s">
        <v>10733</v>
      </c>
      <c r="B1383" s="51" t="s">
        <v>10636</v>
      </c>
      <c r="C1383" s="50" t="s">
        <v>10637</v>
      </c>
      <c r="D1383" s="50">
        <v>17.3</v>
      </c>
      <c r="E1383" s="50">
        <v>8.6</v>
      </c>
      <c r="F1383" s="50">
        <v>3.9</v>
      </c>
      <c r="G1383" s="50">
        <v>37.2</v>
      </c>
      <c r="H1383" s="50">
        <v>20.9</v>
      </c>
    </row>
    <row r="1384" ht="87.75" customHeight="1" spans="1:8">
      <c r="A1384" s="50" t="s">
        <v>1391</v>
      </c>
      <c r="B1384" s="51" t="s">
        <v>10636</v>
      </c>
      <c r="C1384" s="50" t="s">
        <v>10637</v>
      </c>
      <c r="D1384" s="50">
        <v>16.2</v>
      </c>
      <c r="E1384" s="50">
        <v>13</v>
      </c>
      <c r="F1384" s="50">
        <v>24.9</v>
      </c>
      <c r="G1384" s="50">
        <v>37.8</v>
      </c>
      <c r="H1384" s="50">
        <v>29.3</v>
      </c>
    </row>
    <row r="1385" ht="87.75" customHeight="1" spans="1:8">
      <c r="A1385" s="50" t="s">
        <v>10734</v>
      </c>
      <c r="B1385" s="51" t="s">
        <v>10636</v>
      </c>
      <c r="C1385" s="50" t="s">
        <v>10637</v>
      </c>
      <c r="D1385" s="50">
        <v>30.4</v>
      </c>
      <c r="E1385" s="50">
        <v>8.3</v>
      </c>
      <c r="F1385" s="50">
        <v>22.2</v>
      </c>
      <c r="G1385" s="50">
        <v>37.6</v>
      </c>
      <c r="H1385" s="50">
        <v>39.5</v>
      </c>
    </row>
    <row r="1386" ht="87.75" customHeight="1" spans="1:8">
      <c r="A1386" s="50" t="s">
        <v>1396</v>
      </c>
      <c r="B1386" s="51" t="s">
        <v>10636</v>
      </c>
      <c r="C1386" s="50" t="s">
        <v>10637</v>
      </c>
      <c r="D1386" s="50">
        <v>23.7</v>
      </c>
      <c r="E1386" s="50">
        <v>17</v>
      </c>
      <c r="F1386" s="50">
        <v>17.8</v>
      </c>
      <c r="G1386" s="50">
        <v>47.3</v>
      </c>
      <c r="H1386" s="50">
        <v>24.2</v>
      </c>
    </row>
    <row r="1387" ht="87.75" customHeight="1" spans="1:8">
      <c r="A1387" s="50" t="s">
        <v>1401</v>
      </c>
      <c r="B1387" s="51" t="s">
        <v>10636</v>
      </c>
      <c r="C1387" s="50" t="s">
        <v>10637</v>
      </c>
      <c r="D1387" s="50">
        <v>32.4</v>
      </c>
      <c r="E1387" s="50">
        <v>13.9</v>
      </c>
      <c r="F1387" s="50">
        <v>16.8</v>
      </c>
      <c r="G1387" s="50">
        <v>40.7</v>
      </c>
      <c r="H1387" s="50">
        <v>18.1</v>
      </c>
    </row>
    <row r="1388" ht="74.25" customHeight="1" spans="1:8">
      <c r="A1388" s="50" t="s">
        <v>2069</v>
      </c>
      <c r="B1388" s="51" t="s">
        <v>10636</v>
      </c>
      <c r="C1388" s="50" t="s">
        <v>10637</v>
      </c>
      <c r="D1388" s="50">
        <v>18.5</v>
      </c>
      <c r="E1388" s="50">
        <v>15.1</v>
      </c>
      <c r="F1388" s="50">
        <v>16.2</v>
      </c>
      <c r="G1388" s="50">
        <v>37.1</v>
      </c>
      <c r="H1388" s="50">
        <v>46</v>
      </c>
    </row>
    <row r="1389" ht="87.75" customHeight="1" spans="1:8">
      <c r="A1389" s="50" t="s">
        <v>6824</v>
      </c>
      <c r="B1389" s="51" t="s">
        <v>10636</v>
      </c>
      <c r="C1389" s="50" t="s">
        <v>10637</v>
      </c>
      <c r="D1389" s="50">
        <v>18</v>
      </c>
      <c r="E1389" s="50">
        <v>14.6</v>
      </c>
      <c r="F1389" s="50">
        <v>17.5</v>
      </c>
      <c r="G1389" s="50">
        <v>39.1</v>
      </c>
      <c r="H1389" s="50">
        <v>39.5</v>
      </c>
    </row>
    <row r="1390" ht="87.75" customHeight="1" spans="1:8">
      <c r="A1390" s="50" t="s">
        <v>10735</v>
      </c>
      <c r="B1390" s="51" t="s">
        <v>10636</v>
      </c>
      <c r="C1390" s="50" t="s">
        <v>10637</v>
      </c>
      <c r="D1390" s="50">
        <v>24.8</v>
      </c>
      <c r="E1390" s="50">
        <v>21</v>
      </c>
      <c r="F1390" s="50">
        <v>14</v>
      </c>
      <c r="G1390" s="50">
        <v>37.1</v>
      </c>
      <c r="H1390" s="50">
        <v>55.1</v>
      </c>
    </row>
    <row r="1391" ht="87.75" customHeight="1" spans="1:8">
      <c r="A1391" s="50" t="s">
        <v>10736</v>
      </c>
      <c r="B1391" s="51" t="s">
        <v>10636</v>
      </c>
      <c r="C1391" s="50" t="s">
        <v>10637</v>
      </c>
      <c r="D1391" s="50">
        <v>18.5</v>
      </c>
      <c r="E1391" s="50">
        <v>11.3</v>
      </c>
      <c r="F1391" s="50">
        <v>23.9</v>
      </c>
      <c r="G1391" s="50">
        <v>41.6</v>
      </c>
      <c r="H1391" s="50">
        <v>71.6</v>
      </c>
    </row>
    <row r="1392" ht="87.75" customHeight="1" spans="1:8">
      <c r="A1392" s="50" t="s">
        <v>10737</v>
      </c>
      <c r="B1392" s="51" t="s">
        <v>10636</v>
      </c>
      <c r="C1392" s="50" t="s">
        <v>10637</v>
      </c>
      <c r="D1392" s="50">
        <v>20</v>
      </c>
      <c r="E1392" s="50">
        <v>10.7</v>
      </c>
      <c r="F1392" s="50">
        <v>26</v>
      </c>
      <c r="G1392" s="50">
        <v>37.4</v>
      </c>
      <c r="H1392" s="50">
        <v>18.4</v>
      </c>
    </row>
    <row r="1393" ht="87.75" customHeight="1" spans="1:8">
      <c r="A1393" s="50" t="s">
        <v>10738</v>
      </c>
      <c r="B1393" s="51" t="s">
        <v>10636</v>
      </c>
      <c r="C1393" s="50" t="s">
        <v>10637</v>
      </c>
      <c r="D1393" s="50">
        <v>15.7</v>
      </c>
      <c r="E1393" s="50">
        <v>13.4</v>
      </c>
      <c r="F1393" s="50">
        <v>38.6</v>
      </c>
      <c r="G1393" s="50">
        <v>48.5</v>
      </c>
      <c r="H1393" s="50">
        <v>28.3</v>
      </c>
    </row>
    <row r="1394" ht="91.5" customHeight="1" spans="1:8">
      <c r="A1394" s="55" t="s">
        <v>6738</v>
      </c>
      <c r="B1394" s="56" t="s">
        <v>10636</v>
      </c>
      <c r="C1394" s="55" t="s">
        <v>10637</v>
      </c>
      <c r="D1394" s="55">
        <v>42.1</v>
      </c>
      <c r="E1394" s="55">
        <v>11.2</v>
      </c>
      <c r="F1394" s="55">
        <v>3.1</v>
      </c>
      <c r="G1394" s="55">
        <v>40.8</v>
      </c>
      <c r="H1394" s="55">
        <v>20.8</v>
      </c>
    </row>
    <row r="1395" ht="87.75" customHeight="1" spans="1:8">
      <c r="A1395" s="50" t="s">
        <v>10739</v>
      </c>
      <c r="B1395" s="51" t="s">
        <v>10636</v>
      </c>
      <c r="C1395" s="50" t="s">
        <v>10637</v>
      </c>
      <c r="D1395" s="50">
        <v>20.7</v>
      </c>
      <c r="E1395" s="50">
        <v>10</v>
      </c>
      <c r="F1395" s="50">
        <v>28.9</v>
      </c>
      <c r="G1395" s="50">
        <v>37.8</v>
      </c>
      <c r="H1395" s="50">
        <v>43.1</v>
      </c>
    </row>
    <row r="1396" ht="91.5" customHeight="1" spans="1:8">
      <c r="A1396" s="50" t="s">
        <v>10740</v>
      </c>
      <c r="B1396" s="51" t="s">
        <v>10636</v>
      </c>
      <c r="C1396" s="50" t="s">
        <v>10637</v>
      </c>
      <c r="D1396" s="50">
        <v>16.6</v>
      </c>
      <c r="E1396" s="50">
        <v>18.1</v>
      </c>
      <c r="F1396" s="50">
        <v>21.4</v>
      </c>
      <c r="G1396" s="50">
        <v>47.4</v>
      </c>
      <c r="H1396" s="50">
        <v>50</v>
      </c>
    </row>
    <row r="1397" ht="91.5" customHeight="1" spans="1:8">
      <c r="A1397" s="50" t="s">
        <v>1432</v>
      </c>
      <c r="B1397" s="51" t="s">
        <v>10636</v>
      </c>
      <c r="C1397" s="50" t="s">
        <v>10637</v>
      </c>
      <c r="D1397" s="50">
        <v>23.2</v>
      </c>
      <c r="E1397" s="50">
        <v>13.5</v>
      </c>
      <c r="F1397" s="50">
        <v>34.2</v>
      </c>
      <c r="G1397" s="50">
        <v>39.3</v>
      </c>
      <c r="H1397" s="50">
        <v>26.7</v>
      </c>
    </row>
    <row r="1398" ht="87.75" customHeight="1" spans="1:8">
      <c r="A1398" s="50" t="s">
        <v>1438</v>
      </c>
      <c r="B1398" s="51" t="s">
        <v>10636</v>
      </c>
      <c r="C1398" s="50" t="s">
        <v>10637</v>
      </c>
      <c r="D1398" s="50">
        <v>22.1</v>
      </c>
      <c r="E1398" s="50">
        <v>12.2</v>
      </c>
      <c r="F1398" s="50">
        <v>30.7</v>
      </c>
      <c r="G1398" s="50">
        <v>46.7</v>
      </c>
      <c r="H1398" s="50">
        <v>35.3</v>
      </c>
    </row>
    <row r="1399" ht="87.75" customHeight="1" spans="1:8">
      <c r="A1399" s="50" t="s">
        <v>1439</v>
      </c>
      <c r="B1399" s="51" t="s">
        <v>10636</v>
      </c>
      <c r="C1399" s="50" t="s">
        <v>10637</v>
      </c>
      <c r="D1399" s="50">
        <v>18.9</v>
      </c>
      <c r="E1399" s="50">
        <v>12.7</v>
      </c>
      <c r="F1399" s="50">
        <v>26.6</v>
      </c>
      <c r="G1399" s="50">
        <v>40</v>
      </c>
      <c r="H1399" s="50">
        <v>22.2</v>
      </c>
    </row>
    <row r="1400" ht="87.75" customHeight="1" spans="1:8">
      <c r="A1400" s="50" t="s">
        <v>6779</v>
      </c>
      <c r="B1400" s="51" t="s">
        <v>10636</v>
      </c>
      <c r="C1400" s="50" t="s">
        <v>10637</v>
      </c>
      <c r="D1400" s="50">
        <v>15.8</v>
      </c>
      <c r="E1400" s="50">
        <v>14.2</v>
      </c>
      <c r="F1400" s="50">
        <v>16.3</v>
      </c>
      <c r="G1400" s="50">
        <v>38.1</v>
      </c>
      <c r="H1400" s="50">
        <v>68</v>
      </c>
    </row>
    <row r="1401" ht="87.75" customHeight="1" spans="1:8">
      <c r="A1401" s="50" t="s">
        <v>1442</v>
      </c>
      <c r="B1401" s="51" t="s">
        <v>10636</v>
      </c>
      <c r="C1401" s="50" t="s">
        <v>10637</v>
      </c>
      <c r="D1401" s="50">
        <v>18.8</v>
      </c>
      <c r="E1401" s="50">
        <v>13.6</v>
      </c>
      <c r="F1401" s="50">
        <v>18.9</v>
      </c>
      <c r="G1401" s="50">
        <v>51.2</v>
      </c>
      <c r="H1401" s="50">
        <v>33.1</v>
      </c>
    </row>
    <row r="1402" ht="60" customHeight="1" spans="1:8">
      <c r="A1402" s="52" t="s">
        <v>1449</v>
      </c>
      <c r="B1402" s="53" t="s">
        <v>10636</v>
      </c>
      <c r="C1402" s="52" t="s">
        <v>10637</v>
      </c>
      <c r="D1402" s="52">
        <v>20.1</v>
      </c>
      <c r="E1402" s="52">
        <v>8.7</v>
      </c>
      <c r="F1402" s="52">
        <v>26.4</v>
      </c>
      <c r="G1402" s="52">
        <v>40.2</v>
      </c>
      <c r="H1402" s="52">
        <v>76.7</v>
      </c>
    </row>
    <row r="1403" ht="87.75" customHeight="1" spans="1:8">
      <c r="A1403" s="50" t="s">
        <v>1466</v>
      </c>
      <c r="B1403" s="51" t="s">
        <v>10636</v>
      </c>
      <c r="C1403" s="50" t="s">
        <v>10637</v>
      </c>
      <c r="D1403" s="50">
        <v>22.7</v>
      </c>
      <c r="E1403" s="50">
        <v>22</v>
      </c>
      <c r="F1403" s="50">
        <v>14.8</v>
      </c>
      <c r="G1403" s="50">
        <v>62.6</v>
      </c>
      <c r="H1403" s="50">
        <v>60.9</v>
      </c>
    </row>
    <row r="1404" ht="87.75" customHeight="1" spans="1:8">
      <c r="A1404" s="50" t="s">
        <v>1468</v>
      </c>
      <c r="B1404" s="51" t="s">
        <v>10636</v>
      </c>
      <c r="C1404" s="50" t="s">
        <v>10637</v>
      </c>
      <c r="D1404" s="50">
        <v>18.9</v>
      </c>
      <c r="E1404" s="50">
        <v>13</v>
      </c>
      <c r="F1404" s="50">
        <v>16.9</v>
      </c>
      <c r="G1404" s="50">
        <v>39.3</v>
      </c>
      <c r="H1404" s="50">
        <v>40.1</v>
      </c>
    </row>
    <row r="1405" ht="87.75" customHeight="1" spans="1:8">
      <c r="A1405" s="50" t="s">
        <v>2185</v>
      </c>
      <c r="B1405" s="51" t="s">
        <v>10636</v>
      </c>
      <c r="C1405" s="50" t="s">
        <v>10637</v>
      </c>
      <c r="D1405" s="50">
        <v>20.7</v>
      </c>
      <c r="E1405" s="50">
        <v>12.6</v>
      </c>
      <c r="F1405" s="50">
        <v>16.9</v>
      </c>
      <c r="G1405" s="50">
        <v>45.4</v>
      </c>
      <c r="H1405" s="50">
        <v>33.2</v>
      </c>
    </row>
    <row r="1406" ht="87.75" customHeight="1" spans="1:8">
      <c r="A1406" s="50" t="s">
        <v>1490</v>
      </c>
      <c r="B1406" s="51" t="s">
        <v>10636</v>
      </c>
      <c r="C1406" s="50" t="s">
        <v>10637</v>
      </c>
      <c r="D1406" s="50">
        <v>22.4</v>
      </c>
      <c r="E1406" s="50">
        <v>12.7</v>
      </c>
      <c r="F1406" s="50">
        <v>17.3</v>
      </c>
      <c r="G1406" s="50">
        <v>49.1</v>
      </c>
      <c r="H1406" s="50">
        <v>23.6</v>
      </c>
    </row>
    <row r="1407" ht="87.75" customHeight="1" spans="1:8">
      <c r="A1407" s="50" t="s">
        <v>10741</v>
      </c>
      <c r="B1407" s="51" t="s">
        <v>10636</v>
      </c>
      <c r="C1407" s="50" t="s">
        <v>10637</v>
      </c>
      <c r="D1407" s="50">
        <v>21.9</v>
      </c>
      <c r="E1407" s="50">
        <v>10.1</v>
      </c>
      <c r="F1407" s="50">
        <v>18.7</v>
      </c>
      <c r="G1407" s="50">
        <v>40.1</v>
      </c>
      <c r="H1407" s="50">
        <v>69.2</v>
      </c>
    </row>
    <row r="1408" ht="87.75" customHeight="1" spans="1:8">
      <c r="A1408" s="50" t="s">
        <v>6149</v>
      </c>
      <c r="B1408" s="51" t="s">
        <v>10636</v>
      </c>
      <c r="C1408" s="50" t="s">
        <v>10637</v>
      </c>
      <c r="D1408" s="50">
        <v>23.7</v>
      </c>
      <c r="E1408" s="50">
        <v>9</v>
      </c>
      <c r="F1408" s="50">
        <v>38.7</v>
      </c>
      <c r="G1408" s="50">
        <v>40.3</v>
      </c>
      <c r="H1408" s="50">
        <v>16.2</v>
      </c>
    </row>
    <row r="1409" ht="106.5" customHeight="1" spans="1:8">
      <c r="A1409" s="55" t="s">
        <v>10742</v>
      </c>
      <c r="B1409" s="56" t="s">
        <v>10636</v>
      </c>
      <c r="C1409" s="55" t="s">
        <v>10637</v>
      </c>
      <c r="D1409" s="55">
        <v>21.3</v>
      </c>
      <c r="E1409" s="55">
        <v>15.4</v>
      </c>
      <c r="F1409" s="55">
        <v>17.6</v>
      </c>
      <c r="G1409" s="55">
        <v>42.8</v>
      </c>
      <c r="H1409" s="55">
        <v>36.5</v>
      </c>
    </row>
    <row r="1410" ht="87.75" customHeight="1" spans="1:8">
      <c r="A1410" s="50" t="s">
        <v>10743</v>
      </c>
      <c r="B1410" s="51" t="s">
        <v>10636</v>
      </c>
      <c r="C1410" s="50" t="s">
        <v>10637</v>
      </c>
      <c r="D1410" s="50">
        <v>16.6</v>
      </c>
      <c r="E1410" s="50">
        <v>16.1</v>
      </c>
      <c r="F1410" s="50">
        <v>14.6</v>
      </c>
      <c r="G1410" s="50">
        <v>37.6</v>
      </c>
      <c r="H1410" s="50">
        <v>46.6</v>
      </c>
    </row>
    <row r="1411" ht="87.75" customHeight="1" spans="1:8">
      <c r="A1411" s="50" t="s">
        <v>6405</v>
      </c>
      <c r="B1411" s="51" t="s">
        <v>10636</v>
      </c>
      <c r="C1411" s="50" t="s">
        <v>10637</v>
      </c>
      <c r="D1411" s="50">
        <v>25.4</v>
      </c>
      <c r="E1411" s="50">
        <v>11.3</v>
      </c>
      <c r="F1411" s="50">
        <v>25.5</v>
      </c>
      <c r="G1411" s="50">
        <v>41</v>
      </c>
      <c r="H1411" s="50">
        <v>15.9</v>
      </c>
    </row>
    <row r="1412" ht="87.75" customHeight="1" spans="1:8">
      <c r="A1412" s="50" t="s">
        <v>10744</v>
      </c>
      <c r="B1412" s="51" t="s">
        <v>10636</v>
      </c>
      <c r="C1412" s="50" t="s">
        <v>10637</v>
      </c>
      <c r="D1412" s="50">
        <v>17.7</v>
      </c>
      <c r="E1412" s="50">
        <v>10.4</v>
      </c>
      <c r="F1412" s="50">
        <v>43.2</v>
      </c>
      <c r="G1412" s="50">
        <v>44.6</v>
      </c>
      <c r="H1412" s="50">
        <v>19.4</v>
      </c>
    </row>
    <row r="1413" ht="121.5" customHeight="1" spans="1:8">
      <c r="A1413" s="52" t="s">
        <v>10745</v>
      </c>
      <c r="B1413" s="53" t="s">
        <v>10636</v>
      </c>
      <c r="C1413" s="52" t="s">
        <v>10637</v>
      </c>
      <c r="D1413" s="52">
        <v>22.7</v>
      </c>
      <c r="E1413" s="52">
        <v>9.9</v>
      </c>
      <c r="F1413" s="52">
        <v>24.7</v>
      </c>
      <c r="G1413" s="52">
        <v>37.5</v>
      </c>
      <c r="H1413" s="52">
        <v>23.8</v>
      </c>
    </row>
    <row r="1414" ht="87.75" customHeight="1" spans="1:8">
      <c r="A1414" s="50" t="s">
        <v>10746</v>
      </c>
      <c r="B1414" s="51" t="s">
        <v>10636</v>
      </c>
      <c r="C1414" s="50" t="s">
        <v>10637</v>
      </c>
      <c r="D1414" s="50">
        <v>17.9</v>
      </c>
      <c r="E1414" s="50">
        <v>17.3</v>
      </c>
      <c r="F1414" s="50">
        <v>23.6</v>
      </c>
      <c r="G1414" s="50">
        <v>70.8</v>
      </c>
      <c r="H1414" s="50">
        <v>25.8</v>
      </c>
    </row>
    <row r="1415" ht="87.75" customHeight="1" spans="1:8">
      <c r="A1415" s="50" t="s">
        <v>1507</v>
      </c>
      <c r="B1415" s="51" t="s">
        <v>10636</v>
      </c>
      <c r="C1415" s="50" t="s">
        <v>10637</v>
      </c>
      <c r="D1415" s="50">
        <v>17.9</v>
      </c>
      <c r="E1415" s="50">
        <v>13</v>
      </c>
      <c r="F1415" s="50">
        <v>32.5</v>
      </c>
      <c r="G1415" s="50">
        <v>78</v>
      </c>
      <c r="H1415" s="50">
        <v>28.6</v>
      </c>
    </row>
    <row r="1416" ht="87.75" customHeight="1" spans="1:8">
      <c r="A1416" s="50" t="s">
        <v>1510</v>
      </c>
      <c r="B1416" s="51" t="s">
        <v>10636</v>
      </c>
      <c r="C1416" s="50" t="s">
        <v>10637</v>
      </c>
      <c r="D1416" s="50">
        <v>17.9</v>
      </c>
      <c r="E1416" s="50">
        <v>11.1</v>
      </c>
      <c r="F1416" s="50">
        <v>40.7</v>
      </c>
      <c r="G1416" s="50">
        <v>37.4</v>
      </c>
      <c r="H1416" s="50">
        <v>19.6</v>
      </c>
    </row>
    <row r="1417" ht="74.25" customHeight="1" spans="1:8">
      <c r="A1417" s="50" t="s">
        <v>2129</v>
      </c>
      <c r="B1417" s="51" t="s">
        <v>10636</v>
      </c>
      <c r="C1417" s="50" t="s">
        <v>10637</v>
      </c>
      <c r="D1417" s="50">
        <v>22.6</v>
      </c>
      <c r="E1417" s="50">
        <v>21.1</v>
      </c>
      <c r="F1417" s="50">
        <v>26.1</v>
      </c>
      <c r="G1417" s="50">
        <v>40.9</v>
      </c>
      <c r="H1417" s="50">
        <v>26.4</v>
      </c>
    </row>
    <row r="1418" ht="151.5" customHeight="1" spans="1:8">
      <c r="A1418" s="50" t="s">
        <v>10747</v>
      </c>
      <c r="B1418" s="51" t="s">
        <v>10636</v>
      </c>
      <c r="C1418" s="50" t="s">
        <v>10637</v>
      </c>
      <c r="D1418" s="50">
        <v>23.2</v>
      </c>
      <c r="E1418" s="50">
        <v>17.7</v>
      </c>
      <c r="F1418" s="50">
        <v>17</v>
      </c>
      <c r="G1418" s="50">
        <v>43</v>
      </c>
      <c r="H1418" s="50">
        <v>26.1</v>
      </c>
    </row>
    <row r="1419" ht="87.75" customHeight="1" spans="1:8">
      <c r="A1419" s="50" t="s">
        <v>10748</v>
      </c>
      <c r="B1419" s="51" t="s">
        <v>10636</v>
      </c>
      <c r="C1419" s="50" t="s">
        <v>10637</v>
      </c>
      <c r="D1419" s="50">
        <v>25.2</v>
      </c>
      <c r="E1419" s="50">
        <v>14</v>
      </c>
      <c r="F1419" s="50">
        <v>22.6</v>
      </c>
      <c r="G1419" s="50">
        <v>37.3</v>
      </c>
      <c r="H1419" s="50">
        <v>43.6</v>
      </c>
    </row>
    <row r="1420" ht="87.75" customHeight="1" spans="1:8">
      <c r="A1420" s="50" t="s">
        <v>6319</v>
      </c>
      <c r="B1420" s="51" t="s">
        <v>10636</v>
      </c>
      <c r="C1420" s="50" t="s">
        <v>10637</v>
      </c>
      <c r="D1420" s="50">
        <v>27.3</v>
      </c>
      <c r="E1420" s="50">
        <v>14.2</v>
      </c>
      <c r="F1420" s="50">
        <v>17.6</v>
      </c>
      <c r="G1420" s="50">
        <v>40.8</v>
      </c>
      <c r="H1420" s="50">
        <v>16.2</v>
      </c>
    </row>
    <row r="1421" ht="87.75" customHeight="1" spans="1:8">
      <c r="A1421" s="50" t="s">
        <v>10749</v>
      </c>
      <c r="B1421" s="51" t="s">
        <v>10636</v>
      </c>
      <c r="C1421" s="50" t="s">
        <v>10637</v>
      </c>
      <c r="D1421" s="50">
        <v>19.8</v>
      </c>
      <c r="E1421" s="50">
        <v>13.7</v>
      </c>
      <c r="F1421" s="50">
        <v>29.7</v>
      </c>
      <c r="G1421" s="50">
        <v>43</v>
      </c>
      <c r="H1421" s="50">
        <v>21.5</v>
      </c>
    </row>
    <row r="1422" ht="87.75" customHeight="1" spans="1:8">
      <c r="A1422" s="50" t="s">
        <v>599</v>
      </c>
      <c r="B1422" s="51" t="s">
        <v>10636</v>
      </c>
      <c r="C1422" s="50" t="s">
        <v>10637</v>
      </c>
      <c r="D1422" s="50">
        <v>22.1</v>
      </c>
      <c r="E1422" s="50">
        <v>17.2</v>
      </c>
      <c r="F1422" s="50">
        <v>22.5</v>
      </c>
      <c r="G1422" s="50">
        <v>79.3</v>
      </c>
      <c r="H1422" s="50">
        <v>22.3</v>
      </c>
    </row>
    <row r="1423" ht="87.75" customHeight="1" spans="1:8">
      <c r="A1423" s="50" t="s">
        <v>10750</v>
      </c>
      <c r="B1423" s="51" t="s">
        <v>10636</v>
      </c>
      <c r="C1423" s="50" t="s">
        <v>10637</v>
      </c>
      <c r="D1423" s="50">
        <v>17.4</v>
      </c>
      <c r="E1423" s="50">
        <v>15</v>
      </c>
      <c r="F1423" s="50">
        <v>26.3</v>
      </c>
      <c r="G1423" s="50">
        <v>46.3</v>
      </c>
      <c r="H1423" s="50">
        <v>23.8</v>
      </c>
    </row>
    <row r="1424" ht="121.5" customHeight="1" spans="1:8">
      <c r="A1424" s="50" t="s">
        <v>10751</v>
      </c>
      <c r="B1424" s="51" t="s">
        <v>10636</v>
      </c>
      <c r="C1424" s="50" t="s">
        <v>10637</v>
      </c>
      <c r="D1424" s="50">
        <v>18.9</v>
      </c>
      <c r="E1424" s="50">
        <v>10.5</v>
      </c>
      <c r="F1424" s="50">
        <v>26.7</v>
      </c>
      <c r="G1424" s="50">
        <v>50.4</v>
      </c>
      <c r="H1424" s="50">
        <v>21.8</v>
      </c>
    </row>
    <row r="1425" ht="87.75" customHeight="1" spans="1:8">
      <c r="A1425" s="50" t="s">
        <v>1527</v>
      </c>
      <c r="B1425" s="51" t="s">
        <v>10636</v>
      </c>
      <c r="C1425" s="50" t="s">
        <v>10637</v>
      </c>
      <c r="D1425" s="50">
        <v>19.1</v>
      </c>
      <c r="E1425" s="50">
        <v>17.4</v>
      </c>
      <c r="F1425" s="50">
        <v>11.8</v>
      </c>
      <c r="G1425" s="50">
        <v>42.6</v>
      </c>
      <c r="H1425" s="50">
        <v>38.8</v>
      </c>
    </row>
    <row r="1426" ht="87.75" customHeight="1" spans="1:8">
      <c r="A1426" s="50" t="s">
        <v>6261</v>
      </c>
      <c r="B1426" s="51" t="s">
        <v>10636</v>
      </c>
      <c r="C1426" s="50" t="s">
        <v>10637</v>
      </c>
      <c r="D1426" s="50">
        <v>27.3</v>
      </c>
      <c r="E1426" s="50">
        <v>11.3</v>
      </c>
      <c r="F1426" s="50">
        <v>29.4</v>
      </c>
      <c r="G1426" s="50">
        <v>44.8</v>
      </c>
      <c r="H1426" s="50">
        <v>21.6</v>
      </c>
    </row>
    <row r="1427" ht="87.75" customHeight="1" spans="1:8">
      <c r="A1427" s="50" t="s">
        <v>1529</v>
      </c>
      <c r="B1427" s="51" t="s">
        <v>10636</v>
      </c>
      <c r="C1427" s="50" t="s">
        <v>10637</v>
      </c>
      <c r="D1427" s="50">
        <v>21.5</v>
      </c>
      <c r="E1427" s="50">
        <v>14.9</v>
      </c>
      <c r="F1427" s="50">
        <v>24.3</v>
      </c>
      <c r="G1427" s="50">
        <v>42.4</v>
      </c>
      <c r="H1427" s="50">
        <v>27.1</v>
      </c>
    </row>
    <row r="1428" ht="87.75" customHeight="1" spans="1:8">
      <c r="A1428" s="50" t="s">
        <v>1537</v>
      </c>
      <c r="B1428" s="51" t="s">
        <v>10636</v>
      </c>
      <c r="C1428" s="50" t="s">
        <v>10637</v>
      </c>
      <c r="D1428" s="50">
        <v>29.5</v>
      </c>
      <c r="E1428" s="50">
        <v>9</v>
      </c>
      <c r="F1428" s="50">
        <v>30.5</v>
      </c>
      <c r="G1428" s="50">
        <v>39</v>
      </c>
      <c r="H1428" s="50">
        <v>17.7</v>
      </c>
    </row>
    <row r="1429" ht="60.75" customHeight="1" spans="1:8">
      <c r="A1429" s="55" t="s">
        <v>1539</v>
      </c>
      <c r="B1429" s="56" t="s">
        <v>10636</v>
      </c>
      <c r="C1429" s="55" t="s">
        <v>10637</v>
      </c>
      <c r="D1429" s="55">
        <v>24.8</v>
      </c>
      <c r="E1429" s="55">
        <v>19.6</v>
      </c>
      <c r="F1429" s="55">
        <v>17</v>
      </c>
      <c r="G1429" s="55">
        <v>68.4</v>
      </c>
      <c r="H1429" s="55">
        <v>54.9</v>
      </c>
    </row>
    <row r="1430" ht="87.75" customHeight="1" spans="1:8">
      <c r="A1430" s="50" t="s">
        <v>1544</v>
      </c>
      <c r="B1430" s="51" t="s">
        <v>10636</v>
      </c>
      <c r="C1430" s="50" t="s">
        <v>10637</v>
      </c>
      <c r="D1430" s="50">
        <v>18</v>
      </c>
      <c r="E1430" s="50">
        <v>14.2</v>
      </c>
      <c r="F1430" s="50">
        <v>22.2</v>
      </c>
      <c r="G1430" s="50">
        <v>40.2</v>
      </c>
      <c r="H1430" s="50">
        <v>21.7</v>
      </c>
    </row>
    <row r="1431" ht="87.75" customHeight="1" spans="1:8">
      <c r="A1431" s="50" t="s">
        <v>10752</v>
      </c>
      <c r="B1431" s="51" t="s">
        <v>10636</v>
      </c>
      <c r="C1431" s="50" t="s">
        <v>10637</v>
      </c>
      <c r="D1431" s="50">
        <v>25</v>
      </c>
      <c r="E1431" s="50">
        <v>11.1</v>
      </c>
      <c r="F1431" s="50">
        <v>16.4</v>
      </c>
      <c r="G1431" s="50">
        <v>37.8</v>
      </c>
      <c r="H1431" s="50">
        <v>39</v>
      </c>
    </row>
    <row r="1432" ht="74.25" customHeight="1" spans="1:8">
      <c r="A1432" s="50" t="s">
        <v>6146</v>
      </c>
      <c r="B1432" s="51" t="s">
        <v>10636</v>
      </c>
      <c r="C1432" s="50" t="s">
        <v>10637</v>
      </c>
      <c r="D1432" s="50">
        <v>17.8</v>
      </c>
      <c r="E1432" s="50">
        <v>19.4</v>
      </c>
      <c r="F1432" s="50">
        <v>24.1</v>
      </c>
      <c r="G1432" s="50">
        <v>38.2</v>
      </c>
      <c r="H1432" s="50">
        <v>28.5</v>
      </c>
    </row>
    <row r="1433" ht="74.25" customHeight="1" spans="1:8">
      <c r="A1433" s="50" t="s">
        <v>1555</v>
      </c>
      <c r="B1433" s="51" t="s">
        <v>10636</v>
      </c>
      <c r="C1433" s="50" t="s">
        <v>10637</v>
      </c>
      <c r="D1433" s="50">
        <v>24.4</v>
      </c>
      <c r="E1433" s="50">
        <v>12.5</v>
      </c>
      <c r="F1433" s="50">
        <v>13.4</v>
      </c>
      <c r="G1433" s="50">
        <v>38.5</v>
      </c>
      <c r="H1433" s="50">
        <v>30.9</v>
      </c>
    </row>
    <row r="1434" ht="87.75" customHeight="1" spans="1:8">
      <c r="A1434" s="50" t="s">
        <v>10753</v>
      </c>
      <c r="B1434" s="51" t="s">
        <v>10636</v>
      </c>
      <c r="C1434" s="50" t="s">
        <v>10637</v>
      </c>
      <c r="D1434" s="50">
        <v>31.7</v>
      </c>
      <c r="E1434" s="50">
        <v>12</v>
      </c>
      <c r="F1434" s="50">
        <v>7.4</v>
      </c>
      <c r="G1434" s="50">
        <v>36.9</v>
      </c>
      <c r="H1434" s="50">
        <v>72.1</v>
      </c>
    </row>
    <row r="1435" ht="87.75" customHeight="1" spans="1:8">
      <c r="A1435" s="50" t="s">
        <v>10754</v>
      </c>
      <c r="B1435" s="51" t="s">
        <v>10636</v>
      </c>
      <c r="C1435" s="50" t="s">
        <v>10637</v>
      </c>
      <c r="D1435" s="50">
        <v>23.4</v>
      </c>
      <c r="E1435" s="50">
        <v>9.4</v>
      </c>
      <c r="F1435" s="50">
        <v>24.1</v>
      </c>
      <c r="G1435" s="50">
        <v>36.9</v>
      </c>
      <c r="H1435" s="50">
        <v>40.1</v>
      </c>
    </row>
    <row r="1436" ht="60.75" customHeight="1" spans="1:8">
      <c r="A1436" s="55" t="s">
        <v>1566</v>
      </c>
      <c r="B1436" s="56" t="s">
        <v>10636</v>
      </c>
      <c r="C1436" s="55" t="s">
        <v>10637</v>
      </c>
      <c r="D1436" s="55">
        <v>22.2</v>
      </c>
      <c r="E1436" s="55">
        <v>13.4</v>
      </c>
      <c r="F1436" s="55">
        <v>13</v>
      </c>
      <c r="G1436" s="55">
        <v>48.2</v>
      </c>
      <c r="H1436" s="55">
        <v>37.3</v>
      </c>
    </row>
    <row r="1437" ht="87.75" customHeight="1" spans="1:8">
      <c r="A1437" s="50" t="s">
        <v>1570</v>
      </c>
      <c r="B1437" s="51" t="s">
        <v>10636</v>
      </c>
      <c r="C1437" s="50" t="s">
        <v>10637</v>
      </c>
      <c r="D1437" s="50">
        <v>18.7</v>
      </c>
      <c r="E1437" s="50">
        <v>21.1</v>
      </c>
      <c r="F1437" s="50">
        <v>30.1</v>
      </c>
      <c r="G1437" s="50">
        <v>44.4</v>
      </c>
      <c r="H1437" s="50">
        <v>20.6</v>
      </c>
    </row>
    <row r="1438" ht="87.75" customHeight="1" spans="1:8">
      <c r="A1438" s="50" t="s">
        <v>10755</v>
      </c>
      <c r="B1438" s="51" t="s">
        <v>10636</v>
      </c>
      <c r="C1438" s="50" t="s">
        <v>10637</v>
      </c>
      <c r="D1438" s="50">
        <v>36.6</v>
      </c>
      <c r="E1438" s="50">
        <v>10.4</v>
      </c>
      <c r="F1438" s="50">
        <v>21.4</v>
      </c>
      <c r="G1438" s="50">
        <v>37.3</v>
      </c>
      <c r="H1438" s="50">
        <v>23.6</v>
      </c>
    </row>
    <row r="1439" ht="106.5" customHeight="1" spans="1:8">
      <c r="A1439" s="50" t="s">
        <v>10756</v>
      </c>
      <c r="B1439" s="51" t="s">
        <v>10636</v>
      </c>
      <c r="C1439" s="50" t="s">
        <v>10637</v>
      </c>
      <c r="D1439" s="50">
        <v>18.6</v>
      </c>
      <c r="E1439" s="50">
        <v>10.4</v>
      </c>
      <c r="F1439" s="50">
        <v>34.4</v>
      </c>
      <c r="G1439" s="50">
        <v>37.2</v>
      </c>
      <c r="H1439" s="50">
        <v>20.9</v>
      </c>
    </row>
    <row r="1440" ht="74.25" customHeight="1" spans="1:8">
      <c r="A1440" s="50" t="s">
        <v>10757</v>
      </c>
      <c r="B1440" s="51" t="s">
        <v>10636</v>
      </c>
      <c r="C1440" s="50" t="s">
        <v>10637</v>
      </c>
      <c r="D1440" s="50">
        <v>17.7</v>
      </c>
      <c r="E1440" s="50">
        <v>11.4</v>
      </c>
      <c r="F1440" s="50">
        <v>33.8</v>
      </c>
      <c r="G1440" s="50">
        <v>37</v>
      </c>
      <c r="H1440" s="50">
        <v>56.4</v>
      </c>
    </row>
    <row r="1441" ht="87.75" customHeight="1" spans="1:8">
      <c r="A1441" s="50" t="s">
        <v>10758</v>
      </c>
      <c r="B1441" s="51" t="s">
        <v>10636</v>
      </c>
      <c r="C1441" s="50" t="s">
        <v>10637</v>
      </c>
      <c r="D1441" s="50">
        <v>19.4</v>
      </c>
      <c r="E1441" s="50">
        <v>10.5</v>
      </c>
      <c r="F1441" s="50">
        <v>35.8</v>
      </c>
      <c r="G1441" s="50">
        <v>36.9</v>
      </c>
      <c r="H1441" s="50">
        <v>23.2</v>
      </c>
    </row>
    <row r="1442" ht="106.5" customHeight="1" spans="1:8">
      <c r="A1442" s="55" t="s">
        <v>10759</v>
      </c>
      <c r="B1442" s="56" t="s">
        <v>10636</v>
      </c>
      <c r="C1442" s="55" t="s">
        <v>10637</v>
      </c>
      <c r="D1442" s="55">
        <v>19.2</v>
      </c>
      <c r="E1442" s="55">
        <v>15.4</v>
      </c>
      <c r="F1442" s="55">
        <v>14</v>
      </c>
      <c r="G1442" s="55">
        <v>54.8</v>
      </c>
      <c r="H1442" s="55">
        <v>38.1</v>
      </c>
    </row>
    <row r="1443" ht="91.5" customHeight="1" spans="1:8">
      <c r="A1443" s="52" t="s">
        <v>1590</v>
      </c>
      <c r="B1443" s="54" t="s">
        <v>10636</v>
      </c>
      <c r="C1443" s="52" t="s">
        <v>10637</v>
      </c>
      <c r="D1443" s="52">
        <v>20.2</v>
      </c>
      <c r="E1443" s="52">
        <v>15.9</v>
      </c>
      <c r="F1443" s="52">
        <v>18.1</v>
      </c>
      <c r="G1443" s="52">
        <v>68.3</v>
      </c>
      <c r="H1443" s="52">
        <v>32.2</v>
      </c>
    </row>
    <row r="1444" ht="87.75" customHeight="1" spans="1:8">
      <c r="A1444" s="50" t="s">
        <v>10760</v>
      </c>
      <c r="B1444" s="51" t="s">
        <v>10636</v>
      </c>
      <c r="C1444" s="50" t="s">
        <v>10637</v>
      </c>
      <c r="D1444" s="50">
        <v>17</v>
      </c>
      <c r="E1444" s="50">
        <v>11.9</v>
      </c>
      <c r="F1444" s="50">
        <v>25.3</v>
      </c>
      <c r="G1444" s="50">
        <v>38.3</v>
      </c>
      <c r="H1444" s="50">
        <v>52.3</v>
      </c>
    </row>
    <row r="1445" ht="87.75" customHeight="1" spans="1:8">
      <c r="A1445" s="50" t="s">
        <v>1611</v>
      </c>
      <c r="B1445" s="51" t="s">
        <v>10636</v>
      </c>
      <c r="C1445" s="50" t="s">
        <v>10637</v>
      </c>
      <c r="D1445" s="50">
        <v>15.8</v>
      </c>
      <c r="E1445" s="50">
        <v>12.7</v>
      </c>
      <c r="F1445" s="50">
        <v>23.7</v>
      </c>
      <c r="G1445" s="50">
        <v>38.6</v>
      </c>
      <c r="H1445" s="50">
        <v>39.9</v>
      </c>
    </row>
    <row r="1446" ht="87.75" customHeight="1" spans="1:8">
      <c r="A1446" s="50" t="s">
        <v>10761</v>
      </c>
      <c r="B1446" s="51" t="s">
        <v>10636</v>
      </c>
      <c r="C1446" s="50" t="s">
        <v>10637</v>
      </c>
      <c r="D1446" s="50">
        <v>14.7</v>
      </c>
      <c r="E1446" s="50">
        <v>18.2</v>
      </c>
      <c r="F1446" s="50">
        <v>23.6</v>
      </c>
      <c r="G1446" s="50">
        <v>37.2</v>
      </c>
      <c r="H1446" s="50">
        <v>52.6</v>
      </c>
    </row>
    <row r="1447" ht="91.5" customHeight="1" spans="1:8">
      <c r="A1447" s="50" t="s">
        <v>1620</v>
      </c>
      <c r="B1447" s="51" t="s">
        <v>10636</v>
      </c>
      <c r="C1447" s="50" t="s">
        <v>10637</v>
      </c>
      <c r="D1447" s="50">
        <v>23.6</v>
      </c>
      <c r="E1447" s="50">
        <v>12.9</v>
      </c>
      <c r="F1447" s="50">
        <v>10.8</v>
      </c>
      <c r="G1447" s="50">
        <v>37.5</v>
      </c>
      <c r="H1447" s="50">
        <v>30.4</v>
      </c>
    </row>
    <row r="1448" ht="87.75" customHeight="1" spans="1:8">
      <c r="A1448" s="50" t="s">
        <v>10762</v>
      </c>
      <c r="B1448" s="51" t="s">
        <v>10636</v>
      </c>
      <c r="C1448" s="50" t="s">
        <v>10637</v>
      </c>
      <c r="D1448" s="50">
        <v>21.3</v>
      </c>
      <c r="E1448" s="50">
        <v>15.8</v>
      </c>
      <c r="F1448" s="50">
        <v>12.5</v>
      </c>
      <c r="G1448" s="50">
        <v>40.4</v>
      </c>
      <c r="H1448" s="50">
        <v>44.8</v>
      </c>
    </row>
    <row r="1449" ht="87.75" customHeight="1" spans="1:8">
      <c r="A1449" s="50" t="s">
        <v>10763</v>
      </c>
      <c r="B1449" s="51" t="s">
        <v>10636</v>
      </c>
      <c r="C1449" s="50" t="s">
        <v>10637</v>
      </c>
      <c r="D1449" s="50">
        <v>14.8</v>
      </c>
      <c r="E1449" s="50">
        <v>7.8</v>
      </c>
      <c r="F1449" s="50">
        <v>31.4</v>
      </c>
      <c r="G1449" s="50">
        <v>38</v>
      </c>
      <c r="H1449" s="50">
        <v>31.5</v>
      </c>
    </row>
    <row r="1450" ht="91.5" customHeight="1" spans="1:8">
      <c r="A1450" s="50" t="s">
        <v>10764</v>
      </c>
      <c r="B1450" s="51" t="s">
        <v>10636</v>
      </c>
      <c r="C1450" s="50" t="s">
        <v>10637</v>
      </c>
      <c r="D1450" s="50">
        <v>22.5</v>
      </c>
      <c r="E1450" s="50">
        <v>10.8</v>
      </c>
      <c r="F1450" s="50">
        <v>20.2</v>
      </c>
      <c r="G1450" s="50">
        <v>41.4</v>
      </c>
      <c r="H1450" s="50">
        <v>81.1</v>
      </c>
    </row>
    <row r="1451" ht="87.75" customHeight="1" spans="1:8">
      <c r="A1451" s="50" t="s">
        <v>10765</v>
      </c>
      <c r="B1451" s="51" t="s">
        <v>10636</v>
      </c>
      <c r="C1451" s="50" t="s">
        <v>10637</v>
      </c>
      <c r="D1451" s="50">
        <v>23.5</v>
      </c>
      <c r="E1451" s="50">
        <v>11</v>
      </c>
      <c r="F1451" s="50">
        <v>22.3</v>
      </c>
      <c r="G1451" s="50">
        <v>42</v>
      </c>
      <c r="H1451" s="50">
        <v>69.4</v>
      </c>
    </row>
    <row r="1452" ht="87.75" customHeight="1" spans="1:8">
      <c r="A1452" s="50" t="s">
        <v>1635</v>
      </c>
      <c r="B1452" s="51" t="s">
        <v>10636</v>
      </c>
      <c r="C1452" s="50" t="s">
        <v>10637</v>
      </c>
      <c r="D1452" s="50">
        <v>15.7</v>
      </c>
      <c r="E1452" s="50">
        <v>11.1</v>
      </c>
      <c r="F1452" s="50">
        <v>44.9</v>
      </c>
      <c r="G1452" s="50">
        <v>38.7</v>
      </c>
      <c r="H1452" s="50">
        <v>22.7</v>
      </c>
    </row>
    <row r="1453" ht="87.75" customHeight="1" spans="1:8">
      <c r="A1453" s="50" t="s">
        <v>10766</v>
      </c>
      <c r="B1453" s="51" t="s">
        <v>10636</v>
      </c>
      <c r="C1453" s="50" t="s">
        <v>10637</v>
      </c>
      <c r="D1453" s="50">
        <v>16.1</v>
      </c>
      <c r="E1453" s="50">
        <v>11.4</v>
      </c>
      <c r="F1453" s="50">
        <v>22</v>
      </c>
      <c r="G1453" s="50">
        <v>37.5</v>
      </c>
      <c r="H1453" s="50">
        <v>39.4</v>
      </c>
    </row>
    <row r="1454" ht="87.75" customHeight="1" spans="1:8">
      <c r="A1454" s="50" t="s">
        <v>6566</v>
      </c>
      <c r="B1454" s="51" t="s">
        <v>10636</v>
      </c>
      <c r="C1454" s="50" t="s">
        <v>10637</v>
      </c>
      <c r="D1454" s="50">
        <v>19.5</v>
      </c>
      <c r="E1454" s="50">
        <v>12.3</v>
      </c>
      <c r="F1454" s="50">
        <v>17.3</v>
      </c>
      <c r="G1454" s="50">
        <v>49.1</v>
      </c>
      <c r="H1454" s="50">
        <v>41.6</v>
      </c>
    </row>
    <row r="1455" ht="74.25" customHeight="1" spans="1:8">
      <c r="A1455" s="50" t="s">
        <v>1641</v>
      </c>
      <c r="B1455" s="51" t="s">
        <v>10636</v>
      </c>
      <c r="C1455" s="50" t="s">
        <v>10637</v>
      </c>
      <c r="D1455" s="50">
        <v>19.1</v>
      </c>
      <c r="E1455" s="50">
        <v>16.2</v>
      </c>
      <c r="F1455" s="50">
        <v>31.1</v>
      </c>
      <c r="G1455" s="50">
        <v>39.8</v>
      </c>
      <c r="H1455" s="50">
        <v>35</v>
      </c>
    </row>
    <row r="1456" ht="87.75" customHeight="1" spans="1:8">
      <c r="A1456" s="50" t="s">
        <v>6469</v>
      </c>
      <c r="B1456" s="51" t="s">
        <v>10636</v>
      </c>
      <c r="C1456" s="50" t="s">
        <v>10637</v>
      </c>
      <c r="D1456" s="50">
        <v>27.5</v>
      </c>
      <c r="E1456" s="50">
        <v>18.1</v>
      </c>
      <c r="F1456" s="50">
        <v>22.1</v>
      </c>
      <c r="G1456" s="50">
        <v>37.9</v>
      </c>
      <c r="H1456" s="50">
        <v>16</v>
      </c>
    </row>
    <row r="1457" ht="87.75" customHeight="1" spans="1:8">
      <c r="A1457" s="52" t="s">
        <v>1644</v>
      </c>
      <c r="B1457" s="54" t="s">
        <v>10636</v>
      </c>
      <c r="C1457" s="52" t="s">
        <v>10637</v>
      </c>
      <c r="D1457" s="52">
        <v>21.9</v>
      </c>
      <c r="E1457" s="52">
        <v>17</v>
      </c>
      <c r="F1457" s="52">
        <v>11.9</v>
      </c>
      <c r="G1457" s="52">
        <v>43.6</v>
      </c>
      <c r="H1457" s="52">
        <v>33</v>
      </c>
    </row>
    <row r="1458" ht="87.75" customHeight="1" spans="1:8">
      <c r="A1458" s="50" t="s">
        <v>10767</v>
      </c>
      <c r="B1458" s="51" t="s">
        <v>10636</v>
      </c>
      <c r="C1458" s="50" t="s">
        <v>10637</v>
      </c>
      <c r="D1458" s="50">
        <v>25.9</v>
      </c>
      <c r="E1458" s="50">
        <v>12</v>
      </c>
      <c r="F1458" s="50">
        <v>30.4</v>
      </c>
      <c r="G1458" s="50">
        <v>37.1</v>
      </c>
      <c r="H1458" s="50">
        <v>30.8</v>
      </c>
    </row>
    <row r="1459" ht="106.5" customHeight="1" spans="1:8">
      <c r="A1459" s="50" t="s">
        <v>1657</v>
      </c>
      <c r="B1459" s="51" t="s">
        <v>10636</v>
      </c>
      <c r="C1459" s="50" t="s">
        <v>10637</v>
      </c>
      <c r="D1459" s="50">
        <v>19</v>
      </c>
      <c r="E1459" s="50">
        <v>11.4</v>
      </c>
      <c r="F1459" s="50">
        <v>30.3</v>
      </c>
      <c r="G1459" s="50">
        <v>39</v>
      </c>
      <c r="H1459" s="50">
        <v>27.6</v>
      </c>
    </row>
    <row r="1460" ht="87.75" customHeight="1" spans="1:8">
      <c r="A1460" s="50" t="s">
        <v>1658</v>
      </c>
      <c r="B1460" s="51" t="s">
        <v>10636</v>
      </c>
      <c r="C1460" s="50" t="s">
        <v>10637</v>
      </c>
      <c r="D1460" s="50">
        <v>21</v>
      </c>
      <c r="E1460" s="50">
        <v>15</v>
      </c>
      <c r="F1460" s="50">
        <v>22.4</v>
      </c>
      <c r="G1460" s="50">
        <v>41.9</v>
      </c>
      <c r="H1460" s="50">
        <v>19.3</v>
      </c>
    </row>
    <row r="1461" ht="87.75" customHeight="1" spans="1:8">
      <c r="A1461" s="50" t="s">
        <v>1663</v>
      </c>
      <c r="B1461" s="51" t="s">
        <v>10636</v>
      </c>
      <c r="C1461" s="50" t="s">
        <v>10637</v>
      </c>
      <c r="D1461" s="50">
        <v>16.7</v>
      </c>
      <c r="E1461" s="50">
        <v>11</v>
      </c>
      <c r="F1461" s="50">
        <v>26.2</v>
      </c>
      <c r="G1461" s="50">
        <v>37</v>
      </c>
      <c r="H1461" s="50">
        <v>26.4</v>
      </c>
    </row>
    <row r="1462" ht="87.75" customHeight="1" spans="1:8">
      <c r="A1462" s="50" t="s">
        <v>10768</v>
      </c>
      <c r="B1462" s="51" t="s">
        <v>10636</v>
      </c>
      <c r="C1462" s="50" t="s">
        <v>10637</v>
      </c>
      <c r="D1462" s="50">
        <v>15.7</v>
      </c>
      <c r="E1462" s="50">
        <v>8</v>
      </c>
      <c r="F1462" s="50">
        <v>30.5</v>
      </c>
      <c r="G1462" s="50">
        <v>37.3</v>
      </c>
      <c r="H1462" s="50">
        <v>28.5</v>
      </c>
    </row>
    <row r="1463" ht="87.75" customHeight="1" spans="1:8">
      <c r="A1463" s="50" t="s">
        <v>1665</v>
      </c>
      <c r="B1463" s="51" t="s">
        <v>10636</v>
      </c>
      <c r="C1463" s="50" t="s">
        <v>10637</v>
      </c>
      <c r="D1463" s="50">
        <v>23.7</v>
      </c>
      <c r="E1463" s="50">
        <v>22.8</v>
      </c>
      <c r="F1463" s="50">
        <v>12.4</v>
      </c>
      <c r="G1463" s="50">
        <v>62</v>
      </c>
      <c r="H1463" s="50">
        <v>24.4</v>
      </c>
    </row>
    <row r="1464" ht="106.5" customHeight="1" spans="1:8">
      <c r="A1464" s="50" t="s">
        <v>10769</v>
      </c>
      <c r="B1464" s="51" t="s">
        <v>10636</v>
      </c>
      <c r="C1464" s="50" t="s">
        <v>10637</v>
      </c>
      <c r="D1464" s="50">
        <v>27.6</v>
      </c>
      <c r="E1464" s="50">
        <v>25.2</v>
      </c>
      <c r="F1464" s="50">
        <v>12</v>
      </c>
      <c r="G1464" s="50">
        <v>53</v>
      </c>
      <c r="H1464" s="50">
        <v>31.2</v>
      </c>
    </row>
    <row r="1465" ht="106.5" customHeight="1" spans="1:8">
      <c r="A1465" s="50" t="s">
        <v>10770</v>
      </c>
      <c r="B1465" s="51" t="s">
        <v>10636</v>
      </c>
      <c r="C1465" s="50" t="s">
        <v>10637</v>
      </c>
      <c r="D1465" s="50">
        <v>24.6</v>
      </c>
      <c r="E1465" s="50">
        <v>15.1</v>
      </c>
      <c r="F1465" s="50">
        <v>14.3</v>
      </c>
      <c r="G1465" s="50">
        <v>48.2</v>
      </c>
      <c r="H1465" s="50">
        <v>36.8</v>
      </c>
    </row>
    <row r="1466" ht="87.75" customHeight="1" spans="1:8">
      <c r="A1466" s="50" t="s">
        <v>1669</v>
      </c>
      <c r="B1466" s="51" t="s">
        <v>10636</v>
      </c>
      <c r="C1466" s="50" t="s">
        <v>10637</v>
      </c>
      <c r="D1466" s="50">
        <v>22.3</v>
      </c>
      <c r="E1466" s="50">
        <v>24.4</v>
      </c>
      <c r="F1466" s="50">
        <v>11.3</v>
      </c>
      <c r="G1466" s="50">
        <v>47.2</v>
      </c>
      <c r="H1466" s="50">
        <v>24.5</v>
      </c>
    </row>
    <row r="1467" ht="74.25" customHeight="1" spans="1:8">
      <c r="A1467" s="50" t="s">
        <v>10771</v>
      </c>
      <c r="B1467" s="51" t="s">
        <v>10636</v>
      </c>
      <c r="C1467" s="50" t="s">
        <v>10637</v>
      </c>
      <c r="D1467" s="50">
        <v>16.9</v>
      </c>
      <c r="E1467" s="50">
        <v>19.4</v>
      </c>
      <c r="F1467" s="50">
        <v>16.8</v>
      </c>
      <c r="G1467" s="50">
        <v>40.2</v>
      </c>
      <c r="H1467" s="50">
        <v>49.1</v>
      </c>
    </row>
    <row r="1468" ht="87.75" customHeight="1" spans="1:8">
      <c r="A1468" s="50" t="s">
        <v>2196</v>
      </c>
      <c r="B1468" s="51" t="s">
        <v>10636</v>
      </c>
      <c r="C1468" s="50" t="s">
        <v>10637</v>
      </c>
      <c r="D1468" s="50">
        <v>22.2</v>
      </c>
      <c r="E1468" s="50">
        <v>15</v>
      </c>
      <c r="F1468" s="50">
        <v>25.4</v>
      </c>
      <c r="G1468" s="50">
        <v>47.6</v>
      </c>
      <c r="H1468" s="50">
        <v>29.3</v>
      </c>
    </row>
    <row r="1469" ht="91.5" customHeight="1" spans="1:8">
      <c r="A1469" s="50" t="s">
        <v>10772</v>
      </c>
      <c r="B1469" s="51" t="s">
        <v>10636</v>
      </c>
      <c r="C1469" s="50" t="s">
        <v>10637</v>
      </c>
      <c r="D1469" s="50">
        <v>22.6</v>
      </c>
      <c r="E1469" s="50">
        <v>21.3</v>
      </c>
      <c r="F1469" s="50">
        <v>11.7</v>
      </c>
      <c r="G1469" s="50">
        <v>56.6</v>
      </c>
      <c r="H1469" s="50">
        <v>36.8</v>
      </c>
    </row>
    <row r="1470" ht="87.75" customHeight="1" spans="1:8">
      <c r="A1470" s="50" t="s">
        <v>1681</v>
      </c>
      <c r="B1470" s="51" t="s">
        <v>10636</v>
      </c>
      <c r="C1470" s="50" t="s">
        <v>10637</v>
      </c>
      <c r="D1470" s="50">
        <v>15</v>
      </c>
      <c r="E1470" s="50">
        <v>10.4</v>
      </c>
      <c r="F1470" s="50">
        <v>34.3</v>
      </c>
      <c r="G1470" s="50">
        <v>37.4</v>
      </c>
      <c r="H1470" s="50">
        <v>29.5</v>
      </c>
    </row>
    <row r="1471" ht="76.5" customHeight="1" spans="1:8">
      <c r="A1471" s="50" t="s">
        <v>1686</v>
      </c>
      <c r="B1471" s="51" t="s">
        <v>10636</v>
      </c>
      <c r="C1471" s="50" t="s">
        <v>10637</v>
      </c>
      <c r="D1471" s="50">
        <v>16.2</v>
      </c>
      <c r="E1471" s="50">
        <v>12.5</v>
      </c>
      <c r="F1471" s="50">
        <v>35.8</v>
      </c>
      <c r="G1471" s="50">
        <v>42</v>
      </c>
      <c r="H1471" s="50">
        <v>44.6</v>
      </c>
    </row>
    <row r="1472" ht="87.75" customHeight="1" spans="1:8">
      <c r="A1472" s="50" t="s">
        <v>1687</v>
      </c>
      <c r="B1472" s="51" t="s">
        <v>10636</v>
      </c>
      <c r="C1472" s="50" t="s">
        <v>10637</v>
      </c>
      <c r="D1472" s="50">
        <v>16.4</v>
      </c>
      <c r="E1472" s="50">
        <v>12.4</v>
      </c>
      <c r="F1472" s="50">
        <v>24.7</v>
      </c>
      <c r="G1472" s="50">
        <v>41.2</v>
      </c>
      <c r="H1472" s="50">
        <v>41.6</v>
      </c>
    </row>
    <row r="1473" ht="87.75" customHeight="1" spans="1:8">
      <c r="A1473" s="50" t="s">
        <v>10773</v>
      </c>
      <c r="B1473" s="51" t="s">
        <v>10636</v>
      </c>
      <c r="C1473" s="50" t="s">
        <v>10637</v>
      </c>
      <c r="D1473" s="50">
        <v>28.8</v>
      </c>
      <c r="E1473" s="50">
        <v>13.7</v>
      </c>
      <c r="F1473" s="50">
        <v>19.5</v>
      </c>
      <c r="G1473" s="50">
        <v>38.2</v>
      </c>
      <c r="H1473" s="50">
        <v>43.7</v>
      </c>
    </row>
    <row r="1474" ht="87.75" customHeight="1" spans="1:8">
      <c r="A1474" s="50" t="s">
        <v>6478</v>
      </c>
      <c r="B1474" s="51" t="s">
        <v>10636</v>
      </c>
      <c r="C1474" s="50" t="s">
        <v>10637</v>
      </c>
      <c r="D1474" s="50">
        <v>19.8</v>
      </c>
      <c r="E1474" s="50">
        <v>24.2</v>
      </c>
      <c r="F1474" s="50">
        <v>9.4</v>
      </c>
      <c r="G1474" s="50">
        <v>78</v>
      </c>
      <c r="H1474" s="50">
        <v>27.2</v>
      </c>
    </row>
    <row r="1475" ht="91.5" customHeight="1" spans="1:8">
      <c r="A1475" s="50" t="s">
        <v>10774</v>
      </c>
      <c r="B1475" s="51" t="s">
        <v>10636</v>
      </c>
      <c r="C1475" s="50" t="s">
        <v>10637</v>
      </c>
      <c r="D1475" s="50">
        <v>13</v>
      </c>
      <c r="E1475" s="50">
        <v>11.9</v>
      </c>
      <c r="F1475" s="50">
        <v>28.2</v>
      </c>
      <c r="G1475" s="50">
        <v>37</v>
      </c>
      <c r="H1475" s="50">
        <v>58.1</v>
      </c>
    </row>
    <row r="1476" ht="87.75" customHeight="1" spans="1:8">
      <c r="A1476" s="50" t="s">
        <v>10775</v>
      </c>
      <c r="B1476" s="51" t="s">
        <v>10636</v>
      </c>
      <c r="C1476" s="50" t="s">
        <v>10637</v>
      </c>
      <c r="D1476" s="50">
        <v>23.6</v>
      </c>
      <c r="E1476" s="50">
        <v>14.6</v>
      </c>
      <c r="F1476" s="50">
        <v>14.7</v>
      </c>
      <c r="G1476" s="50">
        <v>40.3</v>
      </c>
      <c r="H1476" s="50">
        <v>24.8</v>
      </c>
    </row>
    <row r="1477" ht="87.75" customHeight="1" spans="1:8">
      <c r="A1477" s="50" t="s">
        <v>10776</v>
      </c>
      <c r="B1477" s="51" t="s">
        <v>10636</v>
      </c>
      <c r="C1477" s="50" t="s">
        <v>10637</v>
      </c>
      <c r="D1477" s="50">
        <v>14.4</v>
      </c>
      <c r="E1477" s="50">
        <v>10.3</v>
      </c>
      <c r="F1477" s="50">
        <v>29.9</v>
      </c>
      <c r="G1477" s="50">
        <v>38.5</v>
      </c>
      <c r="H1477" s="50">
        <v>25.4</v>
      </c>
    </row>
    <row r="1478" ht="87.75" customHeight="1" spans="1:8">
      <c r="A1478" s="50" t="s">
        <v>10777</v>
      </c>
      <c r="B1478" s="51" t="s">
        <v>10636</v>
      </c>
      <c r="C1478" s="50" t="s">
        <v>10637</v>
      </c>
      <c r="D1478" s="50">
        <v>17.8</v>
      </c>
      <c r="E1478" s="50">
        <v>16.7</v>
      </c>
      <c r="F1478" s="50">
        <v>27.9</v>
      </c>
      <c r="G1478" s="50">
        <v>40.7</v>
      </c>
      <c r="H1478" s="50">
        <v>41.8</v>
      </c>
    </row>
    <row r="1479" ht="91.5" customHeight="1" spans="1:8">
      <c r="A1479" s="50" t="s">
        <v>10778</v>
      </c>
      <c r="B1479" s="51" t="s">
        <v>10636</v>
      </c>
      <c r="C1479" s="50" t="s">
        <v>10637</v>
      </c>
      <c r="D1479" s="50">
        <v>19.8</v>
      </c>
      <c r="E1479" s="50">
        <v>15.9</v>
      </c>
      <c r="F1479" s="50">
        <v>22.5</v>
      </c>
      <c r="G1479" s="50">
        <v>37.3</v>
      </c>
      <c r="H1479" s="50">
        <v>39.6</v>
      </c>
    </row>
    <row r="1480" ht="60.75" customHeight="1" spans="1:8">
      <c r="A1480" s="55" t="s">
        <v>2264</v>
      </c>
      <c r="B1480" s="56" t="s">
        <v>10636</v>
      </c>
      <c r="C1480" s="55" t="s">
        <v>10637</v>
      </c>
      <c r="D1480" s="55">
        <v>23.8</v>
      </c>
      <c r="E1480" s="55">
        <v>23.2</v>
      </c>
      <c r="F1480" s="55">
        <v>15</v>
      </c>
      <c r="G1480" s="55">
        <v>62.9</v>
      </c>
      <c r="H1480" s="55">
        <v>55.2</v>
      </c>
    </row>
    <row r="1481" ht="87.75" customHeight="1" spans="1:8">
      <c r="A1481" s="50" t="s">
        <v>10779</v>
      </c>
      <c r="B1481" s="51" t="s">
        <v>10636</v>
      </c>
      <c r="C1481" s="50" t="s">
        <v>10637</v>
      </c>
      <c r="D1481" s="50">
        <v>16.8</v>
      </c>
      <c r="E1481" s="50">
        <v>9.1</v>
      </c>
      <c r="F1481" s="50">
        <v>40.1</v>
      </c>
      <c r="G1481" s="50">
        <v>38.4</v>
      </c>
      <c r="H1481" s="50">
        <v>38.9</v>
      </c>
    </row>
    <row r="1482" ht="87.75" customHeight="1" spans="1:8">
      <c r="A1482" s="50" t="s">
        <v>10780</v>
      </c>
      <c r="B1482" s="51" t="s">
        <v>10636</v>
      </c>
      <c r="C1482" s="50" t="s">
        <v>10637</v>
      </c>
      <c r="D1482" s="50">
        <v>19.9</v>
      </c>
      <c r="E1482" s="50">
        <v>13.2</v>
      </c>
      <c r="F1482" s="50">
        <v>28.9</v>
      </c>
      <c r="G1482" s="50">
        <v>39.7</v>
      </c>
      <c r="H1482" s="50">
        <v>38.4</v>
      </c>
    </row>
    <row r="1483" ht="87.75" customHeight="1" spans="1:8">
      <c r="A1483" s="50" t="s">
        <v>10781</v>
      </c>
      <c r="B1483" s="51" t="s">
        <v>10636</v>
      </c>
      <c r="C1483" s="50" t="s">
        <v>10637</v>
      </c>
      <c r="D1483" s="50">
        <v>16.6</v>
      </c>
      <c r="E1483" s="50">
        <v>8.6</v>
      </c>
      <c r="F1483" s="50">
        <v>46.8</v>
      </c>
      <c r="G1483" s="50">
        <v>37.9</v>
      </c>
      <c r="H1483" s="50">
        <v>22.9</v>
      </c>
    </row>
    <row r="1484" ht="74.25" customHeight="1" spans="1:8">
      <c r="A1484" s="50" t="s">
        <v>10782</v>
      </c>
      <c r="B1484" s="51" t="s">
        <v>10636</v>
      </c>
      <c r="C1484" s="50" t="s">
        <v>10637</v>
      </c>
      <c r="D1484" s="50">
        <v>20.3</v>
      </c>
      <c r="E1484" s="50">
        <v>28.5</v>
      </c>
      <c r="F1484" s="50">
        <v>9.5</v>
      </c>
      <c r="G1484" s="50">
        <v>41.3</v>
      </c>
      <c r="H1484" s="50">
        <v>43.8</v>
      </c>
    </row>
    <row r="1485" ht="106.5" customHeight="1" spans="1:8">
      <c r="A1485" s="50" t="s">
        <v>10783</v>
      </c>
      <c r="B1485" s="51" t="s">
        <v>10636</v>
      </c>
      <c r="C1485" s="50" t="s">
        <v>10637</v>
      </c>
      <c r="D1485" s="50">
        <v>17.9</v>
      </c>
      <c r="E1485" s="50">
        <v>7.8</v>
      </c>
      <c r="F1485" s="50">
        <v>31.3</v>
      </c>
      <c r="G1485" s="50">
        <v>37.4</v>
      </c>
      <c r="H1485" s="50">
        <v>16.4</v>
      </c>
    </row>
    <row r="1486" ht="106.5" customHeight="1" spans="1:8">
      <c r="A1486" s="50" t="s">
        <v>10784</v>
      </c>
      <c r="B1486" s="51" t="s">
        <v>10636</v>
      </c>
      <c r="C1486" s="50" t="s">
        <v>10637</v>
      </c>
      <c r="D1486" s="50">
        <v>18</v>
      </c>
      <c r="E1486" s="50">
        <v>14.7</v>
      </c>
      <c r="F1486" s="50">
        <v>32.1</v>
      </c>
      <c r="G1486" s="50">
        <v>43.2</v>
      </c>
      <c r="H1486" s="50">
        <v>47.7</v>
      </c>
    </row>
    <row r="1487" ht="121.5" customHeight="1" spans="1:8">
      <c r="A1487" s="50" t="s">
        <v>6240</v>
      </c>
      <c r="B1487" s="51" t="s">
        <v>10636</v>
      </c>
      <c r="C1487" s="50" t="s">
        <v>10637</v>
      </c>
      <c r="D1487" s="50">
        <v>20.8</v>
      </c>
      <c r="E1487" s="50">
        <v>13.5</v>
      </c>
      <c r="F1487" s="50">
        <v>30</v>
      </c>
      <c r="G1487" s="50">
        <v>46.9</v>
      </c>
      <c r="H1487" s="50">
        <v>17</v>
      </c>
    </row>
    <row r="1488" ht="87.75" customHeight="1" spans="1:8">
      <c r="A1488" s="50" t="s">
        <v>6782</v>
      </c>
      <c r="B1488" s="51" t="s">
        <v>10636</v>
      </c>
      <c r="C1488" s="50" t="s">
        <v>10637</v>
      </c>
      <c r="D1488" s="50">
        <v>21.5</v>
      </c>
      <c r="E1488" s="50">
        <v>10.5</v>
      </c>
      <c r="F1488" s="50">
        <v>4.6</v>
      </c>
      <c r="G1488" s="50">
        <v>37.1</v>
      </c>
      <c r="H1488" s="50">
        <v>45.5</v>
      </c>
    </row>
    <row r="1489" ht="61.5" customHeight="1" spans="1:8">
      <c r="A1489" s="55" t="s">
        <v>10785</v>
      </c>
      <c r="B1489" s="56" t="s">
        <v>10636</v>
      </c>
      <c r="C1489" s="55" t="s">
        <v>10637</v>
      </c>
      <c r="D1489" s="55">
        <v>15.9</v>
      </c>
      <c r="E1489" s="55">
        <v>9.6</v>
      </c>
      <c r="F1489" s="55">
        <v>39.2</v>
      </c>
      <c r="G1489" s="55">
        <v>38.8</v>
      </c>
      <c r="H1489" s="55">
        <v>23</v>
      </c>
    </row>
    <row r="1490" ht="61.5" customHeight="1" spans="1:8">
      <c r="A1490" s="55" t="s">
        <v>10786</v>
      </c>
      <c r="B1490" s="56" t="s">
        <v>10636</v>
      </c>
      <c r="C1490" s="55" t="s">
        <v>10637</v>
      </c>
      <c r="D1490" s="55">
        <v>19.7</v>
      </c>
      <c r="E1490" s="55">
        <v>8.7</v>
      </c>
      <c r="F1490" s="55">
        <v>40.4</v>
      </c>
      <c r="G1490" s="55">
        <v>38.6</v>
      </c>
      <c r="H1490" s="55">
        <v>20.5</v>
      </c>
    </row>
    <row r="1491" ht="87.75" customHeight="1" spans="1:8">
      <c r="A1491" s="50" t="s">
        <v>2293</v>
      </c>
      <c r="B1491" s="51" t="s">
        <v>10636</v>
      </c>
      <c r="C1491" s="50" t="s">
        <v>10637</v>
      </c>
      <c r="D1491" s="50">
        <v>18.3</v>
      </c>
      <c r="E1491" s="50">
        <v>12.4</v>
      </c>
      <c r="F1491" s="50">
        <v>15.5</v>
      </c>
      <c r="G1491" s="50">
        <v>37</v>
      </c>
      <c r="H1491" s="50">
        <v>67.7</v>
      </c>
    </row>
    <row r="1492" ht="87.75" customHeight="1" spans="1:8">
      <c r="A1492" s="50" t="s">
        <v>10787</v>
      </c>
      <c r="B1492" s="51" t="s">
        <v>10636</v>
      </c>
      <c r="C1492" s="50" t="s">
        <v>10637</v>
      </c>
      <c r="D1492" s="50">
        <v>16.2</v>
      </c>
      <c r="E1492" s="50">
        <v>11.5</v>
      </c>
      <c r="F1492" s="50">
        <v>28.6</v>
      </c>
      <c r="G1492" s="50">
        <v>42.1</v>
      </c>
      <c r="H1492" s="50">
        <v>28.2</v>
      </c>
    </row>
    <row r="1493" ht="87.75" customHeight="1" spans="1:8">
      <c r="A1493" s="50" t="s">
        <v>2296</v>
      </c>
      <c r="B1493" s="51" t="s">
        <v>10636</v>
      </c>
      <c r="C1493" s="50" t="s">
        <v>10637</v>
      </c>
      <c r="D1493" s="50">
        <v>18.4</v>
      </c>
      <c r="E1493" s="50">
        <v>17.6</v>
      </c>
      <c r="F1493" s="50">
        <v>15.8</v>
      </c>
      <c r="G1493" s="50">
        <v>41</v>
      </c>
      <c r="H1493" s="50">
        <v>28.6</v>
      </c>
    </row>
    <row r="1494" ht="74.25" customHeight="1" spans="1:8">
      <c r="A1494" s="50" t="s">
        <v>2230</v>
      </c>
      <c r="B1494" s="51" t="s">
        <v>10636</v>
      </c>
      <c r="C1494" s="50" t="s">
        <v>10637</v>
      </c>
      <c r="D1494" s="50">
        <v>18.5</v>
      </c>
      <c r="E1494" s="50">
        <v>16</v>
      </c>
      <c r="F1494" s="50">
        <v>30.7</v>
      </c>
      <c r="G1494" s="50">
        <v>40.3</v>
      </c>
      <c r="H1494" s="50">
        <v>31.6</v>
      </c>
    </row>
    <row r="1495" ht="87.75" customHeight="1" spans="1:8">
      <c r="A1495" s="50" t="s">
        <v>10788</v>
      </c>
      <c r="B1495" s="51" t="s">
        <v>10636</v>
      </c>
      <c r="C1495" s="50" t="s">
        <v>10637</v>
      </c>
      <c r="D1495" s="50">
        <v>17.8</v>
      </c>
      <c r="E1495" s="50">
        <v>15.4</v>
      </c>
      <c r="F1495" s="50">
        <v>26.4</v>
      </c>
      <c r="G1495" s="50">
        <v>37.7</v>
      </c>
      <c r="H1495" s="50">
        <v>28.9</v>
      </c>
    </row>
    <row r="1496" ht="74.25" customHeight="1" spans="1:8">
      <c r="A1496" s="50" t="s">
        <v>2309</v>
      </c>
      <c r="B1496" s="51" t="s">
        <v>10636</v>
      </c>
      <c r="C1496" s="50" t="s">
        <v>10637</v>
      </c>
      <c r="D1496" s="50">
        <v>22.7</v>
      </c>
      <c r="E1496" s="50">
        <v>15.2</v>
      </c>
      <c r="F1496" s="50">
        <v>24.7</v>
      </c>
      <c r="G1496" s="50">
        <v>37.3</v>
      </c>
      <c r="H1496" s="50">
        <v>36</v>
      </c>
    </row>
    <row r="1497" ht="106.5" customHeight="1" spans="1:8">
      <c r="A1497" s="50" t="s">
        <v>10789</v>
      </c>
      <c r="B1497" s="51" t="s">
        <v>10636</v>
      </c>
      <c r="C1497" s="50" t="s">
        <v>10637</v>
      </c>
      <c r="D1497" s="50">
        <v>16.7</v>
      </c>
      <c r="E1497" s="50">
        <v>12.7</v>
      </c>
      <c r="F1497" s="50">
        <v>23</v>
      </c>
      <c r="G1497" s="50">
        <v>39</v>
      </c>
      <c r="H1497" s="50">
        <v>26.3</v>
      </c>
    </row>
    <row r="1498" ht="87.75" customHeight="1" spans="1:8">
      <c r="A1498" s="50" t="s">
        <v>2244</v>
      </c>
      <c r="B1498" s="51" t="s">
        <v>10636</v>
      </c>
      <c r="C1498" s="50" t="s">
        <v>10637</v>
      </c>
      <c r="D1498" s="50">
        <v>21</v>
      </c>
      <c r="E1498" s="50">
        <v>24</v>
      </c>
      <c r="F1498" s="50">
        <v>20.1</v>
      </c>
      <c r="G1498" s="50">
        <v>37.4</v>
      </c>
      <c r="H1498" s="50">
        <v>41</v>
      </c>
    </row>
    <row r="1499" ht="87.75" customHeight="1" spans="1:8">
      <c r="A1499" s="50" t="s">
        <v>2318</v>
      </c>
      <c r="B1499" s="51" t="s">
        <v>10636</v>
      </c>
      <c r="C1499" s="50" t="s">
        <v>10637</v>
      </c>
      <c r="D1499" s="50">
        <v>13.7</v>
      </c>
      <c r="E1499" s="50">
        <v>10</v>
      </c>
      <c r="F1499" s="50">
        <v>33.8</v>
      </c>
      <c r="G1499" s="50">
        <v>38.3</v>
      </c>
      <c r="H1499" s="50">
        <v>18.6</v>
      </c>
    </row>
    <row r="1500" ht="87.75" customHeight="1" spans="1:8">
      <c r="A1500" s="50" t="s">
        <v>2328</v>
      </c>
      <c r="B1500" s="51" t="s">
        <v>10636</v>
      </c>
      <c r="C1500" s="50" t="s">
        <v>10637</v>
      </c>
      <c r="D1500" s="50">
        <v>17.1</v>
      </c>
      <c r="E1500" s="50">
        <v>14.3</v>
      </c>
      <c r="F1500" s="50">
        <v>39.2</v>
      </c>
      <c r="G1500" s="50">
        <v>41.1</v>
      </c>
      <c r="H1500" s="50">
        <v>19.3</v>
      </c>
    </row>
    <row r="1501" ht="87.75" customHeight="1" spans="1:8">
      <c r="A1501" s="50" t="s">
        <v>2330</v>
      </c>
      <c r="B1501" s="51" t="s">
        <v>10636</v>
      </c>
      <c r="C1501" s="50" t="s">
        <v>10637</v>
      </c>
      <c r="D1501" s="50">
        <v>14.7</v>
      </c>
      <c r="E1501" s="50">
        <v>14.2</v>
      </c>
      <c r="F1501" s="50">
        <v>25.6</v>
      </c>
      <c r="G1501" s="50">
        <v>37.3</v>
      </c>
      <c r="H1501" s="50">
        <v>18.2</v>
      </c>
    </row>
    <row r="1502" ht="87.75" customHeight="1" spans="1:8">
      <c r="A1502" s="50" t="s">
        <v>2332</v>
      </c>
      <c r="B1502" s="51" t="s">
        <v>10636</v>
      </c>
      <c r="C1502" s="50" t="s">
        <v>10637</v>
      </c>
      <c r="D1502" s="50">
        <v>22.3</v>
      </c>
      <c r="E1502" s="50">
        <v>13.4</v>
      </c>
      <c r="F1502" s="50">
        <v>27.4</v>
      </c>
      <c r="G1502" s="50">
        <v>53.5</v>
      </c>
      <c r="H1502" s="50">
        <v>26.8</v>
      </c>
    </row>
    <row r="1503" ht="87.75" customHeight="1" spans="1:8">
      <c r="A1503" s="50" t="s">
        <v>2250</v>
      </c>
      <c r="B1503" s="51" t="s">
        <v>10636</v>
      </c>
      <c r="C1503" s="50" t="s">
        <v>10637</v>
      </c>
      <c r="D1503" s="50">
        <v>24.6</v>
      </c>
      <c r="E1503" s="50">
        <v>12.3</v>
      </c>
      <c r="F1503" s="50">
        <v>23</v>
      </c>
      <c r="G1503" s="50">
        <v>39.4</v>
      </c>
      <c r="H1503" s="50">
        <v>24.3</v>
      </c>
    </row>
    <row r="1504" ht="87.75" customHeight="1" spans="1:8">
      <c r="A1504" s="50" t="s">
        <v>10790</v>
      </c>
      <c r="B1504" s="51" t="s">
        <v>10636</v>
      </c>
      <c r="C1504" s="50" t="s">
        <v>10637</v>
      </c>
      <c r="D1504" s="50">
        <v>19.3</v>
      </c>
      <c r="E1504" s="50">
        <v>14.8</v>
      </c>
      <c r="F1504" s="50">
        <v>28.1</v>
      </c>
      <c r="G1504" s="50">
        <v>37.2</v>
      </c>
      <c r="H1504" s="50">
        <v>28.3</v>
      </c>
    </row>
    <row r="1505" ht="87.75" customHeight="1" spans="1:8">
      <c r="A1505" s="50" t="s">
        <v>2344</v>
      </c>
      <c r="B1505" s="51" t="s">
        <v>10636</v>
      </c>
      <c r="C1505" s="50" t="s">
        <v>10637</v>
      </c>
      <c r="D1505" s="50">
        <v>21.7</v>
      </c>
      <c r="E1505" s="50">
        <v>20.4</v>
      </c>
      <c r="F1505" s="50">
        <v>11.5</v>
      </c>
      <c r="G1505" s="50">
        <v>52.7</v>
      </c>
      <c r="H1505" s="50">
        <v>30.8</v>
      </c>
    </row>
    <row r="1506" ht="87.75" customHeight="1" spans="1:8">
      <c r="A1506" s="50" t="s">
        <v>6113</v>
      </c>
      <c r="B1506" s="51" t="s">
        <v>10636</v>
      </c>
      <c r="C1506" s="50" t="s">
        <v>10637</v>
      </c>
      <c r="D1506" s="50">
        <v>18.2</v>
      </c>
      <c r="E1506" s="50">
        <v>21.7</v>
      </c>
      <c r="F1506" s="50">
        <v>16.7</v>
      </c>
      <c r="G1506" s="50">
        <v>55.8</v>
      </c>
      <c r="H1506" s="50">
        <v>35.8</v>
      </c>
    </row>
    <row r="1507" ht="91.5" customHeight="1" spans="1:8">
      <c r="A1507" s="50" t="s">
        <v>10791</v>
      </c>
      <c r="B1507" s="51" t="s">
        <v>10636</v>
      </c>
      <c r="C1507" s="50" t="s">
        <v>10637</v>
      </c>
      <c r="D1507" s="50">
        <v>17.6</v>
      </c>
      <c r="E1507" s="50">
        <v>8.9</v>
      </c>
      <c r="F1507" s="50">
        <v>7.1</v>
      </c>
      <c r="G1507" s="50">
        <v>37</v>
      </c>
      <c r="H1507" s="50">
        <v>24.8</v>
      </c>
    </row>
    <row r="1508" ht="87.75" customHeight="1" spans="1:8">
      <c r="A1508" s="50" t="s">
        <v>2252</v>
      </c>
      <c r="B1508" s="51" t="s">
        <v>10636</v>
      </c>
      <c r="C1508" s="50" t="s">
        <v>10637</v>
      </c>
      <c r="D1508" s="50">
        <v>20.1</v>
      </c>
      <c r="E1508" s="50">
        <v>14.9</v>
      </c>
      <c r="F1508" s="50">
        <v>30.3</v>
      </c>
      <c r="G1508" s="50">
        <v>45.6</v>
      </c>
      <c r="H1508" s="50">
        <v>34.8</v>
      </c>
    </row>
    <row r="1509" ht="87.75" customHeight="1" spans="1:8">
      <c r="A1509" s="50" t="s">
        <v>10792</v>
      </c>
      <c r="B1509" s="51" t="s">
        <v>10636</v>
      </c>
      <c r="C1509" s="50" t="s">
        <v>10637</v>
      </c>
      <c r="D1509" s="50">
        <v>15.9</v>
      </c>
      <c r="E1509" s="50">
        <v>12.1</v>
      </c>
      <c r="F1509" s="50">
        <v>31.8</v>
      </c>
      <c r="G1509" s="50">
        <v>40.3</v>
      </c>
      <c r="H1509" s="50">
        <v>23.6</v>
      </c>
    </row>
    <row r="1510" ht="87.75" customHeight="1" spans="1:8">
      <c r="A1510" s="50" t="s">
        <v>10793</v>
      </c>
      <c r="B1510" s="51" t="s">
        <v>10636</v>
      </c>
      <c r="C1510" s="50" t="s">
        <v>10637</v>
      </c>
      <c r="D1510" s="50">
        <v>21.9</v>
      </c>
      <c r="E1510" s="50">
        <v>9.5</v>
      </c>
      <c r="F1510" s="50">
        <v>30.4</v>
      </c>
      <c r="G1510" s="50">
        <v>37.7</v>
      </c>
      <c r="H1510" s="50">
        <v>18</v>
      </c>
    </row>
    <row r="1511" ht="76.5" customHeight="1" spans="1:8">
      <c r="A1511" s="50" t="s">
        <v>10794</v>
      </c>
      <c r="B1511" s="51" t="s">
        <v>10795</v>
      </c>
      <c r="C1511" s="50" t="s">
        <v>10796</v>
      </c>
      <c r="D1511" s="50">
        <v>22.7</v>
      </c>
      <c r="E1511" s="50">
        <v>8.8</v>
      </c>
      <c r="F1511" s="50">
        <v>10.6</v>
      </c>
      <c r="G1511" s="50">
        <v>37</v>
      </c>
      <c r="H1511" s="50">
        <v>34.9</v>
      </c>
    </row>
    <row r="1512" ht="54" customHeight="1" spans="1:8">
      <c r="A1512" s="50" t="s">
        <v>6126</v>
      </c>
      <c r="B1512" s="51" t="s">
        <v>10795</v>
      </c>
      <c r="C1512" s="50" t="s">
        <v>10796</v>
      </c>
      <c r="D1512" s="50">
        <v>21.1</v>
      </c>
      <c r="E1512" s="50">
        <v>11.7</v>
      </c>
      <c r="F1512" s="50">
        <v>13.4</v>
      </c>
      <c r="G1512" s="50">
        <v>40.8</v>
      </c>
      <c r="H1512" s="50">
        <v>24.1</v>
      </c>
    </row>
    <row r="1513" ht="54" customHeight="1" spans="1:8">
      <c r="A1513" s="50" t="s">
        <v>6266</v>
      </c>
      <c r="B1513" s="51" t="s">
        <v>10795</v>
      </c>
      <c r="C1513" s="50" t="s">
        <v>10796</v>
      </c>
      <c r="D1513" s="50">
        <v>12.7</v>
      </c>
      <c r="E1513" s="50">
        <v>8.5</v>
      </c>
      <c r="F1513" s="50">
        <v>22.2</v>
      </c>
      <c r="G1513" s="50">
        <v>37.2</v>
      </c>
      <c r="H1513" s="50">
        <v>24.8</v>
      </c>
    </row>
    <row r="1514" ht="61.5" customHeight="1" spans="1:8">
      <c r="A1514" s="50" t="s">
        <v>446</v>
      </c>
      <c r="B1514" s="51" t="s">
        <v>10795</v>
      </c>
      <c r="C1514" s="50" t="s">
        <v>10796</v>
      </c>
      <c r="D1514" s="50">
        <v>16.7</v>
      </c>
      <c r="E1514" s="50">
        <v>11.7</v>
      </c>
      <c r="F1514" s="50">
        <v>13.3</v>
      </c>
      <c r="G1514" s="50">
        <v>37</v>
      </c>
      <c r="H1514" s="50">
        <v>35.7</v>
      </c>
    </row>
    <row r="1515" ht="54" customHeight="1" spans="1:8">
      <c r="A1515" s="50" t="s">
        <v>6287</v>
      </c>
      <c r="B1515" s="51" t="s">
        <v>10795</v>
      </c>
      <c r="C1515" s="50" t="s">
        <v>10796</v>
      </c>
      <c r="D1515" s="50">
        <v>20</v>
      </c>
      <c r="E1515" s="50">
        <v>11.6</v>
      </c>
      <c r="F1515" s="50">
        <v>13.4</v>
      </c>
      <c r="G1515" s="50">
        <v>38</v>
      </c>
      <c r="H1515" s="50">
        <v>28.8</v>
      </c>
    </row>
    <row r="1516" ht="76.5" customHeight="1" spans="1:8">
      <c r="A1516" s="50" t="s">
        <v>10797</v>
      </c>
      <c r="B1516" s="51" t="s">
        <v>10795</v>
      </c>
      <c r="C1516" s="50" t="s">
        <v>10796</v>
      </c>
      <c r="D1516" s="50">
        <v>15.9</v>
      </c>
      <c r="E1516" s="50">
        <v>7.8</v>
      </c>
      <c r="F1516" s="50">
        <v>8.9</v>
      </c>
      <c r="G1516" s="50">
        <v>36.9</v>
      </c>
      <c r="H1516" s="50">
        <v>48.1</v>
      </c>
    </row>
    <row r="1517" ht="54" customHeight="1" spans="1:8">
      <c r="A1517" s="50" t="s">
        <v>5969</v>
      </c>
      <c r="B1517" s="51" t="s">
        <v>10795</v>
      </c>
      <c r="C1517" s="50" t="s">
        <v>10796</v>
      </c>
      <c r="D1517" s="50">
        <v>27.9</v>
      </c>
      <c r="E1517" s="50">
        <v>9.6</v>
      </c>
      <c r="F1517" s="50">
        <v>11.8</v>
      </c>
      <c r="G1517" s="50">
        <v>37.5</v>
      </c>
      <c r="H1517" s="50">
        <v>17.5</v>
      </c>
    </row>
    <row r="1518" ht="54" customHeight="1" spans="1:8">
      <c r="A1518" s="50" t="s">
        <v>10798</v>
      </c>
      <c r="B1518" s="51" t="s">
        <v>10795</v>
      </c>
      <c r="C1518" s="50" t="s">
        <v>10796</v>
      </c>
      <c r="D1518" s="50">
        <v>17</v>
      </c>
      <c r="E1518" s="50">
        <v>8.5</v>
      </c>
      <c r="F1518" s="50">
        <v>9.7</v>
      </c>
      <c r="G1518" s="50">
        <v>37.5</v>
      </c>
      <c r="H1518" s="50">
        <v>30.6</v>
      </c>
    </row>
    <row r="1519" ht="91.5" customHeight="1" spans="1:8">
      <c r="A1519" s="50" t="s">
        <v>10799</v>
      </c>
      <c r="B1519" s="51" t="s">
        <v>10795</v>
      </c>
      <c r="C1519" s="50" t="s">
        <v>10796</v>
      </c>
      <c r="D1519" s="50">
        <v>22.6</v>
      </c>
      <c r="E1519" s="50">
        <v>8.4</v>
      </c>
      <c r="F1519" s="50">
        <v>3</v>
      </c>
      <c r="G1519" s="50">
        <v>37</v>
      </c>
      <c r="H1519" s="50">
        <v>24.3</v>
      </c>
    </row>
    <row r="1520" ht="91.5" customHeight="1" spans="1:8">
      <c r="A1520" s="50" t="s">
        <v>10800</v>
      </c>
      <c r="B1520" s="51" t="s">
        <v>10795</v>
      </c>
      <c r="C1520" s="50" t="s">
        <v>10796</v>
      </c>
      <c r="D1520" s="50">
        <v>14.5</v>
      </c>
      <c r="E1520" s="50">
        <v>7.6</v>
      </c>
      <c r="F1520" s="50">
        <v>10.7</v>
      </c>
      <c r="G1520" s="50">
        <v>36.9</v>
      </c>
      <c r="H1520" s="50">
        <v>33.4</v>
      </c>
    </row>
    <row r="1521" ht="76.5" customHeight="1" spans="1:8">
      <c r="A1521" s="50" t="s">
        <v>10801</v>
      </c>
      <c r="B1521" s="51" t="s">
        <v>10795</v>
      </c>
      <c r="C1521" s="50" t="s">
        <v>10796</v>
      </c>
      <c r="D1521" s="50">
        <v>12.8</v>
      </c>
      <c r="E1521" s="50">
        <v>8.1</v>
      </c>
      <c r="F1521" s="50">
        <v>14.4</v>
      </c>
      <c r="G1521" s="50">
        <v>37.7</v>
      </c>
      <c r="H1521" s="50">
        <v>25</v>
      </c>
    </row>
    <row r="1522" ht="106.5" customHeight="1" spans="1:8">
      <c r="A1522" s="50" t="s">
        <v>10802</v>
      </c>
      <c r="B1522" s="51" t="s">
        <v>10795</v>
      </c>
      <c r="C1522" s="50" t="s">
        <v>10796</v>
      </c>
      <c r="D1522" s="50">
        <v>14.7</v>
      </c>
      <c r="E1522" s="50">
        <v>9</v>
      </c>
      <c r="F1522" s="50">
        <v>10.7</v>
      </c>
      <c r="G1522" s="50">
        <v>38.5</v>
      </c>
      <c r="H1522" s="50">
        <v>23.7</v>
      </c>
    </row>
    <row r="1523" ht="136.5" customHeight="1" spans="1:8">
      <c r="A1523" s="50" t="s">
        <v>10803</v>
      </c>
      <c r="B1523" s="51" t="s">
        <v>10795</v>
      </c>
      <c r="C1523" s="50" t="s">
        <v>10796</v>
      </c>
      <c r="D1523" s="50">
        <v>17.9</v>
      </c>
      <c r="E1523" s="50">
        <v>8.6</v>
      </c>
      <c r="F1523" s="50">
        <v>5.7</v>
      </c>
      <c r="G1523" s="50">
        <v>37</v>
      </c>
      <c r="H1523" s="50">
        <v>24.7</v>
      </c>
    </row>
    <row r="1524" ht="106.5" customHeight="1" spans="1:8">
      <c r="A1524" s="50" t="s">
        <v>10804</v>
      </c>
      <c r="B1524" s="51" t="s">
        <v>10795</v>
      </c>
      <c r="C1524" s="50" t="s">
        <v>10796</v>
      </c>
      <c r="D1524" s="50">
        <v>17.9</v>
      </c>
      <c r="E1524" s="50">
        <v>7.9</v>
      </c>
      <c r="F1524" s="50">
        <v>6.6</v>
      </c>
      <c r="G1524" s="50">
        <v>37.1</v>
      </c>
      <c r="H1524" s="50">
        <v>24.8</v>
      </c>
    </row>
    <row r="1525" ht="106.5" customHeight="1" spans="1:8">
      <c r="A1525" s="50" t="s">
        <v>10805</v>
      </c>
      <c r="B1525" s="51" t="s">
        <v>10795</v>
      </c>
      <c r="C1525" s="50" t="s">
        <v>10796</v>
      </c>
      <c r="D1525" s="50">
        <v>13.1</v>
      </c>
      <c r="E1525" s="50">
        <v>8.7</v>
      </c>
      <c r="F1525" s="50">
        <v>13.3</v>
      </c>
      <c r="G1525" s="50">
        <v>37.2</v>
      </c>
      <c r="H1525" s="50">
        <v>30.5</v>
      </c>
    </row>
    <row r="1526" ht="91.5" customHeight="1" spans="1:8">
      <c r="A1526" s="50" t="s">
        <v>10806</v>
      </c>
      <c r="B1526" s="51" t="s">
        <v>10795</v>
      </c>
      <c r="C1526" s="50" t="s">
        <v>10796</v>
      </c>
      <c r="D1526" s="50">
        <v>18.7</v>
      </c>
      <c r="E1526" s="50">
        <v>9.9</v>
      </c>
      <c r="F1526" s="50">
        <v>14.7</v>
      </c>
      <c r="G1526" s="50">
        <v>40.8</v>
      </c>
      <c r="H1526" s="50">
        <v>27.2</v>
      </c>
    </row>
    <row r="1527" ht="76.5" customHeight="1" spans="1:8">
      <c r="A1527" s="50" t="s">
        <v>10807</v>
      </c>
      <c r="B1527" s="51" t="s">
        <v>10795</v>
      </c>
      <c r="C1527" s="50" t="s">
        <v>10796</v>
      </c>
      <c r="D1527" s="50">
        <v>15.8</v>
      </c>
      <c r="E1527" s="50">
        <v>10.3</v>
      </c>
      <c r="F1527" s="50">
        <v>12.5</v>
      </c>
      <c r="G1527" s="50">
        <v>46</v>
      </c>
      <c r="H1527" s="50">
        <v>30.5</v>
      </c>
    </row>
    <row r="1528" ht="76.5" customHeight="1" spans="1:8">
      <c r="A1528" s="50" t="s">
        <v>10808</v>
      </c>
      <c r="B1528" s="51" t="s">
        <v>10795</v>
      </c>
      <c r="C1528" s="50" t="s">
        <v>10796</v>
      </c>
      <c r="D1528" s="50">
        <v>14</v>
      </c>
      <c r="E1528" s="50">
        <v>8.7</v>
      </c>
      <c r="F1528" s="50">
        <v>9.1</v>
      </c>
      <c r="G1528" s="50">
        <v>37</v>
      </c>
      <c r="H1528" s="50">
        <v>32</v>
      </c>
    </row>
    <row r="1529" ht="61.5" customHeight="1" spans="1:8">
      <c r="A1529" s="50" t="s">
        <v>451</v>
      </c>
      <c r="B1529" s="51" t="s">
        <v>10795</v>
      </c>
      <c r="C1529" s="50" t="s">
        <v>10796</v>
      </c>
      <c r="D1529" s="50">
        <v>20</v>
      </c>
      <c r="E1529" s="50">
        <v>8.1</v>
      </c>
      <c r="F1529" s="50">
        <v>11.3</v>
      </c>
      <c r="G1529" s="50">
        <v>37.1</v>
      </c>
      <c r="H1529" s="50">
        <v>32.7</v>
      </c>
    </row>
    <row r="1530" ht="54" customHeight="1" spans="1:8">
      <c r="A1530" s="50" t="s">
        <v>576</v>
      </c>
      <c r="B1530" s="51" t="s">
        <v>10795</v>
      </c>
      <c r="C1530" s="50" t="s">
        <v>10796</v>
      </c>
      <c r="D1530" s="50">
        <v>21.6</v>
      </c>
      <c r="E1530" s="50">
        <v>11.1</v>
      </c>
      <c r="F1530" s="50">
        <v>14.6</v>
      </c>
      <c r="G1530" s="50">
        <v>44.2</v>
      </c>
      <c r="H1530" s="50">
        <v>19.5</v>
      </c>
    </row>
    <row r="1531" ht="54" customHeight="1" spans="1:8">
      <c r="A1531" s="50" t="s">
        <v>10809</v>
      </c>
      <c r="B1531" s="51" t="s">
        <v>10795</v>
      </c>
      <c r="C1531" s="50" t="s">
        <v>10796</v>
      </c>
      <c r="D1531" s="50">
        <v>16.5</v>
      </c>
      <c r="E1531" s="50">
        <v>7.8</v>
      </c>
      <c r="F1531" s="50">
        <v>15.1</v>
      </c>
      <c r="G1531" s="50">
        <v>37.2</v>
      </c>
      <c r="H1531" s="50">
        <v>40.5</v>
      </c>
    </row>
    <row r="1532" ht="46.5" customHeight="1" spans="1:8">
      <c r="A1532" s="55" t="s">
        <v>10810</v>
      </c>
      <c r="B1532" s="56" t="s">
        <v>10795</v>
      </c>
      <c r="C1532" s="55" t="s">
        <v>10796</v>
      </c>
      <c r="D1532" s="55">
        <v>16.3</v>
      </c>
      <c r="E1532" s="55">
        <v>9.3</v>
      </c>
      <c r="F1532" s="55">
        <v>4.2</v>
      </c>
      <c r="G1532" s="55">
        <v>40.2</v>
      </c>
      <c r="H1532" s="55">
        <v>17.9</v>
      </c>
    </row>
    <row r="1533" ht="54" customHeight="1" spans="1:8">
      <c r="A1533" s="50" t="s">
        <v>10811</v>
      </c>
      <c r="B1533" s="51" t="s">
        <v>10795</v>
      </c>
      <c r="C1533" s="50" t="s">
        <v>10796</v>
      </c>
      <c r="D1533" s="50">
        <v>16.7</v>
      </c>
      <c r="E1533" s="50">
        <v>11.2</v>
      </c>
      <c r="F1533" s="50">
        <v>6</v>
      </c>
      <c r="G1533" s="50">
        <v>36.9</v>
      </c>
      <c r="H1533" s="50">
        <v>22.3</v>
      </c>
    </row>
    <row r="1534" ht="54" customHeight="1" spans="1:8">
      <c r="A1534" s="50" t="s">
        <v>10812</v>
      </c>
      <c r="B1534" s="51" t="s">
        <v>10795</v>
      </c>
      <c r="C1534" s="50" t="s">
        <v>10796</v>
      </c>
      <c r="D1534" s="50">
        <v>18.6</v>
      </c>
      <c r="E1534" s="50">
        <v>7.8</v>
      </c>
      <c r="F1534" s="50">
        <v>14.5</v>
      </c>
      <c r="G1534" s="50">
        <v>37</v>
      </c>
      <c r="H1534" s="50">
        <v>28.8</v>
      </c>
    </row>
    <row r="1535" ht="54" customHeight="1" spans="1:8">
      <c r="A1535" s="50" t="s">
        <v>10813</v>
      </c>
      <c r="B1535" s="51" t="s">
        <v>10795</v>
      </c>
      <c r="C1535" s="50" t="s">
        <v>10796</v>
      </c>
      <c r="D1535" s="50">
        <v>14.8</v>
      </c>
      <c r="E1535" s="50">
        <v>8.3</v>
      </c>
      <c r="F1535" s="50">
        <v>13.3</v>
      </c>
      <c r="G1535" s="50">
        <v>36.9</v>
      </c>
      <c r="H1535" s="50">
        <v>43.2</v>
      </c>
    </row>
    <row r="1536" ht="54" customHeight="1" spans="1:8">
      <c r="A1536" s="55" t="s">
        <v>454</v>
      </c>
      <c r="B1536" s="56" t="s">
        <v>10795</v>
      </c>
      <c r="C1536" s="55" t="s">
        <v>10796</v>
      </c>
      <c r="D1536" s="55">
        <v>21.5</v>
      </c>
      <c r="E1536" s="55">
        <v>10</v>
      </c>
      <c r="F1536" s="55">
        <v>7.3</v>
      </c>
      <c r="G1536" s="55">
        <v>45.8</v>
      </c>
      <c r="H1536" s="55">
        <v>64.5</v>
      </c>
    </row>
    <row r="1537" ht="76.5" customHeight="1" spans="1:8">
      <c r="A1537" s="55" t="s">
        <v>10814</v>
      </c>
      <c r="B1537" s="56" t="s">
        <v>10795</v>
      </c>
      <c r="C1537" s="55" t="s">
        <v>10796</v>
      </c>
      <c r="D1537" s="55">
        <v>19.2</v>
      </c>
      <c r="E1537" s="55">
        <v>11.4</v>
      </c>
      <c r="F1537" s="55">
        <v>7.8</v>
      </c>
      <c r="G1537" s="55">
        <v>50.6</v>
      </c>
      <c r="H1537" s="55">
        <v>38.3</v>
      </c>
    </row>
    <row r="1538" ht="106.5" customHeight="1" spans="1:8">
      <c r="A1538" s="50" t="s">
        <v>459</v>
      </c>
      <c r="B1538" s="51" t="s">
        <v>10795</v>
      </c>
      <c r="C1538" s="50" t="s">
        <v>10796</v>
      </c>
      <c r="D1538" s="50">
        <v>12.7</v>
      </c>
      <c r="E1538" s="50">
        <v>9.4</v>
      </c>
      <c r="F1538" s="50">
        <v>10.6</v>
      </c>
      <c r="G1538" s="50">
        <v>36.9</v>
      </c>
      <c r="H1538" s="50">
        <v>28.2</v>
      </c>
    </row>
    <row r="1539" ht="76.5" customHeight="1" spans="1:8">
      <c r="A1539" s="50" t="s">
        <v>6822</v>
      </c>
      <c r="B1539" s="51" t="s">
        <v>10795</v>
      </c>
      <c r="C1539" s="50" t="s">
        <v>10796</v>
      </c>
      <c r="D1539" s="50">
        <v>20.2</v>
      </c>
      <c r="E1539" s="50">
        <v>14.6</v>
      </c>
      <c r="F1539" s="50">
        <v>9.5</v>
      </c>
      <c r="G1539" s="50">
        <v>37.6</v>
      </c>
      <c r="H1539" s="50">
        <v>22</v>
      </c>
    </row>
    <row r="1540" ht="54" customHeight="1" spans="1:8">
      <c r="A1540" s="50" t="s">
        <v>10815</v>
      </c>
      <c r="B1540" s="51" t="s">
        <v>10795</v>
      </c>
      <c r="C1540" s="50" t="s">
        <v>10796</v>
      </c>
      <c r="D1540" s="50">
        <v>13.8</v>
      </c>
      <c r="E1540" s="50">
        <v>8.5</v>
      </c>
      <c r="F1540" s="50">
        <v>8.1</v>
      </c>
      <c r="G1540" s="50">
        <v>37</v>
      </c>
      <c r="H1540" s="50">
        <v>46.3</v>
      </c>
    </row>
    <row r="1541" ht="54" customHeight="1" spans="1:8">
      <c r="A1541" s="50" t="s">
        <v>10816</v>
      </c>
      <c r="B1541" s="51" t="s">
        <v>10795</v>
      </c>
      <c r="C1541" s="50" t="s">
        <v>10796</v>
      </c>
      <c r="D1541" s="50">
        <v>20.9</v>
      </c>
      <c r="E1541" s="50">
        <v>8.2</v>
      </c>
      <c r="F1541" s="50">
        <v>16.8</v>
      </c>
      <c r="G1541" s="50">
        <v>37</v>
      </c>
      <c r="H1541" s="50">
        <v>35.7</v>
      </c>
    </row>
    <row r="1542" ht="54" customHeight="1" spans="1:8">
      <c r="A1542" s="50" t="s">
        <v>10817</v>
      </c>
      <c r="B1542" s="51" t="s">
        <v>10795</v>
      </c>
      <c r="C1542" s="50" t="s">
        <v>10796</v>
      </c>
      <c r="D1542" s="50">
        <v>18.3</v>
      </c>
      <c r="E1542" s="50">
        <v>8.3</v>
      </c>
      <c r="F1542" s="50">
        <v>18.2</v>
      </c>
      <c r="G1542" s="50">
        <v>37.1</v>
      </c>
      <c r="H1542" s="50">
        <v>35.9</v>
      </c>
    </row>
    <row r="1543" ht="76.5" customHeight="1" spans="1:8">
      <c r="A1543" s="50" t="s">
        <v>10818</v>
      </c>
      <c r="B1543" s="51" t="s">
        <v>10795</v>
      </c>
      <c r="C1543" s="50" t="s">
        <v>10796</v>
      </c>
      <c r="D1543" s="50">
        <v>15.6</v>
      </c>
      <c r="E1543" s="50">
        <v>8.5</v>
      </c>
      <c r="F1543" s="50">
        <v>23.2</v>
      </c>
      <c r="G1543" s="50">
        <v>37.1</v>
      </c>
      <c r="H1543" s="50">
        <v>23</v>
      </c>
    </row>
    <row r="1544" ht="61.5" customHeight="1" spans="1:8">
      <c r="A1544" s="50" t="s">
        <v>10819</v>
      </c>
      <c r="B1544" s="51" t="s">
        <v>10795</v>
      </c>
      <c r="C1544" s="50" t="s">
        <v>10796</v>
      </c>
      <c r="D1544" s="50">
        <v>19.1</v>
      </c>
      <c r="E1544" s="50">
        <v>9.4</v>
      </c>
      <c r="F1544" s="50">
        <v>9.3</v>
      </c>
      <c r="G1544" s="50">
        <v>38.8</v>
      </c>
      <c r="H1544" s="50">
        <v>21.4</v>
      </c>
    </row>
    <row r="1545" ht="39.75" customHeight="1" spans="1:8">
      <c r="A1545" s="52" t="s">
        <v>10820</v>
      </c>
      <c r="B1545" s="53" t="s">
        <v>10795</v>
      </c>
      <c r="C1545" s="52" t="s">
        <v>10796</v>
      </c>
      <c r="D1545" s="52">
        <v>15</v>
      </c>
      <c r="E1545" s="52">
        <v>9.3</v>
      </c>
      <c r="F1545" s="52">
        <v>11.1</v>
      </c>
      <c r="G1545" s="52">
        <v>38</v>
      </c>
      <c r="H1545" s="52">
        <v>25.2</v>
      </c>
    </row>
    <row r="1546" ht="54" customHeight="1" spans="1:8">
      <c r="A1546" s="50" t="s">
        <v>10821</v>
      </c>
      <c r="B1546" s="51" t="s">
        <v>10795</v>
      </c>
      <c r="C1546" s="50" t="s">
        <v>10796</v>
      </c>
      <c r="D1546" s="50">
        <v>16.3</v>
      </c>
      <c r="E1546" s="50">
        <v>10.1</v>
      </c>
      <c r="F1546" s="50">
        <v>15</v>
      </c>
      <c r="G1546" s="50">
        <v>43.1</v>
      </c>
      <c r="H1546" s="50">
        <v>28.3</v>
      </c>
    </row>
    <row r="1547" ht="61.5" customHeight="1" spans="1:8">
      <c r="A1547" s="50" t="s">
        <v>10822</v>
      </c>
      <c r="B1547" s="51" t="s">
        <v>10795</v>
      </c>
      <c r="C1547" s="50" t="s">
        <v>10796</v>
      </c>
      <c r="D1547" s="50">
        <v>16.3</v>
      </c>
      <c r="E1547" s="50">
        <v>9</v>
      </c>
      <c r="F1547" s="50">
        <v>10.5</v>
      </c>
      <c r="G1547" s="50">
        <v>36.9</v>
      </c>
      <c r="H1547" s="50">
        <v>33.7</v>
      </c>
    </row>
    <row r="1548" ht="54" customHeight="1" spans="1:8">
      <c r="A1548" s="50" t="s">
        <v>10823</v>
      </c>
      <c r="B1548" s="51" t="s">
        <v>10795</v>
      </c>
      <c r="C1548" s="50" t="s">
        <v>10796</v>
      </c>
      <c r="D1548" s="50">
        <v>14.8</v>
      </c>
      <c r="E1548" s="50">
        <v>8.9</v>
      </c>
      <c r="F1548" s="50">
        <v>11.1</v>
      </c>
      <c r="G1548" s="50">
        <v>37.5</v>
      </c>
      <c r="H1548" s="50">
        <v>18.6</v>
      </c>
    </row>
    <row r="1549" ht="54" customHeight="1" spans="1:8">
      <c r="A1549" s="50" t="s">
        <v>10824</v>
      </c>
      <c r="B1549" s="51" t="s">
        <v>10795</v>
      </c>
      <c r="C1549" s="50" t="s">
        <v>10796</v>
      </c>
      <c r="D1549" s="50">
        <v>17.9</v>
      </c>
      <c r="E1549" s="50">
        <v>10</v>
      </c>
      <c r="F1549" s="50">
        <v>5.1</v>
      </c>
      <c r="G1549" s="50">
        <v>38.1</v>
      </c>
      <c r="H1549" s="50">
        <v>18.6</v>
      </c>
    </row>
    <row r="1550" ht="61.5" customHeight="1" spans="1:8">
      <c r="A1550" s="50" t="s">
        <v>510</v>
      </c>
      <c r="B1550" s="51" t="s">
        <v>10795</v>
      </c>
      <c r="C1550" s="50" t="s">
        <v>10796</v>
      </c>
      <c r="D1550" s="50">
        <v>14.2</v>
      </c>
      <c r="E1550" s="50">
        <v>7.8</v>
      </c>
      <c r="F1550" s="50">
        <v>24.4</v>
      </c>
      <c r="G1550" s="50">
        <v>36.9</v>
      </c>
      <c r="H1550" s="50">
        <v>18.2</v>
      </c>
    </row>
    <row r="1551" ht="91.5" customHeight="1" spans="1:8">
      <c r="A1551" s="50" t="s">
        <v>5953</v>
      </c>
      <c r="B1551" s="51" t="s">
        <v>10795</v>
      </c>
      <c r="C1551" s="50" t="s">
        <v>10796</v>
      </c>
      <c r="D1551" s="50">
        <v>15</v>
      </c>
      <c r="E1551" s="50">
        <v>16.1</v>
      </c>
      <c r="F1551" s="50">
        <v>10.5</v>
      </c>
      <c r="G1551" s="50">
        <v>46.1</v>
      </c>
      <c r="H1551" s="50">
        <v>34.3</v>
      </c>
    </row>
    <row r="1552" ht="76.5" customHeight="1" spans="1:8">
      <c r="A1552" s="50" t="s">
        <v>10825</v>
      </c>
      <c r="B1552" s="51" t="s">
        <v>10795</v>
      </c>
      <c r="C1552" s="50" t="s">
        <v>10796</v>
      </c>
      <c r="D1552" s="50">
        <v>15.1</v>
      </c>
      <c r="E1552" s="50">
        <v>9.1</v>
      </c>
      <c r="F1552" s="50">
        <v>7.3</v>
      </c>
      <c r="G1552" s="50">
        <v>39.8</v>
      </c>
      <c r="H1552" s="50">
        <v>18.5</v>
      </c>
    </row>
    <row r="1553" ht="54" customHeight="1" spans="1:8">
      <c r="A1553" s="50" t="s">
        <v>10826</v>
      </c>
      <c r="B1553" s="51" t="s">
        <v>10795</v>
      </c>
      <c r="C1553" s="50" t="s">
        <v>10796</v>
      </c>
      <c r="D1553" s="50">
        <v>14.9</v>
      </c>
      <c r="E1553" s="50">
        <v>9.4</v>
      </c>
      <c r="F1553" s="50">
        <v>8.9</v>
      </c>
      <c r="G1553" s="50">
        <v>37.5</v>
      </c>
      <c r="H1553" s="50">
        <v>27.9</v>
      </c>
    </row>
    <row r="1554" ht="54" customHeight="1" spans="1:8">
      <c r="A1554" s="50" t="s">
        <v>6361</v>
      </c>
      <c r="B1554" s="51" t="s">
        <v>10795</v>
      </c>
      <c r="C1554" s="50" t="s">
        <v>10796</v>
      </c>
      <c r="D1554" s="50">
        <v>16.4</v>
      </c>
      <c r="E1554" s="50">
        <v>10.5</v>
      </c>
      <c r="F1554" s="50">
        <v>13.6</v>
      </c>
      <c r="G1554" s="50">
        <v>39</v>
      </c>
      <c r="H1554" s="50">
        <v>30.7</v>
      </c>
    </row>
    <row r="1555" ht="54" customHeight="1" spans="1:8">
      <c r="A1555" s="50" t="s">
        <v>6068</v>
      </c>
      <c r="B1555" s="51" t="s">
        <v>10795</v>
      </c>
      <c r="C1555" s="50" t="s">
        <v>10796</v>
      </c>
      <c r="D1555" s="50">
        <v>25.3</v>
      </c>
      <c r="E1555" s="50">
        <v>11.7</v>
      </c>
      <c r="F1555" s="50">
        <v>8.6</v>
      </c>
      <c r="G1555" s="50">
        <v>40.4</v>
      </c>
      <c r="H1555" s="50">
        <v>26.2</v>
      </c>
    </row>
    <row r="1556" ht="54" customHeight="1" spans="1:8">
      <c r="A1556" s="50" t="s">
        <v>10827</v>
      </c>
      <c r="B1556" s="51" t="s">
        <v>10795</v>
      </c>
      <c r="C1556" s="50" t="s">
        <v>10796</v>
      </c>
      <c r="D1556" s="50">
        <v>18.3</v>
      </c>
      <c r="E1556" s="50">
        <v>7.7</v>
      </c>
      <c r="F1556" s="50">
        <v>12.1</v>
      </c>
      <c r="G1556" s="50">
        <v>37.1</v>
      </c>
      <c r="H1556" s="50">
        <v>29.2</v>
      </c>
    </row>
    <row r="1557" ht="54" customHeight="1" spans="1:8">
      <c r="A1557" s="50" t="s">
        <v>10828</v>
      </c>
      <c r="B1557" s="51" t="s">
        <v>10795</v>
      </c>
      <c r="C1557" s="50" t="s">
        <v>10796</v>
      </c>
      <c r="D1557" s="50">
        <v>17.6</v>
      </c>
      <c r="E1557" s="50">
        <v>14.5</v>
      </c>
      <c r="F1557" s="50">
        <v>13.8</v>
      </c>
      <c r="G1557" s="50">
        <v>46</v>
      </c>
      <c r="H1557" s="50">
        <v>38.3</v>
      </c>
    </row>
    <row r="1558" ht="61.5" customHeight="1" spans="1:8">
      <c r="A1558" s="50" t="s">
        <v>10829</v>
      </c>
      <c r="B1558" s="51" t="s">
        <v>10795</v>
      </c>
      <c r="C1558" s="50" t="s">
        <v>10796</v>
      </c>
      <c r="D1558" s="50">
        <v>22.3</v>
      </c>
      <c r="E1558" s="50">
        <v>15.1</v>
      </c>
      <c r="F1558" s="50">
        <v>2.9</v>
      </c>
      <c r="G1558" s="50">
        <v>49.2</v>
      </c>
      <c r="H1558" s="50">
        <v>19.7</v>
      </c>
    </row>
    <row r="1559" ht="76.5" customHeight="1" spans="1:8">
      <c r="A1559" s="52" t="s">
        <v>462</v>
      </c>
      <c r="B1559" s="54" t="s">
        <v>10795</v>
      </c>
      <c r="C1559" s="52" t="s">
        <v>10796</v>
      </c>
      <c r="D1559" s="52">
        <v>17.6</v>
      </c>
      <c r="E1559" s="52">
        <v>9.8</v>
      </c>
      <c r="F1559" s="52">
        <v>21.9</v>
      </c>
      <c r="G1559" s="52">
        <v>41.4</v>
      </c>
      <c r="H1559" s="52">
        <v>21.6</v>
      </c>
    </row>
    <row r="1560" ht="54" customHeight="1" spans="1:8">
      <c r="A1560" s="50" t="s">
        <v>10830</v>
      </c>
      <c r="B1560" s="51" t="s">
        <v>10795</v>
      </c>
      <c r="C1560" s="50" t="s">
        <v>10796</v>
      </c>
      <c r="D1560" s="50">
        <v>16.8</v>
      </c>
      <c r="E1560" s="50">
        <v>10.8</v>
      </c>
      <c r="F1560" s="50">
        <v>11.9</v>
      </c>
      <c r="G1560" s="50">
        <v>37.9</v>
      </c>
      <c r="H1560" s="50">
        <v>21.5</v>
      </c>
    </row>
    <row r="1561" ht="54" customHeight="1" spans="1:8">
      <c r="A1561" s="50" t="s">
        <v>465</v>
      </c>
      <c r="B1561" s="51" t="s">
        <v>10795</v>
      </c>
      <c r="C1561" s="50" t="s">
        <v>10796</v>
      </c>
      <c r="D1561" s="50">
        <v>17.3</v>
      </c>
      <c r="E1561" s="50">
        <v>9.8</v>
      </c>
      <c r="F1561" s="50">
        <v>18.9</v>
      </c>
      <c r="G1561" s="50">
        <v>39.9</v>
      </c>
      <c r="H1561" s="50">
        <v>23.3</v>
      </c>
    </row>
    <row r="1562" ht="54" customHeight="1" spans="1:8">
      <c r="A1562" s="50" t="s">
        <v>10831</v>
      </c>
      <c r="B1562" s="51" t="s">
        <v>10795</v>
      </c>
      <c r="C1562" s="50" t="s">
        <v>10796</v>
      </c>
      <c r="D1562" s="50">
        <v>13.9</v>
      </c>
      <c r="E1562" s="50">
        <v>9.5</v>
      </c>
      <c r="F1562" s="50">
        <v>16.7</v>
      </c>
      <c r="G1562" s="50">
        <v>37.5</v>
      </c>
      <c r="H1562" s="50">
        <v>47.4</v>
      </c>
    </row>
    <row r="1563" ht="54" customHeight="1" spans="1:8">
      <c r="A1563" s="50" t="s">
        <v>6366</v>
      </c>
      <c r="B1563" s="51" t="s">
        <v>10795</v>
      </c>
      <c r="C1563" s="50" t="s">
        <v>10796</v>
      </c>
      <c r="D1563" s="50">
        <v>19.5</v>
      </c>
      <c r="E1563" s="50">
        <v>8.4</v>
      </c>
      <c r="F1563" s="50">
        <v>10.9</v>
      </c>
      <c r="G1563" s="50">
        <v>37.1</v>
      </c>
      <c r="H1563" s="50">
        <v>17.7</v>
      </c>
    </row>
    <row r="1564" ht="54" customHeight="1" spans="1:8">
      <c r="A1564" s="50" t="s">
        <v>10832</v>
      </c>
      <c r="B1564" s="51" t="s">
        <v>10795</v>
      </c>
      <c r="C1564" s="50" t="s">
        <v>10796</v>
      </c>
      <c r="D1564" s="50">
        <v>22.3</v>
      </c>
      <c r="E1564" s="50">
        <v>11.2</v>
      </c>
      <c r="F1564" s="50">
        <v>12.3</v>
      </c>
      <c r="G1564" s="50">
        <v>47.8</v>
      </c>
      <c r="H1564" s="50">
        <v>28.4</v>
      </c>
    </row>
    <row r="1565" ht="54" customHeight="1" spans="1:8">
      <c r="A1565" s="50" t="s">
        <v>6403</v>
      </c>
      <c r="B1565" s="51" t="s">
        <v>10795</v>
      </c>
      <c r="C1565" s="50" t="s">
        <v>10796</v>
      </c>
      <c r="D1565" s="50">
        <v>24.7</v>
      </c>
      <c r="E1565" s="50">
        <v>8.6</v>
      </c>
      <c r="F1565" s="50">
        <v>14.6</v>
      </c>
      <c r="G1565" s="50">
        <v>39.6</v>
      </c>
      <c r="H1565" s="50">
        <v>16.8</v>
      </c>
    </row>
    <row r="1566" ht="54" customHeight="1" spans="1:8">
      <c r="A1566" s="50" t="s">
        <v>6128</v>
      </c>
      <c r="B1566" s="51" t="s">
        <v>10795</v>
      </c>
      <c r="C1566" s="50" t="s">
        <v>10796</v>
      </c>
      <c r="D1566" s="50">
        <v>17.3</v>
      </c>
      <c r="E1566" s="50">
        <v>10.1</v>
      </c>
      <c r="F1566" s="50">
        <v>5.4</v>
      </c>
      <c r="G1566" s="50">
        <v>37.9</v>
      </c>
      <c r="H1566" s="50">
        <v>30.3</v>
      </c>
    </row>
    <row r="1567" ht="54" customHeight="1" spans="1:8">
      <c r="A1567" s="50" t="s">
        <v>10833</v>
      </c>
      <c r="B1567" s="51" t="s">
        <v>10795</v>
      </c>
      <c r="C1567" s="50" t="s">
        <v>10796</v>
      </c>
      <c r="D1567" s="50">
        <v>12</v>
      </c>
      <c r="E1567" s="50">
        <v>8.9</v>
      </c>
      <c r="F1567" s="50">
        <v>31</v>
      </c>
      <c r="G1567" s="50">
        <v>40.1</v>
      </c>
      <c r="H1567" s="50">
        <v>23.4</v>
      </c>
    </row>
    <row r="1568" ht="61.5" customHeight="1" spans="1:8">
      <c r="A1568" s="50" t="s">
        <v>10834</v>
      </c>
      <c r="B1568" s="51" t="s">
        <v>10795</v>
      </c>
      <c r="C1568" s="50" t="s">
        <v>10796</v>
      </c>
      <c r="D1568" s="50">
        <v>16.1</v>
      </c>
      <c r="E1568" s="50">
        <v>9</v>
      </c>
      <c r="F1568" s="50">
        <v>6.3</v>
      </c>
      <c r="G1568" s="50">
        <v>37</v>
      </c>
      <c r="H1568" s="50">
        <v>38.5</v>
      </c>
    </row>
    <row r="1569" ht="54" customHeight="1" spans="1:8">
      <c r="A1569" s="50" t="s">
        <v>10835</v>
      </c>
      <c r="B1569" s="51" t="s">
        <v>10795</v>
      </c>
      <c r="C1569" s="50" t="s">
        <v>10796</v>
      </c>
      <c r="D1569" s="50">
        <v>14.3</v>
      </c>
      <c r="E1569" s="50">
        <v>11</v>
      </c>
      <c r="F1569" s="50">
        <v>9.8</v>
      </c>
      <c r="G1569" s="50">
        <v>37.6</v>
      </c>
      <c r="H1569" s="50">
        <v>42.6</v>
      </c>
    </row>
    <row r="1570" ht="61.5" customHeight="1" spans="1:8">
      <c r="A1570" s="50" t="s">
        <v>10836</v>
      </c>
      <c r="B1570" s="51" t="s">
        <v>10795</v>
      </c>
      <c r="C1570" s="50" t="s">
        <v>10796</v>
      </c>
      <c r="D1570" s="50">
        <v>13.6</v>
      </c>
      <c r="E1570" s="50">
        <v>8.2</v>
      </c>
      <c r="F1570" s="50">
        <v>31.5</v>
      </c>
      <c r="G1570" s="50">
        <v>36.9</v>
      </c>
      <c r="H1570" s="50">
        <v>18.3</v>
      </c>
    </row>
    <row r="1571" ht="61.5" customHeight="1" spans="1:8">
      <c r="A1571" s="50" t="s">
        <v>10837</v>
      </c>
      <c r="B1571" s="51" t="s">
        <v>10795</v>
      </c>
      <c r="C1571" s="50" t="s">
        <v>10796</v>
      </c>
      <c r="D1571" s="50">
        <v>15.8</v>
      </c>
      <c r="E1571" s="50">
        <v>9.4</v>
      </c>
      <c r="F1571" s="50">
        <v>20.3</v>
      </c>
      <c r="G1571" s="50">
        <v>37.3</v>
      </c>
      <c r="H1571" s="50">
        <v>49</v>
      </c>
    </row>
    <row r="1572" ht="61.5" customHeight="1" spans="1:8">
      <c r="A1572" s="50" t="s">
        <v>469</v>
      </c>
      <c r="B1572" s="51" t="s">
        <v>10795</v>
      </c>
      <c r="C1572" s="50" t="s">
        <v>10796</v>
      </c>
      <c r="D1572" s="50">
        <v>17.4</v>
      </c>
      <c r="E1572" s="50">
        <v>14.8</v>
      </c>
      <c r="F1572" s="50">
        <v>17.1</v>
      </c>
      <c r="G1572" s="50">
        <v>37.2</v>
      </c>
      <c r="H1572" s="50">
        <v>19.8</v>
      </c>
    </row>
    <row r="1573" ht="76.5" customHeight="1" spans="1:8">
      <c r="A1573" s="50" t="s">
        <v>558</v>
      </c>
      <c r="B1573" s="51" t="s">
        <v>10795</v>
      </c>
      <c r="C1573" s="50" t="s">
        <v>10796</v>
      </c>
      <c r="D1573" s="50">
        <v>19.7</v>
      </c>
      <c r="E1573" s="50">
        <v>11.1</v>
      </c>
      <c r="F1573" s="50">
        <v>16.3</v>
      </c>
      <c r="G1573" s="50">
        <v>37.1</v>
      </c>
      <c r="H1573" s="50">
        <v>18.1</v>
      </c>
    </row>
    <row r="1574" ht="106.5" customHeight="1" spans="1:8">
      <c r="A1574" s="50" t="s">
        <v>10838</v>
      </c>
      <c r="B1574" s="51" t="s">
        <v>10795</v>
      </c>
      <c r="C1574" s="50" t="s">
        <v>10796</v>
      </c>
      <c r="D1574" s="50">
        <v>22.1</v>
      </c>
      <c r="E1574" s="50">
        <v>12.4</v>
      </c>
      <c r="F1574" s="50">
        <v>11.3</v>
      </c>
      <c r="G1574" s="50">
        <v>40</v>
      </c>
      <c r="H1574" s="50">
        <v>29.6</v>
      </c>
    </row>
    <row r="1575" ht="76.5" customHeight="1" spans="1:8">
      <c r="A1575" s="50" t="s">
        <v>561</v>
      </c>
      <c r="B1575" s="51" t="s">
        <v>10795</v>
      </c>
      <c r="C1575" s="50" t="s">
        <v>10796</v>
      </c>
      <c r="D1575" s="50">
        <v>22.9</v>
      </c>
      <c r="E1575" s="50">
        <v>13.3</v>
      </c>
      <c r="F1575" s="50">
        <v>11.4</v>
      </c>
      <c r="G1575" s="50">
        <v>37.4</v>
      </c>
      <c r="H1575" s="50">
        <v>19.1</v>
      </c>
    </row>
    <row r="1576" ht="121.5" customHeight="1" spans="1:8">
      <c r="A1576" s="50" t="s">
        <v>10839</v>
      </c>
      <c r="B1576" s="51" t="s">
        <v>10795</v>
      </c>
      <c r="C1576" s="50" t="s">
        <v>10796</v>
      </c>
      <c r="D1576" s="50">
        <v>22.2</v>
      </c>
      <c r="E1576" s="50">
        <v>9.3</v>
      </c>
      <c r="F1576" s="50">
        <v>4.8</v>
      </c>
      <c r="G1576" s="50">
        <v>37</v>
      </c>
      <c r="H1576" s="50">
        <v>17.9</v>
      </c>
    </row>
    <row r="1577" ht="91.5" customHeight="1" spans="1:8">
      <c r="A1577" s="50" t="s">
        <v>10840</v>
      </c>
      <c r="B1577" s="51" t="s">
        <v>10795</v>
      </c>
      <c r="C1577" s="50" t="s">
        <v>10796</v>
      </c>
      <c r="D1577" s="50">
        <v>15</v>
      </c>
      <c r="E1577" s="50">
        <v>8.8</v>
      </c>
      <c r="F1577" s="50">
        <v>16</v>
      </c>
      <c r="G1577" s="50">
        <v>37.5</v>
      </c>
      <c r="H1577" s="50">
        <v>26</v>
      </c>
    </row>
    <row r="1578" ht="76.5" customHeight="1" spans="1:8">
      <c r="A1578" s="50" t="s">
        <v>10841</v>
      </c>
      <c r="B1578" s="51" t="s">
        <v>10795</v>
      </c>
      <c r="C1578" s="50" t="s">
        <v>10796</v>
      </c>
      <c r="D1578" s="50">
        <v>21.3</v>
      </c>
      <c r="E1578" s="50">
        <v>13.6</v>
      </c>
      <c r="F1578" s="50">
        <v>15.5</v>
      </c>
      <c r="G1578" s="50">
        <v>39.3</v>
      </c>
      <c r="H1578" s="50">
        <v>24.7</v>
      </c>
    </row>
    <row r="1579" ht="166.5" customHeight="1" spans="1:8">
      <c r="A1579" s="50" t="s">
        <v>10842</v>
      </c>
      <c r="B1579" s="51" t="s">
        <v>10795</v>
      </c>
      <c r="C1579" s="50" t="s">
        <v>10796</v>
      </c>
      <c r="D1579" s="50">
        <v>18.1</v>
      </c>
      <c r="E1579" s="50">
        <v>12.4</v>
      </c>
      <c r="F1579" s="50">
        <v>19.9</v>
      </c>
      <c r="G1579" s="50">
        <v>36.9</v>
      </c>
      <c r="H1579" s="50">
        <v>21.7</v>
      </c>
    </row>
    <row r="1580" ht="91.5" customHeight="1" spans="1:8">
      <c r="A1580" s="50" t="s">
        <v>566</v>
      </c>
      <c r="B1580" s="51" t="s">
        <v>10795</v>
      </c>
      <c r="C1580" s="50" t="s">
        <v>10796</v>
      </c>
      <c r="D1580" s="50">
        <v>14</v>
      </c>
      <c r="E1580" s="50">
        <v>9.4</v>
      </c>
      <c r="F1580" s="50">
        <v>23</v>
      </c>
      <c r="G1580" s="50">
        <v>36.9</v>
      </c>
      <c r="H1580" s="50">
        <v>21.1</v>
      </c>
    </row>
    <row r="1581" ht="106.5" customHeight="1" spans="1:8">
      <c r="A1581" s="50" t="s">
        <v>10843</v>
      </c>
      <c r="B1581" s="51" t="s">
        <v>10795</v>
      </c>
      <c r="C1581" s="50" t="s">
        <v>10796</v>
      </c>
      <c r="D1581" s="50">
        <v>16.6</v>
      </c>
      <c r="E1581" s="50">
        <v>7.4</v>
      </c>
      <c r="F1581" s="50">
        <v>4.1</v>
      </c>
      <c r="G1581" s="50">
        <v>36.9</v>
      </c>
      <c r="H1581" s="50">
        <v>17.3</v>
      </c>
    </row>
    <row r="1582" ht="54" customHeight="1" spans="1:8">
      <c r="A1582" s="50" t="s">
        <v>10844</v>
      </c>
      <c r="B1582" s="51" t="s">
        <v>10795</v>
      </c>
      <c r="C1582" s="50" t="s">
        <v>10796</v>
      </c>
      <c r="D1582" s="50">
        <v>16.7</v>
      </c>
      <c r="E1582" s="50">
        <v>9.6</v>
      </c>
      <c r="F1582" s="50">
        <v>14.9</v>
      </c>
      <c r="G1582" s="50">
        <v>40</v>
      </c>
      <c r="H1582" s="50">
        <v>24.2</v>
      </c>
    </row>
    <row r="1583" ht="76.5" customHeight="1" spans="1:8">
      <c r="A1583" s="50" t="s">
        <v>563</v>
      </c>
      <c r="B1583" s="51" t="s">
        <v>10795</v>
      </c>
      <c r="C1583" s="50" t="s">
        <v>10796</v>
      </c>
      <c r="D1583" s="50">
        <v>18</v>
      </c>
      <c r="E1583" s="50">
        <v>10.8</v>
      </c>
      <c r="F1583" s="50">
        <v>18.6</v>
      </c>
      <c r="G1583" s="50">
        <v>37.9</v>
      </c>
      <c r="H1583" s="50">
        <v>22.9</v>
      </c>
    </row>
    <row r="1584" ht="106.5" customHeight="1" spans="1:8">
      <c r="A1584" s="50" t="s">
        <v>10845</v>
      </c>
      <c r="B1584" s="51" t="s">
        <v>10795</v>
      </c>
      <c r="C1584" s="50" t="s">
        <v>10796</v>
      </c>
      <c r="D1584" s="50">
        <v>16.4</v>
      </c>
      <c r="E1584" s="50">
        <v>8.8</v>
      </c>
      <c r="F1584" s="50">
        <v>12.6</v>
      </c>
      <c r="G1584" s="50">
        <v>37.1</v>
      </c>
      <c r="H1584" s="50">
        <v>20.1</v>
      </c>
    </row>
    <row r="1585" ht="76.5" customHeight="1" spans="1:8">
      <c r="A1585" s="50" t="s">
        <v>10846</v>
      </c>
      <c r="B1585" s="51" t="s">
        <v>10795</v>
      </c>
      <c r="C1585" s="50" t="s">
        <v>10796</v>
      </c>
      <c r="D1585" s="50">
        <v>18.1</v>
      </c>
      <c r="E1585" s="50">
        <v>10.4</v>
      </c>
      <c r="F1585" s="50">
        <v>17.4</v>
      </c>
      <c r="G1585" s="50">
        <v>41.9</v>
      </c>
      <c r="H1585" s="50">
        <v>23.2</v>
      </c>
    </row>
    <row r="1586" ht="91.5" customHeight="1" spans="1:8">
      <c r="A1586" s="50" t="s">
        <v>10847</v>
      </c>
      <c r="B1586" s="51" t="s">
        <v>10795</v>
      </c>
      <c r="C1586" s="50" t="s">
        <v>10796</v>
      </c>
      <c r="D1586" s="50">
        <v>20</v>
      </c>
      <c r="E1586" s="50">
        <v>11.6</v>
      </c>
      <c r="F1586" s="50">
        <v>13.7</v>
      </c>
      <c r="G1586" s="50">
        <v>40.4</v>
      </c>
      <c r="H1586" s="50">
        <v>20.7</v>
      </c>
    </row>
    <row r="1587" ht="54" customHeight="1" spans="1:8">
      <c r="A1587" s="50" t="s">
        <v>10848</v>
      </c>
      <c r="B1587" s="51" t="s">
        <v>10795</v>
      </c>
      <c r="C1587" s="50" t="s">
        <v>10796</v>
      </c>
      <c r="D1587" s="50">
        <v>19.5</v>
      </c>
      <c r="E1587" s="50">
        <v>10.7</v>
      </c>
      <c r="F1587" s="50">
        <v>12.7</v>
      </c>
      <c r="G1587" s="50">
        <v>39</v>
      </c>
      <c r="H1587" s="50">
        <v>23.6</v>
      </c>
    </row>
    <row r="1588" ht="76.5" customHeight="1" spans="1:8">
      <c r="A1588" s="50" t="s">
        <v>10849</v>
      </c>
      <c r="B1588" s="51" t="s">
        <v>10795</v>
      </c>
      <c r="C1588" s="50" t="s">
        <v>10796</v>
      </c>
      <c r="D1588" s="50">
        <v>18.4</v>
      </c>
      <c r="E1588" s="50">
        <v>8.1</v>
      </c>
      <c r="F1588" s="50">
        <v>13</v>
      </c>
      <c r="G1588" s="50">
        <v>36.9</v>
      </c>
      <c r="H1588" s="50">
        <v>21.7</v>
      </c>
    </row>
    <row r="1589" ht="61.5" customHeight="1" spans="1:8">
      <c r="A1589" s="50" t="s">
        <v>10850</v>
      </c>
      <c r="B1589" s="51" t="s">
        <v>10795</v>
      </c>
      <c r="C1589" s="50" t="s">
        <v>10796</v>
      </c>
      <c r="D1589" s="50">
        <v>18.4</v>
      </c>
      <c r="E1589" s="50">
        <v>13.4</v>
      </c>
      <c r="F1589" s="50">
        <v>19.2</v>
      </c>
      <c r="G1589" s="50">
        <v>37.7</v>
      </c>
      <c r="H1589" s="50">
        <v>20.2</v>
      </c>
    </row>
    <row r="1590" ht="76.5" customHeight="1" spans="1:8">
      <c r="A1590" s="50" t="s">
        <v>10851</v>
      </c>
      <c r="B1590" s="51" t="s">
        <v>10795</v>
      </c>
      <c r="C1590" s="50" t="s">
        <v>10796</v>
      </c>
      <c r="D1590" s="50">
        <v>25.8</v>
      </c>
      <c r="E1590" s="50">
        <v>11</v>
      </c>
      <c r="F1590" s="50">
        <v>15</v>
      </c>
      <c r="G1590" s="50">
        <v>39.6</v>
      </c>
      <c r="H1590" s="50">
        <v>21.8</v>
      </c>
    </row>
    <row r="1591" ht="54" customHeight="1" spans="1:8">
      <c r="A1591" s="50" t="s">
        <v>10852</v>
      </c>
      <c r="B1591" s="51" t="s">
        <v>10795</v>
      </c>
      <c r="C1591" s="50" t="s">
        <v>10796</v>
      </c>
      <c r="D1591" s="50">
        <v>13.9</v>
      </c>
      <c r="E1591" s="50">
        <v>10.5</v>
      </c>
      <c r="F1591" s="50">
        <v>13.9</v>
      </c>
      <c r="G1591" s="50">
        <v>37.8</v>
      </c>
      <c r="H1591" s="50">
        <v>25.4</v>
      </c>
    </row>
    <row r="1592" ht="91.5" customHeight="1" spans="1:8">
      <c r="A1592" s="50" t="s">
        <v>10853</v>
      </c>
      <c r="B1592" s="51" t="s">
        <v>10795</v>
      </c>
      <c r="C1592" s="50" t="s">
        <v>10796</v>
      </c>
      <c r="D1592" s="50">
        <v>16.8</v>
      </c>
      <c r="E1592" s="50">
        <v>10.2</v>
      </c>
      <c r="F1592" s="50">
        <v>8.3</v>
      </c>
      <c r="G1592" s="50">
        <v>37.1</v>
      </c>
      <c r="H1592" s="50">
        <v>20.1</v>
      </c>
    </row>
    <row r="1593" ht="91.5" customHeight="1" spans="1:8">
      <c r="A1593" s="50" t="s">
        <v>10854</v>
      </c>
      <c r="B1593" s="51" t="s">
        <v>10795</v>
      </c>
      <c r="C1593" s="50" t="s">
        <v>10796</v>
      </c>
      <c r="D1593" s="50">
        <v>26</v>
      </c>
      <c r="E1593" s="50">
        <v>9.4</v>
      </c>
      <c r="F1593" s="50">
        <v>2.4</v>
      </c>
      <c r="G1593" s="50">
        <v>44</v>
      </c>
      <c r="H1593" s="50">
        <v>15.8</v>
      </c>
    </row>
    <row r="1594" ht="106.5" customHeight="1" spans="1:8">
      <c r="A1594" s="50" t="s">
        <v>10855</v>
      </c>
      <c r="B1594" s="51" t="s">
        <v>10795</v>
      </c>
      <c r="C1594" s="50" t="s">
        <v>10796</v>
      </c>
      <c r="D1594" s="50">
        <v>20.4</v>
      </c>
      <c r="E1594" s="50">
        <v>10.9</v>
      </c>
      <c r="F1594" s="50">
        <v>7.3</v>
      </c>
      <c r="G1594" s="50">
        <v>36.9</v>
      </c>
      <c r="H1594" s="50">
        <v>33</v>
      </c>
    </row>
    <row r="1595" ht="106.5" customHeight="1" spans="1:8">
      <c r="A1595" s="50" t="s">
        <v>10856</v>
      </c>
      <c r="B1595" s="51" t="s">
        <v>10795</v>
      </c>
      <c r="C1595" s="50" t="s">
        <v>10796</v>
      </c>
      <c r="D1595" s="50">
        <v>17</v>
      </c>
      <c r="E1595" s="50">
        <v>8.8</v>
      </c>
      <c r="F1595" s="50">
        <v>6.4</v>
      </c>
      <c r="G1595" s="50">
        <v>36.9</v>
      </c>
      <c r="H1595" s="50">
        <v>18.2</v>
      </c>
    </row>
    <row r="1596" ht="54" customHeight="1" spans="1:8">
      <c r="A1596" s="50" t="s">
        <v>472</v>
      </c>
      <c r="B1596" s="51" t="s">
        <v>10795</v>
      </c>
      <c r="C1596" s="50" t="s">
        <v>10796</v>
      </c>
      <c r="D1596" s="50">
        <v>17.5</v>
      </c>
      <c r="E1596" s="50">
        <v>16.6</v>
      </c>
      <c r="F1596" s="50">
        <v>13.6</v>
      </c>
      <c r="G1596" s="50">
        <v>41</v>
      </c>
      <c r="H1596" s="50">
        <v>37.1</v>
      </c>
    </row>
    <row r="1597" ht="61.5" customHeight="1" spans="1:8">
      <c r="A1597" s="50" t="s">
        <v>477</v>
      </c>
      <c r="B1597" s="51" t="s">
        <v>10795</v>
      </c>
      <c r="C1597" s="50" t="s">
        <v>10796</v>
      </c>
      <c r="D1597" s="50">
        <v>18.8</v>
      </c>
      <c r="E1597" s="50">
        <v>12.1</v>
      </c>
      <c r="F1597" s="50">
        <v>16.7</v>
      </c>
      <c r="G1597" s="50">
        <v>39.1</v>
      </c>
      <c r="H1597" s="50">
        <v>25</v>
      </c>
    </row>
    <row r="1598" ht="76.5" customHeight="1" spans="1:8">
      <c r="A1598" s="50" t="s">
        <v>10857</v>
      </c>
      <c r="B1598" s="51" t="s">
        <v>10795</v>
      </c>
      <c r="C1598" s="50" t="s">
        <v>10796</v>
      </c>
      <c r="D1598" s="50">
        <v>18.9</v>
      </c>
      <c r="E1598" s="50">
        <v>8.7</v>
      </c>
      <c r="F1598" s="50">
        <v>10.9</v>
      </c>
      <c r="G1598" s="50">
        <v>37.5</v>
      </c>
      <c r="H1598" s="50">
        <v>37.6</v>
      </c>
    </row>
    <row r="1599" ht="76.5" customHeight="1" spans="1:8">
      <c r="A1599" s="50" t="s">
        <v>10858</v>
      </c>
      <c r="B1599" s="51" t="s">
        <v>10795</v>
      </c>
      <c r="C1599" s="50" t="s">
        <v>10796</v>
      </c>
      <c r="D1599" s="50">
        <v>15.1</v>
      </c>
      <c r="E1599" s="50">
        <v>9.4</v>
      </c>
      <c r="F1599" s="50">
        <v>11.8</v>
      </c>
      <c r="G1599" s="50">
        <v>37.1</v>
      </c>
      <c r="H1599" s="50">
        <v>42.2</v>
      </c>
    </row>
    <row r="1600" ht="54" customHeight="1" spans="1:8">
      <c r="A1600" s="50" t="s">
        <v>6293</v>
      </c>
      <c r="B1600" s="51" t="s">
        <v>10795</v>
      </c>
      <c r="C1600" s="50" t="s">
        <v>10796</v>
      </c>
      <c r="D1600" s="50">
        <v>22.3</v>
      </c>
      <c r="E1600" s="50">
        <v>11.2</v>
      </c>
      <c r="F1600" s="50">
        <v>12.5</v>
      </c>
      <c r="G1600" s="50">
        <v>41</v>
      </c>
      <c r="H1600" s="50">
        <v>26.2</v>
      </c>
    </row>
    <row r="1601" ht="54" customHeight="1" spans="1:8">
      <c r="A1601" s="50" t="s">
        <v>479</v>
      </c>
      <c r="B1601" s="51" t="s">
        <v>10795</v>
      </c>
      <c r="C1601" s="50" t="s">
        <v>10796</v>
      </c>
      <c r="D1601" s="50">
        <v>18.8</v>
      </c>
      <c r="E1601" s="50">
        <v>9.2</v>
      </c>
      <c r="F1601" s="50">
        <v>15.1</v>
      </c>
      <c r="G1601" s="50">
        <v>39.7</v>
      </c>
      <c r="H1601" s="50">
        <v>21</v>
      </c>
    </row>
    <row r="1602" ht="54" customHeight="1" spans="1:8">
      <c r="A1602" s="50" t="s">
        <v>481</v>
      </c>
      <c r="B1602" s="51" t="s">
        <v>10795</v>
      </c>
      <c r="C1602" s="50" t="s">
        <v>10796</v>
      </c>
      <c r="D1602" s="50">
        <v>16.6</v>
      </c>
      <c r="E1602" s="50">
        <v>9.8</v>
      </c>
      <c r="F1602" s="50">
        <v>21.5</v>
      </c>
      <c r="G1602" s="50">
        <v>36.9</v>
      </c>
      <c r="H1602" s="50">
        <v>31.1</v>
      </c>
    </row>
    <row r="1603" ht="226.5" customHeight="1" spans="1:8">
      <c r="A1603" s="50" t="s">
        <v>10859</v>
      </c>
      <c r="B1603" s="51" t="s">
        <v>10795</v>
      </c>
      <c r="C1603" s="50" t="s">
        <v>10796</v>
      </c>
      <c r="D1603" s="50">
        <v>17.9</v>
      </c>
      <c r="E1603" s="50">
        <v>9.4</v>
      </c>
      <c r="F1603" s="50">
        <v>16.2</v>
      </c>
      <c r="G1603" s="50">
        <v>37.2</v>
      </c>
      <c r="H1603" s="50">
        <v>34.9</v>
      </c>
    </row>
    <row r="1604" ht="76.5" customHeight="1" spans="1:8">
      <c r="A1604" s="50" t="s">
        <v>10860</v>
      </c>
      <c r="B1604" s="51" t="s">
        <v>10795</v>
      </c>
      <c r="C1604" s="50" t="s">
        <v>10796</v>
      </c>
      <c r="D1604" s="50">
        <v>15.6</v>
      </c>
      <c r="E1604" s="50">
        <v>10.4</v>
      </c>
      <c r="F1604" s="50">
        <v>11.2</v>
      </c>
      <c r="G1604" s="50">
        <v>37.2</v>
      </c>
      <c r="H1604" s="50">
        <v>29.4</v>
      </c>
    </row>
    <row r="1605" ht="54" customHeight="1" spans="1:8">
      <c r="A1605" s="50" t="s">
        <v>10861</v>
      </c>
      <c r="B1605" s="51" t="s">
        <v>10795</v>
      </c>
      <c r="C1605" s="50" t="s">
        <v>10796</v>
      </c>
      <c r="D1605" s="50">
        <v>17.6</v>
      </c>
      <c r="E1605" s="50">
        <v>8.8</v>
      </c>
      <c r="F1605" s="50">
        <v>16.2</v>
      </c>
      <c r="G1605" s="50">
        <v>38.2</v>
      </c>
      <c r="H1605" s="50">
        <v>20.1</v>
      </c>
    </row>
    <row r="1606" ht="121.5" customHeight="1" spans="1:8">
      <c r="A1606" s="50" t="s">
        <v>10862</v>
      </c>
      <c r="B1606" s="51" t="s">
        <v>10795</v>
      </c>
      <c r="C1606" s="50" t="s">
        <v>10796</v>
      </c>
      <c r="D1606" s="50">
        <v>18.4</v>
      </c>
      <c r="E1606" s="50">
        <v>8.4</v>
      </c>
      <c r="F1606" s="50">
        <v>15.8</v>
      </c>
      <c r="G1606" s="50">
        <v>37.1</v>
      </c>
      <c r="H1606" s="50">
        <v>43.2</v>
      </c>
    </row>
    <row r="1607" ht="61.5" customHeight="1" spans="1:8">
      <c r="A1607" s="52" t="s">
        <v>10863</v>
      </c>
      <c r="B1607" s="53" t="s">
        <v>10795</v>
      </c>
      <c r="C1607" s="52" t="s">
        <v>10796</v>
      </c>
      <c r="D1607" s="52">
        <v>15</v>
      </c>
      <c r="E1607" s="52">
        <v>8.2</v>
      </c>
      <c r="F1607" s="52">
        <v>10.3</v>
      </c>
      <c r="G1607" s="52">
        <v>36.9</v>
      </c>
      <c r="H1607" s="52">
        <v>28.7</v>
      </c>
    </row>
    <row r="1608" ht="61.5" customHeight="1" spans="1:8">
      <c r="A1608" s="50" t="s">
        <v>10864</v>
      </c>
      <c r="B1608" s="51" t="s">
        <v>10795</v>
      </c>
      <c r="C1608" s="50" t="s">
        <v>10796</v>
      </c>
      <c r="D1608" s="50">
        <v>16.8</v>
      </c>
      <c r="E1608" s="50">
        <v>9</v>
      </c>
      <c r="F1608" s="50">
        <v>9</v>
      </c>
      <c r="G1608" s="50">
        <v>38.8</v>
      </c>
      <c r="H1608" s="50">
        <v>31.8</v>
      </c>
    </row>
    <row r="1609" ht="91.5" customHeight="1" spans="1:8">
      <c r="A1609" s="55" t="s">
        <v>10865</v>
      </c>
      <c r="B1609" s="56" t="s">
        <v>10795</v>
      </c>
      <c r="C1609" s="55" t="s">
        <v>10796</v>
      </c>
      <c r="D1609" s="55">
        <v>18</v>
      </c>
      <c r="E1609" s="55">
        <v>10.6</v>
      </c>
      <c r="F1609" s="55">
        <v>11.6</v>
      </c>
      <c r="G1609" s="55">
        <v>53.1</v>
      </c>
      <c r="H1609" s="55">
        <v>24.5</v>
      </c>
    </row>
    <row r="1610" ht="106.5" customHeight="1" spans="1:8">
      <c r="A1610" s="50" t="s">
        <v>10866</v>
      </c>
      <c r="B1610" s="51" t="s">
        <v>10795</v>
      </c>
      <c r="C1610" s="50" t="s">
        <v>10796</v>
      </c>
      <c r="D1610" s="50">
        <v>14.9</v>
      </c>
      <c r="E1610" s="50">
        <v>12.3</v>
      </c>
      <c r="F1610" s="50">
        <v>20.2</v>
      </c>
      <c r="G1610" s="50">
        <v>43.5</v>
      </c>
      <c r="H1610" s="50">
        <v>39.4</v>
      </c>
    </row>
    <row r="1611" ht="54" customHeight="1" spans="1:8">
      <c r="A1611" s="50" t="s">
        <v>10867</v>
      </c>
      <c r="B1611" s="51" t="s">
        <v>10795</v>
      </c>
      <c r="C1611" s="50" t="s">
        <v>10796</v>
      </c>
      <c r="D1611" s="50">
        <v>18</v>
      </c>
      <c r="E1611" s="50">
        <v>8.7</v>
      </c>
      <c r="F1611" s="50">
        <v>12.2</v>
      </c>
      <c r="G1611" s="50">
        <v>36.9</v>
      </c>
      <c r="H1611" s="50">
        <v>22.7</v>
      </c>
    </row>
    <row r="1612" ht="54" customHeight="1" spans="1:8">
      <c r="A1612" s="50" t="s">
        <v>10868</v>
      </c>
      <c r="B1612" s="51" t="s">
        <v>10795</v>
      </c>
      <c r="C1612" s="50" t="s">
        <v>10796</v>
      </c>
      <c r="D1612" s="50">
        <v>23.3</v>
      </c>
      <c r="E1612" s="50">
        <v>11.3</v>
      </c>
      <c r="F1612" s="50">
        <v>7.9</v>
      </c>
      <c r="G1612" s="50">
        <v>42.4</v>
      </c>
      <c r="H1612" s="50">
        <v>51</v>
      </c>
    </row>
    <row r="1613" ht="54" customHeight="1" spans="1:8">
      <c r="A1613" s="50" t="s">
        <v>6894</v>
      </c>
      <c r="B1613" s="51" t="s">
        <v>10795</v>
      </c>
      <c r="C1613" s="50" t="s">
        <v>10796</v>
      </c>
      <c r="D1613" s="50">
        <v>19.8</v>
      </c>
      <c r="E1613" s="50">
        <v>8.1</v>
      </c>
      <c r="F1613" s="50">
        <v>23</v>
      </c>
      <c r="G1613" s="50">
        <v>37</v>
      </c>
      <c r="H1613" s="50">
        <v>23.4</v>
      </c>
    </row>
    <row r="1614" ht="54" customHeight="1" spans="1:8">
      <c r="A1614" s="50" t="s">
        <v>484</v>
      </c>
      <c r="B1614" s="51" t="s">
        <v>10795</v>
      </c>
      <c r="C1614" s="50" t="s">
        <v>10796</v>
      </c>
      <c r="D1614" s="50">
        <v>13.7</v>
      </c>
      <c r="E1614" s="50">
        <v>8.1</v>
      </c>
      <c r="F1614" s="50">
        <v>14.5</v>
      </c>
      <c r="G1614" s="50">
        <v>37.4</v>
      </c>
      <c r="H1614" s="50">
        <v>47.2</v>
      </c>
    </row>
    <row r="1615" ht="54" customHeight="1" spans="1:8">
      <c r="A1615" s="50" t="s">
        <v>6311</v>
      </c>
      <c r="B1615" s="51" t="s">
        <v>10795</v>
      </c>
      <c r="C1615" s="50" t="s">
        <v>10796</v>
      </c>
      <c r="D1615" s="50">
        <v>17.9</v>
      </c>
      <c r="E1615" s="50">
        <v>12.3</v>
      </c>
      <c r="F1615" s="50">
        <v>4.7</v>
      </c>
      <c r="G1615" s="50">
        <v>47.3</v>
      </c>
      <c r="H1615" s="50">
        <v>21.3</v>
      </c>
    </row>
    <row r="1616" ht="54" customHeight="1" spans="1:8">
      <c r="A1616" s="50" t="s">
        <v>6246</v>
      </c>
      <c r="B1616" s="51" t="s">
        <v>10795</v>
      </c>
      <c r="C1616" s="50" t="s">
        <v>10796</v>
      </c>
      <c r="D1616" s="50">
        <v>17.5</v>
      </c>
      <c r="E1616" s="50">
        <v>12.2</v>
      </c>
      <c r="F1616" s="50">
        <v>6.9</v>
      </c>
      <c r="G1616" s="50">
        <v>42.1</v>
      </c>
      <c r="H1616" s="50">
        <v>24.2</v>
      </c>
    </row>
    <row r="1617" ht="91.5" customHeight="1" spans="1:8">
      <c r="A1617" s="50" t="s">
        <v>10869</v>
      </c>
      <c r="B1617" s="51" t="s">
        <v>10795</v>
      </c>
      <c r="C1617" s="50" t="s">
        <v>10796</v>
      </c>
      <c r="D1617" s="50">
        <v>16.1</v>
      </c>
      <c r="E1617" s="50">
        <v>10.1</v>
      </c>
      <c r="F1617" s="50">
        <v>7.9</v>
      </c>
      <c r="G1617" s="50">
        <v>43.6</v>
      </c>
      <c r="H1617" s="50">
        <v>35.2</v>
      </c>
    </row>
    <row r="1618" ht="61.5" customHeight="1" spans="1:8">
      <c r="A1618" s="55" t="s">
        <v>10870</v>
      </c>
      <c r="B1618" s="56" t="s">
        <v>10795</v>
      </c>
      <c r="C1618" s="55" t="s">
        <v>10796</v>
      </c>
      <c r="D1618" s="55">
        <v>17</v>
      </c>
      <c r="E1618" s="55">
        <v>9.5</v>
      </c>
      <c r="F1618" s="55">
        <v>20.1</v>
      </c>
      <c r="G1618" s="55">
        <v>38</v>
      </c>
      <c r="H1618" s="55">
        <v>20.2</v>
      </c>
    </row>
    <row r="1619" ht="54" customHeight="1" spans="1:8">
      <c r="A1619" s="50" t="s">
        <v>10871</v>
      </c>
      <c r="B1619" s="51" t="s">
        <v>10795</v>
      </c>
      <c r="C1619" s="50" t="s">
        <v>10796</v>
      </c>
      <c r="D1619" s="50">
        <v>24.6</v>
      </c>
      <c r="E1619" s="50">
        <v>8.4</v>
      </c>
      <c r="F1619" s="50">
        <v>15.5</v>
      </c>
      <c r="G1619" s="50">
        <v>36.9</v>
      </c>
      <c r="H1619" s="50">
        <v>17.6</v>
      </c>
    </row>
    <row r="1620" ht="76.5" customHeight="1" spans="1:8">
      <c r="A1620" s="50" t="s">
        <v>10872</v>
      </c>
      <c r="B1620" s="51" t="s">
        <v>10795</v>
      </c>
      <c r="C1620" s="50" t="s">
        <v>10796</v>
      </c>
      <c r="D1620" s="50">
        <v>18.4</v>
      </c>
      <c r="E1620" s="50">
        <v>10.6</v>
      </c>
      <c r="F1620" s="50">
        <v>12.5</v>
      </c>
      <c r="G1620" s="50">
        <v>43</v>
      </c>
      <c r="H1620" s="50">
        <v>25.2</v>
      </c>
    </row>
    <row r="1621" ht="46.5" customHeight="1" spans="1:8">
      <c r="A1621" s="55" t="s">
        <v>10873</v>
      </c>
      <c r="B1621" s="56" t="s">
        <v>10795</v>
      </c>
      <c r="C1621" s="55" t="s">
        <v>10796</v>
      </c>
      <c r="D1621" s="55">
        <v>17.1</v>
      </c>
      <c r="E1621" s="55">
        <v>10</v>
      </c>
      <c r="F1621" s="55">
        <v>10.3</v>
      </c>
      <c r="G1621" s="55">
        <v>38.9</v>
      </c>
      <c r="H1621" s="55">
        <v>23.9</v>
      </c>
    </row>
    <row r="1622" ht="54" customHeight="1" spans="1:8">
      <c r="A1622" s="50" t="s">
        <v>486</v>
      </c>
      <c r="B1622" s="51" t="s">
        <v>10795</v>
      </c>
      <c r="C1622" s="50" t="s">
        <v>10796</v>
      </c>
      <c r="D1622" s="50">
        <v>15.3</v>
      </c>
      <c r="E1622" s="50">
        <v>19</v>
      </c>
      <c r="F1622" s="50">
        <v>11.7</v>
      </c>
      <c r="G1622" s="50">
        <v>51</v>
      </c>
      <c r="H1622" s="50">
        <v>41.8</v>
      </c>
    </row>
    <row r="1623" ht="61.5" customHeight="1" spans="1:8">
      <c r="A1623" s="50" t="s">
        <v>10874</v>
      </c>
      <c r="B1623" s="51" t="s">
        <v>10795</v>
      </c>
      <c r="C1623" s="50" t="s">
        <v>10796</v>
      </c>
      <c r="D1623" s="50">
        <v>25.6</v>
      </c>
      <c r="E1623" s="50">
        <v>9.3</v>
      </c>
      <c r="F1623" s="50">
        <v>6.1</v>
      </c>
      <c r="G1623" s="50">
        <v>38.3</v>
      </c>
      <c r="H1623" s="50">
        <v>26.7</v>
      </c>
    </row>
    <row r="1624" ht="91.5" customHeight="1" spans="1:8">
      <c r="A1624" s="50" t="s">
        <v>489</v>
      </c>
      <c r="B1624" s="51" t="s">
        <v>10795</v>
      </c>
      <c r="C1624" s="50" t="s">
        <v>10796</v>
      </c>
      <c r="D1624" s="50">
        <v>15.4</v>
      </c>
      <c r="E1624" s="50">
        <v>10.6</v>
      </c>
      <c r="F1624" s="50">
        <v>5.1</v>
      </c>
      <c r="G1624" s="50">
        <v>37.4</v>
      </c>
      <c r="H1624" s="50">
        <v>42.5</v>
      </c>
    </row>
    <row r="1625" ht="121.5" customHeight="1" spans="1:8">
      <c r="A1625" s="55" t="s">
        <v>10875</v>
      </c>
      <c r="B1625" s="56" t="s">
        <v>10795</v>
      </c>
      <c r="C1625" s="55" t="s">
        <v>10796</v>
      </c>
      <c r="D1625" s="55">
        <v>16.6</v>
      </c>
      <c r="E1625" s="55">
        <v>10</v>
      </c>
      <c r="F1625" s="55">
        <v>0.8</v>
      </c>
      <c r="G1625" s="55">
        <v>36.9</v>
      </c>
      <c r="H1625" s="55">
        <v>22.1</v>
      </c>
    </row>
    <row r="1626" ht="54" customHeight="1" spans="1:8">
      <c r="A1626" s="50" t="s">
        <v>6345</v>
      </c>
      <c r="B1626" s="51" t="s">
        <v>10795</v>
      </c>
      <c r="C1626" s="50" t="s">
        <v>10796</v>
      </c>
      <c r="D1626" s="50">
        <v>21.5</v>
      </c>
      <c r="E1626" s="50">
        <v>10.6</v>
      </c>
      <c r="F1626" s="50">
        <v>7.3</v>
      </c>
      <c r="G1626" s="50">
        <v>39.8</v>
      </c>
      <c r="H1626" s="50">
        <v>26.1</v>
      </c>
    </row>
    <row r="1627" ht="76.5" customHeight="1" spans="1:8">
      <c r="A1627" s="50" t="s">
        <v>10876</v>
      </c>
      <c r="B1627" s="51" t="s">
        <v>10795</v>
      </c>
      <c r="C1627" s="50" t="s">
        <v>10796</v>
      </c>
      <c r="D1627" s="50">
        <v>17.2</v>
      </c>
      <c r="E1627" s="50">
        <v>10.9</v>
      </c>
      <c r="F1627" s="50">
        <v>15.5</v>
      </c>
      <c r="G1627" s="50">
        <v>40.6</v>
      </c>
      <c r="H1627" s="50">
        <v>29.5</v>
      </c>
    </row>
    <row r="1628" ht="76.5" customHeight="1" spans="1:8">
      <c r="A1628" s="50" t="s">
        <v>10877</v>
      </c>
      <c r="B1628" s="51" t="s">
        <v>10795</v>
      </c>
      <c r="C1628" s="50" t="s">
        <v>10796</v>
      </c>
      <c r="D1628" s="50">
        <v>15.2</v>
      </c>
      <c r="E1628" s="50">
        <v>12.4</v>
      </c>
      <c r="F1628" s="50">
        <v>10.8</v>
      </c>
      <c r="G1628" s="50">
        <v>37.3</v>
      </c>
      <c r="H1628" s="50">
        <v>38</v>
      </c>
    </row>
    <row r="1629" ht="61.5" customHeight="1" spans="1:8">
      <c r="A1629" s="50" t="s">
        <v>10878</v>
      </c>
      <c r="B1629" s="51" t="s">
        <v>10795</v>
      </c>
      <c r="C1629" s="50" t="s">
        <v>10796</v>
      </c>
      <c r="D1629" s="50">
        <v>15.9</v>
      </c>
      <c r="E1629" s="50">
        <v>12.3</v>
      </c>
      <c r="F1629" s="50">
        <v>5.4</v>
      </c>
      <c r="G1629" s="50">
        <v>37.5</v>
      </c>
      <c r="H1629" s="50">
        <v>53</v>
      </c>
    </row>
    <row r="1630" ht="54" customHeight="1" spans="1:8">
      <c r="A1630" s="50" t="s">
        <v>492</v>
      </c>
      <c r="B1630" s="51" t="s">
        <v>10795</v>
      </c>
      <c r="C1630" s="50" t="s">
        <v>10796</v>
      </c>
      <c r="D1630" s="50">
        <v>21.8</v>
      </c>
      <c r="E1630" s="50">
        <v>12.4</v>
      </c>
      <c r="F1630" s="50">
        <v>14.3</v>
      </c>
      <c r="G1630" s="50">
        <v>43.4</v>
      </c>
      <c r="H1630" s="50">
        <v>25.2</v>
      </c>
    </row>
    <row r="1631" ht="54" customHeight="1" spans="1:8">
      <c r="A1631" s="50" t="s">
        <v>6598</v>
      </c>
      <c r="B1631" s="51" t="s">
        <v>10795</v>
      </c>
      <c r="C1631" s="50" t="s">
        <v>10796</v>
      </c>
      <c r="D1631" s="50">
        <v>15.7</v>
      </c>
      <c r="E1631" s="50">
        <v>8</v>
      </c>
      <c r="F1631" s="50">
        <v>10</v>
      </c>
      <c r="G1631" s="50">
        <v>37.4</v>
      </c>
      <c r="H1631" s="50">
        <v>30.9</v>
      </c>
    </row>
    <row r="1632" ht="54" customHeight="1" spans="1:8">
      <c r="A1632" s="50" t="s">
        <v>6441</v>
      </c>
      <c r="B1632" s="51" t="s">
        <v>10795</v>
      </c>
      <c r="C1632" s="50" t="s">
        <v>10796</v>
      </c>
      <c r="D1632" s="50">
        <v>17.4</v>
      </c>
      <c r="E1632" s="50">
        <v>8.3</v>
      </c>
      <c r="F1632" s="50">
        <v>6.5</v>
      </c>
      <c r="G1632" s="50">
        <v>38.4</v>
      </c>
      <c r="H1632" s="50">
        <v>28.2</v>
      </c>
    </row>
    <row r="1633" ht="54" customHeight="1" spans="1:8">
      <c r="A1633" s="50" t="s">
        <v>5937</v>
      </c>
      <c r="B1633" s="51" t="s">
        <v>10795</v>
      </c>
      <c r="C1633" s="50" t="s">
        <v>10796</v>
      </c>
      <c r="D1633" s="50">
        <v>14.9</v>
      </c>
      <c r="E1633" s="50">
        <v>10.8</v>
      </c>
      <c r="F1633" s="50">
        <v>9.4</v>
      </c>
      <c r="G1633" s="50">
        <v>37</v>
      </c>
      <c r="H1633" s="50">
        <v>37.5</v>
      </c>
    </row>
    <row r="1634" ht="61.5" customHeight="1" spans="1:8">
      <c r="A1634" s="50" t="s">
        <v>495</v>
      </c>
      <c r="B1634" s="51" t="s">
        <v>10795</v>
      </c>
      <c r="C1634" s="50" t="s">
        <v>10796</v>
      </c>
      <c r="D1634" s="50">
        <v>14.3</v>
      </c>
      <c r="E1634" s="50">
        <v>9.5</v>
      </c>
      <c r="F1634" s="50">
        <v>19.7</v>
      </c>
      <c r="G1634" s="50">
        <v>40</v>
      </c>
      <c r="H1634" s="50">
        <v>19.6</v>
      </c>
    </row>
    <row r="1635" ht="54" customHeight="1" spans="1:8">
      <c r="A1635" s="50" t="s">
        <v>498</v>
      </c>
      <c r="B1635" s="51" t="s">
        <v>10795</v>
      </c>
      <c r="C1635" s="50" t="s">
        <v>10796</v>
      </c>
      <c r="D1635" s="50">
        <v>19.2</v>
      </c>
      <c r="E1635" s="50">
        <v>11.4</v>
      </c>
      <c r="F1635" s="50">
        <v>13.4</v>
      </c>
      <c r="G1635" s="50">
        <v>42</v>
      </c>
      <c r="H1635" s="50">
        <v>32.2</v>
      </c>
    </row>
    <row r="1636" ht="46.5" customHeight="1" spans="1:8">
      <c r="A1636" s="55" t="s">
        <v>10879</v>
      </c>
      <c r="B1636" s="56" t="s">
        <v>10795</v>
      </c>
      <c r="C1636" s="55" t="s">
        <v>10796</v>
      </c>
      <c r="D1636" s="55">
        <v>16.8</v>
      </c>
      <c r="E1636" s="55">
        <v>9.6</v>
      </c>
      <c r="F1636" s="55">
        <v>2.6</v>
      </c>
      <c r="G1636" s="55">
        <v>39.4</v>
      </c>
      <c r="H1636" s="55">
        <v>20.3</v>
      </c>
    </row>
    <row r="1637" ht="121.5" customHeight="1" spans="1:8">
      <c r="A1637" s="50" t="s">
        <v>10880</v>
      </c>
      <c r="B1637" s="51" t="s">
        <v>10795</v>
      </c>
      <c r="C1637" s="50" t="s">
        <v>10796</v>
      </c>
      <c r="D1637" s="50">
        <v>17.4</v>
      </c>
      <c r="E1637" s="50">
        <v>20.5</v>
      </c>
      <c r="F1637" s="50">
        <v>6.9</v>
      </c>
      <c r="G1637" s="50">
        <v>81.3</v>
      </c>
      <c r="H1637" s="50">
        <v>26.5</v>
      </c>
    </row>
    <row r="1638" ht="54" customHeight="1" spans="1:8">
      <c r="A1638" s="50" t="s">
        <v>6444</v>
      </c>
      <c r="B1638" s="51" t="s">
        <v>10795</v>
      </c>
      <c r="C1638" s="50" t="s">
        <v>10796</v>
      </c>
      <c r="D1638" s="50">
        <v>17.4</v>
      </c>
      <c r="E1638" s="50">
        <v>17.6</v>
      </c>
      <c r="F1638" s="50">
        <v>16.2</v>
      </c>
      <c r="G1638" s="50">
        <v>36.9</v>
      </c>
      <c r="H1638" s="50">
        <v>17.1</v>
      </c>
    </row>
    <row r="1639" ht="54" customHeight="1" spans="1:8">
      <c r="A1639" s="50" t="s">
        <v>501</v>
      </c>
      <c r="B1639" s="51" t="s">
        <v>10795</v>
      </c>
      <c r="C1639" s="50" t="s">
        <v>10796</v>
      </c>
      <c r="D1639" s="50">
        <v>13.4</v>
      </c>
      <c r="E1639" s="50">
        <v>8.8</v>
      </c>
      <c r="F1639" s="50">
        <v>14.4</v>
      </c>
      <c r="G1639" s="50">
        <v>39.2</v>
      </c>
      <c r="H1639" s="50">
        <v>22.4</v>
      </c>
    </row>
    <row r="1640" ht="54" customHeight="1" spans="1:8">
      <c r="A1640" s="50" t="s">
        <v>503</v>
      </c>
      <c r="B1640" s="51" t="s">
        <v>10795</v>
      </c>
      <c r="C1640" s="50" t="s">
        <v>10796</v>
      </c>
      <c r="D1640" s="50">
        <v>20.7</v>
      </c>
      <c r="E1640" s="50">
        <v>11.3</v>
      </c>
      <c r="F1640" s="50">
        <v>17.3</v>
      </c>
      <c r="G1640" s="50">
        <v>41.1</v>
      </c>
      <c r="H1640" s="50">
        <v>23.9</v>
      </c>
    </row>
    <row r="1641" ht="54" customHeight="1" spans="1:8">
      <c r="A1641" s="50" t="s">
        <v>10881</v>
      </c>
      <c r="B1641" s="51" t="s">
        <v>10795</v>
      </c>
      <c r="C1641" s="50" t="s">
        <v>10796</v>
      </c>
      <c r="D1641" s="50">
        <v>16.4</v>
      </c>
      <c r="E1641" s="50">
        <v>11</v>
      </c>
      <c r="F1641" s="50">
        <v>15</v>
      </c>
      <c r="G1641" s="50">
        <v>41.7</v>
      </c>
      <c r="H1641" s="50">
        <v>20.8</v>
      </c>
    </row>
    <row r="1642" ht="40.5" customHeight="1" spans="1:8">
      <c r="A1642" s="50" t="s">
        <v>6134</v>
      </c>
      <c r="B1642" s="51" t="s">
        <v>10795</v>
      </c>
      <c r="C1642" s="50" t="s">
        <v>10796</v>
      </c>
      <c r="D1642" s="50">
        <v>19.8</v>
      </c>
      <c r="E1642" s="50">
        <v>11.2</v>
      </c>
      <c r="F1642" s="50">
        <v>15.6</v>
      </c>
      <c r="G1642" s="50">
        <v>40.3</v>
      </c>
      <c r="H1642" s="50">
        <v>31.5</v>
      </c>
    </row>
    <row r="1643" ht="54" customHeight="1" spans="1:8">
      <c r="A1643" s="50" t="s">
        <v>10882</v>
      </c>
      <c r="B1643" s="51" t="s">
        <v>10795</v>
      </c>
      <c r="C1643" s="50" t="s">
        <v>10796</v>
      </c>
      <c r="D1643" s="50">
        <v>17.3</v>
      </c>
      <c r="E1643" s="50">
        <v>8.3</v>
      </c>
      <c r="F1643" s="50">
        <v>18.3</v>
      </c>
      <c r="G1643" s="50">
        <v>37.7</v>
      </c>
      <c r="H1643" s="50">
        <v>28.8</v>
      </c>
    </row>
    <row r="1644" ht="54" customHeight="1" spans="1:8">
      <c r="A1644" s="50" t="s">
        <v>505</v>
      </c>
      <c r="B1644" s="51" t="s">
        <v>10795</v>
      </c>
      <c r="C1644" s="50" t="s">
        <v>10796</v>
      </c>
      <c r="D1644" s="50">
        <v>15.5</v>
      </c>
      <c r="E1644" s="50">
        <v>9.2</v>
      </c>
      <c r="F1644" s="50">
        <v>17.3</v>
      </c>
      <c r="G1644" s="50">
        <v>38</v>
      </c>
      <c r="H1644" s="50">
        <v>35.1</v>
      </c>
    </row>
    <row r="1645" ht="54" customHeight="1" spans="1:8">
      <c r="A1645" s="50" t="s">
        <v>10883</v>
      </c>
      <c r="B1645" s="51" t="s">
        <v>10795</v>
      </c>
      <c r="C1645" s="50" t="s">
        <v>10796</v>
      </c>
      <c r="D1645" s="50">
        <v>14.6</v>
      </c>
      <c r="E1645" s="50">
        <v>8.5</v>
      </c>
      <c r="F1645" s="50">
        <v>16</v>
      </c>
      <c r="G1645" s="50">
        <v>37</v>
      </c>
      <c r="H1645" s="50">
        <v>38.6</v>
      </c>
    </row>
    <row r="1646" ht="76.5" customHeight="1" spans="1:8">
      <c r="A1646" s="50" t="s">
        <v>6091</v>
      </c>
      <c r="B1646" s="51" t="s">
        <v>10795</v>
      </c>
      <c r="C1646" s="50" t="s">
        <v>10796</v>
      </c>
      <c r="D1646" s="50">
        <v>21.8</v>
      </c>
      <c r="E1646" s="50">
        <v>16</v>
      </c>
      <c r="F1646" s="50">
        <v>5</v>
      </c>
      <c r="G1646" s="50">
        <v>42.9</v>
      </c>
      <c r="H1646" s="50">
        <v>28.8</v>
      </c>
    </row>
    <row r="1647" ht="91.5" customHeight="1" spans="1:8">
      <c r="A1647" s="50" t="s">
        <v>10884</v>
      </c>
      <c r="B1647" s="51" t="s">
        <v>10795</v>
      </c>
      <c r="C1647" s="50" t="s">
        <v>10796</v>
      </c>
      <c r="D1647" s="50">
        <v>15.4</v>
      </c>
      <c r="E1647" s="50">
        <v>11.2</v>
      </c>
      <c r="F1647" s="50">
        <v>17.9</v>
      </c>
      <c r="G1647" s="50">
        <v>43</v>
      </c>
      <c r="H1647" s="50">
        <v>27.1</v>
      </c>
    </row>
    <row r="1648" ht="106.5" customHeight="1" spans="1:8">
      <c r="A1648" s="50" t="s">
        <v>10885</v>
      </c>
      <c r="B1648" s="51" t="s">
        <v>10795</v>
      </c>
      <c r="C1648" s="50" t="s">
        <v>10796</v>
      </c>
      <c r="D1648" s="50">
        <v>16.7</v>
      </c>
      <c r="E1648" s="50">
        <v>20.1</v>
      </c>
      <c r="F1648" s="50">
        <v>5.5</v>
      </c>
      <c r="G1648" s="50">
        <v>39.1</v>
      </c>
      <c r="H1648" s="50">
        <v>25.9</v>
      </c>
    </row>
    <row r="1649" ht="54" customHeight="1" spans="1:8">
      <c r="A1649" s="50" t="s">
        <v>578</v>
      </c>
      <c r="B1649" s="51" t="s">
        <v>10795</v>
      </c>
      <c r="C1649" s="50" t="s">
        <v>10796</v>
      </c>
      <c r="D1649" s="50">
        <v>17.7</v>
      </c>
      <c r="E1649" s="50">
        <v>15.5</v>
      </c>
      <c r="F1649" s="50">
        <v>13.8</v>
      </c>
      <c r="G1649" s="50">
        <v>37.2</v>
      </c>
      <c r="H1649" s="50">
        <v>30.1</v>
      </c>
    </row>
    <row r="1650" ht="76.5" customHeight="1" spans="1:8">
      <c r="A1650" s="50" t="s">
        <v>507</v>
      </c>
      <c r="B1650" s="51" t="s">
        <v>10795</v>
      </c>
      <c r="C1650" s="50" t="s">
        <v>10796</v>
      </c>
      <c r="D1650" s="50">
        <v>16.6</v>
      </c>
      <c r="E1650" s="50">
        <v>14.9</v>
      </c>
      <c r="F1650" s="50">
        <v>17.8</v>
      </c>
      <c r="G1650" s="50">
        <v>43.6</v>
      </c>
      <c r="H1650" s="50">
        <v>25.5</v>
      </c>
    </row>
    <row r="1651" ht="61.5" customHeight="1" spans="1:8">
      <c r="A1651" s="50" t="s">
        <v>10886</v>
      </c>
      <c r="B1651" s="51" t="s">
        <v>10795</v>
      </c>
      <c r="C1651" s="50" t="s">
        <v>10796</v>
      </c>
      <c r="D1651" s="50">
        <v>17.8</v>
      </c>
      <c r="E1651" s="50">
        <v>13.2</v>
      </c>
      <c r="F1651" s="50">
        <v>19.5</v>
      </c>
      <c r="G1651" s="50">
        <v>37.5</v>
      </c>
      <c r="H1651" s="50">
        <v>23.1</v>
      </c>
    </row>
    <row r="1652" ht="61.5" customHeight="1" spans="1:8">
      <c r="A1652" s="50" t="s">
        <v>10887</v>
      </c>
      <c r="B1652" s="51" t="s">
        <v>10795</v>
      </c>
      <c r="C1652" s="50" t="s">
        <v>10796</v>
      </c>
      <c r="D1652" s="50">
        <v>16.8</v>
      </c>
      <c r="E1652" s="50">
        <v>18</v>
      </c>
      <c r="F1652" s="50">
        <v>7</v>
      </c>
      <c r="G1652" s="50">
        <v>37</v>
      </c>
      <c r="H1652" s="50">
        <v>31.4</v>
      </c>
    </row>
    <row r="1653" ht="76.5" customHeight="1" spans="1:8">
      <c r="A1653" s="50" t="s">
        <v>10888</v>
      </c>
      <c r="B1653" s="51" t="s">
        <v>10795</v>
      </c>
      <c r="C1653" s="50" t="s">
        <v>10796</v>
      </c>
      <c r="D1653" s="50">
        <v>17.4</v>
      </c>
      <c r="E1653" s="50">
        <v>10</v>
      </c>
      <c r="F1653" s="50">
        <v>10.4</v>
      </c>
      <c r="G1653" s="50">
        <v>37.6</v>
      </c>
      <c r="H1653" s="50">
        <v>24.3</v>
      </c>
    </row>
    <row r="1654" ht="54" customHeight="1" spans="1:8">
      <c r="A1654" s="50" t="s">
        <v>10889</v>
      </c>
      <c r="B1654" s="51" t="s">
        <v>10795</v>
      </c>
      <c r="C1654" s="50" t="s">
        <v>10796</v>
      </c>
      <c r="D1654" s="50">
        <v>23.2</v>
      </c>
      <c r="E1654" s="50">
        <v>8.4</v>
      </c>
      <c r="F1654" s="50">
        <v>7.3</v>
      </c>
      <c r="G1654" s="50">
        <v>37.9</v>
      </c>
      <c r="H1654" s="50">
        <v>23</v>
      </c>
    </row>
    <row r="1655" ht="31.5" customHeight="1" spans="1:8">
      <c r="A1655" s="52" t="s">
        <v>10890</v>
      </c>
      <c r="B1655" s="53" t="s">
        <v>10795</v>
      </c>
      <c r="C1655" s="52" t="s">
        <v>10796</v>
      </c>
      <c r="D1655" s="52">
        <v>13.8</v>
      </c>
      <c r="E1655" s="52">
        <v>13.5</v>
      </c>
      <c r="F1655" s="52">
        <v>8.5</v>
      </c>
      <c r="G1655" s="52">
        <v>36.9</v>
      </c>
      <c r="H1655" s="52">
        <v>16.9</v>
      </c>
    </row>
    <row r="1656" ht="91.5" customHeight="1" spans="1:8">
      <c r="A1656" s="50" t="s">
        <v>10891</v>
      </c>
      <c r="B1656" s="51" t="s">
        <v>10795</v>
      </c>
      <c r="C1656" s="50" t="s">
        <v>10796</v>
      </c>
      <c r="D1656" s="50">
        <v>17.6</v>
      </c>
      <c r="E1656" s="50">
        <v>16.8</v>
      </c>
      <c r="F1656" s="50">
        <v>12</v>
      </c>
      <c r="G1656" s="50">
        <v>37.2</v>
      </c>
      <c r="H1656" s="50">
        <v>30.5</v>
      </c>
    </row>
    <row r="1657" ht="54" customHeight="1" spans="1:8">
      <c r="A1657" s="50" t="s">
        <v>10892</v>
      </c>
      <c r="B1657" s="51" t="s">
        <v>10795</v>
      </c>
      <c r="C1657" s="50" t="s">
        <v>10796</v>
      </c>
      <c r="D1657" s="50">
        <v>18.8</v>
      </c>
      <c r="E1657" s="50">
        <v>13.3</v>
      </c>
      <c r="F1657" s="50">
        <v>7.4</v>
      </c>
      <c r="G1657" s="50">
        <v>37.5</v>
      </c>
      <c r="H1657" s="50">
        <v>45</v>
      </c>
    </row>
    <row r="1658" ht="76.5" customHeight="1" spans="1:8">
      <c r="A1658" s="50" t="s">
        <v>10893</v>
      </c>
      <c r="B1658" s="51" t="s">
        <v>10795</v>
      </c>
      <c r="C1658" s="50" t="s">
        <v>10796</v>
      </c>
      <c r="D1658" s="50">
        <v>22.8</v>
      </c>
      <c r="E1658" s="50">
        <v>9.1</v>
      </c>
      <c r="F1658" s="50">
        <v>18.5</v>
      </c>
      <c r="G1658" s="50">
        <v>39</v>
      </c>
      <c r="H1658" s="50">
        <v>23</v>
      </c>
    </row>
    <row r="1659" ht="54" customHeight="1" spans="1:8">
      <c r="A1659" s="50" t="s">
        <v>512</v>
      </c>
      <c r="B1659" s="51" t="s">
        <v>10795</v>
      </c>
      <c r="C1659" s="50" t="s">
        <v>10796</v>
      </c>
      <c r="D1659" s="50">
        <v>17</v>
      </c>
      <c r="E1659" s="50">
        <v>11.4</v>
      </c>
      <c r="F1659" s="50">
        <v>6.6</v>
      </c>
      <c r="G1659" s="50">
        <v>41.3</v>
      </c>
      <c r="H1659" s="50">
        <v>27.4</v>
      </c>
    </row>
    <row r="1660" ht="54" customHeight="1" spans="1:8">
      <c r="A1660" s="50" t="s">
        <v>6400</v>
      </c>
      <c r="B1660" s="51" t="s">
        <v>10795</v>
      </c>
      <c r="C1660" s="50" t="s">
        <v>10796</v>
      </c>
      <c r="D1660" s="50">
        <v>15</v>
      </c>
      <c r="E1660" s="50">
        <v>11.1</v>
      </c>
      <c r="F1660" s="50">
        <v>9.8</v>
      </c>
      <c r="G1660" s="50">
        <v>38</v>
      </c>
      <c r="H1660" s="50">
        <v>26.2</v>
      </c>
    </row>
    <row r="1661" ht="106.5" customHeight="1" spans="1:8">
      <c r="A1661" s="55" t="s">
        <v>10894</v>
      </c>
      <c r="B1661" s="56" t="s">
        <v>10795</v>
      </c>
      <c r="C1661" s="55" t="s">
        <v>10796</v>
      </c>
      <c r="D1661" s="55">
        <v>17.5</v>
      </c>
      <c r="E1661" s="55">
        <v>13.6</v>
      </c>
      <c r="F1661" s="55">
        <v>6.5</v>
      </c>
      <c r="G1661" s="55">
        <v>47.7</v>
      </c>
      <c r="H1661" s="55">
        <v>20.5</v>
      </c>
    </row>
    <row r="1662" ht="106.5" customHeight="1" spans="1:8">
      <c r="A1662" s="50" t="s">
        <v>10895</v>
      </c>
      <c r="B1662" s="51" t="s">
        <v>10795</v>
      </c>
      <c r="C1662" s="50" t="s">
        <v>10796</v>
      </c>
      <c r="D1662" s="50">
        <v>13.6</v>
      </c>
      <c r="E1662" s="50">
        <v>8</v>
      </c>
      <c r="F1662" s="50">
        <v>24</v>
      </c>
      <c r="G1662" s="50">
        <v>37</v>
      </c>
      <c r="H1662" s="50">
        <v>31</v>
      </c>
    </row>
    <row r="1663" ht="121.5" customHeight="1" spans="1:8">
      <c r="A1663" s="50" t="s">
        <v>552</v>
      </c>
      <c r="B1663" s="51" t="s">
        <v>10795</v>
      </c>
      <c r="C1663" s="50" t="s">
        <v>10796</v>
      </c>
      <c r="D1663" s="50">
        <v>15.9</v>
      </c>
      <c r="E1663" s="50">
        <v>8.5</v>
      </c>
      <c r="F1663" s="50">
        <v>7.8</v>
      </c>
      <c r="G1663" s="50">
        <v>37.5</v>
      </c>
      <c r="H1663" s="50">
        <v>27</v>
      </c>
    </row>
    <row r="1664" ht="54" customHeight="1" spans="1:8">
      <c r="A1664" s="50" t="s">
        <v>10896</v>
      </c>
      <c r="B1664" s="51" t="s">
        <v>10795</v>
      </c>
      <c r="C1664" s="50" t="s">
        <v>10796</v>
      </c>
      <c r="D1664" s="50">
        <v>14.3</v>
      </c>
      <c r="E1664" s="50">
        <v>10.8</v>
      </c>
      <c r="F1664" s="50">
        <v>15.5</v>
      </c>
      <c r="G1664" s="50">
        <v>37.4</v>
      </c>
      <c r="H1664" s="50">
        <v>33.9</v>
      </c>
    </row>
    <row r="1665" ht="76.5" customHeight="1" spans="1:8">
      <c r="A1665" s="55" t="s">
        <v>6843</v>
      </c>
      <c r="B1665" s="56" t="s">
        <v>10795</v>
      </c>
      <c r="C1665" s="55" t="s">
        <v>10796</v>
      </c>
      <c r="D1665" s="55">
        <v>15.2</v>
      </c>
      <c r="E1665" s="55">
        <v>11.1</v>
      </c>
      <c r="F1665" s="55">
        <v>2.9</v>
      </c>
      <c r="G1665" s="55">
        <v>58.3</v>
      </c>
      <c r="H1665" s="55">
        <v>19.7</v>
      </c>
    </row>
    <row r="1666" ht="54" customHeight="1" spans="1:8">
      <c r="A1666" s="50" t="s">
        <v>10897</v>
      </c>
      <c r="B1666" s="51" t="s">
        <v>10795</v>
      </c>
      <c r="C1666" s="50" t="s">
        <v>10796</v>
      </c>
      <c r="D1666" s="50">
        <v>31.4</v>
      </c>
      <c r="E1666" s="50">
        <v>10.6</v>
      </c>
      <c r="F1666" s="50">
        <v>6.9</v>
      </c>
      <c r="G1666" s="50">
        <v>39.5</v>
      </c>
      <c r="H1666" s="50">
        <v>29.8</v>
      </c>
    </row>
    <row r="1667" ht="54" customHeight="1" spans="1:8">
      <c r="A1667" s="50" t="s">
        <v>580</v>
      </c>
      <c r="B1667" s="51" t="s">
        <v>10795</v>
      </c>
      <c r="C1667" s="50" t="s">
        <v>10796</v>
      </c>
      <c r="D1667" s="50">
        <v>22.5</v>
      </c>
      <c r="E1667" s="50">
        <v>10.9</v>
      </c>
      <c r="F1667" s="50">
        <v>17.4</v>
      </c>
      <c r="G1667" s="50">
        <v>39.9</v>
      </c>
      <c r="H1667" s="50">
        <v>24.7</v>
      </c>
    </row>
    <row r="1668" ht="61.5" customHeight="1" spans="1:8">
      <c r="A1668" s="50" t="s">
        <v>10898</v>
      </c>
      <c r="B1668" s="51" t="s">
        <v>10795</v>
      </c>
      <c r="C1668" s="50" t="s">
        <v>10796</v>
      </c>
      <c r="D1668" s="50">
        <v>16.5</v>
      </c>
      <c r="E1668" s="50">
        <v>7.8</v>
      </c>
      <c r="F1668" s="50">
        <v>8.5</v>
      </c>
      <c r="G1668" s="50">
        <v>37.7</v>
      </c>
      <c r="H1668" s="50">
        <v>31.4</v>
      </c>
    </row>
    <row r="1669" ht="61.5" customHeight="1" spans="1:8">
      <c r="A1669" s="50" t="s">
        <v>6789</v>
      </c>
      <c r="B1669" s="51" t="s">
        <v>10795</v>
      </c>
      <c r="C1669" s="50" t="s">
        <v>10796</v>
      </c>
      <c r="D1669" s="50">
        <v>13</v>
      </c>
      <c r="E1669" s="50">
        <v>11.5</v>
      </c>
      <c r="F1669" s="50">
        <v>14.6</v>
      </c>
      <c r="G1669" s="50">
        <v>44.1</v>
      </c>
      <c r="H1669" s="50">
        <v>46</v>
      </c>
    </row>
    <row r="1670" ht="61.5" customHeight="1" spans="1:8">
      <c r="A1670" s="55" t="s">
        <v>10899</v>
      </c>
      <c r="B1670" s="56" t="s">
        <v>10795</v>
      </c>
      <c r="C1670" s="55" t="s">
        <v>10796</v>
      </c>
      <c r="D1670" s="55">
        <v>17.1</v>
      </c>
      <c r="E1670" s="55">
        <v>9.4</v>
      </c>
      <c r="F1670" s="55">
        <v>8.9</v>
      </c>
      <c r="G1670" s="55">
        <v>36.9</v>
      </c>
      <c r="H1670" s="55">
        <v>27.8</v>
      </c>
    </row>
    <row r="1671" ht="76.5" customHeight="1" spans="1:8">
      <c r="A1671" s="55" t="s">
        <v>10900</v>
      </c>
      <c r="B1671" s="56" t="s">
        <v>10795</v>
      </c>
      <c r="C1671" s="55" t="s">
        <v>10796</v>
      </c>
      <c r="D1671" s="55">
        <v>19.4</v>
      </c>
      <c r="E1671" s="55">
        <v>16.7</v>
      </c>
      <c r="F1671" s="55">
        <v>9.6</v>
      </c>
      <c r="G1671" s="55">
        <v>75.4</v>
      </c>
      <c r="H1671" s="55">
        <v>34.8</v>
      </c>
    </row>
    <row r="1672" ht="54" customHeight="1" spans="1:8">
      <c r="A1672" s="50" t="s">
        <v>10901</v>
      </c>
      <c r="B1672" s="51" t="s">
        <v>10795</v>
      </c>
      <c r="C1672" s="50" t="s">
        <v>10796</v>
      </c>
      <c r="D1672" s="50">
        <v>15.2</v>
      </c>
      <c r="E1672" s="50">
        <v>8.8</v>
      </c>
      <c r="F1672" s="50">
        <v>22.7</v>
      </c>
      <c r="G1672" s="50">
        <v>39.7</v>
      </c>
      <c r="H1672" s="50">
        <v>23.9</v>
      </c>
    </row>
    <row r="1673" ht="91.5" customHeight="1" spans="1:8">
      <c r="A1673" s="50" t="s">
        <v>10902</v>
      </c>
      <c r="B1673" s="51" t="s">
        <v>10795</v>
      </c>
      <c r="C1673" s="50" t="s">
        <v>10796</v>
      </c>
      <c r="D1673" s="50">
        <v>21.9</v>
      </c>
      <c r="E1673" s="50">
        <v>7.5</v>
      </c>
      <c r="F1673" s="50">
        <v>6.3</v>
      </c>
      <c r="G1673" s="50">
        <v>36.9</v>
      </c>
      <c r="H1673" s="50">
        <v>44.9</v>
      </c>
    </row>
    <row r="1674" ht="76.5" customHeight="1" spans="1:8">
      <c r="A1674" s="50" t="s">
        <v>10903</v>
      </c>
      <c r="B1674" s="51" t="s">
        <v>10795</v>
      </c>
      <c r="C1674" s="50" t="s">
        <v>10796</v>
      </c>
      <c r="D1674" s="50">
        <v>15.5</v>
      </c>
      <c r="E1674" s="50">
        <v>11</v>
      </c>
      <c r="F1674" s="50">
        <v>17.2</v>
      </c>
      <c r="G1674" s="50">
        <v>42.7</v>
      </c>
      <c r="H1674" s="50">
        <v>34.1</v>
      </c>
    </row>
    <row r="1675" ht="54" customHeight="1" spans="1:8">
      <c r="A1675" s="50" t="s">
        <v>10904</v>
      </c>
      <c r="B1675" s="51" t="s">
        <v>10795</v>
      </c>
      <c r="C1675" s="50" t="s">
        <v>10796</v>
      </c>
      <c r="D1675" s="50">
        <v>21.7</v>
      </c>
      <c r="E1675" s="50">
        <v>8.2</v>
      </c>
      <c r="F1675" s="50">
        <v>18.2</v>
      </c>
      <c r="G1675" s="50">
        <v>40</v>
      </c>
      <c r="H1675" s="50">
        <v>28.7</v>
      </c>
    </row>
    <row r="1676" ht="76.5" customHeight="1" spans="1:8">
      <c r="A1676" s="50" t="s">
        <v>10905</v>
      </c>
      <c r="B1676" s="51" t="s">
        <v>10795</v>
      </c>
      <c r="C1676" s="50" t="s">
        <v>10796</v>
      </c>
      <c r="D1676" s="50">
        <v>13.5</v>
      </c>
      <c r="E1676" s="50">
        <v>8.9</v>
      </c>
      <c r="F1676" s="50">
        <v>14.6</v>
      </c>
      <c r="G1676" s="50">
        <v>37.9</v>
      </c>
      <c r="H1676" s="50">
        <v>27.9</v>
      </c>
    </row>
    <row r="1677" ht="91.5" customHeight="1" spans="1:8">
      <c r="A1677" s="50" t="s">
        <v>555</v>
      </c>
      <c r="B1677" s="51" t="s">
        <v>10795</v>
      </c>
      <c r="C1677" s="50" t="s">
        <v>10796</v>
      </c>
      <c r="D1677" s="50">
        <v>15.3</v>
      </c>
      <c r="E1677" s="50">
        <v>10.4</v>
      </c>
      <c r="F1677" s="50">
        <v>4.5</v>
      </c>
      <c r="G1677" s="50">
        <v>36.9</v>
      </c>
      <c r="H1677" s="50">
        <v>37.2</v>
      </c>
    </row>
    <row r="1678" ht="76.5" customHeight="1" spans="1:8">
      <c r="A1678" s="50" t="s">
        <v>514</v>
      </c>
      <c r="B1678" s="51" t="s">
        <v>10795</v>
      </c>
      <c r="C1678" s="50" t="s">
        <v>10796</v>
      </c>
      <c r="D1678" s="50">
        <v>17.1</v>
      </c>
      <c r="E1678" s="50">
        <v>19.6</v>
      </c>
      <c r="F1678" s="50">
        <v>7.5</v>
      </c>
      <c r="G1678" s="50">
        <v>49.2</v>
      </c>
      <c r="H1678" s="50">
        <v>26.7</v>
      </c>
    </row>
    <row r="1679" ht="54" customHeight="1" spans="1:8">
      <c r="A1679" s="50" t="s">
        <v>6216</v>
      </c>
      <c r="B1679" s="51" t="s">
        <v>10795</v>
      </c>
      <c r="C1679" s="50" t="s">
        <v>10796</v>
      </c>
      <c r="D1679" s="50">
        <v>15.7</v>
      </c>
      <c r="E1679" s="50">
        <v>9.2</v>
      </c>
      <c r="F1679" s="50">
        <v>13.3</v>
      </c>
      <c r="G1679" s="50">
        <v>41.3</v>
      </c>
      <c r="H1679" s="50">
        <v>31.3</v>
      </c>
    </row>
    <row r="1680" ht="106.5" customHeight="1" spans="1:8">
      <c r="A1680" s="50" t="s">
        <v>6424</v>
      </c>
      <c r="B1680" s="51" t="s">
        <v>10795</v>
      </c>
      <c r="C1680" s="50" t="s">
        <v>10796</v>
      </c>
      <c r="D1680" s="50">
        <v>21.2</v>
      </c>
      <c r="E1680" s="50">
        <v>16.5</v>
      </c>
      <c r="F1680" s="50">
        <v>7.8</v>
      </c>
      <c r="G1680" s="50">
        <v>39.3</v>
      </c>
      <c r="H1680" s="50">
        <v>24.9</v>
      </c>
    </row>
    <row r="1681" ht="54" customHeight="1" spans="1:8">
      <c r="A1681" s="50" t="s">
        <v>6392</v>
      </c>
      <c r="B1681" s="51" t="s">
        <v>10795</v>
      </c>
      <c r="C1681" s="50" t="s">
        <v>10796</v>
      </c>
      <c r="D1681" s="50">
        <v>15.2</v>
      </c>
      <c r="E1681" s="50">
        <v>13.1</v>
      </c>
      <c r="F1681" s="50">
        <v>13.2</v>
      </c>
      <c r="G1681" s="50">
        <v>64</v>
      </c>
      <c r="H1681" s="50">
        <v>19.5</v>
      </c>
    </row>
    <row r="1682" ht="54" customHeight="1" spans="1:8">
      <c r="A1682" s="50" t="s">
        <v>10906</v>
      </c>
      <c r="B1682" s="51" t="s">
        <v>10795</v>
      </c>
      <c r="C1682" s="50" t="s">
        <v>10796</v>
      </c>
      <c r="D1682" s="50">
        <v>18.3</v>
      </c>
      <c r="E1682" s="50">
        <v>14.9</v>
      </c>
      <c r="F1682" s="50">
        <v>7.3</v>
      </c>
      <c r="G1682" s="50">
        <v>50.7</v>
      </c>
      <c r="H1682" s="50">
        <v>30.8</v>
      </c>
    </row>
    <row r="1683" ht="61.5" customHeight="1" spans="1:8">
      <c r="A1683" s="50" t="s">
        <v>518</v>
      </c>
      <c r="B1683" s="51" t="s">
        <v>10795</v>
      </c>
      <c r="C1683" s="50" t="s">
        <v>10796</v>
      </c>
      <c r="D1683" s="50">
        <v>18.3</v>
      </c>
      <c r="E1683" s="50">
        <v>10.2</v>
      </c>
      <c r="F1683" s="50">
        <v>19.4</v>
      </c>
      <c r="G1683" s="50">
        <v>37.4</v>
      </c>
      <c r="H1683" s="50">
        <v>35.3</v>
      </c>
    </row>
    <row r="1684" ht="54" customHeight="1" spans="1:8">
      <c r="A1684" s="50" t="s">
        <v>10907</v>
      </c>
      <c r="B1684" s="51" t="s">
        <v>10795</v>
      </c>
      <c r="C1684" s="50" t="s">
        <v>10796</v>
      </c>
      <c r="D1684" s="50">
        <v>14.3</v>
      </c>
      <c r="E1684" s="50">
        <v>14.3</v>
      </c>
      <c r="F1684" s="50">
        <v>6.5</v>
      </c>
      <c r="G1684" s="50">
        <v>41.6</v>
      </c>
      <c r="H1684" s="50">
        <v>16.5</v>
      </c>
    </row>
    <row r="1685" ht="54" customHeight="1" spans="1:8">
      <c r="A1685" s="50" t="s">
        <v>10908</v>
      </c>
      <c r="B1685" s="51" t="s">
        <v>10795</v>
      </c>
      <c r="C1685" s="50" t="s">
        <v>10796</v>
      </c>
      <c r="D1685" s="50">
        <v>14.6</v>
      </c>
      <c r="E1685" s="50">
        <v>13.3</v>
      </c>
      <c r="F1685" s="50">
        <v>16.6</v>
      </c>
      <c r="G1685" s="50">
        <v>42</v>
      </c>
      <c r="H1685" s="50">
        <v>32.5</v>
      </c>
    </row>
    <row r="1686" ht="76.5" customHeight="1" spans="1:8">
      <c r="A1686" s="50" t="s">
        <v>10909</v>
      </c>
      <c r="B1686" s="51" t="s">
        <v>10795</v>
      </c>
      <c r="C1686" s="50" t="s">
        <v>10796</v>
      </c>
      <c r="D1686" s="50">
        <v>14.4</v>
      </c>
      <c r="E1686" s="50">
        <v>15.3</v>
      </c>
      <c r="F1686" s="50">
        <v>5.2</v>
      </c>
      <c r="G1686" s="50">
        <v>41.6</v>
      </c>
      <c r="H1686" s="50">
        <v>27.8</v>
      </c>
    </row>
    <row r="1687" ht="136.5" customHeight="1" spans="1:8">
      <c r="A1687" s="50" t="s">
        <v>10910</v>
      </c>
      <c r="B1687" s="51" t="s">
        <v>10795</v>
      </c>
      <c r="C1687" s="50" t="s">
        <v>10796</v>
      </c>
      <c r="D1687" s="50">
        <v>15.7</v>
      </c>
      <c r="E1687" s="50">
        <v>13.8</v>
      </c>
      <c r="F1687" s="50">
        <v>15</v>
      </c>
      <c r="G1687" s="50">
        <v>48.6</v>
      </c>
      <c r="H1687" s="50">
        <v>22.8</v>
      </c>
    </row>
    <row r="1688" ht="54" customHeight="1" spans="1:8">
      <c r="A1688" s="50" t="s">
        <v>10911</v>
      </c>
      <c r="B1688" s="51" t="s">
        <v>10795</v>
      </c>
      <c r="C1688" s="50" t="s">
        <v>10796</v>
      </c>
      <c r="D1688" s="50">
        <v>18.5</v>
      </c>
      <c r="E1688" s="50">
        <v>13.7</v>
      </c>
      <c r="F1688" s="50">
        <v>14.2</v>
      </c>
      <c r="G1688" s="50">
        <v>38.1</v>
      </c>
      <c r="H1688" s="50">
        <v>28.5</v>
      </c>
    </row>
    <row r="1689" ht="54" customHeight="1" spans="1:8">
      <c r="A1689" s="50" t="s">
        <v>10912</v>
      </c>
      <c r="B1689" s="51" t="s">
        <v>10795</v>
      </c>
      <c r="C1689" s="50" t="s">
        <v>10796</v>
      </c>
      <c r="D1689" s="50">
        <v>13.9</v>
      </c>
      <c r="E1689" s="50">
        <v>13.1</v>
      </c>
      <c r="F1689" s="50">
        <v>21.6</v>
      </c>
      <c r="G1689" s="50">
        <v>39.4</v>
      </c>
      <c r="H1689" s="50">
        <v>20</v>
      </c>
    </row>
    <row r="1690" ht="106.5" customHeight="1" spans="1:8">
      <c r="A1690" s="55" t="s">
        <v>10913</v>
      </c>
      <c r="B1690" s="56" t="s">
        <v>10795</v>
      </c>
      <c r="C1690" s="55" t="s">
        <v>10796</v>
      </c>
      <c r="D1690" s="55">
        <v>17.6</v>
      </c>
      <c r="E1690" s="55">
        <v>9.2</v>
      </c>
      <c r="F1690" s="55">
        <v>6.4</v>
      </c>
      <c r="G1690" s="55">
        <v>48.9</v>
      </c>
      <c r="H1690" s="55">
        <v>20</v>
      </c>
    </row>
    <row r="1691" ht="54" customHeight="1" spans="1:8">
      <c r="A1691" s="50" t="s">
        <v>10914</v>
      </c>
      <c r="B1691" s="51" t="s">
        <v>10795</v>
      </c>
      <c r="C1691" s="50" t="s">
        <v>10796</v>
      </c>
      <c r="D1691" s="50">
        <v>16.6</v>
      </c>
      <c r="E1691" s="50">
        <v>8.3</v>
      </c>
      <c r="F1691" s="50">
        <v>14.3</v>
      </c>
      <c r="G1691" s="50">
        <v>37.2</v>
      </c>
      <c r="H1691" s="50">
        <v>27.6</v>
      </c>
    </row>
    <row r="1692" ht="61.5" customHeight="1" spans="1:8">
      <c r="A1692" s="55" t="s">
        <v>10915</v>
      </c>
      <c r="B1692" s="56" t="s">
        <v>10795</v>
      </c>
      <c r="C1692" s="55" t="s">
        <v>10796</v>
      </c>
      <c r="D1692" s="55">
        <v>22.7</v>
      </c>
      <c r="E1692" s="55">
        <v>9</v>
      </c>
      <c r="F1692" s="55">
        <v>16.5</v>
      </c>
      <c r="G1692" s="55">
        <v>38.4</v>
      </c>
      <c r="H1692" s="55">
        <v>29.7</v>
      </c>
    </row>
    <row r="1693" ht="61.5" customHeight="1" spans="1:8">
      <c r="A1693" s="55" t="s">
        <v>10916</v>
      </c>
      <c r="B1693" s="56" t="s">
        <v>10795</v>
      </c>
      <c r="C1693" s="55" t="s">
        <v>10796</v>
      </c>
      <c r="D1693" s="55">
        <v>21.5</v>
      </c>
      <c r="E1693" s="55">
        <v>9.7</v>
      </c>
      <c r="F1693" s="55">
        <v>6</v>
      </c>
      <c r="G1693" s="55">
        <v>37.7</v>
      </c>
      <c r="H1693" s="55">
        <v>23.5</v>
      </c>
    </row>
    <row r="1694" ht="121.5" customHeight="1" spans="1:8">
      <c r="A1694" s="55" t="s">
        <v>10917</v>
      </c>
      <c r="B1694" s="56" t="s">
        <v>10795</v>
      </c>
      <c r="C1694" s="55" t="s">
        <v>10796</v>
      </c>
      <c r="D1694" s="55">
        <v>17.7</v>
      </c>
      <c r="E1694" s="55">
        <v>11</v>
      </c>
      <c r="F1694" s="55">
        <v>4</v>
      </c>
      <c r="G1694" s="55">
        <v>39.3</v>
      </c>
      <c r="H1694" s="55">
        <v>27.5</v>
      </c>
    </row>
    <row r="1695" ht="136.5" customHeight="1" spans="1:8">
      <c r="A1695" s="55" t="s">
        <v>10918</v>
      </c>
      <c r="B1695" s="56" t="s">
        <v>10795</v>
      </c>
      <c r="C1695" s="55" t="s">
        <v>10796</v>
      </c>
      <c r="D1695" s="55">
        <v>22.1</v>
      </c>
      <c r="E1695" s="55">
        <v>8.3</v>
      </c>
      <c r="F1695" s="55">
        <v>1.3</v>
      </c>
      <c r="G1695" s="55">
        <v>36.9</v>
      </c>
      <c r="H1695" s="55">
        <v>25.1</v>
      </c>
    </row>
    <row r="1696" ht="91.5" customHeight="1" spans="1:8">
      <c r="A1696" s="55" t="s">
        <v>10919</v>
      </c>
      <c r="B1696" s="56" t="s">
        <v>10795</v>
      </c>
      <c r="C1696" s="55" t="s">
        <v>10796</v>
      </c>
      <c r="D1696" s="55">
        <v>15.9</v>
      </c>
      <c r="E1696" s="55">
        <v>10.3</v>
      </c>
      <c r="F1696" s="55">
        <v>5.5</v>
      </c>
      <c r="G1696" s="55">
        <v>38.7</v>
      </c>
      <c r="H1696" s="55">
        <v>17.7</v>
      </c>
    </row>
    <row r="1697" ht="61.5" customHeight="1" spans="1:8">
      <c r="A1697" s="50" t="s">
        <v>10920</v>
      </c>
      <c r="B1697" s="51" t="s">
        <v>10795</v>
      </c>
      <c r="C1697" s="50" t="s">
        <v>10796</v>
      </c>
      <c r="D1697" s="50">
        <v>18.4</v>
      </c>
      <c r="E1697" s="50">
        <v>7.7</v>
      </c>
      <c r="F1697" s="50">
        <v>11.7</v>
      </c>
      <c r="G1697" s="50">
        <v>37.9</v>
      </c>
      <c r="H1697" s="50">
        <v>22.2</v>
      </c>
    </row>
    <row r="1698" ht="54" customHeight="1" spans="1:8">
      <c r="A1698" s="50" t="s">
        <v>583</v>
      </c>
      <c r="B1698" s="51" t="s">
        <v>10795</v>
      </c>
      <c r="C1698" s="50" t="s">
        <v>10796</v>
      </c>
      <c r="D1698" s="50">
        <v>16.7</v>
      </c>
      <c r="E1698" s="50">
        <v>11.1</v>
      </c>
      <c r="F1698" s="50">
        <v>15.7</v>
      </c>
      <c r="G1698" s="50">
        <v>42.2</v>
      </c>
      <c r="H1698" s="50">
        <v>35.8</v>
      </c>
    </row>
    <row r="1699" ht="61.5" customHeight="1" spans="1:8">
      <c r="A1699" s="55" t="s">
        <v>6941</v>
      </c>
      <c r="B1699" s="56" t="s">
        <v>10795</v>
      </c>
      <c r="C1699" s="55" t="s">
        <v>10796</v>
      </c>
      <c r="D1699" s="55">
        <v>20.1</v>
      </c>
      <c r="E1699" s="55">
        <v>13</v>
      </c>
      <c r="F1699" s="55">
        <v>5.5</v>
      </c>
      <c r="G1699" s="55">
        <v>40.5</v>
      </c>
      <c r="H1699" s="55">
        <v>36.9</v>
      </c>
    </row>
    <row r="1700" ht="61.5" customHeight="1" spans="1:8">
      <c r="A1700" s="50" t="s">
        <v>10921</v>
      </c>
      <c r="B1700" s="51" t="s">
        <v>10795</v>
      </c>
      <c r="C1700" s="50" t="s">
        <v>10796</v>
      </c>
      <c r="D1700" s="50">
        <v>18</v>
      </c>
      <c r="E1700" s="50">
        <v>7.7</v>
      </c>
      <c r="F1700" s="50">
        <v>2.9</v>
      </c>
      <c r="G1700" s="50">
        <v>37</v>
      </c>
      <c r="H1700" s="50">
        <v>27.3</v>
      </c>
    </row>
    <row r="1701" ht="54" customHeight="1" spans="1:8">
      <c r="A1701" s="50" t="s">
        <v>6659</v>
      </c>
      <c r="B1701" s="51" t="s">
        <v>10795</v>
      </c>
      <c r="C1701" s="50" t="s">
        <v>10796</v>
      </c>
      <c r="D1701" s="50">
        <v>28.6</v>
      </c>
      <c r="E1701" s="50">
        <v>13.9</v>
      </c>
      <c r="F1701" s="50">
        <v>7.7</v>
      </c>
      <c r="G1701" s="50">
        <v>39.4</v>
      </c>
      <c r="H1701" s="50">
        <v>26.8</v>
      </c>
    </row>
    <row r="1702" ht="61.5" customHeight="1" spans="1:8">
      <c r="A1702" s="55" t="s">
        <v>10922</v>
      </c>
      <c r="B1702" s="56" t="s">
        <v>10795</v>
      </c>
      <c r="C1702" s="55" t="s">
        <v>10796</v>
      </c>
      <c r="D1702" s="55">
        <v>15.5</v>
      </c>
      <c r="E1702" s="55">
        <v>9.2</v>
      </c>
      <c r="F1702" s="55">
        <v>3.2</v>
      </c>
      <c r="G1702" s="55">
        <v>39.7</v>
      </c>
      <c r="H1702" s="55">
        <v>28.9</v>
      </c>
    </row>
    <row r="1703" ht="54" customHeight="1" spans="1:8">
      <c r="A1703" s="50" t="s">
        <v>6166</v>
      </c>
      <c r="B1703" s="51" t="s">
        <v>10795</v>
      </c>
      <c r="C1703" s="50" t="s">
        <v>10796</v>
      </c>
      <c r="D1703" s="50">
        <v>20.8</v>
      </c>
      <c r="E1703" s="50">
        <v>11.1</v>
      </c>
      <c r="F1703" s="50">
        <v>17.3</v>
      </c>
      <c r="G1703" s="50">
        <v>39.5</v>
      </c>
      <c r="H1703" s="50">
        <v>19.6</v>
      </c>
    </row>
    <row r="1704" ht="61.5" customHeight="1" spans="1:8">
      <c r="A1704" s="55" t="s">
        <v>10923</v>
      </c>
      <c r="B1704" s="56" t="s">
        <v>10795</v>
      </c>
      <c r="C1704" s="55" t="s">
        <v>10796</v>
      </c>
      <c r="D1704" s="55">
        <v>16.4</v>
      </c>
      <c r="E1704" s="55">
        <v>8.7</v>
      </c>
      <c r="F1704" s="55">
        <v>6.5</v>
      </c>
      <c r="G1704" s="55">
        <v>38.9</v>
      </c>
      <c r="H1704" s="55">
        <v>32.2</v>
      </c>
    </row>
    <row r="1705" ht="54" customHeight="1" spans="1:8">
      <c r="A1705" s="50" t="s">
        <v>520</v>
      </c>
      <c r="B1705" s="51" t="s">
        <v>10795</v>
      </c>
      <c r="C1705" s="50" t="s">
        <v>10796</v>
      </c>
      <c r="D1705" s="50">
        <v>16.1</v>
      </c>
      <c r="E1705" s="50">
        <v>10.5</v>
      </c>
      <c r="F1705" s="50">
        <v>16.9</v>
      </c>
      <c r="G1705" s="50">
        <v>43.8</v>
      </c>
      <c r="H1705" s="50">
        <v>33.6</v>
      </c>
    </row>
    <row r="1706" ht="54" customHeight="1" spans="1:8">
      <c r="A1706" s="50" t="s">
        <v>584</v>
      </c>
      <c r="B1706" s="51" t="s">
        <v>10795</v>
      </c>
      <c r="C1706" s="50" t="s">
        <v>10796</v>
      </c>
      <c r="D1706" s="50">
        <v>14.8</v>
      </c>
      <c r="E1706" s="50">
        <v>8.9</v>
      </c>
      <c r="F1706" s="50">
        <v>16.3</v>
      </c>
      <c r="G1706" s="50">
        <v>37.1</v>
      </c>
      <c r="H1706" s="50">
        <v>35.2</v>
      </c>
    </row>
    <row r="1707" ht="76.5" customHeight="1" spans="1:8">
      <c r="A1707" s="50" t="s">
        <v>10924</v>
      </c>
      <c r="B1707" s="51" t="s">
        <v>10795</v>
      </c>
      <c r="C1707" s="50" t="s">
        <v>10796</v>
      </c>
      <c r="D1707" s="50">
        <v>14.7</v>
      </c>
      <c r="E1707" s="50">
        <v>12.2</v>
      </c>
      <c r="F1707" s="50">
        <v>22.9</v>
      </c>
      <c r="G1707" s="50">
        <v>41.3</v>
      </c>
      <c r="H1707" s="50">
        <v>24.1</v>
      </c>
    </row>
    <row r="1708" ht="91.5" customHeight="1" spans="1:8">
      <c r="A1708" s="50" t="s">
        <v>10925</v>
      </c>
      <c r="B1708" s="51" t="s">
        <v>10795</v>
      </c>
      <c r="C1708" s="50" t="s">
        <v>10796</v>
      </c>
      <c r="D1708" s="50">
        <v>25</v>
      </c>
      <c r="E1708" s="50">
        <v>10.8</v>
      </c>
      <c r="F1708" s="50">
        <v>14.8</v>
      </c>
      <c r="G1708" s="50">
        <v>38.7</v>
      </c>
      <c r="H1708" s="50">
        <v>16.5</v>
      </c>
    </row>
    <row r="1709" ht="76.5" customHeight="1" spans="1:8">
      <c r="A1709" s="50" t="s">
        <v>10926</v>
      </c>
      <c r="B1709" s="51" t="s">
        <v>10795</v>
      </c>
      <c r="C1709" s="50" t="s">
        <v>10796</v>
      </c>
      <c r="D1709" s="50">
        <v>16.2</v>
      </c>
      <c r="E1709" s="50">
        <v>8.6</v>
      </c>
      <c r="F1709" s="50">
        <v>3.1</v>
      </c>
      <c r="G1709" s="50">
        <v>37</v>
      </c>
      <c r="H1709" s="50">
        <v>23.4</v>
      </c>
    </row>
    <row r="1710" ht="61.5" customHeight="1" spans="1:8">
      <c r="A1710" s="52" t="s">
        <v>569</v>
      </c>
      <c r="B1710" s="53" t="s">
        <v>10795</v>
      </c>
      <c r="C1710" s="52" t="s">
        <v>10796</v>
      </c>
      <c r="D1710" s="52">
        <v>22.5</v>
      </c>
      <c r="E1710" s="52">
        <v>11</v>
      </c>
      <c r="F1710" s="52">
        <v>17</v>
      </c>
      <c r="G1710" s="52">
        <v>41.8</v>
      </c>
      <c r="H1710" s="52">
        <v>26.1</v>
      </c>
    </row>
    <row r="1711" ht="76.5" customHeight="1" spans="1:8">
      <c r="A1711" s="52" t="s">
        <v>10927</v>
      </c>
      <c r="B1711" s="54" t="s">
        <v>10795</v>
      </c>
      <c r="C1711" s="52" t="s">
        <v>10796</v>
      </c>
      <c r="D1711" s="52">
        <v>20.5</v>
      </c>
      <c r="E1711" s="52">
        <v>9.1</v>
      </c>
      <c r="F1711" s="52">
        <v>8.7</v>
      </c>
      <c r="G1711" s="52">
        <v>37</v>
      </c>
      <c r="H1711" s="52">
        <v>36.5</v>
      </c>
    </row>
    <row r="1712" ht="61.5" customHeight="1" spans="1:8">
      <c r="A1712" s="50" t="s">
        <v>6829</v>
      </c>
      <c r="B1712" s="51" t="s">
        <v>10795</v>
      </c>
      <c r="C1712" s="50" t="s">
        <v>10796</v>
      </c>
      <c r="D1712" s="50">
        <v>18.6</v>
      </c>
      <c r="E1712" s="50">
        <v>16.7</v>
      </c>
      <c r="F1712" s="50">
        <v>5.7</v>
      </c>
      <c r="G1712" s="50">
        <v>37.3</v>
      </c>
      <c r="H1712" s="50">
        <v>34.9</v>
      </c>
    </row>
    <row r="1713" ht="61.5" customHeight="1" spans="1:8">
      <c r="A1713" s="50" t="s">
        <v>10928</v>
      </c>
      <c r="B1713" s="51" t="s">
        <v>10795</v>
      </c>
      <c r="C1713" s="50" t="s">
        <v>10796</v>
      </c>
      <c r="D1713" s="50">
        <v>16.9</v>
      </c>
      <c r="E1713" s="50">
        <v>10.1</v>
      </c>
      <c r="F1713" s="50">
        <v>23.1</v>
      </c>
      <c r="G1713" s="50">
        <v>37</v>
      </c>
      <c r="H1713" s="50">
        <v>23.9</v>
      </c>
    </row>
    <row r="1714" ht="106.5" customHeight="1" spans="1:8">
      <c r="A1714" s="55" t="s">
        <v>6950</v>
      </c>
      <c r="B1714" s="56" t="s">
        <v>10795</v>
      </c>
      <c r="C1714" s="55" t="s">
        <v>10796</v>
      </c>
      <c r="D1714" s="55">
        <v>23.1</v>
      </c>
      <c r="E1714" s="55">
        <v>9.2</v>
      </c>
      <c r="F1714" s="55">
        <v>10.6</v>
      </c>
      <c r="G1714" s="55">
        <v>39.7</v>
      </c>
      <c r="H1714" s="55">
        <v>31.4</v>
      </c>
    </row>
    <row r="1715" ht="54" customHeight="1" spans="1:8">
      <c r="A1715" s="50" t="s">
        <v>523</v>
      </c>
      <c r="B1715" s="51" t="s">
        <v>10795</v>
      </c>
      <c r="C1715" s="50" t="s">
        <v>10796</v>
      </c>
      <c r="D1715" s="50">
        <v>14.8</v>
      </c>
      <c r="E1715" s="50">
        <v>9</v>
      </c>
      <c r="F1715" s="50">
        <v>23.5</v>
      </c>
      <c r="G1715" s="50">
        <v>38.2</v>
      </c>
      <c r="H1715" s="50">
        <v>18.2</v>
      </c>
    </row>
    <row r="1716" ht="121.5" customHeight="1" spans="1:8">
      <c r="A1716" s="50" t="s">
        <v>10929</v>
      </c>
      <c r="B1716" s="51" t="s">
        <v>10795</v>
      </c>
      <c r="C1716" s="50" t="s">
        <v>10796</v>
      </c>
      <c r="D1716" s="50">
        <v>14.5</v>
      </c>
      <c r="E1716" s="50">
        <v>7.6</v>
      </c>
      <c r="F1716" s="50">
        <v>6.1</v>
      </c>
      <c r="G1716" s="50">
        <v>37</v>
      </c>
      <c r="H1716" s="50">
        <v>35.2</v>
      </c>
    </row>
    <row r="1717" ht="46.5" customHeight="1" spans="1:8">
      <c r="A1717" s="55" t="s">
        <v>10930</v>
      </c>
      <c r="B1717" s="56" t="s">
        <v>10795</v>
      </c>
      <c r="C1717" s="55" t="s">
        <v>10796</v>
      </c>
      <c r="D1717" s="55">
        <v>14.1</v>
      </c>
      <c r="E1717" s="55">
        <v>8.4</v>
      </c>
      <c r="F1717" s="55">
        <v>9</v>
      </c>
      <c r="G1717" s="55">
        <v>37.3</v>
      </c>
      <c r="H1717" s="55">
        <v>27.5</v>
      </c>
    </row>
    <row r="1718" ht="91.5" customHeight="1" spans="1:8">
      <c r="A1718" s="55" t="s">
        <v>10931</v>
      </c>
      <c r="B1718" s="56" t="s">
        <v>10795</v>
      </c>
      <c r="C1718" s="55" t="s">
        <v>10796</v>
      </c>
      <c r="D1718" s="55">
        <v>19.3</v>
      </c>
      <c r="E1718" s="55">
        <v>10.8</v>
      </c>
      <c r="F1718" s="55">
        <v>3.9</v>
      </c>
      <c r="G1718" s="55">
        <v>67.5</v>
      </c>
      <c r="H1718" s="55">
        <v>24.9</v>
      </c>
    </row>
    <row r="1719" ht="46.5" customHeight="1" spans="1:8">
      <c r="A1719" s="55" t="s">
        <v>10932</v>
      </c>
      <c r="B1719" s="56" t="s">
        <v>10795</v>
      </c>
      <c r="C1719" s="55" t="s">
        <v>10796</v>
      </c>
      <c r="D1719" s="55">
        <v>18.9</v>
      </c>
      <c r="E1719" s="55">
        <v>11.3</v>
      </c>
      <c r="F1719" s="55">
        <v>2.2</v>
      </c>
      <c r="G1719" s="55">
        <v>42.3</v>
      </c>
      <c r="H1719" s="55">
        <v>20.9</v>
      </c>
    </row>
    <row r="1720" ht="61.5" customHeight="1" spans="1:8">
      <c r="A1720" s="50" t="s">
        <v>10933</v>
      </c>
      <c r="B1720" s="51" t="s">
        <v>10795</v>
      </c>
      <c r="C1720" s="50" t="s">
        <v>10796</v>
      </c>
      <c r="D1720" s="50">
        <v>16</v>
      </c>
      <c r="E1720" s="50">
        <v>10</v>
      </c>
      <c r="F1720" s="50">
        <v>17.8</v>
      </c>
      <c r="G1720" s="50">
        <v>37.4</v>
      </c>
      <c r="H1720" s="50">
        <v>24.8</v>
      </c>
    </row>
    <row r="1721" ht="121.5" customHeight="1" spans="1:8">
      <c r="A1721" s="55" t="s">
        <v>10934</v>
      </c>
      <c r="B1721" s="56" t="s">
        <v>10795</v>
      </c>
      <c r="C1721" s="55" t="s">
        <v>10796</v>
      </c>
      <c r="D1721" s="55">
        <v>15.1</v>
      </c>
      <c r="E1721" s="55">
        <v>9.4</v>
      </c>
      <c r="F1721" s="55">
        <v>3.8</v>
      </c>
      <c r="G1721" s="55">
        <v>41.6</v>
      </c>
      <c r="H1721" s="55">
        <v>21.9</v>
      </c>
    </row>
    <row r="1722" ht="91.5" customHeight="1" spans="1:8">
      <c r="A1722" s="50" t="s">
        <v>10935</v>
      </c>
      <c r="B1722" s="51" t="s">
        <v>10795</v>
      </c>
      <c r="C1722" s="50" t="s">
        <v>10796</v>
      </c>
      <c r="D1722" s="50">
        <v>13</v>
      </c>
      <c r="E1722" s="50">
        <v>8.8</v>
      </c>
      <c r="F1722" s="50">
        <v>14.5</v>
      </c>
      <c r="G1722" s="50">
        <v>37.4</v>
      </c>
      <c r="H1722" s="50">
        <v>46.4</v>
      </c>
    </row>
    <row r="1723" ht="91.5" customHeight="1" spans="1:8">
      <c r="A1723" s="50" t="s">
        <v>525</v>
      </c>
      <c r="B1723" s="51" t="s">
        <v>10795</v>
      </c>
      <c r="C1723" s="50" t="s">
        <v>10796</v>
      </c>
      <c r="D1723" s="50">
        <v>16.6</v>
      </c>
      <c r="E1723" s="50">
        <v>11.8</v>
      </c>
      <c r="F1723" s="50">
        <v>10.2</v>
      </c>
      <c r="G1723" s="50">
        <v>37.7</v>
      </c>
      <c r="H1723" s="50">
        <v>22.1</v>
      </c>
    </row>
    <row r="1724" ht="91.5" customHeight="1" spans="1:8">
      <c r="A1724" s="50" t="s">
        <v>528</v>
      </c>
      <c r="B1724" s="51" t="s">
        <v>10795</v>
      </c>
      <c r="C1724" s="50" t="s">
        <v>10796</v>
      </c>
      <c r="D1724" s="50">
        <v>14.9</v>
      </c>
      <c r="E1724" s="50">
        <v>10.6</v>
      </c>
      <c r="F1724" s="50">
        <v>20.3</v>
      </c>
      <c r="G1724" s="50">
        <v>38.1</v>
      </c>
      <c r="H1724" s="50">
        <v>19.9</v>
      </c>
    </row>
    <row r="1725" ht="76.5" customHeight="1" spans="1:8">
      <c r="A1725" s="50" t="s">
        <v>10936</v>
      </c>
      <c r="B1725" s="51" t="s">
        <v>10795</v>
      </c>
      <c r="C1725" s="50" t="s">
        <v>10796</v>
      </c>
      <c r="D1725" s="50">
        <v>17.6</v>
      </c>
      <c r="E1725" s="50">
        <v>9.4</v>
      </c>
      <c r="F1725" s="50">
        <v>6.8</v>
      </c>
      <c r="G1725" s="50">
        <v>37.2</v>
      </c>
      <c r="H1725" s="50">
        <v>21.3</v>
      </c>
    </row>
    <row r="1726" ht="76.5" customHeight="1" spans="1:8">
      <c r="A1726" s="50" t="s">
        <v>10937</v>
      </c>
      <c r="B1726" s="51" t="s">
        <v>10795</v>
      </c>
      <c r="C1726" s="50" t="s">
        <v>10796</v>
      </c>
      <c r="D1726" s="50">
        <v>18.7</v>
      </c>
      <c r="E1726" s="50">
        <v>10.6</v>
      </c>
      <c r="F1726" s="50">
        <v>4.8</v>
      </c>
      <c r="G1726" s="50">
        <v>39.3</v>
      </c>
      <c r="H1726" s="50">
        <v>36.4</v>
      </c>
    </row>
    <row r="1727" ht="91.5" customHeight="1" spans="1:8">
      <c r="A1727" s="50" t="s">
        <v>10938</v>
      </c>
      <c r="B1727" s="51" t="s">
        <v>10795</v>
      </c>
      <c r="C1727" s="50" t="s">
        <v>10796</v>
      </c>
      <c r="D1727" s="50">
        <v>14.8</v>
      </c>
      <c r="E1727" s="50">
        <v>8</v>
      </c>
      <c r="F1727" s="50">
        <v>18.4</v>
      </c>
      <c r="G1727" s="50">
        <v>36.9</v>
      </c>
      <c r="H1727" s="50">
        <v>52.7</v>
      </c>
    </row>
    <row r="1728" ht="91.5" customHeight="1" spans="1:8">
      <c r="A1728" s="50" t="s">
        <v>10939</v>
      </c>
      <c r="B1728" s="51" t="s">
        <v>10795</v>
      </c>
      <c r="C1728" s="50" t="s">
        <v>10796</v>
      </c>
      <c r="D1728" s="50">
        <v>16.4</v>
      </c>
      <c r="E1728" s="50">
        <v>14</v>
      </c>
      <c r="F1728" s="50">
        <v>6.8</v>
      </c>
      <c r="G1728" s="50">
        <v>37.7</v>
      </c>
      <c r="H1728" s="50">
        <v>47</v>
      </c>
    </row>
    <row r="1729" ht="76.5" customHeight="1" spans="1:8">
      <c r="A1729" s="55" t="s">
        <v>10940</v>
      </c>
      <c r="B1729" s="56" t="s">
        <v>10795</v>
      </c>
      <c r="C1729" s="55" t="s">
        <v>10796</v>
      </c>
      <c r="D1729" s="55">
        <v>18.8</v>
      </c>
      <c r="E1729" s="55">
        <v>8.4</v>
      </c>
      <c r="F1729" s="55">
        <v>1.4</v>
      </c>
      <c r="G1729" s="55">
        <v>36.9</v>
      </c>
      <c r="H1729" s="55">
        <v>33.7</v>
      </c>
    </row>
    <row r="1730" ht="76.5" customHeight="1" spans="1:8">
      <c r="A1730" s="50" t="s">
        <v>10941</v>
      </c>
      <c r="B1730" s="51" t="s">
        <v>10795</v>
      </c>
      <c r="C1730" s="50" t="s">
        <v>10796</v>
      </c>
      <c r="D1730" s="50">
        <v>16.9</v>
      </c>
      <c r="E1730" s="50">
        <v>9.6</v>
      </c>
      <c r="F1730" s="50">
        <v>21.1</v>
      </c>
      <c r="G1730" s="50">
        <v>38</v>
      </c>
      <c r="H1730" s="50">
        <v>15</v>
      </c>
    </row>
    <row r="1731" ht="61.5" customHeight="1" spans="1:8">
      <c r="A1731" s="50" t="s">
        <v>10942</v>
      </c>
      <c r="B1731" s="51" t="s">
        <v>10795</v>
      </c>
      <c r="C1731" s="50" t="s">
        <v>10796</v>
      </c>
      <c r="D1731" s="50">
        <v>15.6</v>
      </c>
      <c r="E1731" s="50">
        <v>8.8</v>
      </c>
      <c r="F1731" s="50">
        <v>16.9</v>
      </c>
      <c r="G1731" s="50">
        <v>37.1</v>
      </c>
      <c r="H1731" s="50">
        <v>20.1</v>
      </c>
    </row>
    <row r="1732" ht="54" customHeight="1" spans="1:8">
      <c r="A1732" s="50" t="s">
        <v>587</v>
      </c>
      <c r="B1732" s="51" t="s">
        <v>10795</v>
      </c>
      <c r="C1732" s="50" t="s">
        <v>10796</v>
      </c>
      <c r="D1732" s="50">
        <v>17.1</v>
      </c>
      <c r="E1732" s="50">
        <v>15.9</v>
      </c>
      <c r="F1732" s="50">
        <v>14.9</v>
      </c>
      <c r="G1732" s="50">
        <v>39.3</v>
      </c>
      <c r="H1732" s="50">
        <v>31.3</v>
      </c>
    </row>
    <row r="1733" ht="166.5" customHeight="1" spans="1:8">
      <c r="A1733" s="55" t="s">
        <v>10943</v>
      </c>
      <c r="B1733" s="56" t="s">
        <v>10795</v>
      </c>
      <c r="C1733" s="55" t="s">
        <v>10796</v>
      </c>
      <c r="D1733" s="55">
        <v>20.8</v>
      </c>
      <c r="E1733" s="55">
        <v>16.3</v>
      </c>
      <c r="F1733" s="55">
        <v>6.5</v>
      </c>
      <c r="G1733" s="55">
        <v>41</v>
      </c>
      <c r="H1733" s="55">
        <v>21</v>
      </c>
    </row>
    <row r="1734" ht="76.5" customHeight="1" spans="1:8">
      <c r="A1734" s="52" t="s">
        <v>10944</v>
      </c>
      <c r="B1734" s="53" t="s">
        <v>10795</v>
      </c>
      <c r="C1734" s="52" t="s">
        <v>10796</v>
      </c>
      <c r="D1734" s="52">
        <v>15.6</v>
      </c>
      <c r="E1734" s="52">
        <v>9.7</v>
      </c>
      <c r="F1734" s="52">
        <v>26.2</v>
      </c>
      <c r="G1734" s="52">
        <v>38.3</v>
      </c>
      <c r="H1734" s="52">
        <v>14.1</v>
      </c>
    </row>
    <row r="1735" ht="54" customHeight="1" spans="1:8">
      <c r="A1735" s="50" t="s">
        <v>10945</v>
      </c>
      <c r="B1735" s="51" t="s">
        <v>10795</v>
      </c>
      <c r="C1735" s="50" t="s">
        <v>10796</v>
      </c>
      <c r="D1735" s="50">
        <v>15.6</v>
      </c>
      <c r="E1735" s="50">
        <v>10</v>
      </c>
      <c r="F1735" s="50">
        <v>11.7</v>
      </c>
      <c r="G1735" s="50">
        <v>37.5</v>
      </c>
      <c r="H1735" s="50">
        <v>24.9</v>
      </c>
    </row>
    <row r="1736" ht="76.5" customHeight="1" spans="1:8">
      <c r="A1736" s="50" t="s">
        <v>531</v>
      </c>
      <c r="B1736" s="51" t="s">
        <v>10795</v>
      </c>
      <c r="C1736" s="50" t="s">
        <v>10796</v>
      </c>
      <c r="D1736" s="50">
        <v>16.9</v>
      </c>
      <c r="E1736" s="50">
        <v>9.3</v>
      </c>
      <c r="F1736" s="50">
        <v>24</v>
      </c>
      <c r="G1736" s="50">
        <v>40.5</v>
      </c>
      <c r="H1736" s="50">
        <v>21.3</v>
      </c>
    </row>
    <row r="1737" ht="54" customHeight="1" spans="1:8">
      <c r="A1737" s="50" t="s">
        <v>10946</v>
      </c>
      <c r="B1737" s="51" t="s">
        <v>10795</v>
      </c>
      <c r="C1737" s="50" t="s">
        <v>10796</v>
      </c>
      <c r="D1737" s="50">
        <v>17</v>
      </c>
      <c r="E1737" s="50">
        <v>10.1</v>
      </c>
      <c r="F1737" s="50">
        <v>12.6</v>
      </c>
      <c r="G1737" s="50">
        <v>38</v>
      </c>
      <c r="H1737" s="50">
        <v>42.6</v>
      </c>
    </row>
    <row r="1738" ht="54" customHeight="1" spans="1:8">
      <c r="A1738" s="50" t="s">
        <v>533</v>
      </c>
      <c r="B1738" s="51" t="s">
        <v>10795</v>
      </c>
      <c r="C1738" s="50" t="s">
        <v>10796</v>
      </c>
      <c r="D1738" s="50">
        <v>19.7</v>
      </c>
      <c r="E1738" s="50">
        <v>13.5</v>
      </c>
      <c r="F1738" s="50">
        <v>13.3</v>
      </c>
      <c r="G1738" s="50">
        <v>39</v>
      </c>
      <c r="H1738" s="50">
        <v>34.9</v>
      </c>
    </row>
    <row r="1739" ht="61.5" customHeight="1" spans="1:8">
      <c r="A1739" s="55" t="s">
        <v>6964</v>
      </c>
      <c r="B1739" s="56" t="s">
        <v>10795</v>
      </c>
      <c r="C1739" s="55" t="s">
        <v>10796</v>
      </c>
      <c r="D1739" s="55">
        <v>15.6</v>
      </c>
      <c r="E1739" s="55">
        <v>11.4</v>
      </c>
      <c r="F1739" s="55">
        <v>7.1</v>
      </c>
      <c r="G1739" s="55">
        <v>47.9</v>
      </c>
      <c r="H1739" s="55">
        <v>18.4</v>
      </c>
    </row>
    <row r="1740" ht="61.5" customHeight="1" spans="1:8">
      <c r="A1740" s="50" t="s">
        <v>10947</v>
      </c>
      <c r="B1740" s="51" t="s">
        <v>10795</v>
      </c>
      <c r="C1740" s="50" t="s">
        <v>10796</v>
      </c>
      <c r="D1740" s="50">
        <v>17.1</v>
      </c>
      <c r="E1740" s="50">
        <v>8.1</v>
      </c>
      <c r="F1740" s="50">
        <v>8.9</v>
      </c>
      <c r="G1740" s="50">
        <v>36.9</v>
      </c>
      <c r="H1740" s="50">
        <v>41.6</v>
      </c>
    </row>
    <row r="1741" ht="40.5" customHeight="1" spans="1:8">
      <c r="A1741" s="50" t="s">
        <v>10948</v>
      </c>
      <c r="B1741" s="51" t="s">
        <v>10795</v>
      </c>
      <c r="C1741" s="50" t="s">
        <v>10796</v>
      </c>
      <c r="D1741" s="50">
        <v>19.6</v>
      </c>
      <c r="E1741" s="50">
        <v>9.3</v>
      </c>
      <c r="F1741" s="50">
        <v>5</v>
      </c>
      <c r="G1741" s="50">
        <v>41.1</v>
      </c>
      <c r="H1741" s="50">
        <v>67.9</v>
      </c>
    </row>
    <row r="1742" ht="151.5" customHeight="1" spans="1:8">
      <c r="A1742" s="50" t="s">
        <v>10949</v>
      </c>
      <c r="B1742" s="51" t="s">
        <v>10795</v>
      </c>
      <c r="C1742" s="50" t="s">
        <v>10796</v>
      </c>
      <c r="D1742" s="50">
        <v>21.6</v>
      </c>
      <c r="E1742" s="50">
        <v>7.7</v>
      </c>
      <c r="F1742" s="50">
        <v>7.8</v>
      </c>
      <c r="G1742" s="50">
        <v>37</v>
      </c>
      <c r="H1742" s="50">
        <v>32.3</v>
      </c>
    </row>
    <row r="1743" ht="76.5" customHeight="1" spans="1:8">
      <c r="A1743" s="50" t="s">
        <v>10950</v>
      </c>
      <c r="B1743" s="51" t="s">
        <v>10795</v>
      </c>
      <c r="C1743" s="50" t="s">
        <v>10796</v>
      </c>
      <c r="D1743" s="50">
        <v>16.9</v>
      </c>
      <c r="E1743" s="50">
        <v>13.2</v>
      </c>
      <c r="F1743" s="50">
        <v>10.3</v>
      </c>
      <c r="G1743" s="50">
        <v>37.8</v>
      </c>
      <c r="H1743" s="50">
        <v>32.3</v>
      </c>
    </row>
    <row r="1744" ht="54" customHeight="1" spans="1:8">
      <c r="A1744" s="50" t="s">
        <v>535</v>
      </c>
      <c r="B1744" s="51" t="s">
        <v>10795</v>
      </c>
      <c r="C1744" s="50" t="s">
        <v>10796</v>
      </c>
      <c r="D1744" s="50">
        <v>21.2</v>
      </c>
      <c r="E1744" s="50">
        <v>11.3</v>
      </c>
      <c r="F1744" s="50">
        <v>17</v>
      </c>
      <c r="G1744" s="50">
        <v>40</v>
      </c>
      <c r="H1744" s="50">
        <v>24.9</v>
      </c>
    </row>
    <row r="1745" ht="54" customHeight="1" spans="1:8">
      <c r="A1745" s="50" t="s">
        <v>537</v>
      </c>
      <c r="B1745" s="51" t="s">
        <v>10795</v>
      </c>
      <c r="C1745" s="50" t="s">
        <v>10796</v>
      </c>
      <c r="D1745" s="50">
        <v>18.7</v>
      </c>
      <c r="E1745" s="50">
        <v>14.8</v>
      </c>
      <c r="F1745" s="50">
        <v>10.6</v>
      </c>
      <c r="G1745" s="50">
        <v>43.3</v>
      </c>
      <c r="H1745" s="50">
        <v>32</v>
      </c>
    </row>
    <row r="1746" ht="54" customHeight="1" spans="1:8">
      <c r="A1746" s="50" t="s">
        <v>6389</v>
      </c>
      <c r="B1746" s="51" t="s">
        <v>10795</v>
      </c>
      <c r="C1746" s="50" t="s">
        <v>10796</v>
      </c>
      <c r="D1746" s="50">
        <v>19.5</v>
      </c>
      <c r="E1746" s="50">
        <v>12.8</v>
      </c>
      <c r="F1746" s="50">
        <v>10.2</v>
      </c>
      <c r="G1746" s="50">
        <v>41.5</v>
      </c>
      <c r="H1746" s="50">
        <v>22.8</v>
      </c>
    </row>
    <row r="1747" ht="61.5" customHeight="1" spans="1:8">
      <c r="A1747" s="55" t="s">
        <v>10951</v>
      </c>
      <c r="B1747" s="56" t="s">
        <v>10795</v>
      </c>
      <c r="C1747" s="55" t="s">
        <v>10796</v>
      </c>
      <c r="D1747" s="55">
        <v>17.3</v>
      </c>
      <c r="E1747" s="55">
        <v>8.3</v>
      </c>
      <c r="F1747" s="55">
        <v>0.9</v>
      </c>
      <c r="G1747" s="55">
        <v>37</v>
      </c>
      <c r="H1747" s="55">
        <v>38.8</v>
      </c>
    </row>
    <row r="1748" ht="106.5" customHeight="1" spans="1:8">
      <c r="A1748" s="50" t="s">
        <v>10952</v>
      </c>
      <c r="B1748" s="51" t="s">
        <v>10795</v>
      </c>
      <c r="C1748" s="50" t="s">
        <v>10796</v>
      </c>
      <c r="D1748" s="50">
        <v>13.1</v>
      </c>
      <c r="E1748" s="50">
        <v>9.4</v>
      </c>
      <c r="F1748" s="50">
        <v>21.9</v>
      </c>
      <c r="G1748" s="50">
        <v>42.5</v>
      </c>
      <c r="H1748" s="50">
        <v>17.4</v>
      </c>
    </row>
    <row r="1749" ht="61.5" customHeight="1" spans="1:8">
      <c r="A1749" s="50" t="s">
        <v>6743</v>
      </c>
      <c r="B1749" s="51" t="s">
        <v>10795</v>
      </c>
      <c r="C1749" s="50" t="s">
        <v>10796</v>
      </c>
      <c r="D1749" s="50">
        <v>19.4</v>
      </c>
      <c r="E1749" s="50">
        <v>12.3</v>
      </c>
      <c r="F1749" s="50">
        <v>10.1</v>
      </c>
      <c r="G1749" s="50">
        <v>37</v>
      </c>
      <c r="H1749" s="50">
        <v>26.9</v>
      </c>
    </row>
    <row r="1750" ht="54" customHeight="1" spans="1:8">
      <c r="A1750" s="50" t="s">
        <v>10953</v>
      </c>
      <c r="B1750" s="51" t="s">
        <v>10795</v>
      </c>
      <c r="C1750" s="50" t="s">
        <v>10796</v>
      </c>
      <c r="D1750" s="50">
        <v>18.4</v>
      </c>
      <c r="E1750" s="50">
        <v>10.9</v>
      </c>
      <c r="F1750" s="50">
        <v>16.7</v>
      </c>
      <c r="G1750" s="50">
        <v>49.4</v>
      </c>
      <c r="H1750" s="50">
        <v>26.1</v>
      </c>
    </row>
    <row r="1751" ht="76.5" customHeight="1" spans="1:8">
      <c r="A1751" s="50" t="s">
        <v>10954</v>
      </c>
      <c r="B1751" s="51" t="s">
        <v>10795</v>
      </c>
      <c r="C1751" s="50" t="s">
        <v>10796</v>
      </c>
      <c r="D1751" s="50">
        <v>16.8</v>
      </c>
      <c r="E1751" s="50">
        <v>11.5</v>
      </c>
      <c r="F1751" s="50">
        <v>21.9</v>
      </c>
      <c r="G1751" s="50">
        <v>37.4</v>
      </c>
      <c r="H1751" s="50">
        <v>20.1</v>
      </c>
    </row>
    <row r="1752" ht="61.5" customHeight="1" spans="1:8">
      <c r="A1752" s="50" t="s">
        <v>10955</v>
      </c>
      <c r="B1752" s="51" t="s">
        <v>10795</v>
      </c>
      <c r="C1752" s="50" t="s">
        <v>10796</v>
      </c>
      <c r="D1752" s="50">
        <v>18.2</v>
      </c>
      <c r="E1752" s="50">
        <v>9.3</v>
      </c>
      <c r="F1752" s="50">
        <v>17.8</v>
      </c>
      <c r="G1752" s="50">
        <v>37.3</v>
      </c>
      <c r="H1752" s="50">
        <v>21.1</v>
      </c>
    </row>
    <row r="1753" ht="106.5" customHeight="1" spans="1:8">
      <c r="A1753" s="50" t="s">
        <v>10956</v>
      </c>
      <c r="B1753" s="51" t="s">
        <v>10795</v>
      </c>
      <c r="C1753" s="50" t="s">
        <v>10796</v>
      </c>
      <c r="D1753" s="50">
        <v>22</v>
      </c>
      <c r="E1753" s="50">
        <v>11.8</v>
      </c>
      <c r="F1753" s="50">
        <v>7.5</v>
      </c>
      <c r="G1753" s="50">
        <v>38.4</v>
      </c>
      <c r="H1753" s="50">
        <v>32.3</v>
      </c>
    </row>
    <row r="1754" ht="54" customHeight="1" spans="1:8">
      <c r="A1754" s="50" t="s">
        <v>10957</v>
      </c>
      <c r="B1754" s="51" t="s">
        <v>10795</v>
      </c>
      <c r="C1754" s="50" t="s">
        <v>10796</v>
      </c>
      <c r="D1754" s="50">
        <v>14.5</v>
      </c>
      <c r="E1754" s="50">
        <v>8.1</v>
      </c>
      <c r="F1754" s="50">
        <v>9.7</v>
      </c>
      <c r="G1754" s="50">
        <v>36.9</v>
      </c>
      <c r="H1754" s="50">
        <v>26.8</v>
      </c>
    </row>
    <row r="1755" ht="39.75" customHeight="1" spans="1:8">
      <c r="A1755" s="52" t="s">
        <v>10958</v>
      </c>
      <c r="B1755" s="53" t="s">
        <v>10795</v>
      </c>
      <c r="C1755" s="52" t="s">
        <v>10796</v>
      </c>
      <c r="D1755" s="52">
        <v>20.3</v>
      </c>
      <c r="E1755" s="52">
        <v>10</v>
      </c>
      <c r="F1755" s="52">
        <v>9.1</v>
      </c>
      <c r="G1755" s="52">
        <v>37.5</v>
      </c>
      <c r="H1755" s="52">
        <v>47.2</v>
      </c>
    </row>
    <row r="1756" ht="46.5" customHeight="1" spans="1:8">
      <c r="A1756" s="55" t="s">
        <v>10959</v>
      </c>
      <c r="B1756" s="56" t="s">
        <v>10795</v>
      </c>
      <c r="C1756" s="55" t="s">
        <v>10796</v>
      </c>
      <c r="D1756" s="55">
        <v>17.7</v>
      </c>
      <c r="E1756" s="55">
        <v>10.1</v>
      </c>
      <c r="F1756" s="55">
        <v>7</v>
      </c>
      <c r="G1756" s="55">
        <v>41.1</v>
      </c>
      <c r="H1756" s="55">
        <v>26.9</v>
      </c>
    </row>
    <row r="1757" ht="46.5" customHeight="1" spans="1:8">
      <c r="A1757" s="52" t="s">
        <v>10960</v>
      </c>
      <c r="B1757" s="53" t="s">
        <v>10795</v>
      </c>
      <c r="C1757" s="52" t="s">
        <v>10796</v>
      </c>
      <c r="D1757" s="52">
        <v>18.4</v>
      </c>
      <c r="E1757" s="52">
        <v>8.6</v>
      </c>
      <c r="F1757" s="52">
        <v>10.2</v>
      </c>
      <c r="G1757" s="52">
        <v>37.3</v>
      </c>
      <c r="H1757" s="52">
        <v>19.7</v>
      </c>
    </row>
    <row r="1758" ht="61.5" customHeight="1" spans="1:8">
      <c r="A1758" s="50" t="s">
        <v>10961</v>
      </c>
      <c r="B1758" s="51" t="s">
        <v>10795</v>
      </c>
      <c r="C1758" s="50" t="s">
        <v>10796</v>
      </c>
      <c r="D1758" s="50">
        <v>20.7</v>
      </c>
      <c r="E1758" s="50">
        <v>9.9</v>
      </c>
      <c r="F1758" s="50">
        <v>18.2</v>
      </c>
      <c r="G1758" s="50">
        <v>37.1</v>
      </c>
      <c r="H1758" s="50">
        <v>22.8</v>
      </c>
    </row>
    <row r="1759" ht="61.5" customHeight="1" spans="1:8">
      <c r="A1759" s="50" t="s">
        <v>10962</v>
      </c>
      <c r="B1759" s="51" t="s">
        <v>10795</v>
      </c>
      <c r="C1759" s="50" t="s">
        <v>10796</v>
      </c>
      <c r="D1759" s="50">
        <v>21.3</v>
      </c>
      <c r="E1759" s="50">
        <v>9.2</v>
      </c>
      <c r="F1759" s="50">
        <v>17.1</v>
      </c>
      <c r="G1759" s="50">
        <v>37.3</v>
      </c>
      <c r="H1759" s="50">
        <v>28.7</v>
      </c>
    </row>
    <row r="1760" ht="54" customHeight="1" spans="1:8">
      <c r="A1760" s="50" t="s">
        <v>540</v>
      </c>
      <c r="B1760" s="51" t="s">
        <v>10795</v>
      </c>
      <c r="C1760" s="50" t="s">
        <v>10796</v>
      </c>
      <c r="D1760" s="50">
        <v>15.8</v>
      </c>
      <c r="E1760" s="50">
        <v>9.1</v>
      </c>
      <c r="F1760" s="50">
        <v>23.2</v>
      </c>
      <c r="G1760" s="50">
        <v>37.3</v>
      </c>
      <c r="H1760" s="50">
        <v>22.9</v>
      </c>
    </row>
    <row r="1761" ht="61.5" customHeight="1" spans="1:8">
      <c r="A1761" s="50" t="s">
        <v>10963</v>
      </c>
      <c r="B1761" s="51" t="s">
        <v>10795</v>
      </c>
      <c r="C1761" s="50" t="s">
        <v>10796</v>
      </c>
      <c r="D1761" s="50">
        <v>15.4</v>
      </c>
      <c r="E1761" s="50">
        <v>9.9</v>
      </c>
      <c r="F1761" s="50">
        <v>25.1</v>
      </c>
      <c r="G1761" s="50">
        <v>38</v>
      </c>
      <c r="H1761" s="50">
        <v>22</v>
      </c>
    </row>
    <row r="1762" ht="76.5" customHeight="1" spans="1:8">
      <c r="A1762" s="50" t="s">
        <v>10964</v>
      </c>
      <c r="B1762" s="51" t="s">
        <v>10795</v>
      </c>
      <c r="C1762" s="50" t="s">
        <v>10796</v>
      </c>
      <c r="D1762" s="50">
        <v>25.2</v>
      </c>
      <c r="E1762" s="50">
        <v>10.3</v>
      </c>
      <c r="F1762" s="50">
        <v>2</v>
      </c>
      <c r="G1762" s="50">
        <v>41.5</v>
      </c>
      <c r="H1762" s="50">
        <v>15</v>
      </c>
    </row>
    <row r="1763" ht="61.5" customHeight="1" spans="1:8">
      <c r="A1763" s="50" t="s">
        <v>543</v>
      </c>
      <c r="B1763" s="51" t="s">
        <v>10795</v>
      </c>
      <c r="C1763" s="50" t="s">
        <v>10796</v>
      </c>
      <c r="D1763" s="50">
        <v>15.6</v>
      </c>
      <c r="E1763" s="50">
        <v>12</v>
      </c>
      <c r="F1763" s="50">
        <v>19.5</v>
      </c>
      <c r="G1763" s="50">
        <v>39.1</v>
      </c>
      <c r="H1763" s="50">
        <v>23</v>
      </c>
    </row>
    <row r="1764" ht="61.5" customHeight="1" spans="1:8">
      <c r="A1764" s="50" t="s">
        <v>547</v>
      </c>
      <c r="B1764" s="51" t="s">
        <v>10795</v>
      </c>
      <c r="C1764" s="50" t="s">
        <v>10796</v>
      </c>
      <c r="D1764" s="50">
        <v>20.2</v>
      </c>
      <c r="E1764" s="50">
        <v>15.4</v>
      </c>
      <c r="F1764" s="50">
        <v>7.7</v>
      </c>
      <c r="G1764" s="50">
        <v>44</v>
      </c>
      <c r="H1764" s="50">
        <v>43.3</v>
      </c>
    </row>
    <row r="1765" ht="76.5" customHeight="1" spans="1:8">
      <c r="A1765" s="50" t="s">
        <v>10965</v>
      </c>
      <c r="B1765" s="51" t="s">
        <v>10795</v>
      </c>
      <c r="C1765" s="50" t="s">
        <v>10796</v>
      </c>
      <c r="D1765" s="50">
        <v>11.6</v>
      </c>
      <c r="E1765" s="50">
        <v>7.8</v>
      </c>
      <c r="F1765" s="50">
        <v>10.2</v>
      </c>
      <c r="G1765" s="50">
        <v>37.1</v>
      </c>
      <c r="H1765" s="50">
        <v>51.8</v>
      </c>
    </row>
    <row r="1766" ht="54" customHeight="1" spans="1:8">
      <c r="A1766" s="50" t="s">
        <v>10966</v>
      </c>
      <c r="B1766" s="51" t="s">
        <v>10795</v>
      </c>
      <c r="C1766" s="50" t="s">
        <v>10796</v>
      </c>
      <c r="D1766" s="50">
        <v>17.5</v>
      </c>
      <c r="E1766" s="50">
        <v>8.3</v>
      </c>
      <c r="F1766" s="50">
        <v>8</v>
      </c>
      <c r="G1766" s="50">
        <v>39.3</v>
      </c>
      <c r="H1766" s="50">
        <v>26.1</v>
      </c>
    </row>
    <row r="1767" ht="121.5" customHeight="1" spans="1:8">
      <c r="A1767" s="50" t="s">
        <v>10967</v>
      </c>
      <c r="B1767" s="51" t="s">
        <v>10795</v>
      </c>
      <c r="C1767" s="50" t="s">
        <v>10796</v>
      </c>
      <c r="D1767" s="50">
        <v>16.4</v>
      </c>
      <c r="E1767" s="50">
        <v>10.1</v>
      </c>
      <c r="F1767" s="50">
        <v>12.6</v>
      </c>
      <c r="G1767" s="50">
        <v>37.4</v>
      </c>
      <c r="H1767" s="50">
        <v>22.1</v>
      </c>
    </row>
    <row r="1768" ht="54" customHeight="1" spans="1:8">
      <c r="A1768" s="50" t="s">
        <v>573</v>
      </c>
      <c r="B1768" s="51" t="s">
        <v>10795</v>
      </c>
      <c r="C1768" s="50" t="s">
        <v>10796</v>
      </c>
      <c r="D1768" s="50">
        <v>19</v>
      </c>
      <c r="E1768" s="50">
        <v>13.2</v>
      </c>
      <c r="F1768" s="50">
        <v>10.4</v>
      </c>
      <c r="G1768" s="50">
        <v>37.5</v>
      </c>
      <c r="H1768" s="50">
        <v>20.9</v>
      </c>
    </row>
    <row r="1769" ht="54" customHeight="1" spans="1:8">
      <c r="A1769" s="50" t="s">
        <v>10968</v>
      </c>
      <c r="B1769" s="51" t="s">
        <v>10795</v>
      </c>
      <c r="C1769" s="50" t="s">
        <v>10796</v>
      </c>
      <c r="D1769" s="50">
        <v>14.1</v>
      </c>
      <c r="E1769" s="50">
        <v>10.5</v>
      </c>
      <c r="F1769" s="50">
        <v>20.3</v>
      </c>
      <c r="G1769" s="50">
        <v>40.5</v>
      </c>
      <c r="H1769" s="50">
        <v>29.4</v>
      </c>
    </row>
    <row r="1770" ht="54" customHeight="1" spans="1:8">
      <c r="A1770" s="50" t="s">
        <v>10969</v>
      </c>
      <c r="B1770" s="51" t="s">
        <v>10795</v>
      </c>
      <c r="C1770" s="50" t="s">
        <v>10796</v>
      </c>
      <c r="D1770" s="50">
        <v>16</v>
      </c>
      <c r="E1770" s="50">
        <v>10.1</v>
      </c>
      <c r="F1770" s="50">
        <v>7.9</v>
      </c>
      <c r="G1770" s="50">
        <v>38.3</v>
      </c>
      <c r="H1770" s="50">
        <v>41.5</v>
      </c>
    </row>
    <row r="1771" ht="76.5" customHeight="1" spans="1:8">
      <c r="A1771" s="50" t="s">
        <v>6063</v>
      </c>
      <c r="B1771" s="51" t="s">
        <v>10795</v>
      </c>
      <c r="C1771" s="50" t="s">
        <v>10796</v>
      </c>
      <c r="D1771" s="50">
        <v>15.8</v>
      </c>
      <c r="E1771" s="50">
        <v>10.1</v>
      </c>
      <c r="F1771" s="50">
        <v>15.3</v>
      </c>
      <c r="G1771" s="50">
        <v>38.7</v>
      </c>
      <c r="H1771" s="50">
        <v>21.3</v>
      </c>
    </row>
    <row r="1772" ht="54" customHeight="1" spans="1:8">
      <c r="A1772" s="50" t="s">
        <v>10970</v>
      </c>
      <c r="B1772" s="51" t="s">
        <v>10795</v>
      </c>
      <c r="C1772" s="50" t="s">
        <v>10796</v>
      </c>
      <c r="D1772" s="50">
        <v>16.3</v>
      </c>
      <c r="E1772" s="50">
        <v>10.3</v>
      </c>
      <c r="F1772" s="50">
        <v>5.1</v>
      </c>
      <c r="G1772" s="50">
        <v>46.6</v>
      </c>
      <c r="H1772" s="50">
        <v>23</v>
      </c>
    </row>
    <row r="1773" ht="54" customHeight="1" spans="1:8">
      <c r="A1773" s="50" t="s">
        <v>10971</v>
      </c>
      <c r="B1773" s="51" t="s">
        <v>10795</v>
      </c>
      <c r="C1773" s="50" t="s">
        <v>10796</v>
      </c>
      <c r="D1773" s="50">
        <v>15</v>
      </c>
      <c r="E1773" s="50">
        <v>9.6</v>
      </c>
      <c r="F1773" s="50">
        <v>1.7</v>
      </c>
      <c r="G1773" s="50">
        <v>40.2</v>
      </c>
      <c r="H1773" s="50">
        <v>19.5</v>
      </c>
    </row>
    <row r="1774" ht="91.5" customHeight="1" spans="1:8">
      <c r="A1774" s="50" t="s">
        <v>10972</v>
      </c>
      <c r="B1774" s="51" t="s">
        <v>10795</v>
      </c>
      <c r="C1774" s="50" t="s">
        <v>10796</v>
      </c>
      <c r="D1774" s="50">
        <v>17.5</v>
      </c>
      <c r="E1774" s="50">
        <v>7.8</v>
      </c>
      <c r="F1774" s="50">
        <v>11.2</v>
      </c>
      <c r="G1774" s="50">
        <v>38</v>
      </c>
      <c r="H1774" s="50">
        <v>18.4</v>
      </c>
    </row>
    <row r="1775" ht="121.5" customHeight="1" spans="1:8">
      <c r="A1775" s="55" t="s">
        <v>10973</v>
      </c>
      <c r="B1775" s="56" t="s">
        <v>10795</v>
      </c>
      <c r="C1775" s="55" t="s">
        <v>10796</v>
      </c>
      <c r="D1775" s="55">
        <v>17.3</v>
      </c>
      <c r="E1775" s="55">
        <v>11.2</v>
      </c>
      <c r="F1775" s="55">
        <v>18.1</v>
      </c>
      <c r="G1775" s="55">
        <v>55.6</v>
      </c>
      <c r="H1775" s="55">
        <v>33.2</v>
      </c>
    </row>
    <row r="1776" ht="54" customHeight="1" spans="1:8">
      <c r="A1776" s="50" t="s">
        <v>549</v>
      </c>
      <c r="B1776" s="51" t="s">
        <v>10795</v>
      </c>
      <c r="C1776" s="50" t="s">
        <v>10796</v>
      </c>
      <c r="D1776" s="50">
        <v>23.3</v>
      </c>
      <c r="E1776" s="50">
        <v>12.3</v>
      </c>
      <c r="F1776" s="50">
        <v>14.4</v>
      </c>
      <c r="G1776" s="50">
        <v>39.6</v>
      </c>
      <c r="H1776" s="50">
        <v>22.6</v>
      </c>
    </row>
    <row r="1777" ht="54" customHeight="1" spans="1:8">
      <c r="A1777" s="50" t="s">
        <v>10974</v>
      </c>
      <c r="B1777" s="51" t="s">
        <v>10795</v>
      </c>
      <c r="C1777" s="50" t="s">
        <v>10796</v>
      </c>
      <c r="D1777" s="50">
        <v>14.4</v>
      </c>
      <c r="E1777" s="50">
        <v>9</v>
      </c>
      <c r="F1777" s="50">
        <v>4.8</v>
      </c>
      <c r="G1777" s="50">
        <v>37.9</v>
      </c>
      <c r="H1777" s="50">
        <v>30.9</v>
      </c>
    </row>
    <row r="1778" ht="54" customHeight="1" spans="1:8">
      <c r="A1778" s="50" t="s">
        <v>10975</v>
      </c>
      <c r="B1778" s="51" t="s">
        <v>10795</v>
      </c>
      <c r="C1778" s="50" t="s">
        <v>10796</v>
      </c>
      <c r="D1778" s="50">
        <v>20.5</v>
      </c>
      <c r="E1778" s="50">
        <v>9.6</v>
      </c>
      <c r="F1778" s="50">
        <v>14.7</v>
      </c>
      <c r="G1778" s="50">
        <v>37</v>
      </c>
      <c r="H1778" s="50">
        <v>38.2</v>
      </c>
    </row>
    <row r="1779" ht="46.5" customHeight="1" spans="1:8">
      <c r="A1779" s="55" t="s">
        <v>10976</v>
      </c>
      <c r="B1779" s="56" t="s">
        <v>10795</v>
      </c>
      <c r="C1779" s="55" t="s">
        <v>10796</v>
      </c>
      <c r="D1779" s="55">
        <v>16.6</v>
      </c>
      <c r="E1779" s="55">
        <v>12.7</v>
      </c>
      <c r="F1779" s="55">
        <v>9</v>
      </c>
      <c r="G1779" s="55">
        <v>41.1</v>
      </c>
      <c r="H1779" s="55">
        <v>34.5</v>
      </c>
    </row>
    <row r="1780" ht="61.5" customHeight="1" spans="1:8">
      <c r="A1780" s="55" t="s">
        <v>10977</v>
      </c>
      <c r="B1780" s="56" t="s">
        <v>10795</v>
      </c>
      <c r="C1780" s="55" t="s">
        <v>10796</v>
      </c>
      <c r="D1780" s="55">
        <v>15.8</v>
      </c>
      <c r="E1780" s="55">
        <v>9.5</v>
      </c>
      <c r="F1780" s="55">
        <v>8.7</v>
      </c>
      <c r="G1780" s="55">
        <v>42.7</v>
      </c>
      <c r="H1780" s="55">
        <v>18</v>
      </c>
    </row>
    <row r="1781" ht="46.5" customHeight="1" spans="1:8">
      <c r="A1781" s="52" t="s">
        <v>10978</v>
      </c>
      <c r="B1781" s="53" t="s">
        <v>10795</v>
      </c>
      <c r="C1781" s="52" t="s">
        <v>10796</v>
      </c>
      <c r="D1781" s="52">
        <v>23.9</v>
      </c>
      <c r="E1781" s="52">
        <v>9.1</v>
      </c>
      <c r="F1781" s="52">
        <v>10.7</v>
      </c>
      <c r="G1781" s="52">
        <v>43.4</v>
      </c>
      <c r="H1781" s="52">
        <v>16.7</v>
      </c>
    </row>
    <row r="1782" ht="61.5" customHeight="1" spans="1:8">
      <c r="A1782" s="50" t="s">
        <v>10979</v>
      </c>
      <c r="B1782" s="51" t="s">
        <v>10795</v>
      </c>
      <c r="C1782" s="50" t="s">
        <v>10796</v>
      </c>
      <c r="D1782" s="50">
        <v>16.3</v>
      </c>
      <c r="E1782" s="50">
        <v>12.6</v>
      </c>
      <c r="F1782" s="50">
        <v>16.5</v>
      </c>
      <c r="G1782" s="50">
        <v>37.5</v>
      </c>
      <c r="H1782" s="50">
        <v>40.1</v>
      </c>
    </row>
    <row r="1783" ht="54" customHeight="1" spans="1:8">
      <c r="A1783" s="50" t="s">
        <v>10980</v>
      </c>
      <c r="B1783" s="51" t="s">
        <v>10795</v>
      </c>
      <c r="C1783" s="50" t="s">
        <v>10796</v>
      </c>
      <c r="D1783" s="50">
        <v>12.3</v>
      </c>
      <c r="E1783" s="50">
        <v>10</v>
      </c>
      <c r="F1783" s="50">
        <v>10.5</v>
      </c>
      <c r="G1783" s="50">
        <v>39.1</v>
      </c>
      <c r="H1783" s="50">
        <v>28.2</v>
      </c>
    </row>
    <row r="1784" ht="54" customHeight="1" spans="1:8">
      <c r="A1784" s="50" t="s">
        <v>10981</v>
      </c>
      <c r="B1784" s="51" t="s">
        <v>10795</v>
      </c>
      <c r="C1784" s="50" t="s">
        <v>10796</v>
      </c>
      <c r="D1784" s="50">
        <v>19</v>
      </c>
      <c r="E1784" s="50">
        <v>11.6</v>
      </c>
      <c r="F1784" s="50">
        <v>3</v>
      </c>
      <c r="G1784" s="50">
        <v>40.2</v>
      </c>
      <c r="H1784" s="50">
        <v>24.5</v>
      </c>
    </row>
    <row r="1785" ht="61.5" customHeight="1" spans="1:8">
      <c r="A1785" s="50" t="s">
        <v>10982</v>
      </c>
      <c r="B1785" s="51" t="s">
        <v>10795</v>
      </c>
      <c r="C1785" s="50" t="s">
        <v>10796</v>
      </c>
      <c r="D1785" s="50">
        <v>15.5</v>
      </c>
      <c r="E1785" s="50">
        <v>11.4</v>
      </c>
      <c r="F1785" s="50">
        <v>18.6</v>
      </c>
      <c r="G1785" s="50">
        <v>37</v>
      </c>
      <c r="H1785" s="50">
        <v>47.8</v>
      </c>
    </row>
    <row r="1786" ht="61.5" customHeight="1" spans="1:8">
      <c r="A1786" s="50" t="s">
        <v>10983</v>
      </c>
      <c r="B1786" s="51" t="s">
        <v>10795</v>
      </c>
      <c r="C1786" s="50" t="s">
        <v>10796</v>
      </c>
      <c r="D1786" s="50">
        <v>17.4</v>
      </c>
      <c r="E1786" s="50">
        <v>22.7</v>
      </c>
      <c r="F1786" s="50">
        <v>10.4</v>
      </c>
      <c r="G1786" s="50">
        <v>61</v>
      </c>
      <c r="H1786" s="50">
        <v>19.4</v>
      </c>
    </row>
    <row r="1787" ht="91.5" customHeight="1" spans="1:8">
      <c r="A1787" s="50" t="s">
        <v>10984</v>
      </c>
      <c r="B1787" s="51" t="s">
        <v>10795</v>
      </c>
      <c r="C1787" s="50" t="s">
        <v>10796</v>
      </c>
      <c r="D1787" s="50">
        <v>15.1</v>
      </c>
      <c r="E1787" s="50">
        <v>10.1</v>
      </c>
      <c r="F1787" s="50">
        <v>20.7</v>
      </c>
      <c r="G1787" s="50">
        <v>41.5</v>
      </c>
      <c r="H1787" s="50">
        <v>35.6</v>
      </c>
    </row>
    <row r="1788" ht="121.5" customHeight="1" spans="1:8">
      <c r="A1788" s="55" t="s">
        <v>10985</v>
      </c>
      <c r="B1788" s="56" t="s">
        <v>10795</v>
      </c>
      <c r="C1788" s="55" t="s">
        <v>10796</v>
      </c>
      <c r="D1788" s="55">
        <v>17.1</v>
      </c>
      <c r="E1788" s="55">
        <v>8.6</v>
      </c>
      <c r="F1788" s="55">
        <v>6.5</v>
      </c>
      <c r="G1788" s="55">
        <v>37.1</v>
      </c>
      <c r="H1788" s="55">
        <v>24.1</v>
      </c>
    </row>
    <row r="1789" ht="46.5" customHeight="1" spans="1:8">
      <c r="A1789" s="55" t="s">
        <v>10986</v>
      </c>
      <c r="B1789" s="56" t="s">
        <v>10795</v>
      </c>
      <c r="C1789" s="55" t="s">
        <v>10796</v>
      </c>
      <c r="D1789" s="55">
        <v>18.8</v>
      </c>
      <c r="E1789" s="55">
        <v>10.2</v>
      </c>
      <c r="F1789" s="55">
        <v>3.3</v>
      </c>
      <c r="G1789" s="55">
        <v>37.9</v>
      </c>
      <c r="H1789" s="55">
        <v>34.7</v>
      </c>
    </row>
    <row r="1790" ht="76.5" customHeight="1" spans="1:8">
      <c r="A1790" s="52" t="s">
        <v>10987</v>
      </c>
      <c r="B1790" s="53" t="s">
        <v>10795</v>
      </c>
      <c r="C1790" s="52" t="s">
        <v>10796</v>
      </c>
      <c r="D1790" s="52">
        <v>18.8</v>
      </c>
      <c r="E1790" s="52">
        <v>17</v>
      </c>
      <c r="F1790" s="52">
        <v>8.2</v>
      </c>
      <c r="G1790" s="52">
        <v>44.1</v>
      </c>
      <c r="H1790" s="52">
        <v>42</v>
      </c>
    </row>
    <row r="1791" ht="39.75" customHeight="1" spans="1:8">
      <c r="A1791" s="52" t="s">
        <v>10988</v>
      </c>
      <c r="B1791" s="53" t="s">
        <v>10795</v>
      </c>
      <c r="C1791" s="52" t="s">
        <v>10796</v>
      </c>
      <c r="D1791" s="52">
        <v>17.7</v>
      </c>
      <c r="E1791" s="52">
        <v>10.6</v>
      </c>
      <c r="F1791" s="52">
        <v>14.5</v>
      </c>
      <c r="G1791" s="52">
        <v>37.2</v>
      </c>
      <c r="H1791" s="52">
        <v>36</v>
      </c>
    </row>
    <row r="1792" ht="91.5" customHeight="1" spans="1:8">
      <c r="A1792" s="50" t="s">
        <v>10989</v>
      </c>
      <c r="B1792" s="51" t="s">
        <v>10795</v>
      </c>
      <c r="C1792" s="50" t="s">
        <v>10796</v>
      </c>
      <c r="D1792" s="50">
        <v>16.8</v>
      </c>
      <c r="E1792" s="50">
        <v>12.2</v>
      </c>
      <c r="F1792" s="50">
        <v>20.6</v>
      </c>
      <c r="G1792" s="50">
        <v>39.2</v>
      </c>
      <c r="H1792" s="50">
        <v>21.4</v>
      </c>
    </row>
    <row r="1793" ht="54" customHeight="1" spans="1:8">
      <c r="A1793" s="50" t="s">
        <v>6807</v>
      </c>
      <c r="B1793" s="51" t="s">
        <v>10795</v>
      </c>
      <c r="C1793" s="50" t="s">
        <v>10796</v>
      </c>
      <c r="D1793" s="50">
        <v>12</v>
      </c>
      <c r="E1793" s="50">
        <v>9.8</v>
      </c>
      <c r="F1793" s="50">
        <v>22.8</v>
      </c>
      <c r="G1793" s="50">
        <v>37.3</v>
      </c>
      <c r="H1793" s="50">
        <v>26</v>
      </c>
    </row>
    <row r="1794" ht="76.5" customHeight="1" spans="1:8">
      <c r="A1794" s="50" t="s">
        <v>589</v>
      </c>
      <c r="B1794" s="51" t="s">
        <v>10795</v>
      </c>
      <c r="C1794" s="50" t="s">
        <v>10796</v>
      </c>
      <c r="D1794" s="50">
        <v>18.7</v>
      </c>
      <c r="E1794" s="50">
        <v>13.4</v>
      </c>
      <c r="F1794" s="50">
        <v>16.8</v>
      </c>
      <c r="G1794" s="50">
        <v>37.7</v>
      </c>
      <c r="H1794" s="50">
        <v>28.7</v>
      </c>
    </row>
    <row r="1795" ht="106.5" customHeight="1" spans="1:8">
      <c r="A1795" s="50" t="s">
        <v>10990</v>
      </c>
      <c r="B1795" s="51" t="s">
        <v>10795</v>
      </c>
      <c r="C1795" s="50" t="s">
        <v>10796</v>
      </c>
      <c r="D1795" s="50">
        <v>17.9</v>
      </c>
      <c r="E1795" s="50">
        <v>16</v>
      </c>
      <c r="F1795" s="50">
        <v>14.9</v>
      </c>
      <c r="G1795" s="50">
        <v>45.5</v>
      </c>
      <c r="H1795" s="50">
        <v>27.3</v>
      </c>
    </row>
    <row r="1796" ht="54" customHeight="1" spans="1:8">
      <c r="A1796" s="50" t="s">
        <v>591</v>
      </c>
      <c r="B1796" s="51" t="s">
        <v>10795</v>
      </c>
      <c r="C1796" s="50" t="s">
        <v>10796</v>
      </c>
      <c r="D1796" s="50">
        <v>21.3</v>
      </c>
      <c r="E1796" s="50">
        <v>12.3</v>
      </c>
      <c r="F1796" s="50">
        <v>13.9</v>
      </c>
      <c r="G1796" s="50">
        <v>43.8</v>
      </c>
      <c r="H1796" s="50">
        <v>30.4</v>
      </c>
    </row>
    <row r="1797" ht="54" customHeight="1" spans="1:8">
      <c r="A1797" s="50" t="s">
        <v>594</v>
      </c>
      <c r="B1797" s="51" t="s">
        <v>10795</v>
      </c>
      <c r="C1797" s="50" t="s">
        <v>10796</v>
      </c>
      <c r="D1797" s="50">
        <v>17.2</v>
      </c>
      <c r="E1797" s="50">
        <v>10.9</v>
      </c>
      <c r="F1797" s="50">
        <v>18.3</v>
      </c>
      <c r="G1797" s="50">
        <v>46.9</v>
      </c>
      <c r="H1797" s="50">
        <v>17</v>
      </c>
    </row>
    <row r="1798" ht="54" customHeight="1" spans="1:8">
      <c r="A1798" s="50" t="s">
        <v>596</v>
      </c>
      <c r="B1798" s="51" t="s">
        <v>10795</v>
      </c>
      <c r="C1798" s="50" t="s">
        <v>10796</v>
      </c>
      <c r="D1798" s="50">
        <v>18.8</v>
      </c>
      <c r="E1798" s="50">
        <v>12.2</v>
      </c>
      <c r="F1798" s="50">
        <v>10.5</v>
      </c>
      <c r="G1798" s="50">
        <v>65.7</v>
      </c>
      <c r="H1798" s="50">
        <v>29.6</v>
      </c>
    </row>
    <row r="1799" ht="121.5" customHeight="1" spans="1:8">
      <c r="A1799" s="55" t="s">
        <v>10991</v>
      </c>
      <c r="B1799" s="56" t="s">
        <v>10795</v>
      </c>
      <c r="C1799" s="55" t="s">
        <v>10796</v>
      </c>
      <c r="D1799" s="55">
        <v>12.5</v>
      </c>
      <c r="E1799" s="55">
        <v>8.9</v>
      </c>
      <c r="F1799" s="55">
        <v>7.2</v>
      </c>
      <c r="G1799" s="55">
        <v>37.5</v>
      </c>
      <c r="H1799" s="55">
        <v>16.7</v>
      </c>
    </row>
    <row r="1800" ht="61.5" customHeight="1" spans="1:8">
      <c r="A1800" s="50" t="s">
        <v>10992</v>
      </c>
      <c r="B1800" s="51" t="s">
        <v>10795</v>
      </c>
      <c r="C1800" s="50" t="s">
        <v>10796</v>
      </c>
      <c r="D1800" s="50">
        <v>13.2</v>
      </c>
      <c r="E1800" s="50">
        <v>8.2</v>
      </c>
      <c r="F1800" s="50">
        <v>23.5</v>
      </c>
      <c r="G1800" s="50">
        <v>38.9</v>
      </c>
      <c r="H1800" s="50">
        <v>23.1</v>
      </c>
    </row>
    <row r="1801" ht="91.5" customHeight="1" spans="1:8">
      <c r="A1801" s="50" t="s">
        <v>10993</v>
      </c>
      <c r="B1801" s="57" t="s">
        <v>10994</v>
      </c>
      <c r="C1801" s="50" t="s">
        <v>10995</v>
      </c>
      <c r="D1801" s="50" t="s">
        <v>10995</v>
      </c>
      <c r="E1801" s="50" t="s">
        <v>10995</v>
      </c>
      <c r="F1801" s="50" t="s">
        <v>10995</v>
      </c>
      <c r="G1801" s="50" t="s">
        <v>10995</v>
      </c>
      <c r="H1801" s="50" t="s">
        <v>10995</v>
      </c>
    </row>
    <row r="1802" ht="46.5" customHeight="1" spans="1:8">
      <c r="A1802" s="50" t="s">
        <v>10996</v>
      </c>
      <c r="B1802" s="57" t="s">
        <v>10994</v>
      </c>
      <c r="C1802" s="50" t="s">
        <v>10995</v>
      </c>
      <c r="D1802" s="50" t="s">
        <v>10995</v>
      </c>
      <c r="E1802" s="50" t="s">
        <v>10995</v>
      </c>
      <c r="F1802" s="50" t="s">
        <v>10995</v>
      </c>
      <c r="G1802" s="50" t="s">
        <v>10995</v>
      </c>
      <c r="H1802" s="50" t="s">
        <v>10995</v>
      </c>
    </row>
    <row r="1803" ht="31.5" customHeight="1" spans="1:8">
      <c r="A1803" s="50" t="s">
        <v>10997</v>
      </c>
      <c r="B1803" s="57" t="s">
        <v>10994</v>
      </c>
      <c r="C1803" s="50" t="s">
        <v>10995</v>
      </c>
      <c r="D1803" s="50" t="s">
        <v>10995</v>
      </c>
      <c r="E1803" s="50" t="s">
        <v>10995</v>
      </c>
      <c r="F1803" s="50" t="s">
        <v>10995</v>
      </c>
      <c r="G1803" s="50" t="s">
        <v>10995</v>
      </c>
      <c r="H1803" s="50" t="s">
        <v>10995</v>
      </c>
    </row>
    <row r="1804" ht="61.5" customHeight="1" spans="1:8">
      <c r="A1804" s="50" t="s">
        <v>10998</v>
      </c>
      <c r="B1804" s="57" t="s">
        <v>10994</v>
      </c>
      <c r="C1804" s="50" t="s">
        <v>10995</v>
      </c>
      <c r="D1804" s="50" t="s">
        <v>10995</v>
      </c>
      <c r="E1804" s="50" t="s">
        <v>10995</v>
      </c>
      <c r="F1804" s="50" t="s">
        <v>10995</v>
      </c>
      <c r="G1804" s="50" t="s">
        <v>10995</v>
      </c>
      <c r="H1804" s="50" t="s">
        <v>10995</v>
      </c>
    </row>
    <row r="1805" ht="46.5" customHeight="1" spans="1:8">
      <c r="A1805" s="50" t="s">
        <v>10999</v>
      </c>
      <c r="B1805" s="57" t="s">
        <v>10994</v>
      </c>
      <c r="C1805" s="50" t="s">
        <v>10995</v>
      </c>
      <c r="D1805" s="50" t="s">
        <v>10995</v>
      </c>
      <c r="E1805" s="50" t="s">
        <v>10995</v>
      </c>
      <c r="F1805" s="50" t="s">
        <v>10995</v>
      </c>
      <c r="G1805" s="50" t="s">
        <v>10995</v>
      </c>
      <c r="H1805" s="50" t="s">
        <v>10995</v>
      </c>
    </row>
    <row r="1806" ht="46.5" customHeight="1" spans="1:8">
      <c r="A1806" s="52" t="s">
        <v>11000</v>
      </c>
      <c r="B1806" s="58" t="s">
        <v>10994</v>
      </c>
      <c r="C1806" s="52" t="s">
        <v>10995</v>
      </c>
      <c r="D1806" s="52" t="s">
        <v>10995</v>
      </c>
      <c r="E1806" s="52" t="s">
        <v>10995</v>
      </c>
      <c r="F1806" s="52" t="s">
        <v>10995</v>
      </c>
      <c r="G1806" s="52" t="s">
        <v>10995</v>
      </c>
      <c r="H1806" s="52" t="s">
        <v>10995</v>
      </c>
    </row>
    <row r="1807" ht="46.5" customHeight="1" spans="1:8">
      <c r="A1807" s="50" t="s">
        <v>618</v>
      </c>
      <c r="B1807" s="57" t="s">
        <v>10994</v>
      </c>
      <c r="C1807" s="50" t="s">
        <v>10995</v>
      </c>
      <c r="D1807" s="50" t="s">
        <v>10995</v>
      </c>
      <c r="E1807" s="50" t="s">
        <v>10995</v>
      </c>
      <c r="F1807" s="50" t="s">
        <v>10995</v>
      </c>
      <c r="G1807" s="50" t="s">
        <v>10995</v>
      </c>
      <c r="H1807" s="50" t="s">
        <v>10995</v>
      </c>
    </row>
    <row r="1808" ht="46.5" customHeight="1" spans="1:8">
      <c r="A1808" s="50" t="s">
        <v>11001</v>
      </c>
      <c r="B1808" s="57" t="s">
        <v>10994</v>
      </c>
      <c r="C1808" s="50" t="s">
        <v>10995</v>
      </c>
      <c r="D1808" s="50" t="s">
        <v>10995</v>
      </c>
      <c r="E1808" s="50" t="s">
        <v>10995</v>
      </c>
      <c r="F1808" s="50" t="s">
        <v>10995</v>
      </c>
      <c r="G1808" s="50" t="s">
        <v>10995</v>
      </c>
      <c r="H1808" s="50" t="s">
        <v>10995</v>
      </c>
    </row>
    <row r="1809" ht="61.5" customHeight="1" spans="1:8">
      <c r="A1809" s="50" t="s">
        <v>11002</v>
      </c>
      <c r="B1809" s="57" t="s">
        <v>10994</v>
      </c>
      <c r="C1809" s="50" t="s">
        <v>10995</v>
      </c>
      <c r="D1809" s="50" t="s">
        <v>10995</v>
      </c>
      <c r="E1809" s="50" t="s">
        <v>10995</v>
      </c>
      <c r="F1809" s="50" t="s">
        <v>10995</v>
      </c>
      <c r="G1809" s="50" t="s">
        <v>10995</v>
      </c>
      <c r="H1809" s="50" t="s">
        <v>10995</v>
      </c>
    </row>
    <row r="1810" ht="31.5" customHeight="1" spans="1:8">
      <c r="A1810" s="50" t="s">
        <v>11003</v>
      </c>
      <c r="B1810" s="57" t="s">
        <v>10994</v>
      </c>
      <c r="C1810" s="50" t="s">
        <v>10995</v>
      </c>
      <c r="D1810" s="50" t="s">
        <v>10995</v>
      </c>
      <c r="E1810" s="50" t="s">
        <v>10995</v>
      </c>
      <c r="F1810" s="50" t="s">
        <v>10995</v>
      </c>
      <c r="G1810" s="50" t="s">
        <v>10995</v>
      </c>
      <c r="H1810" s="50" t="s">
        <v>10995</v>
      </c>
    </row>
    <row r="1811" ht="46.5" customHeight="1" spans="1:8">
      <c r="A1811" s="50" t="s">
        <v>11004</v>
      </c>
      <c r="B1811" s="57" t="s">
        <v>10994</v>
      </c>
      <c r="C1811" s="50" t="s">
        <v>10995</v>
      </c>
      <c r="D1811" s="50" t="s">
        <v>10995</v>
      </c>
      <c r="E1811" s="50" t="s">
        <v>10995</v>
      </c>
      <c r="F1811" s="50" t="s">
        <v>10995</v>
      </c>
      <c r="G1811" s="50" t="s">
        <v>10995</v>
      </c>
      <c r="H1811" s="50" t="s">
        <v>10995</v>
      </c>
    </row>
    <row r="1812" ht="61.5" customHeight="1" spans="1:8">
      <c r="A1812" s="50" t="s">
        <v>11005</v>
      </c>
      <c r="B1812" s="57" t="s">
        <v>10994</v>
      </c>
      <c r="C1812" s="50" t="s">
        <v>10995</v>
      </c>
      <c r="D1812" s="50" t="s">
        <v>10995</v>
      </c>
      <c r="E1812" s="50" t="s">
        <v>10995</v>
      </c>
      <c r="F1812" s="50" t="s">
        <v>10995</v>
      </c>
      <c r="G1812" s="50" t="s">
        <v>10995</v>
      </c>
      <c r="H1812" s="50" t="s">
        <v>10995</v>
      </c>
    </row>
    <row r="1813" ht="31.5" customHeight="1" spans="1:8">
      <c r="A1813" s="50" t="s">
        <v>633</v>
      </c>
      <c r="B1813" s="57" t="s">
        <v>10994</v>
      </c>
      <c r="C1813" s="50" t="s">
        <v>10995</v>
      </c>
      <c r="D1813" s="50" t="s">
        <v>10995</v>
      </c>
      <c r="E1813" s="50" t="s">
        <v>10995</v>
      </c>
      <c r="F1813" s="50" t="s">
        <v>10995</v>
      </c>
      <c r="G1813" s="50" t="s">
        <v>10995</v>
      </c>
      <c r="H1813" s="50" t="s">
        <v>10995</v>
      </c>
    </row>
    <row r="1814" ht="61.5" customHeight="1" spans="1:8">
      <c r="A1814" s="50" t="s">
        <v>11006</v>
      </c>
      <c r="B1814" s="57" t="s">
        <v>10994</v>
      </c>
      <c r="C1814" s="50" t="s">
        <v>10995</v>
      </c>
      <c r="D1814" s="50" t="s">
        <v>10995</v>
      </c>
      <c r="E1814" s="50" t="s">
        <v>10995</v>
      </c>
      <c r="F1814" s="50" t="s">
        <v>10995</v>
      </c>
      <c r="G1814" s="50" t="s">
        <v>10995</v>
      </c>
      <c r="H1814" s="50" t="s">
        <v>10995</v>
      </c>
    </row>
    <row r="1815" ht="61.5" customHeight="1" spans="1:8">
      <c r="A1815" s="50" t="s">
        <v>11007</v>
      </c>
      <c r="B1815" s="57" t="s">
        <v>10994</v>
      </c>
      <c r="C1815" s="50" t="s">
        <v>10995</v>
      </c>
      <c r="D1815" s="50" t="s">
        <v>10995</v>
      </c>
      <c r="E1815" s="50" t="s">
        <v>10995</v>
      </c>
      <c r="F1815" s="50" t="s">
        <v>10995</v>
      </c>
      <c r="G1815" s="50" t="s">
        <v>10995</v>
      </c>
      <c r="H1815" s="50" t="s">
        <v>10995</v>
      </c>
    </row>
    <row r="1816" ht="31.5" customHeight="1" spans="1:8">
      <c r="A1816" s="50" t="s">
        <v>11008</v>
      </c>
      <c r="B1816" s="57" t="s">
        <v>10994</v>
      </c>
      <c r="C1816" s="50" t="s">
        <v>10995</v>
      </c>
      <c r="D1816" s="50" t="s">
        <v>10995</v>
      </c>
      <c r="E1816" s="50" t="s">
        <v>10995</v>
      </c>
      <c r="F1816" s="50" t="s">
        <v>10995</v>
      </c>
      <c r="G1816" s="50" t="s">
        <v>10995</v>
      </c>
      <c r="H1816" s="50" t="s">
        <v>10995</v>
      </c>
    </row>
    <row r="1817" ht="91.5" customHeight="1" spans="1:8">
      <c r="A1817" s="50" t="s">
        <v>11009</v>
      </c>
      <c r="B1817" s="57" t="s">
        <v>10994</v>
      </c>
      <c r="C1817" s="50" t="s">
        <v>10995</v>
      </c>
      <c r="D1817" s="50" t="s">
        <v>10995</v>
      </c>
      <c r="E1817" s="50" t="s">
        <v>10995</v>
      </c>
      <c r="F1817" s="50" t="s">
        <v>10995</v>
      </c>
      <c r="G1817" s="50" t="s">
        <v>10995</v>
      </c>
      <c r="H1817" s="50" t="s">
        <v>10995</v>
      </c>
    </row>
    <row r="1818" ht="61.5" customHeight="1" spans="1:8">
      <c r="A1818" s="52" t="s">
        <v>11010</v>
      </c>
      <c r="B1818" s="58" t="s">
        <v>10994</v>
      </c>
      <c r="C1818" s="52" t="s">
        <v>10995</v>
      </c>
      <c r="D1818" s="52" t="s">
        <v>10995</v>
      </c>
      <c r="E1818" s="52" t="s">
        <v>10995</v>
      </c>
      <c r="F1818" s="52" t="s">
        <v>10995</v>
      </c>
      <c r="G1818" s="52" t="s">
        <v>10995</v>
      </c>
      <c r="H1818" s="52" t="s">
        <v>10995</v>
      </c>
    </row>
    <row r="1819" ht="46.5" customHeight="1" spans="1:8">
      <c r="A1819" s="50" t="s">
        <v>11011</v>
      </c>
      <c r="B1819" s="57" t="s">
        <v>10994</v>
      </c>
      <c r="C1819" s="50" t="s">
        <v>10995</v>
      </c>
      <c r="D1819" s="50" t="s">
        <v>10995</v>
      </c>
      <c r="E1819" s="50" t="s">
        <v>10995</v>
      </c>
      <c r="F1819" s="50" t="s">
        <v>10995</v>
      </c>
      <c r="G1819" s="50" t="s">
        <v>10995</v>
      </c>
      <c r="H1819" s="50" t="s">
        <v>10995</v>
      </c>
    </row>
    <row r="1820" ht="46.5" customHeight="1" spans="1:8">
      <c r="A1820" s="50" t="s">
        <v>11012</v>
      </c>
      <c r="B1820" s="57" t="s">
        <v>10994</v>
      </c>
      <c r="C1820" s="50" t="s">
        <v>10995</v>
      </c>
      <c r="D1820" s="50" t="s">
        <v>10995</v>
      </c>
      <c r="E1820" s="50" t="s">
        <v>10995</v>
      </c>
      <c r="F1820" s="50" t="s">
        <v>10995</v>
      </c>
      <c r="G1820" s="50" t="s">
        <v>10995</v>
      </c>
      <c r="H1820" s="50" t="s">
        <v>10995</v>
      </c>
    </row>
    <row r="1821" ht="46.5" customHeight="1" spans="1:8">
      <c r="A1821" s="50" t="s">
        <v>11013</v>
      </c>
      <c r="B1821" s="57" t="s">
        <v>10994</v>
      </c>
      <c r="C1821" s="50" t="s">
        <v>10995</v>
      </c>
      <c r="D1821" s="50" t="s">
        <v>10995</v>
      </c>
      <c r="E1821" s="50" t="s">
        <v>10995</v>
      </c>
      <c r="F1821" s="50" t="s">
        <v>10995</v>
      </c>
      <c r="G1821" s="50" t="s">
        <v>10995</v>
      </c>
      <c r="H1821" s="50" t="s">
        <v>10995</v>
      </c>
    </row>
    <row r="1822" ht="61.5" customHeight="1" spans="1:8">
      <c r="A1822" s="50" t="s">
        <v>11014</v>
      </c>
      <c r="B1822" s="57" t="s">
        <v>10994</v>
      </c>
      <c r="C1822" s="50" t="s">
        <v>10995</v>
      </c>
      <c r="D1822" s="50" t="s">
        <v>10995</v>
      </c>
      <c r="E1822" s="50" t="s">
        <v>10995</v>
      </c>
      <c r="F1822" s="50" t="s">
        <v>10995</v>
      </c>
      <c r="G1822" s="50" t="s">
        <v>10995</v>
      </c>
      <c r="H1822" s="50" t="s">
        <v>10995</v>
      </c>
    </row>
    <row r="1823" ht="136.5" customHeight="1" spans="1:8">
      <c r="A1823" s="52" t="s">
        <v>11015</v>
      </c>
      <c r="B1823" s="58" t="s">
        <v>10994</v>
      </c>
      <c r="C1823" s="52" t="s">
        <v>10995</v>
      </c>
      <c r="D1823" s="52" t="s">
        <v>10995</v>
      </c>
      <c r="E1823" s="52" t="s">
        <v>10995</v>
      </c>
      <c r="F1823" s="52" t="s">
        <v>10995</v>
      </c>
      <c r="G1823" s="52" t="s">
        <v>10995</v>
      </c>
      <c r="H1823" s="52" t="s">
        <v>10995</v>
      </c>
    </row>
    <row r="1824" ht="31.5" customHeight="1" spans="1:8">
      <c r="A1824" s="50" t="s">
        <v>11016</v>
      </c>
      <c r="B1824" s="57" t="s">
        <v>10994</v>
      </c>
      <c r="C1824" s="50" t="s">
        <v>10995</v>
      </c>
      <c r="D1824" s="50" t="s">
        <v>10995</v>
      </c>
      <c r="E1824" s="50" t="s">
        <v>10995</v>
      </c>
      <c r="F1824" s="50" t="s">
        <v>10995</v>
      </c>
      <c r="G1824" s="50" t="s">
        <v>10995</v>
      </c>
      <c r="H1824" s="50" t="s">
        <v>10995</v>
      </c>
    </row>
    <row r="1825" ht="46.5" customHeight="1" spans="1:8">
      <c r="A1825" s="50" t="s">
        <v>11017</v>
      </c>
      <c r="B1825" s="57" t="s">
        <v>10994</v>
      </c>
      <c r="C1825" s="50" t="s">
        <v>10995</v>
      </c>
      <c r="D1825" s="50" t="s">
        <v>10995</v>
      </c>
      <c r="E1825" s="50" t="s">
        <v>10995</v>
      </c>
      <c r="F1825" s="50" t="s">
        <v>10995</v>
      </c>
      <c r="G1825" s="50" t="s">
        <v>10995</v>
      </c>
      <c r="H1825" s="50" t="s">
        <v>10995</v>
      </c>
    </row>
    <row r="1826" ht="91.5" customHeight="1" spans="1:8">
      <c r="A1826" s="50" t="s">
        <v>11018</v>
      </c>
      <c r="B1826" s="57" t="s">
        <v>10994</v>
      </c>
      <c r="C1826" s="50" t="s">
        <v>10995</v>
      </c>
      <c r="D1826" s="50" t="s">
        <v>10995</v>
      </c>
      <c r="E1826" s="50" t="s">
        <v>10995</v>
      </c>
      <c r="F1826" s="50" t="s">
        <v>10995</v>
      </c>
      <c r="G1826" s="50" t="s">
        <v>10995</v>
      </c>
      <c r="H1826" s="50" t="s">
        <v>10995</v>
      </c>
    </row>
    <row r="1827" ht="76.5" customHeight="1" spans="1:8">
      <c r="A1827" s="55" t="s">
        <v>11019</v>
      </c>
      <c r="B1827" s="59" t="s">
        <v>10994</v>
      </c>
      <c r="C1827" s="55" t="s">
        <v>10995</v>
      </c>
      <c r="D1827" s="55" t="s">
        <v>10995</v>
      </c>
      <c r="E1827" s="55" t="s">
        <v>10995</v>
      </c>
      <c r="F1827" s="55" t="s">
        <v>10995</v>
      </c>
      <c r="G1827" s="55" t="s">
        <v>10995</v>
      </c>
      <c r="H1827" s="55" t="s">
        <v>10995</v>
      </c>
    </row>
    <row r="1828" ht="61.5" customHeight="1" spans="1:8">
      <c r="A1828" s="52" t="s">
        <v>11020</v>
      </c>
      <c r="B1828" s="58" t="s">
        <v>10994</v>
      </c>
      <c r="C1828" s="52" t="s">
        <v>10995</v>
      </c>
      <c r="D1828" s="52" t="s">
        <v>10995</v>
      </c>
      <c r="E1828" s="52" t="s">
        <v>10995</v>
      </c>
      <c r="F1828" s="52" t="s">
        <v>10995</v>
      </c>
      <c r="G1828" s="52" t="s">
        <v>10995</v>
      </c>
      <c r="H1828" s="52" t="s">
        <v>10995</v>
      </c>
    </row>
    <row r="1829" ht="46.5" customHeight="1" spans="1:8">
      <c r="A1829" s="50" t="s">
        <v>11021</v>
      </c>
      <c r="B1829" s="57" t="s">
        <v>10994</v>
      </c>
      <c r="C1829" s="50" t="s">
        <v>10995</v>
      </c>
      <c r="D1829" s="50" t="s">
        <v>10995</v>
      </c>
      <c r="E1829" s="50" t="s">
        <v>10995</v>
      </c>
      <c r="F1829" s="50" t="s">
        <v>10995</v>
      </c>
      <c r="G1829" s="50" t="s">
        <v>10995</v>
      </c>
      <c r="H1829" s="50" t="s">
        <v>10995</v>
      </c>
    </row>
    <row r="1830" ht="46.5" customHeight="1" spans="1:8">
      <c r="A1830" s="50" t="s">
        <v>11022</v>
      </c>
      <c r="B1830" s="57" t="s">
        <v>10994</v>
      </c>
      <c r="C1830" s="50" t="s">
        <v>10995</v>
      </c>
      <c r="D1830" s="50" t="s">
        <v>10995</v>
      </c>
      <c r="E1830" s="50" t="s">
        <v>10995</v>
      </c>
      <c r="F1830" s="50" t="s">
        <v>10995</v>
      </c>
      <c r="G1830" s="50" t="s">
        <v>10995</v>
      </c>
      <c r="H1830" s="50" t="s">
        <v>10995</v>
      </c>
    </row>
    <row r="1831" ht="46.5" customHeight="1" spans="1:8">
      <c r="A1831" s="50" t="s">
        <v>11023</v>
      </c>
      <c r="B1831" s="57" t="s">
        <v>10994</v>
      </c>
      <c r="C1831" s="50" t="s">
        <v>10995</v>
      </c>
      <c r="D1831" s="50" t="s">
        <v>10995</v>
      </c>
      <c r="E1831" s="50" t="s">
        <v>10995</v>
      </c>
      <c r="F1831" s="50" t="s">
        <v>10995</v>
      </c>
      <c r="G1831" s="50" t="s">
        <v>10995</v>
      </c>
      <c r="H1831" s="50" t="s">
        <v>10995</v>
      </c>
    </row>
    <row r="1832" ht="31.5" customHeight="1" spans="1:8">
      <c r="A1832" s="50" t="s">
        <v>11024</v>
      </c>
      <c r="B1832" s="57" t="s">
        <v>10994</v>
      </c>
      <c r="C1832" s="50" t="s">
        <v>10995</v>
      </c>
      <c r="D1832" s="50" t="s">
        <v>10995</v>
      </c>
      <c r="E1832" s="50" t="s">
        <v>10995</v>
      </c>
      <c r="F1832" s="50" t="s">
        <v>10995</v>
      </c>
      <c r="G1832" s="50" t="s">
        <v>10995</v>
      </c>
      <c r="H1832" s="50" t="s">
        <v>10995</v>
      </c>
    </row>
    <row r="1833" ht="31.5" customHeight="1" spans="1:8">
      <c r="A1833" s="50" t="s">
        <v>11025</v>
      </c>
      <c r="B1833" s="57" t="s">
        <v>10994</v>
      </c>
      <c r="C1833" s="50" t="s">
        <v>10995</v>
      </c>
      <c r="D1833" s="50" t="s">
        <v>10995</v>
      </c>
      <c r="E1833" s="50" t="s">
        <v>10995</v>
      </c>
      <c r="F1833" s="50" t="s">
        <v>10995</v>
      </c>
      <c r="G1833" s="50" t="s">
        <v>10995</v>
      </c>
      <c r="H1833" s="50" t="s">
        <v>10995</v>
      </c>
    </row>
    <row r="1834" ht="106.5" customHeight="1" spans="1:8">
      <c r="A1834" s="50" t="s">
        <v>11026</v>
      </c>
      <c r="B1834" s="57" t="s">
        <v>10994</v>
      </c>
      <c r="C1834" s="50" t="s">
        <v>10995</v>
      </c>
      <c r="D1834" s="50" t="s">
        <v>10995</v>
      </c>
      <c r="E1834" s="50" t="s">
        <v>10995</v>
      </c>
      <c r="F1834" s="50" t="s">
        <v>10995</v>
      </c>
      <c r="G1834" s="50" t="s">
        <v>10995</v>
      </c>
      <c r="H1834" s="50" t="s">
        <v>10995</v>
      </c>
    </row>
    <row r="1835" ht="61.5" customHeight="1" spans="1:8">
      <c r="A1835" s="50" t="s">
        <v>11027</v>
      </c>
      <c r="B1835" s="57" t="s">
        <v>10994</v>
      </c>
      <c r="C1835" s="50" t="s">
        <v>10995</v>
      </c>
      <c r="D1835" s="50" t="s">
        <v>10995</v>
      </c>
      <c r="E1835" s="50" t="s">
        <v>10995</v>
      </c>
      <c r="F1835" s="50" t="s">
        <v>10995</v>
      </c>
      <c r="G1835" s="50" t="s">
        <v>10995</v>
      </c>
      <c r="H1835" s="50" t="s">
        <v>10995</v>
      </c>
    </row>
    <row r="1836" ht="61.5" customHeight="1" spans="1:8">
      <c r="A1836" s="50" t="s">
        <v>11028</v>
      </c>
      <c r="B1836" s="57" t="s">
        <v>10994</v>
      </c>
      <c r="C1836" s="50" t="s">
        <v>10995</v>
      </c>
      <c r="D1836" s="50" t="s">
        <v>10995</v>
      </c>
      <c r="E1836" s="50" t="s">
        <v>10995</v>
      </c>
      <c r="F1836" s="50" t="s">
        <v>10995</v>
      </c>
      <c r="G1836" s="50" t="s">
        <v>10995</v>
      </c>
      <c r="H1836" s="50" t="s">
        <v>10995</v>
      </c>
    </row>
    <row r="1837" ht="61.5" customHeight="1" spans="1:8">
      <c r="A1837" s="50" t="s">
        <v>11029</v>
      </c>
      <c r="B1837" s="57" t="s">
        <v>10994</v>
      </c>
      <c r="C1837" s="50" t="s">
        <v>10995</v>
      </c>
      <c r="D1837" s="50" t="s">
        <v>10995</v>
      </c>
      <c r="E1837" s="50" t="s">
        <v>10995</v>
      </c>
      <c r="F1837" s="50" t="s">
        <v>10995</v>
      </c>
      <c r="G1837" s="50" t="s">
        <v>10995</v>
      </c>
      <c r="H1837" s="50" t="s">
        <v>10995</v>
      </c>
    </row>
    <row r="1838" ht="76.5" customHeight="1" spans="1:8">
      <c r="A1838" s="50" t="s">
        <v>11030</v>
      </c>
      <c r="B1838" s="57" t="s">
        <v>10994</v>
      </c>
      <c r="C1838" s="50" t="s">
        <v>10995</v>
      </c>
      <c r="D1838" s="50" t="s">
        <v>10995</v>
      </c>
      <c r="E1838" s="50" t="s">
        <v>10995</v>
      </c>
      <c r="F1838" s="50" t="s">
        <v>10995</v>
      </c>
      <c r="G1838" s="50" t="s">
        <v>10995</v>
      </c>
      <c r="H1838" s="50" t="s">
        <v>10995</v>
      </c>
    </row>
    <row r="1839" ht="46.5" customHeight="1" spans="1:8">
      <c r="A1839" s="50" t="s">
        <v>11031</v>
      </c>
      <c r="B1839" s="57" t="s">
        <v>10994</v>
      </c>
      <c r="C1839" s="50" t="s">
        <v>10995</v>
      </c>
      <c r="D1839" s="50" t="s">
        <v>10995</v>
      </c>
      <c r="E1839" s="50" t="s">
        <v>10995</v>
      </c>
      <c r="F1839" s="50" t="s">
        <v>10995</v>
      </c>
      <c r="G1839" s="50" t="s">
        <v>10995</v>
      </c>
      <c r="H1839" s="50" t="s">
        <v>10995</v>
      </c>
    </row>
    <row r="1840" ht="61.5" customHeight="1" spans="1:8">
      <c r="A1840" s="50" t="s">
        <v>11032</v>
      </c>
      <c r="B1840" s="57" t="s">
        <v>10994</v>
      </c>
      <c r="C1840" s="50" t="s">
        <v>10995</v>
      </c>
      <c r="D1840" s="50" t="s">
        <v>10995</v>
      </c>
      <c r="E1840" s="50" t="s">
        <v>10995</v>
      </c>
      <c r="F1840" s="50" t="s">
        <v>10995</v>
      </c>
      <c r="G1840" s="50" t="s">
        <v>10995</v>
      </c>
      <c r="H1840" s="50" t="s">
        <v>10995</v>
      </c>
    </row>
    <row r="1841" ht="46.5" customHeight="1" spans="1:8">
      <c r="A1841" s="50" t="s">
        <v>11033</v>
      </c>
      <c r="B1841" s="57" t="s">
        <v>10994</v>
      </c>
      <c r="C1841" s="50" t="s">
        <v>10995</v>
      </c>
      <c r="D1841" s="50" t="s">
        <v>10995</v>
      </c>
      <c r="E1841" s="50" t="s">
        <v>10995</v>
      </c>
      <c r="F1841" s="50" t="s">
        <v>10995</v>
      </c>
      <c r="G1841" s="50" t="s">
        <v>10995</v>
      </c>
      <c r="H1841" s="50" t="s">
        <v>10995</v>
      </c>
    </row>
    <row r="1842" ht="61.5" customHeight="1" spans="1:8">
      <c r="A1842" s="50" t="s">
        <v>11034</v>
      </c>
      <c r="B1842" s="57" t="s">
        <v>10994</v>
      </c>
      <c r="C1842" s="50" t="s">
        <v>10995</v>
      </c>
      <c r="D1842" s="50" t="s">
        <v>10995</v>
      </c>
      <c r="E1842" s="50" t="s">
        <v>10995</v>
      </c>
      <c r="F1842" s="50" t="s">
        <v>10995</v>
      </c>
      <c r="G1842" s="50" t="s">
        <v>10995</v>
      </c>
      <c r="H1842" s="50" t="s">
        <v>10995</v>
      </c>
    </row>
    <row r="1843" ht="76.5" customHeight="1" spans="1:8">
      <c r="A1843" s="50" t="s">
        <v>11035</v>
      </c>
      <c r="B1843" s="57" t="s">
        <v>10994</v>
      </c>
      <c r="C1843" s="50" t="s">
        <v>10995</v>
      </c>
      <c r="D1843" s="50" t="s">
        <v>10995</v>
      </c>
      <c r="E1843" s="50" t="s">
        <v>10995</v>
      </c>
      <c r="F1843" s="50" t="s">
        <v>10995</v>
      </c>
      <c r="G1843" s="50" t="s">
        <v>10995</v>
      </c>
      <c r="H1843" s="50" t="s">
        <v>10995</v>
      </c>
    </row>
    <row r="1844" ht="46.5" customHeight="1" spans="1:8">
      <c r="A1844" s="50" t="s">
        <v>11036</v>
      </c>
      <c r="B1844" s="57" t="s">
        <v>10994</v>
      </c>
      <c r="C1844" s="50" t="s">
        <v>10995</v>
      </c>
      <c r="D1844" s="50" t="s">
        <v>10995</v>
      </c>
      <c r="E1844" s="50" t="s">
        <v>10995</v>
      </c>
      <c r="F1844" s="50" t="s">
        <v>10995</v>
      </c>
      <c r="G1844" s="50" t="s">
        <v>10995</v>
      </c>
      <c r="H1844" s="50" t="s">
        <v>10995</v>
      </c>
    </row>
    <row r="1845" ht="46.5" customHeight="1" spans="1:8">
      <c r="A1845" s="50" t="s">
        <v>11037</v>
      </c>
      <c r="B1845" s="57" t="s">
        <v>10994</v>
      </c>
      <c r="C1845" s="50" t="s">
        <v>10995</v>
      </c>
      <c r="D1845" s="50" t="s">
        <v>10995</v>
      </c>
      <c r="E1845" s="50" t="s">
        <v>10995</v>
      </c>
      <c r="F1845" s="50" t="s">
        <v>10995</v>
      </c>
      <c r="G1845" s="50" t="s">
        <v>10995</v>
      </c>
      <c r="H1845" s="50" t="s">
        <v>10995</v>
      </c>
    </row>
    <row r="1846" ht="46.5" customHeight="1" spans="1:8">
      <c r="A1846" s="50" t="s">
        <v>11038</v>
      </c>
      <c r="B1846" s="57" t="s">
        <v>10994</v>
      </c>
      <c r="C1846" s="50" t="s">
        <v>10995</v>
      </c>
      <c r="D1846" s="50" t="s">
        <v>10995</v>
      </c>
      <c r="E1846" s="50" t="s">
        <v>10995</v>
      </c>
      <c r="F1846" s="50" t="s">
        <v>10995</v>
      </c>
      <c r="G1846" s="50" t="s">
        <v>10995</v>
      </c>
      <c r="H1846" s="50" t="s">
        <v>10995</v>
      </c>
    </row>
    <row r="1847" ht="61.5" customHeight="1" spans="1:8">
      <c r="A1847" s="50" t="s">
        <v>11039</v>
      </c>
      <c r="B1847" s="57" t="s">
        <v>10994</v>
      </c>
      <c r="C1847" s="50" t="s">
        <v>10995</v>
      </c>
      <c r="D1847" s="50" t="s">
        <v>10995</v>
      </c>
      <c r="E1847" s="50" t="s">
        <v>10995</v>
      </c>
      <c r="F1847" s="50" t="s">
        <v>10995</v>
      </c>
      <c r="G1847" s="50" t="s">
        <v>10995</v>
      </c>
      <c r="H1847" s="50" t="s">
        <v>10995</v>
      </c>
    </row>
    <row r="1848" ht="61.5" customHeight="1" spans="1:8">
      <c r="A1848" s="50" t="s">
        <v>11040</v>
      </c>
      <c r="B1848" s="57" t="s">
        <v>10994</v>
      </c>
      <c r="C1848" s="50" t="s">
        <v>10995</v>
      </c>
      <c r="D1848" s="50" t="s">
        <v>10995</v>
      </c>
      <c r="E1848" s="50" t="s">
        <v>10995</v>
      </c>
      <c r="F1848" s="50" t="s">
        <v>10995</v>
      </c>
      <c r="G1848" s="50" t="s">
        <v>10995</v>
      </c>
      <c r="H1848" s="50" t="s">
        <v>10995</v>
      </c>
    </row>
    <row r="1849" ht="61.5" customHeight="1" spans="1:8">
      <c r="A1849" s="50" t="s">
        <v>11041</v>
      </c>
      <c r="B1849" s="57" t="s">
        <v>10994</v>
      </c>
      <c r="C1849" s="50" t="s">
        <v>10995</v>
      </c>
      <c r="D1849" s="50" t="s">
        <v>10995</v>
      </c>
      <c r="E1849" s="50" t="s">
        <v>10995</v>
      </c>
      <c r="F1849" s="50" t="s">
        <v>10995</v>
      </c>
      <c r="G1849" s="50" t="s">
        <v>10995</v>
      </c>
      <c r="H1849" s="50" t="s">
        <v>10995</v>
      </c>
    </row>
    <row r="1850" ht="46.5" customHeight="1" spans="1:8">
      <c r="A1850" s="50" t="s">
        <v>11042</v>
      </c>
      <c r="B1850" s="57" t="s">
        <v>10994</v>
      </c>
      <c r="C1850" s="50" t="s">
        <v>10995</v>
      </c>
      <c r="D1850" s="50" t="s">
        <v>10995</v>
      </c>
      <c r="E1850" s="50" t="s">
        <v>10995</v>
      </c>
      <c r="F1850" s="50" t="s">
        <v>10995</v>
      </c>
      <c r="G1850" s="50" t="s">
        <v>10995</v>
      </c>
      <c r="H1850" s="50" t="s">
        <v>10995</v>
      </c>
    </row>
    <row r="1851" ht="61.5" customHeight="1" spans="1:8">
      <c r="A1851" s="50" t="s">
        <v>11043</v>
      </c>
      <c r="B1851" s="57" t="s">
        <v>10994</v>
      </c>
      <c r="C1851" s="50" t="s">
        <v>10995</v>
      </c>
      <c r="D1851" s="50" t="s">
        <v>10995</v>
      </c>
      <c r="E1851" s="50" t="s">
        <v>10995</v>
      </c>
      <c r="F1851" s="50" t="s">
        <v>10995</v>
      </c>
      <c r="G1851" s="50" t="s">
        <v>10995</v>
      </c>
      <c r="H1851" s="50" t="s">
        <v>10995</v>
      </c>
    </row>
    <row r="1852" ht="46.5" customHeight="1" spans="1:8">
      <c r="A1852" s="50" t="s">
        <v>11044</v>
      </c>
      <c r="B1852" s="57" t="s">
        <v>10994</v>
      </c>
      <c r="C1852" s="50" t="s">
        <v>10995</v>
      </c>
      <c r="D1852" s="50" t="s">
        <v>10995</v>
      </c>
      <c r="E1852" s="50" t="s">
        <v>10995</v>
      </c>
      <c r="F1852" s="50" t="s">
        <v>10995</v>
      </c>
      <c r="G1852" s="50" t="s">
        <v>10995</v>
      </c>
      <c r="H1852" s="50" t="s">
        <v>10995</v>
      </c>
    </row>
    <row r="1853" ht="31.5" customHeight="1" spans="1:8">
      <c r="A1853" s="50" t="s">
        <v>11045</v>
      </c>
      <c r="B1853" s="57" t="s">
        <v>10994</v>
      </c>
      <c r="C1853" s="50" t="s">
        <v>10995</v>
      </c>
      <c r="D1853" s="50" t="s">
        <v>10995</v>
      </c>
      <c r="E1853" s="50" t="s">
        <v>10995</v>
      </c>
      <c r="F1853" s="50" t="s">
        <v>10995</v>
      </c>
      <c r="G1853" s="50" t="s">
        <v>10995</v>
      </c>
      <c r="H1853" s="50" t="s">
        <v>10995</v>
      </c>
    </row>
    <row r="1854" ht="31.5" customHeight="1" spans="1:8">
      <c r="A1854" s="50" t="s">
        <v>11046</v>
      </c>
      <c r="B1854" s="57" t="s">
        <v>10994</v>
      </c>
      <c r="C1854" s="50" t="s">
        <v>10995</v>
      </c>
      <c r="D1854" s="50" t="s">
        <v>10995</v>
      </c>
      <c r="E1854" s="50" t="s">
        <v>10995</v>
      </c>
      <c r="F1854" s="50" t="s">
        <v>10995</v>
      </c>
      <c r="G1854" s="50" t="s">
        <v>10995</v>
      </c>
      <c r="H1854" s="50" t="s">
        <v>10995</v>
      </c>
    </row>
    <row r="1855" ht="31.5" customHeight="1" spans="1:8">
      <c r="A1855" s="50" t="s">
        <v>11047</v>
      </c>
      <c r="B1855" s="57" t="s">
        <v>10994</v>
      </c>
      <c r="C1855" s="50" t="s">
        <v>10995</v>
      </c>
      <c r="D1855" s="50" t="s">
        <v>10995</v>
      </c>
      <c r="E1855" s="50" t="s">
        <v>10995</v>
      </c>
      <c r="F1855" s="50" t="s">
        <v>10995</v>
      </c>
      <c r="G1855" s="50" t="s">
        <v>10995</v>
      </c>
      <c r="H1855" s="50" t="s">
        <v>10995</v>
      </c>
    </row>
    <row r="1856" ht="16.5" customHeight="1" spans="1:8">
      <c r="A1856" s="50" t="s">
        <v>11048</v>
      </c>
      <c r="B1856" s="57" t="s">
        <v>10994</v>
      </c>
      <c r="C1856" s="50" t="s">
        <v>10995</v>
      </c>
      <c r="D1856" s="50" t="s">
        <v>10995</v>
      </c>
      <c r="E1856" s="50" t="s">
        <v>10995</v>
      </c>
      <c r="F1856" s="50" t="s">
        <v>10995</v>
      </c>
      <c r="G1856" s="50" t="s">
        <v>10995</v>
      </c>
      <c r="H1856" s="50" t="s">
        <v>10995</v>
      </c>
    </row>
    <row r="1857" ht="46.5" customHeight="1" spans="1:8">
      <c r="A1857" s="50" t="s">
        <v>11049</v>
      </c>
      <c r="B1857" s="57" t="s">
        <v>10994</v>
      </c>
      <c r="C1857" s="50" t="s">
        <v>10995</v>
      </c>
      <c r="D1857" s="50" t="s">
        <v>10995</v>
      </c>
      <c r="E1857" s="50" t="s">
        <v>10995</v>
      </c>
      <c r="F1857" s="50" t="s">
        <v>10995</v>
      </c>
      <c r="G1857" s="50" t="s">
        <v>10995</v>
      </c>
      <c r="H1857" s="50" t="s">
        <v>10995</v>
      </c>
    </row>
    <row r="1858" ht="121.5" customHeight="1" spans="1:8">
      <c r="A1858" s="50" t="s">
        <v>11050</v>
      </c>
      <c r="B1858" s="57" t="s">
        <v>10994</v>
      </c>
      <c r="C1858" s="50" t="s">
        <v>10995</v>
      </c>
      <c r="D1858" s="50" t="s">
        <v>10995</v>
      </c>
      <c r="E1858" s="50" t="s">
        <v>10995</v>
      </c>
      <c r="F1858" s="50" t="s">
        <v>10995</v>
      </c>
      <c r="G1858" s="50" t="s">
        <v>10995</v>
      </c>
      <c r="H1858" s="50" t="s">
        <v>10995</v>
      </c>
    </row>
    <row r="1859" ht="91.5" customHeight="1" spans="1:8">
      <c r="A1859" s="50" t="s">
        <v>11051</v>
      </c>
      <c r="B1859" s="57" t="s">
        <v>10994</v>
      </c>
      <c r="C1859" s="50" t="s">
        <v>10995</v>
      </c>
      <c r="D1859" s="50" t="s">
        <v>10995</v>
      </c>
      <c r="E1859" s="50" t="s">
        <v>10995</v>
      </c>
      <c r="F1859" s="50" t="s">
        <v>10995</v>
      </c>
      <c r="G1859" s="50" t="s">
        <v>10995</v>
      </c>
      <c r="H1859" s="50" t="s">
        <v>10995</v>
      </c>
    </row>
    <row r="1860" ht="31.5" customHeight="1" spans="1:8">
      <c r="A1860" s="50" t="s">
        <v>11052</v>
      </c>
      <c r="B1860" s="57" t="s">
        <v>10994</v>
      </c>
      <c r="C1860" s="50" t="s">
        <v>10995</v>
      </c>
      <c r="D1860" s="50" t="s">
        <v>10995</v>
      </c>
      <c r="E1860" s="50" t="s">
        <v>10995</v>
      </c>
      <c r="F1860" s="50" t="s">
        <v>10995</v>
      </c>
      <c r="G1860" s="50" t="s">
        <v>10995</v>
      </c>
      <c r="H1860" s="50" t="s">
        <v>10995</v>
      </c>
    </row>
    <row r="1861" ht="61.5" customHeight="1" spans="1:8">
      <c r="A1861" s="50" t="s">
        <v>11053</v>
      </c>
      <c r="B1861" s="57" t="s">
        <v>10994</v>
      </c>
      <c r="C1861" s="50" t="s">
        <v>10995</v>
      </c>
      <c r="D1861" s="50" t="s">
        <v>10995</v>
      </c>
      <c r="E1861" s="50" t="s">
        <v>10995</v>
      </c>
      <c r="F1861" s="50" t="s">
        <v>10995</v>
      </c>
      <c r="G1861" s="50" t="s">
        <v>10995</v>
      </c>
      <c r="H1861" s="50" t="s">
        <v>10995</v>
      </c>
    </row>
    <row r="1862" ht="31.5" customHeight="1" spans="1:8">
      <c r="A1862" s="50" t="s">
        <v>11054</v>
      </c>
      <c r="B1862" s="57" t="s">
        <v>10994</v>
      </c>
      <c r="C1862" s="50" t="s">
        <v>10995</v>
      </c>
      <c r="D1862" s="50" t="s">
        <v>10995</v>
      </c>
      <c r="E1862" s="50" t="s">
        <v>10995</v>
      </c>
      <c r="F1862" s="50" t="s">
        <v>10995</v>
      </c>
      <c r="G1862" s="50" t="s">
        <v>10995</v>
      </c>
      <c r="H1862" s="50" t="s">
        <v>10995</v>
      </c>
    </row>
    <row r="1863" ht="136.5" customHeight="1" spans="1:8">
      <c r="A1863" s="50" t="s">
        <v>11055</v>
      </c>
      <c r="B1863" s="57" t="s">
        <v>10994</v>
      </c>
      <c r="C1863" s="50" t="s">
        <v>10995</v>
      </c>
      <c r="D1863" s="50" t="s">
        <v>10995</v>
      </c>
      <c r="E1863" s="50" t="s">
        <v>10995</v>
      </c>
      <c r="F1863" s="50" t="s">
        <v>10995</v>
      </c>
      <c r="G1863" s="50" t="s">
        <v>10995</v>
      </c>
      <c r="H1863" s="50" t="s">
        <v>10995</v>
      </c>
    </row>
    <row r="1864" ht="166.5" customHeight="1" spans="1:8">
      <c r="A1864" s="50" t="s">
        <v>11056</v>
      </c>
      <c r="B1864" s="57" t="s">
        <v>10994</v>
      </c>
      <c r="C1864" s="50" t="s">
        <v>10995</v>
      </c>
      <c r="D1864" s="50" t="s">
        <v>10995</v>
      </c>
      <c r="E1864" s="50" t="s">
        <v>10995</v>
      </c>
      <c r="F1864" s="50" t="s">
        <v>10995</v>
      </c>
      <c r="G1864" s="50" t="s">
        <v>10995</v>
      </c>
      <c r="H1864" s="50" t="s">
        <v>10995</v>
      </c>
    </row>
    <row r="1865" ht="61.5" customHeight="1" spans="1:8">
      <c r="A1865" s="50" t="s">
        <v>11057</v>
      </c>
      <c r="B1865" s="57" t="s">
        <v>10994</v>
      </c>
      <c r="C1865" s="50" t="s">
        <v>10995</v>
      </c>
      <c r="D1865" s="50" t="s">
        <v>10995</v>
      </c>
      <c r="E1865" s="50" t="s">
        <v>10995</v>
      </c>
      <c r="F1865" s="50" t="s">
        <v>10995</v>
      </c>
      <c r="G1865" s="50" t="s">
        <v>10995</v>
      </c>
      <c r="H1865" s="50" t="s">
        <v>10995</v>
      </c>
    </row>
    <row r="1866" ht="121.5" customHeight="1" spans="1:8">
      <c r="A1866" s="50" t="s">
        <v>11058</v>
      </c>
      <c r="B1866" s="57" t="s">
        <v>10994</v>
      </c>
      <c r="C1866" s="50" t="s">
        <v>10995</v>
      </c>
      <c r="D1866" s="50" t="s">
        <v>10995</v>
      </c>
      <c r="E1866" s="50" t="s">
        <v>10995</v>
      </c>
      <c r="F1866" s="50" t="s">
        <v>10995</v>
      </c>
      <c r="G1866" s="50" t="s">
        <v>10995</v>
      </c>
      <c r="H1866" s="50" t="s">
        <v>10995</v>
      </c>
    </row>
    <row r="1867" ht="61.5" customHeight="1" spans="1:8">
      <c r="A1867" s="50" t="s">
        <v>11059</v>
      </c>
      <c r="B1867" s="57" t="s">
        <v>10994</v>
      </c>
      <c r="C1867" s="50" t="s">
        <v>10995</v>
      </c>
      <c r="D1867" s="50" t="s">
        <v>10995</v>
      </c>
      <c r="E1867" s="50" t="s">
        <v>10995</v>
      </c>
      <c r="F1867" s="50" t="s">
        <v>10995</v>
      </c>
      <c r="G1867" s="50" t="s">
        <v>10995</v>
      </c>
      <c r="H1867" s="50" t="s">
        <v>10995</v>
      </c>
    </row>
    <row r="1868" ht="31.5" customHeight="1" spans="1:8">
      <c r="A1868" s="50" t="s">
        <v>5996</v>
      </c>
      <c r="B1868" s="57" t="s">
        <v>10994</v>
      </c>
      <c r="C1868" s="50" t="s">
        <v>10995</v>
      </c>
      <c r="D1868" s="50" t="s">
        <v>10995</v>
      </c>
      <c r="E1868" s="50" t="s">
        <v>10995</v>
      </c>
      <c r="F1868" s="50" t="s">
        <v>10995</v>
      </c>
      <c r="G1868" s="50" t="s">
        <v>10995</v>
      </c>
      <c r="H1868" s="50" t="s">
        <v>10995</v>
      </c>
    </row>
    <row r="1869" ht="61.5" customHeight="1" spans="1:8">
      <c r="A1869" s="55" t="s">
        <v>11060</v>
      </c>
      <c r="B1869" s="59" t="s">
        <v>10994</v>
      </c>
      <c r="C1869" s="55" t="s">
        <v>10995</v>
      </c>
      <c r="D1869" s="55" t="s">
        <v>10995</v>
      </c>
      <c r="E1869" s="55" t="s">
        <v>10995</v>
      </c>
      <c r="F1869" s="55" t="s">
        <v>10995</v>
      </c>
      <c r="G1869" s="55" t="s">
        <v>10995</v>
      </c>
      <c r="H1869" s="55" t="s">
        <v>10995</v>
      </c>
    </row>
    <row r="1870" ht="121.5" customHeight="1" spans="1:8">
      <c r="A1870" s="50" t="s">
        <v>11061</v>
      </c>
      <c r="B1870" s="57" t="s">
        <v>10994</v>
      </c>
      <c r="C1870" s="50" t="s">
        <v>10995</v>
      </c>
      <c r="D1870" s="50" t="s">
        <v>10995</v>
      </c>
      <c r="E1870" s="50" t="s">
        <v>10995</v>
      </c>
      <c r="F1870" s="50" t="s">
        <v>10995</v>
      </c>
      <c r="G1870" s="50" t="s">
        <v>10995</v>
      </c>
      <c r="H1870" s="50" t="s">
        <v>10995</v>
      </c>
    </row>
    <row r="1871" ht="31.5" customHeight="1" spans="1:8">
      <c r="A1871" s="50" t="s">
        <v>11062</v>
      </c>
      <c r="B1871" s="57" t="s">
        <v>10994</v>
      </c>
      <c r="C1871" s="50" t="s">
        <v>10995</v>
      </c>
      <c r="D1871" s="50" t="s">
        <v>10995</v>
      </c>
      <c r="E1871" s="50" t="s">
        <v>10995</v>
      </c>
      <c r="F1871" s="50" t="s">
        <v>10995</v>
      </c>
      <c r="G1871" s="50" t="s">
        <v>10995</v>
      </c>
      <c r="H1871" s="50" t="s">
        <v>10995</v>
      </c>
    </row>
    <row r="1872" ht="46.5" customHeight="1" spans="1:8">
      <c r="A1872" s="50" t="s">
        <v>11063</v>
      </c>
      <c r="B1872" s="57" t="s">
        <v>10994</v>
      </c>
      <c r="C1872" s="50" t="s">
        <v>10995</v>
      </c>
      <c r="D1872" s="50" t="s">
        <v>10995</v>
      </c>
      <c r="E1872" s="50" t="s">
        <v>10995</v>
      </c>
      <c r="F1872" s="50" t="s">
        <v>10995</v>
      </c>
      <c r="G1872" s="50" t="s">
        <v>10995</v>
      </c>
      <c r="H1872" s="50" t="s">
        <v>10995</v>
      </c>
    </row>
    <row r="1873" ht="31.5" customHeight="1" spans="1:8">
      <c r="A1873" s="50" t="s">
        <v>11064</v>
      </c>
      <c r="B1873" s="57" t="s">
        <v>10994</v>
      </c>
      <c r="C1873" s="50" t="s">
        <v>10995</v>
      </c>
      <c r="D1873" s="50" t="s">
        <v>10995</v>
      </c>
      <c r="E1873" s="50" t="s">
        <v>10995</v>
      </c>
      <c r="F1873" s="50" t="s">
        <v>10995</v>
      </c>
      <c r="G1873" s="50" t="s">
        <v>10995</v>
      </c>
      <c r="H1873" s="50" t="s">
        <v>10995</v>
      </c>
    </row>
    <row r="1874" ht="121.5" customHeight="1" spans="1:8">
      <c r="A1874" s="55" t="s">
        <v>11065</v>
      </c>
      <c r="B1874" s="59" t="s">
        <v>10994</v>
      </c>
      <c r="C1874" s="55" t="s">
        <v>10995</v>
      </c>
      <c r="D1874" s="55" t="s">
        <v>10995</v>
      </c>
      <c r="E1874" s="55" t="s">
        <v>10995</v>
      </c>
      <c r="F1874" s="55" t="s">
        <v>10995</v>
      </c>
      <c r="G1874" s="55" t="s">
        <v>10995</v>
      </c>
      <c r="H1874" s="55" t="s">
        <v>10995</v>
      </c>
    </row>
    <row r="1875" ht="76.5" customHeight="1" spans="1:8">
      <c r="A1875" s="50" t="s">
        <v>11066</v>
      </c>
      <c r="B1875" s="57" t="s">
        <v>10994</v>
      </c>
      <c r="C1875" s="50" t="s">
        <v>10995</v>
      </c>
      <c r="D1875" s="50" t="s">
        <v>10995</v>
      </c>
      <c r="E1875" s="50" t="s">
        <v>10995</v>
      </c>
      <c r="F1875" s="50" t="s">
        <v>10995</v>
      </c>
      <c r="G1875" s="50" t="s">
        <v>10995</v>
      </c>
      <c r="H1875" s="50" t="s">
        <v>10995</v>
      </c>
    </row>
    <row r="1876" ht="46.5" customHeight="1" spans="1:8">
      <c r="A1876" s="50" t="s">
        <v>11067</v>
      </c>
      <c r="B1876" s="57" t="s">
        <v>10994</v>
      </c>
      <c r="C1876" s="50" t="s">
        <v>10995</v>
      </c>
      <c r="D1876" s="50" t="s">
        <v>10995</v>
      </c>
      <c r="E1876" s="50" t="s">
        <v>10995</v>
      </c>
      <c r="F1876" s="50" t="s">
        <v>10995</v>
      </c>
      <c r="G1876" s="50" t="s">
        <v>10995</v>
      </c>
      <c r="H1876" s="50" t="s">
        <v>10995</v>
      </c>
    </row>
    <row r="1877" ht="46.5" customHeight="1" spans="1:8">
      <c r="A1877" s="50" t="s">
        <v>11068</v>
      </c>
      <c r="B1877" s="57" t="s">
        <v>10994</v>
      </c>
      <c r="C1877" s="50" t="s">
        <v>10995</v>
      </c>
      <c r="D1877" s="50" t="s">
        <v>10995</v>
      </c>
      <c r="E1877" s="50" t="s">
        <v>10995</v>
      </c>
      <c r="F1877" s="50" t="s">
        <v>10995</v>
      </c>
      <c r="G1877" s="50" t="s">
        <v>10995</v>
      </c>
      <c r="H1877" s="50" t="s">
        <v>10995</v>
      </c>
    </row>
    <row r="1878" ht="61.5" customHeight="1" spans="1:8">
      <c r="A1878" s="50" t="s">
        <v>11069</v>
      </c>
      <c r="B1878" s="57" t="s">
        <v>10994</v>
      </c>
      <c r="C1878" s="50" t="s">
        <v>10995</v>
      </c>
      <c r="D1878" s="50" t="s">
        <v>10995</v>
      </c>
      <c r="E1878" s="50" t="s">
        <v>10995</v>
      </c>
      <c r="F1878" s="50" t="s">
        <v>10995</v>
      </c>
      <c r="G1878" s="50" t="s">
        <v>10995</v>
      </c>
      <c r="H1878" s="50" t="s">
        <v>10995</v>
      </c>
    </row>
    <row r="1879" ht="31.5" customHeight="1" spans="1:8">
      <c r="A1879" s="50" t="s">
        <v>6509</v>
      </c>
      <c r="B1879" s="57" t="s">
        <v>10994</v>
      </c>
      <c r="C1879" s="50" t="s">
        <v>10995</v>
      </c>
      <c r="D1879" s="50" t="s">
        <v>10995</v>
      </c>
      <c r="E1879" s="50" t="s">
        <v>10995</v>
      </c>
      <c r="F1879" s="50" t="s">
        <v>10995</v>
      </c>
      <c r="G1879" s="50" t="s">
        <v>10995</v>
      </c>
      <c r="H1879" s="50" t="s">
        <v>10995</v>
      </c>
    </row>
    <row r="1880" ht="61.5" customHeight="1" spans="1:8">
      <c r="A1880" s="50" t="s">
        <v>11070</v>
      </c>
      <c r="B1880" s="57" t="s">
        <v>10994</v>
      </c>
      <c r="C1880" s="50" t="s">
        <v>10995</v>
      </c>
      <c r="D1880" s="50" t="s">
        <v>10995</v>
      </c>
      <c r="E1880" s="50" t="s">
        <v>10995</v>
      </c>
      <c r="F1880" s="50" t="s">
        <v>10995</v>
      </c>
      <c r="G1880" s="50" t="s">
        <v>10995</v>
      </c>
      <c r="H1880" s="50" t="s">
        <v>10995</v>
      </c>
    </row>
    <row r="1881" ht="31.5" customHeight="1" spans="1:8">
      <c r="A1881" s="50" t="s">
        <v>11071</v>
      </c>
      <c r="B1881" s="57" t="s">
        <v>10994</v>
      </c>
      <c r="C1881" s="50" t="s">
        <v>10995</v>
      </c>
      <c r="D1881" s="50" t="s">
        <v>10995</v>
      </c>
      <c r="E1881" s="50" t="s">
        <v>10995</v>
      </c>
      <c r="F1881" s="50" t="s">
        <v>10995</v>
      </c>
      <c r="G1881" s="50" t="s">
        <v>10995</v>
      </c>
      <c r="H1881" s="50" t="s">
        <v>10995</v>
      </c>
    </row>
    <row r="1882" ht="31.5" customHeight="1" spans="1:8">
      <c r="A1882" s="50" t="s">
        <v>11072</v>
      </c>
      <c r="B1882" s="57" t="s">
        <v>10994</v>
      </c>
      <c r="C1882" s="50" t="s">
        <v>10995</v>
      </c>
      <c r="D1882" s="50" t="s">
        <v>10995</v>
      </c>
      <c r="E1882" s="50" t="s">
        <v>10995</v>
      </c>
      <c r="F1882" s="50" t="s">
        <v>10995</v>
      </c>
      <c r="G1882" s="50" t="s">
        <v>10995</v>
      </c>
      <c r="H1882" s="50" t="s">
        <v>10995</v>
      </c>
    </row>
    <row r="1883" ht="31.5" customHeight="1" spans="1:8">
      <c r="A1883" s="50" t="s">
        <v>11073</v>
      </c>
      <c r="B1883" s="57" t="s">
        <v>10994</v>
      </c>
      <c r="C1883" s="50" t="s">
        <v>10995</v>
      </c>
      <c r="D1883" s="50" t="s">
        <v>10995</v>
      </c>
      <c r="E1883" s="50" t="s">
        <v>10995</v>
      </c>
      <c r="F1883" s="50" t="s">
        <v>10995</v>
      </c>
      <c r="G1883" s="50" t="s">
        <v>10995</v>
      </c>
      <c r="H1883" s="50" t="s">
        <v>10995</v>
      </c>
    </row>
    <row r="1884" ht="61.5" customHeight="1" spans="1:8">
      <c r="A1884" s="50" t="s">
        <v>11074</v>
      </c>
      <c r="B1884" s="57" t="s">
        <v>10994</v>
      </c>
      <c r="C1884" s="50" t="s">
        <v>10995</v>
      </c>
      <c r="D1884" s="50" t="s">
        <v>10995</v>
      </c>
      <c r="E1884" s="50" t="s">
        <v>10995</v>
      </c>
      <c r="F1884" s="50" t="s">
        <v>10995</v>
      </c>
      <c r="G1884" s="50" t="s">
        <v>10995</v>
      </c>
      <c r="H1884" s="50" t="s">
        <v>10995</v>
      </c>
    </row>
    <row r="1885" ht="91.5" customHeight="1" spans="1:8">
      <c r="A1885" s="50" t="s">
        <v>11075</v>
      </c>
      <c r="B1885" s="57" t="s">
        <v>10994</v>
      </c>
      <c r="C1885" s="50" t="s">
        <v>10995</v>
      </c>
      <c r="D1885" s="50" t="s">
        <v>10995</v>
      </c>
      <c r="E1885" s="50" t="s">
        <v>10995</v>
      </c>
      <c r="F1885" s="50" t="s">
        <v>10995</v>
      </c>
      <c r="G1885" s="50" t="s">
        <v>10995</v>
      </c>
      <c r="H1885" s="50" t="s">
        <v>10995</v>
      </c>
    </row>
    <row r="1886" ht="31.5" customHeight="1" spans="1:8">
      <c r="A1886" s="50" t="s">
        <v>11076</v>
      </c>
      <c r="B1886" s="57" t="s">
        <v>10994</v>
      </c>
      <c r="C1886" s="50" t="s">
        <v>10995</v>
      </c>
      <c r="D1886" s="50" t="s">
        <v>10995</v>
      </c>
      <c r="E1886" s="50" t="s">
        <v>10995</v>
      </c>
      <c r="F1886" s="50" t="s">
        <v>10995</v>
      </c>
      <c r="G1886" s="50" t="s">
        <v>10995</v>
      </c>
      <c r="H1886" s="50" t="s">
        <v>10995</v>
      </c>
    </row>
    <row r="1887" ht="166.5" customHeight="1" spans="1:8">
      <c r="A1887" s="50" t="s">
        <v>11077</v>
      </c>
      <c r="B1887" s="57" t="s">
        <v>10994</v>
      </c>
      <c r="C1887" s="50" t="s">
        <v>10995</v>
      </c>
      <c r="D1887" s="50" t="s">
        <v>10995</v>
      </c>
      <c r="E1887" s="50" t="s">
        <v>10995</v>
      </c>
      <c r="F1887" s="50" t="s">
        <v>10995</v>
      </c>
      <c r="G1887" s="50" t="s">
        <v>10995</v>
      </c>
      <c r="H1887" s="50" t="s">
        <v>10995</v>
      </c>
    </row>
    <row r="1888" ht="31.5" customHeight="1" spans="1:8">
      <c r="A1888" s="50" t="s">
        <v>11078</v>
      </c>
      <c r="B1888" s="57" t="s">
        <v>10994</v>
      </c>
      <c r="C1888" s="50" t="s">
        <v>10995</v>
      </c>
      <c r="D1888" s="50" t="s">
        <v>10995</v>
      </c>
      <c r="E1888" s="50" t="s">
        <v>10995</v>
      </c>
      <c r="F1888" s="50" t="s">
        <v>10995</v>
      </c>
      <c r="G1888" s="50" t="s">
        <v>10995</v>
      </c>
      <c r="H1888" s="50" t="s">
        <v>10995</v>
      </c>
    </row>
    <row r="1889" ht="61.5" customHeight="1" spans="1:8">
      <c r="A1889" s="50" t="s">
        <v>11079</v>
      </c>
      <c r="B1889" s="57" t="s">
        <v>10994</v>
      </c>
      <c r="C1889" s="50" t="s">
        <v>10995</v>
      </c>
      <c r="D1889" s="50" t="s">
        <v>10995</v>
      </c>
      <c r="E1889" s="50" t="s">
        <v>10995</v>
      </c>
      <c r="F1889" s="50" t="s">
        <v>10995</v>
      </c>
      <c r="G1889" s="50" t="s">
        <v>10995</v>
      </c>
      <c r="H1889" s="50" t="s">
        <v>10995</v>
      </c>
    </row>
    <row r="1890" ht="46.5" customHeight="1" spans="1:8">
      <c r="A1890" s="50" t="s">
        <v>11080</v>
      </c>
      <c r="B1890" s="57" t="s">
        <v>10994</v>
      </c>
      <c r="C1890" s="50" t="s">
        <v>10995</v>
      </c>
      <c r="D1890" s="50" t="s">
        <v>10995</v>
      </c>
      <c r="E1890" s="50" t="s">
        <v>10995</v>
      </c>
      <c r="F1890" s="50" t="s">
        <v>10995</v>
      </c>
      <c r="G1890" s="50" t="s">
        <v>10995</v>
      </c>
      <c r="H1890" s="50" t="s">
        <v>10995</v>
      </c>
    </row>
    <row r="1891" ht="106.5" customHeight="1" spans="1:8">
      <c r="A1891" s="50" t="s">
        <v>11081</v>
      </c>
      <c r="B1891" s="57" t="s">
        <v>10994</v>
      </c>
      <c r="C1891" s="50" t="s">
        <v>10995</v>
      </c>
      <c r="D1891" s="50" t="s">
        <v>10995</v>
      </c>
      <c r="E1891" s="50" t="s">
        <v>10995</v>
      </c>
      <c r="F1891" s="50" t="s">
        <v>10995</v>
      </c>
      <c r="G1891" s="50" t="s">
        <v>10995</v>
      </c>
      <c r="H1891" s="50" t="s">
        <v>10995</v>
      </c>
    </row>
    <row r="1892" ht="46.5" customHeight="1" spans="1:8">
      <c r="A1892" s="50" t="s">
        <v>11082</v>
      </c>
      <c r="B1892" s="57" t="s">
        <v>10994</v>
      </c>
      <c r="C1892" s="50" t="s">
        <v>10995</v>
      </c>
      <c r="D1892" s="50" t="s">
        <v>10995</v>
      </c>
      <c r="E1892" s="50" t="s">
        <v>10995</v>
      </c>
      <c r="F1892" s="50" t="s">
        <v>10995</v>
      </c>
      <c r="G1892" s="50" t="s">
        <v>10995</v>
      </c>
      <c r="H1892" s="50" t="s">
        <v>10995</v>
      </c>
    </row>
    <row r="1893" ht="91.5" customHeight="1" spans="1:8">
      <c r="A1893" s="50" t="s">
        <v>11083</v>
      </c>
      <c r="B1893" s="57" t="s">
        <v>10994</v>
      </c>
      <c r="C1893" s="50" t="s">
        <v>10995</v>
      </c>
      <c r="D1893" s="50" t="s">
        <v>10995</v>
      </c>
      <c r="E1893" s="50" t="s">
        <v>10995</v>
      </c>
      <c r="F1893" s="50" t="s">
        <v>10995</v>
      </c>
      <c r="G1893" s="50" t="s">
        <v>10995</v>
      </c>
      <c r="H1893" s="50" t="s">
        <v>10995</v>
      </c>
    </row>
    <row r="1894" ht="151.5" customHeight="1" spans="1:8">
      <c r="A1894" s="50" t="s">
        <v>11084</v>
      </c>
      <c r="B1894" s="57" t="s">
        <v>10994</v>
      </c>
      <c r="C1894" s="50" t="s">
        <v>10995</v>
      </c>
      <c r="D1894" s="50" t="s">
        <v>10995</v>
      </c>
      <c r="E1894" s="50" t="s">
        <v>10995</v>
      </c>
      <c r="F1894" s="50" t="s">
        <v>10995</v>
      </c>
      <c r="G1894" s="50" t="s">
        <v>10995</v>
      </c>
      <c r="H1894" s="50" t="s">
        <v>10995</v>
      </c>
    </row>
    <row r="1895" ht="76.5" customHeight="1" spans="1:8">
      <c r="A1895" s="50" t="s">
        <v>11085</v>
      </c>
      <c r="B1895" s="57" t="s">
        <v>10994</v>
      </c>
      <c r="C1895" s="50" t="s">
        <v>10995</v>
      </c>
      <c r="D1895" s="50" t="s">
        <v>10995</v>
      </c>
      <c r="E1895" s="50" t="s">
        <v>10995</v>
      </c>
      <c r="F1895" s="50" t="s">
        <v>10995</v>
      </c>
      <c r="G1895" s="50" t="s">
        <v>10995</v>
      </c>
      <c r="H1895" s="50" t="s">
        <v>10995</v>
      </c>
    </row>
    <row r="1896" ht="76.5" customHeight="1" spans="1:8">
      <c r="A1896" s="50" t="s">
        <v>11086</v>
      </c>
      <c r="B1896" s="57" t="s">
        <v>10994</v>
      </c>
      <c r="C1896" s="50" t="s">
        <v>10995</v>
      </c>
      <c r="D1896" s="50" t="s">
        <v>10995</v>
      </c>
      <c r="E1896" s="50" t="s">
        <v>10995</v>
      </c>
      <c r="F1896" s="50" t="s">
        <v>10995</v>
      </c>
      <c r="G1896" s="50" t="s">
        <v>10995</v>
      </c>
      <c r="H1896" s="50" t="s">
        <v>10995</v>
      </c>
    </row>
    <row r="1897" ht="61.5" customHeight="1" spans="1:8">
      <c r="A1897" s="50" t="s">
        <v>11087</v>
      </c>
      <c r="B1897" s="57" t="s">
        <v>10994</v>
      </c>
      <c r="C1897" s="50" t="s">
        <v>10995</v>
      </c>
      <c r="D1897" s="50" t="s">
        <v>10995</v>
      </c>
      <c r="E1897" s="50" t="s">
        <v>10995</v>
      </c>
      <c r="F1897" s="50" t="s">
        <v>10995</v>
      </c>
      <c r="G1897" s="50" t="s">
        <v>10995</v>
      </c>
      <c r="H1897" s="50" t="s">
        <v>10995</v>
      </c>
    </row>
    <row r="1898" ht="91.5" customHeight="1" spans="1:8">
      <c r="A1898" s="50" t="s">
        <v>11088</v>
      </c>
      <c r="B1898" s="57" t="s">
        <v>10994</v>
      </c>
      <c r="C1898" s="50" t="s">
        <v>10995</v>
      </c>
      <c r="D1898" s="50" t="s">
        <v>10995</v>
      </c>
      <c r="E1898" s="50" t="s">
        <v>10995</v>
      </c>
      <c r="F1898" s="50" t="s">
        <v>10995</v>
      </c>
      <c r="G1898" s="50" t="s">
        <v>10995</v>
      </c>
      <c r="H1898" s="50" t="s">
        <v>10995</v>
      </c>
    </row>
    <row r="1899" ht="31.5" customHeight="1" spans="1:8">
      <c r="A1899" s="50" t="s">
        <v>11089</v>
      </c>
      <c r="B1899" s="57" t="s">
        <v>10994</v>
      </c>
      <c r="C1899" s="50" t="s">
        <v>10995</v>
      </c>
      <c r="D1899" s="50" t="s">
        <v>10995</v>
      </c>
      <c r="E1899" s="50" t="s">
        <v>10995</v>
      </c>
      <c r="F1899" s="50" t="s">
        <v>10995</v>
      </c>
      <c r="G1899" s="50" t="s">
        <v>10995</v>
      </c>
      <c r="H1899" s="50" t="s">
        <v>10995</v>
      </c>
    </row>
    <row r="1900" ht="61.5" customHeight="1" spans="1:8">
      <c r="A1900" s="50" t="s">
        <v>6857</v>
      </c>
      <c r="B1900" s="57" t="s">
        <v>10994</v>
      </c>
      <c r="C1900" s="50" t="s">
        <v>10995</v>
      </c>
      <c r="D1900" s="50" t="s">
        <v>10995</v>
      </c>
      <c r="E1900" s="50" t="s">
        <v>10995</v>
      </c>
      <c r="F1900" s="50" t="s">
        <v>10995</v>
      </c>
      <c r="G1900" s="50" t="s">
        <v>10995</v>
      </c>
      <c r="H1900" s="50" t="s">
        <v>10995</v>
      </c>
    </row>
    <row r="1901" ht="46.5" customHeight="1" spans="1:8">
      <c r="A1901" s="50" t="s">
        <v>11090</v>
      </c>
      <c r="B1901" s="57" t="s">
        <v>10994</v>
      </c>
      <c r="C1901" s="50" t="s">
        <v>10995</v>
      </c>
      <c r="D1901" s="50" t="s">
        <v>10995</v>
      </c>
      <c r="E1901" s="50" t="s">
        <v>10995</v>
      </c>
      <c r="F1901" s="50" t="s">
        <v>10995</v>
      </c>
      <c r="G1901" s="50" t="s">
        <v>10995</v>
      </c>
      <c r="H1901" s="50" t="s">
        <v>10995</v>
      </c>
    </row>
    <row r="1902" ht="76.5" customHeight="1" spans="1:8">
      <c r="A1902" s="50" t="s">
        <v>11091</v>
      </c>
      <c r="B1902" s="57" t="s">
        <v>10994</v>
      </c>
      <c r="C1902" s="50" t="s">
        <v>10995</v>
      </c>
      <c r="D1902" s="50" t="s">
        <v>10995</v>
      </c>
      <c r="E1902" s="50" t="s">
        <v>10995</v>
      </c>
      <c r="F1902" s="50" t="s">
        <v>10995</v>
      </c>
      <c r="G1902" s="50" t="s">
        <v>10995</v>
      </c>
      <c r="H1902" s="50" t="s">
        <v>10995</v>
      </c>
    </row>
    <row r="1903" ht="61.5" customHeight="1" spans="1:8">
      <c r="A1903" s="50" t="s">
        <v>11092</v>
      </c>
      <c r="B1903" s="57" t="s">
        <v>10994</v>
      </c>
      <c r="C1903" s="50" t="s">
        <v>10995</v>
      </c>
      <c r="D1903" s="50" t="s">
        <v>10995</v>
      </c>
      <c r="E1903" s="50" t="s">
        <v>10995</v>
      </c>
      <c r="F1903" s="50" t="s">
        <v>10995</v>
      </c>
      <c r="G1903" s="50" t="s">
        <v>10995</v>
      </c>
      <c r="H1903" s="50" t="s">
        <v>10995</v>
      </c>
    </row>
    <row r="1904" ht="31.5" customHeight="1" spans="1:8">
      <c r="A1904" s="50" t="s">
        <v>11093</v>
      </c>
      <c r="B1904" s="57" t="s">
        <v>10994</v>
      </c>
      <c r="C1904" s="50" t="s">
        <v>10995</v>
      </c>
      <c r="D1904" s="50" t="s">
        <v>10995</v>
      </c>
      <c r="E1904" s="50" t="s">
        <v>10995</v>
      </c>
      <c r="F1904" s="50" t="s">
        <v>10995</v>
      </c>
      <c r="G1904" s="50" t="s">
        <v>10995</v>
      </c>
      <c r="H1904" s="50" t="s">
        <v>10995</v>
      </c>
    </row>
    <row r="1905" ht="76.5" customHeight="1" spans="1:8">
      <c r="A1905" s="50" t="s">
        <v>11094</v>
      </c>
      <c r="B1905" s="57" t="s">
        <v>10994</v>
      </c>
      <c r="C1905" s="50" t="s">
        <v>10995</v>
      </c>
      <c r="D1905" s="50" t="s">
        <v>10995</v>
      </c>
      <c r="E1905" s="50" t="s">
        <v>10995</v>
      </c>
      <c r="F1905" s="50" t="s">
        <v>10995</v>
      </c>
      <c r="G1905" s="50" t="s">
        <v>10995</v>
      </c>
      <c r="H1905" s="50" t="s">
        <v>10995</v>
      </c>
    </row>
    <row r="1906" ht="46.5" customHeight="1" spans="1:8">
      <c r="A1906" s="50" t="s">
        <v>11095</v>
      </c>
      <c r="B1906" s="57" t="s">
        <v>10994</v>
      </c>
      <c r="C1906" s="50" t="s">
        <v>10995</v>
      </c>
      <c r="D1906" s="50" t="s">
        <v>10995</v>
      </c>
      <c r="E1906" s="50" t="s">
        <v>10995</v>
      </c>
      <c r="F1906" s="50" t="s">
        <v>10995</v>
      </c>
      <c r="G1906" s="50" t="s">
        <v>10995</v>
      </c>
      <c r="H1906" s="50" t="s">
        <v>10995</v>
      </c>
    </row>
    <row r="1907" ht="76.5" customHeight="1" spans="1:8">
      <c r="A1907" s="50" t="s">
        <v>11096</v>
      </c>
      <c r="B1907" s="57" t="s">
        <v>10994</v>
      </c>
      <c r="C1907" s="50" t="s">
        <v>10995</v>
      </c>
      <c r="D1907" s="50" t="s">
        <v>10995</v>
      </c>
      <c r="E1907" s="50" t="s">
        <v>10995</v>
      </c>
      <c r="F1907" s="50" t="s">
        <v>10995</v>
      </c>
      <c r="G1907" s="50" t="s">
        <v>10995</v>
      </c>
      <c r="H1907" s="50" t="s">
        <v>10995</v>
      </c>
    </row>
    <row r="1908" ht="61.5" customHeight="1" spans="1:8">
      <c r="A1908" s="50" t="s">
        <v>11097</v>
      </c>
      <c r="B1908" s="57" t="s">
        <v>10994</v>
      </c>
      <c r="C1908" s="50" t="s">
        <v>10995</v>
      </c>
      <c r="D1908" s="50" t="s">
        <v>10995</v>
      </c>
      <c r="E1908" s="50" t="s">
        <v>10995</v>
      </c>
      <c r="F1908" s="50" t="s">
        <v>10995</v>
      </c>
      <c r="G1908" s="50" t="s">
        <v>10995</v>
      </c>
      <c r="H1908" s="50" t="s">
        <v>10995</v>
      </c>
    </row>
    <row r="1909" ht="31.5" customHeight="1" spans="1:8">
      <c r="A1909" s="50" t="s">
        <v>11098</v>
      </c>
      <c r="B1909" s="57" t="s">
        <v>10994</v>
      </c>
      <c r="C1909" s="50" t="s">
        <v>10995</v>
      </c>
      <c r="D1909" s="50" t="s">
        <v>10995</v>
      </c>
      <c r="E1909" s="50" t="s">
        <v>10995</v>
      </c>
      <c r="F1909" s="50" t="s">
        <v>10995</v>
      </c>
      <c r="G1909" s="50" t="s">
        <v>10995</v>
      </c>
      <c r="H1909" s="50" t="s">
        <v>10995</v>
      </c>
    </row>
    <row r="1910" ht="31.5" customHeight="1" spans="1:8">
      <c r="A1910" s="50" t="s">
        <v>11099</v>
      </c>
      <c r="B1910" s="57" t="s">
        <v>10994</v>
      </c>
      <c r="C1910" s="50" t="s">
        <v>10995</v>
      </c>
      <c r="D1910" s="50" t="s">
        <v>10995</v>
      </c>
      <c r="E1910" s="50" t="s">
        <v>10995</v>
      </c>
      <c r="F1910" s="50" t="s">
        <v>10995</v>
      </c>
      <c r="G1910" s="50" t="s">
        <v>10995</v>
      </c>
      <c r="H1910" s="50" t="s">
        <v>10995</v>
      </c>
    </row>
    <row r="1911" ht="61.5" customHeight="1" spans="1:8">
      <c r="A1911" s="55" t="s">
        <v>11100</v>
      </c>
      <c r="B1911" s="59" t="s">
        <v>10994</v>
      </c>
      <c r="C1911" s="55" t="s">
        <v>10995</v>
      </c>
      <c r="D1911" s="55" t="s">
        <v>10995</v>
      </c>
      <c r="E1911" s="55" t="s">
        <v>10995</v>
      </c>
      <c r="F1911" s="55" t="s">
        <v>10995</v>
      </c>
      <c r="G1911" s="55" t="s">
        <v>10995</v>
      </c>
      <c r="H1911" s="55" t="s">
        <v>10995</v>
      </c>
    </row>
    <row r="1912" ht="31.5" customHeight="1" spans="1:8">
      <c r="A1912" s="50" t="s">
        <v>11101</v>
      </c>
      <c r="B1912" s="57" t="s">
        <v>10994</v>
      </c>
      <c r="C1912" s="50" t="s">
        <v>10995</v>
      </c>
      <c r="D1912" s="50" t="s">
        <v>10995</v>
      </c>
      <c r="E1912" s="50" t="s">
        <v>10995</v>
      </c>
      <c r="F1912" s="50" t="s">
        <v>10995</v>
      </c>
      <c r="G1912" s="50" t="s">
        <v>10995</v>
      </c>
      <c r="H1912" s="50" t="s">
        <v>10995</v>
      </c>
    </row>
    <row r="1913" ht="76.5" customHeight="1" spans="1:8">
      <c r="A1913" s="50" t="s">
        <v>11102</v>
      </c>
      <c r="B1913" s="57" t="s">
        <v>10994</v>
      </c>
      <c r="C1913" s="50" t="s">
        <v>10995</v>
      </c>
      <c r="D1913" s="50" t="s">
        <v>10995</v>
      </c>
      <c r="E1913" s="50" t="s">
        <v>10995</v>
      </c>
      <c r="F1913" s="50" t="s">
        <v>10995</v>
      </c>
      <c r="G1913" s="50" t="s">
        <v>10995</v>
      </c>
      <c r="H1913" s="50" t="s">
        <v>10995</v>
      </c>
    </row>
    <row r="1914" ht="61.5" customHeight="1" spans="1:8">
      <c r="A1914" s="50" t="s">
        <v>11103</v>
      </c>
      <c r="B1914" s="57" t="s">
        <v>10994</v>
      </c>
      <c r="C1914" s="50" t="s">
        <v>10995</v>
      </c>
      <c r="D1914" s="50" t="s">
        <v>10995</v>
      </c>
      <c r="E1914" s="50" t="s">
        <v>10995</v>
      </c>
      <c r="F1914" s="50" t="s">
        <v>10995</v>
      </c>
      <c r="G1914" s="50" t="s">
        <v>10995</v>
      </c>
      <c r="H1914" s="50" t="s">
        <v>10995</v>
      </c>
    </row>
    <row r="1915" ht="46.5" customHeight="1" spans="1:8">
      <c r="A1915" s="50" t="s">
        <v>11104</v>
      </c>
      <c r="B1915" s="57" t="s">
        <v>10994</v>
      </c>
      <c r="C1915" s="50" t="s">
        <v>10995</v>
      </c>
      <c r="D1915" s="50" t="s">
        <v>10995</v>
      </c>
      <c r="E1915" s="50" t="s">
        <v>10995</v>
      </c>
      <c r="F1915" s="50" t="s">
        <v>10995</v>
      </c>
      <c r="G1915" s="50" t="s">
        <v>10995</v>
      </c>
      <c r="H1915" s="50" t="s">
        <v>10995</v>
      </c>
    </row>
    <row r="1916" ht="31.5" customHeight="1" spans="1:8">
      <c r="A1916" s="50" t="s">
        <v>849</v>
      </c>
      <c r="B1916" s="57" t="s">
        <v>10994</v>
      </c>
      <c r="C1916" s="50" t="s">
        <v>10995</v>
      </c>
      <c r="D1916" s="50" t="s">
        <v>10995</v>
      </c>
      <c r="E1916" s="50" t="s">
        <v>10995</v>
      </c>
      <c r="F1916" s="50" t="s">
        <v>10995</v>
      </c>
      <c r="G1916" s="50" t="s">
        <v>10995</v>
      </c>
      <c r="H1916" s="50" t="s">
        <v>10995</v>
      </c>
    </row>
    <row r="1917" ht="46.5" customHeight="1" spans="1:8">
      <c r="A1917" s="50" t="s">
        <v>11105</v>
      </c>
      <c r="B1917" s="57" t="s">
        <v>10994</v>
      </c>
      <c r="C1917" s="50" t="s">
        <v>10995</v>
      </c>
      <c r="D1917" s="50" t="s">
        <v>10995</v>
      </c>
      <c r="E1917" s="50" t="s">
        <v>10995</v>
      </c>
      <c r="F1917" s="50" t="s">
        <v>10995</v>
      </c>
      <c r="G1917" s="50" t="s">
        <v>10995</v>
      </c>
      <c r="H1917" s="50" t="s">
        <v>10995</v>
      </c>
    </row>
    <row r="1918" ht="61.5" customHeight="1" spans="1:8">
      <c r="A1918" s="50" t="s">
        <v>11106</v>
      </c>
      <c r="B1918" s="57" t="s">
        <v>10994</v>
      </c>
      <c r="C1918" s="50" t="s">
        <v>10995</v>
      </c>
      <c r="D1918" s="50" t="s">
        <v>10995</v>
      </c>
      <c r="E1918" s="50" t="s">
        <v>10995</v>
      </c>
      <c r="F1918" s="50" t="s">
        <v>10995</v>
      </c>
      <c r="G1918" s="50" t="s">
        <v>10995</v>
      </c>
      <c r="H1918" s="50" t="s">
        <v>10995</v>
      </c>
    </row>
    <row r="1919" ht="166.5" customHeight="1" spans="1:8">
      <c r="A1919" s="50" t="s">
        <v>11107</v>
      </c>
      <c r="B1919" s="57" t="s">
        <v>10994</v>
      </c>
      <c r="C1919" s="50" t="s">
        <v>10995</v>
      </c>
      <c r="D1919" s="50" t="s">
        <v>10995</v>
      </c>
      <c r="E1919" s="50" t="s">
        <v>10995</v>
      </c>
      <c r="F1919" s="50" t="s">
        <v>10995</v>
      </c>
      <c r="G1919" s="50" t="s">
        <v>10995</v>
      </c>
      <c r="H1919" s="50" t="s">
        <v>10995</v>
      </c>
    </row>
    <row r="1920" ht="61.5" customHeight="1" spans="1:8">
      <c r="A1920" s="50" t="s">
        <v>11108</v>
      </c>
      <c r="B1920" s="57" t="s">
        <v>10994</v>
      </c>
      <c r="C1920" s="50" t="s">
        <v>10995</v>
      </c>
      <c r="D1920" s="50" t="s">
        <v>10995</v>
      </c>
      <c r="E1920" s="50" t="s">
        <v>10995</v>
      </c>
      <c r="F1920" s="50" t="s">
        <v>10995</v>
      </c>
      <c r="G1920" s="50" t="s">
        <v>10995</v>
      </c>
      <c r="H1920" s="50" t="s">
        <v>10995</v>
      </c>
    </row>
    <row r="1921" ht="46.5" customHeight="1" spans="1:8">
      <c r="A1921" s="50" t="s">
        <v>11109</v>
      </c>
      <c r="B1921" s="57" t="s">
        <v>10994</v>
      </c>
      <c r="C1921" s="50" t="s">
        <v>10995</v>
      </c>
      <c r="D1921" s="50" t="s">
        <v>10995</v>
      </c>
      <c r="E1921" s="50" t="s">
        <v>10995</v>
      </c>
      <c r="F1921" s="50" t="s">
        <v>10995</v>
      </c>
      <c r="G1921" s="50" t="s">
        <v>10995</v>
      </c>
      <c r="H1921" s="50" t="s">
        <v>10995</v>
      </c>
    </row>
    <row r="1922" ht="61.5" customHeight="1" spans="1:8">
      <c r="A1922" s="50" t="s">
        <v>11110</v>
      </c>
      <c r="B1922" s="57" t="s">
        <v>10994</v>
      </c>
      <c r="C1922" s="50" t="s">
        <v>10995</v>
      </c>
      <c r="D1922" s="50" t="s">
        <v>10995</v>
      </c>
      <c r="E1922" s="50" t="s">
        <v>10995</v>
      </c>
      <c r="F1922" s="50" t="s">
        <v>10995</v>
      </c>
      <c r="G1922" s="50" t="s">
        <v>10995</v>
      </c>
      <c r="H1922" s="50" t="s">
        <v>10995</v>
      </c>
    </row>
    <row r="1923" ht="91.5" customHeight="1" spans="1:8">
      <c r="A1923" s="50" t="s">
        <v>11111</v>
      </c>
      <c r="B1923" s="57" t="s">
        <v>10994</v>
      </c>
      <c r="C1923" s="50" t="s">
        <v>10995</v>
      </c>
      <c r="D1923" s="50" t="s">
        <v>10995</v>
      </c>
      <c r="E1923" s="50" t="s">
        <v>10995</v>
      </c>
      <c r="F1923" s="50" t="s">
        <v>10995</v>
      </c>
      <c r="G1923" s="50" t="s">
        <v>10995</v>
      </c>
      <c r="H1923" s="50" t="s">
        <v>10995</v>
      </c>
    </row>
    <row r="1924" ht="76.5" customHeight="1" spans="1:8">
      <c r="A1924" s="50" t="s">
        <v>11112</v>
      </c>
      <c r="B1924" s="57" t="s">
        <v>10994</v>
      </c>
      <c r="C1924" s="50" t="s">
        <v>10995</v>
      </c>
      <c r="D1924" s="50" t="s">
        <v>10995</v>
      </c>
      <c r="E1924" s="50" t="s">
        <v>10995</v>
      </c>
      <c r="F1924" s="50" t="s">
        <v>10995</v>
      </c>
      <c r="G1924" s="50" t="s">
        <v>10995</v>
      </c>
      <c r="H1924" s="50" t="s">
        <v>10995</v>
      </c>
    </row>
    <row r="1925" ht="46.5" customHeight="1" spans="1:8">
      <c r="A1925" s="50" t="s">
        <v>11113</v>
      </c>
      <c r="B1925" s="57" t="s">
        <v>10994</v>
      </c>
      <c r="C1925" s="50" t="s">
        <v>10995</v>
      </c>
      <c r="D1925" s="50" t="s">
        <v>10995</v>
      </c>
      <c r="E1925" s="50" t="s">
        <v>10995</v>
      </c>
      <c r="F1925" s="50" t="s">
        <v>10995</v>
      </c>
      <c r="G1925" s="50" t="s">
        <v>10995</v>
      </c>
      <c r="H1925" s="50" t="s">
        <v>10995</v>
      </c>
    </row>
    <row r="1926" ht="46.5" customHeight="1" spans="1:8">
      <c r="A1926" s="50" t="s">
        <v>11114</v>
      </c>
      <c r="B1926" s="57" t="s">
        <v>10994</v>
      </c>
      <c r="C1926" s="50" t="s">
        <v>10995</v>
      </c>
      <c r="D1926" s="50" t="s">
        <v>10995</v>
      </c>
      <c r="E1926" s="50" t="s">
        <v>10995</v>
      </c>
      <c r="F1926" s="50" t="s">
        <v>10995</v>
      </c>
      <c r="G1926" s="50" t="s">
        <v>10995</v>
      </c>
      <c r="H1926" s="50" t="s">
        <v>10995</v>
      </c>
    </row>
    <row r="1927" ht="106.5" customHeight="1" spans="1:8">
      <c r="A1927" s="50" t="s">
        <v>11115</v>
      </c>
      <c r="B1927" s="57" t="s">
        <v>10994</v>
      </c>
      <c r="C1927" s="50" t="s">
        <v>10995</v>
      </c>
      <c r="D1927" s="50" t="s">
        <v>10995</v>
      </c>
      <c r="E1927" s="50" t="s">
        <v>10995</v>
      </c>
      <c r="F1927" s="50" t="s">
        <v>10995</v>
      </c>
      <c r="G1927" s="50" t="s">
        <v>10995</v>
      </c>
      <c r="H1927" s="50" t="s">
        <v>10995</v>
      </c>
    </row>
    <row r="1928" ht="31.5" customHeight="1" spans="1:8">
      <c r="A1928" s="50" t="s">
        <v>11116</v>
      </c>
      <c r="B1928" s="57" t="s">
        <v>10994</v>
      </c>
      <c r="C1928" s="50" t="s">
        <v>10995</v>
      </c>
      <c r="D1928" s="50" t="s">
        <v>10995</v>
      </c>
      <c r="E1928" s="50" t="s">
        <v>10995</v>
      </c>
      <c r="F1928" s="50" t="s">
        <v>10995</v>
      </c>
      <c r="G1928" s="50" t="s">
        <v>10995</v>
      </c>
      <c r="H1928" s="50" t="s">
        <v>10995</v>
      </c>
    </row>
    <row r="1929" ht="76.5" customHeight="1" spans="1:8">
      <c r="A1929" s="55" t="s">
        <v>11117</v>
      </c>
      <c r="B1929" s="59" t="s">
        <v>10994</v>
      </c>
      <c r="C1929" s="55" t="s">
        <v>10995</v>
      </c>
      <c r="D1929" s="55" t="s">
        <v>10995</v>
      </c>
      <c r="E1929" s="55" t="s">
        <v>10995</v>
      </c>
      <c r="F1929" s="55" t="s">
        <v>10995</v>
      </c>
      <c r="G1929" s="55" t="s">
        <v>10995</v>
      </c>
      <c r="H1929" s="55" t="s">
        <v>10995</v>
      </c>
    </row>
    <row r="1930" ht="76.5" customHeight="1" spans="1:8">
      <c r="A1930" s="50" t="s">
        <v>11118</v>
      </c>
      <c r="B1930" s="57" t="s">
        <v>10994</v>
      </c>
      <c r="C1930" s="50" t="s">
        <v>10995</v>
      </c>
      <c r="D1930" s="50" t="s">
        <v>10995</v>
      </c>
      <c r="E1930" s="50" t="s">
        <v>10995</v>
      </c>
      <c r="F1930" s="50" t="s">
        <v>10995</v>
      </c>
      <c r="G1930" s="50" t="s">
        <v>10995</v>
      </c>
      <c r="H1930" s="50" t="s">
        <v>10995</v>
      </c>
    </row>
    <row r="1931" ht="61.5" customHeight="1" spans="1:8">
      <c r="A1931" s="50" t="s">
        <v>11119</v>
      </c>
      <c r="B1931" s="57" t="s">
        <v>10994</v>
      </c>
      <c r="C1931" s="50" t="s">
        <v>10995</v>
      </c>
      <c r="D1931" s="50" t="s">
        <v>10995</v>
      </c>
      <c r="E1931" s="50" t="s">
        <v>10995</v>
      </c>
      <c r="F1931" s="50" t="s">
        <v>10995</v>
      </c>
      <c r="G1931" s="50" t="s">
        <v>10995</v>
      </c>
      <c r="H1931" s="50" t="s">
        <v>10995</v>
      </c>
    </row>
    <row r="1932" ht="31.5" customHeight="1" spans="1:8">
      <c r="A1932" s="50" t="s">
        <v>11120</v>
      </c>
      <c r="B1932" s="57" t="s">
        <v>10994</v>
      </c>
      <c r="C1932" s="50" t="s">
        <v>10995</v>
      </c>
      <c r="D1932" s="50" t="s">
        <v>10995</v>
      </c>
      <c r="E1932" s="50" t="s">
        <v>10995</v>
      </c>
      <c r="F1932" s="50" t="s">
        <v>10995</v>
      </c>
      <c r="G1932" s="50" t="s">
        <v>10995</v>
      </c>
      <c r="H1932" s="50" t="s">
        <v>10995</v>
      </c>
    </row>
    <row r="1933" ht="46.5" customHeight="1" spans="1:8">
      <c r="A1933" s="50" t="s">
        <v>11121</v>
      </c>
      <c r="B1933" s="57" t="s">
        <v>10994</v>
      </c>
      <c r="C1933" s="50" t="s">
        <v>10995</v>
      </c>
      <c r="D1933" s="50" t="s">
        <v>10995</v>
      </c>
      <c r="E1933" s="50" t="s">
        <v>10995</v>
      </c>
      <c r="F1933" s="50" t="s">
        <v>10995</v>
      </c>
      <c r="G1933" s="50" t="s">
        <v>10995</v>
      </c>
      <c r="H1933" s="50" t="s">
        <v>10995</v>
      </c>
    </row>
    <row r="1934" ht="31.5" customHeight="1" spans="1:8">
      <c r="A1934" s="50" t="s">
        <v>11122</v>
      </c>
      <c r="B1934" s="57" t="s">
        <v>10994</v>
      </c>
      <c r="C1934" s="50" t="s">
        <v>10995</v>
      </c>
      <c r="D1934" s="50" t="s">
        <v>10995</v>
      </c>
      <c r="E1934" s="50" t="s">
        <v>10995</v>
      </c>
      <c r="F1934" s="50" t="s">
        <v>10995</v>
      </c>
      <c r="G1934" s="50" t="s">
        <v>10995</v>
      </c>
      <c r="H1934" s="50" t="s">
        <v>10995</v>
      </c>
    </row>
    <row r="1935" ht="31.5" customHeight="1" spans="1:8">
      <c r="A1935" s="50" t="s">
        <v>11123</v>
      </c>
      <c r="B1935" s="57" t="s">
        <v>10994</v>
      </c>
      <c r="C1935" s="50" t="s">
        <v>10995</v>
      </c>
      <c r="D1935" s="50" t="s">
        <v>10995</v>
      </c>
      <c r="E1935" s="50" t="s">
        <v>10995</v>
      </c>
      <c r="F1935" s="50" t="s">
        <v>10995</v>
      </c>
      <c r="G1935" s="50" t="s">
        <v>10995</v>
      </c>
      <c r="H1935" s="50" t="s">
        <v>10995</v>
      </c>
    </row>
    <row r="1936" ht="121.5" customHeight="1" spans="1:8">
      <c r="A1936" s="50" t="s">
        <v>11124</v>
      </c>
      <c r="B1936" s="57" t="s">
        <v>10994</v>
      </c>
      <c r="C1936" s="50" t="s">
        <v>10995</v>
      </c>
      <c r="D1936" s="50" t="s">
        <v>10995</v>
      </c>
      <c r="E1936" s="50" t="s">
        <v>10995</v>
      </c>
      <c r="F1936" s="50" t="s">
        <v>10995</v>
      </c>
      <c r="G1936" s="50" t="s">
        <v>10995</v>
      </c>
      <c r="H1936" s="50" t="s">
        <v>10995</v>
      </c>
    </row>
    <row r="1937" ht="31.5" customHeight="1" spans="1:8">
      <c r="A1937" s="50" t="s">
        <v>11125</v>
      </c>
      <c r="B1937" s="57" t="s">
        <v>10994</v>
      </c>
      <c r="C1937" s="50" t="s">
        <v>10995</v>
      </c>
      <c r="D1937" s="50" t="s">
        <v>10995</v>
      </c>
      <c r="E1937" s="50" t="s">
        <v>10995</v>
      </c>
      <c r="F1937" s="50" t="s">
        <v>10995</v>
      </c>
      <c r="G1937" s="50" t="s">
        <v>10995</v>
      </c>
      <c r="H1937" s="50" t="s">
        <v>10995</v>
      </c>
    </row>
    <row r="1938" ht="226.5" customHeight="1" spans="1:8">
      <c r="A1938" s="50" t="s">
        <v>11126</v>
      </c>
      <c r="B1938" s="57" t="s">
        <v>10994</v>
      </c>
      <c r="C1938" s="50" t="s">
        <v>10995</v>
      </c>
      <c r="D1938" s="50" t="s">
        <v>10995</v>
      </c>
      <c r="E1938" s="50" t="s">
        <v>10995</v>
      </c>
      <c r="F1938" s="50" t="s">
        <v>10995</v>
      </c>
      <c r="G1938" s="50" t="s">
        <v>10995</v>
      </c>
      <c r="H1938" s="50" t="s">
        <v>10995</v>
      </c>
    </row>
    <row r="1939" ht="61.5" customHeight="1" spans="1:8">
      <c r="A1939" s="55" t="s">
        <v>11127</v>
      </c>
      <c r="B1939" s="59" t="s">
        <v>10994</v>
      </c>
      <c r="C1939" s="55" t="s">
        <v>10995</v>
      </c>
      <c r="D1939" s="55" t="s">
        <v>10995</v>
      </c>
      <c r="E1939" s="55" t="s">
        <v>10995</v>
      </c>
      <c r="F1939" s="55" t="s">
        <v>10995</v>
      </c>
      <c r="G1939" s="55" t="s">
        <v>10995</v>
      </c>
      <c r="H1939" s="55" t="s">
        <v>10995</v>
      </c>
    </row>
    <row r="1940" ht="91.5" customHeight="1" spans="1:8">
      <c r="A1940" s="50" t="s">
        <v>11128</v>
      </c>
      <c r="B1940" s="57" t="s">
        <v>10994</v>
      </c>
      <c r="C1940" s="50" t="s">
        <v>10995</v>
      </c>
      <c r="D1940" s="50" t="s">
        <v>10995</v>
      </c>
      <c r="E1940" s="50" t="s">
        <v>10995</v>
      </c>
      <c r="F1940" s="50" t="s">
        <v>10995</v>
      </c>
      <c r="G1940" s="50" t="s">
        <v>10995</v>
      </c>
      <c r="H1940" s="50" t="s">
        <v>10995</v>
      </c>
    </row>
    <row r="1941" ht="31.5" customHeight="1" spans="1:8">
      <c r="A1941" s="50" t="s">
        <v>11129</v>
      </c>
      <c r="B1941" s="57" t="s">
        <v>10994</v>
      </c>
      <c r="C1941" s="50" t="s">
        <v>10995</v>
      </c>
      <c r="D1941" s="50" t="s">
        <v>10995</v>
      </c>
      <c r="E1941" s="50" t="s">
        <v>10995</v>
      </c>
      <c r="F1941" s="50" t="s">
        <v>10995</v>
      </c>
      <c r="G1941" s="50" t="s">
        <v>10995</v>
      </c>
      <c r="H1941" s="50" t="s">
        <v>10995</v>
      </c>
    </row>
    <row r="1942" ht="46.5" customHeight="1" spans="1:8">
      <c r="A1942" s="50" t="s">
        <v>11130</v>
      </c>
      <c r="B1942" s="57" t="s">
        <v>10994</v>
      </c>
      <c r="C1942" s="50" t="s">
        <v>10995</v>
      </c>
      <c r="D1942" s="50" t="s">
        <v>10995</v>
      </c>
      <c r="E1942" s="50" t="s">
        <v>10995</v>
      </c>
      <c r="F1942" s="50" t="s">
        <v>10995</v>
      </c>
      <c r="G1942" s="50" t="s">
        <v>10995</v>
      </c>
      <c r="H1942" s="50" t="s">
        <v>10995</v>
      </c>
    </row>
    <row r="1943" ht="31.5" customHeight="1" spans="1:8">
      <c r="A1943" s="50" t="s">
        <v>11131</v>
      </c>
      <c r="B1943" s="57" t="s">
        <v>10994</v>
      </c>
      <c r="C1943" s="50" t="s">
        <v>10995</v>
      </c>
      <c r="D1943" s="50" t="s">
        <v>10995</v>
      </c>
      <c r="E1943" s="50" t="s">
        <v>10995</v>
      </c>
      <c r="F1943" s="50" t="s">
        <v>10995</v>
      </c>
      <c r="G1943" s="50" t="s">
        <v>10995</v>
      </c>
      <c r="H1943" s="50" t="s">
        <v>10995</v>
      </c>
    </row>
    <row r="1944" ht="31.5" customHeight="1" spans="1:8">
      <c r="A1944" s="50" t="s">
        <v>11132</v>
      </c>
      <c r="B1944" s="57" t="s">
        <v>10994</v>
      </c>
      <c r="C1944" s="50" t="s">
        <v>10995</v>
      </c>
      <c r="D1944" s="50" t="s">
        <v>10995</v>
      </c>
      <c r="E1944" s="50" t="s">
        <v>10995</v>
      </c>
      <c r="F1944" s="50" t="s">
        <v>10995</v>
      </c>
      <c r="G1944" s="50" t="s">
        <v>10995</v>
      </c>
      <c r="H1944" s="50" t="s">
        <v>10995</v>
      </c>
    </row>
    <row r="1945" ht="46.5" customHeight="1" spans="1:8">
      <c r="A1945" s="50" t="s">
        <v>11133</v>
      </c>
      <c r="B1945" s="57" t="s">
        <v>10994</v>
      </c>
      <c r="C1945" s="50" t="s">
        <v>10995</v>
      </c>
      <c r="D1945" s="50" t="s">
        <v>10995</v>
      </c>
      <c r="E1945" s="50" t="s">
        <v>10995</v>
      </c>
      <c r="F1945" s="50" t="s">
        <v>10995</v>
      </c>
      <c r="G1945" s="50" t="s">
        <v>10995</v>
      </c>
      <c r="H1945" s="50" t="s">
        <v>10995</v>
      </c>
    </row>
    <row r="1946" ht="46.5" customHeight="1" spans="1:8">
      <c r="A1946" s="50" t="s">
        <v>11134</v>
      </c>
      <c r="B1946" s="57" t="s">
        <v>10994</v>
      </c>
      <c r="C1946" s="50" t="s">
        <v>10995</v>
      </c>
      <c r="D1946" s="50" t="s">
        <v>10995</v>
      </c>
      <c r="E1946" s="50" t="s">
        <v>10995</v>
      </c>
      <c r="F1946" s="50" t="s">
        <v>10995</v>
      </c>
      <c r="G1946" s="50" t="s">
        <v>10995</v>
      </c>
      <c r="H1946" s="50" t="s">
        <v>10995</v>
      </c>
    </row>
    <row r="1947" ht="61.5" customHeight="1" spans="1:8">
      <c r="A1947" s="50" t="s">
        <v>11135</v>
      </c>
      <c r="B1947" s="57" t="s">
        <v>10994</v>
      </c>
      <c r="C1947" s="50" t="s">
        <v>10995</v>
      </c>
      <c r="D1947" s="50" t="s">
        <v>10995</v>
      </c>
      <c r="E1947" s="50" t="s">
        <v>10995</v>
      </c>
      <c r="F1947" s="50" t="s">
        <v>10995</v>
      </c>
      <c r="G1947" s="50" t="s">
        <v>10995</v>
      </c>
      <c r="H1947" s="50" t="s">
        <v>10995</v>
      </c>
    </row>
    <row r="1948" ht="106.5" customHeight="1" spans="1:8">
      <c r="A1948" s="50" t="s">
        <v>11136</v>
      </c>
      <c r="B1948" s="57" t="s">
        <v>10994</v>
      </c>
      <c r="C1948" s="50" t="s">
        <v>10995</v>
      </c>
      <c r="D1948" s="50" t="s">
        <v>10995</v>
      </c>
      <c r="E1948" s="50" t="s">
        <v>10995</v>
      </c>
      <c r="F1948" s="50" t="s">
        <v>10995</v>
      </c>
      <c r="G1948" s="50" t="s">
        <v>10995</v>
      </c>
      <c r="H1948" s="50" t="s">
        <v>10995</v>
      </c>
    </row>
    <row r="1949" ht="91.5" customHeight="1" spans="1:8">
      <c r="A1949" s="50" t="s">
        <v>11137</v>
      </c>
      <c r="B1949" s="57" t="s">
        <v>10994</v>
      </c>
      <c r="C1949" s="50" t="s">
        <v>10995</v>
      </c>
      <c r="D1949" s="50" t="s">
        <v>10995</v>
      </c>
      <c r="E1949" s="50" t="s">
        <v>10995</v>
      </c>
      <c r="F1949" s="50" t="s">
        <v>10995</v>
      </c>
      <c r="G1949" s="50" t="s">
        <v>10995</v>
      </c>
      <c r="H1949" s="50" t="s">
        <v>10995</v>
      </c>
    </row>
    <row r="1950" ht="61.5" customHeight="1" spans="1:8">
      <c r="A1950" s="50" t="s">
        <v>11138</v>
      </c>
      <c r="B1950" s="57" t="s">
        <v>10994</v>
      </c>
      <c r="C1950" s="50" t="s">
        <v>10995</v>
      </c>
      <c r="D1950" s="50" t="s">
        <v>10995</v>
      </c>
      <c r="E1950" s="50" t="s">
        <v>10995</v>
      </c>
      <c r="F1950" s="50" t="s">
        <v>10995</v>
      </c>
      <c r="G1950" s="50" t="s">
        <v>10995</v>
      </c>
      <c r="H1950" s="50" t="s">
        <v>10995</v>
      </c>
    </row>
    <row r="1951" ht="61.5" customHeight="1" spans="1:8">
      <c r="A1951" s="50" t="s">
        <v>11139</v>
      </c>
      <c r="B1951" s="57" t="s">
        <v>10994</v>
      </c>
      <c r="C1951" s="50" t="s">
        <v>10995</v>
      </c>
      <c r="D1951" s="50" t="s">
        <v>10995</v>
      </c>
      <c r="E1951" s="50" t="s">
        <v>10995</v>
      </c>
      <c r="F1951" s="50" t="s">
        <v>10995</v>
      </c>
      <c r="G1951" s="50" t="s">
        <v>10995</v>
      </c>
      <c r="H1951" s="50" t="s">
        <v>10995</v>
      </c>
    </row>
    <row r="1952" ht="31.5" customHeight="1" spans="1:8">
      <c r="A1952" s="50" t="s">
        <v>11140</v>
      </c>
      <c r="B1952" s="57" t="s">
        <v>10994</v>
      </c>
      <c r="C1952" s="50" t="s">
        <v>10995</v>
      </c>
      <c r="D1952" s="50" t="s">
        <v>10995</v>
      </c>
      <c r="E1952" s="50" t="s">
        <v>10995</v>
      </c>
      <c r="F1952" s="50" t="s">
        <v>10995</v>
      </c>
      <c r="G1952" s="50" t="s">
        <v>10995</v>
      </c>
      <c r="H1952" s="50" t="s">
        <v>10995</v>
      </c>
    </row>
    <row r="1953" ht="31.5" customHeight="1" spans="1:8">
      <c r="A1953" s="50" t="s">
        <v>11141</v>
      </c>
      <c r="B1953" s="57" t="s">
        <v>10994</v>
      </c>
      <c r="C1953" s="50" t="s">
        <v>10995</v>
      </c>
      <c r="D1953" s="50" t="s">
        <v>10995</v>
      </c>
      <c r="E1953" s="50" t="s">
        <v>10995</v>
      </c>
      <c r="F1953" s="50" t="s">
        <v>10995</v>
      </c>
      <c r="G1953" s="50" t="s">
        <v>10995</v>
      </c>
      <c r="H1953" s="50" t="s">
        <v>10995</v>
      </c>
    </row>
    <row r="1954" ht="46.5" customHeight="1" spans="1:8">
      <c r="A1954" s="50" t="s">
        <v>11142</v>
      </c>
      <c r="B1954" s="57" t="s">
        <v>10994</v>
      </c>
      <c r="C1954" s="50" t="s">
        <v>10995</v>
      </c>
      <c r="D1954" s="50" t="s">
        <v>10995</v>
      </c>
      <c r="E1954" s="50" t="s">
        <v>10995</v>
      </c>
      <c r="F1954" s="50" t="s">
        <v>10995</v>
      </c>
      <c r="G1954" s="50" t="s">
        <v>10995</v>
      </c>
      <c r="H1954" s="50" t="s">
        <v>10995</v>
      </c>
    </row>
    <row r="1955" ht="136.5" customHeight="1" spans="1:8">
      <c r="A1955" s="50" t="s">
        <v>11143</v>
      </c>
      <c r="B1955" s="57" t="s">
        <v>10994</v>
      </c>
      <c r="C1955" s="50" t="s">
        <v>10995</v>
      </c>
      <c r="D1955" s="50" t="s">
        <v>10995</v>
      </c>
      <c r="E1955" s="50" t="s">
        <v>10995</v>
      </c>
      <c r="F1955" s="50" t="s">
        <v>10995</v>
      </c>
      <c r="G1955" s="50" t="s">
        <v>10995</v>
      </c>
      <c r="H1955" s="50" t="s">
        <v>10995</v>
      </c>
    </row>
    <row r="1956" ht="106.5" customHeight="1" spans="1:8">
      <c r="A1956" s="50" t="s">
        <v>11144</v>
      </c>
      <c r="B1956" s="57" t="s">
        <v>10994</v>
      </c>
      <c r="C1956" s="50" t="s">
        <v>10995</v>
      </c>
      <c r="D1956" s="50" t="s">
        <v>10995</v>
      </c>
      <c r="E1956" s="50" t="s">
        <v>10995</v>
      </c>
      <c r="F1956" s="50" t="s">
        <v>10995</v>
      </c>
      <c r="G1956" s="50" t="s">
        <v>10995</v>
      </c>
      <c r="H1956" s="50" t="s">
        <v>10995</v>
      </c>
    </row>
    <row r="1957" ht="31.5" customHeight="1" spans="1:8">
      <c r="A1957" s="52" t="s">
        <v>11145</v>
      </c>
      <c r="B1957" s="58" t="s">
        <v>10994</v>
      </c>
      <c r="C1957" s="52" t="s">
        <v>10995</v>
      </c>
      <c r="D1957" s="52" t="s">
        <v>10995</v>
      </c>
      <c r="E1957" s="52" t="s">
        <v>10995</v>
      </c>
      <c r="F1957" s="52" t="s">
        <v>10995</v>
      </c>
      <c r="G1957" s="52" t="s">
        <v>10995</v>
      </c>
      <c r="H1957" s="52" t="s">
        <v>10995</v>
      </c>
    </row>
    <row r="1958" ht="61.5" customHeight="1" spans="1:8">
      <c r="A1958" s="50" t="s">
        <v>11146</v>
      </c>
      <c r="B1958" s="57" t="s">
        <v>10994</v>
      </c>
      <c r="C1958" s="50" t="s">
        <v>10995</v>
      </c>
      <c r="D1958" s="50" t="s">
        <v>10995</v>
      </c>
      <c r="E1958" s="50" t="s">
        <v>10995</v>
      </c>
      <c r="F1958" s="50" t="s">
        <v>10995</v>
      </c>
      <c r="G1958" s="50" t="s">
        <v>10995</v>
      </c>
      <c r="H1958" s="50" t="s">
        <v>10995</v>
      </c>
    </row>
    <row r="1959" ht="61.5" customHeight="1" spans="1:8">
      <c r="A1959" s="52" t="s">
        <v>6522</v>
      </c>
      <c r="B1959" s="58" t="s">
        <v>10994</v>
      </c>
      <c r="C1959" s="52" t="s">
        <v>10995</v>
      </c>
      <c r="D1959" s="52" t="s">
        <v>10995</v>
      </c>
      <c r="E1959" s="52" t="s">
        <v>10995</v>
      </c>
      <c r="F1959" s="52" t="s">
        <v>10995</v>
      </c>
      <c r="G1959" s="52" t="s">
        <v>10995</v>
      </c>
      <c r="H1959" s="52" t="s">
        <v>10995</v>
      </c>
    </row>
    <row r="1960" ht="76.5" customHeight="1" spans="1:8">
      <c r="A1960" s="50" t="s">
        <v>11147</v>
      </c>
      <c r="B1960" s="57" t="s">
        <v>10994</v>
      </c>
      <c r="C1960" s="50" t="s">
        <v>10995</v>
      </c>
      <c r="D1960" s="50" t="s">
        <v>10995</v>
      </c>
      <c r="E1960" s="50" t="s">
        <v>10995</v>
      </c>
      <c r="F1960" s="50" t="s">
        <v>10995</v>
      </c>
      <c r="G1960" s="50" t="s">
        <v>10995</v>
      </c>
      <c r="H1960" s="50" t="s">
        <v>10995</v>
      </c>
    </row>
    <row r="1961" ht="46.5" customHeight="1" spans="1:8">
      <c r="A1961" s="50" t="s">
        <v>11148</v>
      </c>
      <c r="B1961" s="57" t="s">
        <v>10994</v>
      </c>
      <c r="C1961" s="50" t="s">
        <v>10995</v>
      </c>
      <c r="D1961" s="50" t="s">
        <v>10995</v>
      </c>
      <c r="E1961" s="50" t="s">
        <v>10995</v>
      </c>
      <c r="F1961" s="50" t="s">
        <v>10995</v>
      </c>
      <c r="G1961" s="50" t="s">
        <v>10995</v>
      </c>
      <c r="H1961" s="50" t="s">
        <v>10995</v>
      </c>
    </row>
    <row r="1962" ht="91.5" customHeight="1" spans="1:8">
      <c r="A1962" s="50" t="s">
        <v>11149</v>
      </c>
      <c r="B1962" s="57" t="s">
        <v>10994</v>
      </c>
      <c r="C1962" s="50" t="s">
        <v>10995</v>
      </c>
      <c r="D1962" s="50" t="s">
        <v>10995</v>
      </c>
      <c r="E1962" s="50" t="s">
        <v>10995</v>
      </c>
      <c r="F1962" s="50" t="s">
        <v>10995</v>
      </c>
      <c r="G1962" s="50" t="s">
        <v>10995</v>
      </c>
      <c r="H1962" s="50" t="s">
        <v>10995</v>
      </c>
    </row>
    <row r="1963" ht="31.5" customHeight="1" spans="1:8">
      <c r="A1963" s="50" t="s">
        <v>11150</v>
      </c>
      <c r="B1963" s="57" t="s">
        <v>10994</v>
      </c>
      <c r="C1963" s="50" t="s">
        <v>10995</v>
      </c>
      <c r="D1963" s="50" t="s">
        <v>10995</v>
      </c>
      <c r="E1963" s="50" t="s">
        <v>10995</v>
      </c>
      <c r="F1963" s="50" t="s">
        <v>10995</v>
      </c>
      <c r="G1963" s="50" t="s">
        <v>10995</v>
      </c>
      <c r="H1963" s="50" t="s">
        <v>10995</v>
      </c>
    </row>
    <row r="1964" ht="46.5" customHeight="1" spans="1:8">
      <c r="A1964" s="50" t="s">
        <v>11151</v>
      </c>
      <c r="B1964" s="57" t="s">
        <v>10994</v>
      </c>
      <c r="C1964" s="50" t="s">
        <v>10995</v>
      </c>
      <c r="D1964" s="50" t="s">
        <v>10995</v>
      </c>
      <c r="E1964" s="50" t="s">
        <v>10995</v>
      </c>
      <c r="F1964" s="50" t="s">
        <v>10995</v>
      </c>
      <c r="G1964" s="50" t="s">
        <v>10995</v>
      </c>
      <c r="H1964" s="50" t="s">
        <v>10995</v>
      </c>
    </row>
    <row r="1965" ht="61.5" customHeight="1" spans="1:8">
      <c r="A1965" s="50" t="s">
        <v>11152</v>
      </c>
      <c r="B1965" s="57" t="s">
        <v>10994</v>
      </c>
      <c r="C1965" s="50" t="s">
        <v>10995</v>
      </c>
      <c r="D1965" s="50" t="s">
        <v>10995</v>
      </c>
      <c r="E1965" s="50" t="s">
        <v>10995</v>
      </c>
      <c r="F1965" s="50" t="s">
        <v>10995</v>
      </c>
      <c r="G1965" s="50" t="s">
        <v>10995</v>
      </c>
      <c r="H1965" s="50" t="s">
        <v>10995</v>
      </c>
    </row>
    <row r="1966" ht="46.5" customHeight="1" spans="1:8">
      <c r="A1966" s="50" t="s">
        <v>11153</v>
      </c>
      <c r="B1966" s="57" t="s">
        <v>10994</v>
      </c>
      <c r="C1966" s="50" t="s">
        <v>10995</v>
      </c>
      <c r="D1966" s="50" t="s">
        <v>10995</v>
      </c>
      <c r="E1966" s="50" t="s">
        <v>10995</v>
      </c>
      <c r="F1966" s="50" t="s">
        <v>10995</v>
      </c>
      <c r="G1966" s="50" t="s">
        <v>10995</v>
      </c>
      <c r="H1966" s="50" t="s">
        <v>10995</v>
      </c>
    </row>
    <row r="1967" ht="91.5" customHeight="1" spans="1:8">
      <c r="A1967" s="50" t="s">
        <v>11154</v>
      </c>
      <c r="B1967" s="57" t="s">
        <v>10994</v>
      </c>
      <c r="C1967" s="50" t="s">
        <v>10995</v>
      </c>
      <c r="D1967" s="50" t="s">
        <v>10995</v>
      </c>
      <c r="E1967" s="50" t="s">
        <v>10995</v>
      </c>
      <c r="F1967" s="50" t="s">
        <v>10995</v>
      </c>
      <c r="G1967" s="50" t="s">
        <v>10995</v>
      </c>
      <c r="H1967" s="50" t="s">
        <v>10995</v>
      </c>
    </row>
    <row r="1968" ht="106.5" customHeight="1" spans="1:8">
      <c r="A1968" s="50" t="s">
        <v>11155</v>
      </c>
      <c r="B1968" s="57" t="s">
        <v>10994</v>
      </c>
      <c r="C1968" s="50" t="s">
        <v>10995</v>
      </c>
      <c r="D1968" s="50" t="s">
        <v>10995</v>
      </c>
      <c r="E1968" s="50" t="s">
        <v>10995</v>
      </c>
      <c r="F1968" s="50" t="s">
        <v>10995</v>
      </c>
      <c r="G1968" s="50" t="s">
        <v>10995</v>
      </c>
      <c r="H1968" s="50" t="s">
        <v>10995</v>
      </c>
    </row>
    <row r="1969" ht="76.5" customHeight="1" spans="1:8">
      <c r="A1969" s="50" t="s">
        <v>11156</v>
      </c>
      <c r="B1969" s="57" t="s">
        <v>10994</v>
      </c>
      <c r="C1969" s="50" t="s">
        <v>10995</v>
      </c>
      <c r="D1969" s="50" t="s">
        <v>10995</v>
      </c>
      <c r="E1969" s="50" t="s">
        <v>10995</v>
      </c>
      <c r="F1969" s="50" t="s">
        <v>10995</v>
      </c>
      <c r="G1969" s="50" t="s">
        <v>10995</v>
      </c>
      <c r="H1969" s="50" t="s">
        <v>10995</v>
      </c>
    </row>
    <row r="1970" ht="91.5" customHeight="1" spans="1:8">
      <c r="A1970" s="50" t="s">
        <v>11157</v>
      </c>
      <c r="B1970" s="57" t="s">
        <v>10994</v>
      </c>
      <c r="C1970" s="50" t="s">
        <v>10995</v>
      </c>
      <c r="D1970" s="50" t="s">
        <v>10995</v>
      </c>
      <c r="E1970" s="50" t="s">
        <v>10995</v>
      </c>
      <c r="F1970" s="50" t="s">
        <v>10995</v>
      </c>
      <c r="G1970" s="50" t="s">
        <v>10995</v>
      </c>
      <c r="H1970" s="50" t="s">
        <v>10995</v>
      </c>
    </row>
    <row r="1971" ht="46.5" customHeight="1" spans="1:8">
      <c r="A1971" s="50" t="s">
        <v>11158</v>
      </c>
      <c r="B1971" s="57" t="s">
        <v>10994</v>
      </c>
      <c r="C1971" s="50" t="s">
        <v>10995</v>
      </c>
      <c r="D1971" s="50" t="s">
        <v>10995</v>
      </c>
      <c r="E1971" s="50" t="s">
        <v>10995</v>
      </c>
      <c r="F1971" s="50" t="s">
        <v>10995</v>
      </c>
      <c r="G1971" s="50" t="s">
        <v>10995</v>
      </c>
      <c r="H1971" s="50" t="s">
        <v>10995</v>
      </c>
    </row>
    <row r="1972" ht="31.5" customHeight="1" spans="1:8">
      <c r="A1972" s="50" t="s">
        <v>11159</v>
      </c>
      <c r="B1972" s="57" t="s">
        <v>10994</v>
      </c>
      <c r="C1972" s="50" t="s">
        <v>10995</v>
      </c>
      <c r="D1972" s="50" t="s">
        <v>10995</v>
      </c>
      <c r="E1972" s="50" t="s">
        <v>10995</v>
      </c>
      <c r="F1972" s="50" t="s">
        <v>10995</v>
      </c>
      <c r="G1972" s="50" t="s">
        <v>10995</v>
      </c>
      <c r="H1972" s="50" t="s">
        <v>10995</v>
      </c>
    </row>
    <row r="1973" ht="31.5" customHeight="1" spans="1:8">
      <c r="A1973" s="50" t="s">
        <v>11160</v>
      </c>
      <c r="B1973" s="57" t="s">
        <v>10994</v>
      </c>
      <c r="C1973" s="50" t="s">
        <v>10995</v>
      </c>
      <c r="D1973" s="50" t="s">
        <v>10995</v>
      </c>
      <c r="E1973" s="50" t="s">
        <v>10995</v>
      </c>
      <c r="F1973" s="50" t="s">
        <v>10995</v>
      </c>
      <c r="G1973" s="50" t="s">
        <v>10995</v>
      </c>
      <c r="H1973" s="50" t="s">
        <v>10995</v>
      </c>
    </row>
    <row r="1974" ht="61.5" customHeight="1" spans="1:8">
      <c r="A1974" s="50" t="s">
        <v>11161</v>
      </c>
      <c r="B1974" s="57" t="s">
        <v>10994</v>
      </c>
      <c r="C1974" s="50" t="s">
        <v>10995</v>
      </c>
      <c r="D1974" s="50" t="s">
        <v>10995</v>
      </c>
      <c r="E1974" s="50" t="s">
        <v>10995</v>
      </c>
      <c r="F1974" s="50" t="s">
        <v>10995</v>
      </c>
      <c r="G1974" s="50" t="s">
        <v>10995</v>
      </c>
      <c r="H1974" s="50" t="s">
        <v>10995</v>
      </c>
    </row>
    <row r="1975" ht="61.5" customHeight="1" spans="1:8">
      <c r="A1975" s="50" t="s">
        <v>11162</v>
      </c>
      <c r="B1975" s="57" t="s">
        <v>10994</v>
      </c>
      <c r="C1975" s="50" t="s">
        <v>10995</v>
      </c>
      <c r="D1975" s="50" t="s">
        <v>10995</v>
      </c>
      <c r="E1975" s="50" t="s">
        <v>10995</v>
      </c>
      <c r="F1975" s="50" t="s">
        <v>10995</v>
      </c>
      <c r="G1975" s="50" t="s">
        <v>10995</v>
      </c>
      <c r="H1975" s="50" t="s">
        <v>10995</v>
      </c>
    </row>
    <row r="1976" ht="91.5" customHeight="1" spans="1:8">
      <c r="A1976" s="50" t="s">
        <v>11163</v>
      </c>
      <c r="B1976" s="57" t="s">
        <v>10994</v>
      </c>
      <c r="C1976" s="50" t="s">
        <v>10995</v>
      </c>
      <c r="D1976" s="50" t="s">
        <v>10995</v>
      </c>
      <c r="E1976" s="50" t="s">
        <v>10995</v>
      </c>
      <c r="F1976" s="50" t="s">
        <v>10995</v>
      </c>
      <c r="G1976" s="50" t="s">
        <v>10995</v>
      </c>
      <c r="H1976" s="50" t="s">
        <v>10995</v>
      </c>
    </row>
    <row r="1977" ht="46.5" customHeight="1" spans="1:8">
      <c r="A1977" s="50" t="s">
        <v>967</v>
      </c>
      <c r="B1977" s="57" t="s">
        <v>10994</v>
      </c>
      <c r="C1977" s="50" t="s">
        <v>10995</v>
      </c>
      <c r="D1977" s="50" t="s">
        <v>10995</v>
      </c>
      <c r="E1977" s="50" t="s">
        <v>10995</v>
      </c>
      <c r="F1977" s="50" t="s">
        <v>10995</v>
      </c>
      <c r="G1977" s="50" t="s">
        <v>10995</v>
      </c>
      <c r="H1977" s="50" t="s">
        <v>10995</v>
      </c>
    </row>
    <row r="1978" ht="91.5" customHeight="1" spans="1:8">
      <c r="A1978" s="50" t="s">
        <v>11164</v>
      </c>
      <c r="B1978" s="57" t="s">
        <v>10994</v>
      </c>
      <c r="C1978" s="50" t="s">
        <v>10995</v>
      </c>
      <c r="D1978" s="50" t="s">
        <v>10995</v>
      </c>
      <c r="E1978" s="50" t="s">
        <v>10995</v>
      </c>
      <c r="F1978" s="50" t="s">
        <v>10995</v>
      </c>
      <c r="G1978" s="50" t="s">
        <v>10995</v>
      </c>
      <c r="H1978" s="50" t="s">
        <v>10995</v>
      </c>
    </row>
    <row r="1979" ht="166.5" customHeight="1" spans="1:8">
      <c r="A1979" s="50" t="s">
        <v>11165</v>
      </c>
      <c r="B1979" s="57" t="s">
        <v>10994</v>
      </c>
      <c r="C1979" s="50" t="s">
        <v>10995</v>
      </c>
      <c r="D1979" s="50" t="s">
        <v>10995</v>
      </c>
      <c r="E1979" s="50" t="s">
        <v>10995</v>
      </c>
      <c r="F1979" s="50" t="s">
        <v>10995</v>
      </c>
      <c r="G1979" s="50" t="s">
        <v>10995</v>
      </c>
      <c r="H1979" s="50" t="s">
        <v>10995</v>
      </c>
    </row>
    <row r="1980" ht="31.5" customHeight="1" spans="1:8">
      <c r="A1980" s="50" t="s">
        <v>984</v>
      </c>
      <c r="B1980" s="57" t="s">
        <v>10994</v>
      </c>
      <c r="C1980" s="50" t="s">
        <v>10995</v>
      </c>
      <c r="D1980" s="50" t="s">
        <v>10995</v>
      </c>
      <c r="E1980" s="50" t="s">
        <v>10995</v>
      </c>
      <c r="F1980" s="50" t="s">
        <v>10995</v>
      </c>
      <c r="G1980" s="50" t="s">
        <v>10995</v>
      </c>
      <c r="H1980" s="50" t="s">
        <v>10995</v>
      </c>
    </row>
    <row r="1981" ht="61.5" customHeight="1" spans="1:8">
      <c r="A1981" s="50" t="s">
        <v>11166</v>
      </c>
      <c r="B1981" s="57" t="s">
        <v>10994</v>
      </c>
      <c r="C1981" s="50" t="s">
        <v>10995</v>
      </c>
      <c r="D1981" s="50" t="s">
        <v>10995</v>
      </c>
      <c r="E1981" s="50" t="s">
        <v>10995</v>
      </c>
      <c r="F1981" s="50" t="s">
        <v>10995</v>
      </c>
      <c r="G1981" s="50" t="s">
        <v>10995</v>
      </c>
      <c r="H1981" s="50" t="s">
        <v>10995</v>
      </c>
    </row>
    <row r="1982" ht="46.5" customHeight="1" spans="1:8">
      <c r="A1982" s="50" t="s">
        <v>11167</v>
      </c>
      <c r="B1982" s="57" t="s">
        <v>10994</v>
      </c>
      <c r="C1982" s="50" t="s">
        <v>10995</v>
      </c>
      <c r="D1982" s="50" t="s">
        <v>10995</v>
      </c>
      <c r="E1982" s="50" t="s">
        <v>10995</v>
      </c>
      <c r="F1982" s="50" t="s">
        <v>10995</v>
      </c>
      <c r="G1982" s="50" t="s">
        <v>10995</v>
      </c>
      <c r="H1982" s="50" t="s">
        <v>10995</v>
      </c>
    </row>
    <row r="1983" ht="61.5" customHeight="1" spans="1:8">
      <c r="A1983" s="50" t="s">
        <v>11168</v>
      </c>
      <c r="B1983" s="57" t="s">
        <v>10994</v>
      </c>
      <c r="C1983" s="50" t="s">
        <v>10995</v>
      </c>
      <c r="D1983" s="50" t="s">
        <v>10995</v>
      </c>
      <c r="E1983" s="50" t="s">
        <v>10995</v>
      </c>
      <c r="F1983" s="50" t="s">
        <v>10995</v>
      </c>
      <c r="G1983" s="50" t="s">
        <v>10995</v>
      </c>
      <c r="H1983" s="50" t="s">
        <v>10995</v>
      </c>
    </row>
    <row r="1984" ht="61.5" customHeight="1" spans="1:8">
      <c r="A1984" s="55" t="s">
        <v>11169</v>
      </c>
      <c r="B1984" s="59" t="s">
        <v>10994</v>
      </c>
      <c r="C1984" s="55" t="s">
        <v>10995</v>
      </c>
      <c r="D1984" s="55" t="s">
        <v>10995</v>
      </c>
      <c r="E1984" s="55" t="s">
        <v>10995</v>
      </c>
      <c r="F1984" s="55" t="s">
        <v>10995</v>
      </c>
      <c r="G1984" s="55" t="s">
        <v>10995</v>
      </c>
      <c r="H1984" s="55" t="s">
        <v>10995</v>
      </c>
    </row>
    <row r="1985" ht="106.5" customHeight="1" spans="1:8">
      <c r="A1985" s="50" t="s">
        <v>11170</v>
      </c>
      <c r="B1985" s="57" t="s">
        <v>10994</v>
      </c>
      <c r="C1985" s="50" t="s">
        <v>10995</v>
      </c>
      <c r="D1985" s="50" t="s">
        <v>10995</v>
      </c>
      <c r="E1985" s="50" t="s">
        <v>10995</v>
      </c>
      <c r="F1985" s="50" t="s">
        <v>10995</v>
      </c>
      <c r="G1985" s="50" t="s">
        <v>10995</v>
      </c>
      <c r="H1985" s="50" t="s">
        <v>10995</v>
      </c>
    </row>
    <row r="1986" ht="91.5" customHeight="1" spans="1:8">
      <c r="A1986" s="50" t="s">
        <v>11171</v>
      </c>
      <c r="B1986" s="57" t="s">
        <v>10994</v>
      </c>
      <c r="C1986" s="50" t="s">
        <v>10995</v>
      </c>
      <c r="D1986" s="50" t="s">
        <v>10995</v>
      </c>
      <c r="E1986" s="50" t="s">
        <v>10995</v>
      </c>
      <c r="F1986" s="50" t="s">
        <v>10995</v>
      </c>
      <c r="G1986" s="50" t="s">
        <v>10995</v>
      </c>
      <c r="H1986" s="50" t="s">
        <v>10995</v>
      </c>
    </row>
    <row r="1987" ht="136.5" customHeight="1" spans="1:8">
      <c r="A1987" s="50" t="s">
        <v>11172</v>
      </c>
      <c r="B1987" s="57" t="s">
        <v>10994</v>
      </c>
      <c r="C1987" s="50" t="s">
        <v>10995</v>
      </c>
      <c r="D1987" s="50" t="s">
        <v>10995</v>
      </c>
      <c r="E1987" s="50" t="s">
        <v>10995</v>
      </c>
      <c r="F1987" s="50" t="s">
        <v>10995</v>
      </c>
      <c r="G1987" s="50" t="s">
        <v>10995</v>
      </c>
      <c r="H1987" s="50" t="s">
        <v>10995</v>
      </c>
    </row>
    <row r="1988" ht="46.5" customHeight="1" spans="1:8">
      <c r="A1988" s="50" t="s">
        <v>11173</v>
      </c>
      <c r="B1988" s="57" t="s">
        <v>10994</v>
      </c>
      <c r="C1988" s="50" t="s">
        <v>10995</v>
      </c>
      <c r="D1988" s="50" t="s">
        <v>10995</v>
      </c>
      <c r="E1988" s="50" t="s">
        <v>10995</v>
      </c>
      <c r="F1988" s="50" t="s">
        <v>10995</v>
      </c>
      <c r="G1988" s="50" t="s">
        <v>10995</v>
      </c>
      <c r="H1988" s="50" t="s">
        <v>10995</v>
      </c>
    </row>
    <row r="1989" ht="46.5" customHeight="1" spans="1:8">
      <c r="A1989" s="50" t="s">
        <v>11174</v>
      </c>
      <c r="B1989" s="57" t="s">
        <v>10994</v>
      </c>
      <c r="C1989" s="50" t="s">
        <v>10995</v>
      </c>
      <c r="D1989" s="50" t="s">
        <v>10995</v>
      </c>
      <c r="E1989" s="50" t="s">
        <v>10995</v>
      </c>
      <c r="F1989" s="50" t="s">
        <v>10995</v>
      </c>
      <c r="G1989" s="50" t="s">
        <v>10995</v>
      </c>
      <c r="H1989" s="50" t="s">
        <v>10995</v>
      </c>
    </row>
    <row r="1990" ht="61.5" customHeight="1" spans="1:8">
      <c r="A1990" s="55" t="s">
        <v>11175</v>
      </c>
      <c r="B1990" s="59" t="s">
        <v>10994</v>
      </c>
      <c r="C1990" s="55" t="s">
        <v>10995</v>
      </c>
      <c r="D1990" s="55" t="s">
        <v>10995</v>
      </c>
      <c r="E1990" s="55" t="s">
        <v>10995</v>
      </c>
      <c r="F1990" s="55" t="s">
        <v>10995</v>
      </c>
      <c r="G1990" s="55" t="s">
        <v>10995</v>
      </c>
      <c r="H1990" s="55" t="s">
        <v>10995</v>
      </c>
    </row>
    <row r="1991" ht="76.5" customHeight="1" spans="1:8">
      <c r="A1991" s="50" t="s">
        <v>11176</v>
      </c>
      <c r="B1991" s="57" t="s">
        <v>10994</v>
      </c>
      <c r="C1991" s="50" t="s">
        <v>10995</v>
      </c>
      <c r="D1991" s="50" t="s">
        <v>10995</v>
      </c>
      <c r="E1991" s="50" t="s">
        <v>10995</v>
      </c>
      <c r="F1991" s="50" t="s">
        <v>10995</v>
      </c>
      <c r="G1991" s="50" t="s">
        <v>10995</v>
      </c>
      <c r="H1991" s="50" t="s">
        <v>10995</v>
      </c>
    </row>
    <row r="1992" ht="31.5" customHeight="1" spans="1:8">
      <c r="A1992" s="50" t="s">
        <v>11177</v>
      </c>
      <c r="B1992" s="57" t="s">
        <v>10994</v>
      </c>
      <c r="C1992" s="50" t="s">
        <v>10995</v>
      </c>
      <c r="D1992" s="50" t="s">
        <v>10995</v>
      </c>
      <c r="E1992" s="50" t="s">
        <v>10995</v>
      </c>
      <c r="F1992" s="50" t="s">
        <v>10995</v>
      </c>
      <c r="G1992" s="50" t="s">
        <v>10995</v>
      </c>
      <c r="H1992" s="50" t="s">
        <v>10995</v>
      </c>
    </row>
    <row r="1993" ht="46.5" customHeight="1" spans="1:8">
      <c r="A1993" s="50" t="s">
        <v>11178</v>
      </c>
      <c r="B1993" s="57" t="s">
        <v>10994</v>
      </c>
      <c r="C1993" s="50" t="s">
        <v>10995</v>
      </c>
      <c r="D1993" s="50" t="s">
        <v>10995</v>
      </c>
      <c r="E1993" s="50" t="s">
        <v>10995</v>
      </c>
      <c r="F1993" s="50" t="s">
        <v>10995</v>
      </c>
      <c r="G1993" s="50" t="s">
        <v>10995</v>
      </c>
      <c r="H1993" s="50" t="s">
        <v>10995</v>
      </c>
    </row>
    <row r="1994" ht="31.5" customHeight="1" spans="1:8">
      <c r="A1994" s="50" t="s">
        <v>11179</v>
      </c>
      <c r="B1994" s="57" t="s">
        <v>10994</v>
      </c>
      <c r="C1994" s="50" t="s">
        <v>10995</v>
      </c>
      <c r="D1994" s="50" t="s">
        <v>10995</v>
      </c>
      <c r="E1994" s="50" t="s">
        <v>10995</v>
      </c>
      <c r="F1994" s="50" t="s">
        <v>10995</v>
      </c>
      <c r="G1994" s="50" t="s">
        <v>10995</v>
      </c>
      <c r="H1994" s="50" t="s">
        <v>10995</v>
      </c>
    </row>
    <row r="1995" ht="76.5" customHeight="1" spans="1:8">
      <c r="A1995" s="50" t="s">
        <v>11180</v>
      </c>
      <c r="B1995" s="57" t="s">
        <v>10994</v>
      </c>
      <c r="C1995" s="50" t="s">
        <v>10995</v>
      </c>
      <c r="D1995" s="50" t="s">
        <v>10995</v>
      </c>
      <c r="E1995" s="50" t="s">
        <v>10995</v>
      </c>
      <c r="F1995" s="50" t="s">
        <v>10995</v>
      </c>
      <c r="G1995" s="50" t="s">
        <v>10995</v>
      </c>
      <c r="H1995" s="50" t="s">
        <v>10995</v>
      </c>
    </row>
    <row r="1996" ht="46.5" customHeight="1" spans="1:8">
      <c r="A1996" s="50" t="s">
        <v>11181</v>
      </c>
      <c r="B1996" s="57" t="s">
        <v>10994</v>
      </c>
      <c r="C1996" s="50" t="s">
        <v>10995</v>
      </c>
      <c r="D1996" s="50" t="s">
        <v>10995</v>
      </c>
      <c r="E1996" s="50" t="s">
        <v>10995</v>
      </c>
      <c r="F1996" s="50" t="s">
        <v>10995</v>
      </c>
      <c r="G1996" s="50" t="s">
        <v>10995</v>
      </c>
      <c r="H1996" s="50" t="s">
        <v>10995</v>
      </c>
    </row>
    <row r="1997" ht="76.5" customHeight="1" spans="1:8">
      <c r="A1997" s="50" t="s">
        <v>11182</v>
      </c>
      <c r="B1997" s="57" t="s">
        <v>10994</v>
      </c>
      <c r="C1997" s="50" t="s">
        <v>10995</v>
      </c>
      <c r="D1997" s="50" t="s">
        <v>10995</v>
      </c>
      <c r="E1997" s="50" t="s">
        <v>10995</v>
      </c>
      <c r="F1997" s="50" t="s">
        <v>10995</v>
      </c>
      <c r="G1997" s="50" t="s">
        <v>10995</v>
      </c>
      <c r="H1997" s="50" t="s">
        <v>10995</v>
      </c>
    </row>
    <row r="1998" ht="61.5" customHeight="1" spans="1:8">
      <c r="A1998" s="50" t="s">
        <v>11183</v>
      </c>
      <c r="B1998" s="57" t="s">
        <v>10994</v>
      </c>
      <c r="C1998" s="50" t="s">
        <v>10995</v>
      </c>
      <c r="D1998" s="50" t="s">
        <v>10995</v>
      </c>
      <c r="E1998" s="50" t="s">
        <v>10995</v>
      </c>
      <c r="F1998" s="50" t="s">
        <v>10995</v>
      </c>
      <c r="G1998" s="50" t="s">
        <v>10995</v>
      </c>
      <c r="H1998" s="50" t="s">
        <v>10995</v>
      </c>
    </row>
    <row r="1999" ht="76.5" customHeight="1" spans="1:8">
      <c r="A1999" s="50" t="s">
        <v>11184</v>
      </c>
      <c r="B1999" s="57" t="s">
        <v>10994</v>
      </c>
      <c r="C1999" s="50" t="s">
        <v>10995</v>
      </c>
      <c r="D1999" s="50" t="s">
        <v>10995</v>
      </c>
      <c r="E1999" s="50" t="s">
        <v>10995</v>
      </c>
      <c r="F1999" s="50" t="s">
        <v>10995</v>
      </c>
      <c r="G1999" s="50" t="s">
        <v>10995</v>
      </c>
      <c r="H1999" s="50" t="s">
        <v>10995</v>
      </c>
    </row>
    <row r="2000" ht="91.5" customHeight="1" spans="1:8">
      <c r="A2000" s="50" t="s">
        <v>11185</v>
      </c>
      <c r="B2000" s="57" t="s">
        <v>10994</v>
      </c>
      <c r="C2000" s="50" t="s">
        <v>10995</v>
      </c>
      <c r="D2000" s="50" t="s">
        <v>10995</v>
      </c>
      <c r="E2000" s="50" t="s">
        <v>10995</v>
      </c>
      <c r="F2000" s="50" t="s">
        <v>10995</v>
      </c>
      <c r="G2000" s="50" t="s">
        <v>10995</v>
      </c>
      <c r="H2000" s="50" t="s">
        <v>10995</v>
      </c>
    </row>
    <row r="2001" ht="46.5" customHeight="1" spans="1:8">
      <c r="A2001" s="50" t="s">
        <v>11186</v>
      </c>
      <c r="B2001" s="57" t="s">
        <v>10994</v>
      </c>
      <c r="C2001" s="50" t="s">
        <v>10995</v>
      </c>
      <c r="D2001" s="50" t="s">
        <v>10995</v>
      </c>
      <c r="E2001" s="50" t="s">
        <v>10995</v>
      </c>
      <c r="F2001" s="50" t="s">
        <v>10995</v>
      </c>
      <c r="G2001" s="50" t="s">
        <v>10995</v>
      </c>
      <c r="H2001" s="50" t="s">
        <v>10995</v>
      </c>
    </row>
    <row r="2002" ht="76.5" customHeight="1" spans="1:8">
      <c r="A2002" s="50" t="s">
        <v>6535</v>
      </c>
      <c r="B2002" s="57" t="s">
        <v>10994</v>
      </c>
      <c r="C2002" s="50" t="s">
        <v>10995</v>
      </c>
      <c r="D2002" s="50" t="s">
        <v>10995</v>
      </c>
      <c r="E2002" s="50" t="s">
        <v>10995</v>
      </c>
      <c r="F2002" s="50" t="s">
        <v>10995</v>
      </c>
      <c r="G2002" s="50" t="s">
        <v>10995</v>
      </c>
      <c r="H2002" s="50" t="s">
        <v>10995</v>
      </c>
    </row>
    <row r="2003" ht="46.5" customHeight="1" spans="1:8">
      <c r="A2003" s="50" t="s">
        <v>6537</v>
      </c>
      <c r="B2003" s="57" t="s">
        <v>10994</v>
      </c>
      <c r="C2003" s="50" t="s">
        <v>10995</v>
      </c>
      <c r="D2003" s="50" t="s">
        <v>10995</v>
      </c>
      <c r="E2003" s="50" t="s">
        <v>10995</v>
      </c>
      <c r="F2003" s="50" t="s">
        <v>10995</v>
      </c>
      <c r="G2003" s="50" t="s">
        <v>10995</v>
      </c>
      <c r="H2003" s="50" t="s">
        <v>10995</v>
      </c>
    </row>
    <row r="2004" ht="76.5" customHeight="1" spans="1:8">
      <c r="A2004" s="50" t="s">
        <v>11187</v>
      </c>
      <c r="B2004" s="57" t="s">
        <v>10994</v>
      </c>
      <c r="C2004" s="50" t="s">
        <v>10995</v>
      </c>
      <c r="D2004" s="50" t="s">
        <v>10995</v>
      </c>
      <c r="E2004" s="50" t="s">
        <v>10995</v>
      </c>
      <c r="F2004" s="50" t="s">
        <v>10995</v>
      </c>
      <c r="G2004" s="50" t="s">
        <v>10995</v>
      </c>
      <c r="H2004" s="50" t="s">
        <v>10995</v>
      </c>
    </row>
    <row r="2005" ht="61.5" customHeight="1" spans="1:8">
      <c r="A2005" s="50" t="s">
        <v>11188</v>
      </c>
      <c r="B2005" s="57" t="s">
        <v>10994</v>
      </c>
      <c r="C2005" s="50" t="s">
        <v>10995</v>
      </c>
      <c r="D2005" s="50" t="s">
        <v>10995</v>
      </c>
      <c r="E2005" s="50" t="s">
        <v>10995</v>
      </c>
      <c r="F2005" s="50" t="s">
        <v>10995</v>
      </c>
      <c r="G2005" s="50" t="s">
        <v>10995</v>
      </c>
      <c r="H2005" s="50" t="s">
        <v>10995</v>
      </c>
    </row>
    <row r="2006" ht="91.5" customHeight="1" spans="1:8">
      <c r="A2006" s="50" t="s">
        <v>11189</v>
      </c>
      <c r="B2006" s="57" t="s">
        <v>10994</v>
      </c>
      <c r="C2006" s="50" t="s">
        <v>10995</v>
      </c>
      <c r="D2006" s="50" t="s">
        <v>10995</v>
      </c>
      <c r="E2006" s="50" t="s">
        <v>10995</v>
      </c>
      <c r="F2006" s="50" t="s">
        <v>10995</v>
      </c>
      <c r="G2006" s="50" t="s">
        <v>10995</v>
      </c>
      <c r="H2006" s="50" t="s">
        <v>10995</v>
      </c>
    </row>
    <row r="2007" ht="46.5" customHeight="1" spans="1:8">
      <c r="A2007" s="50" t="s">
        <v>11190</v>
      </c>
      <c r="B2007" s="57" t="s">
        <v>10994</v>
      </c>
      <c r="C2007" s="50" t="s">
        <v>10995</v>
      </c>
      <c r="D2007" s="50" t="s">
        <v>10995</v>
      </c>
      <c r="E2007" s="50" t="s">
        <v>10995</v>
      </c>
      <c r="F2007" s="50" t="s">
        <v>10995</v>
      </c>
      <c r="G2007" s="50" t="s">
        <v>10995</v>
      </c>
      <c r="H2007" s="50" t="s">
        <v>10995</v>
      </c>
    </row>
    <row r="2008" ht="91.5" customHeight="1" spans="1:8">
      <c r="A2008" s="50" t="s">
        <v>11191</v>
      </c>
      <c r="B2008" s="57" t="s">
        <v>10994</v>
      </c>
      <c r="C2008" s="50" t="s">
        <v>10995</v>
      </c>
      <c r="D2008" s="50" t="s">
        <v>10995</v>
      </c>
      <c r="E2008" s="50" t="s">
        <v>10995</v>
      </c>
      <c r="F2008" s="50" t="s">
        <v>10995</v>
      </c>
      <c r="G2008" s="50" t="s">
        <v>10995</v>
      </c>
      <c r="H2008" s="50" t="s">
        <v>10995</v>
      </c>
    </row>
    <row r="2009" ht="31.5" customHeight="1" spans="1:8">
      <c r="A2009" s="50" t="s">
        <v>11192</v>
      </c>
      <c r="B2009" s="57" t="s">
        <v>10994</v>
      </c>
      <c r="C2009" s="50" t="s">
        <v>10995</v>
      </c>
      <c r="D2009" s="50" t="s">
        <v>10995</v>
      </c>
      <c r="E2009" s="50" t="s">
        <v>10995</v>
      </c>
      <c r="F2009" s="50" t="s">
        <v>10995</v>
      </c>
      <c r="G2009" s="50" t="s">
        <v>10995</v>
      </c>
      <c r="H2009" s="50" t="s">
        <v>10995</v>
      </c>
    </row>
    <row r="2010" ht="46.5" customHeight="1" spans="1:8">
      <c r="A2010" s="50" t="s">
        <v>11193</v>
      </c>
      <c r="B2010" s="57" t="s">
        <v>10994</v>
      </c>
      <c r="C2010" s="50" t="s">
        <v>10995</v>
      </c>
      <c r="D2010" s="50" t="s">
        <v>10995</v>
      </c>
      <c r="E2010" s="50" t="s">
        <v>10995</v>
      </c>
      <c r="F2010" s="50" t="s">
        <v>10995</v>
      </c>
      <c r="G2010" s="50" t="s">
        <v>10995</v>
      </c>
      <c r="H2010" s="50" t="s">
        <v>10995</v>
      </c>
    </row>
    <row r="2011" ht="106.5" customHeight="1" spans="1:8">
      <c r="A2011" s="50" t="s">
        <v>11194</v>
      </c>
      <c r="B2011" s="57" t="s">
        <v>10994</v>
      </c>
      <c r="C2011" s="50" t="s">
        <v>10995</v>
      </c>
      <c r="D2011" s="50" t="s">
        <v>10995</v>
      </c>
      <c r="E2011" s="50" t="s">
        <v>10995</v>
      </c>
      <c r="F2011" s="50" t="s">
        <v>10995</v>
      </c>
      <c r="G2011" s="50" t="s">
        <v>10995</v>
      </c>
      <c r="H2011" s="50" t="s">
        <v>10995</v>
      </c>
    </row>
    <row r="2012" ht="31.5" customHeight="1" spans="1:8">
      <c r="A2012" s="55" t="s">
        <v>11195</v>
      </c>
      <c r="B2012" s="59" t="s">
        <v>10994</v>
      </c>
      <c r="C2012" s="55" t="s">
        <v>10995</v>
      </c>
      <c r="D2012" s="55" t="s">
        <v>10995</v>
      </c>
      <c r="E2012" s="55" t="s">
        <v>10995</v>
      </c>
      <c r="F2012" s="55" t="s">
        <v>10995</v>
      </c>
      <c r="G2012" s="55" t="s">
        <v>10995</v>
      </c>
      <c r="H2012" s="55" t="s">
        <v>10995</v>
      </c>
    </row>
    <row r="2013" ht="61.5" customHeight="1" spans="1:8">
      <c r="A2013" s="50" t="s">
        <v>11196</v>
      </c>
      <c r="B2013" s="57" t="s">
        <v>10994</v>
      </c>
      <c r="C2013" s="50" t="s">
        <v>10995</v>
      </c>
      <c r="D2013" s="50" t="s">
        <v>10995</v>
      </c>
      <c r="E2013" s="50" t="s">
        <v>10995</v>
      </c>
      <c r="F2013" s="50" t="s">
        <v>10995</v>
      </c>
      <c r="G2013" s="50" t="s">
        <v>10995</v>
      </c>
      <c r="H2013" s="50" t="s">
        <v>10995</v>
      </c>
    </row>
    <row r="2014" ht="61.5" customHeight="1" spans="1:8">
      <c r="A2014" s="50" t="s">
        <v>11197</v>
      </c>
      <c r="B2014" s="57" t="s">
        <v>10994</v>
      </c>
      <c r="C2014" s="50" t="s">
        <v>10995</v>
      </c>
      <c r="D2014" s="50" t="s">
        <v>10995</v>
      </c>
      <c r="E2014" s="50" t="s">
        <v>10995</v>
      </c>
      <c r="F2014" s="50" t="s">
        <v>10995</v>
      </c>
      <c r="G2014" s="50" t="s">
        <v>10995</v>
      </c>
      <c r="H2014" s="50" t="s">
        <v>10995</v>
      </c>
    </row>
    <row r="2015" ht="61.5" customHeight="1" spans="1:8">
      <c r="A2015" s="50" t="s">
        <v>11198</v>
      </c>
      <c r="B2015" s="57" t="s">
        <v>10994</v>
      </c>
      <c r="C2015" s="50" t="s">
        <v>10995</v>
      </c>
      <c r="D2015" s="50" t="s">
        <v>10995</v>
      </c>
      <c r="E2015" s="50" t="s">
        <v>10995</v>
      </c>
      <c r="F2015" s="50" t="s">
        <v>10995</v>
      </c>
      <c r="G2015" s="50" t="s">
        <v>10995</v>
      </c>
      <c r="H2015" s="50" t="s">
        <v>10995</v>
      </c>
    </row>
    <row r="2016" ht="31.5" customHeight="1" spans="1:8">
      <c r="A2016" s="50" t="s">
        <v>11199</v>
      </c>
      <c r="B2016" s="57" t="s">
        <v>10994</v>
      </c>
      <c r="C2016" s="50" t="s">
        <v>10995</v>
      </c>
      <c r="D2016" s="50" t="s">
        <v>10995</v>
      </c>
      <c r="E2016" s="50" t="s">
        <v>10995</v>
      </c>
      <c r="F2016" s="50" t="s">
        <v>10995</v>
      </c>
      <c r="G2016" s="50" t="s">
        <v>10995</v>
      </c>
      <c r="H2016" s="50" t="s">
        <v>10995</v>
      </c>
    </row>
    <row r="2017" ht="91.5" customHeight="1" spans="1:8">
      <c r="A2017" s="50" t="s">
        <v>11200</v>
      </c>
      <c r="B2017" s="57" t="s">
        <v>10994</v>
      </c>
      <c r="C2017" s="50" t="s">
        <v>10995</v>
      </c>
      <c r="D2017" s="50" t="s">
        <v>10995</v>
      </c>
      <c r="E2017" s="50" t="s">
        <v>10995</v>
      </c>
      <c r="F2017" s="50" t="s">
        <v>10995</v>
      </c>
      <c r="G2017" s="50" t="s">
        <v>10995</v>
      </c>
      <c r="H2017" s="50" t="s">
        <v>10995</v>
      </c>
    </row>
    <row r="2018" ht="61.5" customHeight="1" spans="1:8">
      <c r="A2018" s="50" t="s">
        <v>11201</v>
      </c>
      <c r="B2018" s="57" t="s">
        <v>10994</v>
      </c>
      <c r="C2018" s="50" t="s">
        <v>10995</v>
      </c>
      <c r="D2018" s="50" t="s">
        <v>10995</v>
      </c>
      <c r="E2018" s="50" t="s">
        <v>10995</v>
      </c>
      <c r="F2018" s="50" t="s">
        <v>10995</v>
      </c>
      <c r="G2018" s="50" t="s">
        <v>10995</v>
      </c>
      <c r="H2018" s="50" t="s">
        <v>10995</v>
      </c>
    </row>
    <row r="2019" ht="46.5" customHeight="1" spans="1:8">
      <c r="A2019" s="50" t="s">
        <v>11202</v>
      </c>
      <c r="B2019" s="57" t="s">
        <v>10994</v>
      </c>
      <c r="C2019" s="50" t="s">
        <v>10995</v>
      </c>
      <c r="D2019" s="50" t="s">
        <v>10995</v>
      </c>
      <c r="E2019" s="50" t="s">
        <v>10995</v>
      </c>
      <c r="F2019" s="50" t="s">
        <v>10995</v>
      </c>
      <c r="G2019" s="50" t="s">
        <v>10995</v>
      </c>
      <c r="H2019" s="50" t="s">
        <v>10995</v>
      </c>
    </row>
    <row r="2020" ht="46.5" customHeight="1" spans="1:8">
      <c r="A2020" s="50" t="s">
        <v>11203</v>
      </c>
      <c r="B2020" s="57" t="s">
        <v>10994</v>
      </c>
      <c r="C2020" s="50" t="s">
        <v>10995</v>
      </c>
      <c r="D2020" s="50" t="s">
        <v>10995</v>
      </c>
      <c r="E2020" s="50" t="s">
        <v>10995</v>
      </c>
      <c r="F2020" s="50" t="s">
        <v>10995</v>
      </c>
      <c r="G2020" s="50" t="s">
        <v>10995</v>
      </c>
      <c r="H2020" s="50" t="s">
        <v>10995</v>
      </c>
    </row>
    <row r="2021" ht="61.5" customHeight="1" spans="1:8">
      <c r="A2021" s="50" t="s">
        <v>11204</v>
      </c>
      <c r="B2021" s="57" t="s">
        <v>10994</v>
      </c>
      <c r="C2021" s="50" t="s">
        <v>10995</v>
      </c>
      <c r="D2021" s="50" t="s">
        <v>10995</v>
      </c>
      <c r="E2021" s="50" t="s">
        <v>10995</v>
      </c>
      <c r="F2021" s="50" t="s">
        <v>10995</v>
      </c>
      <c r="G2021" s="50" t="s">
        <v>10995</v>
      </c>
      <c r="H2021" s="50" t="s">
        <v>10995</v>
      </c>
    </row>
    <row r="2022" ht="31.5" customHeight="1" spans="1:8">
      <c r="A2022" s="50" t="s">
        <v>11205</v>
      </c>
      <c r="B2022" s="57" t="s">
        <v>10994</v>
      </c>
      <c r="C2022" s="50" t="s">
        <v>10995</v>
      </c>
      <c r="D2022" s="50" t="s">
        <v>10995</v>
      </c>
      <c r="E2022" s="50" t="s">
        <v>10995</v>
      </c>
      <c r="F2022" s="50" t="s">
        <v>10995</v>
      </c>
      <c r="G2022" s="50" t="s">
        <v>10995</v>
      </c>
      <c r="H2022" s="50" t="s">
        <v>10995</v>
      </c>
    </row>
    <row r="2023" ht="61.5" customHeight="1" spans="1:8">
      <c r="A2023" s="50" t="s">
        <v>11206</v>
      </c>
      <c r="B2023" s="57" t="s">
        <v>10994</v>
      </c>
      <c r="C2023" s="50" t="s">
        <v>10995</v>
      </c>
      <c r="D2023" s="50" t="s">
        <v>10995</v>
      </c>
      <c r="E2023" s="50" t="s">
        <v>10995</v>
      </c>
      <c r="F2023" s="50" t="s">
        <v>10995</v>
      </c>
      <c r="G2023" s="50" t="s">
        <v>10995</v>
      </c>
      <c r="H2023" s="50" t="s">
        <v>10995</v>
      </c>
    </row>
    <row r="2024" ht="46.5" customHeight="1" spans="1:8">
      <c r="A2024" s="50" t="s">
        <v>1080</v>
      </c>
      <c r="B2024" s="57" t="s">
        <v>10994</v>
      </c>
      <c r="C2024" s="50" t="s">
        <v>10995</v>
      </c>
      <c r="D2024" s="50" t="s">
        <v>10995</v>
      </c>
      <c r="E2024" s="50" t="s">
        <v>10995</v>
      </c>
      <c r="F2024" s="50" t="s">
        <v>10995</v>
      </c>
      <c r="G2024" s="50" t="s">
        <v>10995</v>
      </c>
      <c r="H2024" s="50" t="s">
        <v>10995</v>
      </c>
    </row>
    <row r="2025" ht="46.5" customHeight="1" spans="1:8">
      <c r="A2025" s="50" t="s">
        <v>11207</v>
      </c>
      <c r="B2025" s="57" t="s">
        <v>10994</v>
      </c>
      <c r="C2025" s="50" t="s">
        <v>10995</v>
      </c>
      <c r="D2025" s="50" t="s">
        <v>10995</v>
      </c>
      <c r="E2025" s="50" t="s">
        <v>10995</v>
      </c>
      <c r="F2025" s="50" t="s">
        <v>10995</v>
      </c>
      <c r="G2025" s="50" t="s">
        <v>10995</v>
      </c>
      <c r="H2025" s="50" t="s">
        <v>10995</v>
      </c>
    </row>
    <row r="2026" ht="151.5" customHeight="1" spans="1:8">
      <c r="A2026" s="50" t="s">
        <v>11208</v>
      </c>
      <c r="B2026" s="57" t="s">
        <v>10994</v>
      </c>
      <c r="C2026" s="50" t="s">
        <v>10995</v>
      </c>
      <c r="D2026" s="50" t="s">
        <v>10995</v>
      </c>
      <c r="E2026" s="50" t="s">
        <v>10995</v>
      </c>
      <c r="F2026" s="50" t="s">
        <v>10995</v>
      </c>
      <c r="G2026" s="50" t="s">
        <v>10995</v>
      </c>
      <c r="H2026" s="50" t="s">
        <v>10995</v>
      </c>
    </row>
    <row r="2027" ht="31.5" customHeight="1" spans="1:8">
      <c r="A2027" s="52" t="s">
        <v>11209</v>
      </c>
      <c r="B2027" s="58" t="s">
        <v>10994</v>
      </c>
      <c r="C2027" s="52" t="s">
        <v>10995</v>
      </c>
      <c r="D2027" s="52" t="s">
        <v>10995</v>
      </c>
      <c r="E2027" s="52" t="s">
        <v>10995</v>
      </c>
      <c r="F2027" s="52" t="s">
        <v>10995</v>
      </c>
      <c r="G2027" s="52" t="s">
        <v>10995</v>
      </c>
      <c r="H2027" s="52" t="s">
        <v>10995</v>
      </c>
    </row>
    <row r="2028" ht="46.5" customHeight="1" spans="1:8">
      <c r="A2028" s="55" t="s">
        <v>11210</v>
      </c>
      <c r="B2028" s="59" t="s">
        <v>10994</v>
      </c>
      <c r="C2028" s="55" t="s">
        <v>10995</v>
      </c>
      <c r="D2028" s="55" t="s">
        <v>10995</v>
      </c>
      <c r="E2028" s="55" t="s">
        <v>10995</v>
      </c>
      <c r="F2028" s="55" t="s">
        <v>10995</v>
      </c>
      <c r="G2028" s="55" t="s">
        <v>10995</v>
      </c>
      <c r="H2028" s="55" t="s">
        <v>10995</v>
      </c>
    </row>
    <row r="2029" ht="136.5" customHeight="1" spans="1:8">
      <c r="A2029" s="50" t="s">
        <v>11211</v>
      </c>
      <c r="B2029" s="57" t="s">
        <v>10994</v>
      </c>
      <c r="C2029" s="50" t="s">
        <v>10995</v>
      </c>
      <c r="D2029" s="50" t="s">
        <v>10995</v>
      </c>
      <c r="E2029" s="50" t="s">
        <v>10995</v>
      </c>
      <c r="F2029" s="50" t="s">
        <v>10995</v>
      </c>
      <c r="G2029" s="50" t="s">
        <v>10995</v>
      </c>
      <c r="H2029" s="50" t="s">
        <v>10995</v>
      </c>
    </row>
    <row r="2030" ht="136.5" customHeight="1" spans="1:8">
      <c r="A2030" s="50" t="s">
        <v>11212</v>
      </c>
      <c r="B2030" s="57" t="s">
        <v>10994</v>
      </c>
      <c r="C2030" s="50" t="s">
        <v>10995</v>
      </c>
      <c r="D2030" s="50" t="s">
        <v>10995</v>
      </c>
      <c r="E2030" s="50" t="s">
        <v>10995</v>
      </c>
      <c r="F2030" s="50" t="s">
        <v>10995</v>
      </c>
      <c r="G2030" s="50" t="s">
        <v>10995</v>
      </c>
      <c r="H2030" s="50" t="s">
        <v>10995</v>
      </c>
    </row>
    <row r="2031" ht="106.5" customHeight="1" spans="1:8">
      <c r="A2031" s="50" t="s">
        <v>11213</v>
      </c>
      <c r="B2031" s="57" t="s">
        <v>10994</v>
      </c>
      <c r="C2031" s="50" t="s">
        <v>10995</v>
      </c>
      <c r="D2031" s="50" t="s">
        <v>10995</v>
      </c>
      <c r="E2031" s="50" t="s">
        <v>10995</v>
      </c>
      <c r="F2031" s="50" t="s">
        <v>10995</v>
      </c>
      <c r="G2031" s="50" t="s">
        <v>10995</v>
      </c>
      <c r="H2031" s="50" t="s">
        <v>10995</v>
      </c>
    </row>
    <row r="2032" ht="46.5" customHeight="1" spans="1:8">
      <c r="A2032" s="50" t="s">
        <v>11214</v>
      </c>
      <c r="B2032" s="57" t="s">
        <v>10994</v>
      </c>
      <c r="C2032" s="50" t="s">
        <v>10995</v>
      </c>
      <c r="D2032" s="50" t="s">
        <v>10995</v>
      </c>
      <c r="E2032" s="50" t="s">
        <v>10995</v>
      </c>
      <c r="F2032" s="50" t="s">
        <v>10995</v>
      </c>
      <c r="G2032" s="50" t="s">
        <v>10995</v>
      </c>
      <c r="H2032" s="50" t="s">
        <v>10995</v>
      </c>
    </row>
    <row r="2033" ht="31.5" customHeight="1" spans="1:8">
      <c r="A2033" s="50" t="s">
        <v>11215</v>
      </c>
      <c r="B2033" s="57" t="s">
        <v>10994</v>
      </c>
      <c r="C2033" s="50" t="s">
        <v>10995</v>
      </c>
      <c r="D2033" s="50" t="s">
        <v>10995</v>
      </c>
      <c r="E2033" s="50" t="s">
        <v>10995</v>
      </c>
      <c r="F2033" s="50" t="s">
        <v>10995</v>
      </c>
      <c r="G2033" s="50" t="s">
        <v>10995</v>
      </c>
      <c r="H2033" s="50" t="s">
        <v>10995</v>
      </c>
    </row>
    <row r="2034" ht="31.5" customHeight="1" spans="1:8">
      <c r="A2034" s="50" t="s">
        <v>11216</v>
      </c>
      <c r="B2034" s="57" t="s">
        <v>10994</v>
      </c>
      <c r="C2034" s="50" t="s">
        <v>10995</v>
      </c>
      <c r="D2034" s="50" t="s">
        <v>10995</v>
      </c>
      <c r="E2034" s="50" t="s">
        <v>10995</v>
      </c>
      <c r="F2034" s="50" t="s">
        <v>10995</v>
      </c>
      <c r="G2034" s="50" t="s">
        <v>10995</v>
      </c>
      <c r="H2034" s="50" t="s">
        <v>10995</v>
      </c>
    </row>
    <row r="2035" ht="76.5" customHeight="1" spans="1:8">
      <c r="A2035" s="55" t="s">
        <v>11217</v>
      </c>
      <c r="B2035" s="59" t="s">
        <v>10994</v>
      </c>
      <c r="C2035" s="55" t="s">
        <v>10995</v>
      </c>
      <c r="D2035" s="55" t="s">
        <v>10995</v>
      </c>
      <c r="E2035" s="55" t="s">
        <v>10995</v>
      </c>
      <c r="F2035" s="55" t="s">
        <v>10995</v>
      </c>
      <c r="G2035" s="55" t="s">
        <v>10995</v>
      </c>
      <c r="H2035" s="55" t="s">
        <v>10995</v>
      </c>
    </row>
    <row r="2036" ht="91.5" customHeight="1" spans="1:8">
      <c r="A2036" s="50" t="s">
        <v>11218</v>
      </c>
      <c r="B2036" s="57" t="s">
        <v>10994</v>
      </c>
      <c r="C2036" s="50" t="s">
        <v>10995</v>
      </c>
      <c r="D2036" s="50" t="s">
        <v>10995</v>
      </c>
      <c r="E2036" s="50" t="s">
        <v>10995</v>
      </c>
      <c r="F2036" s="50" t="s">
        <v>10995</v>
      </c>
      <c r="G2036" s="50" t="s">
        <v>10995</v>
      </c>
      <c r="H2036" s="50" t="s">
        <v>10995</v>
      </c>
    </row>
    <row r="2037" ht="61.5" customHeight="1" spans="1:8">
      <c r="A2037" s="50" t="s">
        <v>11219</v>
      </c>
      <c r="B2037" s="57" t="s">
        <v>10994</v>
      </c>
      <c r="C2037" s="50" t="s">
        <v>10995</v>
      </c>
      <c r="D2037" s="50" t="s">
        <v>10995</v>
      </c>
      <c r="E2037" s="50" t="s">
        <v>10995</v>
      </c>
      <c r="F2037" s="50" t="s">
        <v>10995</v>
      </c>
      <c r="G2037" s="50" t="s">
        <v>10995</v>
      </c>
      <c r="H2037" s="50" t="s">
        <v>10995</v>
      </c>
    </row>
    <row r="2038" ht="91.5" customHeight="1" spans="1:8">
      <c r="A2038" s="50" t="s">
        <v>11220</v>
      </c>
      <c r="B2038" s="57" t="s">
        <v>10994</v>
      </c>
      <c r="C2038" s="50" t="s">
        <v>10995</v>
      </c>
      <c r="D2038" s="50" t="s">
        <v>10995</v>
      </c>
      <c r="E2038" s="50" t="s">
        <v>10995</v>
      </c>
      <c r="F2038" s="50" t="s">
        <v>10995</v>
      </c>
      <c r="G2038" s="50" t="s">
        <v>10995</v>
      </c>
      <c r="H2038" s="50" t="s">
        <v>10995</v>
      </c>
    </row>
    <row r="2039" ht="46.5" customHeight="1" spans="1:8">
      <c r="A2039" s="50" t="s">
        <v>11221</v>
      </c>
      <c r="B2039" s="57" t="s">
        <v>10994</v>
      </c>
      <c r="C2039" s="50" t="s">
        <v>10995</v>
      </c>
      <c r="D2039" s="50" t="s">
        <v>10995</v>
      </c>
      <c r="E2039" s="50" t="s">
        <v>10995</v>
      </c>
      <c r="F2039" s="50" t="s">
        <v>10995</v>
      </c>
      <c r="G2039" s="50" t="s">
        <v>10995</v>
      </c>
      <c r="H2039" s="50" t="s">
        <v>10995</v>
      </c>
    </row>
    <row r="2040" ht="46.5" customHeight="1" spans="1:8">
      <c r="A2040" s="50" t="s">
        <v>6198</v>
      </c>
      <c r="B2040" s="57" t="s">
        <v>10994</v>
      </c>
      <c r="C2040" s="50" t="s">
        <v>10995</v>
      </c>
      <c r="D2040" s="50" t="s">
        <v>10995</v>
      </c>
      <c r="E2040" s="50" t="s">
        <v>10995</v>
      </c>
      <c r="F2040" s="50" t="s">
        <v>10995</v>
      </c>
      <c r="G2040" s="50" t="s">
        <v>10995</v>
      </c>
      <c r="H2040" s="50" t="s">
        <v>10995</v>
      </c>
    </row>
    <row r="2041" ht="91.5" customHeight="1" spans="1:8">
      <c r="A2041" s="50" t="s">
        <v>11222</v>
      </c>
      <c r="B2041" s="57" t="s">
        <v>10994</v>
      </c>
      <c r="C2041" s="50" t="s">
        <v>10995</v>
      </c>
      <c r="D2041" s="50" t="s">
        <v>10995</v>
      </c>
      <c r="E2041" s="50" t="s">
        <v>10995</v>
      </c>
      <c r="F2041" s="50" t="s">
        <v>10995</v>
      </c>
      <c r="G2041" s="50" t="s">
        <v>10995</v>
      </c>
      <c r="H2041" s="50" t="s">
        <v>10995</v>
      </c>
    </row>
    <row r="2042" ht="91.5" customHeight="1" spans="1:8">
      <c r="A2042" s="55" t="s">
        <v>11223</v>
      </c>
      <c r="B2042" s="59" t="s">
        <v>10994</v>
      </c>
      <c r="C2042" s="55" t="s">
        <v>10995</v>
      </c>
      <c r="D2042" s="55" t="s">
        <v>10995</v>
      </c>
      <c r="E2042" s="55" t="s">
        <v>10995</v>
      </c>
      <c r="F2042" s="55" t="s">
        <v>10995</v>
      </c>
      <c r="G2042" s="55" t="s">
        <v>10995</v>
      </c>
      <c r="H2042" s="55" t="s">
        <v>10995</v>
      </c>
    </row>
    <row r="2043" ht="46.5" customHeight="1" spans="1:8">
      <c r="A2043" s="50" t="s">
        <v>11224</v>
      </c>
      <c r="B2043" s="57" t="s">
        <v>10994</v>
      </c>
      <c r="C2043" s="50" t="s">
        <v>10995</v>
      </c>
      <c r="D2043" s="50" t="s">
        <v>10995</v>
      </c>
      <c r="E2043" s="50" t="s">
        <v>10995</v>
      </c>
      <c r="F2043" s="50" t="s">
        <v>10995</v>
      </c>
      <c r="G2043" s="50" t="s">
        <v>10995</v>
      </c>
      <c r="H2043" s="50" t="s">
        <v>10995</v>
      </c>
    </row>
    <row r="2044" ht="46.5" customHeight="1" spans="1:8">
      <c r="A2044" s="50" t="s">
        <v>11225</v>
      </c>
      <c r="B2044" s="57" t="s">
        <v>10994</v>
      </c>
      <c r="C2044" s="50" t="s">
        <v>10995</v>
      </c>
      <c r="D2044" s="50" t="s">
        <v>10995</v>
      </c>
      <c r="E2044" s="50" t="s">
        <v>10995</v>
      </c>
      <c r="F2044" s="50" t="s">
        <v>10995</v>
      </c>
      <c r="G2044" s="50" t="s">
        <v>10995</v>
      </c>
      <c r="H2044" s="50" t="s">
        <v>10995</v>
      </c>
    </row>
    <row r="2045" ht="91.5" customHeight="1" spans="1:8">
      <c r="A2045" s="50" t="s">
        <v>6606</v>
      </c>
      <c r="B2045" s="57" t="s">
        <v>10994</v>
      </c>
      <c r="C2045" s="50" t="s">
        <v>10995</v>
      </c>
      <c r="D2045" s="50" t="s">
        <v>10995</v>
      </c>
      <c r="E2045" s="50" t="s">
        <v>10995</v>
      </c>
      <c r="F2045" s="50" t="s">
        <v>10995</v>
      </c>
      <c r="G2045" s="50" t="s">
        <v>10995</v>
      </c>
      <c r="H2045" s="50" t="s">
        <v>10995</v>
      </c>
    </row>
    <row r="2046" ht="136.5" customHeight="1" spans="1:8">
      <c r="A2046" s="50" t="s">
        <v>11226</v>
      </c>
      <c r="B2046" s="57" t="s">
        <v>10994</v>
      </c>
      <c r="C2046" s="50" t="s">
        <v>10995</v>
      </c>
      <c r="D2046" s="50" t="s">
        <v>10995</v>
      </c>
      <c r="E2046" s="50" t="s">
        <v>10995</v>
      </c>
      <c r="F2046" s="50" t="s">
        <v>10995</v>
      </c>
      <c r="G2046" s="50" t="s">
        <v>10995</v>
      </c>
      <c r="H2046" s="50" t="s">
        <v>10995</v>
      </c>
    </row>
    <row r="2047" ht="46.5" customHeight="1" spans="1:8">
      <c r="A2047" s="50" t="s">
        <v>11227</v>
      </c>
      <c r="B2047" s="57" t="s">
        <v>10994</v>
      </c>
      <c r="C2047" s="50" t="s">
        <v>10995</v>
      </c>
      <c r="D2047" s="50" t="s">
        <v>10995</v>
      </c>
      <c r="E2047" s="50" t="s">
        <v>10995</v>
      </c>
      <c r="F2047" s="50" t="s">
        <v>10995</v>
      </c>
      <c r="G2047" s="50" t="s">
        <v>10995</v>
      </c>
      <c r="H2047" s="50" t="s">
        <v>10995</v>
      </c>
    </row>
    <row r="2048" ht="31.5" customHeight="1" spans="1:8">
      <c r="A2048" s="50" t="s">
        <v>11228</v>
      </c>
      <c r="B2048" s="57" t="s">
        <v>10994</v>
      </c>
      <c r="C2048" s="50" t="s">
        <v>10995</v>
      </c>
      <c r="D2048" s="50" t="s">
        <v>10995</v>
      </c>
      <c r="E2048" s="50" t="s">
        <v>10995</v>
      </c>
      <c r="F2048" s="50" t="s">
        <v>10995</v>
      </c>
      <c r="G2048" s="50" t="s">
        <v>10995</v>
      </c>
      <c r="H2048" s="50" t="s">
        <v>10995</v>
      </c>
    </row>
    <row r="2049" ht="76.5" customHeight="1" spans="1:8">
      <c r="A2049" s="50" t="s">
        <v>11229</v>
      </c>
      <c r="B2049" s="57" t="s">
        <v>10994</v>
      </c>
      <c r="C2049" s="50" t="s">
        <v>10995</v>
      </c>
      <c r="D2049" s="50" t="s">
        <v>10995</v>
      </c>
      <c r="E2049" s="50" t="s">
        <v>10995</v>
      </c>
      <c r="F2049" s="50" t="s">
        <v>10995</v>
      </c>
      <c r="G2049" s="50" t="s">
        <v>10995</v>
      </c>
      <c r="H2049" s="50" t="s">
        <v>10995</v>
      </c>
    </row>
    <row r="2050" ht="31.5" customHeight="1" spans="1:8">
      <c r="A2050" s="50" t="s">
        <v>11230</v>
      </c>
      <c r="B2050" s="57" t="s">
        <v>10994</v>
      </c>
      <c r="C2050" s="50" t="s">
        <v>10995</v>
      </c>
      <c r="D2050" s="50" t="s">
        <v>10995</v>
      </c>
      <c r="E2050" s="50" t="s">
        <v>10995</v>
      </c>
      <c r="F2050" s="50" t="s">
        <v>10995</v>
      </c>
      <c r="G2050" s="50" t="s">
        <v>10995</v>
      </c>
      <c r="H2050" s="50" t="s">
        <v>10995</v>
      </c>
    </row>
    <row r="2051" ht="151.5" customHeight="1" spans="1:8">
      <c r="A2051" s="50" t="s">
        <v>11231</v>
      </c>
      <c r="B2051" s="57" t="s">
        <v>10994</v>
      </c>
      <c r="C2051" s="50" t="s">
        <v>10995</v>
      </c>
      <c r="D2051" s="50" t="s">
        <v>10995</v>
      </c>
      <c r="E2051" s="50" t="s">
        <v>10995</v>
      </c>
      <c r="F2051" s="50" t="s">
        <v>10995</v>
      </c>
      <c r="G2051" s="50" t="s">
        <v>10995</v>
      </c>
      <c r="H2051" s="50" t="s">
        <v>10995</v>
      </c>
    </row>
    <row r="2052" ht="46.5" customHeight="1" spans="1:8">
      <c r="A2052" s="50" t="s">
        <v>11232</v>
      </c>
      <c r="B2052" s="57" t="s">
        <v>10994</v>
      </c>
      <c r="C2052" s="50" t="s">
        <v>10995</v>
      </c>
      <c r="D2052" s="50" t="s">
        <v>10995</v>
      </c>
      <c r="E2052" s="50" t="s">
        <v>10995</v>
      </c>
      <c r="F2052" s="50" t="s">
        <v>10995</v>
      </c>
      <c r="G2052" s="50" t="s">
        <v>10995</v>
      </c>
      <c r="H2052" s="50" t="s">
        <v>10995</v>
      </c>
    </row>
    <row r="2053" ht="31.5" customHeight="1" spans="1:8">
      <c r="A2053" s="50" t="s">
        <v>11233</v>
      </c>
      <c r="B2053" s="57" t="s">
        <v>10994</v>
      </c>
      <c r="C2053" s="50" t="s">
        <v>10995</v>
      </c>
      <c r="D2053" s="50" t="s">
        <v>10995</v>
      </c>
      <c r="E2053" s="50" t="s">
        <v>10995</v>
      </c>
      <c r="F2053" s="50" t="s">
        <v>10995</v>
      </c>
      <c r="G2053" s="50" t="s">
        <v>10995</v>
      </c>
      <c r="H2053" s="50" t="s">
        <v>10995</v>
      </c>
    </row>
    <row r="2054" ht="31.5" customHeight="1" spans="1:8">
      <c r="A2054" s="50" t="s">
        <v>11234</v>
      </c>
      <c r="B2054" s="57" t="s">
        <v>10994</v>
      </c>
      <c r="C2054" s="50" t="s">
        <v>10995</v>
      </c>
      <c r="D2054" s="50" t="s">
        <v>10995</v>
      </c>
      <c r="E2054" s="50" t="s">
        <v>10995</v>
      </c>
      <c r="F2054" s="50" t="s">
        <v>10995</v>
      </c>
      <c r="G2054" s="50" t="s">
        <v>10995</v>
      </c>
      <c r="H2054" s="50" t="s">
        <v>10995</v>
      </c>
    </row>
    <row r="2055" ht="76.5" customHeight="1" spans="1:8">
      <c r="A2055" s="50" t="s">
        <v>11235</v>
      </c>
      <c r="B2055" s="57" t="s">
        <v>10994</v>
      </c>
      <c r="C2055" s="50" t="s">
        <v>10995</v>
      </c>
      <c r="D2055" s="50" t="s">
        <v>10995</v>
      </c>
      <c r="E2055" s="50" t="s">
        <v>10995</v>
      </c>
      <c r="F2055" s="50" t="s">
        <v>10995</v>
      </c>
      <c r="G2055" s="50" t="s">
        <v>10995</v>
      </c>
      <c r="H2055" s="50" t="s">
        <v>10995</v>
      </c>
    </row>
    <row r="2056" ht="91.5" customHeight="1" spans="1:8">
      <c r="A2056" s="50" t="s">
        <v>11236</v>
      </c>
      <c r="B2056" s="57" t="s">
        <v>10994</v>
      </c>
      <c r="C2056" s="50" t="s">
        <v>10995</v>
      </c>
      <c r="D2056" s="50" t="s">
        <v>10995</v>
      </c>
      <c r="E2056" s="50" t="s">
        <v>10995</v>
      </c>
      <c r="F2056" s="50" t="s">
        <v>10995</v>
      </c>
      <c r="G2056" s="50" t="s">
        <v>10995</v>
      </c>
      <c r="H2056" s="50" t="s">
        <v>10995</v>
      </c>
    </row>
    <row r="2057" ht="46.5" customHeight="1" spans="1:8">
      <c r="A2057" s="50" t="s">
        <v>11237</v>
      </c>
      <c r="B2057" s="57" t="s">
        <v>10994</v>
      </c>
      <c r="C2057" s="50" t="s">
        <v>10995</v>
      </c>
      <c r="D2057" s="50" t="s">
        <v>10995</v>
      </c>
      <c r="E2057" s="50" t="s">
        <v>10995</v>
      </c>
      <c r="F2057" s="50" t="s">
        <v>10995</v>
      </c>
      <c r="G2057" s="50" t="s">
        <v>10995</v>
      </c>
      <c r="H2057" s="50" t="s">
        <v>10995</v>
      </c>
    </row>
    <row r="2058" ht="91.5" customHeight="1" spans="1:8">
      <c r="A2058" s="50" t="s">
        <v>11238</v>
      </c>
      <c r="B2058" s="57" t="s">
        <v>10994</v>
      </c>
      <c r="C2058" s="50" t="s">
        <v>10995</v>
      </c>
      <c r="D2058" s="50" t="s">
        <v>10995</v>
      </c>
      <c r="E2058" s="50" t="s">
        <v>10995</v>
      </c>
      <c r="F2058" s="50" t="s">
        <v>10995</v>
      </c>
      <c r="G2058" s="50" t="s">
        <v>10995</v>
      </c>
      <c r="H2058" s="50" t="s">
        <v>10995</v>
      </c>
    </row>
    <row r="2059" ht="46.5" customHeight="1" spans="1:8">
      <c r="A2059" s="50" t="s">
        <v>11239</v>
      </c>
      <c r="B2059" s="57" t="s">
        <v>10994</v>
      </c>
      <c r="C2059" s="50" t="s">
        <v>10995</v>
      </c>
      <c r="D2059" s="50" t="s">
        <v>10995</v>
      </c>
      <c r="E2059" s="50" t="s">
        <v>10995</v>
      </c>
      <c r="F2059" s="50" t="s">
        <v>10995</v>
      </c>
      <c r="G2059" s="50" t="s">
        <v>10995</v>
      </c>
      <c r="H2059" s="50" t="s">
        <v>10995</v>
      </c>
    </row>
    <row r="2060" ht="46.5" customHeight="1" spans="1:8">
      <c r="A2060" s="50" t="s">
        <v>11240</v>
      </c>
      <c r="B2060" s="57" t="s">
        <v>10994</v>
      </c>
      <c r="C2060" s="50" t="s">
        <v>10995</v>
      </c>
      <c r="D2060" s="50" t="s">
        <v>10995</v>
      </c>
      <c r="E2060" s="50" t="s">
        <v>10995</v>
      </c>
      <c r="F2060" s="50" t="s">
        <v>10995</v>
      </c>
      <c r="G2060" s="50" t="s">
        <v>10995</v>
      </c>
      <c r="H2060" s="50" t="s">
        <v>10995</v>
      </c>
    </row>
    <row r="2061" ht="46.5" customHeight="1" spans="1:8">
      <c r="A2061" s="50" t="s">
        <v>11241</v>
      </c>
      <c r="B2061" s="57" t="s">
        <v>10994</v>
      </c>
      <c r="C2061" s="50" t="s">
        <v>10995</v>
      </c>
      <c r="D2061" s="50" t="s">
        <v>10995</v>
      </c>
      <c r="E2061" s="50" t="s">
        <v>10995</v>
      </c>
      <c r="F2061" s="50" t="s">
        <v>10995</v>
      </c>
      <c r="G2061" s="50" t="s">
        <v>10995</v>
      </c>
      <c r="H2061" s="50" t="s">
        <v>10995</v>
      </c>
    </row>
    <row r="2062" ht="46.5" customHeight="1" spans="1:8">
      <c r="A2062" s="50" t="s">
        <v>11242</v>
      </c>
      <c r="B2062" s="57" t="s">
        <v>10994</v>
      </c>
      <c r="C2062" s="50" t="s">
        <v>10995</v>
      </c>
      <c r="D2062" s="50" t="s">
        <v>10995</v>
      </c>
      <c r="E2062" s="50" t="s">
        <v>10995</v>
      </c>
      <c r="F2062" s="50" t="s">
        <v>10995</v>
      </c>
      <c r="G2062" s="50" t="s">
        <v>10995</v>
      </c>
      <c r="H2062" s="50" t="s">
        <v>10995</v>
      </c>
    </row>
    <row r="2063" ht="76.5" customHeight="1" spans="1:8">
      <c r="A2063" s="50" t="s">
        <v>11243</v>
      </c>
      <c r="B2063" s="57" t="s">
        <v>10994</v>
      </c>
      <c r="C2063" s="50" t="s">
        <v>10995</v>
      </c>
      <c r="D2063" s="50" t="s">
        <v>10995</v>
      </c>
      <c r="E2063" s="50" t="s">
        <v>10995</v>
      </c>
      <c r="F2063" s="50" t="s">
        <v>10995</v>
      </c>
      <c r="G2063" s="50" t="s">
        <v>10995</v>
      </c>
      <c r="H2063" s="50" t="s">
        <v>10995</v>
      </c>
    </row>
    <row r="2064" ht="46.5" customHeight="1" spans="1:8">
      <c r="A2064" s="50" t="s">
        <v>11244</v>
      </c>
      <c r="B2064" s="57" t="s">
        <v>10994</v>
      </c>
      <c r="C2064" s="50" t="s">
        <v>10995</v>
      </c>
      <c r="D2064" s="50" t="s">
        <v>10995</v>
      </c>
      <c r="E2064" s="50" t="s">
        <v>10995</v>
      </c>
      <c r="F2064" s="50" t="s">
        <v>10995</v>
      </c>
      <c r="G2064" s="50" t="s">
        <v>10995</v>
      </c>
      <c r="H2064" s="50" t="s">
        <v>10995</v>
      </c>
    </row>
    <row r="2065" ht="61.5" customHeight="1" spans="1:8">
      <c r="A2065" s="50" t="s">
        <v>11245</v>
      </c>
      <c r="B2065" s="57" t="s">
        <v>10994</v>
      </c>
      <c r="C2065" s="50" t="s">
        <v>10995</v>
      </c>
      <c r="D2065" s="50" t="s">
        <v>10995</v>
      </c>
      <c r="E2065" s="50" t="s">
        <v>10995</v>
      </c>
      <c r="F2065" s="50" t="s">
        <v>10995</v>
      </c>
      <c r="G2065" s="50" t="s">
        <v>10995</v>
      </c>
      <c r="H2065" s="50" t="s">
        <v>10995</v>
      </c>
    </row>
    <row r="2066" ht="46.5" customHeight="1" spans="1:8">
      <c r="A2066" s="50" t="s">
        <v>11246</v>
      </c>
      <c r="B2066" s="57" t="s">
        <v>10994</v>
      </c>
      <c r="C2066" s="50" t="s">
        <v>10995</v>
      </c>
      <c r="D2066" s="50" t="s">
        <v>10995</v>
      </c>
      <c r="E2066" s="50" t="s">
        <v>10995</v>
      </c>
      <c r="F2066" s="50" t="s">
        <v>10995</v>
      </c>
      <c r="G2066" s="50" t="s">
        <v>10995</v>
      </c>
      <c r="H2066" s="50" t="s">
        <v>10995</v>
      </c>
    </row>
    <row r="2067" ht="46.5" customHeight="1" spans="1:8">
      <c r="A2067" s="50" t="s">
        <v>11247</v>
      </c>
      <c r="B2067" s="57" t="s">
        <v>10994</v>
      </c>
      <c r="C2067" s="50" t="s">
        <v>10995</v>
      </c>
      <c r="D2067" s="50" t="s">
        <v>10995</v>
      </c>
      <c r="E2067" s="50" t="s">
        <v>10995</v>
      </c>
      <c r="F2067" s="50" t="s">
        <v>10995</v>
      </c>
      <c r="G2067" s="50" t="s">
        <v>10995</v>
      </c>
      <c r="H2067" s="50" t="s">
        <v>10995</v>
      </c>
    </row>
    <row r="2068" ht="46.5" customHeight="1" spans="1:8">
      <c r="A2068" s="50" t="s">
        <v>11248</v>
      </c>
      <c r="B2068" s="57" t="s">
        <v>10994</v>
      </c>
      <c r="C2068" s="50" t="s">
        <v>10995</v>
      </c>
      <c r="D2068" s="50" t="s">
        <v>10995</v>
      </c>
      <c r="E2068" s="50" t="s">
        <v>10995</v>
      </c>
      <c r="F2068" s="50" t="s">
        <v>10995</v>
      </c>
      <c r="G2068" s="50" t="s">
        <v>10995</v>
      </c>
      <c r="H2068" s="50" t="s">
        <v>10995</v>
      </c>
    </row>
    <row r="2069" ht="46.5" customHeight="1" spans="1:8">
      <c r="A2069" s="50" t="s">
        <v>11249</v>
      </c>
      <c r="B2069" s="57" t="s">
        <v>10994</v>
      </c>
      <c r="C2069" s="50" t="s">
        <v>10995</v>
      </c>
      <c r="D2069" s="50" t="s">
        <v>10995</v>
      </c>
      <c r="E2069" s="50" t="s">
        <v>10995</v>
      </c>
      <c r="F2069" s="50" t="s">
        <v>10995</v>
      </c>
      <c r="G2069" s="50" t="s">
        <v>10995</v>
      </c>
      <c r="H2069" s="50" t="s">
        <v>10995</v>
      </c>
    </row>
    <row r="2070" ht="46.5" customHeight="1" spans="1:8">
      <c r="A2070" s="50" t="s">
        <v>11250</v>
      </c>
      <c r="B2070" s="57" t="s">
        <v>10994</v>
      </c>
      <c r="C2070" s="50" t="s">
        <v>10995</v>
      </c>
      <c r="D2070" s="50" t="s">
        <v>10995</v>
      </c>
      <c r="E2070" s="50" t="s">
        <v>10995</v>
      </c>
      <c r="F2070" s="50" t="s">
        <v>10995</v>
      </c>
      <c r="G2070" s="50" t="s">
        <v>10995</v>
      </c>
      <c r="H2070" s="50" t="s">
        <v>10995</v>
      </c>
    </row>
    <row r="2071" ht="31.5" customHeight="1" spans="1:8">
      <c r="A2071" s="50" t="s">
        <v>9022</v>
      </c>
      <c r="B2071" s="57" t="s">
        <v>10994</v>
      </c>
      <c r="C2071" s="50" t="s">
        <v>10995</v>
      </c>
      <c r="D2071" s="50" t="s">
        <v>10995</v>
      </c>
      <c r="E2071" s="50" t="s">
        <v>10995</v>
      </c>
      <c r="F2071" s="50" t="s">
        <v>10995</v>
      </c>
      <c r="G2071" s="50" t="s">
        <v>10995</v>
      </c>
      <c r="H2071" s="50" t="s">
        <v>10995</v>
      </c>
    </row>
    <row r="2072" ht="61.5" customHeight="1" spans="1:8">
      <c r="A2072" s="50" t="s">
        <v>11251</v>
      </c>
      <c r="B2072" s="57" t="s">
        <v>10994</v>
      </c>
      <c r="C2072" s="50" t="s">
        <v>10995</v>
      </c>
      <c r="D2072" s="50" t="s">
        <v>10995</v>
      </c>
      <c r="E2072" s="50" t="s">
        <v>10995</v>
      </c>
      <c r="F2072" s="50" t="s">
        <v>10995</v>
      </c>
      <c r="G2072" s="50" t="s">
        <v>10995</v>
      </c>
      <c r="H2072" s="50" t="s">
        <v>10995</v>
      </c>
    </row>
    <row r="2073" ht="46.5" customHeight="1" spans="1:8">
      <c r="A2073" s="50" t="s">
        <v>11252</v>
      </c>
      <c r="B2073" s="57" t="s">
        <v>10994</v>
      </c>
      <c r="C2073" s="50" t="s">
        <v>10995</v>
      </c>
      <c r="D2073" s="50" t="s">
        <v>10995</v>
      </c>
      <c r="E2073" s="50" t="s">
        <v>10995</v>
      </c>
      <c r="F2073" s="50" t="s">
        <v>10995</v>
      </c>
      <c r="G2073" s="50" t="s">
        <v>10995</v>
      </c>
      <c r="H2073" s="50" t="s">
        <v>10995</v>
      </c>
    </row>
    <row r="2074" ht="46.5" customHeight="1" spans="1:8">
      <c r="A2074" s="50" t="s">
        <v>11253</v>
      </c>
      <c r="B2074" s="57" t="s">
        <v>10994</v>
      </c>
      <c r="C2074" s="50" t="s">
        <v>10995</v>
      </c>
      <c r="D2074" s="50" t="s">
        <v>10995</v>
      </c>
      <c r="E2074" s="50" t="s">
        <v>10995</v>
      </c>
      <c r="F2074" s="50" t="s">
        <v>10995</v>
      </c>
      <c r="G2074" s="50" t="s">
        <v>10995</v>
      </c>
      <c r="H2074" s="50" t="s">
        <v>10995</v>
      </c>
    </row>
    <row r="2075" ht="46.5" customHeight="1" spans="1:8">
      <c r="A2075" s="50" t="s">
        <v>11254</v>
      </c>
      <c r="B2075" s="57" t="s">
        <v>10994</v>
      </c>
      <c r="C2075" s="50" t="s">
        <v>10995</v>
      </c>
      <c r="D2075" s="50" t="s">
        <v>10995</v>
      </c>
      <c r="E2075" s="50" t="s">
        <v>10995</v>
      </c>
      <c r="F2075" s="50" t="s">
        <v>10995</v>
      </c>
      <c r="G2075" s="50" t="s">
        <v>10995</v>
      </c>
      <c r="H2075" s="50" t="s">
        <v>10995</v>
      </c>
    </row>
    <row r="2076" ht="31.5" customHeight="1" spans="1:8">
      <c r="A2076" s="50" t="s">
        <v>11255</v>
      </c>
      <c r="B2076" s="57" t="s">
        <v>10994</v>
      </c>
      <c r="C2076" s="50" t="s">
        <v>10995</v>
      </c>
      <c r="D2076" s="50" t="s">
        <v>10995</v>
      </c>
      <c r="E2076" s="50" t="s">
        <v>10995</v>
      </c>
      <c r="F2076" s="50" t="s">
        <v>10995</v>
      </c>
      <c r="G2076" s="50" t="s">
        <v>10995</v>
      </c>
      <c r="H2076" s="50" t="s">
        <v>10995</v>
      </c>
    </row>
    <row r="2077" ht="76.5" customHeight="1" spans="1:8">
      <c r="A2077" s="50" t="s">
        <v>11256</v>
      </c>
      <c r="B2077" s="57" t="s">
        <v>10994</v>
      </c>
      <c r="C2077" s="50" t="s">
        <v>10995</v>
      </c>
      <c r="D2077" s="50" t="s">
        <v>10995</v>
      </c>
      <c r="E2077" s="50" t="s">
        <v>10995</v>
      </c>
      <c r="F2077" s="50" t="s">
        <v>10995</v>
      </c>
      <c r="G2077" s="50" t="s">
        <v>10995</v>
      </c>
      <c r="H2077" s="50" t="s">
        <v>10995</v>
      </c>
    </row>
    <row r="2078" ht="76.5" customHeight="1" spans="1:8">
      <c r="A2078" s="50" t="s">
        <v>11257</v>
      </c>
      <c r="B2078" s="57" t="s">
        <v>10994</v>
      </c>
      <c r="C2078" s="50" t="s">
        <v>10995</v>
      </c>
      <c r="D2078" s="50" t="s">
        <v>10995</v>
      </c>
      <c r="E2078" s="50" t="s">
        <v>10995</v>
      </c>
      <c r="F2078" s="50" t="s">
        <v>10995</v>
      </c>
      <c r="G2078" s="50" t="s">
        <v>10995</v>
      </c>
      <c r="H2078" s="50" t="s">
        <v>10995</v>
      </c>
    </row>
    <row r="2079" ht="46.5" customHeight="1" spans="1:8">
      <c r="A2079" s="50" t="s">
        <v>11258</v>
      </c>
      <c r="B2079" s="57" t="s">
        <v>10994</v>
      </c>
      <c r="C2079" s="50" t="s">
        <v>10995</v>
      </c>
      <c r="D2079" s="50" t="s">
        <v>10995</v>
      </c>
      <c r="E2079" s="50" t="s">
        <v>10995</v>
      </c>
      <c r="F2079" s="50" t="s">
        <v>10995</v>
      </c>
      <c r="G2079" s="50" t="s">
        <v>10995</v>
      </c>
      <c r="H2079" s="50" t="s">
        <v>10995</v>
      </c>
    </row>
    <row r="2080" ht="76.5" customHeight="1" spans="1:8">
      <c r="A2080" s="50" t="s">
        <v>11259</v>
      </c>
      <c r="B2080" s="57" t="s">
        <v>10994</v>
      </c>
      <c r="C2080" s="50" t="s">
        <v>10995</v>
      </c>
      <c r="D2080" s="50" t="s">
        <v>10995</v>
      </c>
      <c r="E2080" s="50" t="s">
        <v>10995</v>
      </c>
      <c r="F2080" s="50" t="s">
        <v>10995</v>
      </c>
      <c r="G2080" s="50" t="s">
        <v>10995</v>
      </c>
      <c r="H2080" s="50" t="s">
        <v>10995</v>
      </c>
    </row>
    <row r="2081" ht="61.5" customHeight="1" spans="1:8">
      <c r="A2081" s="50" t="s">
        <v>1240</v>
      </c>
      <c r="B2081" s="57" t="s">
        <v>10994</v>
      </c>
      <c r="C2081" s="50" t="s">
        <v>10995</v>
      </c>
      <c r="D2081" s="50" t="s">
        <v>10995</v>
      </c>
      <c r="E2081" s="50" t="s">
        <v>10995</v>
      </c>
      <c r="F2081" s="50" t="s">
        <v>10995</v>
      </c>
      <c r="G2081" s="50" t="s">
        <v>10995</v>
      </c>
      <c r="H2081" s="50" t="s">
        <v>10995</v>
      </c>
    </row>
    <row r="2082" ht="106.5" customHeight="1" spans="1:8">
      <c r="A2082" s="50" t="s">
        <v>11260</v>
      </c>
      <c r="B2082" s="57" t="s">
        <v>10994</v>
      </c>
      <c r="C2082" s="50" t="s">
        <v>10995</v>
      </c>
      <c r="D2082" s="50" t="s">
        <v>10995</v>
      </c>
      <c r="E2082" s="50" t="s">
        <v>10995</v>
      </c>
      <c r="F2082" s="50" t="s">
        <v>10995</v>
      </c>
      <c r="G2082" s="50" t="s">
        <v>10995</v>
      </c>
      <c r="H2082" s="50" t="s">
        <v>10995</v>
      </c>
    </row>
    <row r="2083" ht="46.5" customHeight="1" spans="1:8">
      <c r="A2083" s="50" t="s">
        <v>11261</v>
      </c>
      <c r="B2083" s="57" t="s">
        <v>10994</v>
      </c>
      <c r="C2083" s="50" t="s">
        <v>10995</v>
      </c>
      <c r="D2083" s="50" t="s">
        <v>10995</v>
      </c>
      <c r="E2083" s="50" t="s">
        <v>10995</v>
      </c>
      <c r="F2083" s="50" t="s">
        <v>10995</v>
      </c>
      <c r="G2083" s="50" t="s">
        <v>10995</v>
      </c>
      <c r="H2083" s="50" t="s">
        <v>10995</v>
      </c>
    </row>
    <row r="2084" ht="46.5" customHeight="1" spans="1:8">
      <c r="A2084" s="50" t="s">
        <v>1241</v>
      </c>
      <c r="B2084" s="57" t="s">
        <v>10994</v>
      </c>
      <c r="C2084" s="50" t="s">
        <v>10995</v>
      </c>
      <c r="D2084" s="50" t="s">
        <v>10995</v>
      </c>
      <c r="E2084" s="50" t="s">
        <v>10995</v>
      </c>
      <c r="F2084" s="50" t="s">
        <v>10995</v>
      </c>
      <c r="G2084" s="50" t="s">
        <v>10995</v>
      </c>
      <c r="H2084" s="50" t="s">
        <v>10995</v>
      </c>
    </row>
    <row r="2085" ht="91.5" customHeight="1" spans="1:8">
      <c r="A2085" s="50" t="s">
        <v>11262</v>
      </c>
      <c r="B2085" s="57" t="s">
        <v>10994</v>
      </c>
      <c r="C2085" s="50" t="s">
        <v>10995</v>
      </c>
      <c r="D2085" s="50" t="s">
        <v>10995</v>
      </c>
      <c r="E2085" s="50" t="s">
        <v>10995</v>
      </c>
      <c r="F2085" s="50" t="s">
        <v>10995</v>
      </c>
      <c r="G2085" s="50" t="s">
        <v>10995</v>
      </c>
      <c r="H2085" s="50" t="s">
        <v>10995</v>
      </c>
    </row>
    <row r="2086" ht="61.5" customHeight="1" spans="1:8">
      <c r="A2086" s="50" t="s">
        <v>11263</v>
      </c>
      <c r="B2086" s="57" t="s">
        <v>10994</v>
      </c>
      <c r="C2086" s="50" t="s">
        <v>10995</v>
      </c>
      <c r="D2086" s="50" t="s">
        <v>10995</v>
      </c>
      <c r="E2086" s="50" t="s">
        <v>10995</v>
      </c>
      <c r="F2086" s="50" t="s">
        <v>10995</v>
      </c>
      <c r="G2086" s="50" t="s">
        <v>10995</v>
      </c>
      <c r="H2086" s="50" t="s">
        <v>10995</v>
      </c>
    </row>
    <row r="2087" ht="46.5" customHeight="1" spans="1:8">
      <c r="A2087" s="50" t="s">
        <v>11264</v>
      </c>
      <c r="B2087" s="57" t="s">
        <v>10994</v>
      </c>
      <c r="C2087" s="50" t="s">
        <v>10995</v>
      </c>
      <c r="D2087" s="50" t="s">
        <v>10995</v>
      </c>
      <c r="E2087" s="50" t="s">
        <v>10995</v>
      </c>
      <c r="F2087" s="50" t="s">
        <v>10995</v>
      </c>
      <c r="G2087" s="50" t="s">
        <v>10995</v>
      </c>
      <c r="H2087" s="50" t="s">
        <v>10995</v>
      </c>
    </row>
    <row r="2088" ht="46.5" customHeight="1" spans="1:8">
      <c r="A2088" s="50" t="s">
        <v>11265</v>
      </c>
      <c r="B2088" s="57" t="s">
        <v>10994</v>
      </c>
      <c r="C2088" s="50" t="s">
        <v>10995</v>
      </c>
      <c r="D2088" s="50" t="s">
        <v>10995</v>
      </c>
      <c r="E2088" s="50" t="s">
        <v>10995</v>
      </c>
      <c r="F2088" s="50" t="s">
        <v>10995</v>
      </c>
      <c r="G2088" s="50" t="s">
        <v>10995</v>
      </c>
      <c r="H2088" s="50" t="s">
        <v>10995</v>
      </c>
    </row>
    <row r="2089" ht="121.5" customHeight="1" spans="1:8">
      <c r="A2089" s="50" t="s">
        <v>11266</v>
      </c>
      <c r="B2089" s="57" t="s">
        <v>10994</v>
      </c>
      <c r="C2089" s="50" t="s">
        <v>10995</v>
      </c>
      <c r="D2089" s="50" t="s">
        <v>10995</v>
      </c>
      <c r="E2089" s="50" t="s">
        <v>10995</v>
      </c>
      <c r="F2089" s="50" t="s">
        <v>10995</v>
      </c>
      <c r="G2089" s="50" t="s">
        <v>10995</v>
      </c>
      <c r="H2089" s="50" t="s">
        <v>10995</v>
      </c>
    </row>
    <row r="2090" ht="91.5" customHeight="1" spans="1:8">
      <c r="A2090" s="50" t="s">
        <v>11267</v>
      </c>
      <c r="B2090" s="57" t="s">
        <v>10994</v>
      </c>
      <c r="C2090" s="50" t="s">
        <v>10995</v>
      </c>
      <c r="D2090" s="50" t="s">
        <v>10995</v>
      </c>
      <c r="E2090" s="50" t="s">
        <v>10995</v>
      </c>
      <c r="F2090" s="50" t="s">
        <v>10995</v>
      </c>
      <c r="G2090" s="50" t="s">
        <v>10995</v>
      </c>
      <c r="H2090" s="50" t="s">
        <v>10995</v>
      </c>
    </row>
    <row r="2091" ht="91.5" customHeight="1" spans="1:8">
      <c r="A2091" s="50" t="s">
        <v>11268</v>
      </c>
      <c r="B2091" s="57" t="s">
        <v>10994</v>
      </c>
      <c r="C2091" s="50" t="s">
        <v>10995</v>
      </c>
      <c r="D2091" s="50" t="s">
        <v>10995</v>
      </c>
      <c r="E2091" s="50" t="s">
        <v>10995</v>
      </c>
      <c r="F2091" s="50" t="s">
        <v>10995</v>
      </c>
      <c r="G2091" s="50" t="s">
        <v>10995</v>
      </c>
      <c r="H2091" s="50" t="s">
        <v>10995</v>
      </c>
    </row>
    <row r="2092" ht="61.5" customHeight="1" spans="1:8">
      <c r="A2092" s="50" t="s">
        <v>11269</v>
      </c>
      <c r="B2092" s="57" t="s">
        <v>10994</v>
      </c>
      <c r="C2092" s="50" t="s">
        <v>10995</v>
      </c>
      <c r="D2092" s="50" t="s">
        <v>10995</v>
      </c>
      <c r="E2092" s="50" t="s">
        <v>10995</v>
      </c>
      <c r="F2092" s="50" t="s">
        <v>10995</v>
      </c>
      <c r="G2092" s="50" t="s">
        <v>10995</v>
      </c>
      <c r="H2092" s="50" t="s">
        <v>10995</v>
      </c>
    </row>
    <row r="2093" ht="46.5" customHeight="1" spans="1:8">
      <c r="A2093" s="50" t="s">
        <v>11270</v>
      </c>
      <c r="B2093" s="57" t="s">
        <v>10994</v>
      </c>
      <c r="C2093" s="50" t="s">
        <v>10995</v>
      </c>
      <c r="D2093" s="50" t="s">
        <v>10995</v>
      </c>
      <c r="E2093" s="50" t="s">
        <v>10995</v>
      </c>
      <c r="F2093" s="50" t="s">
        <v>10995</v>
      </c>
      <c r="G2093" s="50" t="s">
        <v>10995</v>
      </c>
      <c r="H2093" s="50" t="s">
        <v>10995</v>
      </c>
    </row>
    <row r="2094" ht="31.5" customHeight="1" spans="1:8">
      <c r="A2094" s="50" t="s">
        <v>1706</v>
      </c>
      <c r="B2094" s="57" t="s">
        <v>10994</v>
      </c>
      <c r="C2094" s="50" t="s">
        <v>10995</v>
      </c>
      <c r="D2094" s="50" t="s">
        <v>10995</v>
      </c>
      <c r="E2094" s="50" t="s">
        <v>10995</v>
      </c>
      <c r="F2094" s="50" t="s">
        <v>10995</v>
      </c>
      <c r="G2094" s="50" t="s">
        <v>10995</v>
      </c>
      <c r="H2094" s="50" t="s">
        <v>10995</v>
      </c>
    </row>
    <row r="2095" ht="46.5" customHeight="1" spans="1:8">
      <c r="A2095" s="50" t="s">
        <v>11271</v>
      </c>
      <c r="B2095" s="57" t="s">
        <v>10994</v>
      </c>
      <c r="C2095" s="50" t="s">
        <v>10995</v>
      </c>
      <c r="D2095" s="50" t="s">
        <v>10995</v>
      </c>
      <c r="E2095" s="50" t="s">
        <v>10995</v>
      </c>
      <c r="F2095" s="50" t="s">
        <v>10995</v>
      </c>
      <c r="G2095" s="50" t="s">
        <v>10995</v>
      </c>
      <c r="H2095" s="50" t="s">
        <v>10995</v>
      </c>
    </row>
    <row r="2096" ht="31.5" customHeight="1" spans="1:8">
      <c r="A2096" s="50" t="s">
        <v>11272</v>
      </c>
      <c r="B2096" s="57" t="s">
        <v>10994</v>
      </c>
      <c r="C2096" s="50" t="s">
        <v>10995</v>
      </c>
      <c r="D2096" s="50" t="s">
        <v>10995</v>
      </c>
      <c r="E2096" s="50" t="s">
        <v>10995</v>
      </c>
      <c r="F2096" s="50" t="s">
        <v>10995</v>
      </c>
      <c r="G2096" s="50" t="s">
        <v>10995</v>
      </c>
      <c r="H2096" s="50" t="s">
        <v>10995</v>
      </c>
    </row>
    <row r="2097" ht="76.5" customHeight="1" spans="1:8">
      <c r="A2097" s="50" t="s">
        <v>11273</v>
      </c>
      <c r="B2097" s="57" t="s">
        <v>10994</v>
      </c>
      <c r="C2097" s="50" t="s">
        <v>10995</v>
      </c>
      <c r="D2097" s="50" t="s">
        <v>10995</v>
      </c>
      <c r="E2097" s="50" t="s">
        <v>10995</v>
      </c>
      <c r="F2097" s="50" t="s">
        <v>10995</v>
      </c>
      <c r="G2097" s="50" t="s">
        <v>10995</v>
      </c>
      <c r="H2097" s="50" t="s">
        <v>10995</v>
      </c>
    </row>
    <row r="2098" ht="106.5" customHeight="1" spans="1:8">
      <c r="A2098" s="50" t="s">
        <v>11274</v>
      </c>
      <c r="B2098" s="57" t="s">
        <v>10994</v>
      </c>
      <c r="C2098" s="50" t="s">
        <v>10995</v>
      </c>
      <c r="D2098" s="50" t="s">
        <v>10995</v>
      </c>
      <c r="E2098" s="50" t="s">
        <v>10995</v>
      </c>
      <c r="F2098" s="50" t="s">
        <v>10995</v>
      </c>
      <c r="G2098" s="50" t="s">
        <v>10995</v>
      </c>
      <c r="H2098" s="50" t="s">
        <v>10995</v>
      </c>
    </row>
    <row r="2099" ht="46.5" customHeight="1" spans="1:8">
      <c r="A2099" s="50" t="s">
        <v>11275</v>
      </c>
      <c r="B2099" s="57" t="s">
        <v>10994</v>
      </c>
      <c r="C2099" s="50" t="s">
        <v>10995</v>
      </c>
      <c r="D2099" s="50" t="s">
        <v>10995</v>
      </c>
      <c r="E2099" s="50" t="s">
        <v>10995</v>
      </c>
      <c r="F2099" s="50" t="s">
        <v>10995</v>
      </c>
      <c r="G2099" s="50" t="s">
        <v>10995</v>
      </c>
      <c r="H2099" s="50" t="s">
        <v>10995</v>
      </c>
    </row>
    <row r="2100" ht="121.5" customHeight="1" spans="1:8">
      <c r="A2100" s="50" t="s">
        <v>11276</v>
      </c>
      <c r="B2100" s="57" t="s">
        <v>10994</v>
      </c>
      <c r="C2100" s="50" t="s">
        <v>10995</v>
      </c>
      <c r="D2100" s="50" t="s">
        <v>10995</v>
      </c>
      <c r="E2100" s="50" t="s">
        <v>10995</v>
      </c>
      <c r="F2100" s="50" t="s">
        <v>10995</v>
      </c>
      <c r="G2100" s="50" t="s">
        <v>10995</v>
      </c>
      <c r="H2100" s="50" t="s">
        <v>10995</v>
      </c>
    </row>
    <row r="2101" ht="61.5" customHeight="1" spans="1:8">
      <c r="A2101" s="50" t="s">
        <v>11277</v>
      </c>
      <c r="B2101" s="57" t="s">
        <v>10994</v>
      </c>
      <c r="C2101" s="50" t="s">
        <v>10995</v>
      </c>
      <c r="D2101" s="50" t="s">
        <v>10995</v>
      </c>
      <c r="E2101" s="50" t="s">
        <v>10995</v>
      </c>
      <c r="F2101" s="50" t="s">
        <v>10995</v>
      </c>
      <c r="G2101" s="50" t="s">
        <v>10995</v>
      </c>
      <c r="H2101" s="50" t="s">
        <v>10995</v>
      </c>
    </row>
    <row r="2102" ht="106.5" customHeight="1" spans="1:8">
      <c r="A2102" s="50" t="s">
        <v>11278</v>
      </c>
      <c r="B2102" s="57" t="s">
        <v>10994</v>
      </c>
      <c r="C2102" s="50" t="s">
        <v>10995</v>
      </c>
      <c r="D2102" s="50" t="s">
        <v>10995</v>
      </c>
      <c r="E2102" s="50" t="s">
        <v>10995</v>
      </c>
      <c r="F2102" s="50" t="s">
        <v>10995</v>
      </c>
      <c r="G2102" s="50" t="s">
        <v>10995</v>
      </c>
      <c r="H2102" s="50" t="s">
        <v>10995</v>
      </c>
    </row>
    <row r="2103" ht="31.5" customHeight="1" spans="1:8">
      <c r="A2103" s="50" t="s">
        <v>11279</v>
      </c>
      <c r="B2103" s="57" t="s">
        <v>10994</v>
      </c>
      <c r="C2103" s="50" t="s">
        <v>10995</v>
      </c>
      <c r="D2103" s="50" t="s">
        <v>10995</v>
      </c>
      <c r="E2103" s="50" t="s">
        <v>10995</v>
      </c>
      <c r="F2103" s="50" t="s">
        <v>10995</v>
      </c>
      <c r="G2103" s="50" t="s">
        <v>10995</v>
      </c>
      <c r="H2103" s="50" t="s">
        <v>10995</v>
      </c>
    </row>
    <row r="2104" ht="106.5" customHeight="1" spans="1:8">
      <c r="A2104" s="50" t="s">
        <v>11280</v>
      </c>
      <c r="B2104" s="57" t="s">
        <v>10994</v>
      </c>
      <c r="C2104" s="50" t="s">
        <v>10995</v>
      </c>
      <c r="D2104" s="50" t="s">
        <v>10995</v>
      </c>
      <c r="E2104" s="50" t="s">
        <v>10995</v>
      </c>
      <c r="F2104" s="50" t="s">
        <v>10995</v>
      </c>
      <c r="G2104" s="50" t="s">
        <v>10995</v>
      </c>
      <c r="H2104" s="50" t="s">
        <v>10995</v>
      </c>
    </row>
    <row r="2105" ht="91.5" customHeight="1" spans="1:8">
      <c r="A2105" s="50" t="s">
        <v>11281</v>
      </c>
      <c r="B2105" s="57" t="s">
        <v>10994</v>
      </c>
      <c r="C2105" s="50" t="s">
        <v>10995</v>
      </c>
      <c r="D2105" s="50" t="s">
        <v>10995</v>
      </c>
      <c r="E2105" s="50" t="s">
        <v>10995</v>
      </c>
      <c r="F2105" s="50" t="s">
        <v>10995</v>
      </c>
      <c r="G2105" s="50" t="s">
        <v>10995</v>
      </c>
      <c r="H2105" s="50" t="s">
        <v>10995</v>
      </c>
    </row>
    <row r="2106" ht="106.5" customHeight="1" spans="1:8">
      <c r="A2106" s="50" t="s">
        <v>11282</v>
      </c>
      <c r="B2106" s="57" t="s">
        <v>10994</v>
      </c>
      <c r="C2106" s="50" t="s">
        <v>10995</v>
      </c>
      <c r="D2106" s="50" t="s">
        <v>10995</v>
      </c>
      <c r="E2106" s="50" t="s">
        <v>10995</v>
      </c>
      <c r="F2106" s="50" t="s">
        <v>10995</v>
      </c>
      <c r="G2106" s="50" t="s">
        <v>10995</v>
      </c>
      <c r="H2106" s="50" t="s">
        <v>10995</v>
      </c>
    </row>
    <row r="2107" ht="76.5" customHeight="1" spans="1:8">
      <c r="A2107" s="50" t="s">
        <v>11283</v>
      </c>
      <c r="B2107" s="57" t="s">
        <v>10994</v>
      </c>
      <c r="C2107" s="50" t="s">
        <v>10995</v>
      </c>
      <c r="D2107" s="50" t="s">
        <v>10995</v>
      </c>
      <c r="E2107" s="50" t="s">
        <v>10995</v>
      </c>
      <c r="F2107" s="50" t="s">
        <v>10995</v>
      </c>
      <c r="G2107" s="50" t="s">
        <v>10995</v>
      </c>
      <c r="H2107" s="50" t="s">
        <v>10995</v>
      </c>
    </row>
    <row r="2108" ht="91.5" customHeight="1" spans="1:8">
      <c r="A2108" s="50" t="s">
        <v>11284</v>
      </c>
      <c r="B2108" s="57" t="s">
        <v>10994</v>
      </c>
      <c r="C2108" s="50" t="s">
        <v>10995</v>
      </c>
      <c r="D2108" s="50" t="s">
        <v>10995</v>
      </c>
      <c r="E2108" s="50" t="s">
        <v>10995</v>
      </c>
      <c r="F2108" s="50" t="s">
        <v>10995</v>
      </c>
      <c r="G2108" s="50" t="s">
        <v>10995</v>
      </c>
      <c r="H2108" s="50" t="s">
        <v>10995</v>
      </c>
    </row>
    <row r="2109" ht="136.5" customHeight="1" spans="1:8">
      <c r="A2109" s="50" t="s">
        <v>11285</v>
      </c>
      <c r="B2109" s="57" t="s">
        <v>10994</v>
      </c>
      <c r="C2109" s="50" t="s">
        <v>10995</v>
      </c>
      <c r="D2109" s="50" t="s">
        <v>10995</v>
      </c>
      <c r="E2109" s="50" t="s">
        <v>10995</v>
      </c>
      <c r="F2109" s="50" t="s">
        <v>10995</v>
      </c>
      <c r="G2109" s="50" t="s">
        <v>10995</v>
      </c>
      <c r="H2109" s="50" t="s">
        <v>10995</v>
      </c>
    </row>
    <row r="2110" ht="61.5" customHeight="1" spans="1:8">
      <c r="A2110" s="50" t="s">
        <v>11286</v>
      </c>
      <c r="B2110" s="57" t="s">
        <v>10994</v>
      </c>
      <c r="C2110" s="50" t="s">
        <v>10995</v>
      </c>
      <c r="D2110" s="50" t="s">
        <v>10995</v>
      </c>
      <c r="E2110" s="50" t="s">
        <v>10995</v>
      </c>
      <c r="F2110" s="50" t="s">
        <v>10995</v>
      </c>
      <c r="G2110" s="50" t="s">
        <v>10995</v>
      </c>
      <c r="H2110" s="50" t="s">
        <v>10995</v>
      </c>
    </row>
    <row r="2111" ht="61.5" customHeight="1" spans="1:8">
      <c r="A2111" s="50" t="s">
        <v>11287</v>
      </c>
      <c r="B2111" s="57" t="s">
        <v>10994</v>
      </c>
      <c r="C2111" s="50" t="s">
        <v>10995</v>
      </c>
      <c r="D2111" s="50" t="s">
        <v>10995</v>
      </c>
      <c r="E2111" s="50" t="s">
        <v>10995</v>
      </c>
      <c r="F2111" s="50" t="s">
        <v>10995</v>
      </c>
      <c r="G2111" s="50" t="s">
        <v>10995</v>
      </c>
      <c r="H2111" s="50" t="s">
        <v>10995</v>
      </c>
    </row>
    <row r="2112" ht="61.5" customHeight="1" spans="1:8">
      <c r="A2112" s="55" t="s">
        <v>11288</v>
      </c>
      <c r="B2112" s="59" t="s">
        <v>10994</v>
      </c>
      <c r="C2112" s="55" t="s">
        <v>10995</v>
      </c>
      <c r="D2112" s="55" t="s">
        <v>10995</v>
      </c>
      <c r="E2112" s="55" t="s">
        <v>10995</v>
      </c>
      <c r="F2112" s="55" t="s">
        <v>10995</v>
      </c>
      <c r="G2112" s="55" t="s">
        <v>10995</v>
      </c>
      <c r="H2112" s="55" t="s">
        <v>10995</v>
      </c>
    </row>
    <row r="2113" ht="91.5" customHeight="1" spans="1:8">
      <c r="A2113" s="55" t="s">
        <v>11289</v>
      </c>
      <c r="B2113" s="59" t="s">
        <v>10994</v>
      </c>
      <c r="C2113" s="55" t="s">
        <v>10995</v>
      </c>
      <c r="D2113" s="55" t="s">
        <v>10995</v>
      </c>
      <c r="E2113" s="55" t="s">
        <v>10995</v>
      </c>
      <c r="F2113" s="55" t="s">
        <v>10995</v>
      </c>
      <c r="G2113" s="55" t="s">
        <v>10995</v>
      </c>
      <c r="H2113" s="55" t="s">
        <v>10995</v>
      </c>
    </row>
    <row r="2114" ht="61.5" customHeight="1" spans="1:8">
      <c r="A2114" s="55" t="s">
        <v>11290</v>
      </c>
      <c r="B2114" s="59" t="s">
        <v>10994</v>
      </c>
      <c r="C2114" s="55" t="s">
        <v>10995</v>
      </c>
      <c r="D2114" s="55" t="s">
        <v>10995</v>
      </c>
      <c r="E2114" s="55" t="s">
        <v>10995</v>
      </c>
      <c r="F2114" s="55" t="s">
        <v>10995</v>
      </c>
      <c r="G2114" s="55" t="s">
        <v>10995</v>
      </c>
      <c r="H2114" s="55" t="s">
        <v>10995</v>
      </c>
    </row>
    <row r="2115" ht="106.5" customHeight="1" spans="1:8">
      <c r="A2115" s="50" t="s">
        <v>11291</v>
      </c>
      <c r="B2115" s="57" t="s">
        <v>10994</v>
      </c>
      <c r="C2115" s="50" t="s">
        <v>10995</v>
      </c>
      <c r="D2115" s="50" t="s">
        <v>10995</v>
      </c>
      <c r="E2115" s="50" t="s">
        <v>10995</v>
      </c>
      <c r="F2115" s="50" t="s">
        <v>10995</v>
      </c>
      <c r="G2115" s="50" t="s">
        <v>10995</v>
      </c>
      <c r="H2115" s="50" t="s">
        <v>10995</v>
      </c>
    </row>
    <row r="2116" ht="76.5" customHeight="1" spans="1:8">
      <c r="A2116" s="50" t="s">
        <v>11292</v>
      </c>
      <c r="B2116" s="57" t="s">
        <v>10994</v>
      </c>
      <c r="C2116" s="50" t="s">
        <v>10995</v>
      </c>
      <c r="D2116" s="50" t="s">
        <v>10995</v>
      </c>
      <c r="E2116" s="50" t="s">
        <v>10995</v>
      </c>
      <c r="F2116" s="50" t="s">
        <v>10995</v>
      </c>
      <c r="G2116" s="50" t="s">
        <v>10995</v>
      </c>
      <c r="H2116" s="50" t="s">
        <v>10995</v>
      </c>
    </row>
    <row r="2117" ht="61.5" customHeight="1" spans="1:8">
      <c r="A2117" s="50" t="s">
        <v>11293</v>
      </c>
      <c r="B2117" s="57" t="s">
        <v>10994</v>
      </c>
      <c r="C2117" s="50" t="s">
        <v>10995</v>
      </c>
      <c r="D2117" s="50" t="s">
        <v>10995</v>
      </c>
      <c r="E2117" s="50" t="s">
        <v>10995</v>
      </c>
      <c r="F2117" s="50" t="s">
        <v>10995</v>
      </c>
      <c r="G2117" s="50" t="s">
        <v>10995</v>
      </c>
      <c r="H2117" s="50" t="s">
        <v>10995</v>
      </c>
    </row>
    <row r="2118" ht="46.5" customHeight="1" spans="1:8">
      <c r="A2118" s="50" t="s">
        <v>11294</v>
      </c>
      <c r="B2118" s="57" t="s">
        <v>10994</v>
      </c>
      <c r="C2118" s="50" t="s">
        <v>10995</v>
      </c>
      <c r="D2118" s="50" t="s">
        <v>10995</v>
      </c>
      <c r="E2118" s="50" t="s">
        <v>10995</v>
      </c>
      <c r="F2118" s="50" t="s">
        <v>10995</v>
      </c>
      <c r="G2118" s="50" t="s">
        <v>10995</v>
      </c>
      <c r="H2118" s="50" t="s">
        <v>10995</v>
      </c>
    </row>
    <row r="2119" ht="31.5" customHeight="1" spans="1:8">
      <c r="A2119" s="50" t="s">
        <v>11295</v>
      </c>
      <c r="B2119" s="57" t="s">
        <v>10994</v>
      </c>
      <c r="C2119" s="50" t="s">
        <v>10995</v>
      </c>
      <c r="D2119" s="50" t="s">
        <v>10995</v>
      </c>
      <c r="E2119" s="50" t="s">
        <v>10995</v>
      </c>
      <c r="F2119" s="50" t="s">
        <v>10995</v>
      </c>
      <c r="G2119" s="50" t="s">
        <v>10995</v>
      </c>
      <c r="H2119" s="50" t="s">
        <v>10995</v>
      </c>
    </row>
    <row r="2120" ht="91.5" customHeight="1" spans="1:8">
      <c r="A2120" s="50" t="s">
        <v>11296</v>
      </c>
      <c r="B2120" s="57" t="s">
        <v>10994</v>
      </c>
      <c r="C2120" s="50" t="s">
        <v>10995</v>
      </c>
      <c r="D2120" s="50" t="s">
        <v>10995</v>
      </c>
      <c r="E2120" s="50" t="s">
        <v>10995</v>
      </c>
      <c r="F2120" s="50" t="s">
        <v>10995</v>
      </c>
      <c r="G2120" s="50" t="s">
        <v>10995</v>
      </c>
      <c r="H2120" s="50" t="s">
        <v>10995</v>
      </c>
    </row>
    <row r="2121" ht="61.5" customHeight="1" spans="1:8">
      <c r="A2121" s="50" t="s">
        <v>11297</v>
      </c>
      <c r="B2121" s="57" t="s">
        <v>10994</v>
      </c>
      <c r="C2121" s="50" t="s">
        <v>10995</v>
      </c>
      <c r="D2121" s="50" t="s">
        <v>10995</v>
      </c>
      <c r="E2121" s="50" t="s">
        <v>10995</v>
      </c>
      <c r="F2121" s="50" t="s">
        <v>10995</v>
      </c>
      <c r="G2121" s="50" t="s">
        <v>10995</v>
      </c>
      <c r="H2121" s="50" t="s">
        <v>10995</v>
      </c>
    </row>
    <row r="2122" ht="91.5" customHeight="1" spans="1:8">
      <c r="A2122" s="50" t="s">
        <v>11298</v>
      </c>
      <c r="B2122" s="57" t="s">
        <v>10994</v>
      </c>
      <c r="C2122" s="50" t="s">
        <v>10995</v>
      </c>
      <c r="D2122" s="50" t="s">
        <v>10995</v>
      </c>
      <c r="E2122" s="50" t="s">
        <v>10995</v>
      </c>
      <c r="F2122" s="50" t="s">
        <v>10995</v>
      </c>
      <c r="G2122" s="50" t="s">
        <v>10995</v>
      </c>
      <c r="H2122" s="50" t="s">
        <v>10995</v>
      </c>
    </row>
    <row r="2123" ht="31.5" customHeight="1" spans="1:8">
      <c r="A2123" s="50" t="s">
        <v>1302</v>
      </c>
      <c r="B2123" s="57" t="s">
        <v>10994</v>
      </c>
      <c r="C2123" s="50" t="s">
        <v>10995</v>
      </c>
      <c r="D2123" s="50" t="s">
        <v>10995</v>
      </c>
      <c r="E2123" s="50" t="s">
        <v>10995</v>
      </c>
      <c r="F2123" s="50" t="s">
        <v>10995</v>
      </c>
      <c r="G2123" s="50" t="s">
        <v>10995</v>
      </c>
      <c r="H2123" s="50" t="s">
        <v>10995</v>
      </c>
    </row>
    <row r="2124" ht="46.5" customHeight="1" spans="1:8">
      <c r="A2124" s="50" t="s">
        <v>11299</v>
      </c>
      <c r="B2124" s="57" t="s">
        <v>10994</v>
      </c>
      <c r="C2124" s="50" t="s">
        <v>10995</v>
      </c>
      <c r="D2124" s="50" t="s">
        <v>10995</v>
      </c>
      <c r="E2124" s="50" t="s">
        <v>10995</v>
      </c>
      <c r="F2124" s="50" t="s">
        <v>10995</v>
      </c>
      <c r="G2124" s="50" t="s">
        <v>10995</v>
      </c>
      <c r="H2124" s="50" t="s">
        <v>10995</v>
      </c>
    </row>
    <row r="2125" ht="106.5" customHeight="1" spans="1:8">
      <c r="A2125" s="50" t="s">
        <v>11300</v>
      </c>
      <c r="B2125" s="57" t="s">
        <v>10994</v>
      </c>
      <c r="C2125" s="50" t="s">
        <v>10995</v>
      </c>
      <c r="D2125" s="50" t="s">
        <v>10995</v>
      </c>
      <c r="E2125" s="50" t="s">
        <v>10995</v>
      </c>
      <c r="F2125" s="50" t="s">
        <v>10995</v>
      </c>
      <c r="G2125" s="50" t="s">
        <v>10995</v>
      </c>
      <c r="H2125" s="50" t="s">
        <v>10995</v>
      </c>
    </row>
    <row r="2126" ht="121.5" customHeight="1" spans="1:8">
      <c r="A2126" s="50" t="s">
        <v>11301</v>
      </c>
      <c r="B2126" s="57" t="s">
        <v>10994</v>
      </c>
      <c r="C2126" s="50" t="s">
        <v>10995</v>
      </c>
      <c r="D2126" s="50" t="s">
        <v>10995</v>
      </c>
      <c r="E2126" s="50" t="s">
        <v>10995</v>
      </c>
      <c r="F2126" s="50" t="s">
        <v>10995</v>
      </c>
      <c r="G2126" s="50" t="s">
        <v>10995</v>
      </c>
      <c r="H2126" s="50" t="s">
        <v>10995</v>
      </c>
    </row>
    <row r="2127" ht="46.5" customHeight="1" spans="1:8">
      <c r="A2127" s="50" t="s">
        <v>11302</v>
      </c>
      <c r="B2127" s="57" t="s">
        <v>10994</v>
      </c>
      <c r="C2127" s="50" t="s">
        <v>10995</v>
      </c>
      <c r="D2127" s="50" t="s">
        <v>10995</v>
      </c>
      <c r="E2127" s="50" t="s">
        <v>10995</v>
      </c>
      <c r="F2127" s="50" t="s">
        <v>10995</v>
      </c>
      <c r="G2127" s="50" t="s">
        <v>10995</v>
      </c>
      <c r="H2127" s="50" t="s">
        <v>10995</v>
      </c>
    </row>
    <row r="2128" ht="106.5" customHeight="1" spans="1:8">
      <c r="A2128" s="50" t="s">
        <v>11303</v>
      </c>
      <c r="B2128" s="57" t="s">
        <v>10994</v>
      </c>
      <c r="C2128" s="50" t="s">
        <v>10995</v>
      </c>
      <c r="D2128" s="50" t="s">
        <v>10995</v>
      </c>
      <c r="E2128" s="50" t="s">
        <v>10995</v>
      </c>
      <c r="F2128" s="50" t="s">
        <v>10995</v>
      </c>
      <c r="G2128" s="50" t="s">
        <v>10995</v>
      </c>
      <c r="H2128" s="50" t="s">
        <v>10995</v>
      </c>
    </row>
    <row r="2129" ht="46.5" customHeight="1" spans="1:8">
      <c r="A2129" s="50" t="s">
        <v>11304</v>
      </c>
      <c r="B2129" s="57" t="s">
        <v>10994</v>
      </c>
      <c r="C2129" s="50" t="s">
        <v>10995</v>
      </c>
      <c r="D2129" s="50" t="s">
        <v>10995</v>
      </c>
      <c r="E2129" s="50" t="s">
        <v>10995</v>
      </c>
      <c r="F2129" s="50" t="s">
        <v>10995</v>
      </c>
      <c r="G2129" s="50" t="s">
        <v>10995</v>
      </c>
      <c r="H2129" s="50" t="s">
        <v>10995</v>
      </c>
    </row>
    <row r="2130" ht="46.5" customHeight="1" spans="1:8">
      <c r="A2130" s="50" t="s">
        <v>11305</v>
      </c>
      <c r="B2130" s="57" t="s">
        <v>10994</v>
      </c>
      <c r="C2130" s="50" t="s">
        <v>10995</v>
      </c>
      <c r="D2130" s="50" t="s">
        <v>10995</v>
      </c>
      <c r="E2130" s="50" t="s">
        <v>10995</v>
      </c>
      <c r="F2130" s="50" t="s">
        <v>10995</v>
      </c>
      <c r="G2130" s="50" t="s">
        <v>10995</v>
      </c>
      <c r="H2130" s="50" t="s">
        <v>10995</v>
      </c>
    </row>
    <row r="2131" ht="121.5" customHeight="1" spans="1:8">
      <c r="A2131" s="50" t="s">
        <v>11306</v>
      </c>
      <c r="B2131" s="57" t="s">
        <v>10994</v>
      </c>
      <c r="C2131" s="50" t="s">
        <v>10995</v>
      </c>
      <c r="D2131" s="50" t="s">
        <v>10995</v>
      </c>
      <c r="E2131" s="50" t="s">
        <v>10995</v>
      </c>
      <c r="F2131" s="50" t="s">
        <v>10995</v>
      </c>
      <c r="G2131" s="50" t="s">
        <v>10995</v>
      </c>
      <c r="H2131" s="50" t="s">
        <v>10995</v>
      </c>
    </row>
    <row r="2132" ht="61.5" customHeight="1" spans="1:8">
      <c r="A2132" s="50" t="s">
        <v>11307</v>
      </c>
      <c r="B2132" s="57" t="s">
        <v>10994</v>
      </c>
      <c r="C2132" s="50" t="s">
        <v>10995</v>
      </c>
      <c r="D2132" s="50" t="s">
        <v>10995</v>
      </c>
      <c r="E2132" s="50" t="s">
        <v>10995</v>
      </c>
      <c r="F2132" s="50" t="s">
        <v>10995</v>
      </c>
      <c r="G2132" s="50" t="s">
        <v>10995</v>
      </c>
      <c r="H2132" s="50" t="s">
        <v>10995</v>
      </c>
    </row>
    <row r="2133" ht="91.5" customHeight="1" spans="1:8">
      <c r="A2133" s="50" t="s">
        <v>11308</v>
      </c>
      <c r="B2133" s="57" t="s">
        <v>10994</v>
      </c>
      <c r="C2133" s="50" t="s">
        <v>10995</v>
      </c>
      <c r="D2133" s="50" t="s">
        <v>10995</v>
      </c>
      <c r="E2133" s="50" t="s">
        <v>10995</v>
      </c>
      <c r="F2133" s="50" t="s">
        <v>10995</v>
      </c>
      <c r="G2133" s="50" t="s">
        <v>10995</v>
      </c>
      <c r="H2133" s="50" t="s">
        <v>10995</v>
      </c>
    </row>
    <row r="2134" ht="61.5" customHeight="1" spans="1:8">
      <c r="A2134" s="50" t="s">
        <v>11309</v>
      </c>
      <c r="B2134" s="57" t="s">
        <v>10994</v>
      </c>
      <c r="C2134" s="50" t="s">
        <v>10995</v>
      </c>
      <c r="D2134" s="50" t="s">
        <v>10995</v>
      </c>
      <c r="E2134" s="50" t="s">
        <v>10995</v>
      </c>
      <c r="F2134" s="50" t="s">
        <v>10995</v>
      </c>
      <c r="G2134" s="50" t="s">
        <v>10995</v>
      </c>
      <c r="H2134" s="50" t="s">
        <v>10995</v>
      </c>
    </row>
    <row r="2135" ht="76.5" customHeight="1" spans="1:8">
      <c r="A2135" s="50" t="s">
        <v>11310</v>
      </c>
      <c r="B2135" s="57" t="s">
        <v>10994</v>
      </c>
      <c r="C2135" s="50" t="s">
        <v>10995</v>
      </c>
      <c r="D2135" s="50" t="s">
        <v>10995</v>
      </c>
      <c r="E2135" s="50" t="s">
        <v>10995</v>
      </c>
      <c r="F2135" s="50" t="s">
        <v>10995</v>
      </c>
      <c r="G2135" s="50" t="s">
        <v>10995</v>
      </c>
      <c r="H2135" s="50" t="s">
        <v>10995</v>
      </c>
    </row>
    <row r="2136" ht="76.5" customHeight="1" spans="1:8">
      <c r="A2136" s="50" t="s">
        <v>11311</v>
      </c>
      <c r="B2136" s="57" t="s">
        <v>10994</v>
      </c>
      <c r="C2136" s="50" t="s">
        <v>10995</v>
      </c>
      <c r="D2136" s="50" t="s">
        <v>10995</v>
      </c>
      <c r="E2136" s="50" t="s">
        <v>10995</v>
      </c>
      <c r="F2136" s="50" t="s">
        <v>10995</v>
      </c>
      <c r="G2136" s="50" t="s">
        <v>10995</v>
      </c>
      <c r="H2136" s="50" t="s">
        <v>10995</v>
      </c>
    </row>
    <row r="2137" ht="91.5" customHeight="1" spans="1:8">
      <c r="A2137" s="50" t="s">
        <v>11312</v>
      </c>
      <c r="B2137" s="57" t="s">
        <v>10994</v>
      </c>
      <c r="C2137" s="50" t="s">
        <v>10995</v>
      </c>
      <c r="D2137" s="50" t="s">
        <v>10995</v>
      </c>
      <c r="E2137" s="50" t="s">
        <v>10995</v>
      </c>
      <c r="F2137" s="50" t="s">
        <v>10995</v>
      </c>
      <c r="G2137" s="50" t="s">
        <v>10995</v>
      </c>
      <c r="H2137" s="50" t="s">
        <v>10995</v>
      </c>
    </row>
    <row r="2138" ht="61.5" customHeight="1" spans="1:8">
      <c r="A2138" s="50" t="s">
        <v>11313</v>
      </c>
      <c r="B2138" s="57" t="s">
        <v>10994</v>
      </c>
      <c r="C2138" s="50" t="s">
        <v>10995</v>
      </c>
      <c r="D2138" s="50" t="s">
        <v>10995</v>
      </c>
      <c r="E2138" s="50" t="s">
        <v>10995</v>
      </c>
      <c r="F2138" s="50" t="s">
        <v>10995</v>
      </c>
      <c r="G2138" s="50" t="s">
        <v>10995</v>
      </c>
      <c r="H2138" s="50" t="s">
        <v>10995</v>
      </c>
    </row>
    <row r="2139" ht="106.5" customHeight="1" spans="1:8">
      <c r="A2139" s="50" t="s">
        <v>11314</v>
      </c>
      <c r="B2139" s="57" t="s">
        <v>10994</v>
      </c>
      <c r="C2139" s="50" t="s">
        <v>10995</v>
      </c>
      <c r="D2139" s="50" t="s">
        <v>10995</v>
      </c>
      <c r="E2139" s="50" t="s">
        <v>10995</v>
      </c>
      <c r="F2139" s="50" t="s">
        <v>10995</v>
      </c>
      <c r="G2139" s="50" t="s">
        <v>10995</v>
      </c>
      <c r="H2139" s="50" t="s">
        <v>10995</v>
      </c>
    </row>
    <row r="2140" ht="46.5" customHeight="1" spans="1:8">
      <c r="A2140" s="50" t="s">
        <v>11315</v>
      </c>
      <c r="B2140" s="57" t="s">
        <v>10994</v>
      </c>
      <c r="C2140" s="50" t="s">
        <v>10995</v>
      </c>
      <c r="D2140" s="50" t="s">
        <v>10995</v>
      </c>
      <c r="E2140" s="50" t="s">
        <v>10995</v>
      </c>
      <c r="F2140" s="50" t="s">
        <v>10995</v>
      </c>
      <c r="G2140" s="50" t="s">
        <v>10995</v>
      </c>
      <c r="H2140" s="50" t="s">
        <v>10995</v>
      </c>
    </row>
    <row r="2141" ht="121.5" customHeight="1" spans="1:8">
      <c r="A2141" s="50" t="s">
        <v>11316</v>
      </c>
      <c r="B2141" s="57" t="s">
        <v>10994</v>
      </c>
      <c r="C2141" s="50" t="s">
        <v>10995</v>
      </c>
      <c r="D2141" s="50" t="s">
        <v>10995</v>
      </c>
      <c r="E2141" s="50" t="s">
        <v>10995</v>
      </c>
      <c r="F2141" s="50" t="s">
        <v>10995</v>
      </c>
      <c r="G2141" s="50" t="s">
        <v>10995</v>
      </c>
      <c r="H2141" s="50" t="s">
        <v>10995</v>
      </c>
    </row>
    <row r="2142" ht="46.5" customHeight="1" spans="1:8">
      <c r="A2142" s="50" t="s">
        <v>11317</v>
      </c>
      <c r="B2142" s="57" t="s">
        <v>10994</v>
      </c>
      <c r="C2142" s="50" t="s">
        <v>10995</v>
      </c>
      <c r="D2142" s="50" t="s">
        <v>10995</v>
      </c>
      <c r="E2142" s="50" t="s">
        <v>10995</v>
      </c>
      <c r="F2142" s="50" t="s">
        <v>10995</v>
      </c>
      <c r="G2142" s="50" t="s">
        <v>10995</v>
      </c>
      <c r="H2142" s="50" t="s">
        <v>10995</v>
      </c>
    </row>
    <row r="2143" ht="121.5" customHeight="1" spans="1:8">
      <c r="A2143" s="50" t="s">
        <v>11318</v>
      </c>
      <c r="B2143" s="57" t="s">
        <v>10994</v>
      </c>
      <c r="C2143" s="50" t="s">
        <v>10995</v>
      </c>
      <c r="D2143" s="50" t="s">
        <v>10995</v>
      </c>
      <c r="E2143" s="50" t="s">
        <v>10995</v>
      </c>
      <c r="F2143" s="50" t="s">
        <v>10995</v>
      </c>
      <c r="G2143" s="50" t="s">
        <v>10995</v>
      </c>
      <c r="H2143" s="50" t="s">
        <v>10995</v>
      </c>
    </row>
    <row r="2144" ht="121.5" customHeight="1" spans="1:8">
      <c r="A2144" s="50" t="s">
        <v>11319</v>
      </c>
      <c r="B2144" s="57" t="s">
        <v>10994</v>
      </c>
      <c r="C2144" s="50" t="s">
        <v>10995</v>
      </c>
      <c r="D2144" s="50" t="s">
        <v>10995</v>
      </c>
      <c r="E2144" s="50" t="s">
        <v>10995</v>
      </c>
      <c r="F2144" s="50" t="s">
        <v>10995</v>
      </c>
      <c r="G2144" s="50" t="s">
        <v>10995</v>
      </c>
      <c r="H2144" s="50" t="s">
        <v>10995</v>
      </c>
    </row>
    <row r="2145" ht="76.5" customHeight="1" spans="1:8">
      <c r="A2145" s="50" t="s">
        <v>11320</v>
      </c>
      <c r="B2145" s="57" t="s">
        <v>10994</v>
      </c>
      <c r="C2145" s="50" t="s">
        <v>10995</v>
      </c>
      <c r="D2145" s="50" t="s">
        <v>10995</v>
      </c>
      <c r="E2145" s="50" t="s">
        <v>10995</v>
      </c>
      <c r="F2145" s="50" t="s">
        <v>10995</v>
      </c>
      <c r="G2145" s="50" t="s">
        <v>10995</v>
      </c>
      <c r="H2145" s="50" t="s">
        <v>10995</v>
      </c>
    </row>
    <row r="2146" ht="61.5" customHeight="1" spans="1:8">
      <c r="A2146" s="50" t="s">
        <v>11321</v>
      </c>
      <c r="B2146" s="57" t="s">
        <v>10994</v>
      </c>
      <c r="C2146" s="50" t="s">
        <v>10995</v>
      </c>
      <c r="D2146" s="50" t="s">
        <v>10995</v>
      </c>
      <c r="E2146" s="50" t="s">
        <v>10995</v>
      </c>
      <c r="F2146" s="50" t="s">
        <v>10995</v>
      </c>
      <c r="G2146" s="50" t="s">
        <v>10995</v>
      </c>
      <c r="H2146" s="50" t="s">
        <v>10995</v>
      </c>
    </row>
    <row r="2147" ht="61.5" customHeight="1" spans="1:8">
      <c r="A2147" s="50" t="s">
        <v>11322</v>
      </c>
      <c r="B2147" s="57" t="s">
        <v>10994</v>
      </c>
      <c r="C2147" s="50" t="s">
        <v>10995</v>
      </c>
      <c r="D2147" s="50" t="s">
        <v>10995</v>
      </c>
      <c r="E2147" s="50" t="s">
        <v>10995</v>
      </c>
      <c r="F2147" s="50" t="s">
        <v>10995</v>
      </c>
      <c r="G2147" s="50" t="s">
        <v>10995</v>
      </c>
      <c r="H2147" s="50" t="s">
        <v>10995</v>
      </c>
    </row>
    <row r="2148" ht="46.5" customHeight="1" spans="1:8">
      <c r="A2148" s="50" t="s">
        <v>11323</v>
      </c>
      <c r="B2148" s="57" t="s">
        <v>10994</v>
      </c>
      <c r="C2148" s="50" t="s">
        <v>10995</v>
      </c>
      <c r="D2148" s="50" t="s">
        <v>10995</v>
      </c>
      <c r="E2148" s="50" t="s">
        <v>10995</v>
      </c>
      <c r="F2148" s="50" t="s">
        <v>10995</v>
      </c>
      <c r="G2148" s="50" t="s">
        <v>10995</v>
      </c>
      <c r="H2148" s="50" t="s">
        <v>10995</v>
      </c>
    </row>
    <row r="2149" ht="61.5" customHeight="1" spans="1:8">
      <c r="A2149" s="50" t="s">
        <v>11324</v>
      </c>
      <c r="B2149" s="57" t="s">
        <v>10994</v>
      </c>
      <c r="C2149" s="50" t="s">
        <v>10995</v>
      </c>
      <c r="D2149" s="50" t="s">
        <v>10995</v>
      </c>
      <c r="E2149" s="50" t="s">
        <v>10995</v>
      </c>
      <c r="F2149" s="50" t="s">
        <v>10995</v>
      </c>
      <c r="G2149" s="50" t="s">
        <v>10995</v>
      </c>
      <c r="H2149" s="50" t="s">
        <v>10995</v>
      </c>
    </row>
    <row r="2150" ht="61.5" customHeight="1" spans="1:8">
      <c r="A2150" s="50" t="s">
        <v>11325</v>
      </c>
      <c r="B2150" s="57" t="s">
        <v>10994</v>
      </c>
      <c r="C2150" s="50" t="s">
        <v>10995</v>
      </c>
      <c r="D2150" s="50" t="s">
        <v>10995</v>
      </c>
      <c r="E2150" s="50" t="s">
        <v>10995</v>
      </c>
      <c r="F2150" s="50" t="s">
        <v>10995</v>
      </c>
      <c r="G2150" s="50" t="s">
        <v>10995</v>
      </c>
      <c r="H2150" s="50" t="s">
        <v>10995</v>
      </c>
    </row>
    <row r="2151" ht="76.5" customHeight="1" spans="1:8">
      <c r="A2151" s="50" t="s">
        <v>11326</v>
      </c>
      <c r="B2151" s="57" t="s">
        <v>10994</v>
      </c>
      <c r="C2151" s="50" t="s">
        <v>10995</v>
      </c>
      <c r="D2151" s="50" t="s">
        <v>10995</v>
      </c>
      <c r="E2151" s="50" t="s">
        <v>10995</v>
      </c>
      <c r="F2151" s="50" t="s">
        <v>10995</v>
      </c>
      <c r="G2151" s="50" t="s">
        <v>10995</v>
      </c>
      <c r="H2151" s="50" t="s">
        <v>10995</v>
      </c>
    </row>
    <row r="2152" ht="61.5" customHeight="1" spans="1:8">
      <c r="A2152" s="50" t="s">
        <v>11327</v>
      </c>
      <c r="B2152" s="57" t="s">
        <v>10994</v>
      </c>
      <c r="C2152" s="50" t="s">
        <v>10995</v>
      </c>
      <c r="D2152" s="50" t="s">
        <v>10995</v>
      </c>
      <c r="E2152" s="50" t="s">
        <v>10995</v>
      </c>
      <c r="F2152" s="50" t="s">
        <v>10995</v>
      </c>
      <c r="G2152" s="50" t="s">
        <v>10995</v>
      </c>
      <c r="H2152" s="50" t="s">
        <v>10995</v>
      </c>
    </row>
    <row r="2153" ht="31.5" customHeight="1" spans="1:8">
      <c r="A2153" s="50" t="s">
        <v>11328</v>
      </c>
      <c r="B2153" s="57" t="s">
        <v>10994</v>
      </c>
      <c r="C2153" s="50" t="s">
        <v>10995</v>
      </c>
      <c r="D2153" s="50" t="s">
        <v>10995</v>
      </c>
      <c r="E2153" s="50" t="s">
        <v>10995</v>
      </c>
      <c r="F2153" s="50" t="s">
        <v>10995</v>
      </c>
      <c r="G2153" s="50" t="s">
        <v>10995</v>
      </c>
      <c r="H2153" s="50" t="s">
        <v>10995</v>
      </c>
    </row>
    <row r="2154" ht="31.5" customHeight="1" spans="1:8">
      <c r="A2154" s="50" t="s">
        <v>11329</v>
      </c>
      <c r="B2154" s="57" t="s">
        <v>10994</v>
      </c>
      <c r="C2154" s="50" t="s">
        <v>10995</v>
      </c>
      <c r="D2154" s="50" t="s">
        <v>10995</v>
      </c>
      <c r="E2154" s="50" t="s">
        <v>10995</v>
      </c>
      <c r="F2154" s="50" t="s">
        <v>10995</v>
      </c>
      <c r="G2154" s="50" t="s">
        <v>10995</v>
      </c>
      <c r="H2154" s="50" t="s">
        <v>10995</v>
      </c>
    </row>
    <row r="2155" ht="76.5" customHeight="1" spans="1:8">
      <c r="A2155" s="50" t="s">
        <v>11330</v>
      </c>
      <c r="B2155" s="57" t="s">
        <v>10994</v>
      </c>
      <c r="C2155" s="50" t="s">
        <v>10995</v>
      </c>
      <c r="D2155" s="50" t="s">
        <v>10995</v>
      </c>
      <c r="E2155" s="50" t="s">
        <v>10995</v>
      </c>
      <c r="F2155" s="50" t="s">
        <v>10995</v>
      </c>
      <c r="G2155" s="50" t="s">
        <v>10995</v>
      </c>
      <c r="H2155" s="50" t="s">
        <v>10995</v>
      </c>
    </row>
    <row r="2156" ht="61.5" customHeight="1" spans="1:8">
      <c r="A2156" s="50" t="s">
        <v>11331</v>
      </c>
      <c r="B2156" s="57" t="s">
        <v>10994</v>
      </c>
      <c r="C2156" s="50" t="s">
        <v>10995</v>
      </c>
      <c r="D2156" s="50" t="s">
        <v>10995</v>
      </c>
      <c r="E2156" s="50" t="s">
        <v>10995</v>
      </c>
      <c r="F2156" s="50" t="s">
        <v>10995</v>
      </c>
      <c r="G2156" s="50" t="s">
        <v>10995</v>
      </c>
      <c r="H2156" s="50" t="s">
        <v>10995</v>
      </c>
    </row>
    <row r="2157" ht="61.5" customHeight="1" spans="1:8">
      <c r="A2157" s="50" t="s">
        <v>11332</v>
      </c>
      <c r="B2157" s="57" t="s">
        <v>10994</v>
      </c>
      <c r="C2157" s="50" t="s">
        <v>10995</v>
      </c>
      <c r="D2157" s="50" t="s">
        <v>10995</v>
      </c>
      <c r="E2157" s="50" t="s">
        <v>10995</v>
      </c>
      <c r="F2157" s="50" t="s">
        <v>10995</v>
      </c>
      <c r="G2157" s="50" t="s">
        <v>10995</v>
      </c>
      <c r="H2157" s="50" t="s">
        <v>10995</v>
      </c>
    </row>
    <row r="2158" ht="46.5" customHeight="1" spans="1:8">
      <c r="A2158" s="50" t="s">
        <v>11333</v>
      </c>
      <c r="B2158" s="57" t="s">
        <v>10994</v>
      </c>
      <c r="C2158" s="50" t="s">
        <v>10995</v>
      </c>
      <c r="D2158" s="50" t="s">
        <v>10995</v>
      </c>
      <c r="E2158" s="50" t="s">
        <v>10995</v>
      </c>
      <c r="F2158" s="50" t="s">
        <v>10995</v>
      </c>
      <c r="G2158" s="50" t="s">
        <v>10995</v>
      </c>
      <c r="H2158" s="50" t="s">
        <v>10995</v>
      </c>
    </row>
    <row r="2159" ht="61.5" customHeight="1" spans="1:8">
      <c r="A2159" s="50" t="s">
        <v>11334</v>
      </c>
      <c r="B2159" s="57" t="s">
        <v>10994</v>
      </c>
      <c r="C2159" s="50" t="s">
        <v>10995</v>
      </c>
      <c r="D2159" s="50" t="s">
        <v>10995</v>
      </c>
      <c r="E2159" s="50" t="s">
        <v>10995</v>
      </c>
      <c r="F2159" s="50" t="s">
        <v>10995</v>
      </c>
      <c r="G2159" s="50" t="s">
        <v>10995</v>
      </c>
      <c r="H2159" s="50" t="s">
        <v>10995</v>
      </c>
    </row>
    <row r="2160" ht="46.5" customHeight="1" spans="1:8">
      <c r="A2160" s="50" t="s">
        <v>11335</v>
      </c>
      <c r="B2160" s="57" t="s">
        <v>10994</v>
      </c>
      <c r="C2160" s="50" t="s">
        <v>10995</v>
      </c>
      <c r="D2160" s="50" t="s">
        <v>10995</v>
      </c>
      <c r="E2160" s="50" t="s">
        <v>10995</v>
      </c>
      <c r="F2160" s="50" t="s">
        <v>10995</v>
      </c>
      <c r="G2160" s="50" t="s">
        <v>10995</v>
      </c>
      <c r="H2160" s="50" t="s">
        <v>10995</v>
      </c>
    </row>
    <row r="2161" ht="31.5" customHeight="1" spans="1:8">
      <c r="A2161" s="50" t="s">
        <v>11336</v>
      </c>
      <c r="B2161" s="57" t="s">
        <v>10994</v>
      </c>
      <c r="C2161" s="50" t="s">
        <v>10995</v>
      </c>
      <c r="D2161" s="50" t="s">
        <v>10995</v>
      </c>
      <c r="E2161" s="50" t="s">
        <v>10995</v>
      </c>
      <c r="F2161" s="50" t="s">
        <v>10995</v>
      </c>
      <c r="G2161" s="50" t="s">
        <v>10995</v>
      </c>
      <c r="H2161" s="50" t="s">
        <v>10995</v>
      </c>
    </row>
    <row r="2162" ht="121.5" customHeight="1" spans="1:8">
      <c r="A2162" s="55" t="s">
        <v>11337</v>
      </c>
      <c r="B2162" s="59" t="s">
        <v>10994</v>
      </c>
      <c r="C2162" s="55" t="s">
        <v>10995</v>
      </c>
      <c r="D2162" s="55" t="s">
        <v>10995</v>
      </c>
      <c r="E2162" s="55" t="s">
        <v>10995</v>
      </c>
      <c r="F2162" s="55" t="s">
        <v>10995</v>
      </c>
      <c r="G2162" s="55" t="s">
        <v>10995</v>
      </c>
      <c r="H2162" s="55" t="s">
        <v>10995</v>
      </c>
    </row>
    <row r="2163" ht="46.5" customHeight="1" spans="1:8">
      <c r="A2163" s="50" t="s">
        <v>11338</v>
      </c>
      <c r="B2163" s="57" t="s">
        <v>10994</v>
      </c>
      <c r="C2163" s="50" t="s">
        <v>10995</v>
      </c>
      <c r="D2163" s="50" t="s">
        <v>10995</v>
      </c>
      <c r="E2163" s="50" t="s">
        <v>10995</v>
      </c>
      <c r="F2163" s="50" t="s">
        <v>10995</v>
      </c>
      <c r="G2163" s="50" t="s">
        <v>10995</v>
      </c>
      <c r="H2163" s="50" t="s">
        <v>10995</v>
      </c>
    </row>
    <row r="2164" ht="46.5" customHeight="1" spans="1:8">
      <c r="A2164" s="50" t="s">
        <v>11339</v>
      </c>
      <c r="B2164" s="57" t="s">
        <v>10994</v>
      </c>
      <c r="C2164" s="50" t="s">
        <v>10995</v>
      </c>
      <c r="D2164" s="50" t="s">
        <v>10995</v>
      </c>
      <c r="E2164" s="50" t="s">
        <v>10995</v>
      </c>
      <c r="F2164" s="50" t="s">
        <v>10995</v>
      </c>
      <c r="G2164" s="50" t="s">
        <v>10995</v>
      </c>
      <c r="H2164" s="50" t="s">
        <v>10995</v>
      </c>
    </row>
    <row r="2165" ht="151.5" customHeight="1" spans="1:8">
      <c r="A2165" s="50" t="s">
        <v>11340</v>
      </c>
      <c r="B2165" s="57" t="s">
        <v>10994</v>
      </c>
      <c r="C2165" s="50" t="s">
        <v>10995</v>
      </c>
      <c r="D2165" s="50" t="s">
        <v>10995</v>
      </c>
      <c r="E2165" s="50" t="s">
        <v>10995</v>
      </c>
      <c r="F2165" s="50" t="s">
        <v>10995</v>
      </c>
      <c r="G2165" s="50" t="s">
        <v>10995</v>
      </c>
      <c r="H2165" s="50" t="s">
        <v>10995</v>
      </c>
    </row>
    <row r="2166" ht="121.5" customHeight="1" spans="1:8">
      <c r="A2166" s="50" t="s">
        <v>11341</v>
      </c>
      <c r="B2166" s="57" t="s">
        <v>10994</v>
      </c>
      <c r="C2166" s="50" t="s">
        <v>10995</v>
      </c>
      <c r="D2166" s="50" t="s">
        <v>10995</v>
      </c>
      <c r="E2166" s="50" t="s">
        <v>10995</v>
      </c>
      <c r="F2166" s="50" t="s">
        <v>10995</v>
      </c>
      <c r="G2166" s="50" t="s">
        <v>10995</v>
      </c>
      <c r="H2166" s="50" t="s">
        <v>10995</v>
      </c>
    </row>
    <row r="2167" ht="61.5" customHeight="1" spans="1:8">
      <c r="A2167" s="55" t="s">
        <v>11342</v>
      </c>
      <c r="B2167" s="59" t="s">
        <v>10994</v>
      </c>
      <c r="C2167" s="55" t="s">
        <v>10995</v>
      </c>
      <c r="D2167" s="55" t="s">
        <v>10995</v>
      </c>
      <c r="E2167" s="55" t="s">
        <v>10995</v>
      </c>
      <c r="F2167" s="55" t="s">
        <v>10995</v>
      </c>
      <c r="G2167" s="55" t="s">
        <v>10995</v>
      </c>
      <c r="H2167" s="55" t="s">
        <v>10995</v>
      </c>
    </row>
    <row r="2168" ht="106.5" customHeight="1" spans="1:8">
      <c r="A2168" s="55" t="s">
        <v>11343</v>
      </c>
      <c r="B2168" s="59" t="s">
        <v>10994</v>
      </c>
      <c r="C2168" s="55" t="s">
        <v>10995</v>
      </c>
      <c r="D2168" s="55" t="s">
        <v>10995</v>
      </c>
      <c r="E2168" s="55" t="s">
        <v>10995</v>
      </c>
      <c r="F2168" s="55" t="s">
        <v>10995</v>
      </c>
      <c r="G2168" s="55" t="s">
        <v>10995</v>
      </c>
      <c r="H2168" s="55" t="s">
        <v>10995</v>
      </c>
    </row>
    <row r="2169" ht="91.5" customHeight="1" spans="1:8">
      <c r="A2169" s="55" t="s">
        <v>11344</v>
      </c>
      <c r="B2169" s="59" t="s">
        <v>10994</v>
      </c>
      <c r="C2169" s="55" t="s">
        <v>10995</v>
      </c>
      <c r="D2169" s="55" t="s">
        <v>10995</v>
      </c>
      <c r="E2169" s="55" t="s">
        <v>10995</v>
      </c>
      <c r="F2169" s="55" t="s">
        <v>10995</v>
      </c>
      <c r="G2169" s="55" t="s">
        <v>10995</v>
      </c>
      <c r="H2169" s="55" t="s">
        <v>10995</v>
      </c>
    </row>
    <row r="2170" ht="46.5" customHeight="1" spans="1:8">
      <c r="A2170" s="50" t="s">
        <v>11345</v>
      </c>
      <c r="B2170" s="57" t="s">
        <v>10994</v>
      </c>
      <c r="C2170" s="50" t="s">
        <v>10995</v>
      </c>
      <c r="D2170" s="50" t="s">
        <v>10995</v>
      </c>
      <c r="E2170" s="50" t="s">
        <v>10995</v>
      </c>
      <c r="F2170" s="50" t="s">
        <v>10995</v>
      </c>
      <c r="G2170" s="50" t="s">
        <v>10995</v>
      </c>
      <c r="H2170" s="50" t="s">
        <v>10995</v>
      </c>
    </row>
    <row r="2171" ht="106.5" customHeight="1" spans="1:8">
      <c r="A2171" s="50" t="s">
        <v>11346</v>
      </c>
      <c r="B2171" s="57" t="s">
        <v>10994</v>
      </c>
      <c r="C2171" s="50" t="s">
        <v>10995</v>
      </c>
      <c r="D2171" s="50" t="s">
        <v>10995</v>
      </c>
      <c r="E2171" s="50" t="s">
        <v>10995</v>
      </c>
      <c r="F2171" s="50" t="s">
        <v>10995</v>
      </c>
      <c r="G2171" s="50" t="s">
        <v>10995</v>
      </c>
      <c r="H2171" s="50" t="s">
        <v>10995</v>
      </c>
    </row>
    <row r="2172" ht="61.5" customHeight="1" spans="1:8">
      <c r="A2172" s="50" t="s">
        <v>11347</v>
      </c>
      <c r="B2172" s="57" t="s">
        <v>10994</v>
      </c>
      <c r="C2172" s="50" t="s">
        <v>10995</v>
      </c>
      <c r="D2172" s="50" t="s">
        <v>10995</v>
      </c>
      <c r="E2172" s="50" t="s">
        <v>10995</v>
      </c>
      <c r="F2172" s="50" t="s">
        <v>10995</v>
      </c>
      <c r="G2172" s="50" t="s">
        <v>10995</v>
      </c>
      <c r="H2172" s="50" t="s">
        <v>10995</v>
      </c>
    </row>
    <row r="2173" ht="76.5" customHeight="1" spans="1:8">
      <c r="A2173" s="50" t="s">
        <v>11348</v>
      </c>
      <c r="B2173" s="57" t="s">
        <v>10994</v>
      </c>
      <c r="C2173" s="50" t="s">
        <v>10995</v>
      </c>
      <c r="D2173" s="50" t="s">
        <v>10995</v>
      </c>
      <c r="E2173" s="50" t="s">
        <v>10995</v>
      </c>
      <c r="F2173" s="50" t="s">
        <v>10995</v>
      </c>
      <c r="G2173" s="50" t="s">
        <v>10995</v>
      </c>
      <c r="H2173" s="50" t="s">
        <v>10995</v>
      </c>
    </row>
    <row r="2174" ht="91.5" customHeight="1" spans="1:8">
      <c r="A2174" s="50" t="s">
        <v>11349</v>
      </c>
      <c r="B2174" s="57" t="s">
        <v>10994</v>
      </c>
      <c r="C2174" s="50" t="s">
        <v>10995</v>
      </c>
      <c r="D2174" s="50" t="s">
        <v>10995</v>
      </c>
      <c r="E2174" s="50" t="s">
        <v>10995</v>
      </c>
      <c r="F2174" s="50" t="s">
        <v>10995</v>
      </c>
      <c r="G2174" s="50" t="s">
        <v>10995</v>
      </c>
      <c r="H2174" s="50" t="s">
        <v>10995</v>
      </c>
    </row>
    <row r="2175" ht="106.5" customHeight="1" spans="1:8">
      <c r="A2175" s="50" t="s">
        <v>11350</v>
      </c>
      <c r="B2175" s="57" t="s">
        <v>10994</v>
      </c>
      <c r="C2175" s="50" t="s">
        <v>10995</v>
      </c>
      <c r="D2175" s="50" t="s">
        <v>10995</v>
      </c>
      <c r="E2175" s="50" t="s">
        <v>10995</v>
      </c>
      <c r="F2175" s="50" t="s">
        <v>10995</v>
      </c>
      <c r="G2175" s="50" t="s">
        <v>10995</v>
      </c>
      <c r="H2175" s="50" t="s">
        <v>10995</v>
      </c>
    </row>
    <row r="2176" ht="106.5" customHeight="1" spans="1:8">
      <c r="A2176" s="50" t="s">
        <v>11351</v>
      </c>
      <c r="B2176" s="57" t="s">
        <v>10994</v>
      </c>
      <c r="C2176" s="50" t="s">
        <v>10995</v>
      </c>
      <c r="D2176" s="50" t="s">
        <v>10995</v>
      </c>
      <c r="E2176" s="50" t="s">
        <v>10995</v>
      </c>
      <c r="F2176" s="50" t="s">
        <v>10995</v>
      </c>
      <c r="G2176" s="50" t="s">
        <v>10995</v>
      </c>
      <c r="H2176" s="50" t="s">
        <v>10995</v>
      </c>
    </row>
    <row r="2177" ht="31.5" customHeight="1" spans="1:8">
      <c r="A2177" s="50" t="s">
        <v>11352</v>
      </c>
      <c r="B2177" s="57" t="s">
        <v>10994</v>
      </c>
      <c r="C2177" s="50" t="s">
        <v>10995</v>
      </c>
      <c r="D2177" s="50" t="s">
        <v>10995</v>
      </c>
      <c r="E2177" s="50" t="s">
        <v>10995</v>
      </c>
      <c r="F2177" s="50" t="s">
        <v>10995</v>
      </c>
      <c r="G2177" s="50" t="s">
        <v>10995</v>
      </c>
      <c r="H2177" s="50" t="s">
        <v>10995</v>
      </c>
    </row>
    <row r="2178" ht="31.5" customHeight="1" spans="1:8">
      <c r="A2178" s="50" t="s">
        <v>11353</v>
      </c>
      <c r="B2178" s="57" t="s">
        <v>10994</v>
      </c>
      <c r="C2178" s="50" t="s">
        <v>10995</v>
      </c>
      <c r="D2178" s="50" t="s">
        <v>10995</v>
      </c>
      <c r="E2178" s="50" t="s">
        <v>10995</v>
      </c>
      <c r="F2178" s="50" t="s">
        <v>10995</v>
      </c>
      <c r="G2178" s="50" t="s">
        <v>10995</v>
      </c>
      <c r="H2178" s="50" t="s">
        <v>10995</v>
      </c>
    </row>
    <row r="2179" ht="46.5" customHeight="1" spans="1:8">
      <c r="A2179" s="50" t="s">
        <v>11354</v>
      </c>
      <c r="B2179" s="57" t="s">
        <v>10994</v>
      </c>
      <c r="C2179" s="50" t="s">
        <v>10995</v>
      </c>
      <c r="D2179" s="50" t="s">
        <v>10995</v>
      </c>
      <c r="E2179" s="50" t="s">
        <v>10995</v>
      </c>
      <c r="F2179" s="50" t="s">
        <v>10995</v>
      </c>
      <c r="G2179" s="50" t="s">
        <v>10995</v>
      </c>
      <c r="H2179" s="50" t="s">
        <v>10995</v>
      </c>
    </row>
    <row r="2180" ht="61.5" customHeight="1" spans="1:8">
      <c r="A2180" s="50" t="s">
        <v>11355</v>
      </c>
      <c r="B2180" s="57" t="s">
        <v>10994</v>
      </c>
      <c r="C2180" s="50" t="s">
        <v>10995</v>
      </c>
      <c r="D2180" s="50" t="s">
        <v>10995</v>
      </c>
      <c r="E2180" s="50" t="s">
        <v>10995</v>
      </c>
      <c r="F2180" s="50" t="s">
        <v>10995</v>
      </c>
      <c r="G2180" s="50" t="s">
        <v>10995</v>
      </c>
      <c r="H2180" s="50" t="s">
        <v>10995</v>
      </c>
    </row>
    <row r="2181" ht="46.5" customHeight="1" spans="1:8">
      <c r="A2181" s="50" t="s">
        <v>11356</v>
      </c>
      <c r="B2181" s="57" t="s">
        <v>10994</v>
      </c>
      <c r="C2181" s="50" t="s">
        <v>10995</v>
      </c>
      <c r="D2181" s="50" t="s">
        <v>10995</v>
      </c>
      <c r="E2181" s="50" t="s">
        <v>10995</v>
      </c>
      <c r="F2181" s="50" t="s">
        <v>10995</v>
      </c>
      <c r="G2181" s="50" t="s">
        <v>10995</v>
      </c>
      <c r="H2181" s="50" t="s">
        <v>10995</v>
      </c>
    </row>
    <row r="2182" ht="61.5" customHeight="1" spans="1:8">
      <c r="A2182" s="50" t="s">
        <v>11357</v>
      </c>
      <c r="B2182" s="57" t="s">
        <v>10994</v>
      </c>
      <c r="C2182" s="50" t="s">
        <v>10995</v>
      </c>
      <c r="D2182" s="50" t="s">
        <v>10995</v>
      </c>
      <c r="E2182" s="50" t="s">
        <v>10995</v>
      </c>
      <c r="F2182" s="50" t="s">
        <v>10995</v>
      </c>
      <c r="G2182" s="50" t="s">
        <v>10995</v>
      </c>
      <c r="H2182" s="50" t="s">
        <v>10995</v>
      </c>
    </row>
    <row r="2183" ht="136.5" customHeight="1" spans="1:8">
      <c r="A2183" s="50" t="s">
        <v>11358</v>
      </c>
      <c r="B2183" s="57" t="s">
        <v>10994</v>
      </c>
      <c r="C2183" s="50" t="s">
        <v>10995</v>
      </c>
      <c r="D2183" s="50" t="s">
        <v>10995</v>
      </c>
      <c r="E2183" s="50" t="s">
        <v>10995</v>
      </c>
      <c r="F2183" s="50" t="s">
        <v>10995</v>
      </c>
      <c r="G2183" s="50" t="s">
        <v>10995</v>
      </c>
      <c r="H2183" s="50" t="s">
        <v>10995</v>
      </c>
    </row>
    <row r="2184" ht="76.5" customHeight="1" spans="1:8">
      <c r="A2184" s="50" t="s">
        <v>11359</v>
      </c>
      <c r="B2184" s="57" t="s">
        <v>10994</v>
      </c>
      <c r="C2184" s="50" t="s">
        <v>10995</v>
      </c>
      <c r="D2184" s="50" t="s">
        <v>10995</v>
      </c>
      <c r="E2184" s="50" t="s">
        <v>10995</v>
      </c>
      <c r="F2184" s="50" t="s">
        <v>10995</v>
      </c>
      <c r="G2184" s="50" t="s">
        <v>10995</v>
      </c>
      <c r="H2184" s="50" t="s">
        <v>10995</v>
      </c>
    </row>
    <row r="2185" ht="121.5" customHeight="1" spans="1:8">
      <c r="A2185" s="50" t="s">
        <v>11360</v>
      </c>
      <c r="B2185" s="57" t="s">
        <v>10994</v>
      </c>
      <c r="C2185" s="50" t="s">
        <v>10995</v>
      </c>
      <c r="D2185" s="50" t="s">
        <v>10995</v>
      </c>
      <c r="E2185" s="50" t="s">
        <v>10995</v>
      </c>
      <c r="F2185" s="50" t="s">
        <v>10995</v>
      </c>
      <c r="G2185" s="50" t="s">
        <v>10995</v>
      </c>
      <c r="H2185" s="50" t="s">
        <v>10995</v>
      </c>
    </row>
    <row r="2186" ht="91.5" customHeight="1" spans="1:8">
      <c r="A2186" s="50" t="s">
        <v>11361</v>
      </c>
      <c r="B2186" s="57" t="s">
        <v>10994</v>
      </c>
      <c r="C2186" s="50" t="s">
        <v>10995</v>
      </c>
      <c r="D2186" s="50" t="s">
        <v>10995</v>
      </c>
      <c r="E2186" s="50" t="s">
        <v>10995</v>
      </c>
      <c r="F2186" s="50" t="s">
        <v>10995</v>
      </c>
      <c r="G2186" s="50" t="s">
        <v>10995</v>
      </c>
      <c r="H2186" s="50" t="s">
        <v>10995</v>
      </c>
    </row>
    <row r="2187" ht="61.5" customHeight="1" spans="1:8">
      <c r="A2187" s="52" t="s">
        <v>11362</v>
      </c>
      <c r="B2187" s="58" t="s">
        <v>10994</v>
      </c>
      <c r="C2187" s="52" t="s">
        <v>10995</v>
      </c>
      <c r="D2187" s="52" t="s">
        <v>10995</v>
      </c>
      <c r="E2187" s="52" t="s">
        <v>10995</v>
      </c>
      <c r="F2187" s="52" t="s">
        <v>10995</v>
      </c>
      <c r="G2187" s="52" t="s">
        <v>10995</v>
      </c>
      <c r="H2187" s="52" t="s">
        <v>10995</v>
      </c>
    </row>
    <row r="2188" ht="91.5" customHeight="1" spans="1:8">
      <c r="A2188" s="50" t="s">
        <v>11363</v>
      </c>
      <c r="B2188" s="57" t="s">
        <v>10994</v>
      </c>
      <c r="C2188" s="50" t="s">
        <v>10995</v>
      </c>
      <c r="D2188" s="50" t="s">
        <v>10995</v>
      </c>
      <c r="E2188" s="50" t="s">
        <v>10995</v>
      </c>
      <c r="F2188" s="50" t="s">
        <v>10995</v>
      </c>
      <c r="G2188" s="50" t="s">
        <v>10995</v>
      </c>
      <c r="H2188" s="50" t="s">
        <v>10995</v>
      </c>
    </row>
    <row r="2189" ht="61.5" customHeight="1" spans="1:8">
      <c r="A2189" s="50" t="s">
        <v>11364</v>
      </c>
      <c r="B2189" s="57" t="s">
        <v>10994</v>
      </c>
      <c r="C2189" s="50" t="s">
        <v>10995</v>
      </c>
      <c r="D2189" s="50" t="s">
        <v>10995</v>
      </c>
      <c r="E2189" s="50" t="s">
        <v>10995</v>
      </c>
      <c r="F2189" s="50" t="s">
        <v>10995</v>
      </c>
      <c r="G2189" s="50" t="s">
        <v>10995</v>
      </c>
      <c r="H2189" s="50" t="s">
        <v>10995</v>
      </c>
    </row>
    <row r="2190" ht="46.5" customHeight="1" spans="1:8">
      <c r="A2190" s="50" t="s">
        <v>11365</v>
      </c>
      <c r="B2190" s="57" t="s">
        <v>10994</v>
      </c>
      <c r="C2190" s="50" t="s">
        <v>10995</v>
      </c>
      <c r="D2190" s="50" t="s">
        <v>10995</v>
      </c>
      <c r="E2190" s="50" t="s">
        <v>10995</v>
      </c>
      <c r="F2190" s="50" t="s">
        <v>10995</v>
      </c>
      <c r="G2190" s="50" t="s">
        <v>10995</v>
      </c>
      <c r="H2190" s="50" t="s">
        <v>10995</v>
      </c>
    </row>
    <row r="2191" ht="91.5" customHeight="1" spans="1:8">
      <c r="A2191" s="50" t="s">
        <v>11366</v>
      </c>
      <c r="B2191" s="57" t="s">
        <v>10994</v>
      </c>
      <c r="C2191" s="50" t="s">
        <v>10995</v>
      </c>
      <c r="D2191" s="50" t="s">
        <v>10995</v>
      </c>
      <c r="E2191" s="50" t="s">
        <v>10995</v>
      </c>
      <c r="F2191" s="50" t="s">
        <v>10995</v>
      </c>
      <c r="G2191" s="50" t="s">
        <v>10995</v>
      </c>
      <c r="H2191" s="50" t="s">
        <v>10995</v>
      </c>
    </row>
    <row r="2192" ht="31.5" customHeight="1" spans="1:8">
      <c r="A2192" s="50" t="s">
        <v>11367</v>
      </c>
      <c r="B2192" s="57" t="s">
        <v>10994</v>
      </c>
      <c r="C2192" s="50" t="s">
        <v>10995</v>
      </c>
      <c r="D2192" s="50" t="s">
        <v>10995</v>
      </c>
      <c r="E2192" s="50" t="s">
        <v>10995</v>
      </c>
      <c r="F2192" s="50" t="s">
        <v>10995</v>
      </c>
      <c r="G2192" s="50" t="s">
        <v>10995</v>
      </c>
      <c r="H2192" s="50" t="s">
        <v>10995</v>
      </c>
    </row>
    <row r="2193" ht="61.5" customHeight="1" spans="1:8">
      <c r="A2193" s="50" t="s">
        <v>11368</v>
      </c>
      <c r="B2193" s="57" t="s">
        <v>10994</v>
      </c>
      <c r="C2193" s="50" t="s">
        <v>10995</v>
      </c>
      <c r="D2193" s="50" t="s">
        <v>10995</v>
      </c>
      <c r="E2193" s="50" t="s">
        <v>10995</v>
      </c>
      <c r="F2193" s="50" t="s">
        <v>10995</v>
      </c>
      <c r="G2193" s="50" t="s">
        <v>10995</v>
      </c>
      <c r="H2193" s="50" t="s">
        <v>10995</v>
      </c>
    </row>
    <row r="2194" ht="46.5" customHeight="1" spans="1:8">
      <c r="A2194" s="52" t="s">
        <v>11369</v>
      </c>
      <c r="B2194" s="58" t="s">
        <v>10994</v>
      </c>
      <c r="C2194" s="52" t="s">
        <v>10995</v>
      </c>
      <c r="D2194" s="52" t="s">
        <v>10995</v>
      </c>
      <c r="E2194" s="52" t="s">
        <v>10995</v>
      </c>
      <c r="F2194" s="52" t="s">
        <v>10995</v>
      </c>
      <c r="G2194" s="52" t="s">
        <v>10995</v>
      </c>
      <c r="H2194" s="52" t="s">
        <v>10995</v>
      </c>
    </row>
    <row r="2195" ht="31.5" customHeight="1" spans="1:8">
      <c r="A2195" s="50" t="s">
        <v>11370</v>
      </c>
      <c r="B2195" s="57" t="s">
        <v>10994</v>
      </c>
      <c r="C2195" s="50" t="s">
        <v>10995</v>
      </c>
      <c r="D2195" s="50" t="s">
        <v>10995</v>
      </c>
      <c r="E2195" s="50" t="s">
        <v>10995</v>
      </c>
      <c r="F2195" s="50" t="s">
        <v>10995</v>
      </c>
      <c r="G2195" s="50" t="s">
        <v>10995</v>
      </c>
      <c r="H2195" s="50" t="s">
        <v>10995</v>
      </c>
    </row>
    <row r="2196" ht="46.5" customHeight="1" spans="1:8">
      <c r="A2196" s="50" t="s">
        <v>11371</v>
      </c>
      <c r="B2196" s="57" t="s">
        <v>10994</v>
      </c>
      <c r="C2196" s="50" t="s">
        <v>10995</v>
      </c>
      <c r="D2196" s="50" t="s">
        <v>10995</v>
      </c>
      <c r="E2196" s="50" t="s">
        <v>10995</v>
      </c>
      <c r="F2196" s="50" t="s">
        <v>10995</v>
      </c>
      <c r="G2196" s="50" t="s">
        <v>10995</v>
      </c>
      <c r="H2196" s="50" t="s">
        <v>10995</v>
      </c>
    </row>
    <row r="2197" ht="91.5" customHeight="1" spans="1:8">
      <c r="A2197" s="55" t="s">
        <v>11372</v>
      </c>
      <c r="B2197" s="59" t="s">
        <v>10994</v>
      </c>
      <c r="C2197" s="55" t="s">
        <v>10995</v>
      </c>
      <c r="D2197" s="55" t="s">
        <v>10995</v>
      </c>
      <c r="E2197" s="55" t="s">
        <v>10995</v>
      </c>
      <c r="F2197" s="55" t="s">
        <v>10995</v>
      </c>
      <c r="G2197" s="55" t="s">
        <v>10995</v>
      </c>
      <c r="H2197" s="55" t="s">
        <v>10995</v>
      </c>
    </row>
    <row r="2198" ht="61.5" customHeight="1" spans="1:8">
      <c r="A2198" s="50" t="s">
        <v>11373</v>
      </c>
      <c r="B2198" s="57" t="s">
        <v>10994</v>
      </c>
      <c r="C2198" s="50" t="s">
        <v>10995</v>
      </c>
      <c r="D2198" s="50" t="s">
        <v>10995</v>
      </c>
      <c r="E2198" s="50" t="s">
        <v>10995</v>
      </c>
      <c r="F2198" s="50" t="s">
        <v>10995</v>
      </c>
      <c r="G2198" s="50" t="s">
        <v>10995</v>
      </c>
      <c r="H2198" s="50" t="s">
        <v>10995</v>
      </c>
    </row>
    <row r="2199" ht="136.5" customHeight="1" spans="1:8">
      <c r="A2199" s="50" t="s">
        <v>11374</v>
      </c>
      <c r="B2199" s="57" t="s">
        <v>10994</v>
      </c>
      <c r="C2199" s="50" t="s">
        <v>10995</v>
      </c>
      <c r="D2199" s="50" t="s">
        <v>10995</v>
      </c>
      <c r="E2199" s="50" t="s">
        <v>10995</v>
      </c>
      <c r="F2199" s="50" t="s">
        <v>10995</v>
      </c>
      <c r="G2199" s="50" t="s">
        <v>10995</v>
      </c>
      <c r="H2199" s="50" t="s">
        <v>10995</v>
      </c>
    </row>
    <row r="2200" ht="46.5" customHeight="1" spans="1:8">
      <c r="A2200" s="50" t="s">
        <v>11375</v>
      </c>
      <c r="B2200" s="57" t="s">
        <v>10994</v>
      </c>
      <c r="C2200" s="50" t="s">
        <v>10995</v>
      </c>
      <c r="D2200" s="50" t="s">
        <v>10995</v>
      </c>
      <c r="E2200" s="50" t="s">
        <v>10995</v>
      </c>
      <c r="F2200" s="50" t="s">
        <v>10995</v>
      </c>
      <c r="G2200" s="50" t="s">
        <v>10995</v>
      </c>
      <c r="H2200" s="50" t="s">
        <v>10995</v>
      </c>
    </row>
    <row r="2201" ht="61.5" customHeight="1" spans="1:8">
      <c r="A2201" s="50" t="s">
        <v>11376</v>
      </c>
      <c r="B2201" s="57" t="s">
        <v>10994</v>
      </c>
      <c r="C2201" s="50" t="s">
        <v>10995</v>
      </c>
      <c r="D2201" s="50" t="s">
        <v>10995</v>
      </c>
      <c r="E2201" s="50" t="s">
        <v>10995</v>
      </c>
      <c r="F2201" s="50" t="s">
        <v>10995</v>
      </c>
      <c r="G2201" s="50" t="s">
        <v>10995</v>
      </c>
      <c r="H2201" s="50" t="s">
        <v>10995</v>
      </c>
    </row>
    <row r="2202" ht="46.5" customHeight="1" spans="1:8">
      <c r="A2202" s="50" t="s">
        <v>11377</v>
      </c>
      <c r="B2202" s="57" t="s">
        <v>10994</v>
      </c>
      <c r="C2202" s="50" t="s">
        <v>10995</v>
      </c>
      <c r="D2202" s="50" t="s">
        <v>10995</v>
      </c>
      <c r="E2202" s="50" t="s">
        <v>10995</v>
      </c>
      <c r="F2202" s="50" t="s">
        <v>10995</v>
      </c>
      <c r="G2202" s="50" t="s">
        <v>10995</v>
      </c>
      <c r="H2202" s="50" t="s">
        <v>10995</v>
      </c>
    </row>
    <row r="2203" ht="46.5" customHeight="1" spans="1:8">
      <c r="A2203" s="50" t="s">
        <v>11378</v>
      </c>
      <c r="B2203" s="57" t="s">
        <v>10994</v>
      </c>
      <c r="C2203" s="50" t="s">
        <v>10995</v>
      </c>
      <c r="D2203" s="50" t="s">
        <v>10995</v>
      </c>
      <c r="E2203" s="50" t="s">
        <v>10995</v>
      </c>
      <c r="F2203" s="50" t="s">
        <v>10995</v>
      </c>
      <c r="G2203" s="50" t="s">
        <v>10995</v>
      </c>
      <c r="H2203" s="50" t="s">
        <v>10995</v>
      </c>
    </row>
    <row r="2204" ht="61.5" customHeight="1" spans="1:8">
      <c r="A2204" s="50" t="s">
        <v>11379</v>
      </c>
      <c r="B2204" s="57" t="s">
        <v>10994</v>
      </c>
      <c r="C2204" s="50" t="s">
        <v>10995</v>
      </c>
      <c r="D2204" s="50" t="s">
        <v>10995</v>
      </c>
      <c r="E2204" s="50" t="s">
        <v>10995</v>
      </c>
      <c r="F2204" s="50" t="s">
        <v>10995</v>
      </c>
      <c r="G2204" s="50" t="s">
        <v>10995</v>
      </c>
      <c r="H2204" s="50" t="s">
        <v>10995</v>
      </c>
    </row>
    <row r="2205" ht="166.5" customHeight="1" spans="1:8">
      <c r="A2205" s="55" t="s">
        <v>11380</v>
      </c>
      <c r="B2205" s="59" t="s">
        <v>10994</v>
      </c>
      <c r="C2205" s="55" t="s">
        <v>10995</v>
      </c>
      <c r="D2205" s="55" t="s">
        <v>10995</v>
      </c>
      <c r="E2205" s="55" t="s">
        <v>10995</v>
      </c>
      <c r="F2205" s="55" t="s">
        <v>10995</v>
      </c>
      <c r="G2205" s="55" t="s">
        <v>10995</v>
      </c>
      <c r="H2205" s="55" t="s">
        <v>10995</v>
      </c>
    </row>
    <row r="2206" ht="91.5" customHeight="1" spans="1:8">
      <c r="A2206" s="55" t="s">
        <v>11381</v>
      </c>
      <c r="B2206" s="59" t="s">
        <v>10994</v>
      </c>
      <c r="C2206" s="55" t="s">
        <v>10995</v>
      </c>
      <c r="D2206" s="55" t="s">
        <v>10995</v>
      </c>
      <c r="E2206" s="55" t="s">
        <v>10995</v>
      </c>
      <c r="F2206" s="55" t="s">
        <v>10995</v>
      </c>
      <c r="G2206" s="55" t="s">
        <v>10995</v>
      </c>
      <c r="H2206" s="55" t="s">
        <v>10995</v>
      </c>
    </row>
    <row r="2207" ht="76.5" customHeight="1" spans="1:8">
      <c r="A2207" s="55" t="s">
        <v>11382</v>
      </c>
      <c r="B2207" s="59" t="s">
        <v>10994</v>
      </c>
      <c r="C2207" s="55" t="s">
        <v>10995</v>
      </c>
      <c r="D2207" s="55" t="s">
        <v>10995</v>
      </c>
      <c r="E2207" s="55" t="s">
        <v>10995</v>
      </c>
      <c r="F2207" s="55" t="s">
        <v>10995</v>
      </c>
      <c r="G2207" s="55" t="s">
        <v>10995</v>
      </c>
      <c r="H2207" s="55" t="s">
        <v>10995</v>
      </c>
    </row>
    <row r="2208" ht="61.5" customHeight="1" spans="1:8">
      <c r="A2208" s="55" t="s">
        <v>11383</v>
      </c>
      <c r="B2208" s="59" t="s">
        <v>10994</v>
      </c>
      <c r="C2208" s="55" t="s">
        <v>10995</v>
      </c>
      <c r="D2208" s="55" t="s">
        <v>10995</v>
      </c>
      <c r="E2208" s="55" t="s">
        <v>10995</v>
      </c>
      <c r="F2208" s="55" t="s">
        <v>10995</v>
      </c>
      <c r="G2208" s="55" t="s">
        <v>10995</v>
      </c>
      <c r="H2208" s="55" t="s">
        <v>10995</v>
      </c>
    </row>
    <row r="2209" ht="46.5" customHeight="1" spans="1:8">
      <c r="A2209" s="50" t="s">
        <v>11384</v>
      </c>
      <c r="B2209" s="57" t="s">
        <v>10994</v>
      </c>
      <c r="C2209" s="50" t="s">
        <v>10995</v>
      </c>
      <c r="D2209" s="50" t="s">
        <v>10995</v>
      </c>
      <c r="E2209" s="50" t="s">
        <v>10995</v>
      </c>
      <c r="F2209" s="50" t="s">
        <v>10995</v>
      </c>
      <c r="G2209" s="50" t="s">
        <v>10995</v>
      </c>
      <c r="H2209" s="50" t="s">
        <v>10995</v>
      </c>
    </row>
    <row r="2210" ht="46.5" customHeight="1" spans="1:8">
      <c r="A2210" s="52" t="s">
        <v>8361</v>
      </c>
      <c r="B2210" s="58" t="s">
        <v>10994</v>
      </c>
      <c r="C2210" s="52" t="s">
        <v>10995</v>
      </c>
      <c r="D2210" s="52" t="s">
        <v>10995</v>
      </c>
      <c r="E2210" s="52" t="s">
        <v>10995</v>
      </c>
      <c r="F2210" s="52" t="s">
        <v>10995</v>
      </c>
      <c r="G2210" s="52" t="s">
        <v>10995</v>
      </c>
      <c r="H2210" s="52" t="s">
        <v>10995</v>
      </c>
    </row>
    <row r="2211" ht="91.5" customHeight="1" spans="1:8">
      <c r="A2211" s="55" t="s">
        <v>11385</v>
      </c>
      <c r="B2211" s="59" t="s">
        <v>10994</v>
      </c>
      <c r="C2211" s="55" t="s">
        <v>10995</v>
      </c>
      <c r="D2211" s="55" t="s">
        <v>10995</v>
      </c>
      <c r="E2211" s="55" t="s">
        <v>10995</v>
      </c>
      <c r="F2211" s="55" t="s">
        <v>10995</v>
      </c>
      <c r="G2211" s="55" t="s">
        <v>10995</v>
      </c>
      <c r="H2211" s="55" t="s">
        <v>10995</v>
      </c>
    </row>
    <row r="2212" ht="61.5" customHeight="1" spans="1:8">
      <c r="A2212" s="50" t="s">
        <v>11386</v>
      </c>
      <c r="B2212" s="57" t="s">
        <v>10994</v>
      </c>
      <c r="C2212" s="50" t="s">
        <v>10995</v>
      </c>
      <c r="D2212" s="50" t="s">
        <v>10995</v>
      </c>
      <c r="E2212" s="50" t="s">
        <v>10995</v>
      </c>
      <c r="F2212" s="50" t="s">
        <v>10995</v>
      </c>
      <c r="G2212" s="50" t="s">
        <v>10995</v>
      </c>
      <c r="H2212" s="50" t="s">
        <v>10995</v>
      </c>
    </row>
    <row r="2213" ht="61.5" customHeight="1" spans="1:8">
      <c r="A2213" s="50" t="s">
        <v>11387</v>
      </c>
      <c r="B2213" s="57" t="s">
        <v>10994</v>
      </c>
      <c r="C2213" s="50" t="s">
        <v>10995</v>
      </c>
      <c r="D2213" s="50" t="s">
        <v>10995</v>
      </c>
      <c r="E2213" s="50" t="s">
        <v>10995</v>
      </c>
      <c r="F2213" s="50" t="s">
        <v>10995</v>
      </c>
      <c r="G2213" s="50" t="s">
        <v>10995</v>
      </c>
      <c r="H2213" s="50" t="s">
        <v>10995</v>
      </c>
    </row>
    <row r="2214" ht="31.5" customHeight="1" spans="1:8">
      <c r="A2214" s="50" t="s">
        <v>9325</v>
      </c>
      <c r="B2214" s="57" t="s">
        <v>10994</v>
      </c>
      <c r="C2214" s="50" t="s">
        <v>10995</v>
      </c>
      <c r="D2214" s="50" t="s">
        <v>10995</v>
      </c>
      <c r="E2214" s="50" t="s">
        <v>10995</v>
      </c>
      <c r="F2214" s="50" t="s">
        <v>10995</v>
      </c>
      <c r="G2214" s="50" t="s">
        <v>10995</v>
      </c>
      <c r="H2214" s="50" t="s">
        <v>10995</v>
      </c>
    </row>
    <row r="2215" ht="91.5" customHeight="1" spans="1:8">
      <c r="A2215" s="55" t="s">
        <v>11388</v>
      </c>
      <c r="B2215" s="59" t="s">
        <v>10994</v>
      </c>
      <c r="C2215" s="55" t="s">
        <v>10995</v>
      </c>
      <c r="D2215" s="55" t="s">
        <v>10995</v>
      </c>
      <c r="E2215" s="55" t="s">
        <v>10995</v>
      </c>
      <c r="F2215" s="55" t="s">
        <v>10995</v>
      </c>
      <c r="G2215" s="55" t="s">
        <v>10995</v>
      </c>
      <c r="H2215" s="55" t="s">
        <v>10995</v>
      </c>
    </row>
    <row r="2216" ht="61.5" customHeight="1" spans="1:8">
      <c r="A2216" s="55" t="s">
        <v>11389</v>
      </c>
      <c r="B2216" s="59" t="s">
        <v>10994</v>
      </c>
      <c r="C2216" s="55" t="s">
        <v>10995</v>
      </c>
      <c r="D2216" s="55" t="s">
        <v>10995</v>
      </c>
      <c r="E2216" s="55" t="s">
        <v>10995</v>
      </c>
      <c r="F2216" s="55" t="s">
        <v>10995</v>
      </c>
      <c r="G2216" s="55" t="s">
        <v>10995</v>
      </c>
      <c r="H2216" s="55" t="s">
        <v>10995</v>
      </c>
    </row>
    <row r="2217" ht="46.5" customHeight="1" spans="1:8">
      <c r="A2217" s="50" t="s">
        <v>11390</v>
      </c>
      <c r="B2217" s="57" t="s">
        <v>10994</v>
      </c>
      <c r="C2217" s="50" t="s">
        <v>10995</v>
      </c>
      <c r="D2217" s="50" t="s">
        <v>10995</v>
      </c>
      <c r="E2217" s="50" t="s">
        <v>10995</v>
      </c>
      <c r="F2217" s="50" t="s">
        <v>10995</v>
      </c>
      <c r="G2217" s="50" t="s">
        <v>10995</v>
      </c>
      <c r="H2217" s="50" t="s">
        <v>10995</v>
      </c>
    </row>
    <row r="2218" ht="106.5" customHeight="1" spans="1:8">
      <c r="A2218" s="50" t="s">
        <v>11391</v>
      </c>
      <c r="B2218" s="57" t="s">
        <v>10994</v>
      </c>
      <c r="C2218" s="50" t="s">
        <v>10995</v>
      </c>
      <c r="D2218" s="50" t="s">
        <v>10995</v>
      </c>
      <c r="E2218" s="50" t="s">
        <v>10995</v>
      </c>
      <c r="F2218" s="50" t="s">
        <v>10995</v>
      </c>
      <c r="G2218" s="50" t="s">
        <v>10995</v>
      </c>
      <c r="H2218" s="50" t="s">
        <v>10995</v>
      </c>
    </row>
    <row r="2219" ht="46.5" customHeight="1" spans="1:8">
      <c r="A2219" s="50" t="s">
        <v>11392</v>
      </c>
      <c r="B2219" s="57" t="s">
        <v>10994</v>
      </c>
      <c r="C2219" s="50" t="s">
        <v>10995</v>
      </c>
      <c r="D2219" s="50" t="s">
        <v>10995</v>
      </c>
      <c r="E2219" s="50" t="s">
        <v>10995</v>
      </c>
      <c r="F2219" s="50" t="s">
        <v>10995</v>
      </c>
      <c r="G2219" s="50" t="s">
        <v>10995</v>
      </c>
      <c r="H2219" s="50" t="s">
        <v>10995</v>
      </c>
    </row>
    <row r="2220" ht="76.5" customHeight="1" spans="1:8">
      <c r="A2220" s="50" t="s">
        <v>11393</v>
      </c>
      <c r="B2220" s="57" t="s">
        <v>10994</v>
      </c>
      <c r="C2220" s="50" t="s">
        <v>10995</v>
      </c>
      <c r="D2220" s="50" t="s">
        <v>10995</v>
      </c>
      <c r="E2220" s="50" t="s">
        <v>10995</v>
      </c>
      <c r="F2220" s="50" t="s">
        <v>10995</v>
      </c>
      <c r="G2220" s="50" t="s">
        <v>10995</v>
      </c>
      <c r="H2220" s="50" t="s">
        <v>10995</v>
      </c>
    </row>
    <row r="2221" ht="61.5" customHeight="1" spans="1:8">
      <c r="A2221" s="50" t="s">
        <v>11394</v>
      </c>
      <c r="B2221" s="57" t="s">
        <v>10994</v>
      </c>
      <c r="C2221" s="50" t="s">
        <v>10995</v>
      </c>
      <c r="D2221" s="50" t="s">
        <v>10995</v>
      </c>
      <c r="E2221" s="50" t="s">
        <v>10995</v>
      </c>
      <c r="F2221" s="50" t="s">
        <v>10995</v>
      </c>
      <c r="G2221" s="50" t="s">
        <v>10995</v>
      </c>
      <c r="H2221" s="50" t="s">
        <v>10995</v>
      </c>
    </row>
    <row r="2222" ht="46.5" customHeight="1" spans="1:8">
      <c r="A2222" s="50" t="s">
        <v>11395</v>
      </c>
      <c r="B2222" s="57" t="s">
        <v>10994</v>
      </c>
      <c r="C2222" s="50" t="s">
        <v>10995</v>
      </c>
      <c r="D2222" s="50" t="s">
        <v>10995</v>
      </c>
      <c r="E2222" s="50" t="s">
        <v>10995</v>
      </c>
      <c r="F2222" s="50" t="s">
        <v>10995</v>
      </c>
      <c r="G2222" s="50" t="s">
        <v>10995</v>
      </c>
      <c r="H2222" s="50" t="s">
        <v>10995</v>
      </c>
    </row>
    <row r="2223" ht="61.5" customHeight="1" spans="1:8">
      <c r="A2223" s="50" t="s">
        <v>11396</v>
      </c>
      <c r="B2223" s="57" t="s">
        <v>10994</v>
      </c>
      <c r="C2223" s="50" t="s">
        <v>10995</v>
      </c>
      <c r="D2223" s="50" t="s">
        <v>10995</v>
      </c>
      <c r="E2223" s="50" t="s">
        <v>10995</v>
      </c>
      <c r="F2223" s="50" t="s">
        <v>10995</v>
      </c>
      <c r="G2223" s="50" t="s">
        <v>10995</v>
      </c>
      <c r="H2223" s="50" t="s">
        <v>10995</v>
      </c>
    </row>
    <row r="2224" ht="61.5" customHeight="1" spans="1:8">
      <c r="A2224" s="50" t="s">
        <v>11397</v>
      </c>
      <c r="B2224" s="57" t="s">
        <v>10994</v>
      </c>
      <c r="C2224" s="50" t="s">
        <v>10995</v>
      </c>
      <c r="D2224" s="50" t="s">
        <v>10995</v>
      </c>
      <c r="E2224" s="50" t="s">
        <v>10995</v>
      </c>
      <c r="F2224" s="50" t="s">
        <v>10995</v>
      </c>
      <c r="G2224" s="50" t="s">
        <v>10995</v>
      </c>
      <c r="H2224" s="50" t="s">
        <v>10995</v>
      </c>
    </row>
    <row r="2225" ht="61.5" customHeight="1" spans="1:8">
      <c r="A2225" s="50" t="s">
        <v>11398</v>
      </c>
      <c r="B2225" s="57" t="s">
        <v>10994</v>
      </c>
      <c r="C2225" s="50" t="s">
        <v>10995</v>
      </c>
      <c r="D2225" s="50" t="s">
        <v>10995</v>
      </c>
      <c r="E2225" s="50" t="s">
        <v>10995</v>
      </c>
      <c r="F2225" s="50" t="s">
        <v>10995</v>
      </c>
      <c r="G2225" s="50" t="s">
        <v>10995</v>
      </c>
      <c r="H2225" s="50" t="s">
        <v>10995</v>
      </c>
    </row>
    <row r="2226" ht="151.5" customHeight="1" spans="1:8">
      <c r="A2226" s="50" t="s">
        <v>11399</v>
      </c>
      <c r="B2226" s="57" t="s">
        <v>10994</v>
      </c>
      <c r="C2226" s="50" t="s">
        <v>10995</v>
      </c>
      <c r="D2226" s="50" t="s">
        <v>10995</v>
      </c>
      <c r="E2226" s="50" t="s">
        <v>10995</v>
      </c>
      <c r="F2226" s="50" t="s">
        <v>10995</v>
      </c>
      <c r="G2226" s="50" t="s">
        <v>10995</v>
      </c>
      <c r="H2226" s="50" t="s">
        <v>10995</v>
      </c>
    </row>
    <row r="2227" ht="76.5" customHeight="1" spans="1:8">
      <c r="A2227" s="50" t="s">
        <v>11400</v>
      </c>
      <c r="B2227" s="57" t="s">
        <v>10994</v>
      </c>
      <c r="C2227" s="50" t="s">
        <v>10995</v>
      </c>
      <c r="D2227" s="50" t="s">
        <v>10995</v>
      </c>
      <c r="E2227" s="50" t="s">
        <v>10995</v>
      </c>
      <c r="F2227" s="50" t="s">
        <v>10995</v>
      </c>
      <c r="G2227" s="50" t="s">
        <v>10995</v>
      </c>
      <c r="H2227" s="50" t="s">
        <v>10995</v>
      </c>
    </row>
    <row r="2228" ht="31.5" customHeight="1" spans="1:8">
      <c r="A2228" s="50" t="s">
        <v>11401</v>
      </c>
      <c r="B2228" s="57" t="s">
        <v>10994</v>
      </c>
      <c r="C2228" s="50" t="s">
        <v>10995</v>
      </c>
      <c r="D2228" s="50" t="s">
        <v>10995</v>
      </c>
      <c r="E2228" s="50" t="s">
        <v>10995</v>
      </c>
      <c r="F2228" s="50" t="s">
        <v>10995</v>
      </c>
      <c r="G2228" s="50" t="s">
        <v>10995</v>
      </c>
      <c r="H2228" s="50" t="s">
        <v>10995</v>
      </c>
    </row>
    <row r="2229" ht="106.5" customHeight="1" spans="1:8">
      <c r="A2229" s="50" t="s">
        <v>11402</v>
      </c>
      <c r="B2229" s="57" t="s">
        <v>10994</v>
      </c>
      <c r="C2229" s="50" t="s">
        <v>10995</v>
      </c>
      <c r="D2229" s="50" t="s">
        <v>10995</v>
      </c>
      <c r="E2229" s="50" t="s">
        <v>10995</v>
      </c>
      <c r="F2229" s="50" t="s">
        <v>10995</v>
      </c>
      <c r="G2229" s="50" t="s">
        <v>10995</v>
      </c>
      <c r="H2229" s="50" t="s">
        <v>10995</v>
      </c>
    </row>
    <row r="2230" ht="76.5" customHeight="1" spans="1:8">
      <c r="A2230" s="50" t="s">
        <v>11403</v>
      </c>
      <c r="B2230" s="57" t="s">
        <v>10994</v>
      </c>
      <c r="C2230" s="50" t="s">
        <v>10995</v>
      </c>
      <c r="D2230" s="50" t="s">
        <v>10995</v>
      </c>
      <c r="E2230" s="50" t="s">
        <v>10995</v>
      </c>
      <c r="F2230" s="50" t="s">
        <v>10995</v>
      </c>
      <c r="G2230" s="50" t="s">
        <v>10995</v>
      </c>
      <c r="H2230" s="50" t="s">
        <v>10995</v>
      </c>
    </row>
    <row r="2231" ht="76.5" customHeight="1" spans="1:8">
      <c r="A2231" s="50" t="s">
        <v>11404</v>
      </c>
      <c r="B2231" s="57" t="s">
        <v>10994</v>
      </c>
      <c r="C2231" s="50" t="s">
        <v>10995</v>
      </c>
      <c r="D2231" s="50" t="s">
        <v>10995</v>
      </c>
      <c r="E2231" s="50" t="s">
        <v>10995</v>
      </c>
      <c r="F2231" s="50" t="s">
        <v>10995</v>
      </c>
      <c r="G2231" s="50" t="s">
        <v>10995</v>
      </c>
      <c r="H2231" s="50" t="s">
        <v>10995</v>
      </c>
    </row>
    <row r="2232" ht="76.5" customHeight="1" spans="1:8">
      <c r="A2232" s="50" t="s">
        <v>11405</v>
      </c>
      <c r="B2232" s="57" t="s">
        <v>10994</v>
      </c>
      <c r="C2232" s="50" t="s">
        <v>10995</v>
      </c>
      <c r="D2232" s="50" t="s">
        <v>10995</v>
      </c>
      <c r="E2232" s="50" t="s">
        <v>10995</v>
      </c>
      <c r="F2232" s="50" t="s">
        <v>10995</v>
      </c>
      <c r="G2232" s="50" t="s">
        <v>10995</v>
      </c>
      <c r="H2232" s="50" t="s">
        <v>10995</v>
      </c>
    </row>
    <row r="2233" ht="61.5" customHeight="1" spans="1:8">
      <c r="A2233" s="50" t="s">
        <v>11406</v>
      </c>
      <c r="B2233" s="57" t="s">
        <v>10994</v>
      </c>
      <c r="C2233" s="50" t="s">
        <v>10995</v>
      </c>
      <c r="D2233" s="50" t="s">
        <v>10995</v>
      </c>
      <c r="E2233" s="50" t="s">
        <v>10995</v>
      </c>
      <c r="F2233" s="50" t="s">
        <v>10995</v>
      </c>
      <c r="G2233" s="50" t="s">
        <v>10995</v>
      </c>
      <c r="H2233" s="50" t="s">
        <v>10995</v>
      </c>
    </row>
    <row r="2234" ht="61.5" customHeight="1" spans="1:8">
      <c r="A2234" s="50" t="s">
        <v>11407</v>
      </c>
      <c r="B2234" s="57" t="s">
        <v>10994</v>
      </c>
      <c r="C2234" s="50" t="s">
        <v>10995</v>
      </c>
      <c r="D2234" s="50" t="s">
        <v>10995</v>
      </c>
      <c r="E2234" s="50" t="s">
        <v>10995</v>
      </c>
      <c r="F2234" s="50" t="s">
        <v>10995</v>
      </c>
      <c r="G2234" s="50" t="s">
        <v>10995</v>
      </c>
      <c r="H2234" s="50" t="s">
        <v>10995</v>
      </c>
    </row>
    <row r="2235" ht="46.5" customHeight="1" spans="1:8">
      <c r="A2235" s="50" t="s">
        <v>11408</v>
      </c>
      <c r="B2235" s="57" t="s">
        <v>10994</v>
      </c>
      <c r="C2235" s="50" t="s">
        <v>10995</v>
      </c>
      <c r="D2235" s="50" t="s">
        <v>10995</v>
      </c>
      <c r="E2235" s="50" t="s">
        <v>10995</v>
      </c>
      <c r="F2235" s="50" t="s">
        <v>10995</v>
      </c>
      <c r="G2235" s="50" t="s">
        <v>10995</v>
      </c>
      <c r="H2235" s="50" t="s">
        <v>10995</v>
      </c>
    </row>
    <row r="2236" ht="46.5" customHeight="1" spans="1:8">
      <c r="A2236" s="50" t="s">
        <v>11409</v>
      </c>
      <c r="B2236" s="57" t="s">
        <v>10994</v>
      </c>
      <c r="C2236" s="50" t="s">
        <v>10995</v>
      </c>
      <c r="D2236" s="50" t="s">
        <v>10995</v>
      </c>
      <c r="E2236" s="50" t="s">
        <v>10995</v>
      </c>
      <c r="F2236" s="50" t="s">
        <v>10995</v>
      </c>
      <c r="G2236" s="50" t="s">
        <v>10995</v>
      </c>
      <c r="H2236" s="50" t="s">
        <v>10995</v>
      </c>
    </row>
    <row r="2237" ht="46.5" customHeight="1" spans="1:8">
      <c r="A2237" s="50" t="s">
        <v>11410</v>
      </c>
      <c r="B2237" s="57" t="s">
        <v>10994</v>
      </c>
      <c r="C2237" s="50" t="s">
        <v>10995</v>
      </c>
      <c r="D2237" s="50" t="s">
        <v>10995</v>
      </c>
      <c r="E2237" s="50" t="s">
        <v>10995</v>
      </c>
      <c r="F2237" s="50" t="s">
        <v>10995</v>
      </c>
      <c r="G2237" s="50" t="s">
        <v>10995</v>
      </c>
      <c r="H2237" s="50" t="s">
        <v>10995</v>
      </c>
    </row>
    <row r="2238" ht="76.5" customHeight="1" spans="1:8">
      <c r="A2238" s="50" t="s">
        <v>11411</v>
      </c>
      <c r="B2238" s="57" t="s">
        <v>10994</v>
      </c>
      <c r="C2238" s="50" t="s">
        <v>10995</v>
      </c>
      <c r="D2238" s="50" t="s">
        <v>10995</v>
      </c>
      <c r="E2238" s="50" t="s">
        <v>10995</v>
      </c>
      <c r="F2238" s="50" t="s">
        <v>10995</v>
      </c>
      <c r="G2238" s="50" t="s">
        <v>10995</v>
      </c>
      <c r="H2238" s="50" t="s">
        <v>10995</v>
      </c>
    </row>
    <row r="2239" ht="106.5" customHeight="1" spans="1:8">
      <c r="A2239" s="50" t="s">
        <v>11412</v>
      </c>
      <c r="B2239" s="57" t="s">
        <v>10994</v>
      </c>
      <c r="C2239" s="50" t="s">
        <v>10995</v>
      </c>
      <c r="D2239" s="50" t="s">
        <v>10995</v>
      </c>
      <c r="E2239" s="50" t="s">
        <v>10995</v>
      </c>
      <c r="F2239" s="50" t="s">
        <v>10995</v>
      </c>
      <c r="G2239" s="50" t="s">
        <v>10995</v>
      </c>
      <c r="H2239" s="50" t="s">
        <v>10995</v>
      </c>
    </row>
    <row r="2240" ht="46.5" customHeight="1" spans="1:8">
      <c r="A2240" s="50" t="s">
        <v>11413</v>
      </c>
      <c r="B2240" s="57" t="s">
        <v>10994</v>
      </c>
      <c r="C2240" s="50" t="s">
        <v>10995</v>
      </c>
      <c r="D2240" s="50" t="s">
        <v>10995</v>
      </c>
      <c r="E2240" s="50" t="s">
        <v>10995</v>
      </c>
      <c r="F2240" s="50" t="s">
        <v>10995</v>
      </c>
      <c r="G2240" s="50" t="s">
        <v>10995</v>
      </c>
      <c r="H2240" s="50" t="s">
        <v>10995</v>
      </c>
    </row>
    <row r="2241" ht="76.5" customHeight="1" spans="1:8">
      <c r="A2241" s="50" t="s">
        <v>11414</v>
      </c>
      <c r="B2241" s="57" t="s">
        <v>10994</v>
      </c>
      <c r="C2241" s="50" t="s">
        <v>10995</v>
      </c>
      <c r="D2241" s="50" t="s">
        <v>10995</v>
      </c>
      <c r="E2241" s="50" t="s">
        <v>10995</v>
      </c>
      <c r="F2241" s="50" t="s">
        <v>10995</v>
      </c>
      <c r="G2241" s="50" t="s">
        <v>10995</v>
      </c>
      <c r="H2241" s="50" t="s">
        <v>10995</v>
      </c>
    </row>
    <row r="2242" ht="46.5" customHeight="1" spans="1:8">
      <c r="A2242" s="50" t="s">
        <v>11415</v>
      </c>
      <c r="B2242" s="57" t="s">
        <v>10994</v>
      </c>
      <c r="C2242" s="50" t="s">
        <v>10995</v>
      </c>
      <c r="D2242" s="50" t="s">
        <v>10995</v>
      </c>
      <c r="E2242" s="50" t="s">
        <v>10995</v>
      </c>
      <c r="F2242" s="50" t="s">
        <v>10995</v>
      </c>
      <c r="G2242" s="50" t="s">
        <v>10995</v>
      </c>
      <c r="H2242" s="50" t="s">
        <v>10995</v>
      </c>
    </row>
    <row r="2243" ht="31.5" customHeight="1" spans="1:8">
      <c r="A2243" s="50" t="s">
        <v>11416</v>
      </c>
      <c r="B2243" s="57" t="s">
        <v>10994</v>
      </c>
      <c r="C2243" s="50" t="s">
        <v>10995</v>
      </c>
      <c r="D2243" s="50" t="s">
        <v>10995</v>
      </c>
      <c r="E2243" s="50" t="s">
        <v>10995</v>
      </c>
      <c r="F2243" s="50" t="s">
        <v>10995</v>
      </c>
      <c r="G2243" s="50" t="s">
        <v>10995</v>
      </c>
      <c r="H2243" s="50" t="s">
        <v>10995</v>
      </c>
    </row>
    <row r="2244" ht="76.5" customHeight="1" spans="1:8">
      <c r="A2244" s="50" t="s">
        <v>11417</v>
      </c>
      <c r="B2244" s="57" t="s">
        <v>10994</v>
      </c>
      <c r="C2244" s="50" t="s">
        <v>10995</v>
      </c>
      <c r="D2244" s="50" t="s">
        <v>10995</v>
      </c>
      <c r="E2244" s="50" t="s">
        <v>10995</v>
      </c>
      <c r="F2244" s="50" t="s">
        <v>10995</v>
      </c>
      <c r="G2244" s="50" t="s">
        <v>10995</v>
      </c>
      <c r="H2244" s="50" t="s">
        <v>10995</v>
      </c>
    </row>
    <row r="2245" ht="31.5" customHeight="1" spans="1:8">
      <c r="A2245" s="50" t="s">
        <v>11418</v>
      </c>
      <c r="B2245" s="57" t="s">
        <v>10994</v>
      </c>
      <c r="C2245" s="50" t="s">
        <v>10995</v>
      </c>
      <c r="D2245" s="50" t="s">
        <v>10995</v>
      </c>
      <c r="E2245" s="50" t="s">
        <v>10995</v>
      </c>
      <c r="F2245" s="50" t="s">
        <v>10995</v>
      </c>
      <c r="G2245" s="50" t="s">
        <v>10995</v>
      </c>
      <c r="H2245" s="50" t="s">
        <v>10995</v>
      </c>
    </row>
    <row r="2246" ht="46.5" customHeight="1" spans="1:8">
      <c r="A2246" s="50" t="s">
        <v>11419</v>
      </c>
      <c r="B2246" s="57" t="s">
        <v>10994</v>
      </c>
      <c r="C2246" s="50" t="s">
        <v>10995</v>
      </c>
      <c r="D2246" s="50" t="s">
        <v>10995</v>
      </c>
      <c r="E2246" s="50" t="s">
        <v>10995</v>
      </c>
      <c r="F2246" s="50" t="s">
        <v>10995</v>
      </c>
      <c r="G2246" s="50" t="s">
        <v>10995</v>
      </c>
      <c r="H2246" s="50" t="s">
        <v>10995</v>
      </c>
    </row>
    <row r="2247" ht="61.5" customHeight="1" spans="1:8">
      <c r="A2247" s="50" t="s">
        <v>11420</v>
      </c>
      <c r="B2247" s="57" t="s">
        <v>10994</v>
      </c>
      <c r="C2247" s="50" t="s">
        <v>10995</v>
      </c>
      <c r="D2247" s="50" t="s">
        <v>10995</v>
      </c>
      <c r="E2247" s="50" t="s">
        <v>10995</v>
      </c>
      <c r="F2247" s="50" t="s">
        <v>10995</v>
      </c>
      <c r="G2247" s="50" t="s">
        <v>10995</v>
      </c>
      <c r="H2247" s="50" t="s">
        <v>10995</v>
      </c>
    </row>
    <row r="2248" ht="106.5" customHeight="1" spans="1:8">
      <c r="A2248" s="50" t="s">
        <v>11421</v>
      </c>
      <c r="B2248" s="57" t="s">
        <v>10994</v>
      </c>
      <c r="C2248" s="50" t="s">
        <v>10995</v>
      </c>
      <c r="D2248" s="50" t="s">
        <v>10995</v>
      </c>
      <c r="E2248" s="50" t="s">
        <v>10995</v>
      </c>
      <c r="F2248" s="50" t="s">
        <v>10995</v>
      </c>
      <c r="G2248" s="50" t="s">
        <v>10995</v>
      </c>
      <c r="H2248" s="50" t="s">
        <v>10995</v>
      </c>
    </row>
    <row r="2249" ht="136.5" customHeight="1" spans="1:8">
      <c r="A2249" s="50" t="s">
        <v>11422</v>
      </c>
      <c r="B2249" s="57" t="s">
        <v>10994</v>
      </c>
      <c r="C2249" s="50" t="s">
        <v>10995</v>
      </c>
      <c r="D2249" s="50" t="s">
        <v>10995</v>
      </c>
      <c r="E2249" s="50" t="s">
        <v>10995</v>
      </c>
      <c r="F2249" s="50" t="s">
        <v>10995</v>
      </c>
      <c r="G2249" s="50" t="s">
        <v>10995</v>
      </c>
      <c r="H2249" s="50" t="s">
        <v>10995</v>
      </c>
    </row>
    <row r="2250" ht="46.5" customHeight="1" spans="1:8">
      <c r="A2250" s="50" t="s">
        <v>11423</v>
      </c>
      <c r="B2250" s="57" t="s">
        <v>10994</v>
      </c>
      <c r="C2250" s="50" t="s">
        <v>10995</v>
      </c>
      <c r="D2250" s="50" t="s">
        <v>10995</v>
      </c>
      <c r="E2250" s="50" t="s">
        <v>10995</v>
      </c>
      <c r="F2250" s="50" t="s">
        <v>10995</v>
      </c>
      <c r="G2250" s="50" t="s">
        <v>10995</v>
      </c>
      <c r="H2250" s="50" t="s">
        <v>10995</v>
      </c>
    </row>
    <row r="2251" ht="91.5" customHeight="1" spans="1:8">
      <c r="A2251" s="50" t="s">
        <v>11424</v>
      </c>
      <c r="B2251" s="57" t="s">
        <v>10994</v>
      </c>
      <c r="C2251" s="50" t="s">
        <v>10995</v>
      </c>
      <c r="D2251" s="50" t="s">
        <v>10995</v>
      </c>
      <c r="E2251" s="50" t="s">
        <v>10995</v>
      </c>
      <c r="F2251" s="50" t="s">
        <v>10995</v>
      </c>
      <c r="G2251" s="50" t="s">
        <v>10995</v>
      </c>
      <c r="H2251" s="50" t="s">
        <v>10995</v>
      </c>
    </row>
    <row r="2252" ht="76.5" customHeight="1" spans="1:8">
      <c r="A2252" s="55" t="s">
        <v>11425</v>
      </c>
      <c r="B2252" s="59" t="s">
        <v>10994</v>
      </c>
      <c r="C2252" s="55" t="s">
        <v>10995</v>
      </c>
      <c r="D2252" s="55" t="s">
        <v>10995</v>
      </c>
      <c r="E2252" s="55" t="s">
        <v>10995</v>
      </c>
      <c r="F2252" s="55" t="s">
        <v>10995</v>
      </c>
      <c r="G2252" s="55" t="s">
        <v>10995</v>
      </c>
      <c r="H2252" s="55" t="s">
        <v>10995</v>
      </c>
    </row>
    <row r="2253" ht="61.5" customHeight="1" spans="1:8">
      <c r="A2253" s="50" t="s">
        <v>11426</v>
      </c>
      <c r="B2253" s="57" t="s">
        <v>10994</v>
      </c>
      <c r="C2253" s="50" t="s">
        <v>10995</v>
      </c>
      <c r="D2253" s="50" t="s">
        <v>10995</v>
      </c>
      <c r="E2253" s="50" t="s">
        <v>10995</v>
      </c>
      <c r="F2253" s="50" t="s">
        <v>10995</v>
      </c>
      <c r="G2253" s="50" t="s">
        <v>10995</v>
      </c>
      <c r="H2253" s="50" t="s">
        <v>10995</v>
      </c>
    </row>
    <row r="2254" ht="76.5" customHeight="1" spans="1:8">
      <c r="A2254" s="50" t="s">
        <v>11427</v>
      </c>
      <c r="B2254" s="57" t="s">
        <v>10994</v>
      </c>
      <c r="C2254" s="50" t="s">
        <v>10995</v>
      </c>
      <c r="D2254" s="50" t="s">
        <v>10995</v>
      </c>
      <c r="E2254" s="50" t="s">
        <v>10995</v>
      </c>
      <c r="F2254" s="50" t="s">
        <v>10995</v>
      </c>
      <c r="G2254" s="50" t="s">
        <v>10995</v>
      </c>
      <c r="H2254" s="50" t="s">
        <v>10995</v>
      </c>
    </row>
    <row r="2255" ht="61.5" customHeight="1" spans="1:8">
      <c r="A2255" s="50" t="s">
        <v>11428</v>
      </c>
      <c r="B2255" s="57" t="s">
        <v>10994</v>
      </c>
      <c r="C2255" s="50" t="s">
        <v>10995</v>
      </c>
      <c r="D2255" s="50" t="s">
        <v>10995</v>
      </c>
      <c r="E2255" s="50" t="s">
        <v>10995</v>
      </c>
      <c r="F2255" s="50" t="s">
        <v>10995</v>
      </c>
      <c r="G2255" s="50" t="s">
        <v>10995</v>
      </c>
      <c r="H2255" s="50" t="s">
        <v>10995</v>
      </c>
    </row>
    <row r="2256" ht="31.5" customHeight="1" spans="1:8">
      <c r="A2256" s="50" t="s">
        <v>1579</v>
      </c>
      <c r="B2256" s="57" t="s">
        <v>10994</v>
      </c>
      <c r="C2256" s="50" t="s">
        <v>10995</v>
      </c>
      <c r="D2256" s="50" t="s">
        <v>10995</v>
      </c>
      <c r="E2256" s="50" t="s">
        <v>10995</v>
      </c>
      <c r="F2256" s="50" t="s">
        <v>10995</v>
      </c>
      <c r="G2256" s="50" t="s">
        <v>10995</v>
      </c>
      <c r="H2256" s="50" t="s">
        <v>10995</v>
      </c>
    </row>
    <row r="2257" ht="31.5" customHeight="1" spans="1:8">
      <c r="A2257" s="50" t="s">
        <v>11429</v>
      </c>
      <c r="B2257" s="57" t="s">
        <v>10994</v>
      </c>
      <c r="C2257" s="50" t="s">
        <v>10995</v>
      </c>
      <c r="D2257" s="50" t="s">
        <v>10995</v>
      </c>
      <c r="E2257" s="50" t="s">
        <v>10995</v>
      </c>
      <c r="F2257" s="50" t="s">
        <v>10995</v>
      </c>
      <c r="G2257" s="50" t="s">
        <v>10995</v>
      </c>
      <c r="H2257" s="50" t="s">
        <v>10995</v>
      </c>
    </row>
    <row r="2258" ht="76.5" customHeight="1" spans="1:8">
      <c r="A2258" s="50" t="s">
        <v>11430</v>
      </c>
      <c r="B2258" s="57" t="s">
        <v>10994</v>
      </c>
      <c r="C2258" s="50" t="s">
        <v>10995</v>
      </c>
      <c r="D2258" s="50" t="s">
        <v>10995</v>
      </c>
      <c r="E2258" s="50" t="s">
        <v>10995</v>
      </c>
      <c r="F2258" s="50" t="s">
        <v>10995</v>
      </c>
      <c r="G2258" s="50" t="s">
        <v>10995</v>
      </c>
      <c r="H2258" s="50" t="s">
        <v>10995</v>
      </c>
    </row>
    <row r="2259" ht="76.5" customHeight="1" spans="1:8">
      <c r="A2259" s="50" t="s">
        <v>11431</v>
      </c>
      <c r="B2259" s="57" t="s">
        <v>10994</v>
      </c>
      <c r="C2259" s="50" t="s">
        <v>10995</v>
      </c>
      <c r="D2259" s="50" t="s">
        <v>10995</v>
      </c>
      <c r="E2259" s="50" t="s">
        <v>10995</v>
      </c>
      <c r="F2259" s="50" t="s">
        <v>10995</v>
      </c>
      <c r="G2259" s="50" t="s">
        <v>10995</v>
      </c>
      <c r="H2259" s="50" t="s">
        <v>10995</v>
      </c>
    </row>
    <row r="2260" ht="61.5" customHeight="1" spans="1:8">
      <c r="A2260" s="50" t="s">
        <v>11432</v>
      </c>
      <c r="B2260" s="57" t="s">
        <v>10994</v>
      </c>
      <c r="C2260" s="50" t="s">
        <v>10995</v>
      </c>
      <c r="D2260" s="50" t="s">
        <v>10995</v>
      </c>
      <c r="E2260" s="50" t="s">
        <v>10995</v>
      </c>
      <c r="F2260" s="50" t="s">
        <v>10995</v>
      </c>
      <c r="G2260" s="50" t="s">
        <v>10995</v>
      </c>
      <c r="H2260" s="50" t="s">
        <v>10995</v>
      </c>
    </row>
    <row r="2261" ht="46.5" customHeight="1" spans="1:8">
      <c r="A2261" s="50" t="s">
        <v>11433</v>
      </c>
      <c r="B2261" s="57" t="s">
        <v>10994</v>
      </c>
      <c r="C2261" s="50" t="s">
        <v>10995</v>
      </c>
      <c r="D2261" s="50" t="s">
        <v>10995</v>
      </c>
      <c r="E2261" s="50" t="s">
        <v>10995</v>
      </c>
      <c r="F2261" s="50" t="s">
        <v>10995</v>
      </c>
      <c r="G2261" s="50" t="s">
        <v>10995</v>
      </c>
      <c r="H2261" s="50" t="s">
        <v>10995</v>
      </c>
    </row>
    <row r="2262" ht="46.5" customHeight="1" spans="1:8">
      <c r="A2262" s="50" t="s">
        <v>11434</v>
      </c>
      <c r="B2262" s="57" t="s">
        <v>10994</v>
      </c>
      <c r="C2262" s="50" t="s">
        <v>10995</v>
      </c>
      <c r="D2262" s="50" t="s">
        <v>10995</v>
      </c>
      <c r="E2262" s="50" t="s">
        <v>10995</v>
      </c>
      <c r="F2262" s="50" t="s">
        <v>10995</v>
      </c>
      <c r="G2262" s="50" t="s">
        <v>10995</v>
      </c>
      <c r="H2262" s="50" t="s">
        <v>10995</v>
      </c>
    </row>
    <row r="2263" ht="31.5" customHeight="1" spans="1:8">
      <c r="A2263" s="50" t="s">
        <v>11435</v>
      </c>
      <c r="B2263" s="57" t="s">
        <v>10994</v>
      </c>
      <c r="C2263" s="50" t="s">
        <v>10995</v>
      </c>
      <c r="D2263" s="50" t="s">
        <v>10995</v>
      </c>
      <c r="E2263" s="50" t="s">
        <v>10995</v>
      </c>
      <c r="F2263" s="50" t="s">
        <v>10995</v>
      </c>
      <c r="G2263" s="50" t="s">
        <v>10995</v>
      </c>
      <c r="H2263" s="50" t="s">
        <v>10995</v>
      </c>
    </row>
    <row r="2264" ht="31.5" customHeight="1" spans="1:8">
      <c r="A2264" s="50" t="s">
        <v>11436</v>
      </c>
      <c r="B2264" s="57" t="s">
        <v>10994</v>
      </c>
      <c r="C2264" s="50" t="s">
        <v>10995</v>
      </c>
      <c r="D2264" s="50" t="s">
        <v>10995</v>
      </c>
      <c r="E2264" s="50" t="s">
        <v>10995</v>
      </c>
      <c r="F2264" s="50" t="s">
        <v>10995</v>
      </c>
      <c r="G2264" s="50" t="s">
        <v>10995</v>
      </c>
      <c r="H2264" s="50" t="s">
        <v>10995</v>
      </c>
    </row>
    <row r="2265" ht="61.5" customHeight="1" spans="1:8">
      <c r="A2265" s="50" t="s">
        <v>11437</v>
      </c>
      <c r="B2265" s="57" t="s">
        <v>10994</v>
      </c>
      <c r="C2265" s="50" t="s">
        <v>10995</v>
      </c>
      <c r="D2265" s="50" t="s">
        <v>10995</v>
      </c>
      <c r="E2265" s="50" t="s">
        <v>10995</v>
      </c>
      <c r="F2265" s="50" t="s">
        <v>10995</v>
      </c>
      <c r="G2265" s="50" t="s">
        <v>10995</v>
      </c>
      <c r="H2265" s="50" t="s">
        <v>10995</v>
      </c>
    </row>
    <row r="2266" ht="31.5" customHeight="1" spans="1:8">
      <c r="A2266" s="50" t="s">
        <v>11438</v>
      </c>
      <c r="B2266" s="57" t="s">
        <v>10994</v>
      </c>
      <c r="C2266" s="50" t="s">
        <v>10995</v>
      </c>
      <c r="D2266" s="50" t="s">
        <v>10995</v>
      </c>
      <c r="E2266" s="50" t="s">
        <v>10995</v>
      </c>
      <c r="F2266" s="50" t="s">
        <v>10995</v>
      </c>
      <c r="G2266" s="50" t="s">
        <v>10995</v>
      </c>
      <c r="H2266" s="50" t="s">
        <v>10995</v>
      </c>
    </row>
    <row r="2267" ht="61.5" customHeight="1" spans="1:8">
      <c r="A2267" s="50" t="s">
        <v>11439</v>
      </c>
      <c r="B2267" s="57" t="s">
        <v>10994</v>
      </c>
      <c r="C2267" s="50" t="s">
        <v>10995</v>
      </c>
      <c r="D2267" s="50" t="s">
        <v>10995</v>
      </c>
      <c r="E2267" s="50" t="s">
        <v>10995</v>
      </c>
      <c r="F2267" s="50" t="s">
        <v>10995</v>
      </c>
      <c r="G2267" s="50" t="s">
        <v>10995</v>
      </c>
      <c r="H2267" s="50" t="s">
        <v>10995</v>
      </c>
    </row>
    <row r="2268" ht="106.5" customHeight="1" spans="1:8">
      <c r="A2268" s="50" t="s">
        <v>11440</v>
      </c>
      <c r="B2268" s="57" t="s">
        <v>10994</v>
      </c>
      <c r="C2268" s="50" t="s">
        <v>10995</v>
      </c>
      <c r="D2268" s="50" t="s">
        <v>10995</v>
      </c>
      <c r="E2268" s="50" t="s">
        <v>10995</v>
      </c>
      <c r="F2268" s="50" t="s">
        <v>10995</v>
      </c>
      <c r="G2268" s="50" t="s">
        <v>10995</v>
      </c>
      <c r="H2268" s="50" t="s">
        <v>10995</v>
      </c>
    </row>
    <row r="2269" ht="136.5" customHeight="1" spans="1:8">
      <c r="A2269" s="50" t="s">
        <v>11441</v>
      </c>
      <c r="B2269" s="57" t="s">
        <v>10994</v>
      </c>
      <c r="C2269" s="50" t="s">
        <v>10995</v>
      </c>
      <c r="D2269" s="50" t="s">
        <v>10995</v>
      </c>
      <c r="E2269" s="50" t="s">
        <v>10995</v>
      </c>
      <c r="F2269" s="50" t="s">
        <v>10995</v>
      </c>
      <c r="G2269" s="50" t="s">
        <v>10995</v>
      </c>
      <c r="H2269" s="50" t="s">
        <v>10995</v>
      </c>
    </row>
    <row r="2270" ht="46.5" customHeight="1" spans="1:8">
      <c r="A2270" s="50" t="s">
        <v>11442</v>
      </c>
      <c r="B2270" s="57" t="s">
        <v>10994</v>
      </c>
      <c r="C2270" s="50" t="s">
        <v>10995</v>
      </c>
      <c r="D2270" s="50" t="s">
        <v>10995</v>
      </c>
      <c r="E2270" s="50" t="s">
        <v>10995</v>
      </c>
      <c r="F2270" s="50" t="s">
        <v>10995</v>
      </c>
      <c r="G2270" s="50" t="s">
        <v>10995</v>
      </c>
      <c r="H2270" s="50" t="s">
        <v>10995</v>
      </c>
    </row>
    <row r="2271" ht="61.5" customHeight="1" spans="1:8">
      <c r="A2271" s="50" t="s">
        <v>11443</v>
      </c>
      <c r="B2271" s="57" t="s">
        <v>10994</v>
      </c>
      <c r="C2271" s="50" t="s">
        <v>10995</v>
      </c>
      <c r="D2271" s="50" t="s">
        <v>10995</v>
      </c>
      <c r="E2271" s="50" t="s">
        <v>10995</v>
      </c>
      <c r="F2271" s="50" t="s">
        <v>10995</v>
      </c>
      <c r="G2271" s="50" t="s">
        <v>10995</v>
      </c>
      <c r="H2271" s="50" t="s">
        <v>10995</v>
      </c>
    </row>
    <row r="2272" ht="61.5" customHeight="1" spans="1:8">
      <c r="A2272" s="50" t="s">
        <v>11444</v>
      </c>
      <c r="B2272" s="57" t="s">
        <v>10994</v>
      </c>
      <c r="C2272" s="50" t="s">
        <v>10995</v>
      </c>
      <c r="D2272" s="50" t="s">
        <v>10995</v>
      </c>
      <c r="E2272" s="50" t="s">
        <v>10995</v>
      </c>
      <c r="F2272" s="50" t="s">
        <v>10995</v>
      </c>
      <c r="G2272" s="50" t="s">
        <v>10995</v>
      </c>
      <c r="H2272" s="50" t="s">
        <v>10995</v>
      </c>
    </row>
    <row r="2273" ht="61.5" customHeight="1" spans="1:8">
      <c r="A2273" s="50" t="s">
        <v>11445</v>
      </c>
      <c r="B2273" s="57" t="s">
        <v>10994</v>
      </c>
      <c r="C2273" s="50" t="s">
        <v>10995</v>
      </c>
      <c r="D2273" s="50" t="s">
        <v>10995</v>
      </c>
      <c r="E2273" s="50" t="s">
        <v>10995</v>
      </c>
      <c r="F2273" s="50" t="s">
        <v>10995</v>
      </c>
      <c r="G2273" s="50" t="s">
        <v>10995</v>
      </c>
      <c r="H2273" s="50" t="s">
        <v>10995</v>
      </c>
    </row>
    <row r="2274" ht="61.5" customHeight="1" spans="1:8">
      <c r="A2274" s="50" t="s">
        <v>11446</v>
      </c>
      <c r="B2274" s="57" t="s">
        <v>10994</v>
      </c>
      <c r="C2274" s="50" t="s">
        <v>10995</v>
      </c>
      <c r="D2274" s="50" t="s">
        <v>10995</v>
      </c>
      <c r="E2274" s="50" t="s">
        <v>10995</v>
      </c>
      <c r="F2274" s="50" t="s">
        <v>10995</v>
      </c>
      <c r="G2274" s="50" t="s">
        <v>10995</v>
      </c>
      <c r="H2274" s="50" t="s">
        <v>10995</v>
      </c>
    </row>
    <row r="2275" ht="61.5" customHeight="1" spans="1:8">
      <c r="A2275" s="50" t="s">
        <v>11447</v>
      </c>
      <c r="B2275" s="57" t="s">
        <v>10994</v>
      </c>
      <c r="C2275" s="50" t="s">
        <v>10995</v>
      </c>
      <c r="D2275" s="50" t="s">
        <v>10995</v>
      </c>
      <c r="E2275" s="50" t="s">
        <v>10995</v>
      </c>
      <c r="F2275" s="50" t="s">
        <v>10995</v>
      </c>
      <c r="G2275" s="50" t="s">
        <v>10995</v>
      </c>
      <c r="H2275" s="50" t="s">
        <v>10995</v>
      </c>
    </row>
    <row r="2276" ht="61.5" customHeight="1" spans="1:8">
      <c r="A2276" s="50" t="s">
        <v>11448</v>
      </c>
      <c r="B2276" s="57" t="s">
        <v>10994</v>
      </c>
      <c r="C2276" s="50" t="s">
        <v>10995</v>
      </c>
      <c r="D2276" s="50" t="s">
        <v>10995</v>
      </c>
      <c r="E2276" s="50" t="s">
        <v>10995</v>
      </c>
      <c r="F2276" s="50" t="s">
        <v>10995</v>
      </c>
      <c r="G2276" s="50" t="s">
        <v>10995</v>
      </c>
      <c r="H2276" s="50" t="s">
        <v>10995</v>
      </c>
    </row>
    <row r="2277" ht="91.5" customHeight="1" spans="1:8">
      <c r="A2277" s="50" t="s">
        <v>11449</v>
      </c>
      <c r="B2277" s="57" t="s">
        <v>10994</v>
      </c>
      <c r="C2277" s="50" t="s">
        <v>10995</v>
      </c>
      <c r="D2277" s="50" t="s">
        <v>10995</v>
      </c>
      <c r="E2277" s="50" t="s">
        <v>10995</v>
      </c>
      <c r="F2277" s="50" t="s">
        <v>10995</v>
      </c>
      <c r="G2277" s="50" t="s">
        <v>10995</v>
      </c>
      <c r="H2277" s="50" t="s">
        <v>10995</v>
      </c>
    </row>
    <row r="2278" ht="61.5" customHeight="1" spans="1:8">
      <c r="A2278" s="50" t="s">
        <v>11450</v>
      </c>
      <c r="B2278" s="57" t="s">
        <v>10994</v>
      </c>
      <c r="C2278" s="50" t="s">
        <v>10995</v>
      </c>
      <c r="D2278" s="50" t="s">
        <v>10995</v>
      </c>
      <c r="E2278" s="50" t="s">
        <v>10995</v>
      </c>
      <c r="F2278" s="50" t="s">
        <v>10995</v>
      </c>
      <c r="G2278" s="50" t="s">
        <v>10995</v>
      </c>
      <c r="H2278" s="50" t="s">
        <v>10995</v>
      </c>
    </row>
    <row r="2279" ht="61.5" customHeight="1" spans="1:8">
      <c r="A2279" s="50" t="s">
        <v>11451</v>
      </c>
      <c r="B2279" s="57" t="s">
        <v>10994</v>
      </c>
      <c r="C2279" s="50" t="s">
        <v>10995</v>
      </c>
      <c r="D2279" s="50" t="s">
        <v>10995</v>
      </c>
      <c r="E2279" s="50" t="s">
        <v>10995</v>
      </c>
      <c r="F2279" s="50" t="s">
        <v>10995</v>
      </c>
      <c r="G2279" s="50" t="s">
        <v>10995</v>
      </c>
      <c r="H2279" s="50" t="s">
        <v>10995</v>
      </c>
    </row>
    <row r="2280" ht="76.5" customHeight="1" spans="1:8">
      <c r="A2280" s="50" t="s">
        <v>11452</v>
      </c>
      <c r="B2280" s="57" t="s">
        <v>10994</v>
      </c>
      <c r="C2280" s="50" t="s">
        <v>10995</v>
      </c>
      <c r="D2280" s="50" t="s">
        <v>10995</v>
      </c>
      <c r="E2280" s="50" t="s">
        <v>10995</v>
      </c>
      <c r="F2280" s="50" t="s">
        <v>10995</v>
      </c>
      <c r="G2280" s="50" t="s">
        <v>10995</v>
      </c>
      <c r="H2280" s="50" t="s">
        <v>10995</v>
      </c>
    </row>
    <row r="2281" ht="31.5" customHeight="1" spans="1:8">
      <c r="A2281" s="50" t="s">
        <v>11453</v>
      </c>
      <c r="B2281" s="57" t="s">
        <v>10994</v>
      </c>
      <c r="C2281" s="50" t="s">
        <v>10995</v>
      </c>
      <c r="D2281" s="50" t="s">
        <v>10995</v>
      </c>
      <c r="E2281" s="50" t="s">
        <v>10995</v>
      </c>
      <c r="F2281" s="50" t="s">
        <v>10995</v>
      </c>
      <c r="G2281" s="50" t="s">
        <v>10995</v>
      </c>
      <c r="H2281" s="50" t="s">
        <v>10995</v>
      </c>
    </row>
    <row r="2282" ht="46.5" customHeight="1" spans="1:8">
      <c r="A2282" s="50" t="s">
        <v>11454</v>
      </c>
      <c r="B2282" s="57" t="s">
        <v>10994</v>
      </c>
      <c r="C2282" s="50" t="s">
        <v>10995</v>
      </c>
      <c r="D2282" s="50" t="s">
        <v>10995</v>
      </c>
      <c r="E2282" s="50" t="s">
        <v>10995</v>
      </c>
      <c r="F2282" s="50" t="s">
        <v>10995</v>
      </c>
      <c r="G2282" s="50" t="s">
        <v>10995</v>
      </c>
      <c r="H2282" s="50" t="s">
        <v>10995</v>
      </c>
    </row>
    <row r="2283" ht="61.5" customHeight="1" spans="1:8">
      <c r="A2283" s="50" t="s">
        <v>11455</v>
      </c>
      <c r="B2283" s="57" t="s">
        <v>10994</v>
      </c>
      <c r="C2283" s="50" t="s">
        <v>10995</v>
      </c>
      <c r="D2283" s="50" t="s">
        <v>10995</v>
      </c>
      <c r="E2283" s="50" t="s">
        <v>10995</v>
      </c>
      <c r="F2283" s="50" t="s">
        <v>10995</v>
      </c>
      <c r="G2283" s="50" t="s">
        <v>10995</v>
      </c>
      <c r="H2283" s="50" t="s">
        <v>10995</v>
      </c>
    </row>
    <row r="2284" ht="76.5" customHeight="1" spans="1:8">
      <c r="A2284" s="50" t="s">
        <v>11456</v>
      </c>
      <c r="B2284" s="57" t="s">
        <v>10994</v>
      </c>
      <c r="C2284" s="50" t="s">
        <v>10995</v>
      </c>
      <c r="D2284" s="50" t="s">
        <v>10995</v>
      </c>
      <c r="E2284" s="50" t="s">
        <v>10995</v>
      </c>
      <c r="F2284" s="50" t="s">
        <v>10995</v>
      </c>
      <c r="G2284" s="50" t="s">
        <v>10995</v>
      </c>
      <c r="H2284" s="50" t="s">
        <v>10995</v>
      </c>
    </row>
    <row r="2285" ht="106.5" customHeight="1" spans="1:8">
      <c r="A2285" s="50" t="s">
        <v>11457</v>
      </c>
      <c r="B2285" s="57" t="s">
        <v>10994</v>
      </c>
      <c r="C2285" s="50" t="s">
        <v>10995</v>
      </c>
      <c r="D2285" s="50" t="s">
        <v>10995</v>
      </c>
      <c r="E2285" s="50" t="s">
        <v>10995</v>
      </c>
      <c r="F2285" s="50" t="s">
        <v>10995</v>
      </c>
      <c r="G2285" s="50" t="s">
        <v>10995</v>
      </c>
      <c r="H2285" s="50" t="s">
        <v>10995</v>
      </c>
    </row>
    <row r="2286" ht="31.5" customHeight="1" spans="1:8">
      <c r="A2286" s="50" t="s">
        <v>11458</v>
      </c>
      <c r="B2286" s="57" t="s">
        <v>10994</v>
      </c>
      <c r="C2286" s="50" t="s">
        <v>10995</v>
      </c>
      <c r="D2286" s="50" t="s">
        <v>10995</v>
      </c>
      <c r="E2286" s="50" t="s">
        <v>10995</v>
      </c>
      <c r="F2286" s="50" t="s">
        <v>10995</v>
      </c>
      <c r="G2286" s="50" t="s">
        <v>10995</v>
      </c>
      <c r="H2286" s="50" t="s">
        <v>10995</v>
      </c>
    </row>
    <row r="2287" ht="31.5" customHeight="1" spans="1:8">
      <c r="A2287" s="50" t="s">
        <v>11459</v>
      </c>
      <c r="B2287" s="57" t="s">
        <v>10994</v>
      </c>
      <c r="C2287" s="50" t="s">
        <v>10995</v>
      </c>
      <c r="D2287" s="50" t="s">
        <v>10995</v>
      </c>
      <c r="E2287" s="50" t="s">
        <v>10995</v>
      </c>
      <c r="F2287" s="50" t="s">
        <v>10995</v>
      </c>
      <c r="G2287" s="50" t="s">
        <v>10995</v>
      </c>
      <c r="H2287" s="50" t="s">
        <v>10995</v>
      </c>
    </row>
    <row r="2288" ht="46.5" customHeight="1" spans="1:8">
      <c r="A2288" s="50" t="s">
        <v>11460</v>
      </c>
      <c r="B2288" s="57" t="s">
        <v>10994</v>
      </c>
      <c r="C2288" s="50" t="s">
        <v>10995</v>
      </c>
      <c r="D2288" s="50" t="s">
        <v>10995</v>
      </c>
      <c r="E2288" s="50" t="s">
        <v>10995</v>
      </c>
      <c r="F2288" s="50" t="s">
        <v>10995</v>
      </c>
      <c r="G2288" s="50" t="s">
        <v>10995</v>
      </c>
      <c r="H2288" s="50" t="s">
        <v>10995</v>
      </c>
    </row>
    <row r="2289" ht="106.5" customHeight="1" spans="1:8">
      <c r="A2289" s="50" t="s">
        <v>11461</v>
      </c>
      <c r="B2289" s="57" t="s">
        <v>10994</v>
      </c>
      <c r="C2289" s="50" t="s">
        <v>10995</v>
      </c>
      <c r="D2289" s="50" t="s">
        <v>10995</v>
      </c>
      <c r="E2289" s="50" t="s">
        <v>10995</v>
      </c>
      <c r="F2289" s="50" t="s">
        <v>10995</v>
      </c>
      <c r="G2289" s="50" t="s">
        <v>10995</v>
      </c>
      <c r="H2289" s="50" t="s">
        <v>10995</v>
      </c>
    </row>
    <row r="2290" ht="31.5" customHeight="1" spans="1:8">
      <c r="A2290" s="50" t="s">
        <v>11462</v>
      </c>
      <c r="B2290" s="57" t="s">
        <v>10994</v>
      </c>
      <c r="C2290" s="50" t="s">
        <v>10995</v>
      </c>
      <c r="D2290" s="50" t="s">
        <v>10995</v>
      </c>
      <c r="E2290" s="50" t="s">
        <v>10995</v>
      </c>
      <c r="F2290" s="50" t="s">
        <v>10995</v>
      </c>
      <c r="G2290" s="50" t="s">
        <v>10995</v>
      </c>
      <c r="H2290" s="50" t="s">
        <v>10995</v>
      </c>
    </row>
    <row r="2291" ht="76.5" customHeight="1" spans="1:8">
      <c r="A2291" s="50" t="s">
        <v>11463</v>
      </c>
      <c r="B2291" s="57" t="s">
        <v>10994</v>
      </c>
      <c r="C2291" s="50" t="s">
        <v>10995</v>
      </c>
      <c r="D2291" s="50" t="s">
        <v>10995</v>
      </c>
      <c r="E2291" s="50" t="s">
        <v>10995</v>
      </c>
      <c r="F2291" s="50" t="s">
        <v>10995</v>
      </c>
      <c r="G2291" s="50" t="s">
        <v>10995</v>
      </c>
      <c r="H2291" s="50" t="s">
        <v>10995</v>
      </c>
    </row>
    <row r="2292" ht="91.5" customHeight="1" spans="1:8">
      <c r="A2292" s="52" t="s">
        <v>11464</v>
      </c>
      <c r="B2292" s="58" t="s">
        <v>10994</v>
      </c>
      <c r="C2292" s="52" t="s">
        <v>10995</v>
      </c>
      <c r="D2292" s="52" t="s">
        <v>10995</v>
      </c>
      <c r="E2292" s="52" t="s">
        <v>10995</v>
      </c>
      <c r="F2292" s="52" t="s">
        <v>10995</v>
      </c>
      <c r="G2292" s="52" t="s">
        <v>10995</v>
      </c>
      <c r="H2292" s="52" t="s">
        <v>10995</v>
      </c>
    </row>
    <row r="2293" ht="76.5" customHeight="1" spans="1:8">
      <c r="A2293" s="55" t="s">
        <v>6988</v>
      </c>
      <c r="B2293" s="59" t="s">
        <v>10994</v>
      </c>
      <c r="C2293" s="55" t="s">
        <v>10995</v>
      </c>
      <c r="D2293" s="55" t="s">
        <v>10995</v>
      </c>
      <c r="E2293" s="55" t="s">
        <v>10995</v>
      </c>
      <c r="F2293" s="55" t="s">
        <v>10995</v>
      </c>
      <c r="G2293" s="55" t="s">
        <v>10995</v>
      </c>
      <c r="H2293" s="55" t="s">
        <v>10995</v>
      </c>
    </row>
    <row r="2294" ht="61.5" customHeight="1" spans="1:8">
      <c r="A2294" s="50" t="s">
        <v>11465</v>
      </c>
      <c r="B2294" s="57" t="s">
        <v>10994</v>
      </c>
      <c r="C2294" s="50" t="s">
        <v>10995</v>
      </c>
      <c r="D2294" s="50" t="s">
        <v>10995</v>
      </c>
      <c r="E2294" s="50" t="s">
        <v>10995</v>
      </c>
      <c r="F2294" s="50" t="s">
        <v>10995</v>
      </c>
      <c r="G2294" s="50" t="s">
        <v>10995</v>
      </c>
      <c r="H2294" s="50" t="s">
        <v>10995</v>
      </c>
    </row>
    <row r="2295" ht="106.5" customHeight="1" spans="1:8">
      <c r="A2295" s="50" t="s">
        <v>11466</v>
      </c>
      <c r="B2295" s="57" t="s">
        <v>10994</v>
      </c>
      <c r="C2295" s="50" t="s">
        <v>10995</v>
      </c>
      <c r="D2295" s="50" t="s">
        <v>10995</v>
      </c>
      <c r="E2295" s="50" t="s">
        <v>10995</v>
      </c>
      <c r="F2295" s="50" t="s">
        <v>10995</v>
      </c>
      <c r="G2295" s="50" t="s">
        <v>10995</v>
      </c>
      <c r="H2295" s="50" t="s">
        <v>10995</v>
      </c>
    </row>
    <row r="2296" ht="91.5" customHeight="1" spans="1:8">
      <c r="A2296" s="50" t="s">
        <v>11467</v>
      </c>
      <c r="B2296" s="57" t="s">
        <v>10994</v>
      </c>
      <c r="C2296" s="50" t="s">
        <v>10995</v>
      </c>
      <c r="D2296" s="50" t="s">
        <v>10995</v>
      </c>
      <c r="E2296" s="50" t="s">
        <v>10995</v>
      </c>
      <c r="F2296" s="50" t="s">
        <v>10995</v>
      </c>
      <c r="G2296" s="50" t="s">
        <v>10995</v>
      </c>
      <c r="H2296" s="50" t="s">
        <v>10995</v>
      </c>
    </row>
    <row r="2297" ht="61.5" customHeight="1" spans="1:8">
      <c r="A2297" s="50" t="s">
        <v>11468</v>
      </c>
      <c r="B2297" s="57" t="s">
        <v>10994</v>
      </c>
      <c r="C2297" s="50" t="s">
        <v>10995</v>
      </c>
      <c r="D2297" s="50" t="s">
        <v>10995</v>
      </c>
      <c r="E2297" s="50" t="s">
        <v>10995</v>
      </c>
      <c r="F2297" s="50" t="s">
        <v>10995</v>
      </c>
      <c r="G2297" s="50" t="s">
        <v>10995</v>
      </c>
      <c r="H2297" s="50" t="s">
        <v>10995</v>
      </c>
    </row>
    <row r="2298" ht="16.5" customHeight="1" spans="1:8">
      <c r="A2298" s="50" t="s">
        <v>11469</v>
      </c>
      <c r="B2298" s="57" t="s">
        <v>10994</v>
      </c>
      <c r="C2298" s="50" t="s">
        <v>10995</v>
      </c>
      <c r="D2298" s="50" t="s">
        <v>10995</v>
      </c>
      <c r="E2298" s="50" t="s">
        <v>10995</v>
      </c>
      <c r="F2298" s="50" t="s">
        <v>10995</v>
      </c>
      <c r="G2298" s="50" t="s">
        <v>10995</v>
      </c>
      <c r="H2298" s="50" t="s">
        <v>10995</v>
      </c>
    </row>
    <row r="2299" ht="76.5" customHeight="1" spans="1:8">
      <c r="A2299" s="50" t="s">
        <v>11470</v>
      </c>
      <c r="B2299" s="57" t="s">
        <v>10994</v>
      </c>
      <c r="C2299" s="50" t="s">
        <v>10995</v>
      </c>
      <c r="D2299" s="50" t="s">
        <v>10995</v>
      </c>
      <c r="E2299" s="50" t="s">
        <v>10995</v>
      </c>
      <c r="F2299" s="50" t="s">
        <v>10995</v>
      </c>
      <c r="G2299" s="50" t="s">
        <v>10995</v>
      </c>
      <c r="H2299" s="50" t="s">
        <v>10995</v>
      </c>
    </row>
    <row r="2300" ht="61.5" customHeight="1" spans="1:8">
      <c r="A2300" s="50" t="s">
        <v>11471</v>
      </c>
      <c r="B2300" s="57" t="s">
        <v>10994</v>
      </c>
      <c r="C2300" s="50" t="s">
        <v>10995</v>
      </c>
      <c r="D2300" s="50" t="s">
        <v>10995</v>
      </c>
      <c r="E2300" s="50" t="s">
        <v>10995</v>
      </c>
      <c r="F2300" s="50" t="s">
        <v>10995</v>
      </c>
      <c r="G2300" s="50" t="s">
        <v>10995</v>
      </c>
      <c r="H2300" s="50" t="s">
        <v>10995</v>
      </c>
    </row>
    <row r="2301" ht="31.5" customHeight="1" spans="1:8">
      <c r="A2301" s="50" t="s">
        <v>11472</v>
      </c>
      <c r="B2301" s="57" t="s">
        <v>10994</v>
      </c>
      <c r="C2301" s="50" t="s">
        <v>10995</v>
      </c>
      <c r="D2301" s="50" t="s">
        <v>10995</v>
      </c>
      <c r="E2301" s="50" t="s">
        <v>10995</v>
      </c>
      <c r="F2301" s="50" t="s">
        <v>10995</v>
      </c>
      <c r="G2301" s="50" t="s">
        <v>10995</v>
      </c>
      <c r="H2301" s="50" t="s">
        <v>10995</v>
      </c>
    </row>
    <row r="2302" ht="61.5" customHeight="1" spans="1:8">
      <c r="A2302" s="50" t="s">
        <v>11473</v>
      </c>
      <c r="B2302" s="57" t="s">
        <v>10994</v>
      </c>
      <c r="C2302" s="50" t="s">
        <v>10995</v>
      </c>
      <c r="D2302" s="50" t="s">
        <v>10995</v>
      </c>
      <c r="E2302" s="50" t="s">
        <v>10995</v>
      </c>
      <c r="F2302" s="50" t="s">
        <v>10995</v>
      </c>
      <c r="G2302" s="50" t="s">
        <v>10995</v>
      </c>
      <c r="H2302" s="50" t="s">
        <v>10995</v>
      </c>
    </row>
    <row r="2303" ht="61.5" customHeight="1" spans="1:8">
      <c r="A2303" s="50" t="s">
        <v>11474</v>
      </c>
      <c r="B2303" s="57" t="s">
        <v>10994</v>
      </c>
      <c r="C2303" s="50" t="s">
        <v>10995</v>
      </c>
      <c r="D2303" s="50" t="s">
        <v>10995</v>
      </c>
      <c r="E2303" s="50" t="s">
        <v>10995</v>
      </c>
      <c r="F2303" s="50" t="s">
        <v>10995</v>
      </c>
      <c r="G2303" s="50" t="s">
        <v>10995</v>
      </c>
      <c r="H2303" s="50" t="s">
        <v>10995</v>
      </c>
    </row>
    <row r="2304" ht="76.5" customHeight="1" spans="1:8">
      <c r="A2304" s="50" t="s">
        <v>11475</v>
      </c>
      <c r="B2304" s="57" t="s">
        <v>10994</v>
      </c>
      <c r="C2304" s="50" t="s">
        <v>10995</v>
      </c>
      <c r="D2304" s="50" t="s">
        <v>10995</v>
      </c>
      <c r="E2304" s="50" t="s">
        <v>10995</v>
      </c>
      <c r="F2304" s="50" t="s">
        <v>10995</v>
      </c>
      <c r="G2304" s="50" t="s">
        <v>10995</v>
      </c>
      <c r="H2304" s="50" t="s">
        <v>10995</v>
      </c>
    </row>
    <row r="2305" ht="136.5" customHeight="1" spans="1:8">
      <c r="A2305" s="50" t="s">
        <v>11476</v>
      </c>
      <c r="B2305" s="57" t="s">
        <v>10994</v>
      </c>
      <c r="C2305" s="50" t="s">
        <v>10995</v>
      </c>
      <c r="D2305" s="50" t="s">
        <v>10995</v>
      </c>
      <c r="E2305" s="50" t="s">
        <v>10995</v>
      </c>
      <c r="F2305" s="50" t="s">
        <v>10995</v>
      </c>
      <c r="G2305" s="50" t="s">
        <v>10995</v>
      </c>
      <c r="H2305" s="50" t="s">
        <v>10995</v>
      </c>
    </row>
    <row r="2306" ht="16.5" customHeight="1" spans="1:8">
      <c r="A2306" s="50" t="s">
        <v>11477</v>
      </c>
      <c r="B2306" s="57" t="s">
        <v>10994</v>
      </c>
      <c r="C2306" s="50" t="s">
        <v>10995</v>
      </c>
      <c r="D2306" s="50" t="s">
        <v>10995</v>
      </c>
      <c r="E2306" s="50" t="s">
        <v>10995</v>
      </c>
      <c r="F2306" s="50" t="s">
        <v>10995</v>
      </c>
      <c r="G2306" s="50" t="s">
        <v>10995</v>
      </c>
      <c r="H2306" s="50" t="s">
        <v>10995</v>
      </c>
    </row>
    <row r="2307" ht="61.5" customHeight="1" spans="1:8">
      <c r="A2307" s="55" t="s">
        <v>11478</v>
      </c>
      <c r="B2307" s="59" t="s">
        <v>10994</v>
      </c>
      <c r="C2307" s="55" t="s">
        <v>10995</v>
      </c>
      <c r="D2307" s="55" t="s">
        <v>10995</v>
      </c>
      <c r="E2307" s="55" t="s">
        <v>10995</v>
      </c>
      <c r="F2307" s="55" t="s">
        <v>10995</v>
      </c>
      <c r="G2307" s="55" t="s">
        <v>10995</v>
      </c>
      <c r="H2307" s="55" t="s">
        <v>10995</v>
      </c>
    </row>
    <row r="2308" ht="46.5" customHeight="1" spans="1:8">
      <c r="A2308" s="50" t="s">
        <v>11479</v>
      </c>
      <c r="B2308" s="57" t="s">
        <v>10994</v>
      </c>
      <c r="C2308" s="50" t="s">
        <v>10995</v>
      </c>
      <c r="D2308" s="50" t="s">
        <v>10995</v>
      </c>
      <c r="E2308" s="50" t="s">
        <v>10995</v>
      </c>
      <c r="F2308" s="50" t="s">
        <v>10995</v>
      </c>
      <c r="G2308" s="50" t="s">
        <v>10995</v>
      </c>
      <c r="H2308" s="50" t="s">
        <v>10995</v>
      </c>
    </row>
    <row r="2309" ht="31.5" customHeight="1" spans="1:8">
      <c r="A2309" s="50" t="s">
        <v>11480</v>
      </c>
      <c r="B2309" s="57" t="s">
        <v>10994</v>
      </c>
      <c r="C2309" s="50" t="s">
        <v>10995</v>
      </c>
      <c r="D2309" s="50" t="s">
        <v>10995</v>
      </c>
      <c r="E2309" s="50" t="s">
        <v>10995</v>
      </c>
      <c r="F2309" s="50" t="s">
        <v>10995</v>
      </c>
      <c r="G2309" s="50" t="s">
        <v>10995</v>
      </c>
      <c r="H2309" s="50" t="s">
        <v>10995</v>
      </c>
    </row>
    <row r="2310" ht="76.5" customHeight="1" spans="1:8">
      <c r="A2310" s="50" t="s">
        <v>11481</v>
      </c>
      <c r="B2310" s="57" t="s">
        <v>10994</v>
      </c>
      <c r="C2310" s="50" t="s">
        <v>10995</v>
      </c>
      <c r="D2310" s="50" t="s">
        <v>10995</v>
      </c>
      <c r="E2310" s="50" t="s">
        <v>10995</v>
      </c>
      <c r="F2310" s="50" t="s">
        <v>10995</v>
      </c>
      <c r="G2310" s="50" t="s">
        <v>10995</v>
      </c>
      <c r="H2310" s="50" t="s">
        <v>10995</v>
      </c>
    </row>
    <row r="2311" ht="31.5" customHeight="1" spans="1:8">
      <c r="A2311" s="50" t="s">
        <v>11482</v>
      </c>
      <c r="B2311" s="57" t="s">
        <v>10994</v>
      </c>
      <c r="C2311" s="50" t="s">
        <v>10995</v>
      </c>
      <c r="D2311" s="50" t="s">
        <v>10995</v>
      </c>
      <c r="E2311" s="50" t="s">
        <v>10995</v>
      </c>
      <c r="F2311" s="50" t="s">
        <v>10995</v>
      </c>
      <c r="G2311" s="50" t="s">
        <v>10995</v>
      </c>
      <c r="H2311" s="50" t="s">
        <v>10995</v>
      </c>
    </row>
    <row r="2312" ht="31.5" customHeight="1" spans="1:8">
      <c r="A2312" s="50" t="s">
        <v>11483</v>
      </c>
      <c r="B2312" s="57" t="s">
        <v>10994</v>
      </c>
      <c r="C2312" s="50" t="s">
        <v>10995</v>
      </c>
      <c r="D2312" s="50" t="s">
        <v>10995</v>
      </c>
      <c r="E2312" s="50" t="s">
        <v>10995</v>
      </c>
      <c r="F2312" s="50" t="s">
        <v>10995</v>
      </c>
      <c r="G2312" s="50" t="s">
        <v>10995</v>
      </c>
      <c r="H2312" s="50" t="s">
        <v>10995</v>
      </c>
    </row>
    <row r="2313" ht="136.5" customHeight="1" spans="1:8">
      <c r="A2313" s="52" t="s">
        <v>11484</v>
      </c>
      <c r="B2313" s="58" t="s">
        <v>10994</v>
      </c>
      <c r="C2313" s="52" t="s">
        <v>10995</v>
      </c>
      <c r="D2313" s="52" t="s">
        <v>10995</v>
      </c>
      <c r="E2313" s="52" t="s">
        <v>10995</v>
      </c>
      <c r="F2313" s="52" t="s">
        <v>10995</v>
      </c>
      <c r="G2313" s="52" t="s">
        <v>10995</v>
      </c>
      <c r="H2313" s="52" t="s">
        <v>10995</v>
      </c>
    </row>
    <row r="2314" ht="76.5" customHeight="1" spans="1:8">
      <c r="A2314" s="50" t="s">
        <v>11485</v>
      </c>
      <c r="B2314" s="57" t="s">
        <v>10994</v>
      </c>
      <c r="C2314" s="50" t="s">
        <v>10995</v>
      </c>
      <c r="D2314" s="50" t="s">
        <v>10995</v>
      </c>
      <c r="E2314" s="50" t="s">
        <v>10995</v>
      </c>
      <c r="F2314" s="50" t="s">
        <v>10995</v>
      </c>
      <c r="G2314" s="50" t="s">
        <v>10995</v>
      </c>
      <c r="H2314" s="50" t="s">
        <v>10995</v>
      </c>
    </row>
    <row r="2315" ht="46.5" customHeight="1" spans="1:8">
      <c r="A2315" s="50" t="s">
        <v>11486</v>
      </c>
      <c r="B2315" s="57" t="s">
        <v>10994</v>
      </c>
      <c r="C2315" s="50" t="s">
        <v>10995</v>
      </c>
      <c r="D2315" s="50" t="s">
        <v>10995</v>
      </c>
      <c r="E2315" s="50" t="s">
        <v>10995</v>
      </c>
      <c r="F2315" s="50" t="s">
        <v>10995</v>
      </c>
      <c r="G2315" s="50" t="s">
        <v>10995</v>
      </c>
      <c r="H2315" s="50" t="s">
        <v>10995</v>
      </c>
    </row>
    <row r="2316" ht="31.5" customHeight="1" spans="1:8">
      <c r="A2316" s="50" t="s">
        <v>11487</v>
      </c>
      <c r="B2316" s="57" t="s">
        <v>10994</v>
      </c>
      <c r="C2316" s="50" t="s">
        <v>10995</v>
      </c>
      <c r="D2316" s="50" t="s">
        <v>10995</v>
      </c>
      <c r="E2316" s="50" t="s">
        <v>10995</v>
      </c>
      <c r="F2316" s="50" t="s">
        <v>10995</v>
      </c>
      <c r="G2316" s="50" t="s">
        <v>10995</v>
      </c>
      <c r="H2316" s="50" t="s">
        <v>10995</v>
      </c>
    </row>
    <row r="2317" ht="76.5" customHeight="1" spans="1:8">
      <c r="A2317" s="50" t="s">
        <v>11488</v>
      </c>
      <c r="B2317" s="57" t="s">
        <v>10994</v>
      </c>
      <c r="C2317" s="50" t="s">
        <v>10995</v>
      </c>
      <c r="D2317" s="50" t="s">
        <v>10995</v>
      </c>
      <c r="E2317" s="50" t="s">
        <v>10995</v>
      </c>
      <c r="F2317" s="50" t="s">
        <v>10995</v>
      </c>
      <c r="G2317" s="50" t="s">
        <v>10995</v>
      </c>
      <c r="H2317" s="50" t="s">
        <v>10995</v>
      </c>
    </row>
    <row r="2318" ht="46.5" customHeight="1" spans="1:8">
      <c r="A2318" s="50" t="s">
        <v>11489</v>
      </c>
      <c r="B2318" s="57" t="s">
        <v>10994</v>
      </c>
      <c r="C2318" s="50" t="s">
        <v>10995</v>
      </c>
      <c r="D2318" s="50" t="s">
        <v>10995</v>
      </c>
      <c r="E2318" s="50" t="s">
        <v>10995</v>
      </c>
      <c r="F2318" s="50" t="s">
        <v>10995</v>
      </c>
      <c r="G2318" s="50" t="s">
        <v>10995</v>
      </c>
      <c r="H2318" s="50" t="s">
        <v>10995</v>
      </c>
    </row>
    <row r="2319" ht="136.5" customHeight="1" spans="1:8">
      <c r="A2319" s="50" t="s">
        <v>11490</v>
      </c>
      <c r="B2319" s="57" t="s">
        <v>10994</v>
      </c>
      <c r="C2319" s="50" t="s">
        <v>10995</v>
      </c>
      <c r="D2319" s="50" t="s">
        <v>10995</v>
      </c>
      <c r="E2319" s="50" t="s">
        <v>10995</v>
      </c>
      <c r="F2319" s="50" t="s">
        <v>10995</v>
      </c>
      <c r="G2319" s="50" t="s">
        <v>10995</v>
      </c>
      <c r="H2319" s="50" t="s">
        <v>10995</v>
      </c>
    </row>
    <row r="2320" ht="46.5" customHeight="1" spans="1:8">
      <c r="A2320" s="50" t="s">
        <v>11491</v>
      </c>
      <c r="B2320" s="57" t="s">
        <v>10994</v>
      </c>
      <c r="C2320" s="50" t="s">
        <v>10995</v>
      </c>
      <c r="D2320" s="50" t="s">
        <v>10995</v>
      </c>
      <c r="E2320" s="50" t="s">
        <v>10995</v>
      </c>
      <c r="F2320" s="50" t="s">
        <v>10995</v>
      </c>
      <c r="G2320" s="50" t="s">
        <v>10995</v>
      </c>
      <c r="H2320" s="50" t="s">
        <v>10995</v>
      </c>
    </row>
    <row r="2321" ht="46.5" customHeight="1" spans="1:8">
      <c r="A2321" s="50" t="s">
        <v>11492</v>
      </c>
      <c r="B2321" s="57" t="s">
        <v>10994</v>
      </c>
      <c r="C2321" s="50" t="s">
        <v>10995</v>
      </c>
      <c r="D2321" s="50" t="s">
        <v>10995</v>
      </c>
      <c r="E2321" s="50" t="s">
        <v>10995</v>
      </c>
      <c r="F2321" s="50" t="s">
        <v>10995</v>
      </c>
      <c r="G2321" s="50" t="s">
        <v>10995</v>
      </c>
      <c r="H2321" s="50" t="s">
        <v>10995</v>
      </c>
    </row>
    <row r="2322" ht="46.5" customHeight="1" spans="1:8">
      <c r="A2322" s="50" t="s">
        <v>11493</v>
      </c>
      <c r="B2322" s="57" t="s">
        <v>10994</v>
      </c>
      <c r="C2322" s="50" t="s">
        <v>10995</v>
      </c>
      <c r="D2322" s="50" t="s">
        <v>10995</v>
      </c>
      <c r="E2322" s="50" t="s">
        <v>10995</v>
      </c>
      <c r="F2322" s="50" t="s">
        <v>10995</v>
      </c>
      <c r="G2322" s="50" t="s">
        <v>10995</v>
      </c>
      <c r="H2322" s="50" t="s">
        <v>10995</v>
      </c>
    </row>
    <row r="2323" ht="61.5" customHeight="1" spans="1:8">
      <c r="A2323" s="55" t="s">
        <v>11494</v>
      </c>
      <c r="B2323" s="59" t="s">
        <v>10994</v>
      </c>
      <c r="C2323" s="55" t="s">
        <v>10995</v>
      </c>
      <c r="D2323" s="55" t="s">
        <v>10995</v>
      </c>
      <c r="E2323" s="55" t="s">
        <v>10995</v>
      </c>
      <c r="F2323" s="55" t="s">
        <v>10995</v>
      </c>
      <c r="G2323" s="55" t="s">
        <v>10995</v>
      </c>
      <c r="H2323" s="55" t="s">
        <v>10995</v>
      </c>
    </row>
    <row r="2324" ht="46.5" customHeight="1" spans="1:8">
      <c r="A2324" s="55" t="s">
        <v>11495</v>
      </c>
      <c r="B2324" s="59" t="s">
        <v>10994</v>
      </c>
      <c r="C2324" s="55" t="s">
        <v>10995</v>
      </c>
      <c r="D2324" s="55" t="s">
        <v>10995</v>
      </c>
      <c r="E2324" s="55" t="s">
        <v>10995</v>
      </c>
      <c r="F2324" s="55" t="s">
        <v>10995</v>
      </c>
      <c r="G2324" s="55" t="s">
        <v>10995</v>
      </c>
      <c r="H2324" s="55" t="s">
        <v>10995</v>
      </c>
    </row>
    <row r="2325" ht="76.5" customHeight="1" spans="1:8">
      <c r="A2325" s="50" t="s">
        <v>11496</v>
      </c>
      <c r="B2325" s="57" t="s">
        <v>10994</v>
      </c>
      <c r="C2325" s="50" t="s">
        <v>10995</v>
      </c>
      <c r="D2325" s="50" t="s">
        <v>10995</v>
      </c>
      <c r="E2325" s="50" t="s">
        <v>10995</v>
      </c>
      <c r="F2325" s="50" t="s">
        <v>10995</v>
      </c>
      <c r="G2325" s="50" t="s">
        <v>10995</v>
      </c>
      <c r="H2325" s="50" t="s">
        <v>10995</v>
      </c>
    </row>
    <row r="2326" ht="46.5" customHeight="1" spans="1:8">
      <c r="A2326" s="50" t="s">
        <v>11497</v>
      </c>
      <c r="B2326" s="57" t="s">
        <v>10994</v>
      </c>
      <c r="C2326" s="50" t="s">
        <v>10995</v>
      </c>
      <c r="D2326" s="50" t="s">
        <v>10995</v>
      </c>
      <c r="E2326" s="50" t="s">
        <v>10995</v>
      </c>
      <c r="F2326" s="50" t="s">
        <v>10995</v>
      </c>
      <c r="G2326" s="50" t="s">
        <v>10995</v>
      </c>
      <c r="H2326" s="50" t="s">
        <v>10995</v>
      </c>
    </row>
    <row r="2327" ht="46.5" customHeight="1" spans="1:8">
      <c r="A2327" s="50" t="s">
        <v>11498</v>
      </c>
      <c r="B2327" s="57" t="s">
        <v>10994</v>
      </c>
      <c r="C2327" s="50" t="s">
        <v>10995</v>
      </c>
      <c r="D2327" s="50" t="s">
        <v>10995</v>
      </c>
      <c r="E2327" s="50" t="s">
        <v>10995</v>
      </c>
      <c r="F2327" s="50" t="s">
        <v>10995</v>
      </c>
      <c r="G2327" s="50" t="s">
        <v>10995</v>
      </c>
      <c r="H2327" s="50" t="s">
        <v>10995</v>
      </c>
    </row>
    <row r="2328" ht="46.5" customHeight="1" spans="1:8">
      <c r="A2328" s="50" t="s">
        <v>11499</v>
      </c>
      <c r="B2328" s="57" t="s">
        <v>10994</v>
      </c>
      <c r="C2328" s="50" t="s">
        <v>10995</v>
      </c>
      <c r="D2328" s="50" t="s">
        <v>10995</v>
      </c>
      <c r="E2328" s="50" t="s">
        <v>10995</v>
      </c>
      <c r="F2328" s="50" t="s">
        <v>10995</v>
      </c>
      <c r="G2328" s="50" t="s">
        <v>10995</v>
      </c>
      <c r="H2328" s="50" t="s">
        <v>10995</v>
      </c>
    </row>
    <row r="2329" ht="61.5" customHeight="1" spans="1:8">
      <c r="A2329" s="50" t="s">
        <v>11500</v>
      </c>
      <c r="B2329" s="57" t="s">
        <v>10994</v>
      </c>
      <c r="C2329" s="50" t="s">
        <v>10995</v>
      </c>
      <c r="D2329" s="50" t="s">
        <v>10995</v>
      </c>
      <c r="E2329" s="50" t="s">
        <v>10995</v>
      </c>
      <c r="F2329" s="50" t="s">
        <v>10995</v>
      </c>
      <c r="G2329" s="50" t="s">
        <v>10995</v>
      </c>
      <c r="H2329" s="50" t="s">
        <v>10995</v>
      </c>
    </row>
    <row r="2330" ht="46.5" customHeight="1" spans="1:8">
      <c r="A2330" s="50" t="s">
        <v>2307</v>
      </c>
      <c r="B2330" s="57" t="s">
        <v>10994</v>
      </c>
      <c r="C2330" s="50" t="s">
        <v>10995</v>
      </c>
      <c r="D2330" s="50" t="s">
        <v>10995</v>
      </c>
      <c r="E2330" s="50" t="s">
        <v>10995</v>
      </c>
      <c r="F2330" s="50" t="s">
        <v>10995</v>
      </c>
      <c r="G2330" s="50" t="s">
        <v>10995</v>
      </c>
      <c r="H2330" s="50" t="s">
        <v>10995</v>
      </c>
    </row>
    <row r="2331" ht="31.5" customHeight="1" spans="1:8">
      <c r="A2331" s="50" t="s">
        <v>11501</v>
      </c>
      <c r="B2331" s="57" t="s">
        <v>10994</v>
      </c>
      <c r="C2331" s="50" t="s">
        <v>10995</v>
      </c>
      <c r="D2331" s="50" t="s">
        <v>10995</v>
      </c>
      <c r="E2331" s="50" t="s">
        <v>10995</v>
      </c>
      <c r="F2331" s="50" t="s">
        <v>10995</v>
      </c>
      <c r="G2331" s="50" t="s">
        <v>10995</v>
      </c>
      <c r="H2331" s="50" t="s">
        <v>10995</v>
      </c>
    </row>
    <row r="2332" ht="61.5" customHeight="1" spans="1:8">
      <c r="A2332" s="50" t="s">
        <v>11502</v>
      </c>
      <c r="B2332" s="57" t="s">
        <v>10994</v>
      </c>
      <c r="C2332" s="50" t="s">
        <v>10995</v>
      </c>
      <c r="D2332" s="50" t="s">
        <v>10995</v>
      </c>
      <c r="E2332" s="50" t="s">
        <v>10995</v>
      </c>
      <c r="F2332" s="50" t="s">
        <v>10995</v>
      </c>
      <c r="G2332" s="50" t="s">
        <v>10995</v>
      </c>
      <c r="H2332" s="50" t="s">
        <v>10995</v>
      </c>
    </row>
    <row r="2333" ht="46.5" customHeight="1" spans="1:8">
      <c r="A2333" s="50" t="s">
        <v>11503</v>
      </c>
      <c r="B2333" s="57" t="s">
        <v>10994</v>
      </c>
      <c r="C2333" s="50" t="s">
        <v>10995</v>
      </c>
      <c r="D2333" s="50" t="s">
        <v>10995</v>
      </c>
      <c r="E2333" s="50" t="s">
        <v>10995</v>
      </c>
      <c r="F2333" s="50" t="s">
        <v>10995</v>
      </c>
      <c r="G2333" s="50" t="s">
        <v>10995</v>
      </c>
      <c r="H2333" s="50" t="s">
        <v>10995</v>
      </c>
    </row>
    <row r="2334" ht="136.5" customHeight="1" spans="1:8">
      <c r="A2334" s="50" t="s">
        <v>11504</v>
      </c>
      <c r="B2334" s="57" t="s">
        <v>10994</v>
      </c>
      <c r="C2334" s="50" t="s">
        <v>10995</v>
      </c>
      <c r="D2334" s="50" t="s">
        <v>10995</v>
      </c>
      <c r="E2334" s="50" t="s">
        <v>10995</v>
      </c>
      <c r="F2334" s="50" t="s">
        <v>10995</v>
      </c>
      <c r="G2334" s="50" t="s">
        <v>10995</v>
      </c>
      <c r="H2334" s="50" t="s">
        <v>10995</v>
      </c>
    </row>
    <row r="2335" ht="46.5" customHeight="1" spans="1:8">
      <c r="A2335" s="50" t="s">
        <v>11505</v>
      </c>
      <c r="B2335" s="57" t="s">
        <v>10994</v>
      </c>
      <c r="C2335" s="50" t="s">
        <v>10995</v>
      </c>
      <c r="D2335" s="50" t="s">
        <v>10995</v>
      </c>
      <c r="E2335" s="50" t="s">
        <v>10995</v>
      </c>
      <c r="F2335" s="50" t="s">
        <v>10995</v>
      </c>
      <c r="G2335" s="50" t="s">
        <v>10995</v>
      </c>
      <c r="H2335" s="50" t="s">
        <v>10995</v>
      </c>
    </row>
    <row r="2336" ht="46.5" customHeight="1" spans="1:8">
      <c r="A2336" s="50" t="s">
        <v>11506</v>
      </c>
      <c r="B2336" s="57" t="s">
        <v>10994</v>
      </c>
      <c r="C2336" s="50" t="s">
        <v>10995</v>
      </c>
      <c r="D2336" s="50" t="s">
        <v>10995</v>
      </c>
      <c r="E2336" s="50" t="s">
        <v>10995</v>
      </c>
      <c r="F2336" s="50" t="s">
        <v>10995</v>
      </c>
      <c r="G2336" s="50" t="s">
        <v>10995</v>
      </c>
      <c r="H2336" s="50" t="s">
        <v>10995</v>
      </c>
    </row>
    <row r="2337" ht="31.5" customHeight="1" spans="1:8">
      <c r="A2337" s="50" t="s">
        <v>11507</v>
      </c>
      <c r="B2337" s="57" t="s">
        <v>10994</v>
      </c>
      <c r="C2337" s="50" t="s">
        <v>10995</v>
      </c>
      <c r="D2337" s="50" t="s">
        <v>10995</v>
      </c>
      <c r="E2337" s="50" t="s">
        <v>10995</v>
      </c>
      <c r="F2337" s="50" t="s">
        <v>10995</v>
      </c>
      <c r="G2337" s="50" t="s">
        <v>10995</v>
      </c>
      <c r="H2337" s="50" t="s">
        <v>10995</v>
      </c>
    </row>
    <row r="2338" ht="121.5" customHeight="1" spans="1:8">
      <c r="A2338" s="50" t="s">
        <v>11508</v>
      </c>
      <c r="B2338" s="57" t="s">
        <v>10994</v>
      </c>
      <c r="C2338" s="50" t="s">
        <v>10995</v>
      </c>
      <c r="D2338" s="50" t="s">
        <v>10995</v>
      </c>
      <c r="E2338" s="50" t="s">
        <v>10995</v>
      </c>
      <c r="F2338" s="50" t="s">
        <v>10995</v>
      </c>
      <c r="G2338" s="50" t="s">
        <v>10995</v>
      </c>
      <c r="H2338" s="50" t="s">
        <v>10995</v>
      </c>
    </row>
    <row r="2339" ht="76.5" customHeight="1" spans="1:8">
      <c r="A2339" s="50" t="s">
        <v>11509</v>
      </c>
      <c r="B2339" s="57" t="s">
        <v>10994</v>
      </c>
      <c r="C2339" s="50" t="s">
        <v>10995</v>
      </c>
      <c r="D2339" s="50" t="s">
        <v>10995</v>
      </c>
      <c r="E2339" s="50" t="s">
        <v>10995</v>
      </c>
      <c r="F2339" s="50" t="s">
        <v>10995</v>
      </c>
      <c r="G2339" s="50" t="s">
        <v>10995</v>
      </c>
      <c r="H2339" s="50" t="s">
        <v>10995</v>
      </c>
    </row>
    <row r="2340" ht="91.5" customHeight="1" spans="1:8">
      <c r="A2340" s="55" t="s">
        <v>11510</v>
      </c>
      <c r="B2340" s="59" t="s">
        <v>10994</v>
      </c>
      <c r="C2340" s="55" t="s">
        <v>10995</v>
      </c>
      <c r="D2340" s="55" t="s">
        <v>10995</v>
      </c>
      <c r="E2340" s="55" t="s">
        <v>10995</v>
      </c>
      <c r="F2340" s="55" t="s">
        <v>10995</v>
      </c>
      <c r="G2340" s="55" t="s">
        <v>10995</v>
      </c>
      <c r="H2340" s="55" t="s">
        <v>10995</v>
      </c>
    </row>
    <row r="2341" ht="76.5" customHeight="1" spans="1:8">
      <c r="A2341" s="50" t="s">
        <v>11511</v>
      </c>
      <c r="B2341" s="57" t="s">
        <v>10994</v>
      </c>
      <c r="C2341" s="50" t="s">
        <v>10995</v>
      </c>
      <c r="D2341" s="50" t="s">
        <v>10995</v>
      </c>
      <c r="E2341" s="50" t="s">
        <v>10995</v>
      </c>
      <c r="F2341" s="50" t="s">
        <v>10995</v>
      </c>
      <c r="G2341" s="50" t="s">
        <v>10995</v>
      </c>
      <c r="H2341" s="50" t="s">
        <v>10995</v>
      </c>
    </row>
    <row r="2342" ht="46.5" customHeight="1" spans="1:8">
      <c r="A2342" s="50" t="s">
        <v>11512</v>
      </c>
      <c r="B2342" s="57" t="s">
        <v>10994</v>
      </c>
      <c r="C2342" s="50" t="s">
        <v>10995</v>
      </c>
      <c r="D2342" s="50" t="s">
        <v>10995</v>
      </c>
      <c r="E2342" s="50" t="s">
        <v>10995</v>
      </c>
      <c r="F2342" s="50" t="s">
        <v>10995</v>
      </c>
      <c r="G2342" s="50" t="s">
        <v>10995</v>
      </c>
      <c r="H2342" s="50" t="s">
        <v>10995</v>
      </c>
    </row>
    <row r="2343" ht="76.5" customHeight="1" spans="1:8">
      <c r="A2343" s="50" t="s">
        <v>11513</v>
      </c>
      <c r="B2343" s="57" t="s">
        <v>10994</v>
      </c>
      <c r="C2343" s="50" t="s">
        <v>10995</v>
      </c>
      <c r="D2343" s="50" t="s">
        <v>10995</v>
      </c>
      <c r="E2343" s="50" t="s">
        <v>10995</v>
      </c>
      <c r="F2343" s="50" t="s">
        <v>10995</v>
      </c>
      <c r="G2343" s="50" t="s">
        <v>10995</v>
      </c>
      <c r="H2343" s="50" t="s">
        <v>10995</v>
      </c>
    </row>
    <row r="2344" ht="61.5" customHeight="1" spans="1:8">
      <c r="A2344" s="50" t="s">
        <v>11514</v>
      </c>
      <c r="B2344" s="57" t="s">
        <v>10994</v>
      </c>
      <c r="C2344" s="50" t="s">
        <v>10995</v>
      </c>
      <c r="D2344" s="50" t="s">
        <v>10995</v>
      </c>
      <c r="E2344" s="50" t="s">
        <v>10995</v>
      </c>
      <c r="F2344" s="50" t="s">
        <v>10995</v>
      </c>
      <c r="G2344" s="50" t="s">
        <v>10995</v>
      </c>
      <c r="H2344" s="50" t="s">
        <v>10995</v>
      </c>
    </row>
    <row r="2345" ht="31.5" customHeight="1" spans="1:8">
      <c r="A2345" s="50" t="s">
        <v>11515</v>
      </c>
      <c r="B2345" s="57" t="s">
        <v>10994</v>
      </c>
      <c r="C2345" s="50" t="s">
        <v>10995</v>
      </c>
      <c r="D2345" s="50" t="s">
        <v>10995</v>
      </c>
      <c r="E2345" s="50" t="s">
        <v>10995</v>
      </c>
      <c r="F2345" s="50" t="s">
        <v>10995</v>
      </c>
      <c r="G2345" s="50" t="s">
        <v>10995</v>
      </c>
      <c r="H2345" s="50" t="s">
        <v>10995</v>
      </c>
    </row>
    <row r="2346" ht="31.5" customHeight="1" spans="1:8">
      <c r="A2346" s="50" t="s">
        <v>11516</v>
      </c>
      <c r="B2346" s="57" t="s">
        <v>10994</v>
      </c>
      <c r="C2346" s="50" t="s">
        <v>10995</v>
      </c>
      <c r="D2346" s="50" t="s">
        <v>10995</v>
      </c>
      <c r="E2346" s="50" t="s">
        <v>10995</v>
      </c>
      <c r="F2346" s="50" t="s">
        <v>10995</v>
      </c>
      <c r="G2346" s="50" t="s">
        <v>10995</v>
      </c>
      <c r="H2346" s="50" t="s">
        <v>10995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01"/>
  <sheetViews>
    <sheetView workbookViewId="0">
      <selection activeCell="C1189" sqref="C1189"/>
    </sheetView>
  </sheetViews>
  <sheetFormatPr defaultColWidth="9.75" defaultRowHeight="23.85" customHeight="1"/>
  <cols>
    <col min="1" max="1" width="20.625" style="3" customWidth="1"/>
    <col min="2" max="2" width="18.125" style="4" customWidth="1"/>
    <col min="3" max="3" width="44" style="5" customWidth="1"/>
    <col min="4" max="4" width="18.125" style="4" customWidth="1"/>
    <col min="5" max="5" width="44" style="5" customWidth="1"/>
    <col min="6" max="6" width="9.75" style="6" customWidth="1"/>
    <col min="7" max="7" width="19.875" style="6" customWidth="1"/>
    <col min="8" max="8" width="10" style="3" customWidth="1"/>
    <col min="9" max="12" width="6.75" style="7" customWidth="1"/>
    <col min="13" max="15" width="7.875" style="7" customWidth="1"/>
    <col min="16" max="16" width="7.875" style="3" customWidth="1"/>
    <col min="17" max="27" width="7.875" style="8" customWidth="1"/>
    <col min="28" max="28" width="9.625" style="8" customWidth="1"/>
    <col min="29" max="30" width="7.875" style="8" customWidth="1"/>
    <col min="31" max="31" width="9.875" style="9" customWidth="1"/>
    <col min="32" max="16384" width="9.75" style="8"/>
  </cols>
  <sheetData>
    <row r="1" s="1" customFormat="1" ht="54" customHeight="1" spans="1:31">
      <c r="A1" s="10"/>
      <c r="B1" s="11" t="s">
        <v>11517</v>
      </c>
      <c r="C1" s="12"/>
      <c r="D1" s="11" t="s">
        <v>11517</v>
      </c>
      <c r="E1" s="12"/>
      <c r="F1" s="13"/>
      <c r="G1" s="13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39"/>
      <c r="Z1" s="39"/>
      <c r="AA1" s="39"/>
      <c r="AB1" s="39"/>
      <c r="AC1" s="39"/>
      <c r="AD1" s="39"/>
      <c r="AE1" s="40"/>
    </row>
    <row r="2" ht="45.6" customHeight="1" spans="1:31">
      <c r="A2" s="15">
        <v>2023</v>
      </c>
      <c r="B2" s="16">
        <v>2024</v>
      </c>
      <c r="C2" s="17" t="s">
        <v>11518</v>
      </c>
      <c r="D2" s="16">
        <v>2024</v>
      </c>
      <c r="E2" s="17"/>
      <c r="F2" s="18" t="s">
        <v>10048</v>
      </c>
      <c r="G2" s="18"/>
      <c r="H2" s="15" t="s">
        <v>11519</v>
      </c>
      <c r="I2" s="15"/>
      <c r="J2" s="15"/>
      <c r="K2" s="15"/>
      <c r="L2" s="15"/>
      <c r="M2" s="31" t="s">
        <v>11520</v>
      </c>
      <c r="N2" s="32"/>
      <c r="O2" s="31" t="s">
        <v>11521</v>
      </c>
      <c r="P2" s="32"/>
      <c r="Q2" s="31" t="s">
        <v>11522</v>
      </c>
      <c r="R2" s="32"/>
      <c r="S2" s="31" t="s">
        <v>11523</v>
      </c>
      <c r="T2" s="32"/>
      <c r="U2" s="31" t="s">
        <v>11524</v>
      </c>
      <c r="V2" s="32"/>
      <c r="W2" s="31" t="s">
        <v>11525</v>
      </c>
      <c r="X2" s="32"/>
      <c r="Y2" s="31" t="s">
        <v>11526</v>
      </c>
      <c r="Z2" s="32"/>
      <c r="AA2" s="31" t="s">
        <v>11527</v>
      </c>
      <c r="AB2" s="32"/>
      <c r="AC2" s="31" t="s">
        <v>11528</v>
      </c>
      <c r="AD2" s="32"/>
      <c r="AE2" s="41" t="s">
        <v>10259</v>
      </c>
    </row>
    <row r="3" customFormat="1" ht="36.75" customHeight="1" spans="1:31">
      <c r="A3" s="19" t="s">
        <v>11529</v>
      </c>
      <c r="B3" s="20" t="s">
        <v>11529</v>
      </c>
      <c r="C3" s="21"/>
      <c r="D3" s="20" t="s">
        <v>11529</v>
      </c>
      <c r="E3" s="21"/>
      <c r="F3" s="19"/>
      <c r="G3" s="19" t="s">
        <v>10048</v>
      </c>
      <c r="H3" s="22" t="s">
        <v>11530</v>
      </c>
      <c r="I3" s="22" t="s">
        <v>11531</v>
      </c>
      <c r="J3" s="22" t="s">
        <v>11532</v>
      </c>
      <c r="K3" s="22" t="s">
        <v>11533</v>
      </c>
      <c r="L3" s="33" t="s">
        <v>11534</v>
      </c>
      <c r="M3" s="34" t="s">
        <v>11535</v>
      </c>
      <c r="N3" s="35" t="s">
        <v>11529</v>
      </c>
      <c r="O3" s="34" t="s">
        <v>11535</v>
      </c>
      <c r="P3" s="35" t="s">
        <v>11529</v>
      </c>
      <c r="Q3" s="34" t="s">
        <v>11535</v>
      </c>
      <c r="R3" s="35" t="s">
        <v>11529</v>
      </c>
      <c r="S3" s="34" t="s">
        <v>11535</v>
      </c>
      <c r="T3" s="35" t="s">
        <v>11529</v>
      </c>
      <c r="U3" s="34" t="s">
        <v>11535</v>
      </c>
      <c r="V3" s="35" t="s">
        <v>11529</v>
      </c>
      <c r="W3" s="34" t="s">
        <v>11535</v>
      </c>
      <c r="X3" s="35" t="s">
        <v>11529</v>
      </c>
      <c r="Y3" s="34" t="s">
        <v>11535</v>
      </c>
      <c r="Z3" s="35" t="s">
        <v>11529</v>
      </c>
      <c r="AA3" s="34" t="s">
        <v>11535</v>
      </c>
      <c r="AB3" s="35" t="s">
        <v>11529</v>
      </c>
      <c r="AC3" s="34" t="s">
        <v>10050</v>
      </c>
      <c r="AD3" s="35" t="s">
        <v>10258</v>
      </c>
      <c r="AE3" s="34" t="s">
        <v>11535</v>
      </c>
    </row>
    <row r="4" s="2" customFormat="1" ht="7.5" customHeight="1" spans="1:31">
      <c r="A4" s="23" t="s">
        <v>11536</v>
      </c>
      <c r="B4" s="24" t="s">
        <v>11537</v>
      </c>
      <c r="C4" s="25" t="s">
        <v>11538</v>
      </c>
      <c r="D4" s="24" t="s">
        <v>11536</v>
      </c>
      <c r="E4" s="25" t="s">
        <v>11539</v>
      </c>
      <c r="F4" s="23" t="s">
        <v>11540</v>
      </c>
      <c r="G4" s="23" t="s">
        <v>11541</v>
      </c>
      <c r="H4" s="23" t="s">
        <v>11542</v>
      </c>
      <c r="I4" s="23" t="s">
        <v>11543</v>
      </c>
      <c r="J4" s="23" t="s">
        <v>11544</v>
      </c>
      <c r="K4" s="23" t="s">
        <v>11545</v>
      </c>
      <c r="L4" s="23" t="s">
        <v>11546</v>
      </c>
      <c r="M4" s="36" t="s">
        <v>11547</v>
      </c>
      <c r="N4" s="36" t="s">
        <v>11548</v>
      </c>
      <c r="O4" s="36" t="s">
        <v>11549</v>
      </c>
      <c r="P4" s="36" t="s">
        <v>11550</v>
      </c>
      <c r="Q4" s="36" t="s">
        <v>11551</v>
      </c>
      <c r="R4" s="36" t="s">
        <v>11552</v>
      </c>
      <c r="S4" s="36" t="s">
        <v>11553</v>
      </c>
      <c r="T4" s="36" t="s">
        <v>11554</v>
      </c>
      <c r="U4" s="36" t="s">
        <v>11555</v>
      </c>
      <c r="V4" s="36" t="s">
        <v>11556</v>
      </c>
      <c r="W4" s="36" t="s">
        <v>11557</v>
      </c>
      <c r="X4" s="36" t="s">
        <v>11558</v>
      </c>
      <c r="Y4" s="36" t="s">
        <v>11559</v>
      </c>
      <c r="Z4" s="36" t="s">
        <v>11560</v>
      </c>
      <c r="AA4" s="36" t="s">
        <v>11561</v>
      </c>
      <c r="AB4" s="36" t="s">
        <v>11562</v>
      </c>
      <c r="AC4" s="36" t="s">
        <v>11563</v>
      </c>
      <c r="AD4" s="36" t="s">
        <v>11564</v>
      </c>
      <c r="AE4" s="23" t="s">
        <v>11565</v>
      </c>
    </row>
    <row r="5" ht="29.1" customHeight="1" spans="1:31">
      <c r="A5" s="26" t="s">
        <v>50</v>
      </c>
      <c r="B5" s="27" t="s">
        <v>50</v>
      </c>
      <c r="C5" s="28" t="s">
        <v>49</v>
      </c>
      <c r="D5" s="27" t="s">
        <v>50</v>
      </c>
      <c r="E5" s="28" cm="1">
        <f ca="1" t="array" ref="E5">SUMPRODUCT(--ISNUMBER(SEARCH(MID(C5,ROW(INDIRECT("1:"&amp;LEN(C5))),1),全球排名!D3)))</f>
        <v>44</v>
      </c>
      <c r="F5" s="29" t="s">
        <v>11566</v>
      </c>
      <c r="G5" s="29" t="s">
        <v>40</v>
      </c>
      <c r="H5" s="30" t="s">
        <v>11567</v>
      </c>
      <c r="I5" s="30" t="s">
        <v>7183</v>
      </c>
      <c r="J5" s="30" t="s">
        <v>11568</v>
      </c>
      <c r="K5" s="30">
        <v>5</v>
      </c>
      <c r="L5" s="30" t="s">
        <v>11569</v>
      </c>
      <c r="M5" s="37">
        <v>100</v>
      </c>
      <c r="N5" s="3" t="s">
        <v>42</v>
      </c>
      <c r="O5" s="37">
        <v>100</v>
      </c>
      <c r="P5" s="3" t="s">
        <v>48</v>
      </c>
      <c r="Q5" s="37">
        <v>100</v>
      </c>
      <c r="R5" s="3" t="s">
        <v>56</v>
      </c>
      <c r="S5" s="38">
        <v>100</v>
      </c>
      <c r="T5" s="3" t="s">
        <v>42</v>
      </c>
      <c r="U5" s="37">
        <v>100</v>
      </c>
      <c r="V5" s="3" t="s">
        <v>2530</v>
      </c>
      <c r="W5" s="37">
        <v>88.2</v>
      </c>
      <c r="X5" s="3" t="s">
        <v>1897</v>
      </c>
      <c r="Y5" s="37">
        <v>94.3</v>
      </c>
      <c r="Z5" s="3" t="s">
        <v>136</v>
      </c>
      <c r="AA5" s="3">
        <v>100</v>
      </c>
      <c r="AB5" s="3" t="s">
        <v>42</v>
      </c>
      <c r="AC5" s="3">
        <v>95.2</v>
      </c>
      <c r="AD5" s="42" t="s">
        <v>141</v>
      </c>
      <c r="AE5" s="43">
        <v>100</v>
      </c>
    </row>
    <row r="6" ht="29.1" customHeight="1" spans="1:31">
      <c r="A6" s="26" t="s">
        <v>48</v>
      </c>
      <c r="B6" s="27" t="s">
        <v>48</v>
      </c>
      <c r="C6" s="28" t="s">
        <v>47</v>
      </c>
      <c r="D6" s="27" t="s">
        <v>48</v>
      </c>
      <c r="E6" s="28" cm="1">
        <f ca="1" t="array" ref="E6">SUMPRODUCT(--ISNUMBER(SEARCH(MID(C6,ROW(INDIRECT("1:"&amp;LEN(C6))),1),全球排名!D4)))</f>
        <v>19</v>
      </c>
      <c r="F6" s="29" t="s">
        <v>11570</v>
      </c>
      <c r="G6" s="29" t="s">
        <v>36</v>
      </c>
      <c r="H6" s="30" t="s">
        <v>11571</v>
      </c>
      <c r="I6" s="30" t="s">
        <v>11572</v>
      </c>
      <c r="J6" s="30" t="s">
        <v>11568</v>
      </c>
      <c r="K6" s="30">
        <v>5</v>
      </c>
      <c r="L6" s="30" t="s">
        <v>11573</v>
      </c>
      <c r="M6" s="37">
        <v>100</v>
      </c>
      <c r="N6" s="3" t="s">
        <v>38</v>
      </c>
      <c r="O6" s="37">
        <v>100</v>
      </c>
      <c r="P6" s="3" t="s">
        <v>42</v>
      </c>
      <c r="Q6" s="37">
        <v>100</v>
      </c>
      <c r="R6" s="3" t="s">
        <v>2379</v>
      </c>
      <c r="S6" s="38">
        <v>92.3</v>
      </c>
      <c r="T6" s="3" t="s">
        <v>2449</v>
      </c>
      <c r="U6" s="37">
        <v>100</v>
      </c>
      <c r="V6" s="3" t="s">
        <v>129</v>
      </c>
      <c r="W6" s="37">
        <v>95.8</v>
      </c>
      <c r="X6" s="3" t="s">
        <v>10077</v>
      </c>
      <c r="Y6" s="37">
        <v>99.9</v>
      </c>
      <c r="Z6" s="3" t="s">
        <v>2383</v>
      </c>
      <c r="AA6" s="3">
        <v>100</v>
      </c>
      <c r="AB6" s="3" t="s">
        <v>59</v>
      </c>
      <c r="AC6" s="3">
        <v>97.3</v>
      </c>
      <c r="AD6" s="3" t="s">
        <v>11574</v>
      </c>
      <c r="AE6" s="43">
        <v>99.2</v>
      </c>
    </row>
    <row r="7" ht="29.1" customHeight="1" spans="1:31">
      <c r="A7" s="26" t="s">
        <v>42</v>
      </c>
      <c r="B7" s="27" t="s">
        <v>38</v>
      </c>
      <c r="C7" s="28" t="s">
        <v>37</v>
      </c>
      <c r="D7" s="27" t="s">
        <v>38</v>
      </c>
      <c r="E7" s="28" cm="1">
        <f ca="1" t="array" ref="E7">SUMPRODUCT(--ISNUMBER(SEARCH(MID(C7,ROW(INDIRECT("1:"&amp;LEN(C7))),1),全球排名!D5)))</f>
        <v>20</v>
      </c>
      <c r="F7" s="29" t="s">
        <v>11570</v>
      </c>
      <c r="G7" s="29" t="s">
        <v>36</v>
      </c>
      <c r="H7" s="30" t="s">
        <v>11571</v>
      </c>
      <c r="I7" s="30" t="s">
        <v>11572</v>
      </c>
      <c r="J7" s="30" t="s">
        <v>11568</v>
      </c>
      <c r="K7" s="30">
        <v>5</v>
      </c>
      <c r="L7" s="30" t="s">
        <v>11573</v>
      </c>
      <c r="M7" s="37">
        <v>100</v>
      </c>
      <c r="N7" s="3" t="s">
        <v>48</v>
      </c>
      <c r="O7" s="37">
        <v>100</v>
      </c>
      <c r="P7" s="3" t="s">
        <v>45</v>
      </c>
      <c r="Q7" s="37">
        <v>100</v>
      </c>
      <c r="R7" s="3" t="s">
        <v>2369</v>
      </c>
      <c r="S7" s="38">
        <v>90.6</v>
      </c>
      <c r="T7" s="3" t="s">
        <v>11575</v>
      </c>
      <c r="U7" s="37">
        <v>98.2</v>
      </c>
      <c r="V7" s="3" t="s">
        <v>11576</v>
      </c>
      <c r="W7" s="37">
        <v>98.2</v>
      </c>
      <c r="X7" s="3" t="s">
        <v>154</v>
      </c>
      <c r="Y7" s="37">
        <v>100</v>
      </c>
      <c r="Z7" s="3" t="s">
        <v>50</v>
      </c>
      <c r="AA7" s="3">
        <v>100</v>
      </c>
      <c r="AB7" s="3" t="s">
        <v>38</v>
      </c>
      <c r="AC7" s="3">
        <v>97.8</v>
      </c>
      <c r="AD7" s="3" t="s">
        <v>11577</v>
      </c>
      <c r="AE7" s="43">
        <v>98.9</v>
      </c>
    </row>
    <row r="8" ht="29.1" customHeight="1" spans="1:31">
      <c r="A8" s="26" t="s">
        <v>45</v>
      </c>
      <c r="B8" s="27" t="s">
        <v>42</v>
      </c>
      <c r="C8" t="s">
        <v>41</v>
      </c>
      <c r="D8" s="27" t="s">
        <v>42</v>
      </c>
      <c r="E8" s="28" cm="1">
        <f ca="1" t="array" ref="E8">SUMPRODUCT(--ISNUMBER(SEARCH(MID(C8,ROW(INDIRECT("1:"&amp;LEN(C8))),1),全球排名!D6)))</f>
        <v>16</v>
      </c>
      <c r="F8" s="29" t="s">
        <v>11566</v>
      </c>
      <c r="G8" s="29" t="s">
        <v>40</v>
      </c>
      <c r="H8" s="30" t="s">
        <v>11571</v>
      </c>
      <c r="I8" s="30" t="s">
        <v>11572</v>
      </c>
      <c r="J8" s="30" t="s">
        <v>11568</v>
      </c>
      <c r="K8" s="30">
        <v>5</v>
      </c>
      <c r="L8" s="30" t="s">
        <v>11569</v>
      </c>
      <c r="M8" s="37">
        <v>100</v>
      </c>
      <c r="N8" s="3" t="s">
        <v>50</v>
      </c>
      <c r="O8" s="37">
        <v>100</v>
      </c>
      <c r="P8" s="3" t="s">
        <v>50</v>
      </c>
      <c r="Q8" s="37">
        <v>98.3</v>
      </c>
      <c r="R8" s="3" t="s">
        <v>11578</v>
      </c>
      <c r="S8" s="38">
        <v>100</v>
      </c>
      <c r="T8" s="3" t="s">
        <v>50</v>
      </c>
      <c r="U8" s="37">
        <v>84.6</v>
      </c>
      <c r="V8" s="3" t="s">
        <v>2208</v>
      </c>
      <c r="W8" s="37">
        <v>66.8</v>
      </c>
      <c r="X8" s="3" t="s">
        <v>11579</v>
      </c>
      <c r="Y8" s="37">
        <v>100</v>
      </c>
      <c r="Z8" s="3" t="s">
        <v>45</v>
      </c>
      <c r="AA8" s="3">
        <v>100</v>
      </c>
      <c r="AB8" s="3" t="s">
        <v>50</v>
      </c>
      <c r="AC8" s="3">
        <v>96.7</v>
      </c>
      <c r="AD8" s="3" t="s">
        <v>11580</v>
      </c>
      <c r="AE8" s="43">
        <v>98.3</v>
      </c>
    </row>
    <row r="9" ht="29.1" customHeight="1" spans="1:31">
      <c r="A9" s="26" t="s">
        <v>38</v>
      </c>
      <c r="B9" s="27" t="s">
        <v>45</v>
      </c>
      <c r="C9" s="28" t="s">
        <v>44</v>
      </c>
      <c r="D9" s="27" t="s">
        <v>45</v>
      </c>
      <c r="E9" s="28" cm="1">
        <f ca="1" t="array" ref="E9">SUMPRODUCT(--ISNUMBER(SEARCH(MID(C9,ROW(INDIRECT("1:"&amp;LEN(C9))),1),全球排名!D7)))</f>
        <v>19</v>
      </c>
      <c r="F9" s="29" t="s">
        <v>11566</v>
      </c>
      <c r="G9" s="29" t="s">
        <v>40</v>
      </c>
      <c r="H9" s="30" t="s">
        <v>11571</v>
      </c>
      <c r="I9" s="30" t="s">
        <v>11572</v>
      </c>
      <c r="J9" s="30" t="s">
        <v>11568</v>
      </c>
      <c r="K9" s="30">
        <v>5</v>
      </c>
      <c r="L9" s="30" t="s">
        <v>11569</v>
      </c>
      <c r="M9" s="37">
        <v>100</v>
      </c>
      <c r="N9" s="3" t="s">
        <v>45</v>
      </c>
      <c r="O9" s="37">
        <v>100</v>
      </c>
      <c r="P9" s="3" t="s">
        <v>38</v>
      </c>
      <c r="Q9" s="37">
        <v>100</v>
      </c>
      <c r="R9" s="3" t="s">
        <v>2374</v>
      </c>
      <c r="S9" s="38">
        <v>99.9</v>
      </c>
      <c r="T9" s="3" t="s">
        <v>2369</v>
      </c>
      <c r="U9" s="37">
        <v>99.9</v>
      </c>
      <c r="V9" s="3" t="s">
        <v>436</v>
      </c>
      <c r="W9" s="37">
        <v>51.2</v>
      </c>
      <c r="X9" s="3" t="s">
        <v>2677</v>
      </c>
      <c r="Y9" s="37">
        <v>95.8</v>
      </c>
      <c r="Z9" s="3" t="s">
        <v>11578</v>
      </c>
      <c r="AA9" s="3">
        <v>100</v>
      </c>
      <c r="AB9" s="3" t="s">
        <v>48</v>
      </c>
      <c r="AC9" s="3">
        <v>94.4</v>
      </c>
      <c r="AD9" s="3" t="s">
        <v>91</v>
      </c>
      <c r="AE9" s="43">
        <v>98.1</v>
      </c>
    </row>
    <row r="10" ht="29.1" customHeight="1" spans="1:31">
      <c r="A10" s="26" t="s">
        <v>11581</v>
      </c>
      <c r="B10" s="27" t="s">
        <v>59</v>
      </c>
      <c r="C10" s="28" t="s">
        <v>58</v>
      </c>
      <c r="D10" s="27" t="s">
        <v>59</v>
      </c>
      <c r="E10" s="28" cm="1">
        <f ca="1" t="array" ref="E10">SUMPRODUCT(--ISNUMBER(SEARCH(MID(C10,ROW(INDIRECT("1:"&amp;LEN(C10))),1),全球排名!D8)))</f>
        <v>20</v>
      </c>
      <c r="F10" s="29" t="s">
        <v>11570</v>
      </c>
      <c r="G10" s="29" t="s">
        <v>36</v>
      </c>
      <c r="H10" s="30" t="s">
        <v>11571</v>
      </c>
      <c r="I10" s="30" t="s">
        <v>11572</v>
      </c>
      <c r="J10" s="30" t="s">
        <v>11568</v>
      </c>
      <c r="K10" s="30">
        <v>5</v>
      </c>
      <c r="L10" s="30" t="s">
        <v>11573</v>
      </c>
      <c r="M10" s="37">
        <v>98.3</v>
      </c>
      <c r="N10" s="3" t="s">
        <v>62</v>
      </c>
      <c r="O10" s="37">
        <v>99.4</v>
      </c>
      <c r="P10" s="3" t="s">
        <v>65</v>
      </c>
      <c r="Q10" s="37">
        <v>98.5</v>
      </c>
      <c r="R10" s="3" t="s">
        <v>123</v>
      </c>
      <c r="S10" s="38">
        <v>94</v>
      </c>
      <c r="T10" s="3" t="s">
        <v>136</v>
      </c>
      <c r="U10" s="37">
        <v>100</v>
      </c>
      <c r="V10" s="3" t="s">
        <v>119</v>
      </c>
      <c r="W10" s="37">
        <v>100</v>
      </c>
      <c r="X10" s="3" t="s">
        <v>2379</v>
      </c>
      <c r="Y10" s="37">
        <v>96.7</v>
      </c>
      <c r="Z10" s="3" t="s">
        <v>11582</v>
      </c>
      <c r="AA10" s="3">
        <v>83</v>
      </c>
      <c r="AB10" s="3" t="s">
        <v>11583</v>
      </c>
      <c r="AC10" s="3">
        <v>94.4</v>
      </c>
      <c r="AD10" s="3" t="s">
        <v>11584</v>
      </c>
      <c r="AE10" s="43">
        <v>97.8</v>
      </c>
    </row>
    <row r="11" ht="29.1" customHeight="1" spans="1:31">
      <c r="A11" s="26" t="s">
        <v>11585</v>
      </c>
      <c r="B11" s="27" t="s">
        <v>2383</v>
      </c>
      <c r="C11" s="28" t="s">
        <v>2382</v>
      </c>
      <c r="D11" s="27" t="s">
        <v>2383</v>
      </c>
      <c r="E11" s="28" cm="1">
        <f ca="1" t="array" ref="E11">SUMPRODUCT(--ISNUMBER(SEARCH(MID(C11,ROW(INDIRECT("1:"&amp;LEN(C11))),1),全球排名!D9)))</f>
        <v>43</v>
      </c>
      <c r="F11" s="29" t="s">
        <v>11586</v>
      </c>
      <c r="G11" s="29" t="s">
        <v>113</v>
      </c>
      <c r="H11" s="30" t="s">
        <v>11571</v>
      </c>
      <c r="I11" s="30" t="s">
        <v>11587</v>
      </c>
      <c r="J11" s="30" t="s">
        <v>11568</v>
      </c>
      <c r="K11" s="30">
        <v>5</v>
      </c>
      <c r="L11" s="30" t="s">
        <v>11573</v>
      </c>
      <c r="M11" s="37">
        <v>98.8</v>
      </c>
      <c r="N11" s="3" t="s">
        <v>11588</v>
      </c>
      <c r="O11" s="37">
        <v>83.6</v>
      </c>
      <c r="P11" s="3" t="s">
        <v>2366</v>
      </c>
      <c r="Q11" s="37">
        <v>72.1</v>
      </c>
      <c r="R11" s="3" t="s">
        <v>11589</v>
      </c>
      <c r="S11" s="38">
        <v>98.9</v>
      </c>
      <c r="T11" s="3" t="s">
        <v>76</v>
      </c>
      <c r="U11" s="37">
        <v>100</v>
      </c>
      <c r="V11" s="3" t="s">
        <v>2387</v>
      </c>
      <c r="W11" s="37">
        <v>98.5</v>
      </c>
      <c r="X11" s="3" t="s">
        <v>2530</v>
      </c>
      <c r="Y11" s="37">
        <v>96</v>
      </c>
      <c r="Z11" s="3" t="s">
        <v>123</v>
      </c>
      <c r="AA11" s="3">
        <v>79.1</v>
      </c>
      <c r="AB11" s="3" t="s">
        <v>94</v>
      </c>
      <c r="AC11" s="3">
        <v>88.4</v>
      </c>
      <c r="AD11" s="3" t="s">
        <v>11590</v>
      </c>
      <c r="AE11" s="43">
        <v>93.3</v>
      </c>
    </row>
    <row r="12" ht="29.1" customHeight="1" spans="1:31">
      <c r="A12" s="26" t="s">
        <v>2374</v>
      </c>
      <c r="B12" s="27" t="s">
        <v>2369</v>
      </c>
      <c r="C12" s="28" t="s">
        <v>2368</v>
      </c>
      <c r="D12" s="27" t="s">
        <v>2369</v>
      </c>
      <c r="E12" s="28" cm="1">
        <f ca="1" t="array" ref="E12">SUMPRODUCT(--ISNUMBER(SEARCH(MID(C12,ROW(INDIRECT("1:"&amp;LEN(C12))),1),全球排名!D10)))</f>
        <v>33</v>
      </c>
      <c r="F12" s="29" t="s">
        <v>11591</v>
      </c>
      <c r="G12" s="29" t="s">
        <v>2367</v>
      </c>
      <c r="H12" s="30" t="s">
        <v>11592</v>
      </c>
      <c r="I12" s="30" t="s">
        <v>11572</v>
      </c>
      <c r="J12" s="30" t="s">
        <v>11568</v>
      </c>
      <c r="K12" s="30">
        <v>3</v>
      </c>
      <c r="L12" s="30" t="s">
        <v>11573</v>
      </c>
      <c r="M12" s="37">
        <v>99.4</v>
      </c>
      <c r="N12" s="3" t="s">
        <v>2372</v>
      </c>
      <c r="O12" s="37">
        <v>88.6</v>
      </c>
      <c r="P12" s="3" t="s">
        <v>11593</v>
      </c>
      <c r="Q12" s="37">
        <v>76.5</v>
      </c>
      <c r="R12" s="3" t="s">
        <v>11594</v>
      </c>
      <c r="S12" s="38">
        <v>93.2</v>
      </c>
      <c r="T12" s="3" t="s">
        <v>129</v>
      </c>
      <c r="U12" s="37">
        <v>100</v>
      </c>
      <c r="V12" s="3" t="s">
        <v>82</v>
      </c>
      <c r="W12" s="37">
        <v>81.9</v>
      </c>
      <c r="X12" s="3" t="s">
        <v>11595</v>
      </c>
      <c r="Y12" s="37">
        <v>76.3</v>
      </c>
      <c r="Z12" s="3" t="s">
        <v>11596</v>
      </c>
      <c r="AA12" s="3">
        <v>100</v>
      </c>
      <c r="AB12" s="3" t="s">
        <v>2383</v>
      </c>
      <c r="AC12" s="3">
        <v>88.1</v>
      </c>
      <c r="AD12" s="3" t="s">
        <v>11597</v>
      </c>
      <c r="AE12" s="43">
        <v>92.7</v>
      </c>
    </row>
    <row r="13" ht="29.1" customHeight="1" spans="1:31">
      <c r="A13" s="26" t="s">
        <v>2369</v>
      </c>
      <c r="B13" s="27" t="s">
        <v>11585</v>
      </c>
      <c r="C13" s="28" t="s">
        <v>10265</v>
      </c>
      <c r="D13" s="27" t="s">
        <v>11585</v>
      </c>
      <c r="E13" s="28" cm="1">
        <f ca="1" t="array" ref="E13">SUMPRODUCT(--ISNUMBER(SEARCH(MID(C13,ROW(INDIRECT("1:"&amp;LEN(C13))),1),全球排名!D11)))</f>
        <v>2</v>
      </c>
      <c r="F13" s="29" t="s">
        <v>11570</v>
      </c>
      <c r="G13" s="29" t="s">
        <v>36</v>
      </c>
      <c r="H13" s="30" t="s">
        <v>11592</v>
      </c>
      <c r="I13" s="30" t="s">
        <v>11572</v>
      </c>
      <c r="J13" s="30" t="s">
        <v>11568</v>
      </c>
      <c r="K13" s="30">
        <v>5</v>
      </c>
      <c r="L13" s="30" t="s">
        <v>11573</v>
      </c>
      <c r="M13" s="37">
        <v>99.5</v>
      </c>
      <c r="N13" s="3" t="s">
        <v>79</v>
      </c>
      <c r="O13" s="37">
        <v>97.9</v>
      </c>
      <c r="P13" s="3" t="s">
        <v>2387</v>
      </c>
      <c r="Q13" s="37">
        <v>98.4</v>
      </c>
      <c r="R13" s="3" t="s">
        <v>144</v>
      </c>
      <c r="S13" s="38">
        <v>74.3</v>
      </c>
      <c r="T13" s="3" t="s">
        <v>11598</v>
      </c>
      <c r="U13" s="37">
        <v>99.1</v>
      </c>
      <c r="V13" s="3" t="s">
        <v>11599</v>
      </c>
      <c r="W13" s="37">
        <v>100</v>
      </c>
      <c r="X13" s="3" t="s">
        <v>2372</v>
      </c>
      <c r="Y13" s="37">
        <v>100</v>
      </c>
      <c r="Z13" s="3" t="s">
        <v>48</v>
      </c>
      <c r="AA13" s="3">
        <v>51.6</v>
      </c>
      <c r="AB13" s="3" t="s">
        <v>11600</v>
      </c>
      <c r="AC13" s="3">
        <v>92.5</v>
      </c>
      <c r="AD13" s="3" t="s">
        <v>11601</v>
      </c>
      <c r="AE13" s="43">
        <v>92.4</v>
      </c>
    </row>
    <row r="14" ht="29.1" customHeight="1" spans="1:31">
      <c r="A14" s="26" t="s">
        <v>11602</v>
      </c>
      <c r="B14" s="27" t="s">
        <v>2358</v>
      </c>
      <c r="C14" s="28" t="s">
        <v>2357</v>
      </c>
      <c r="D14" s="27" t="s">
        <v>2358</v>
      </c>
      <c r="E14" s="28" cm="1">
        <f ca="1" t="array" ref="E14">SUMPRODUCT(--ISNUMBER(SEARCH(MID(C14,ROW(INDIRECT("1:"&amp;LEN(C14))),1),全球排名!D12)))</f>
        <v>37</v>
      </c>
      <c r="F14" s="29" t="s">
        <v>11566</v>
      </c>
      <c r="G14" s="29" t="s">
        <v>40</v>
      </c>
      <c r="H14" s="30" t="s">
        <v>11592</v>
      </c>
      <c r="I14" s="30" t="s">
        <v>11572</v>
      </c>
      <c r="J14" s="30" t="s">
        <v>11568</v>
      </c>
      <c r="K14" s="30">
        <v>5</v>
      </c>
      <c r="L14" s="30" t="s">
        <v>11573</v>
      </c>
      <c r="M14" s="37">
        <v>100</v>
      </c>
      <c r="N14" s="3" t="s">
        <v>59</v>
      </c>
      <c r="O14" s="37">
        <v>100</v>
      </c>
      <c r="P14" s="3" t="s">
        <v>59</v>
      </c>
      <c r="Q14" s="37">
        <v>20.5</v>
      </c>
      <c r="R14" s="3" t="s">
        <v>11603</v>
      </c>
      <c r="S14" s="38">
        <v>99.9</v>
      </c>
      <c r="T14" s="3" t="s">
        <v>2383</v>
      </c>
      <c r="U14" s="37">
        <v>92.2</v>
      </c>
      <c r="V14" s="3" t="s">
        <v>11604</v>
      </c>
      <c r="W14" s="37">
        <v>63.9</v>
      </c>
      <c r="X14" s="3" t="s">
        <v>1033</v>
      </c>
      <c r="Y14" s="37">
        <v>92.4</v>
      </c>
      <c r="Z14" s="3" t="s">
        <v>11605</v>
      </c>
      <c r="AA14" s="3">
        <v>98.7</v>
      </c>
      <c r="AB14" s="3" t="s">
        <v>2372</v>
      </c>
      <c r="AC14" s="3">
        <v>100</v>
      </c>
      <c r="AD14" s="3" t="s">
        <v>50</v>
      </c>
      <c r="AE14" s="43">
        <v>90.4</v>
      </c>
    </row>
    <row r="15" ht="29.1" customHeight="1" spans="1:31">
      <c r="A15" s="26" t="s">
        <v>2358</v>
      </c>
      <c r="B15" s="27" t="s">
        <v>2374</v>
      </c>
      <c r="C15" s="28" t="s">
        <v>2373</v>
      </c>
      <c r="D15" s="27" t="s">
        <v>2374</v>
      </c>
      <c r="E15" s="28" cm="1">
        <f ca="1" t="array" ref="E15">SUMPRODUCT(--ISNUMBER(SEARCH(MID(C15,ROW(INDIRECT("1:"&amp;LEN(C15))),1),全球排名!D13)))</f>
        <v>14</v>
      </c>
      <c r="F15" s="29" t="s">
        <v>11566</v>
      </c>
      <c r="G15" s="29" t="s">
        <v>40</v>
      </c>
      <c r="H15" s="30" t="s">
        <v>11571</v>
      </c>
      <c r="I15" s="30" t="s">
        <v>11572</v>
      </c>
      <c r="J15" s="30" t="s">
        <v>11568</v>
      </c>
      <c r="K15" s="30">
        <v>5</v>
      </c>
      <c r="L15" s="30" t="s">
        <v>11569</v>
      </c>
      <c r="M15" s="37">
        <v>99.1</v>
      </c>
      <c r="N15" s="3" t="s">
        <v>10061</v>
      </c>
      <c r="O15" s="37">
        <v>95.4</v>
      </c>
      <c r="P15" s="3" t="s">
        <v>11606</v>
      </c>
      <c r="Q15" s="37">
        <v>92.5</v>
      </c>
      <c r="R15" s="3" t="s">
        <v>315</v>
      </c>
      <c r="S15" s="38">
        <v>78.5</v>
      </c>
      <c r="T15" s="3" t="s">
        <v>291</v>
      </c>
      <c r="U15" s="37">
        <v>81.2</v>
      </c>
      <c r="V15" s="3" t="s">
        <v>11607</v>
      </c>
      <c r="W15" s="37">
        <v>84.4</v>
      </c>
      <c r="X15" s="3" t="s">
        <v>11608</v>
      </c>
      <c r="Y15" s="37">
        <v>61.4</v>
      </c>
      <c r="Z15" s="3" t="s">
        <v>2392</v>
      </c>
      <c r="AA15" s="3">
        <v>98.3</v>
      </c>
      <c r="AB15" s="3" t="s">
        <v>10061</v>
      </c>
      <c r="AC15" s="3">
        <v>81.7</v>
      </c>
      <c r="AD15" s="3" t="s">
        <v>11609</v>
      </c>
      <c r="AE15" s="43">
        <v>90.3</v>
      </c>
    </row>
    <row r="16" ht="29.1" customHeight="1" spans="1:31">
      <c r="A16" s="26" t="s">
        <v>79</v>
      </c>
      <c r="B16" s="27" t="s">
        <v>65</v>
      </c>
      <c r="C16" s="28" t="s">
        <v>64</v>
      </c>
      <c r="D16" s="27" t="s">
        <v>65</v>
      </c>
      <c r="E16" s="28" cm="1">
        <f ca="1" t="array" ref="E16">SUMPRODUCT(--ISNUMBER(SEARCH(MID(C16,ROW(INDIRECT("1:"&amp;LEN(C16))),1),全球排名!D14)))</f>
        <v>22</v>
      </c>
      <c r="F16" s="29" t="s">
        <v>11566</v>
      </c>
      <c r="G16" s="29" t="s">
        <v>40</v>
      </c>
      <c r="H16" s="30" t="s">
        <v>11571</v>
      </c>
      <c r="I16" s="30" t="s">
        <v>11572</v>
      </c>
      <c r="J16" s="30" t="s">
        <v>11568</v>
      </c>
      <c r="K16" s="30">
        <v>5</v>
      </c>
      <c r="L16" s="30" t="s">
        <v>11569</v>
      </c>
      <c r="M16" s="37">
        <v>96.4</v>
      </c>
      <c r="N16" s="3" t="s">
        <v>2361</v>
      </c>
      <c r="O16" s="37">
        <v>89.1</v>
      </c>
      <c r="P16" s="3" t="s">
        <v>94</v>
      </c>
      <c r="Q16" s="37">
        <v>99.9</v>
      </c>
      <c r="R16" s="3" t="s">
        <v>2433</v>
      </c>
      <c r="S16" s="38">
        <v>68.4</v>
      </c>
      <c r="T16" s="3" t="s">
        <v>2441</v>
      </c>
      <c r="U16" s="37">
        <v>96</v>
      </c>
      <c r="V16" s="3" t="s">
        <v>11610</v>
      </c>
      <c r="W16" s="37">
        <v>70.3</v>
      </c>
      <c r="X16" s="3" t="s">
        <v>420</v>
      </c>
      <c r="Y16" s="37">
        <v>83.3</v>
      </c>
      <c r="Z16" s="3" t="s">
        <v>792</v>
      </c>
      <c r="AA16" s="3">
        <v>100</v>
      </c>
      <c r="AB16" s="3" t="s">
        <v>45</v>
      </c>
      <c r="AC16" s="3">
        <v>99.9</v>
      </c>
      <c r="AD16" s="3" t="s">
        <v>11611</v>
      </c>
      <c r="AE16" s="43">
        <v>89.4</v>
      </c>
    </row>
    <row r="17" ht="29.1" customHeight="1" spans="1:31">
      <c r="A17" s="26" t="s">
        <v>11612</v>
      </c>
      <c r="B17" s="27" t="s">
        <v>79</v>
      </c>
      <c r="C17" s="28" t="s">
        <v>78</v>
      </c>
      <c r="D17" s="27" t="s">
        <v>79</v>
      </c>
      <c r="E17" s="28" cm="1">
        <f ca="1" t="array" ref="E17">SUMPRODUCT(--ISNUMBER(SEARCH(MID(C17,ROW(INDIRECT("1:"&amp;LEN(C17))),1),全球排名!D15)))</f>
        <v>17</v>
      </c>
      <c r="F17" s="29" t="s">
        <v>11566</v>
      </c>
      <c r="G17" s="29" t="s">
        <v>40</v>
      </c>
      <c r="H17" s="30" t="s">
        <v>11571</v>
      </c>
      <c r="I17" s="30" t="s">
        <v>11572</v>
      </c>
      <c r="J17" s="30" t="s">
        <v>11568</v>
      </c>
      <c r="K17" s="30">
        <v>5</v>
      </c>
      <c r="L17" s="30" t="s">
        <v>11569</v>
      </c>
      <c r="M17" s="37">
        <v>98.1</v>
      </c>
      <c r="N17" s="3" t="s">
        <v>11613</v>
      </c>
      <c r="O17" s="37">
        <v>90.5</v>
      </c>
      <c r="P17" s="3" t="s">
        <v>11614</v>
      </c>
      <c r="Q17" s="37">
        <v>52.9</v>
      </c>
      <c r="R17" s="3" t="s">
        <v>329</v>
      </c>
      <c r="S17" s="38">
        <v>99.1</v>
      </c>
      <c r="T17" s="3" t="s">
        <v>11615</v>
      </c>
      <c r="U17" s="37">
        <v>68.7</v>
      </c>
      <c r="V17" s="3" t="s">
        <v>1573</v>
      </c>
      <c r="W17" s="37">
        <v>64</v>
      </c>
      <c r="X17" s="3" t="s">
        <v>11616</v>
      </c>
      <c r="Y17" s="37">
        <v>79.9</v>
      </c>
      <c r="Z17" s="3" t="s">
        <v>11617</v>
      </c>
      <c r="AA17" s="3">
        <v>98</v>
      </c>
      <c r="AB17" s="3" t="s">
        <v>11615</v>
      </c>
      <c r="AC17" s="3">
        <v>94.7</v>
      </c>
      <c r="AD17" s="3" t="s">
        <v>11618</v>
      </c>
      <c r="AE17" s="43">
        <v>89.3</v>
      </c>
    </row>
    <row r="18" ht="29.1" customHeight="1" spans="1:31">
      <c r="A18" s="26" t="s">
        <v>82</v>
      </c>
      <c r="B18" s="27" t="s">
        <v>2379</v>
      </c>
      <c r="C18" s="28" t="s">
        <v>2378</v>
      </c>
      <c r="D18" s="27" t="s">
        <v>2379</v>
      </c>
      <c r="E18" s="28" cm="1">
        <f ca="1" t="array" ref="E18">SUMPRODUCT(--ISNUMBER(SEARCH(MID(C18,ROW(INDIRECT("1:"&amp;LEN(C18))),1),全球排名!D16)))</f>
        <v>24</v>
      </c>
      <c r="F18" s="29" t="s">
        <v>8491</v>
      </c>
      <c r="G18" s="29" t="s">
        <v>121</v>
      </c>
      <c r="H18" s="30" t="s">
        <v>11592</v>
      </c>
      <c r="I18" s="30" t="s">
        <v>11572</v>
      </c>
      <c r="J18" s="30" t="s">
        <v>11568</v>
      </c>
      <c r="K18" s="30">
        <v>5</v>
      </c>
      <c r="L18" s="30" t="s">
        <v>11573</v>
      </c>
      <c r="M18" s="37">
        <v>98.4</v>
      </c>
      <c r="N18" s="3" t="s">
        <v>76</v>
      </c>
      <c r="O18" s="37">
        <v>92.3</v>
      </c>
      <c r="P18" s="3" t="s">
        <v>11583</v>
      </c>
      <c r="Q18" s="37">
        <v>15.4</v>
      </c>
      <c r="R18" s="3" t="s">
        <v>11619</v>
      </c>
      <c r="S18" s="38">
        <v>92.1</v>
      </c>
      <c r="T18" s="3" t="s">
        <v>10072</v>
      </c>
      <c r="U18" s="37">
        <v>92.9</v>
      </c>
      <c r="V18" s="3" t="s">
        <v>11620</v>
      </c>
      <c r="W18" s="37">
        <v>99.7</v>
      </c>
      <c r="X18" s="3" t="s">
        <v>11621</v>
      </c>
      <c r="Y18" s="37">
        <v>97.2</v>
      </c>
      <c r="Z18" s="3" t="s">
        <v>126</v>
      </c>
      <c r="AA18" s="3">
        <v>93.3</v>
      </c>
      <c r="AB18" s="3" t="s">
        <v>11622</v>
      </c>
      <c r="AC18" s="3">
        <v>90.4</v>
      </c>
      <c r="AD18" s="3" t="s">
        <v>11623</v>
      </c>
      <c r="AE18" s="43">
        <v>87.9</v>
      </c>
    </row>
    <row r="19" ht="29.1" customHeight="1" spans="1:31">
      <c r="A19" s="26" t="s">
        <v>11581</v>
      </c>
      <c r="B19" s="27" t="s">
        <v>2372</v>
      </c>
      <c r="C19" s="28" t="s">
        <v>2371</v>
      </c>
      <c r="D19" s="27" t="s">
        <v>2372</v>
      </c>
      <c r="E19" s="28" cm="1">
        <f ca="1" t="array" ref="E19">SUMPRODUCT(--ISNUMBER(SEARCH(MID(C19,ROW(INDIRECT("1:"&amp;LEN(C19))),1),全球排名!D17)))</f>
        <v>29</v>
      </c>
      <c r="F19" s="29" t="s">
        <v>11566</v>
      </c>
      <c r="G19" s="29" t="s">
        <v>40</v>
      </c>
      <c r="H19" s="30" t="s">
        <v>11624</v>
      </c>
      <c r="I19" s="30" t="s">
        <v>7183</v>
      </c>
      <c r="J19" s="30" t="s">
        <v>11568</v>
      </c>
      <c r="K19" s="30">
        <v>5</v>
      </c>
      <c r="L19" s="30" t="s">
        <v>11569</v>
      </c>
      <c r="M19" s="37">
        <v>96.1</v>
      </c>
      <c r="N19" s="3" t="s">
        <v>126</v>
      </c>
      <c r="O19" s="37">
        <v>93.7</v>
      </c>
      <c r="P19" s="3" t="s">
        <v>11625</v>
      </c>
      <c r="Q19" s="37">
        <v>100</v>
      </c>
      <c r="R19" s="3" t="s">
        <v>45</v>
      </c>
      <c r="S19" s="38">
        <v>100</v>
      </c>
      <c r="T19" s="3" t="s">
        <v>38</v>
      </c>
      <c r="U19" s="37">
        <v>100</v>
      </c>
      <c r="V19" s="3" t="s">
        <v>91</v>
      </c>
      <c r="W19" s="37">
        <v>81</v>
      </c>
      <c r="X19" s="3" t="s">
        <v>11626</v>
      </c>
      <c r="Y19" s="37">
        <v>22.8</v>
      </c>
      <c r="Z19" s="3" t="s">
        <v>11627</v>
      </c>
      <c r="AA19" s="3">
        <v>34.2</v>
      </c>
      <c r="AB19" s="3" t="s">
        <v>11607</v>
      </c>
      <c r="AC19" s="3">
        <v>41.4</v>
      </c>
      <c r="AD19" s="3" t="s">
        <v>11628</v>
      </c>
      <c r="AE19" s="43">
        <v>87.8</v>
      </c>
    </row>
    <row r="20" ht="29.1" customHeight="1" spans="1:31">
      <c r="A20" s="26" t="s">
        <v>11615</v>
      </c>
      <c r="B20" s="27" t="s">
        <v>56</v>
      </c>
      <c r="C20" s="28" t="s">
        <v>55</v>
      </c>
      <c r="D20" s="27" t="s">
        <v>56</v>
      </c>
      <c r="E20" s="28" cm="1">
        <f ca="1" t="array" ref="E20">SUMPRODUCT(--ISNUMBER(SEARCH(MID(C20,ROW(INDIRECT("1:"&amp;LEN(C20))),1),全球排名!D18)))</f>
        <v>13</v>
      </c>
      <c r="F20" s="29" t="s">
        <v>11566</v>
      </c>
      <c r="G20" s="29" t="s">
        <v>40</v>
      </c>
      <c r="H20" s="30" t="s">
        <v>11567</v>
      </c>
      <c r="I20" s="30" t="s">
        <v>11572</v>
      </c>
      <c r="J20" s="30" t="s">
        <v>11568</v>
      </c>
      <c r="K20" s="30">
        <v>5</v>
      </c>
      <c r="L20" s="30" t="s">
        <v>11569</v>
      </c>
      <c r="M20" s="37">
        <v>99.9</v>
      </c>
      <c r="N20" s="3" t="s">
        <v>11585</v>
      </c>
      <c r="O20" s="37">
        <v>99.9</v>
      </c>
      <c r="P20" s="3" t="s">
        <v>2383</v>
      </c>
      <c r="Q20" s="37">
        <v>100</v>
      </c>
      <c r="R20" s="3" t="s">
        <v>38</v>
      </c>
      <c r="S20" s="38">
        <v>45.8</v>
      </c>
      <c r="T20" s="3" t="s">
        <v>11629</v>
      </c>
      <c r="U20" s="37">
        <v>89.8</v>
      </c>
      <c r="V20" s="3" t="s">
        <v>11630</v>
      </c>
      <c r="W20" s="37">
        <v>78.8</v>
      </c>
      <c r="X20" s="3" t="s">
        <v>11631</v>
      </c>
      <c r="Y20" s="37">
        <v>85.8</v>
      </c>
      <c r="Z20" s="3" t="s">
        <v>2228</v>
      </c>
      <c r="AA20" s="3">
        <v>99.9</v>
      </c>
      <c r="AB20" s="3" t="s">
        <v>11585</v>
      </c>
      <c r="AC20" s="3">
        <v>99.2</v>
      </c>
      <c r="AD20" s="3" t="s">
        <v>79</v>
      </c>
      <c r="AE20" s="43">
        <v>87.7</v>
      </c>
    </row>
    <row r="21" ht="29.1" customHeight="1" spans="1:31">
      <c r="A21" s="26" t="s">
        <v>65</v>
      </c>
      <c r="B21" s="27" t="s">
        <v>53</v>
      </c>
      <c r="C21" s="28" t="s">
        <v>72</v>
      </c>
      <c r="D21" s="27" t="s">
        <v>53</v>
      </c>
      <c r="E21" s="28" cm="1">
        <f ca="1" t="array" ref="E21">SUMPRODUCT(--ISNUMBER(SEARCH(MID(C21,ROW(INDIRECT("1:"&amp;LEN(C21))),1),全球排名!D19)))</f>
        <v>15</v>
      </c>
      <c r="F21" s="29" t="s">
        <v>11632</v>
      </c>
      <c r="G21" s="29" t="s">
        <v>11633</v>
      </c>
      <c r="H21" s="30" t="s">
        <v>11592</v>
      </c>
      <c r="I21" s="30" t="s">
        <v>11572</v>
      </c>
      <c r="J21" s="30" t="s">
        <v>11568</v>
      </c>
      <c r="K21" s="30">
        <v>5</v>
      </c>
      <c r="L21" s="30" t="s">
        <v>11573</v>
      </c>
      <c r="M21" s="37">
        <v>99.4</v>
      </c>
      <c r="N21" s="3" t="s">
        <v>2379</v>
      </c>
      <c r="O21" s="37">
        <v>95.4</v>
      </c>
      <c r="P21" s="3" t="s">
        <v>98</v>
      </c>
      <c r="Q21" s="37">
        <v>90.4</v>
      </c>
      <c r="R21" s="3" t="s">
        <v>10077</v>
      </c>
      <c r="S21" s="38">
        <v>97.5</v>
      </c>
      <c r="T21" s="3" t="s">
        <v>11606</v>
      </c>
      <c r="U21" s="37">
        <v>50.8</v>
      </c>
      <c r="V21" s="3" t="s">
        <v>11634</v>
      </c>
      <c r="W21" s="37">
        <v>23.5</v>
      </c>
      <c r="X21" s="3" t="s">
        <v>11635</v>
      </c>
      <c r="Y21" s="37">
        <v>43.2</v>
      </c>
      <c r="Z21" s="3" t="s">
        <v>11636</v>
      </c>
      <c r="AA21" s="3">
        <v>82.6</v>
      </c>
      <c r="AB21" s="3" t="s">
        <v>179</v>
      </c>
      <c r="AC21" s="3">
        <v>68.8</v>
      </c>
      <c r="AD21" s="3" t="s">
        <v>1248</v>
      </c>
      <c r="AE21" s="43">
        <v>87</v>
      </c>
    </row>
    <row r="22" ht="29.1" customHeight="1" spans="1:31">
      <c r="A22" s="26" t="s">
        <v>11637</v>
      </c>
      <c r="B22" s="27" t="s">
        <v>53</v>
      </c>
      <c r="C22" s="28" t="s">
        <v>52</v>
      </c>
      <c r="D22" s="27" t="s">
        <v>53</v>
      </c>
      <c r="E22" s="28" cm="1">
        <f ca="1" t="array" ref="E22">SUMPRODUCT(--ISNUMBER(SEARCH(MID(C22,ROW(INDIRECT("1:"&amp;LEN(C22))),1),全球排名!D20)))</f>
        <v>19</v>
      </c>
      <c r="F22" s="29" t="s">
        <v>11566</v>
      </c>
      <c r="G22" s="29" t="s">
        <v>40</v>
      </c>
      <c r="H22" s="30" t="s">
        <v>11567</v>
      </c>
      <c r="I22" s="30" t="s">
        <v>7183</v>
      </c>
      <c r="J22" s="30" t="s">
        <v>11568</v>
      </c>
      <c r="K22" s="30">
        <v>5</v>
      </c>
      <c r="L22" s="30" t="s">
        <v>11569</v>
      </c>
      <c r="M22" s="37">
        <v>99.8</v>
      </c>
      <c r="N22" s="3" t="s">
        <v>2358</v>
      </c>
      <c r="O22" s="37">
        <v>97.5</v>
      </c>
      <c r="P22" s="3" t="s">
        <v>62</v>
      </c>
      <c r="Q22" s="37">
        <v>64.5</v>
      </c>
      <c r="R22" s="3" t="s">
        <v>1677</v>
      </c>
      <c r="S22" s="38">
        <v>100</v>
      </c>
      <c r="T22" s="3" t="s">
        <v>48</v>
      </c>
      <c r="U22" s="37">
        <v>16.7</v>
      </c>
      <c r="V22" s="3" t="s">
        <v>11638</v>
      </c>
      <c r="W22" s="37">
        <v>57.5</v>
      </c>
      <c r="X22" s="3" t="s">
        <v>234</v>
      </c>
      <c r="Y22" s="37">
        <v>52.5</v>
      </c>
      <c r="Z22" s="3" t="s">
        <v>863</v>
      </c>
      <c r="AA22" s="3">
        <v>94.6</v>
      </c>
      <c r="AB22" s="3" t="s">
        <v>11602</v>
      </c>
      <c r="AC22" s="3">
        <v>79.3</v>
      </c>
      <c r="AD22" s="3" t="s">
        <v>11639</v>
      </c>
      <c r="AE22" s="43">
        <v>87</v>
      </c>
    </row>
    <row r="23" ht="29.1" customHeight="1" spans="1:31">
      <c r="A23" s="26" t="s">
        <v>11583</v>
      </c>
      <c r="B23" s="27" t="s">
        <v>147</v>
      </c>
      <c r="C23" s="28" t="s">
        <v>2385</v>
      </c>
      <c r="D23" s="27" t="s">
        <v>147</v>
      </c>
      <c r="E23" s="28" cm="1">
        <f ca="1" t="array" ref="E23">SUMPRODUCT(--ISNUMBER(SEARCH(MID(C23,ROW(INDIRECT("1:"&amp;LEN(C23))),1),全球排名!D21)))</f>
        <v>40</v>
      </c>
      <c r="F23" s="29" t="s">
        <v>8491</v>
      </c>
      <c r="G23" s="29" t="s">
        <v>121</v>
      </c>
      <c r="H23" s="30" t="s">
        <v>11592</v>
      </c>
      <c r="I23" s="30" t="s">
        <v>11572</v>
      </c>
      <c r="J23" s="30" t="s">
        <v>11568</v>
      </c>
      <c r="K23" s="30">
        <v>4</v>
      </c>
      <c r="L23" s="30" t="s">
        <v>11573</v>
      </c>
      <c r="M23" s="37">
        <v>89.7</v>
      </c>
      <c r="N23" s="3" t="s">
        <v>11583</v>
      </c>
      <c r="O23" s="37">
        <v>88.1</v>
      </c>
      <c r="P23" s="3" t="s">
        <v>190</v>
      </c>
      <c r="Q23" s="37">
        <v>18.2</v>
      </c>
      <c r="R23" s="3" t="s">
        <v>11619</v>
      </c>
      <c r="S23" s="38">
        <v>95.9</v>
      </c>
      <c r="T23" s="3" t="s">
        <v>11614</v>
      </c>
      <c r="U23" s="37">
        <v>100</v>
      </c>
      <c r="V23" s="3" t="s">
        <v>190</v>
      </c>
      <c r="W23" s="37">
        <v>99.1</v>
      </c>
      <c r="X23" s="3" t="s">
        <v>139</v>
      </c>
      <c r="Y23" s="37">
        <v>99</v>
      </c>
      <c r="Z23" s="3" t="s">
        <v>2372</v>
      </c>
      <c r="AA23" s="3">
        <v>95.5</v>
      </c>
      <c r="AB23" s="3" t="s">
        <v>71</v>
      </c>
      <c r="AC23" s="3">
        <v>99.6</v>
      </c>
      <c r="AD23" s="3" t="s">
        <v>2358</v>
      </c>
      <c r="AE23" s="43">
        <v>86.7</v>
      </c>
    </row>
    <row r="24" ht="29.1" customHeight="1" spans="1:31">
      <c r="A24" s="26" t="s">
        <v>11625</v>
      </c>
      <c r="B24" s="27" t="s">
        <v>147</v>
      </c>
      <c r="C24" s="28" t="s">
        <v>146</v>
      </c>
      <c r="D24" s="27" t="s">
        <v>147</v>
      </c>
      <c r="E24" s="28" cm="1">
        <f ca="1" t="array" ref="E24">SUMPRODUCT(--ISNUMBER(SEARCH(MID(C24,ROW(INDIRECT("1:"&amp;LEN(C24))),1),全球排名!D22)))</f>
        <v>23</v>
      </c>
      <c r="F24" s="29" t="s">
        <v>8491</v>
      </c>
      <c r="G24" s="29" t="s">
        <v>121</v>
      </c>
      <c r="H24" s="30" t="s">
        <v>11592</v>
      </c>
      <c r="I24" s="30" t="s">
        <v>11572</v>
      </c>
      <c r="J24" s="30" t="s">
        <v>11568</v>
      </c>
      <c r="K24" s="30">
        <v>5</v>
      </c>
      <c r="L24" s="30" t="s">
        <v>11573</v>
      </c>
      <c r="M24" s="37">
        <v>96</v>
      </c>
      <c r="N24" s="3" t="s">
        <v>11622</v>
      </c>
      <c r="O24" s="37">
        <v>87.7</v>
      </c>
      <c r="P24" s="3" t="s">
        <v>85</v>
      </c>
      <c r="Q24" s="37">
        <v>11.8</v>
      </c>
      <c r="R24" s="3" t="s">
        <v>11619</v>
      </c>
      <c r="S24" s="38">
        <v>93.5</v>
      </c>
      <c r="T24" s="3" t="s">
        <v>91</v>
      </c>
      <c r="U24" s="37">
        <v>99.5</v>
      </c>
      <c r="V24" s="3" t="s">
        <v>2423</v>
      </c>
      <c r="W24" s="37">
        <v>100</v>
      </c>
      <c r="X24" s="3" t="s">
        <v>79</v>
      </c>
      <c r="Y24" s="37">
        <v>91.9</v>
      </c>
      <c r="Z24" s="3" t="s">
        <v>236</v>
      </c>
      <c r="AA24" s="3">
        <v>88.1</v>
      </c>
      <c r="AB24" s="3" t="s">
        <v>123</v>
      </c>
      <c r="AC24" s="3">
        <v>99.7</v>
      </c>
      <c r="AD24" s="3" t="s">
        <v>2383</v>
      </c>
      <c r="AE24" s="43">
        <v>86.7</v>
      </c>
    </row>
    <row r="25" ht="29.1" customHeight="1" spans="1:31">
      <c r="A25" s="26" t="s">
        <v>11640</v>
      </c>
      <c r="B25" s="27" t="s">
        <v>76</v>
      </c>
      <c r="C25" s="28" t="s">
        <v>75</v>
      </c>
      <c r="D25" s="27" t="s">
        <v>76</v>
      </c>
      <c r="E25" s="28" cm="1">
        <f ca="1" t="array" ref="E25">SUMPRODUCT(--ISNUMBER(SEARCH(MID(C25,ROW(INDIRECT("1:"&amp;LEN(C25))),1),全球排名!D23)))</f>
        <v>21</v>
      </c>
      <c r="F25" s="29" t="s">
        <v>7026</v>
      </c>
      <c r="G25" s="29" t="s">
        <v>74</v>
      </c>
      <c r="H25" s="30" t="s">
        <v>11592</v>
      </c>
      <c r="I25" s="30" t="s">
        <v>11572</v>
      </c>
      <c r="J25" s="30" t="s">
        <v>11568</v>
      </c>
      <c r="K25" s="30">
        <v>5</v>
      </c>
      <c r="L25" s="30" t="s">
        <v>11573</v>
      </c>
      <c r="M25" s="37">
        <v>99.7</v>
      </c>
      <c r="N25" s="3" t="s">
        <v>2374</v>
      </c>
      <c r="O25" s="37">
        <v>96</v>
      </c>
      <c r="P25" s="3" t="s">
        <v>82</v>
      </c>
      <c r="Q25" s="37">
        <v>54.2</v>
      </c>
      <c r="R25" s="3" t="s">
        <v>1573</v>
      </c>
      <c r="S25" s="38">
        <v>57.2</v>
      </c>
      <c r="T25" s="3" t="s">
        <v>11641</v>
      </c>
      <c r="U25" s="37">
        <v>95.7</v>
      </c>
      <c r="V25" s="3" t="s">
        <v>11608</v>
      </c>
      <c r="W25" s="37">
        <v>96.4</v>
      </c>
      <c r="X25" s="3" t="s">
        <v>1399</v>
      </c>
      <c r="Y25" s="37">
        <v>95.5</v>
      </c>
      <c r="Z25" s="3" t="s">
        <v>179</v>
      </c>
      <c r="AA25" s="3">
        <v>96.4</v>
      </c>
      <c r="AB25" s="3" t="s">
        <v>2387</v>
      </c>
      <c r="AC25" s="3">
        <v>99.9</v>
      </c>
      <c r="AD25" s="3" t="s">
        <v>48</v>
      </c>
      <c r="AE25" s="43">
        <v>86.3</v>
      </c>
    </row>
    <row r="26" ht="29.1" customHeight="1" spans="1:31">
      <c r="A26" s="26" t="s">
        <v>2372</v>
      </c>
      <c r="B26" s="27" t="s">
        <v>2387</v>
      </c>
      <c r="C26" s="28" t="s">
        <v>2386</v>
      </c>
      <c r="D26" s="27" t="s">
        <v>2387</v>
      </c>
      <c r="E26" s="28" cm="1">
        <f ca="1" t="array" ref="E26">SUMPRODUCT(--ISNUMBER(SEARCH(MID(C26,ROW(INDIRECT("1:"&amp;LEN(C26))),1),全球排名!D24)))</f>
        <v>24</v>
      </c>
      <c r="F26" s="29" t="s">
        <v>11570</v>
      </c>
      <c r="G26" s="29" t="s">
        <v>36</v>
      </c>
      <c r="H26" s="30" t="s">
        <v>11592</v>
      </c>
      <c r="I26" s="30" t="s">
        <v>11572</v>
      </c>
      <c r="J26" s="30" t="s">
        <v>11568</v>
      </c>
      <c r="K26" s="30">
        <v>5</v>
      </c>
      <c r="L26" s="30" t="s">
        <v>11573</v>
      </c>
      <c r="M26" s="37">
        <v>98.1</v>
      </c>
      <c r="N26" s="3" t="s">
        <v>71</v>
      </c>
      <c r="O26" s="37">
        <v>96.9</v>
      </c>
      <c r="P26" s="3" t="s">
        <v>11613</v>
      </c>
      <c r="Q26" s="37">
        <v>72.4</v>
      </c>
      <c r="R26" s="3" t="s">
        <v>11642</v>
      </c>
      <c r="S26" s="38">
        <v>58.7</v>
      </c>
      <c r="T26" s="3" t="s">
        <v>1677</v>
      </c>
      <c r="U26" s="37">
        <v>98.8</v>
      </c>
      <c r="V26" s="3" t="s">
        <v>11643</v>
      </c>
      <c r="W26" s="37">
        <v>99.9</v>
      </c>
      <c r="X26" s="3" t="s">
        <v>82</v>
      </c>
      <c r="Y26" s="37">
        <v>99.6</v>
      </c>
      <c r="Z26" s="3" t="s">
        <v>65</v>
      </c>
      <c r="AA26" s="3">
        <v>48.1</v>
      </c>
      <c r="AB26" s="3" t="s">
        <v>11644</v>
      </c>
      <c r="AC26" s="3">
        <v>99.7</v>
      </c>
      <c r="AD26" s="3" t="s">
        <v>59</v>
      </c>
      <c r="AE26" s="43">
        <v>86.1</v>
      </c>
    </row>
    <row r="27" ht="29.1" customHeight="1" spans="1:31">
      <c r="A27" s="26" t="s">
        <v>2387</v>
      </c>
      <c r="B27" s="27" t="s">
        <v>62</v>
      </c>
      <c r="C27" s="28" t="s">
        <v>61</v>
      </c>
      <c r="D27" s="27" t="s">
        <v>62</v>
      </c>
      <c r="E27" s="28" cm="1">
        <f ca="1" t="array" ref="E27">SUMPRODUCT(--ISNUMBER(SEARCH(MID(C27,ROW(INDIRECT("1:"&amp;LEN(C27))),1),全球排名!D25)))</f>
        <v>14</v>
      </c>
      <c r="F27" s="29" t="s">
        <v>11566</v>
      </c>
      <c r="G27" s="29" t="s">
        <v>40</v>
      </c>
      <c r="H27" s="30" t="s">
        <v>11592</v>
      </c>
      <c r="I27" s="30" t="s">
        <v>11572</v>
      </c>
      <c r="J27" s="30" t="s">
        <v>11568</v>
      </c>
      <c r="K27" s="30">
        <v>5</v>
      </c>
      <c r="L27" s="30" t="s">
        <v>11569</v>
      </c>
      <c r="M27" s="37">
        <v>99.6</v>
      </c>
      <c r="N27" s="3" t="s">
        <v>65</v>
      </c>
      <c r="O27" s="37">
        <v>98.3</v>
      </c>
      <c r="P27" s="3" t="s">
        <v>56</v>
      </c>
      <c r="Q27" s="37">
        <v>100</v>
      </c>
      <c r="R27" s="3" t="s">
        <v>2372</v>
      </c>
      <c r="S27" s="38">
        <v>40.7</v>
      </c>
      <c r="T27" s="3" t="s">
        <v>11645</v>
      </c>
      <c r="U27" s="37">
        <v>56.1</v>
      </c>
      <c r="V27" s="3" t="s">
        <v>11646</v>
      </c>
      <c r="W27" s="37">
        <v>96.8</v>
      </c>
      <c r="X27" s="3" t="s">
        <v>11647</v>
      </c>
      <c r="Y27" s="37">
        <v>97.6</v>
      </c>
      <c r="Z27" s="3" t="s">
        <v>71</v>
      </c>
      <c r="AA27" s="3">
        <v>99.9</v>
      </c>
      <c r="AB27" s="3" t="s">
        <v>2358</v>
      </c>
      <c r="AC27" s="3">
        <v>94.2</v>
      </c>
      <c r="AD27" s="3" t="s">
        <v>11648</v>
      </c>
      <c r="AE27" s="43">
        <v>85.9</v>
      </c>
    </row>
    <row r="28" ht="29.1" customHeight="1" spans="1:31">
      <c r="A28" s="26" t="s">
        <v>11613</v>
      </c>
      <c r="B28" s="27" t="s">
        <v>2433</v>
      </c>
      <c r="C28" s="28" t="s">
        <v>2432</v>
      </c>
      <c r="D28" s="27" t="s">
        <v>2433</v>
      </c>
      <c r="E28" s="28" cm="1">
        <f ca="1" t="array" ref="E28">SUMPRODUCT(--ISNUMBER(SEARCH(MID(C28,ROW(INDIRECT("1:"&amp;LEN(C28))),1),全球排名!D26)))</f>
        <v>11</v>
      </c>
      <c r="F28" s="29" t="s">
        <v>11649</v>
      </c>
      <c r="G28" s="29" t="s">
        <v>218</v>
      </c>
      <c r="H28" s="30" t="s">
        <v>11571</v>
      </c>
      <c r="I28" s="30" t="s">
        <v>7183</v>
      </c>
      <c r="J28" s="30" t="s">
        <v>11568</v>
      </c>
      <c r="K28" s="30">
        <v>1</v>
      </c>
      <c r="L28" s="30" t="s">
        <v>11573</v>
      </c>
      <c r="M28" s="37">
        <v>73.7</v>
      </c>
      <c r="N28" s="3" t="s">
        <v>11650</v>
      </c>
      <c r="O28" s="37">
        <v>97</v>
      </c>
      <c r="P28" s="3" t="s">
        <v>71</v>
      </c>
      <c r="Q28" s="37">
        <v>99.3</v>
      </c>
      <c r="R28" s="3" t="s">
        <v>82</v>
      </c>
      <c r="S28" s="38">
        <v>95.7</v>
      </c>
      <c r="T28" s="3" t="s">
        <v>11651</v>
      </c>
      <c r="U28" s="37">
        <v>69.2</v>
      </c>
      <c r="V28" s="3" t="s">
        <v>2046</v>
      </c>
      <c r="W28" s="37">
        <v>72.7</v>
      </c>
      <c r="X28" s="3" t="s">
        <v>1040</v>
      </c>
      <c r="Y28" s="37">
        <v>100</v>
      </c>
      <c r="Z28" s="3" t="s">
        <v>38</v>
      </c>
      <c r="AA28" s="3">
        <v>60.8</v>
      </c>
      <c r="AB28" s="3" t="s">
        <v>104</v>
      </c>
      <c r="AC28" s="3">
        <v>80.4</v>
      </c>
      <c r="AD28" s="3" t="s">
        <v>11652</v>
      </c>
      <c r="AE28" s="43">
        <v>85.8</v>
      </c>
    </row>
    <row r="29" ht="29.1" customHeight="1" spans="1:31">
      <c r="A29" s="26" t="s">
        <v>2379</v>
      </c>
      <c r="B29" s="27" t="s">
        <v>71</v>
      </c>
      <c r="C29" s="28" t="s">
        <v>70</v>
      </c>
      <c r="D29" s="27" t="s">
        <v>71</v>
      </c>
      <c r="E29" s="28" cm="1">
        <f ca="1" t="array" ref="E29">SUMPRODUCT(--ISNUMBER(SEARCH(MID(C29,ROW(INDIRECT("1:"&amp;LEN(C29))),1),全球排名!D27)))</f>
        <v>16</v>
      </c>
      <c r="F29" s="29" t="s">
        <v>11632</v>
      </c>
      <c r="G29" s="29" t="s">
        <v>11633</v>
      </c>
      <c r="H29" s="30" t="s">
        <v>11592</v>
      </c>
      <c r="I29" s="30" t="s">
        <v>11572</v>
      </c>
      <c r="J29" s="30" t="s">
        <v>11568</v>
      </c>
      <c r="K29" s="30">
        <v>4</v>
      </c>
      <c r="L29" s="30" t="s">
        <v>11573</v>
      </c>
      <c r="M29" s="37">
        <v>99.1</v>
      </c>
      <c r="N29" s="3" t="s">
        <v>56</v>
      </c>
      <c r="O29" s="37">
        <v>96.9</v>
      </c>
      <c r="P29" s="3" t="s">
        <v>11602</v>
      </c>
      <c r="Q29" s="37">
        <v>93.9</v>
      </c>
      <c r="R29" s="3" t="s">
        <v>11653</v>
      </c>
      <c r="S29" s="38">
        <v>98.9</v>
      </c>
      <c r="T29" s="3" t="s">
        <v>2387</v>
      </c>
      <c r="U29" s="37">
        <v>9.4</v>
      </c>
      <c r="V29" s="3" t="s">
        <v>11619</v>
      </c>
      <c r="W29" s="37">
        <v>15.7</v>
      </c>
      <c r="X29" s="3" t="s">
        <v>11654</v>
      </c>
      <c r="Y29" s="37">
        <v>47.8</v>
      </c>
      <c r="Z29" s="3" t="s">
        <v>11655</v>
      </c>
      <c r="AA29" s="3">
        <v>82.2</v>
      </c>
      <c r="AB29" s="3" t="s">
        <v>11614</v>
      </c>
      <c r="AC29" s="3">
        <v>55.8</v>
      </c>
      <c r="AD29" s="3" t="s">
        <v>11656</v>
      </c>
      <c r="AE29" s="43">
        <v>84.9</v>
      </c>
    </row>
    <row r="30" ht="29.1" customHeight="1" spans="1:31">
      <c r="A30" s="26" t="s">
        <v>11588</v>
      </c>
      <c r="B30" s="27" t="s">
        <v>2376</v>
      </c>
      <c r="C30" s="28" t="s">
        <v>2375</v>
      </c>
      <c r="D30" s="27" t="s">
        <v>2376</v>
      </c>
      <c r="E30" s="28" cm="1">
        <f ca="1" t="array" ref="E30">SUMPRODUCT(--ISNUMBER(SEARCH(MID(C30,ROW(INDIRECT("1:"&amp;LEN(C30))),1),全球排名!D28)))</f>
        <v>49</v>
      </c>
      <c r="F30" s="29" t="s">
        <v>11591</v>
      </c>
      <c r="G30" s="29" t="s">
        <v>2367</v>
      </c>
      <c r="H30" s="30" t="s">
        <v>11571</v>
      </c>
      <c r="I30" s="30" t="s">
        <v>11572</v>
      </c>
      <c r="J30" s="30" t="s">
        <v>11568</v>
      </c>
      <c r="K30" s="30">
        <v>3</v>
      </c>
      <c r="L30" s="30" t="s">
        <v>11573</v>
      </c>
      <c r="M30" s="37">
        <v>91</v>
      </c>
      <c r="N30" s="3" t="s">
        <v>123</v>
      </c>
      <c r="O30" s="37">
        <v>67.1</v>
      </c>
      <c r="P30" s="3" t="s">
        <v>263</v>
      </c>
      <c r="Q30" s="37">
        <v>77.6</v>
      </c>
      <c r="R30" s="3" t="s">
        <v>11657</v>
      </c>
      <c r="S30" s="38">
        <v>94.4</v>
      </c>
      <c r="T30" s="3" t="s">
        <v>2530</v>
      </c>
      <c r="U30" s="37">
        <v>100</v>
      </c>
      <c r="V30" s="3" t="s">
        <v>11582</v>
      </c>
      <c r="W30" s="37">
        <v>80.2</v>
      </c>
      <c r="X30" s="3" t="s">
        <v>11658</v>
      </c>
      <c r="Y30" s="37">
        <v>66.1</v>
      </c>
      <c r="Z30" s="3" t="s">
        <v>1248</v>
      </c>
      <c r="AA30" s="3">
        <v>68.4</v>
      </c>
      <c r="AB30" s="3" t="s">
        <v>1199</v>
      </c>
      <c r="AC30" s="3">
        <v>78.2</v>
      </c>
      <c r="AD30" s="3" t="s">
        <v>11659</v>
      </c>
      <c r="AE30" s="43">
        <v>84.5</v>
      </c>
    </row>
    <row r="31" ht="29.1" customHeight="1" spans="1:31">
      <c r="A31" s="26" t="s">
        <v>76</v>
      </c>
      <c r="B31" s="27" t="s">
        <v>2376</v>
      </c>
      <c r="C31" s="28" t="s">
        <v>2394</v>
      </c>
      <c r="D31" s="27" t="s">
        <v>2376</v>
      </c>
      <c r="E31" s="28" cm="1">
        <f ca="1" t="array" ref="E31">SUMPRODUCT(--ISNUMBER(SEARCH(MID(C31,ROW(INDIRECT("1:"&amp;LEN(C31))),1),全球排名!D29)))</f>
        <v>24</v>
      </c>
      <c r="F31" s="29" t="s">
        <v>11660</v>
      </c>
      <c r="G31" s="29" t="s">
        <v>11661</v>
      </c>
      <c r="H31" s="30" t="s">
        <v>11571</v>
      </c>
      <c r="I31" s="30" t="s">
        <v>11572</v>
      </c>
      <c r="J31" s="30" t="s">
        <v>11568</v>
      </c>
      <c r="K31" s="30">
        <v>5</v>
      </c>
      <c r="L31" s="30" t="s">
        <v>11573</v>
      </c>
      <c r="M31" s="37">
        <v>97.6</v>
      </c>
      <c r="N31" s="3" t="s">
        <v>11602</v>
      </c>
      <c r="O31" s="37">
        <v>51.4</v>
      </c>
      <c r="P31" s="3" t="s">
        <v>11626</v>
      </c>
      <c r="Q31" s="37">
        <v>82.9</v>
      </c>
      <c r="R31" s="3" t="s">
        <v>381</v>
      </c>
      <c r="S31" s="38">
        <v>82.3</v>
      </c>
      <c r="T31" s="3" t="s">
        <v>203</v>
      </c>
      <c r="U31" s="37">
        <v>100</v>
      </c>
      <c r="V31" s="3" t="s">
        <v>108</v>
      </c>
      <c r="W31" s="37">
        <v>99</v>
      </c>
      <c r="X31" s="3" t="s">
        <v>94</v>
      </c>
      <c r="Y31" s="37">
        <v>42.7</v>
      </c>
      <c r="Z31" s="3" t="s">
        <v>11662</v>
      </c>
      <c r="AA31" s="3">
        <v>99.5</v>
      </c>
      <c r="AB31" s="3" t="s">
        <v>2379</v>
      </c>
      <c r="AC31" s="3">
        <v>97.3</v>
      </c>
      <c r="AD31" s="3" t="s">
        <v>2411</v>
      </c>
      <c r="AE31" s="43">
        <v>84.5</v>
      </c>
    </row>
    <row r="32" ht="29.1" customHeight="1" spans="1:31">
      <c r="A32" s="26">
        <v>24</v>
      </c>
      <c r="B32" s="27">
        <v>28</v>
      </c>
      <c r="C32" s="28" t="s">
        <v>67</v>
      </c>
      <c r="D32" s="27">
        <v>28</v>
      </c>
      <c r="E32" s="28" cm="1">
        <f ca="1" t="array" ref="E32">SUMPRODUCT(--ISNUMBER(SEARCH(MID(C32,ROW(INDIRECT("1:"&amp;LEN(C32))),1),全球排名!D30)))</f>
        <v>21</v>
      </c>
      <c r="F32" s="29" t="s">
        <v>11566</v>
      </c>
      <c r="G32" s="29" t="s">
        <v>40</v>
      </c>
      <c r="H32" s="30" t="s">
        <v>11571</v>
      </c>
      <c r="I32" s="30" t="s">
        <v>11572</v>
      </c>
      <c r="J32" s="30" t="s">
        <v>11568</v>
      </c>
      <c r="K32" s="30">
        <v>5</v>
      </c>
      <c r="L32" s="30" t="s">
        <v>11569</v>
      </c>
      <c r="M32" s="37">
        <v>87.3</v>
      </c>
      <c r="N32" s="3">
        <v>51</v>
      </c>
      <c r="O32" s="37">
        <v>59.7</v>
      </c>
      <c r="P32" s="3">
        <v>134</v>
      </c>
      <c r="Q32" s="37">
        <v>100</v>
      </c>
      <c r="R32" s="3">
        <v>8</v>
      </c>
      <c r="S32" s="38">
        <v>89.4</v>
      </c>
      <c r="T32" s="3">
        <v>77</v>
      </c>
      <c r="U32" s="37">
        <v>64.4</v>
      </c>
      <c r="V32" s="3">
        <v>300</v>
      </c>
      <c r="W32" s="37">
        <v>91.4</v>
      </c>
      <c r="X32" s="3">
        <v>111</v>
      </c>
      <c r="Y32" s="37">
        <v>98.1</v>
      </c>
      <c r="Z32" s="3">
        <v>21</v>
      </c>
      <c r="AA32" s="3">
        <v>74.5</v>
      </c>
      <c r="AB32" s="3">
        <v>60</v>
      </c>
      <c r="AC32" s="3">
        <v>84.6</v>
      </c>
      <c r="AD32" s="3">
        <v>122</v>
      </c>
      <c r="AE32" s="43">
        <v>84.5</v>
      </c>
    </row>
    <row r="33" ht="29.1" customHeight="1" spans="1:31">
      <c r="A33" s="26" t="s">
        <v>62</v>
      </c>
      <c r="B33" s="27" t="s">
        <v>108</v>
      </c>
      <c r="C33" s="28" t="s">
        <v>107</v>
      </c>
      <c r="D33" s="27" t="s">
        <v>108</v>
      </c>
      <c r="E33" s="28" cm="1">
        <f ca="1" t="array" ref="E33">SUMPRODUCT(--ISNUMBER(SEARCH(MID(C33,ROW(INDIRECT("1:"&amp;LEN(C33))),1),全球排名!D31)))</f>
        <v>21</v>
      </c>
      <c r="F33" s="29" t="s">
        <v>11663</v>
      </c>
      <c r="G33" s="29" t="s">
        <v>106</v>
      </c>
      <c r="H33" s="30" t="s">
        <v>11571</v>
      </c>
      <c r="I33" s="30" t="s">
        <v>11572</v>
      </c>
      <c r="J33" s="30" t="s">
        <v>11568</v>
      </c>
      <c r="K33" s="30">
        <v>5</v>
      </c>
      <c r="L33" s="30" t="s">
        <v>11573</v>
      </c>
      <c r="M33" s="37">
        <v>100</v>
      </c>
      <c r="N33" s="3" t="s">
        <v>2383</v>
      </c>
      <c r="O33" s="37">
        <v>99.8</v>
      </c>
      <c r="P33" s="3" t="s">
        <v>11585</v>
      </c>
      <c r="Q33" s="37">
        <v>90.4</v>
      </c>
      <c r="R33" s="3" t="s">
        <v>256</v>
      </c>
      <c r="S33" s="38">
        <v>70</v>
      </c>
      <c r="T33" s="3" t="s">
        <v>1792</v>
      </c>
      <c r="U33" s="37">
        <v>10.3</v>
      </c>
      <c r="V33" s="3" t="s">
        <v>11619</v>
      </c>
      <c r="W33" s="37">
        <v>29.2</v>
      </c>
      <c r="X33" s="3" t="s">
        <v>11664</v>
      </c>
      <c r="Y33" s="37">
        <v>70</v>
      </c>
      <c r="Z33" s="3" t="s">
        <v>1040</v>
      </c>
      <c r="AA33" s="3">
        <v>99.8</v>
      </c>
      <c r="AB33" s="3" t="s">
        <v>2374</v>
      </c>
      <c r="AC33" s="3">
        <v>99.7</v>
      </c>
      <c r="AD33" s="3" t="s">
        <v>45</v>
      </c>
      <c r="AE33" s="43">
        <v>84.3</v>
      </c>
    </row>
    <row r="34" ht="29.1" customHeight="1" spans="1:31">
      <c r="A34" s="26" t="s">
        <v>11578</v>
      </c>
      <c r="B34" s="27" t="s">
        <v>2361</v>
      </c>
      <c r="C34" s="28" t="s">
        <v>2360</v>
      </c>
      <c r="D34" s="27" t="s">
        <v>2361</v>
      </c>
      <c r="E34" s="28" cm="1">
        <f ca="1" t="array" ref="E34">SUMPRODUCT(--ISNUMBER(SEARCH(MID(C34,ROW(INDIRECT("1:"&amp;LEN(C34))),1),全球排名!D32)))</f>
        <v>26</v>
      </c>
      <c r="F34" s="29" t="s">
        <v>11566</v>
      </c>
      <c r="G34" s="29" t="s">
        <v>40</v>
      </c>
      <c r="H34" s="30" t="s">
        <v>11592</v>
      </c>
      <c r="I34" s="30" t="s">
        <v>11572</v>
      </c>
      <c r="J34" s="30" t="s">
        <v>11568</v>
      </c>
      <c r="K34" s="30">
        <v>5</v>
      </c>
      <c r="L34" s="30" t="s">
        <v>11573</v>
      </c>
      <c r="M34" s="37">
        <v>100</v>
      </c>
      <c r="N34" s="3" t="s">
        <v>2369</v>
      </c>
      <c r="O34" s="37">
        <v>99.8</v>
      </c>
      <c r="P34" s="3" t="s">
        <v>2369</v>
      </c>
      <c r="Q34" s="37">
        <v>36.6</v>
      </c>
      <c r="R34" s="3" t="s">
        <v>11665</v>
      </c>
      <c r="S34" s="38">
        <v>84.8</v>
      </c>
      <c r="T34" s="3" t="s">
        <v>11599</v>
      </c>
      <c r="U34" s="37">
        <v>43.4</v>
      </c>
      <c r="V34" s="3" t="s">
        <v>11666</v>
      </c>
      <c r="W34" s="37">
        <v>24.8</v>
      </c>
      <c r="X34" s="3" t="s">
        <v>11667</v>
      </c>
      <c r="Y34" s="37">
        <v>89.8</v>
      </c>
      <c r="Z34" s="3" t="s">
        <v>11668</v>
      </c>
      <c r="AA34" s="3">
        <v>97</v>
      </c>
      <c r="AB34" s="3" t="s">
        <v>11612</v>
      </c>
      <c r="AC34" s="3">
        <v>91.2</v>
      </c>
      <c r="AD34" s="3" t="s">
        <v>11668</v>
      </c>
      <c r="AE34" s="43">
        <v>83.8</v>
      </c>
    </row>
    <row r="35" ht="29.1" customHeight="1" spans="1:31">
      <c r="A35" s="26" t="s">
        <v>11622</v>
      </c>
      <c r="B35" s="27" t="s">
        <v>126</v>
      </c>
      <c r="C35" s="28" t="s">
        <v>125</v>
      </c>
      <c r="D35" s="27" t="s">
        <v>126</v>
      </c>
      <c r="E35" s="28" cm="1">
        <f ca="1" t="array" ref="E35">SUMPRODUCT(--ISNUMBER(SEARCH(MID(C35,ROW(INDIRECT("1:"&amp;LEN(C35))),1),全球排名!D33)))</f>
        <v>12</v>
      </c>
      <c r="F35" s="29" t="s">
        <v>7026</v>
      </c>
      <c r="G35" s="29" t="s">
        <v>74</v>
      </c>
      <c r="H35" s="30" t="s">
        <v>11592</v>
      </c>
      <c r="I35" s="30" t="s">
        <v>11572</v>
      </c>
      <c r="J35" s="30" t="s">
        <v>11568</v>
      </c>
      <c r="K35" s="30">
        <v>5</v>
      </c>
      <c r="L35" s="30" t="s">
        <v>11573</v>
      </c>
      <c r="M35" s="37">
        <v>93.7</v>
      </c>
      <c r="N35" s="3" t="s">
        <v>11669</v>
      </c>
      <c r="O35" s="37">
        <v>87.6</v>
      </c>
      <c r="P35" s="3" t="s">
        <v>136</v>
      </c>
      <c r="Q35" s="37">
        <v>64</v>
      </c>
      <c r="R35" s="3" t="s">
        <v>11670</v>
      </c>
      <c r="S35" s="38">
        <v>62.1</v>
      </c>
      <c r="T35" s="3" t="s">
        <v>2407</v>
      </c>
      <c r="U35" s="37">
        <v>88.9</v>
      </c>
      <c r="V35" s="3" t="s">
        <v>1770</v>
      </c>
      <c r="W35" s="37">
        <v>93.3</v>
      </c>
      <c r="X35" s="3" t="s">
        <v>2409</v>
      </c>
      <c r="Y35" s="37">
        <v>86.2</v>
      </c>
      <c r="Z35" s="3" t="s">
        <v>11671</v>
      </c>
      <c r="AA35" s="3">
        <v>92.5</v>
      </c>
      <c r="AB35" s="3" t="s">
        <v>82</v>
      </c>
      <c r="AC35" s="3">
        <v>94.2</v>
      </c>
      <c r="AD35" s="3" t="s">
        <v>11648</v>
      </c>
      <c r="AE35" s="43">
        <v>83.7</v>
      </c>
    </row>
    <row r="36" ht="29.1" customHeight="1" spans="1:31">
      <c r="A36" s="26" t="s">
        <v>108</v>
      </c>
      <c r="B36" s="27" t="s">
        <v>2411</v>
      </c>
      <c r="C36" s="28" t="s">
        <v>2410</v>
      </c>
      <c r="D36" s="27" t="s">
        <v>2411</v>
      </c>
      <c r="E36" s="28" cm="1">
        <f ca="1" t="array" ref="E36">SUMPRODUCT(--ISNUMBER(SEARCH(MID(C36,ROW(INDIRECT("1:"&amp;LEN(C36))),1),全球排名!D34)))</f>
        <v>25</v>
      </c>
      <c r="F36" s="29" t="s">
        <v>11570</v>
      </c>
      <c r="G36" s="29" t="s">
        <v>36</v>
      </c>
      <c r="H36" s="30" t="s">
        <v>11592</v>
      </c>
      <c r="I36" s="30" t="s">
        <v>11572</v>
      </c>
      <c r="J36" s="30" t="s">
        <v>11568</v>
      </c>
      <c r="K36" s="30">
        <v>5</v>
      </c>
      <c r="L36" s="30" t="s">
        <v>11573</v>
      </c>
      <c r="M36" s="37">
        <v>95.4</v>
      </c>
      <c r="N36" s="3" t="s">
        <v>82</v>
      </c>
      <c r="O36" s="37">
        <v>98</v>
      </c>
      <c r="P36" s="3" t="s">
        <v>76</v>
      </c>
      <c r="Q36" s="37">
        <v>53.8</v>
      </c>
      <c r="R36" s="3" t="s">
        <v>11672</v>
      </c>
      <c r="S36" s="38">
        <v>49.1</v>
      </c>
      <c r="T36" s="3" t="s">
        <v>11673</v>
      </c>
      <c r="U36" s="37">
        <v>93.5</v>
      </c>
      <c r="V36" s="3" t="s">
        <v>11674</v>
      </c>
      <c r="W36" s="37">
        <v>99.4</v>
      </c>
      <c r="X36" s="3" t="s">
        <v>11578</v>
      </c>
      <c r="Y36" s="37">
        <v>99.7</v>
      </c>
      <c r="Z36" s="3" t="s">
        <v>2358</v>
      </c>
      <c r="AA36" s="3">
        <v>71.9</v>
      </c>
      <c r="AB36" s="3" t="s">
        <v>11605</v>
      </c>
      <c r="AC36" s="3">
        <v>92.3</v>
      </c>
      <c r="AD36" s="3" t="s">
        <v>11675</v>
      </c>
      <c r="AE36" s="43">
        <v>82.2</v>
      </c>
    </row>
    <row r="37" ht="29.1" customHeight="1" spans="1:31">
      <c r="A37" s="26" t="s">
        <v>71</v>
      </c>
      <c r="B37" s="27" t="s">
        <v>82</v>
      </c>
      <c r="C37" s="28" t="s">
        <v>81</v>
      </c>
      <c r="D37" s="27" t="s">
        <v>82</v>
      </c>
      <c r="E37" s="28" cm="1">
        <f ca="1" t="array" ref="E37">SUMPRODUCT(--ISNUMBER(SEARCH(MID(C37,ROW(INDIRECT("1:"&amp;LEN(C37))),1),全球排名!D35)))</f>
        <v>29</v>
      </c>
      <c r="F37" s="29" t="s">
        <v>11566</v>
      </c>
      <c r="G37" s="29" t="s">
        <v>40</v>
      </c>
      <c r="H37" s="30" t="s">
        <v>11592</v>
      </c>
      <c r="I37" s="30" t="s">
        <v>11572</v>
      </c>
      <c r="J37" s="30" t="s">
        <v>11568</v>
      </c>
      <c r="K37" s="30">
        <v>5</v>
      </c>
      <c r="L37" s="30" t="s">
        <v>11573</v>
      </c>
      <c r="M37" s="37">
        <v>98.3</v>
      </c>
      <c r="N37" s="3" t="s">
        <v>2387</v>
      </c>
      <c r="O37" s="37">
        <v>89.9</v>
      </c>
      <c r="P37" s="3" t="s">
        <v>11676</v>
      </c>
      <c r="Q37" s="37">
        <v>82.2</v>
      </c>
      <c r="R37" s="3" t="s">
        <v>11677</v>
      </c>
      <c r="S37" s="38">
        <v>56.2</v>
      </c>
      <c r="T37" s="3" t="s">
        <v>11678</v>
      </c>
      <c r="U37" s="37">
        <v>67</v>
      </c>
      <c r="V37" s="3" t="s">
        <v>11679</v>
      </c>
      <c r="W37" s="37">
        <v>27.6</v>
      </c>
      <c r="X37" s="3" t="s">
        <v>11680</v>
      </c>
      <c r="Y37" s="37">
        <v>95.4</v>
      </c>
      <c r="Z37" s="3" t="s">
        <v>11676</v>
      </c>
      <c r="AA37" s="3">
        <v>94.3</v>
      </c>
      <c r="AB37" s="3" t="s">
        <v>2361</v>
      </c>
      <c r="AC37" s="3">
        <v>83.7</v>
      </c>
      <c r="AD37" s="3" t="s">
        <v>11681</v>
      </c>
      <c r="AE37" s="43">
        <v>81.7</v>
      </c>
    </row>
    <row r="38" ht="29.1" customHeight="1" spans="1:31">
      <c r="A38" s="26" t="s">
        <v>126</v>
      </c>
      <c r="B38" s="27" t="s">
        <v>111</v>
      </c>
      <c r="C38" s="28" t="s">
        <v>2418</v>
      </c>
      <c r="D38" s="27" t="s">
        <v>111</v>
      </c>
      <c r="E38" s="28" cm="1">
        <f ca="1" t="array" ref="E38">SUMPRODUCT(--ISNUMBER(SEARCH(MID(C38,ROW(INDIRECT("1:"&amp;LEN(C38))),1),全球排名!D36)))</f>
        <v>32</v>
      </c>
      <c r="F38" s="29" t="s">
        <v>8491</v>
      </c>
      <c r="G38" s="29" t="s">
        <v>121</v>
      </c>
      <c r="H38" s="30" t="s">
        <v>11571</v>
      </c>
      <c r="I38" s="30" t="s">
        <v>11572</v>
      </c>
      <c r="J38" s="30" t="s">
        <v>11568</v>
      </c>
      <c r="K38" s="30">
        <v>4</v>
      </c>
      <c r="L38" s="30" t="s">
        <v>11573</v>
      </c>
      <c r="M38" s="37">
        <v>93.2</v>
      </c>
      <c r="N38" s="3" t="s">
        <v>98</v>
      </c>
      <c r="O38" s="37">
        <v>70.2</v>
      </c>
      <c r="P38" s="3" t="s">
        <v>203</v>
      </c>
      <c r="Q38" s="37">
        <v>34.9</v>
      </c>
      <c r="R38" s="3" t="s">
        <v>11682</v>
      </c>
      <c r="S38" s="38">
        <v>92.8</v>
      </c>
      <c r="T38" s="3" t="s">
        <v>11683</v>
      </c>
      <c r="U38" s="37">
        <v>100</v>
      </c>
      <c r="V38" s="3" t="s">
        <v>11606</v>
      </c>
      <c r="W38" s="37">
        <v>93.3</v>
      </c>
      <c r="X38" s="3" t="s">
        <v>104</v>
      </c>
      <c r="Y38" s="37">
        <v>78.5</v>
      </c>
      <c r="Z38" s="3" t="s">
        <v>11684</v>
      </c>
      <c r="AA38" s="3">
        <v>43.9</v>
      </c>
      <c r="AB38" s="3" t="s">
        <v>11685</v>
      </c>
      <c r="AC38" s="3">
        <v>87.4</v>
      </c>
      <c r="AD38" s="3" t="s">
        <v>11686</v>
      </c>
      <c r="AE38" s="43">
        <v>81.5</v>
      </c>
    </row>
    <row r="39" ht="29.1" customHeight="1" spans="1:31">
      <c r="A39" s="26" t="s">
        <v>11614</v>
      </c>
      <c r="B39" s="27" t="s">
        <v>111</v>
      </c>
      <c r="C39" s="28" t="s">
        <v>110</v>
      </c>
      <c r="D39" s="27" t="s">
        <v>111</v>
      </c>
      <c r="E39" s="28" cm="1">
        <f ca="1" t="array" ref="E39">SUMPRODUCT(--ISNUMBER(SEARCH(MID(C39,ROW(INDIRECT("1:"&amp;LEN(C39))),1),全球排名!D37)))</f>
        <v>16</v>
      </c>
      <c r="F39" s="29" t="s">
        <v>7026</v>
      </c>
      <c r="G39" s="29" t="s">
        <v>74</v>
      </c>
      <c r="H39" s="30" t="s">
        <v>11592</v>
      </c>
      <c r="I39" s="30" t="s">
        <v>11572</v>
      </c>
      <c r="J39" s="30" t="s">
        <v>11568</v>
      </c>
      <c r="K39" s="30">
        <v>5</v>
      </c>
      <c r="L39" s="30" t="s">
        <v>11573</v>
      </c>
      <c r="M39" s="37">
        <v>98.2</v>
      </c>
      <c r="N39" s="3" t="s">
        <v>2433</v>
      </c>
      <c r="O39" s="37">
        <v>93.5</v>
      </c>
      <c r="P39" s="3" t="s">
        <v>144</v>
      </c>
      <c r="Q39" s="37">
        <v>44.4</v>
      </c>
      <c r="R39" s="3" t="s">
        <v>11634</v>
      </c>
      <c r="S39" s="38">
        <v>57</v>
      </c>
      <c r="T39" s="3" t="s">
        <v>11687</v>
      </c>
      <c r="U39" s="37">
        <v>96.4</v>
      </c>
      <c r="V39" s="3" t="s">
        <v>11688</v>
      </c>
      <c r="W39" s="37">
        <v>74.1</v>
      </c>
      <c r="X39" s="3" t="s">
        <v>11689</v>
      </c>
      <c r="Y39" s="37">
        <v>96.3</v>
      </c>
      <c r="Z39" s="3" t="s">
        <v>98</v>
      </c>
      <c r="AA39" s="3">
        <v>60.1</v>
      </c>
      <c r="AB39" s="3" t="s">
        <v>11690</v>
      </c>
      <c r="AC39" s="3">
        <v>99.9</v>
      </c>
      <c r="AD39" s="3" t="s">
        <v>11611</v>
      </c>
      <c r="AE39" s="43">
        <v>81.5</v>
      </c>
    </row>
    <row r="40" ht="29.1" customHeight="1" spans="1:31">
      <c r="A40" s="26" t="s">
        <v>11637</v>
      </c>
      <c r="B40" s="27" t="s">
        <v>11621</v>
      </c>
      <c r="C40" s="28" t="s">
        <v>11691</v>
      </c>
      <c r="D40" s="27" t="s">
        <v>11621</v>
      </c>
      <c r="E40" s="28" cm="1">
        <f ca="1" t="array" ref="E40">SUMPRODUCT(--ISNUMBER(SEARCH(MID(C40,ROW(INDIRECT("1:"&amp;LEN(C40))),1),全球排名!D38)))</f>
        <v>3</v>
      </c>
      <c r="F40" s="29" t="s">
        <v>11586</v>
      </c>
      <c r="G40" s="29" t="s">
        <v>113</v>
      </c>
      <c r="H40" s="30" t="s">
        <v>11567</v>
      </c>
      <c r="I40" s="30" t="s">
        <v>11587</v>
      </c>
      <c r="J40" s="30" t="s">
        <v>11568</v>
      </c>
      <c r="K40" s="30">
        <v>5</v>
      </c>
      <c r="L40" s="30" t="s">
        <v>11573</v>
      </c>
      <c r="M40" s="37">
        <v>84.6</v>
      </c>
      <c r="N40" s="3" t="s">
        <v>85</v>
      </c>
      <c r="O40" s="37">
        <v>59.9</v>
      </c>
      <c r="P40" s="3" t="s">
        <v>11692</v>
      </c>
      <c r="Q40" s="37">
        <v>92.4</v>
      </c>
      <c r="R40" s="3" t="s">
        <v>11575</v>
      </c>
      <c r="S40" s="38">
        <v>98</v>
      </c>
      <c r="T40" s="3" t="s">
        <v>11669</v>
      </c>
      <c r="U40" s="37">
        <v>100</v>
      </c>
      <c r="V40" s="3" t="s">
        <v>71</v>
      </c>
      <c r="W40" s="37">
        <v>100</v>
      </c>
      <c r="X40" s="3" t="s">
        <v>65</v>
      </c>
      <c r="Y40" s="37">
        <v>65.6</v>
      </c>
      <c r="Z40" s="3" t="s">
        <v>2478</v>
      </c>
      <c r="AA40" s="3">
        <v>19.4</v>
      </c>
      <c r="AB40" s="3" t="s">
        <v>11693</v>
      </c>
      <c r="AC40" s="3">
        <v>42.3</v>
      </c>
      <c r="AD40" s="3" t="s">
        <v>11694</v>
      </c>
      <c r="AE40" s="43">
        <v>80.4</v>
      </c>
    </row>
    <row r="41" ht="29.1" customHeight="1" spans="1:31">
      <c r="A41" s="26" t="s">
        <v>11651</v>
      </c>
      <c r="B41" s="27" t="s">
        <v>98</v>
      </c>
      <c r="C41" s="28" t="s">
        <v>97</v>
      </c>
      <c r="D41" s="27" t="s">
        <v>98</v>
      </c>
      <c r="E41" s="28" cm="1">
        <f ca="1" t="array" ref="E41">SUMPRODUCT(--ISNUMBER(SEARCH(MID(C41,ROW(INDIRECT("1:"&amp;LEN(C41))),1),全球排名!D39)))</f>
        <v>24</v>
      </c>
      <c r="F41" s="29" t="s">
        <v>8311</v>
      </c>
      <c r="G41" s="29" t="s">
        <v>96</v>
      </c>
      <c r="H41" s="30" t="s">
        <v>11592</v>
      </c>
      <c r="I41" s="30" t="s">
        <v>11587</v>
      </c>
      <c r="J41" s="30" t="s">
        <v>11568</v>
      </c>
      <c r="K41" s="30">
        <v>5</v>
      </c>
      <c r="L41" s="30" t="s">
        <v>11573</v>
      </c>
      <c r="M41" s="37">
        <v>83.9</v>
      </c>
      <c r="N41" s="3" t="s">
        <v>220</v>
      </c>
      <c r="O41" s="37">
        <v>98.2</v>
      </c>
      <c r="P41" s="3" t="s">
        <v>11588</v>
      </c>
      <c r="Q41" s="37">
        <v>88.8</v>
      </c>
      <c r="R41" s="3" t="s">
        <v>2423</v>
      </c>
      <c r="S41" s="38">
        <v>59.6</v>
      </c>
      <c r="T41" s="3" t="s">
        <v>2208</v>
      </c>
      <c r="U41" s="37">
        <v>76.5</v>
      </c>
      <c r="V41" s="3" t="s">
        <v>999</v>
      </c>
      <c r="W41" s="37">
        <v>97.3</v>
      </c>
      <c r="X41" s="3" t="s">
        <v>223</v>
      </c>
      <c r="Y41" s="37">
        <v>86.7</v>
      </c>
      <c r="Z41" s="3" t="s">
        <v>11695</v>
      </c>
      <c r="AA41" s="3">
        <v>25</v>
      </c>
      <c r="AB41" s="3" t="s">
        <v>11696</v>
      </c>
      <c r="AC41" s="3">
        <v>84.8</v>
      </c>
      <c r="AD41" s="3" t="s">
        <v>10101</v>
      </c>
      <c r="AE41" s="43">
        <v>80</v>
      </c>
    </row>
    <row r="42" ht="29.1" customHeight="1" spans="1:31">
      <c r="A42" s="26" t="s">
        <v>11676</v>
      </c>
      <c r="B42" s="27" t="s">
        <v>2381</v>
      </c>
      <c r="C42" s="28" t="s">
        <v>10279</v>
      </c>
      <c r="D42" s="27" t="s">
        <v>2381</v>
      </c>
      <c r="E42" s="28" cm="1">
        <f ca="1" t="array" ref="E42">SUMPRODUCT(--ISNUMBER(SEARCH(MID(C42,ROW(INDIRECT("1:"&amp;LEN(C42))),1),全球排名!D40)))</f>
        <v>27</v>
      </c>
      <c r="F42" s="29" t="s">
        <v>11649</v>
      </c>
      <c r="G42" s="29" t="s">
        <v>218</v>
      </c>
      <c r="H42" s="30" t="s">
        <v>11567</v>
      </c>
      <c r="I42" s="30" t="s">
        <v>7183</v>
      </c>
      <c r="J42" s="30" t="s">
        <v>11568</v>
      </c>
      <c r="K42" s="30">
        <v>1</v>
      </c>
      <c r="L42" s="30" t="s">
        <v>11573</v>
      </c>
      <c r="M42" s="37">
        <v>44.8</v>
      </c>
      <c r="N42" s="3" t="s">
        <v>11697</v>
      </c>
      <c r="O42" s="37">
        <v>99.6</v>
      </c>
      <c r="P42" s="3" t="s">
        <v>2358</v>
      </c>
      <c r="Q42" s="37">
        <v>97.3</v>
      </c>
      <c r="R42" s="3" t="s">
        <v>141</v>
      </c>
      <c r="S42" s="38">
        <v>93.8</v>
      </c>
      <c r="T42" s="3" t="s">
        <v>220</v>
      </c>
      <c r="U42" s="37">
        <v>98.5</v>
      </c>
      <c r="V42" s="3" t="s">
        <v>239</v>
      </c>
      <c r="W42" s="37">
        <v>98.3</v>
      </c>
      <c r="X42" s="3" t="s">
        <v>136</v>
      </c>
      <c r="Y42" s="37">
        <v>76.9</v>
      </c>
      <c r="Z42" s="3" t="s">
        <v>2421</v>
      </c>
      <c r="AA42" s="3">
        <v>90.3</v>
      </c>
      <c r="AB42" s="3" t="s">
        <v>11582</v>
      </c>
      <c r="AC42" s="3">
        <v>72.5</v>
      </c>
      <c r="AD42" s="3" t="s">
        <v>11698</v>
      </c>
      <c r="AE42" s="43">
        <v>79.5</v>
      </c>
    </row>
    <row r="43" ht="29.1" customHeight="1" spans="1:31">
      <c r="A43" s="26" t="s">
        <v>11580</v>
      </c>
      <c r="B43" s="27" t="s">
        <v>2381</v>
      </c>
      <c r="C43" s="28" t="s">
        <v>2380</v>
      </c>
      <c r="D43" s="27" t="s">
        <v>2381</v>
      </c>
      <c r="E43" s="28" cm="1">
        <f ca="1" t="array" ref="E43">SUMPRODUCT(--ISNUMBER(SEARCH(MID(C43,ROW(INDIRECT("1:"&amp;LEN(C43))),1),全球排名!D41)))</f>
        <v>15</v>
      </c>
      <c r="F43" s="29" t="s">
        <v>11566</v>
      </c>
      <c r="G43" s="29" t="s">
        <v>40</v>
      </c>
      <c r="H43" s="30" t="s">
        <v>11592</v>
      </c>
      <c r="I43" s="30" t="s">
        <v>11572</v>
      </c>
      <c r="J43" s="30" t="s">
        <v>11568</v>
      </c>
      <c r="K43" s="30">
        <v>5</v>
      </c>
      <c r="L43" s="30" t="s">
        <v>11569</v>
      </c>
      <c r="M43" s="37">
        <v>95.9</v>
      </c>
      <c r="N43" s="3" t="s">
        <v>2411</v>
      </c>
      <c r="O43" s="37">
        <v>98.5</v>
      </c>
      <c r="P43" s="3" t="s">
        <v>2372</v>
      </c>
      <c r="Q43" s="37">
        <v>95.5</v>
      </c>
      <c r="R43" s="3" t="s">
        <v>154</v>
      </c>
      <c r="S43" s="38">
        <v>26.7</v>
      </c>
      <c r="T43" s="3" t="s">
        <v>11699</v>
      </c>
      <c r="U43" s="37">
        <v>26.4</v>
      </c>
      <c r="V43" s="3" t="s">
        <v>11700</v>
      </c>
      <c r="W43" s="37">
        <v>95</v>
      </c>
      <c r="X43" s="3" t="s">
        <v>11701</v>
      </c>
      <c r="Y43" s="37">
        <v>85.4</v>
      </c>
      <c r="Z43" s="3" t="s">
        <v>11702</v>
      </c>
      <c r="AA43" s="3">
        <v>99.7</v>
      </c>
      <c r="AB43" s="3" t="s">
        <v>79</v>
      </c>
      <c r="AC43" s="3">
        <v>98.3</v>
      </c>
      <c r="AD43" s="3" t="s">
        <v>11612</v>
      </c>
      <c r="AE43" s="43">
        <v>79.5</v>
      </c>
    </row>
    <row r="44" ht="29.1" customHeight="1" spans="1:31">
      <c r="A44" s="26" t="s">
        <v>98</v>
      </c>
      <c r="B44" s="27" t="s">
        <v>100</v>
      </c>
      <c r="C44" s="28" t="s">
        <v>99</v>
      </c>
      <c r="D44" s="27" t="s">
        <v>100</v>
      </c>
      <c r="E44" s="28" cm="1">
        <f ca="1" t="array" ref="E44">SUMPRODUCT(--ISNUMBER(SEARCH(MID(C44,ROW(INDIRECT("1:"&amp;LEN(C44))),1),全球排名!D42)))</f>
        <v>16</v>
      </c>
      <c r="F44" s="29" t="s">
        <v>11570</v>
      </c>
      <c r="G44" s="29" t="s">
        <v>36</v>
      </c>
      <c r="H44" s="30" t="s">
        <v>11592</v>
      </c>
      <c r="I44" s="30" t="s">
        <v>11572</v>
      </c>
      <c r="J44" s="30" t="s">
        <v>11568</v>
      </c>
      <c r="K44" s="30">
        <v>5</v>
      </c>
      <c r="L44" s="30" t="s">
        <v>11573</v>
      </c>
      <c r="M44" s="37">
        <v>89.5</v>
      </c>
      <c r="N44" s="3" t="s">
        <v>179</v>
      </c>
      <c r="O44" s="37">
        <v>82.3</v>
      </c>
      <c r="P44" s="3" t="s">
        <v>2449</v>
      </c>
      <c r="Q44" s="37">
        <v>64.6</v>
      </c>
      <c r="R44" s="3" t="s">
        <v>1638</v>
      </c>
      <c r="S44" s="38">
        <v>61.1</v>
      </c>
      <c r="T44" s="3" t="s">
        <v>11703</v>
      </c>
      <c r="U44" s="37">
        <v>98.8</v>
      </c>
      <c r="V44" s="3" t="s">
        <v>11690</v>
      </c>
      <c r="W44" s="37">
        <v>100</v>
      </c>
      <c r="X44" s="3" t="s">
        <v>62</v>
      </c>
      <c r="Y44" s="37">
        <v>99.2</v>
      </c>
      <c r="Z44" s="3" t="s">
        <v>2379</v>
      </c>
      <c r="AA44" s="3">
        <v>34.4</v>
      </c>
      <c r="AB44" s="3" t="s">
        <v>11579</v>
      </c>
      <c r="AC44" s="3">
        <v>81.1</v>
      </c>
      <c r="AD44" s="3" t="s">
        <v>11704</v>
      </c>
      <c r="AE44" s="43">
        <v>79.3</v>
      </c>
    </row>
    <row r="45" ht="29.1" customHeight="1" spans="1:31">
      <c r="A45" s="26" t="s">
        <v>2361</v>
      </c>
      <c r="B45" s="27" t="s">
        <v>11625</v>
      </c>
      <c r="C45" s="28" t="s">
        <v>10272</v>
      </c>
      <c r="D45" s="27" t="s">
        <v>11625</v>
      </c>
      <c r="E45" s="28" cm="1">
        <f ca="1" t="array" ref="E45">SUMPRODUCT(--ISNUMBER(SEARCH(MID(C45,ROW(INDIRECT("1:"&amp;LEN(C45))),1),全球排名!D43)))</f>
        <v>21</v>
      </c>
      <c r="F45" s="29" t="s">
        <v>11705</v>
      </c>
      <c r="G45" s="29" t="s">
        <v>385</v>
      </c>
      <c r="H45" s="30" t="s">
        <v>11571</v>
      </c>
      <c r="I45" s="30" t="s">
        <v>11572</v>
      </c>
      <c r="J45" s="30" t="s">
        <v>11568</v>
      </c>
      <c r="K45" s="30">
        <v>4</v>
      </c>
      <c r="L45" s="30" t="s">
        <v>11573</v>
      </c>
      <c r="M45" s="37">
        <v>99</v>
      </c>
      <c r="N45" s="3" t="s">
        <v>11615</v>
      </c>
      <c r="O45" s="37">
        <v>98.2</v>
      </c>
      <c r="P45" s="3" t="s">
        <v>10061</v>
      </c>
      <c r="Q45" s="37">
        <v>85.1</v>
      </c>
      <c r="R45" s="3" t="s">
        <v>353</v>
      </c>
      <c r="S45" s="38">
        <v>64.9</v>
      </c>
      <c r="T45" s="3" t="s">
        <v>11706</v>
      </c>
      <c r="U45" s="37">
        <v>11.5</v>
      </c>
      <c r="V45" s="3" t="s">
        <v>11619</v>
      </c>
      <c r="W45" s="37">
        <v>14.5</v>
      </c>
      <c r="X45" s="3" t="s">
        <v>11707</v>
      </c>
      <c r="Y45" s="37">
        <v>36.9</v>
      </c>
      <c r="Z45" s="3" t="s">
        <v>11708</v>
      </c>
      <c r="AA45" s="3">
        <v>100</v>
      </c>
      <c r="AB45" s="3" t="s">
        <v>2369</v>
      </c>
      <c r="AC45" s="3">
        <v>73.8</v>
      </c>
      <c r="AD45" s="3" t="s">
        <v>11709</v>
      </c>
      <c r="AE45" s="43">
        <v>78.5</v>
      </c>
    </row>
    <row r="46" ht="29.1" customHeight="1" spans="1:31">
      <c r="A46" s="26" t="s">
        <v>85</v>
      </c>
      <c r="B46" s="27" t="s">
        <v>123</v>
      </c>
      <c r="C46" s="28" t="s">
        <v>122</v>
      </c>
      <c r="D46" s="27" t="s">
        <v>123</v>
      </c>
      <c r="E46" s="28" cm="1">
        <f ca="1" t="array" ref="E46">SUMPRODUCT(--ISNUMBER(SEARCH(MID(C46,ROW(INDIRECT("1:"&amp;LEN(C46))),1),全球排名!D44)))</f>
        <v>13</v>
      </c>
      <c r="F46" s="29" t="s">
        <v>8491</v>
      </c>
      <c r="G46" s="29" t="s">
        <v>121</v>
      </c>
      <c r="H46" s="30" t="s">
        <v>11592</v>
      </c>
      <c r="I46" s="30" t="s">
        <v>11572</v>
      </c>
      <c r="J46" s="30" t="s">
        <v>11568</v>
      </c>
      <c r="K46" s="30">
        <v>4</v>
      </c>
      <c r="L46" s="30" t="s">
        <v>11573</v>
      </c>
      <c r="M46" s="37">
        <v>88.4</v>
      </c>
      <c r="N46" s="3" t="s">
        <v>11651</v>
      </c>
      <c r="O46" s="37">
        <v>75.2</v>
      </c>
      <c r="P46" s="3" t="s">
        <v>256</v>
      </c>
      <c r="Q46" s="37">
        <v>9.6</v>
      </c>
      <c r="R46" s="3" t="s">
        <v>11619</v>
      </c>
      <c r="S46" s="38">
        <v>88.4</v>
      </c>
      <c r="T46" s="3" t="s">
        <v>11710</v>
      </c>
      <c r="U46" s="37">
        <v>100</v>
      </c>
      <c r="V46" s="3" t="s">
        <v>139</v>
      </c>
      <c r="W46" s="37">
        <v>100</v>
      </c>
      <c r="X46" s="3" t="s">
        <v>11588</v>
      </c>
      <c r="Y46" s="37">
        <v>86.8</v>
      </c>
      <c r="Z46" s="3" t="s">
        <v>203</v>
      </c>
      <c r="AA46" s="3">
        <v>61</v>
      </c>
      <c r="AB46" s="3" t="s">
        <v>11711</v>
      </c>
      <c r="AC46" s="3">
        <v>71.8</v>
      </c>
      <c r="AD46" s="3" t="s">
        <v>11712</v>
      </c>
      <c r="AE46" s="43">
        <v>78.2</v>
      </c>
    </row>
    <row r="47" ht="29.1" customHeight="1" spans="1:31">
      <c r="A47" s="26" t="s">
        <v>11713</v>
      </c>
      <c r="B47" s="27" t="s">
        <v>144</v>
      </c>
      <c r="C47" s="28" t="s">
        <v>143</v>
      </c>
      <c r="D47" s="27" t="s">
        <v>144</v>
      </c>
      <c r="E47" s="28" cm="1">
        <f ca="1" t="array" ref="E47">SUMPRODUCT(--ISNUMBER(SEARCH(MID(C47,ROW(INDIRECT("1:"&amp;LEN(C47))),1),全球排名!D45)))</f>
        <v>25</v>
      </c>
      <c r="F47" s="29" t="s">
        <v>8491</v>
      </c>
      <c r="G47" s="29" t="s">
        <v>121</v>
      </c>
      <c r="H47" s="30" t="s">
        <v>11592</v>
      </c>
      <c r="I47" s="30" t="s">
        <v>11572</v>
      </c>
      <c r="J47" s="30" t="s">
        <v>11568</v>
      </c>
      <c r="K47" s="30">
        <v>5</v>
      </c>
      <c r="L47" s="30" t="s">
        <v>11573</v>
      </c>
      <c r="M47" s="37">
        <v>87.1</v>
      </c>
      <c r="N47" s="3" t="s">
        <v>94</v>
      </c>
      <c r="O47" s="37">
        <v>73.7</v>
      </c>
      <c r="P47" s="3" t="s">
        <v>2423</v>
      </c>
      <c r="Q47" s="37">
        <v>21.6</v>
      </c>
      <c r="R47" s="3" t="s">
        <v>11714</v>
      </c>
      <c r="S47" s="38">
        <v>87</v>
      </c>
      <c r="T47" s="3" t="s">
        <v>256</v>
      </c>
      <c r="U47" s="37">
        <v>100</v>
      </c>
      <c r="V47" s="3" t="s">
        <v>11625</v>
      </c>
      <c r="W47" s="37">
        <v>100</v>
      </c>
      <c r="X47" s="3" t="s">
        <v>2387</v>
      </c>
      <c r="Y47" s="37">
        <v>95</v>
      </c>
      <c r="Z47" s="3" t="s">
        <v>161</v>
      </c>
      <c r="AA47" s="3">
        <v>44.4</v>
      </c>
      <c r="AB47" s="3" t="s">
        <v>2421</v>
      </c>
      <c r="AC47" s="3">
        <v>73.1</v>
      </c>
      <c r="AD47" s="3" t="s">
        <v>10135</v>
      </c>
      <c r="AE47" s="43">
        <v>78.1</v>
      </c>
    </row>
    <row r="48" ht="29.1" customHeight="1" spans="1:31">
      <c r="A48" s="26" t="s">
        <v>11715</v>
      </c>
      <c r="B48" s="27" t="s">
        <v>176</v>
      </c>
      <c r="C48" s="28" t="s">
        <v>175</v>
      </c>
      <c r="D48" s="27" t="s">
        <v>176</v>
      </c>
      <c r="E48" s="28" cm="1">
        <f ca="1" t="array" ref="E48">SUMPRODUCT(--ISNUMBER(SEARCH(MID(C48,ROW(INDIRECT("1:"&amp;LEN(C48))),1),全球排名!D46)))</f>
        <v>16</v>
      </c>
      <c r="F48" s="29" t="s">
        <v>11632</v>
      </c>
      <c r="G48" s="29" t="s">
        <v>11633</v>
      </c>
      <c r="H48" s="30" t="s">
        <v>11592</v>
      </c>
      <c r="I48" s="30" t="s">
        <v>11572</v>
      </c>
      <c r="J48" s="30" t="s">
        <v>11568</v>
      </c>
      <c r="K48" s="30">
        <v>4</v>
      </c>
      <c r="L48" s="30" t="s">
        <v>11573</v>
      </c>
      <c r="M48" s="37">
        <v>73.8</v>
      </c>
      <c r="N48" s="3" t="s">
        <v>11710</v>
      </c>
      <c r="O48" s="37">
        <v>95.7</v>
      </c>
      <c r="P48" s="3" t="s">
        <v>11621</v>
      </c>
      <c r="Q48" s="37">
        <v>66.5</v>
      </c>
      <c r="R48" s="3" t="s">
        <v>11716</v>
      </c>
      <c r="S48" s="38">
        <v>97.6</v>
      </c>
      <c r="T48" s="3" t="s">
        <v>98</v>
      </c>
      <c r="U48" s="37">
        <v>97.7</v>
      </c>
      <c r="V48" s="3" t="s">
        <v>2398</v>
      </c>
      <c r="W48" s="37">
        <v>26.5</v>
      </c>
      <c r="X48" s="3" t="s">
        <v>11717</v>
      </c>
      <c r="Y48" s="37">
        <v>74.7</v>
      </c>
      <c r="Z48" s="3" t="s">
        <v>11718</v>
      </c>
      <c r="AA48" s="3">
        <v>37.7</v>
      </c>
      <c r="AB48" s="3" t="s">
        <v>390</v>
      </c>
      <c r="AC48" s="3">
        <v>51.5</v>
      </c>
      <c r="AD48" s="3" t="s">
        <v>10130</v>
      </c>
      <c r="AE48" s="43">
        <v>77.8</v>
      </c>
    </row>
    <row r="49" ht="29.1" customHeight="1" spans="1:31">
      <c r="A49" s="26">
        <v>56</v>
      </c>
      <c r="B49" s="27">
        <v>45</v>
      </c>
      <c r="C49" s="28" t="s">
        <v>11719</v>
      </c>
      <c r="D49" s="27">
        <v>45</v>
      </c>
      <c r="E49" s="28" cm="1">
        <f ca="1" t="array" ref="E49">SUMPRODUCT(--ISNUMBER(SEARCH(MID(C49,ROW(INDIRECT("1:"&amp;LEN(C49))),1),全球排名!D47)))</f>
        <v>36</v>
      </c>
      <c r="F49" s="29" t="s">
        <v>11570</v>
      </c>
      <c r="G49" s="29" t="s">
        <v>36</v>
      </c>
      <c r="H49" s="30" t="s">
        <v>11567</v>
      </c>
      <c r="I49" s="30" t="s">
        <v>11720</v>
      </c>
      <c r="J49" s="30" t="s">
        <v>11568</v>
      </c>
      <c r="K49" s="30">
        <v>5</v>
      </c>
      <c r="L49" s="30" t="s">
        <v>11573</v>
      </c>
      <c r="M49" s="37">
        <v>67.7</v>
      </c>
      <c r="N49" s="3">
        <v>98</v>
      </c>
      <c r="O49" s="37">
        <v>96.1</v>
      </c>
      <c r="P49" s="3">
        <v>32</v>
      </c>
      <c r="Q49" s="37">
        <v>39.6</v>
      </c>
      <c r="R49" s="3">
        <v>401</v>
      </c>
      <c r="S49" s="38">
        <v>80.2</v>
      </c>
      <c r="T49" s="3">
        <v>110</v>
      </c>
      <c r="U49" s="37">
        <v>100</v>
      </c>
      <c r="V49" s="3">
        <v>35</v>
      </c>
      <c r="W49" s="37">
        <v>100</v>
      </c>
      <c r="X49" s="3">
        <v>10</v>
      </c>
      <c r="Y49" s="37">
        <v>32.4</v>
      </c>
      <c r="Z49" s="3">
        <v>440</v>
      </c>
      <c r="AA49" s="3">
        <v>98.6</v>
      </c>
      <c r="AB49" s="3">
        <v>16</v>
      </c>
      <c r="AC49" s="3">
        <v>97.8</v>
      </c>
      <c r="AD49" s="3">
        <v>28</v>
      </c>
      <c r="AE49" s="43">
        <v>76.9</v>
      </c>
    </row>
    <row r="50" ht="29.1" customHeight="1" spans="1:31">
      <c r="A50" s="26" t="s">
        <v>11621</v>
      </c>
      <c r="B50" s="27" t="s">
        <v>179</v>
      </c>
      <c r="C50" s="28" t="s">
        <v>178</v>
      </c>
      <c r="D50" s="27" t="s">
        <v>179</v>
      </c>
      <c r="E50" s="28" cm="1">
        <f ca="1" t="array" ref="E50">SUMPRODUCT(--ISNUMBER(SEARCH(MID(C50,ROW(INDIRECT("1:"&amp;LEN(C50))),1),全球排名!D48)))</f>
        <v>15</v>
      </c>
      <c r="F50" s="29" t="s">
        <v>11663</v>
      </c>
      <c r="G50" s="29" t="s">
        <v>106</v>
      </c>
      <c r="H50" s="30" t="s">
        <v>11571</v>
      </c>
      <c r="I50" s="30" t="s">
        <v>11572</v>
      </c>
      <c r="J50" s="30" t="s">
        <v>11568</v>
      </c>
      <c r="K50" s="30">
        <v>5</v>
      </c>
      <c r="L50" s="30" t="s">
        <v>11573</v>
      </c>
      <c r="M50" s="37">
        <v>98.7</v>
      </c>
      <c r="N50" s="3" t="s">
        <v>11612</v>
      </c>
      <c r="O50" s="37">
        <v>99.1</v>
      </c>
      <c r="P50" s="3" t="s">
        <v>2379</v>
      </c>
      <c r="Q50" s="37">
        <v>94.7</v>
      </c>
      <c r="R50" s="3" t="s">
        <v>91</v>
      </c>
      <c r="S50" s="38">
        <v>49.3</v>
      </c>
      <c r="T50" s="3" t="s">
        <v>11721</v>
      </c>
      <c r="U50" s="37">
        <v>14.9</v>
      </c>
      <c r="V50" s="3" t="s">
        <v>11722</v>
      </c>
      <c r="W50" s="37">
        <v>20.8</v>
      </c>
      <c r="X50" s="3" t="s">
        <v>11723</v>
      </c>
      <c r="Y50" s="37">
        <v>57.3</v>
      </c>
      <c r="Z50" s="3" t="s">
        <v>11724</v>
      </c>
      <c r="AA50" s="3">
        <v>53.2</v>
      </c>
      <c r="AB50" s="3" t="s">
        <v>396</v>
      </c>
      <c r="AC50" s="3">
        <v>88.4</v>
      </c>
      <c r="AD50" s="3" t="s">
        <v>11590</v>
      </c>
      <c r="AE50" s="43">
        <v>76.3</v>
      </c>
    </row>
    <row r="51" ht="29.1" customHeight="1" spans="1:31">
      <c r="A51" s="26" t="s">
        <v>11584</v>
      </c>
      <c r="B51" s="27" t="s">
        <v>88</v>
      </c>
      <c r="C51" s="28" t="s">
        <v>181</v>
      </c>
      <c r="D51" s="27" t="s">
        <v>88</v>
      </c>
      <c r="E51" s="28" cm="1">
        <f ca="1" t="array" ref="E51">SUMPRODUCT(--ISNUMBER(SEARCH(MID(C51,ROW(INDIRECT("1:"&amp;LEN(C51))),1),全球排名!D49)))</f>
        <v>12</v>
      </c>
      <c r="F51" s="29" t="s">
        <v>11725</v>
      </c>
      <c r="G51" s="29" t="s">
        <v>156</v>
      </c>
      <c r="H51" s="30" t="s">
        <v>11571</v>
      </c>
      <c r="I51" s="30" t="s">
        <v>7183</v>
      </c>
      <c r="J51" s="30" t="s">
        <v>11568</v>
      </c>
      <c r="K51" s="30">
        <v>5</v>
      </c>
      <c r="L51" s="30" t="s">
        <v>11573</v>
      </c>
      <c r="M51" s="37">
        <v>73</v>
      </c>
      <c r="N51" s="3" t="s">
        <v>256</v>
      </c>
      <c r="O51" s="37">
        <v>79</v>
      </c>
      <c r="P51" s="3" t="s">
        <v>11575</v>
      </c>
      <c r="Q51" s="37">
        <v>36.9</v>
      </c>
      <c r="R51" s="3" t="s">
        <v>11726</v>
      </c>
      <c r="S51" s="38">
        <v>84.9</v>
      </c>
      <c r="T51" s="3" t="s">
        <v>11711</v>
      </c>
      <c r="U51" s="37">
        <v>100</v>
      </c>
      <c r="V51" s="3" t="s">
        <v>11605</v>
      </c>
      <c r="W51" s="37">
        <v>89.3</v>
      </c>
      <c r="X51" s="3" t="s">
        <v>381</v>
      </c>
      <c r="Y51" s="37">
        <v>91.4</v>
      </c>
      <c r="Z51" s="3" t="s">
        <v>315</v>
      </c>
      <c r="AA51" s="3">
        <v>42.1</v>
      </c>
      <c r="AB51" s="3" t="s">
        <v>11727</v>
      </c>
      <c r="AC51" s="3">
        <v>98.4</v>
      </c>
      <c r="AD51" s="3" t="s">
        <v>11728</v>
      </c>
      <c r="AE51" s="43">
        <v>76.2</v>
      </c>
    </row>
    <row r="52" ht="29.1" customHeight="1" spans="1:31">
      <c r="A52" s="26" t="s">
        <v>2411</v>
      </c>
      <c r="B52" s="27" t="s">
        <v>88</v>
      </c>
      <c r="C52" s="28" t="s">
        <v>87</v>
      </c>
      <c r="D52" s="27" t="s">
        <v>88</v>
      </c>
      <c r="E52" s="28" cm="1">
        <f ca="1" t="array" ref="E52">SUMPRODUCT(--ISNUMBER(SEARCH(MID(C52,ROW(INDIRECT("1:"&amp;LEN(C52))),1),全球排名!D50)))</f>
        <v>21</v>
      </c>
      <c r="F52" s="29" t="s">
        <v>11566</v>
      </c>
      <c r="G52" s="29" t="s">
        <v>40</v>
      </c>
      <c r="H52" s="30" t="s">
        <v>11571</v>
      </c>
      <c r="I52" s="30" t="s">
        <v>11572</v>
      </c>
      <c r="J52" s="30" t="s">
        <v>11568</v>
      </c>
      <c r="K52" s="30">
        <v>5</v>
      </c>
      <c r="L52" s="30" t="s">
        <v>11569</v>
      </c>
      <c r="M52" s="37">
        <v>83.8</v>
      </c>
      <c r="N52" s="3" t="s">
        <v>154</v>
      </c>
      <c r="O52" s="37">
        <v>60.2</v>
      </c>
      <c r="P52" s="3" t="s">
        <v>11729</v>
      </c>
      <c r="Q52" s="37">
        <v>98.9</v>
      </c>
      <c r="R52" s="3" t="s">
        <v>11580</v>
      </c>
      <c r="S52" s="38">
        <v>70.3</v>
      </c>
      <c r="T52" s="3" t="s">
        <v>11730</v>
      </c>
      <c r="U52" s="37">
        <v>48.2</v>
      </c>
      <c r="V52" s="3" t="s">
        <v>11731</v>
      </c>
      <c r="W52" s="37">
        <v>44.2</v>
      </c>
      <c r="X52" s="3" t="s">
        <v>11732</v>
      </c>
      <c r="Y52" s="37">
        <v>79.2</v>
      </c>
      <c r="Z52" s="3" t="s">
        <v>11733</v>
      </c>
      <c r="AA52" s="3">
        <v>97.7</v>
      </c>
      <c r="AB52" s="3" t="s">
        <v>11588</v>
      </c>
      <c r="AC52" s="3">
        <v>78</v>
      </c>
      <c r="AD52" s="3" t="s">
        <v>2239</v>
      </c>
      <c r="AE52" s="43">
        <v>76.2</v>
      </c>
    </row>
    <row r="53" ht="29.1" customHeight="1" spans="1:31">
      <c r="A53" s="26" t="s">
        <v>11606</v>
      </c>
      <c r="B53" s="27" t="s">
        <v>88</v>
      </c>
      <c r="C53" s="28" t="s">
        <v>2390</v>
      </c>
      <c r="D53" s="27" t="s">
        <v>88</v>
      </c>
      <c r="E53" s="28" cm="1">
        <f ca="1" t="array" ref="E53">SUMPRODUCT(--ISNUMBER(SEARCH(MID(C53,ROW(INDIRECT("1:"&amp;LEN(C53))),1),全球排名!D51)))</f>
        <v>36</v>
      </c>
      <c r="F53" s="29" t="s">
        <v>11660</v>
      </c>
      <c r="G53" s="29" t="s">
        <v>11661</v>
      </c>
      <c r="H53" s="30" t="s">
        <v>11571</v>
      </c>
      <c r="I53" s="30" t="s">
        <v>11572</v>
      </c>
      <c r="J53" s="30" t="s">
        <v>11568</v>
      </c>
      <c r="K53" s="30">
        <v>4</v>
      </c>
      <c r="L53" s="30" t="s">
        <v>11573</v>
      </c>
      <c r="M53" s="37">
        <v>88.4</v>
      </c>
      <c r="N53" s="3" t="s">
        <v>139</v>
      </c>
      <c r="O53" s="37">
        <v>46.3</v>
      </c>
      <c r="P53" s="3" t="s">
        <v>11734</v>
      </c>
      <c r="Q53" s="37">
        <v>60</v>
      </c>
      <c r="R53" s="3" t="s">
        <v>2392</v>
      </c>
      <c r="S53" s="38">
        <v>92.3</v>
      </c>
      <c r="T53" s="3" t="s">
        <v>11653</v>
      </c>
      <c r="U53" s="37">
        <v>100</v>
      </c>
      <c r="V53" s="3" t="s">
        <v>85</v>
      </c>
      <c r="W53" s="37">
        <v>77.1</v>
      </c>
      <c r="X53" s="3" t="s">
        <v>11718</v>
      </c>
      <c r="Y53" s="37">
        <v>32.7</v>
      </c>
      <c r="Z53" s="3" t="s">
        <v>11735</v>
      </c>
      <c r="AA53" s="3">
        <v>78.6</v>
      </c>
      <c r="AB53" s="3" t="s">
        <v>161</v>
      </c>
      <c r="AC53" s="3">
        <v>61.3</v>
      </c>
      <c r="AD53" s="3" t="s">
        <v>11736</v>
      </c>
      <c r="AE53" s="43">
        <v>76.2</v>
      </c>
    </row>
    <row r="54" ht="29.1" customHeight="1" spans="1:31">
      <c r="A54" s="26" t="s">
        <v>11640</v>
      </c>
      <c r="B54" s="27" t="s">
        <v>139</v>
      </c>
      <c r="C54" s="28" t="s">
        <v>138</v>
      </c>
      <c r="D54" s="27" t="s">
        <v>139</v>
      </c>
      <c r="E54" s="28" cm="1">
        <f ca="1" t="array" ref="E54">SUMPRODUCT(--ISNUMBER(SEARCH(MID(C54,ROW(INDIRECT("1:"&amp;LEN(C54))),1),全球排名!D52)))</f>
        <v>14</v>
      </c>
      <c r="F54" s="29" t="s">
        <v>11632</v>
      </c>
      <c r="G54" s="29" t="s">
        <v>11633</v>
      </c>
      <c r="H54" s="30" t="s">
        <v>11592</v>
      </c>
      <c r="I54" s="30" t="s">
        <v>11572</v>
      </c>
      <c r="J54" s="30" t="s">
        <v>11568</v>
      </c>
      <c r="K54" s="30">
        <v>4</v>
      </c>
      <c r="L54" s="30" t="s">
        <v>11573</v>
      </c>
      <c r="M54" s="37">
        <v>84.7</v>
      </c>
      <c r="N54" s="3" t="s">
        <v>190</v>
      </c>
      <c r="O54" s="37">
        <v>89.8</v>
      </c>
      <c r="P54" s="3" t="s">
        <v>11651</v>
      </c>
      <c r="Q54" s="37">
        <v>84.5</v>
      </c>
      <c r="R54" s="3" t="s">
        <v>11737</v>
      </c>
      <c r="S54" s="38">
        <v>72.4</v>
      </c>
      <c r="T54" s="3" t="s">
        <v>250</v>
      </c>
      <c r="U54" s="37">
        <v>88.3</v>
      </c>
      <c r="V54" s="3" t="s">
        <v>11738</v>
      </c>
      <c r="W54" s="37">
        <v>33</v>
      </c>
      <c r="X54" s="3" t="s">
        <v>11739</v>
      </c>
      <c r="Y54" s="37">
        <v>22.7</v>
      </c>
      <c r="Z54" s="3" t="s">
        <v>11740</v>
      </c>
      <c r="AA54" s="3">
        <v>49.6</v>
      </c>
      <c r="AB54" s="3" t="s">
        <v>11688</v>
      </c>
      <c r="AC54" s="3">
        <v>43.8</v>
      </c>
      <c r="AD54" s="3" t="s">
        <v>11741</v>
      </c>
      <c r="AE54" s="43">
        <v>74.4</v>
      </c>
    </row>
    <row r="55" ht="29.1" customHeight="1" spans="1:31">
      <c r="A55" s="26" t="s">
        <v>179</v>
      </c>
      <c r="B55" s="27" t="s">
        <v>141</v>
      </c>
      <c r="C55" s="28" t="s">
        <v>140</v>
      </c>
      <c r="D55" s="27" t="s">
        <v>141</v>
      </c>
      <c r="E55" s="28" cm="1">
        <f ca="1" t="array" ref="E55">SUMPRODUCT(--ISNUMBER(SEARCH(MID(C55,ROW(INDIRECT("1:"&amp;LEN(C55))),1),全球排名!D53)))</f>
        <v>22</v>
      </c>
      <c r="F55" s="29" t="s">
        <v>11632</v>
      </c>
      <c r="G55" s="29" t="s">
        <v>11633</v>
      </c>
      <c r="H55" s="30" t="s">
        <v>11592</v>
      </c>
      <c r="I55" s="30" t="s">
        <v>11572</v>
      </c>
      <c r="J55" s="30" t="s">
        <v>11568</v>
      </c>
      <c r="K55" s="30">
        <v>4</v>
      </c>
      <c r="L55" s="30" t="s">
        <v>11573</v>
      </c>
      <c r="M55" s="37">
        <v>83.7</v>
      </c>
      <c r="N55" s="3" t="s">
        <v>119</v>
      </c>
      <c r="O55" s="37">
        <v>83.3</v>
      </c>
      <c r="P55" s="3" t="s">
        <v>129</v>
      </c>
      <c r="Q55" s="37">
        <v>54.7</v>
      </c>
      <c r="R55" s="3" t="s">
        <v>11742</v>
      </c>
      <c r="S55" s="38">
        <v>99.4</v>
      </c>
      <c r="T55" s="3" t="s">
        <v>2372</v>
      </c>
      <c r="U55" s="37">
        <v>39.2</v>
      </c>
      <c r="V55" s="3" t="s">
        <v>11743</v>
      </c>
      <c r="W55" s="37">
        <v>35.5</v>
      </c>
      <c r="X55" s="3" t="s">
        <v>11744</v>
      </c>
      <c r="Y55" s="37">
        <v>38.3</v>
      </c>
      <c r="Z55" s="3" t="s">
        <v>11745</v>
      </c>
      <c r="AA55" s="3">
        <v>55.5</v>
      </c>
      <c r="AB55" s="3" t="s">
        <v>1661</v>
      </c>
      <c r="AC55" s="3">
        <v>44.1</v>
      </c>
      <c r="AD55" s="3" t="s">
        <v>11746</v>
      </c>
      <c r="AE55" s="43">
        <v>74.3</v>
      </c>
    </row>
    <row r="56" ht="29.1" customHeight="1" spans="1:31">
      <c r="A56" s="26" t="s">
        <v>94</v>
      </c>
      <c r="B56" s="27" t="s">
        <v>94</v>
      </c>
      <c r="C56" s="28" t="s">
        <v>93</v>
      </c>
      <c r="D56" s="27" t="s">
        <v>94</v>
      </c>
      <c r="E56" s="28" cm="1">
        <f ca="1" t="array" ref="E56">SUMPRODUCT(--ISNUMBER(SEARCH(MID(C56,ROW(INDIRECT("1:"&amp;LEN(C56))),1),全球排名!D54)))</f>
        <v>25</v>
      </c>
      <c r="F56" s="29" t="s">
        <v>11566</v>
      </c>
      <c r="G56" s="29" t="s">
        <v>40</v>
      </c>
      <c r="H56" s="30" t="s">
        <v>11571</v>
      </c>
      <c r="I56" s="30" t="s">
        <v>11572</v>
      </c>
      <c r="J56" s="30" t="s">
        <v>11568</v>
      </c>
      <c r="K56" s="30">
        <v>5</v>
      </c>
      <c r="L56" s="30" t="s">
        <v>11569</v>
      </c>
      <c r="M56" s="37">
        <v>71.2</v>
      </c>
      <c r="N56" s="3" t="s">
        <v>11701</v>
      </c>
      <c r="O56" s="37">
        <v>75.3</v>
      </c>
      <c r="P56" s="3" t="s">
        <v>2427</v>
      </c>
      <c r="Q56" s="37">
        <v>49.1</v>
      </c>
      <c r="R56" s="3" t="s">
        <v>11747</v>
      </c>
      <c r="S56" s="38">
        <v>99.9</v>
      </c>
      <c r="T56" s="3" t="s">
        <v>2358</v>
      </c>
      <c r="U56" s="37">
        <v>46.6</v>
      </c>
      <c r="V56" s="3" t="s">
        <v>11748</v>
      </c>
      <c r="W56" s="37">
        <v>98.2</v>
      </c>
      <c r="X56" s="3" t="s">
        <v>220</v>
      </c>
      <c r="Y56" s="37">
        <v>57.4</v>
      </c>
      <c r="Z56" s="3" t="s">
        <v>11749</v>
      </c>
      <c r="AA56" s="3">
        <v>60</v>
      </c>
      <c r="AB56" s="3" t="s">
        <v>11643</v>
      </c>
      <c r="AC56" s="3">
        <v>47.2</v>
      </c>
      <c r="AD56" s="3" t="s">
        <v>11750</v>
      </c>
      <c r="AE56" s="43">
        <v>73.7</v>
      </c>
    </row>
    <row r="57" ht="29.1" customHeight="1" spans="1:31">
      <c r="A57" s="26" t="s">
        <v>136</v>
      </c>
      <c r="B57" s="27" t="s">
        <v>161</v>
      </c>
      <c r="C57" s="28" t="s">
        <v>160</v>
      </c>
      <c r="D57" s="27" t="s">
        <v>161</v>
      </c>
      <c r="E57" s="28" cm="1">
        <f ca="1" t="array" ref="E57">SUMPRODUCT(--ISNUMBER(SEARCH(MID(C57,ROW(INDIRECT("1:"&amp;LEN(C57))),1),全球排名!D55)))</f>
        <v>19</v>
      </c>
      <c r="F57" s="29" t="s">
        <v>11725</v>
      </c>
      <c r="G57" s="29" t="s">
        <v>156</v>
      </c>
      <c r="H57" s="30" t="s">
        <v>11592</v>
      </c>
      <c r="I57" s="30" t="s">
        <v>11572</v>
      </c>
      <c r="J57" s="30" t="s">
        <v>11568</v>
      </c>
      <c r="K57" s="30">
        <v>5</v>
      </c>
      <c r="L57" s="30" t="s">
        <v>11573</v>
      </c>
      <c r="M57" s="37">
        <v>83.6</v>
      </c>
      <c r="N57" s="3" t="s">
        <v>2366</v>
      </c>
      <c r="O57" s="37">
        <v>44.2</v>
      </c>
      <c r="P57" s="3" t="s">
        <v>11751</v>
      </c>
      <c r="Q57" s="37">
        <v>21.2</v>
      </c>
      <c r="R57" s="3" t="s">
        <v>11752</v>
      </c>
      <c r="S57" s="38">
        <v>98.1</v>
      </c>
      <c r="T57" s="3" t="s">
        <v>82</v>
      </c>
      <c r="U57" s="37">
        <v>92.4</v>
      </c>
      <c r="V57" s="3" t="s">
        <v>359</v>
      </c>
      <c r="W57" s="37">
        <v>79.9</v>
      </c>
      <c r="X57" s="3" t="s">
        <v>2421</v>
      </c>
      <c r="Y57" s="37">
        <v>97.4</v>
      </c>
      <c r="Z57" s="3" t="s">
        <v>108</v>
      </c>
      <c r="AA57" s="3">
        <v>49.9</v>
      </c>
      <c r="AB57" s="3" t="s">
        <v>11692</v>
      </c>
      <c r="AC57" s="3">
        <v>64.8</v>
      </c>
      <c r="AD57" s="3" t="s">
        <v>11753</v>
      </c>
      <c r="AE57" s="43">
        <v>73.4</v>
      </c>
    </row>
    <row r="58" ht="29.1" customHeight="1" spans="1:31">
      <c r="A58" s="26" t="s">
        <v>220</v>
      </c>
      <c r="B58" s="27" t="s">
        <v>11593</v>
      </c>
      <c r="C58" s="28" t="s">
        <v>11754</v>
      </c>
      <c r="D58" s="27" t="s">
        <v>11593</v>
      </c>
      <c r="E58" s="28" cm="1">
        <f ca="1" t="array" ref="E58">SUMPRODUCT(--ISNUMBER(SEARCH(MID(C58,ROW(INDIRECT("1:"&amp;LEN(C58))),1),全球排名!D56)))</f>
        <v>32</v>
      </c>
      <c r="F58" s="29" t="s">
        <v>8311</v>
      </c>
      <c r="G58" s="29" t="s">
        <v>96</v>
      </c>
      <c r="H58" s="30" t="s">
        <v>11592</v>
      </c>
      <c r="I58" s="30" t="s">
        <v>11572</v>
      </c>
      <c r="J58" s="30" t="s">
        <v>11568</v>
      </c>
      <c r="K58" s="30">
        <v>5</v>
      </c>
      <c r="L58" s="30" t="s">
        <v>11573</v>
      </c>
      <c r="M58" s="37">
        <v>92.7</v>
      </c>
      <c r="N58" s="3" t="s">
        <v>100</v>
      </c>
      <c r="O58" s="37">
        <v>83.5</v>
      </c>
      <c r="P58" s="3" t="s">
        <v>91</v>
      </c>
      <c r="Q58" s="37">
        <v>46.7</v>
      </c>
      <c r="R58" s="3" t="s">
        <v>2042</v>
      </c>
      <c r="S58" s="38">
        <v>51.4</v>
      </c>
      <c r="T58" s="3" t="s">
        <v>2002</v>
      </c>
      <c r="U58" s="37">
        <v>73.3</v>
      </c>
      <c r="V58" s="3" t="s">
        <v>2444</v>
      </c>
      <c r="W58" s="37">
        <v>37.7</v>
      </c>
      <c r="X58" s="3" t="s">
        <v>11755</v>
      </c>
      <c r="Y58" s="37">
        <v>94.4</v>
      </c>
      <c r="Z58" s="3" t="s">
        <v>85</v>
      </c>
      <c r="AA58" s="3">
        <v>48.5</v>
      </c>
      <c r="AB58" s="3" t="s">
        <v>11610</v>
      </c>
      <c r="AC58" s="3">
        <v>77.3</v>
      </c>
      <c r="AD58" s="3" t="s">
        <v>11756</v>
      </c>
      <c r="AE58" s="43">
        <v>72.5</v>
      </c>
    </row>
    <row r="59" ht="29.1" customHeight="1" spans="1:31">
      <c r="A59" s="26" t="s">
        <v>11584</v>
      </c>
      <c r="B59" s="27" t="s">
        <v>190</v>
      </c>
      <c r="C59" s="28" t="s">
        <v>189</v>
      </c>
      <c r="D59" s="27" t="s">
        <v>190</v>
      </c>
      <c r="E59" s="28" cm="1">
        <f ca="1" t="array" ref="E59">SUMPRODUCT(--ISNUMBER(SEARCH(MID(C59,ROW(INDIRECT("1:"&amp;LEN(C59))),1),全球排名!D57)))</f>
        <v>17</v>
      </c>
      <c r="F59" s="29" t="s">
        <v>11570</v>
      </c>
      <c r="G59" s="29" t="s">
        <v>36</v>
      </c>
      <c r="H59" s="30" t="s">
        <v>11571</v>
      </c>
      <c r="I59" s="30" t="s">
        <v>11572</v>
      </c>
      <c r="J59" s="30" t="s">
        <v>11568</v>
      </c>
      <c r="K59" s="30">
        <v>5</v>
      </c>
      <c r="L59" s="30" t="s">
        <v>11573</v>
      </c>
      <c r="M59" s="37">
        <v>74.9</v>
      </c>
      <c r="N59" s="3" t="s">
        <v>436</v>
      </c>
      <c r="O59" s="37">
        <v>84.7</v>
      </c>
      <c r="P59" s="3" t="s">
        <v>154</v>
      </c>
      <c r="Q59" s="37">
        <v>47.3</v>
      </c>
      <c r="R59" s="3" t="s">
        <v>11757</v>
      </c>
      <c r="S59" s="38">
        <v>64.7</v>
      </c>
      <c r="T59" s="3" t="s">
        <v>11758</v>
      </c>
      <c r="U59" s="37">
        <v>85.5</v>
      </c>
      <c r="V59" s="3" t="s">
        <v>11759</v>
      </c>
      <c r="W59" s="37">
        <v>86.8</v>
      </c>
      <c r="X59" s="3" t="s">
        <v>250</v>
      </c>
      <c r="Y59" s="37">
        <v>84.4</v>
      </c>
      <c r="Z59" s="3" t="s">
        <v>291</v>
      </c>
      <c r="AA59" s="3">
        <v>39.6</v>
      </c>
      <c r="AB59" s="3" t="s">
        <v>11709</v>
      </c>
      <c r="AC59" s="3">
        <v>81.3</v>
      </c>
      <c r="AD59" s="3" t="s">
        <v>11644</v>
      </c>
      <c r="AE59" s="43">
        <v>72.4</v>
      </c>
    </row>
    <row r="60" ht="29.1" customHeight="1" spans="1:31">
      <c r="A60" s="26" t="s">
        <v>11715</v>
      </c>
      <c r="B60" s="27" t="s">
        <v>2530</v>
      </c>
      <c r="C60" s="28" t="s">
        <v>2531</v>
      </c>
      <c r="D60" s="27" t="s">
        <v>2530</v>
      </c>
      <c r="E60" s="28" cm="1">
        <f ca="1" t="array" ref="E60">SUMPRODUCT(--ISNUMBER(SEARCH(MID(C60,ROW(INDIRECT("1:"&amp;LEN(C60))),1),全球排名!D58)))</f>
        <v>37</v>
      </c>
      <c r="F60" s="29" t="s">
        <v>11705</v>
      </c>
      <c r="G60" s="29" t="s">
        <v>385</v>
      </c>
      <c r="H60" s="30" t="s">
        <v>11567</v>
      </c>
      <c r="I60" s="30" t="s">
        <v>7183</v>
      </c>
      <c r="J60" s="30" t="s">
        <v>11568</v>
      </c>
      <c r="K60" s="30">
        <v>4</v>
      </c>
      <c r="L60" s="30" t="s">
        <v>11573</v>
      </c>
      <c r="M60" s="37">
        <v>89.9</v>
      </c>
      <c r="N60" s="3" t="s">
        <v>11578</v>
      </c>
      <c r="O60" s="37">
        <v>88.8</v>
      </c>
      <c r="P60" s="3" t="s">
        <v>161</v>
      </c>
      <c r="Q60" s="37">
        <v>66.2</v>
      </c>
      <c r="R60" s="3" t="s">
        <v>439</v>
      </c>
      <c r="S60" s="38">
        <v>97.7</v>
      </c>
      <c r="T60" s="3" t="s">
        <v>11582</v>
      </c>
      <c r="U60" s="37">
        <v>22.3</v>
      </c>
      <c r="V60" s="3" t="s">
        <v>11760</v>
      </c>
      <c r="W60" s="37">
        <v>11.6</v>
      </c>
      <c r="X60" s="3" t="s">
        <v>11761</v>
      </c>
      <c r="Y60" s="37">
        <v>10.6</v>
      </c>
      <c r="Z60" s="3" t="s">
        <v>11762</v>
      </c>
      <c r="AA60" s="3">
        <v>41.8</v>
      </c>
      <c r="AB60" s="3" t="s">
        <v>11718</v>
      </c>
      <c r="AC60" s="3">
        <v>14.2</v>
      </c>
      <c r="AD60" s="3" t="s">
        <v>11763</v>
      </c>
      <c r="AE60" s="43">
        <v>72.2</v>
      </c>
    </row>
    <row r="61" ht="29.1" customHeight="1" spans="1:31">
      <c r="A61" s="26" t="s">
        <v>11713</v>
      </c>
      <c r="B61" s="27" t="s">
        <v>85</v>
      </c>
      <c r="C61" s="28" t="s">
        <v>84</v>
      </c>
      <c r="D61" s="27" t="s">
        <v>85</v>
      </c>
      <c r="E61" s="28" cm="1">
        <f ca="1" t="array" ref="E61">SUMPRODUCT(--ISNUMBER(SEARCH(MID(C61,ROW(INDIRECT("1:"&amp;LEN(C61))),1),全球排名!D59)))</f>
        <v>13</v>
      </c>
      <c r="F61" s="29" t="s">
        <v>11566</v>
      </c>
      <c r="G61" s="29" t="s">
        <v>40</v>
      </c>
      <c r="H61" s="30" t="s">
        <v>11571</v>
      </c>
      <c r="I61" s="30" t="s">
        <v>11572</v>
      </c>
      <c r="J61" s="30" t="s">
        <v>11568</v>
      </c>
      <c r="K61" s="30">
        <v>5</v>
      </c>
      <c r="L61" s="30" t="s">
        <v>11569</v>
      </c>
      <c r="M61" s="37">
        <v>85.7</v>
      </c>
      <c r="N61" s="3" t="s">
        <v>161</v>
      </c>
      <c r="O61" s="37">
        <v>69.3</v>
      </c>
      <c r="P61" s="3" t="s">
        <v>239</v>
      </c>
      <c r="Q61" s="37">
        <v>100</v>
      </c>
      <c r="R61" s="3" t="s">
        <v>2383</v>
      </c>
      <c r="S61" s="38">
        <v>40.2</v>
      </c>
      <c r="T61" s="3" t="s">
        <v>11764</v>
      </c>
      <c r="U61" s="37">
        <v>16.8</v>
      </c>
      <c r="V61" s="3" t="s">
        <v>11765</v>
      </c>
      <c r="W61" s="37">
        <v>52.2</v>
      </c>
      <c r="X61" s="3" t="s">
        <v>11766</v>
      </c>
      <c r="Y61" s="37">
        <v>90</v>
      </c>
      <c r="Z61" s="3" t="s">
        <v>11650</v>
      </c>
      <c r="AA61" s="3">
        <v>89.3</v>
      </c>
      <c r="AB61" s="3" t="s">
        <v>98</v>
      </c>
      <c r="AC61" s="3">
        <v>95</v>
      </c>
      <c r="AD61" s="3" t="s">
        <v>11767</v>
      </c>
      <c r="AE61" s="43">
        <v>72</v>
      </c>
    </row>
    <row r="62" ht="29.1" customHeight="1" spans="1:31">
      <c r="A62" s="26" t="s">
        <v>315</v>
      </c>
      <c r="B62" s="27" t="s">
        <v>136</v>
      </c>
      <c r="C62" s="28" t="s">
        <v>135</v>
      </c>
      <c r="D62" s="27" t="s">
        <v>136</v>
      </c>
      <c r="E62" s="28" cm="1">
        <f ca="1" t="array" ref="E62">SUMPRODUCT(--ISNUMBER(SEARCH(MID(C62,ROW(INDIRECT("1:"&amp;LEN(C62))),1),全球排名!D60)))</f>
        <v>29</v>
      </c>
      <c r="F62" s="29" t="s">
        <v>11566</v>
      </c>
      <c r="G62" s="29" t="s">
        <v>40</v>
      </c>
      <c r="H62" s="30" t="s">
        <v>11592</v>
      </c>
      <c r="I62" s="30" t="s">
        <v>11572</v>
      </c>
      <c r="J62" s="30" t="s">
        <v>11568</v>
      </c>
      <c r="K62" s="30">
        <v>5</v>
      </c>
      <c r="L62" s="30" t="s">
        <v>11573</v>
      </c>
      <c r="M62" s="37">
        <v>93.5</v>
      </c>
      <c r="N62" s="3" t="s">
        <v>11582</v>
      </c>
      <c r="O62" s="37">
        <v>83.2</v>
      </c>
      <c r="P62" s="3" t="s">
        <v>11683</v>
      </c>
      <c r="Q62" s="37">
        <v>8.9</v>
      </c>
      <c r="R62" s="3" t="s">
        <v>11619</v>
      </c>
      <c r="S62" s="38">
        <v>86.7</v>
      </c>
      <c r="T62" s="3" t="s">
        <v>10077</v>
      </c>
      <c r="U62" s="37">
        <v>9.3</v>
      </c>
      <c r="V62" s="3" t="s">
        <v>11619</v>
      </c>
      <c r="W62" s="37">
        <v>11</v>
      </c>
      <c r="X62" s="3" t="s">
        <v>11768</v>
      </c>
      <c r="Y62" s="37">
        <v>79.4</v>
      </c>
      <c r="Z62" s="3" t="s">
        <v>11730</v>
      </c>
      <c r="AA62" s="3">
        <v>70</v>
      </c>
      <c r="AB62" s="3" t="s">
        <v>11575</v>
      </c>
      <c r="AC62" s="3">
        <v>77.7</v>
      </c>
      <c r="AD62" s="3" t="s">
        <v>11769</v>
      </c>
      <c r="AE62" s="43">
        <v>71.8</v>
      </c>
    </row>
    <row r="63" ht="29.1" customHeight="1" spans="1:31">
      <c r="A63" s="26" t="s">
        <v>154</v>
      </c>
      <c r="B63" s="27" t="s">
        <v>220</v>
      </c>
      <c r="C63" s="28" t="s">
        <v>219</v>
      </c>
      <c r="D63" s="27" t="s">
        <v>220</v>
      </c>
      <c r="E63" s="28" cm="1">
        <f ca="1" t="array" ref="E63">SUMPRODUCT(--ISNUMBER(SEARCH(MID(C63,ROW(INDIRECT("1:"&amp;LEN(C63))),1),全球排名!D61)))</f>
        <v>18</v>
      </c>
      <c r="F63" s="29" t="s">
        <v>11649</v>
      </c>
      <c r="G63" s="29" t="s">
        <v>218</v>
      </c>
      <c r="H63" s="30" t="s">
        <v>11592</v>
      </c>
      <c r="I63" s="30" t="s">
        <v>11572</v>
      </c>
      <c r="J63" s="30" t="s">
        <v>11568</v>
      </c>
      <c r="K63" s="30">
        <v>1</v>
      </c>
      <c r="L63" s="30" t="s">
        <v>11573</v>
      </c>
      <c r="M63" s="37">
        <v>88.6</v>
      </c>
      <c r="N63" s="3" t="s">
        <v>11676</v>
      </c>
      <c r="O63" s="37">
        <v>53.2</v>
      </c>
      <c r="P63" s="3" t="s">
        <v>11770</v>
      </c>
      <c r="Q63" s="37">
        <v>43.3</v>
      </c>
      <c r="R63" s="3" t="s">
        <v>11771</v>
      </c>
      <c r="S63" s="38">
        <v>85.4</v>
      </c>
      <c r="T63" s="3" t="s">
        <v>11772</v>
      </c>
      <c r="U63" s="37">
        <v>35.2</v>
      </c>
      <c r="V63" s="3" t="s">
        <v>11773</v>
      </c>
      <c r="W63" s="37">
        <v>49.8</v>
      </c>
      <c r="X63" s="3" t="s">
        <v>329</v>
      </c>
      <c r="Y63" s="37">
        <v>100</v>
      </c>
      <c r="Z63" s="3" t="s">
        <v>42</v>
      </c>
      <c r="AA63" s="3">
        <v>39.5</v>
      </c>
      <c r="AB63" s="3" t="s">
        <v>1817</v>
      </c>
      <c r="AC63" s="3">
        <v>75.8</v>
      </c>
      <c r="AD63" s="3" t="s">
        <v>11774</v>
      </c>
      <c r="AE63" s="43">
        <v>71.7</v>
      </c>
    </row>
    <row r="64" ht="29.1" customHeight="1" spans="1:31">
      <c r="A64" s="26" t="s">
        <v>100</v>
      </c>
      <c r="B64" s="27" t="s">
        <v>154</v>
      </c>
      <c r="C64" s="28" t="s">
        <v>153</v>
      </c>
      <c r="D64" s="27" t="s">
        <v>154</v>
      </c>
      <c r="E64" s="28" cm="1">
        <f ca="1" t="array" ref="E64">SUMPRODUCT(--ISNUMBER(SEARCH(MID(C64,ROW(INDIRECT("1:"&amp;LEN(C64))),1),全球排名!D62)))</f>
        <v>42</v>
      </c>
      <c r="F64" s="29" t="s">
        <v>11660</v>
      </c>
      <c r="G64" s="29" t="s">
        <v>11661</v>
      </c>
      <c r="H64" s="30" t="s">
        <v>11567</v>
      </c>
      <c r="I64" s="30" t="s">
        <v>7183</v>
      </c>
      <c r="J64" s="30" t="s">
        <v>11568</v>
      </c>
      <c r="K64" s="30">
        <v>3</v>
      </c>
      <c r="L64" s="30" t="s">
        <v>11573</v>
      </c>
      <c r="M64" s="37">
        <v>83.3</v>
      </c>
      <c r="N64" s="3" t="s">
        <v>91</v>
      </c>
      <c r="O64" s="37">
        <v>42.6</v>
      </c>
      <c r="P64" s="3" t="s">
        <v>1677</v>
      </c>
      <c r="Q64" s="37">
        <v>53.6</v>
      </c>
      <c r="R64" s="3" t="s">
        <v>11775</v>
      </c>
      <c r="S64" s="38">
        <v>99.1</v>
      </c>
      <c r="T64" s="3" t="s">
        <v>11612</v>
      </c>
      <c r="U64" s="37">
        <v>100</v>
      </c>
      <c r="V64" s="3" t="s">
        <v>11588</v>
      </c>
      <c r="W64" s="37">
        <v>91.4</v>
      </c>
      <c r="X64" s="3" t="s">
        <v>279</v>
      </c>
      <c r="Y64" s="37">
        <v>5.3</v>
      </c>
      <c r="Z64" s="3" t="s">
        <v>11619</v>
      </c>
      <c r="AA64" s="3">
        <v>50.3</v>
      </c>
      <c r="AB64" s="3" t="s">
        <v>11598</v>
      </c>
      <c r="AC64" s="3">
        <v>31</v>
      </c>
      <c r="AD64" s="3" t="s">
        <v>11776</v>
      </c>
      <c r="AE64" s="43">
        <v>71.1</v>
      </c>
    </row>
    <row r="65" ht="29.1" customHeight="1" spans="1:31">
      <c r="A65" s="26" t="s">
        <v>11647</v>
      </c>
      <c r="B65" s="27" t="s">
        <v>119</v>
      </c>
      <c r="C65" s="28" t="s">
        <v>118</v>
      </c>
      <c r="D65" s="27" t="s">
        <v>119</v>
      </c>
      <c r="E65" s="28" cm="1">
        <f ca="1" t="array" ref="E65">SUMPRODUCT(--ISNUMBER(SEARCH(MID(C65,ROW(INDIRECT("1:"&amp;LEN(C65))),1),全球排名!D63)))</f>
        <v>7</v>
      </c>
      <c r="F65" s="29" t="s">
        <v>11777</v>
      </c>
      <c r="G65" s="29" t="s">
        <v>117</v>
      </c>
      <c r="H65" s="30" t="s">
        <v>11592</v>
      </c>
      <c r="I65" s="30" t="s">
        <v>11572</v>
      </c>
      <c r="J65" s="30" t="s">
        <v>11568</v>
      </c>
      <c r="K65" s="30">
        <v>5</v>
      </c>
      <c r="L65" s="30" t="s">
        <v>11573</v>
      </c>
      <c r="M65" s="37">
        <v>84.6</v>
      </c>
      <c r="N65" s="3" t="s">
        <v>2530</v>
      </c>
      <c r="O65" s="37">
        <v>42.4</v>
      </c>
      <c r="P65" s="3" t="s">
        <v>11778</v>
      </c>
      <c r="Q65" s="37">
        <v>7</v>
      </c>
      <c r="R65" s="3" t="s">
        <v>11619</v>
      </c>
      <c r="S65" s="38">
        <v>92.7</v>
      </c>
      <c r="T65" s="3" t="s">
        <v>11605</v>
      </c>
      <c r="U65" s="37">
        <v>93.1</v>
      </c>
      <c r="V65" s="3" t="s">
        <v>2421</v>
      </c>
      <c r="W65" s="37">
        <v>45.7</v>
      </c>
      <c r="X65" s="3" t="s">
        <v>1547</v>
      </c>
      <c r="Y65" s="37">
        <v>99.9</v>
      </c>
      <c r="Z65" s="3" t="s">
        <v>59</v>
      </c>
      <c r="AA65" s="3">
        <v>56.1</v>
      </c>
      <c r="AB65" s="3" t="s">
        <v>279</v>
      </c>
      <c r="AC65" s="3">
        <v>75.6</v>
      </c>
      <c r="AD65" s="3" t="s">
        <v>11779</v>
      </c>
      <c r="AE65" s="43">
        <v>70.1</v>
      </c>
    </row>
    <row r="66" ht="29.1" customHeight="1" spans="1:31">
      <c r="A66" s="26" t="s">
        <v>161</v>
      </c>
      <c r="B66" s="27" t="s">
        <v>2366</v>
      </c>
      <c r="C66" s="28" t="s">
        <v>2365</v>
      </c>
      <c r="D66" s="27" t="s">
        <v>2366</v>
      </c>
      <c r="E66" s="28" cm="1">
        <f ca="1" t="array" ref="E66">SUMPRODUCT(--ISNUMBER(SEARCH(MID(C66,ROW(INDIRECT("1:"&amp;LEN(C66))),1),全球排名!D64)))</f>
        <v>28</v>
      </c>
      <c r="F66" s="29" t="s">
        <v>11566</v>
      </c>
      <c r="G66" s="29" t="s">
        <v>40</v>
      </c>
      <c r="H66" s="30" t="s">
        <v>11592</v>
      </c>
      <c r="I66" s="30" t="s">
        <v>11572</v>
      </c>
      <c r="J66" s="30" t="s">
        <v>11568</v>
      </c>
      <c r="K66" s="30">
        <v>4</v>
      </c>
      <c r="L66" s="30" t="s">
        <v>11573</v>
      </c>
      <c r="M66" s="37">
        <v>89.1</v>
      </c>
      <c r="N66" s="3" t="s">
        <v>11614</v>
      </c>
      <c r="O66" s="37">
        <v>50.4</v>
      </c>
      <c r="P66" s="3" t="s">
        <v>11780</v>
      </c>
      <c r="Q66" s="37">
        <v>49.6</v>
      </c>
      <c r="R66" s="3" t="s">
        <v>11781</v>
      </c>
      <c r="S66" s="38">
        <v>74.3</v>
      </c>
      <c r="T66" s="3" t="s">
        <v>11782</v>
      </c>
      <c r="U66" s="37">
        <v>68.1</v>
      </c>
      <c r="V66" s="3" t="s">
        <v>11783</v>
      </c>
      <c r="W66" s="37">
        <v>51.3</v>
      </c>
      <c r="X66" s="3" t="s">
        <v>11784</v>
      </c>
      <c r="Y66" s="37">
        <v>94.9</v>
      </c>
      <c r="Z66" s="3" t="s">
        <v>190</v>
      </c>
      <c r="AA66" s="3">
        <v>17.7</v>
      </c>
      <c r="AB66" s="3" t="s">
        <v>11785</v>
      </c>
      <c r="AC66" s="3">
        <v>72.5</v>
      </c>
      <c r="AD66" s="3" t="s">
        <v>11698</v>
      </c>
      <c r="AE66" s="43">
        <v>70</v>
      </c>
    </row>
    <row r="67" ht="29.1" customHeight="1" spans="1:31">
      <c r="A67" s="26" t="s">
        <v>1399</v>
      </c>
      <c r="B67" s="27" t="s">
        <v>91</v>
      </c>
      <c r="C67" s="28" t="s">
        <v>90</v>
      </c>
      <c r="D67" s="27" t="s">
        <v>91</v>
      </c>
      <c r="E67" s="28" cm="1">
        <f ca="1" t="array" ref="E67">SUMPRODUCT(--ISNUMBER(SEARCH(MID(C67,ROW(INDIRECT("1:"&amp;LEN(C67))),1),全球排名!D65)))</f>
        <v>22</v>
      </c>
      <c r="F67" s="29" t="s">
        <v>11566</v>
      </c>
      <c r="G67" s="29" t="s">
        <v>40</v>
      </c>
      <c r="H67" s="30" t="s">
        <v>11592</v>
      </c>
      <c r="I67" s="30" t="s">
        <v>11572</v>
      </c>
      <c r="J67" s="30" t="s">
        <v>11568</v>
      </c>
      <c r="K67" s="30">
        <v>5</v>
      </c>
      <c r="L67" s="30" t="s">
        <v>11573</v>
      </c>
      <c r="M67" s="37">
        <v>84</v>
      </c>
      <c r="N67" s="3" t="s">
        <v>136</v>
      </c>
      <c r="O67" s="37">
        <v>50.4</v>
      </c>
      <c r="P67" s="3" t="s">
        <v>359</v>
      </c>
      <c r="Q67" s="37">
        <v>19.1</v>
      </c>
      <c r="R67" s="3" t="s">
        <v>11786</v>
      </c>
      <c r="S67" s="38">
        <v>93.5</v>
      </c>
      <c r="T67" s="3" t="s">
        <v>2366</v>
      </c>
      <c r="U67" s="37">
        <v>19</v>
      </c>
      <c r="V67" s="3" t="s">
        <v>11787</v>
      </c>
      <c r="W67" s="37">
        <v>33.2</v>
      </c>
      <c r="X67" s="3" t="s">
        <v>11788</v>
      </c>
      <c r="Y67" s="37">
        <v>94</v>
      </c>
      <c r="Z67" s="3" t="s">
        <v>220</v>
      </c>
      <c r="AA67" s="3">
        <v>70</v>
      </c>
      <c r="AB67" s="3" t="s">
        <v>11601</v>
      </c>
      <c r="AC67" s="3">
        <v>88.1</v>
      </c>
      <c r="AD67" s="3" t="s">
        <v>11597</v>
      </c>
      <c r="AE67" s="43">
        <v>69.2</v>
      </c>
    </row>
    <row r="68" ht="29.1" customHeight="1" spans="1:31">
      <c r="A68" s="26" t="s">
        <v>10077</v>
      </c>
      <c r="B68" s="27" t="s">
        <v>129</v>
      </c>
      <c r="C68" s="28" t="s">
        <v>128</v>
      </c>
      <c r="D68" s="27" t="s">
        <v>129</v>
      </c>
      <c r="E68" s="28" cm="1">
        <f ca="1" t="array" ref="E68">SUMPRODUCT(--ISNUMBER(SEARCH(MID(C68,ROW(INDIRECT("1:"&amp;LEN(C68))),1),全球排名!D66)))</f>
        <v>33</v>
      </c>
      <c r="F68" s="29" t="s">
        <v>11566</v>
      </c>
      <c r="G68" s="29" t="s">
        <v>40</v>
      </c>
      <c r="H68" s="30" t="s">
        <v>11592</v>
      </c>
      <c r="I68" s="30" t="s">
        <v>11572</v>
      </c>
      <c r="J68" s="30" t="s">
        <v>11568</v>
      </c>
      <c r="K68" s="30">
        <v>5</v>
      </c>
      <c r="L68" s="30" t="s">
        <v>11573</v>
      </c>
      <c r="M68" s="37">
        <v>85</v>
      </c>
      <c r="N68" s="3" t="s">
        <v>11593</v>
      </c>
      <c r="O68" s="37">
        <v>70.8</v>
      </c>
      <c r="P68" s="3" t="s">
        <v>11643</v>
      </c>
      <c r="Q68" s="37">
        <v>7.5</v>
      </c>
      <c r="R68" s="3" t="s">
        <v>11619</v>
      </c>
      <c r="S68" s="38">
        <v>86.5</v>
      </c>
      <c r="T68" s="3" t="s">
        <v>11668</v>
      </c>
      <c r="U68" s="37">
        <v>11.1</v>
      </c>
      <c r="V68" s="3" t="s">
        <v>11619</v>
      </c>
      <c r="W68" s="37">
        <v>49.2</v>
      </c>
      <c r="X68" s="3" t="s">
        <v>11789</v>
      </c>
      <c r="Y68" s="37">
        <v>76.4</v>
      </c>
      <c r="Z68" s="3" t="s">
        <v>11685</v>
      </c>
      <c r="AA68" s="3">
        <v>66</v>
      </c>
      <c r="AB68" s="3" t="s">
        <v>256</v>
      </c>
      <c r="AC68" s="3">
        <v>83.5</v>
      </c>
      <c r="AD68" s="3" t="s">
        <v>11790</v>
      </c>
      <c r="AE68" s="43">
        <v>69.1</v>
      </c>
    </row>
    <row r="69" ht="29.1" customHeight="1" spans="1:31">
      <c r="A69" s="26" t="s">
        <v>11791</v>
      </c>
      <c r="B69" s="27" t="s">
        <v>196</v>
      </c>
      <c r="C69" s="28" t="s">
        <v>195</v>
      </c>
      <c r="D69" s="27" t="s">
        <v>196</v>
      </c>
      <c r="E69" s="28" cm="1">
        <f ca="1" t="array" ref="E69">SUMPRODUCT(--ISNUMBER(SEARCH(MID(C69,ROW(INDIRECT("1:"&amp;LEN(C69))),1),全球排名!D67)))</f>
        <v>22</v>
      </c>
      <c r="F69" s="29" t="s">
        <v>11660</v>
      </c>
      <c r="G69" s="29" t="s">
        <v>11661</v>
      </c>
      <c r="H69" s="30" t="s">
        <v>11571</v>
      </c>
      <c r="I69" s="30" t="s">
        <v>7183</v>
      </c>
      <c r="J69" s="30" t="s">
        <v>11568</v>
      </c>
      <c r="K69" s="30">
        <v>3</v>
      </c>
      <c r="L69" s="30" t="s">
        <v>11573</v>
      </c>
      <c r="M69" s="37">
        <v>68.1</v>
      </c>
      <c r="N69" s="3" t="s">
        <v>104</v>
      </c>
      <c r="O69" s="37">
        <v>30.2</v>
      </c>
      <c r="P69" s="3" t="s">
        <v>11792</v>
      </c>
      <c r="Q69" s="37">
        <v>68</v>
      </c>
      <c r="R69" s="3" t="s">
        <v>11793</v>
      </c>
      <c r="S69" s="38">
        <v>88.8</v>
      </c>
      <c r="T69" s="3" t="s">
        <v>11794</v>
      </c>
      <c r="U69" s="37">
        <v>100</v>
      </c>
      <c r="V69" s="3" t="s">
        <v>100</v>
      </c>
      <c r="W69" s="37">
        <v>87.4</v>
      </c>
      <c r="X69" s="3" t="s">
        <v>11692</v>
      </c>
      <c r="Y69" s="37">
        <v>42</v>
      </c>
      <c r="Z69" s="3" t="s">
        <v>11755</v>
      </c>
      <c r="AA69" s="3">
        <v>49.2</v>
      </c>
      <c r="AB69" s="3" t="s">
        <v>11795</v>
      </c>
      <c r="AC69" s="3">
        <v>92.8</v>
      </c>
      <c r="AD69" s="3" t="s">
        <v>11575</v>
      </c>
      <c r="AE69" s="43">
        <v>68.7</v>
      </c>
    </row>
    <row r="70" ht="29.1" customHeight="1" spans="1:31">
      <c r="A70" s="26" t="s">
        <v>236</v>
      </c>
      <c r="B70" s="27" t="s">
        <v>196</v>
      </c>
      <c r="C70" s="28" t="s">
        <v>11796</v>
      </c>
      <c r="D70" s="27" t="s">
        <v>196</v>
      </c>
      <c r="E70" s="28" cm="1">
        <f ca="1" t="array" ref="E70">SUMPRODUCT(--ISNUMBER(SEARCH(MID(C70,ROW(INDIRECT("1:"&amp;LEN(C70))),1),全球排名!D68)))</f>
        <v>15</v>
      </c>
      <c r="F70" s="29" t="s">
        <v>11797</v>
      </c>
      <c r="G70" s="29" t="s">
        <v>572</v>
      </c>
      <c r="H70" s="30" t="s">
        <v>11571</v>
      </c>
      <c r="I70" s="30" t="s">
        <v>11572</v>
      </c>
      <c r="J70" s="30" t="s">
        <v>11568</v>
      </c>
      <c r="K70" s="30">
        <v>4</v>
      </c>
      <c r="L70" s="30" t="s">
        <v>11573</v>
      </c>
      <c r="M70" s="37">
        <v>81.2</v>
      </c>
      <c r="N70" s="3" t="s">
        <v>2449</v>
      </c>
      <c r="O70" s="37">
        <v>96</v>
      </c>
      <c r="P70" s="3" t="s">
        <v>11669</v>
      </c>
      <c r="Q70" s="37">
        <v>71.6</v>
      </c>
      <c r="R70" s="3" t="s">
        <v>11798</v>
      </c>
      <c r="S70" s="38">
        <v>32.7</v>
      </c>
      <c r="T70" s="3" t="s">
        <v>11799</v>
      </c>
      <c r="U70" s="37">
        <v>52.8</v>
      </c>
      <c r="V70" s="3" t="s">
        <v>11800</v>
      </c>
      <c r="W70" s="37">
        <v>58.9</v>
      </c>
      <c r="X70" s="3" t="s">
        <v>2002</v>
      </c>
      <c r="Y70" s="37">
        <v>79.3</v>
      </c>
      <c r="Z70" s="3" t="s">
        <v>1792</v>
      </c>
      <c r="AA70" s="3">
        <v>28.1</v>
      </c>
      <c r="AB70" s="3" t="s">
        <v>11801</v>
      </c>
      <c r="AC70" s="3">
        <v>93.4</v>
      </c>
      <c r="AD70" s="3" t="s">
        <v>2449</v>
      </c>
      <c r="AE70" s="43">
        <v>68.7</v>
      </c>
    </row>
    <row r="71" ht="29.1" customHeight="1" spans="1:31">
      <c r="A71" s="26" t="s">
        <v>129</v>
      </c>
      <c r="B71" s="27" t="s">
        <v>11653</v>
      </c>
      <c r="C71" s="28" t="s">
        <v>11802</v>
      </c>
      <c r="D71" s="27" t="s">
        <v>11653</v>
      </c>
      <c r="E71" s="28" cm="1">
        <f ca="1" t="array" ref="E71">SUMPRODUCT(--ISNUMBER(SEARCH(MID(C71,ROW(INDIRECT("1:"&amp;LEN(C71))),1),全球排名!D69)))</f>
        <v>22</v>
      </c>
      <c r="F71" s="29" t="s">
        <v>11570</v>
      </c>
      <c r="G71" s="29" t="s">
        <v>36</v>
      </c>
      <c r="H71" s="30" t="s">
        <v>11571</v>
      </c>
      <c r="I71" s="30" t="s">
        <v>11572</v>
      </c>
      <c r="J71" s="30" t="s">
        <v>11568</v>
      </c>
      <c r="K71" s="30">
        <v>4</v>
      </c>
      <c r="L71" s="30" t="s">
        <v>11573</v>
      </c>
      <c r="M71" s="37">
        <v>71.3</v>
      </c>
      <c r="N71" s="3" t="s">
        <v>11668</v>
      </c>
      <c r="O71" s="37">
        <v>88</v>
      </c>
      <c r="P71" s="3" t="s">
        <v>2530</v>
      </c>
      <c r="Q71" s="37">
        <v>37.3</v>
      </c>
      <c r="R71" s="3" t="s">
        <v>11803</v>
      </c>
      <c r="S71" s="38">
        <v>49</v>
      </c>
      <c r="T71" s="3" t="s">
        <v>394</v>
      </c>
      <c r="U71" s="37">
        <v>98.2</v>
      </c>
      <c r="V71" s="3" t="s">
        <v>605</v>
      </c>
      <c r="W71" s="37">
        <v>99.3</v>
      </c>
      <c r="X71" s="3" t="s">
        <v>11614</v>
      </c>
      <c r="Y71" s="37">
        <v>89.7</v>
      </c>
      <c r="Z71" s="3" t="s">
        <v>11701</v>
      </c>
      <c r="AA71" s="3">
        <v>47.2</v>
      </c>
      <c r="AB71" s="3" t="s">
        <v>1792</v>
      </c>
      <c r="AC71" s="3">
        <v>62.5</v>
      </c>
      <c r="AD71" s="3" t="s">
        <v>11804</v>
      </c>
      <c r="AE71" s="43">
        <v>68.6</v>
      </c>
    </row>
    <row r="72" ht="29.1" customHeight="1" spans="1:31">
      <c r="A72" s="26" t="s">
        <v>11701</v>
      </c>
      <c r="B72" s="27" t="s">
        <v>2449</v>
      </c>
      <c r="C72" s="28" t="s">
        <v>2448</v>
      </c>
      <c r="D72" s="27" t="s">
        <v>2449</v>
      </c>
      <c r="E72" s="28" cm="1">
        <f ca="1" t="array" ref="E72">SUMPRODUCT(--ISNUMBER(SEARCH(MID(C72,ROW(INDIRECT("1:"&amp;LEN(C72))),1),全球排名!D70)))</f>
        <v>24</v>
      </c>
      <c r="F72" s="29" t="s">
        <v>11805</v>
      </c>
      <c r="G72" s="29" t="s">
        <v>711</v>
      </c>
      <c r="H72" s="30" t="s">
        <v>11571</v>
      </c>
      <c r="I72" s="30" t="s">
        <v>11572</v>
      </c>
      <c r="J72" s="30" t="s">
        <v>11568</v>
      </c>
      <c r="K72" s="30">
        <v>5</v>
      </c>
      <c r="L72" s="30" t="s">
        <v>11573</v>
      </c>
      <c r="M72" s="37">
        <v>81.6</v>
      </c>
      <c r="N72" s="3" t="s">
        <v>11683</v>
      </c>
      <c r="O72" s="37">
        <v>40.8</v>
      </c>
      <c r="P72" s="3" t="s">
        <v>11678</v>
      </c>
      <c r="Q72" s="37">
        <v>19.3</v>
      </c>
      <c r="R72" s="3" t="s">
        <v>11806</v>
      </c>
      <c r="S72" s="38">
        <v>61.7</v>
      </c>
      <c r="T72" s="3" t="s">
        <v>11716</v>
      </c>
      <c r="U72" s="37">
        <v>100</v>
      </c>
      <c r="V72" s="3" t="s">
        <v>2449</v>
      </c>
      <c r="W72" s="37">
        <v>91.6</v>
      </c>
      <c r="X72" s="3" t="s">
        <v>11737</v>
      </c>
      <c r="Y72" s="37">
        <v>64.4</v>
      </c>
      <c r="Z72" s="3" t="s">
        <v>11778</v>
      </c>
      <c r="AA72" s="3">
        <v>94.3</v>
      </c>
      <c r="AB72" s="3" t="s">
        <v>108</v>
      </c>
      <c r="AC72" s="3">
        <v>99.6</v>
      </c>
      <c r="AD72" s="3" t="s">
        <v>11585</v>
      </c>
      <c r="AE72" s="43">
        <v>68</v>
      </c>
    </row>
    <row r="73" ht="29.1" customHeight="1" spans="1:31">
      <c r="A73" s="26" t="s">
        <v>11794</v>
      </c>
      <c r="B73" s="27" t="s">
        <v>10072</v>
      </c>
      <c r="C73" s="28" t="s">
        <v>10298</v>
      </c>
      <c r="D73" s="27" t="s">
        <v>10072</v>
      </c>
      <c r="E73" s="28" cm="1">
        <f ca="1" t="array" ref="E73">SUMPRODUCT(--ISNUMBER(SEARCH(MID(C73,ROW(INDIRECT("1:"&amp;LEN(C73))),1),全球排名!D71)))</f>
        <v>28</v>
      </c>
      <c r="F73" s="29" t="s">
        <v>11807</v>
      </c>
      <c r="G73" s="29" t="s">
        <v>471</v>
      </c>
      <c r="H73" s="30" t="s">
        <v>11592</v>
      </c>
      <c r="I73" s="30" t="s">
        <v>11572</v>
      </c>
      <c r="J73" s="30" t="s">
        <v>11568</v>
      </c>
      <c r="K73" s="30">
        <v>4</v>
      </c>
      <c r="L73" s="30" t="s">
        <v>11573</v>
      </c>
      <c r="M73" s="37">
        <v>92.8</v>
      </c>
      <c r="N73" s="3" t="s">
        <v>11580</v>
      </c>
      <c r="O73" s="37">
        <v>91.3</v>
      </c>
      <c r="P73" s="3" t="s">
        <v>179</v>
      </c>
      <c r="Q73" s="37">
        <v>30.9</v>
      </c>
      <c r="R73" s="3" t="s">
        <v>11808</v>
      </c>
      <c r="S73" s="38">
        <v>47</v>
      </c>
      <c r="T73" s="3" t="s">
        <v>11672</v>
      </c>
      <c r="U73" s="37">
        <v>17.7</v>
      </c>
      <c r="V73" s="3" t="s">
        <v>11809</v>
      </c>
      <c r="W73" s="37">
        <v>20</v>
      </c>
      <c r="X73" s="3" t="s">
        <v>11810</v>
      </c>
      <c r="Y73" s="37">
        <v>33.2</v>
      </c>
      <c r="Z73" s="3" t="s">
        <v>11693</v>
      </c>
      <c r="AA73" s="3">
        <v>99.7</v>
      </c>
      <c r="AB73" s="3" t="s">
        <v>65</v>
      </c>
      <c r="AC73" s="3">
        <v>95.6</v>
      </c>
      <c r="AD73" s="3" t="s">
        <v>11651</v>
      </c>
      <c r="AE73" s="43">
        <v>67.9</v>
      </c>
    </row>
    <row r="74" ht="29.1" customHeight="1" spans="1:31">
      <c r="A74" s="26" t="s">
        <v>11593</v>
      </c>
      <c r="B74" s="27" t="s">
        <v>236</v>
      </c>
      <c r="C74" s="28" t="s">
        <v>235</v>
      </c>
      <c r="D74" s="27" t="s">
        <v>236</v>
      </c>
      <c r="E74" s="28" cm="1">
        <f ca="1" t="array" ref="E74">SUMPRODUCT(--ISNUMBER(SEARCH(MID(C74,ROW(INDIRECT("1:"&amp;LEN(C74))),1),全球排名!D72)))</f>
        <v>26</v>
      </c>
      <c r="F74" s="29" t="s">
        <v>11660</v>
      </c>
      <c r="G74" s="29" t="s">
        <v>11661</v>
      </c>
      <c r="H74" s="30" t="s">
        <v>11567</v>
      </c>
      <c r="I74" s="30" t="s">
        <v>7183</v>
      </c>
      <c r="J74" s="30" t="s">
        <v>11568</v>
      </c>
      <c r="K74" s="30">
        <v>3</v>
      </c>
      <c r="L74" s="30" t="s">
        <v>11573</v>
      </c>
      <c r="M74" s="37">
        <v>59.6</v>
      </c>
      <c r="N74" s="3" t="s">
        <v>291</v>
      </c>
      <c r="O74" s="37">
        <v>27.3</v>
      </c>
      <c r="P74" s="3" t="s">
        <v>11811</v>
      </c>
      <c r="Q74" s="37">
        <v>86.6</v>
      </c>
      <c r="R74" s="3" t="s">
        <v>11690</v>
      </c>
      <c r="S74" s="38">
        <v>99.9</v>
      </c>
      <c r="T74" s="3" t="s">
        <v>11585</v>
      </c>
      <c r="U74" s="37">
        <v>100</v>
      </c>
      <c r="V74" s="3" t="s">
        <v>10061</v>
      </c>
      <c r="W74" s="37">
        <v>100</v>
      </c>
      <c r="X74" s="3" t="s">
        <v>48</v>
      </c>
      <c r="Y74" s="37">
        <v>17.4</v>
      </c>
      <c r="Z74" s="3" t="s">
        <v>11760</v>
      </c>
      <c r="AA74" s="3">
        <v>29.5</v>
      </c>
      <c r="AB74" s="3" t="s">
        <v>11812</v>
      </c>
      <c r="AC74" s="3">
        <v>82.1</v>
      </c>
      <c r="AD74" s="3" t="s">
        <v>250</v>
      </c>
      <c r="AE74" s="43">
        <v>67.7</v>
      </c>
    </row>
    <row r="75" ht="29.1" customHeight="1" spans="1:31">
      <c r="A75" s="26" t="s">
        <v>10072</v>
      </c>
      <c r="B75" s="27" t="s">
        <v>223</v>
      </c>
      <c r="C75" s="28" t="s">
        <v>222</v>
      </c>
      <c r="D75" s="27" t="s">
        <v>223</v>
      </c>
      <c r="E75" s="28" cm="1">
        <f ca="1" t="array" ref="E75">SUMPRODUCT(--ISNUMBER(SEARCH(MID(C75,ROW(INDIRECT("1:"&amp;LEN(C75))),1),全球排名!D73)))</f>
        <v>21</v>
      </c>
      <c r="F75" s="29" t="s">
        <v>11649</v>
      </c>
      <c r="G75" s="29" t="s">
        <v>218</v>
      </c>
      <c r="H75" s="30" t="s">
        <v>11592</v>
      </c>
      <c r="I75" s="30" t="s">
        <v>7183</v>
      </c>
      <c r="J75" s="30" t="s">
        <v>11568</v>
      </c>
      <c r="K75" s="30">
        <v>1</v>
      </c>
      <c r="L75" s="30" t="s">
        <v>11573</v>
      </c>
      <c r="M75" s="37">
        <v>58.9</v>
      </c>
      <c r="N75" s="3" t="s">
        <v>1897</v>
      </c>
      <c r="O75" s="37">
        <v>99.1</v>
      </c>
      <c r="P75" s="3" t="s">
        <v>79</v>
      </c>
      <c r="Q75" s="37">
        <v>99.8</v>
      </c>
      <c r="R75" s="3" t="s">
        <v>71</v>
      </c>
      <c r="S75" s="38">
        <v>45.8</v>
      </c>
      <c r="T75" s="3" t="s">
        <v>11813</v>
      </c>
      <c r="U75" s="37">
        <v>39.1</v>
      </c>
      <c r="V75" s="3" t="s">
        <v>11799</v>
      </c>
      <c r="W75" s="37">
        <v>60.8</v>
      </c>
      <c r="X75" s="3" t="s">
        <v>2168</v>
      </c>
      <c r="Y75" s="37">
        <v>98.7</v>
      </c>
      <c r="Z75" s="3" t="s">
        <v>10061</v>
      </c>
      <c r="AA75" s="3">
        <v>34.3</v>
      </c>
      <c r="AB75" s="3" t="s">
        <v>362</v>
      </c>
      <c r="AC75" s="3">
        <v>73.6</v>
      </c>
      <c r="AD75" s="3" t="s">
        <v>11814</v>
      </c>
      <c r="AE75" s="43">
        <v>67.6</v>
      </c>
    </row>
    <row r="76" ht="29.1" customHeight="1" spans="1:31">
      <c r="A76" s="26" t="s">
        <v>321</v>
      </c>
      <c r="B76" s="27" t="s">
        <v>315</v>
      </c>
      <c r="C76" s="28" t="s">
        <v>314</v>
      </c>
      <c r="D76" s="27" t="s">
        <v>315</v>
      </c>
      <c r="E76" s="28" cm="1">
        <f ca="1" t="array" ref="E76">SUMPRODUCT(--ISNUMBER(SEARCH(MID(C76,ROW(INDIRECT("1:"&amp;LEN(C76))),1),全球排名!D74)))</f>
        <v>28</v>
      </c>
      <c r="F76" s="29" t="s">
        <v>8491</v>
      </c>
      <c r="G76" s="29" t="s">
        <v>121</v>
      </c>
      <c r="H76" s="30" t="s">
        <v>11571</v>
      </c>
      <c r="I76" s="30" t="s">
        <v>11572</v>
      </c>
      <c r="J76" s="30" t="s">
        <v>11568</v>
      </c>
      <c r="K76" s="30">
        <v>5</v>
      </c>
      <c r="L76" s="30" t="s">
        <v>11573</v>
      </c>
      <c r="M76" s="37">
        <v>56.2</v>
      </c>
      <c r="N76" s="3" t="s">
        <v>11795</v>
      </c>
      <c r="O76" s="37">
        <v>44.6</v>
      </c>
      <c r="P76" s="3" t="s">
        <v>11815</v>
      </c>
      <c r="Q76" s="37">
        <v>16.5</v>
      </c>
      <c r="R76" s="3" t="s">
        <v>11619</v>
      </c>
      <c r="S76" s="38">
        <v>98.9</v>
      </c>
      <c r="T76" s="3" t="s">
        <v>62</v>
      </c>
      <c r="U76" s="37">
        <v>100</v>
      </c>
      <c r="V76" s="3" t="s">
        <v>2361</v>
      </c>
      <c r="W76" s="37">
        <v>99.8</v>
      </c>
      <c r="X76" s="3" t="s">
        <v>11669</v>
      </c>
      <c r="Y76" s="37">
        <v>90</v>
      </c>
      <c r="Z76" s="3" t="s">
        <v>2427</v>
      </c>
      <c r="AA76" s="3">
        <v>66</v>
      </c>
      <c r="AB76" s="3" t="s">
        <v>11650</v>
      </c>
      <c r="AC76" s="3">
        <v>70.1</v>
      </c>
      <c r="AD76" s="3" t="s">
        <v>11816</v>
      </c>
      <c r="AE76" s="43">
        <v>66.9</v>
      </c>
    </row>
    <row r="77" ht="29.1" customHeight="1" spans="1:31">
      <c r="A77" s="26" t="s">
        <v>91</v>
      </c>
      <c r="B77" s="27" t="s">
        <v>164</v>
      </c>
      <c r="C77" s="28" t="s">
        <v>163</v>
      </c>
      <c r="D77" s="27" t="s">
        <v>164</v>
      </c>
      <c r="E77" s="28" cm="1">
        <f ca="1" t="array" ref="E77">SUMPRODUCT(--ISNUMBER(SEARCH(MID(C77,ROW(INDIRECT("1:"&amp;LEN(C77))),1),全球排名!D75)))</f>
        <v>14</v>
      </c>
      <c r="F77" s="29" t="s">
        <v>11566</v>
      </c>
      <c r="G77" s="29" t="s">
        <v>40</v>
      </c>
      <c r="H77" s="30" t="s">
        <v>11567</v>
      </c>
      <c r="I77" s="30" t="s">
        <v>11572</v>
      </c>
      <c r="J77" s="30" t="s">
        <v>11568</v>
      </c>
      <c r="K77" s="30">
        <v>5</v>
      </c>
      <c r="L77" s="30" t="s">
        <v>11569</v>
      </c>
      <c r="M77" s="37">
        <v>58.3</v>
      </c>
      <c r="N77" s="3" t="s">
        <v>11598</v>
      </c>
      <c r="O77" s="37">
        <v>42.4</v>
      </c>
      <c r="P77" s="3" t="s">
        <v>11817</v>
      </c>
      <c r="Q77" s="37">
        <v>77.8</v>
      </c>
      <c r="R77" s="3" t="s">
        <v>11608</v>
      </c>
      <c r="S77" s="38">
        <v>85.9</v>
      </c>
      <c r="T77" s="3" t="s">
        <v>2423</v>
      </c>
      <c r="U77" s="37">
        <v>84.5</v>
      </c>
      <c r="V77" s="3" t="s">
        <v>1248</v>
      </c>
      <c r="W77" s="37">
        <v>52</v>
      </c>
      <c r="X77" s="3" t="s">
        <v>11742</v>
      </c>
      <c r="Y77" s="37">
        <v>58.3</v>
      </c>
      <c r="Z77" s="3" t="s">
        <v>11818</v>
      </c>
      <c r="AA77" s="3">
        <v>74.8</v>
      </c>
      <c r="AB77" s="3" t="s">
        <v>220</v>
      </c>
      <c r="AC77" s="3">
        <v>70.4</v>
      </c>
      <c r="AD77" s="3" t="s">
        <v>10115</v>
      </c>
      <c r="AE77" s="43">
        <v>66.4</v>
      </c>
    </row>
    <row r="78" ht="29.1" customHeight="1" spans="1:31">
      <c r="A78" s="26" t="s">
        <v>2423</v>
      </c>
      <c r="B78" s="27" t="s">
        <v>164</v>
      </c>
      <c r="C78" s="28" t="s">
        <v>11819</v>
      </c>
      <c r="D78" s="27" t="s">
        <v>164</v>
      </c>
      <c r="E78" s="28" cm="1">
        <f ca="1" t="array" ref="E78">SUMPRODUCT(--ISNUMBER(SEARCH(MID(C78,ROW(INDIRECT("1:"&amp;LEN(C78))),1),全球排名!D76)))</f>
        <v>28</v>
      </c>
      <c r="F78" s="29" t="s">
        <v>11820</v>
      </c>
      <c r="G78" s="29" t="s">
        <v>131</v>
      </c>
      <c r="H78" s="30" t="s">
        <v>11571</v>
      </c>
      <c r="I78" s="30" t="s">
        <v>7183</v>
      </c>
      <c r="J78" s="30" t="s">
        <v>11568</v>
      </c>
      <c r="K78" s="30">
        <v>5</v>
      </c>
      <c r="L78" s="30" t="s">
        <v>11573</v>
      </c>
      <c r="M78" s="37">
        <v>45.7</v>
      </c>
      <c r="N78" s="3" t="s">
        <v>11709</v>
      </c>
      <c r="O78" s="37">
        <v>51.1</v>
      </c>
      <c r="P78" s="3" t="s">
        <v>2239</v>
      </c>
      <c r="Q78" s="37">
        <v>66.2</v>
      </c>
      <c r="R78" s="3" t="s">
        <v>11703</v>
      </c>
      <c r="S78" s="38">
        <v>90.2</v>
      </c>
      <c r="T78" s="3" t="s">
        <v>11601</v>
      </c>
      <c r="U78" s="37">
        <v>93.2</v>
      </c>
      <c r="V78" s="3" t="s">
        <v>2239</v>
      </c>
      <c r="W78" s="37">
        <v>68.1</v>
      </c>
      <c r="X78" s="3" t="s">
        <v>1346</v>
      </c>
      <c r="Y78" s="37">
        <v>80.7</v>
      </c>
      <c r="Z78" s="3" t="s">
        <v>11821</v>
      </c>
      <c r="AA78" s="3">
        <v>56.9</v>
      </c>
      <c r="AB78" s="3" t="s">
        <v>11737</v>
      </c>
      <c r="AC78" s="3">
        <v>96.1</v>
      </c>
      <c r="AD78" s="3" t="s">
        <v>10071</v>
      </c>
      <c r="AE78" s="43">
        <v>66.4</v>
      </c>
    </row>
    <row r="79" ht="29.1" customHeight="1" spans="1:31">
      <c r="A79" s="26" t="s">
        <v>11668</v>
      </c>
      <c r="B79" s="27" t="s">
        <v>309</v>
      </c>
      <c r="C79" s="28" t="s">
        <v>308</v>
      </c>
      <c r="D79" s="27" t="s">
        <v>309</v>
      </c>
      <c r="E79" s="28" cm="1">
        <f ca="1" t="array" ref="E79">SUMPRODUCT(--ISNUMBER(SEARCH(MID(C79,ROW(INDIRECT("1:"&amp;LEN(C79))),1),全球排名!D77)))</f>
        <v>17</v>
      </c>
      <c r="F79" s="29" t="s">
        <v>11570</v>
      </c>
      <c r="G79" s="29" t="s">
        <v>36</v>
      </c>
      <c r="H79" s="30" t="s">
        <v>11592</v>
      </c>
      <c r="I79" s="30" t="s">
        <v>11572</v>
      </c>
      <c r="J79" s="30" t="s">
        <v>11568</v>
      </c>
      <c r="K79" s="30">
        <v>5</v>
      </c>
      <c r="L79" s="30" t="s">
        <v>11573</v>
      </c>
      <c r="M79" s="37">
        <v>70.3</v>
      </c>
      <c r="N79" s="3" t="s">
        <v>2423</v>
      </c>
      <c r="O79" s="37">
        <v>76.7</v>
      </c>
      <c r="P79" s="3" t="s">
        <v>11794</v>
      </c>
      <c r="Q79" s="37">
        <v>37.3</v>
      </c>
      <c r="R79" s="3" t="s">
        <v>11822</v>
      </c>
      <c r="S79" s="38">
        <v>42.3</v>
      </c>
      <c r="T79" s="3" t="s">
        <v>11823</v>
      </c>
      <c r="U79" s="37">
        <v>85.2</v>
      </c>
      <c r="V79" s="3" t="s">
        <v>420</v>
      </c>
      <c r="W79" s="37">
        <v>90</v>
      </c>
      <c r="X79" s="3" t="s">
        <v>396</v>
      </c>
      <c r="Y79" s="37">
        <v>98.7</v>
      </c>
      <c r="Z79" s="3" t="s">
        <v>56</v>
      </c>
      <c r="AA79" s="3">
        <v>37.8</v>
      </c>
      <c r="AB79" s="3" t="s">
        <v>11738</v>
      </c>
      <c r="AC79" s="3">
        <v>90.9</v>
      </c>
      <c r="AD79" s="3" t="s">
        <v>11824</v>
      </c>
      <c r="AE79" s="43">
        <v>65.5</v>
      </c>
    </row>
    <row r="80" ht="29.1" customHeight="1" spans="1:31">
      <c r="A80" s="26" t="s">
        <v>11710</v>
      </c>
      <c r="B80" s="27" t="s">
        <v>208</v>
      </c>
      <c r="C80" s="28" t="s">
        <v>207</v>
      </c>
      <c r="D80" s="27" t="s">
        <v>208</v>
      </c>
      <c r="E80" s="28" cm="1">
        <f ca="1" t="array" ref="E80">SUMPRODUCT(--ISNUMBER(SEARCH(MID(C80,ROW(INDIRECT("1:"&amp;LEN(C80))),1),全球排名!D78)))</f>
        <v>15</v>
      </c>
      <c r="F80" s="29" t="s">
        <v>11570</v>
      </c>
      <c r="G80" s="29" t="s">
        <v>36</v>
      </c>
      <c r="H80" s="30" t="s">
        <v>11592</v>
      </c>
      <c r="I80" s="30" t="s">
        <v>11572</v>
      </c>
      <c r="J80" s="30" t="s">
        <v>11568</v>
      </c>
      <c r="K80" s="30">
        <v>5</v>
      </c>
      <c r="L80" s="30" t="s">
        <v>11573</v>
      </c>
      <c r="M80" s="37">
        <v>76.3</v>
      </c>
      <c r="N80" s="3" t="s">
        <v>11794</v>
      </c>
      <c r="O80" s="37">
        <v>70.7</v>
      </c>
      <c r="P80" s="3" t="s">
        <v>11825</v>
      </c>
      <c r="Q80" s="37">
        <v>41.7</v>
      </c>
      <c r="R80" s="3" t="s">
        <v>11744</v>
      </c>
      <c r="S80" s="38">
        <v>31.8</v>
      </c>
      <c r="T80" s="3" t="s">
        <v>11826</v>
      </c>
      <c r="U80" s="37">
        <v>96</v>
      </c>
      <c r="V80" s="3" t="s">
        <v>11827</v>
      </c>
      <c r="W80" s="37">
        <v>99.5</v>
      </c>
      <c r="X80" s="3" t="s">
        <v>11625</v>
      </c>
      <c r="Y80" s="37">
        <v>90</v>
      </c>
      <c r="Z80" s="3" t="s">
        <v>1399</v>
      </c>
      <c r="AA80" s="3">
        <v>26.7</v>
      </c>
      <c r="AB80" s="3" t="s">
        <v>1953</v>
      </c>
      <c r="AC80" s="3">
        <v>99.5</v>
      </c>
      <c r="AD80" s="3" t="s">
        <v>2374</v>
      </c>
      <c r="AE80" s="43">
        <v>65.2</v>
      </c>
    </row>
    <row r="81" ht="29.1" customHeight="1" spans="1:31">
      <c r="A81" s="26" t="s">
        <v>11575</v>
      </c>
      <c r="B81" s="27" t="s">
        <v>208</v>
      </c>
      <c r="C81" s="28" t="s">
        <v>2485</v>
      </c>
      <c r="D81" s="27" t="s">
        <v>208</v>
      </c>
      <c r="E81" s="28" cm="1">
        <f ca="1" t="array" ref="E81">SUMPRODUCT(--ISNUMBER(SEARCH(MID(C81,ROW(INDIRECT("1:"&amp;LEN(C81))),1),全球排名!D79)))</f>
        <v>14</v>
      </c>
      <c r="F81" s="29" t="s">
        <v>11705</v>
      </c>
      <c r="G81" s="29" t="s">
        <v>385</v>
      </c>
      <c r="H81" s="30" t="s">
        <v>11571</v>
      </c>
      <c r="I81" s="30" t="s">
        <v>11572</v>
      </c>
      <c r="J81" s="30" t="s">
        <v>11568</v>
      </c>
      <c r="K81" s="30">
        <v>4</v>
      </c>
      <c r="L81" s="30" t="s">
        <v>11569</v>
      </c>
      <c r="M81" s="37">
        <v>80</v>
      </c>
      <c r="N81" s="3" t="s">
        <v>315</v>
      </c>
      <c r="O81" s="37">
        <v>96.3</v>
      </c>
      <c r="P81" s="3" t="s">
        <v>11622</v>
      </c>
      <c r="Q81" s="37">
        <v>87.4</v>
      </c>
      <c r="R81" s="3" t="s">
        <v>104</v>
      </c>
      <c r="S81" s="38">
        <v>36.2</v>
      </c>
      <c r="T81" s="3" t="s">
        <v>11828</v>
      </c>
      <c r="U81" s="37">
        <v>19.6</v>
      </c>
      <c r="V81" s="3" t="s">
        <v>11829</v>
      </c>
      <c r="W81" s="37">
        <v>49.7</v>
      </c>
      <c r="X81" s="3" t="s">
        <v>863</v>
      </c>
      <c r="Y81" s="37">
        <v>25</v>
      </c>
      <c r="Z81" s="3" t="s">
        <v>11830</v>
      </c>
      <c r="AA81" s="3">
        <v>70.9</v>
      </c>
      <c r="AB81" s="3" t="s">
        <v>10072</v>
      </c>
      <c r="AC81" s="3">
        <v>38.1</v>
      </c>
      <c r="AD81" s="3" t="s">
        <v>11831</v>
      </c>
      <c r="AE81" s="43">
        <v>65.2</v>
      </c>
    </row>
    <row r="82" ht="29.1" customHeight="1" spans="1:31">
      <c r="A82" s="26" t="s">
        <v>11832</v>
      </c>
      <c r="B82" s="27" t="s">
        <v>436</v>
      </c>
      <c r="C82" s="28" t="s">
        <v>435</v>
      </c>
      <c r="D82" s="27" t="s">
        <v>436</v>
      </c>
      <c r="E82" s="28" cm="1">
        <f ca="1" t="array" ref="E82">SUMPRODUCT(--ISNUMBER(SEARCH(MID(C82,ROW(INDIRECT("1:"&amp;LEN(C82))),1),全球排名!D80)))</f>
        <v>14</v>
      </c>
      <c r="F82" s="29" t="s">
        <v>11570</v>
      </c>
      <c r="G82" s="29" t="s">
        <v>36</v>
      </c>
      <c r="H82" s="30" t="s">
        <v>11571</v>
      </c>
      <c r="I82" s="30" t="s">
        <v>11572</v>
      </c>
      <c r="J82" s="30" t="s">
        <v>11568</v>
      </c>
      <c r="K82" s="30">
        <v>5</v>
      </c>
      <c r="L82" s="30" t="s">
        <v>11573</v>
      </c>
      <c r="M82" s="37">
        <v>59.5</v>
      </c>
      <c r="N82" s="3" t="s">
        <v>11833</v>
      </c>
      <c r="O82" s="37">
        <v>89.3</v>
      </c>
      <c r="P82" s="3" t="s">
        <v>139</v>
      </c>
      <c r="Q82" s="37">
        <v>27.8</v>
      </c>
      <c r="R82" s="3" t="s">
        <v>11834</v>
      </c>
      <c r="S82" s="38">
        <v>53.3</v>
      </c>
      <c r="T82" s="3" t="s">
        <v>2273</v>
      </c>
      <c r="U82" s="37">
        <v>97.5</v>
      </c>
      <c r="V82" s="3" t="s">
        <v>11835</v>
      </c>
      <c r="W82" s="37">
        <v>86.9</v>
      </c>
      <c r="X82" s="3" t="s">
        <v>11836</v>
      </c>
      <c r="Y82" s="37">
        <v>86.2</v>
      </c>
      <c r="Z82" s="3" t="s">
        <v>11737</v>
      </c>
      <c r="AA82" s="3">
        <v>29.2</v>
      </c>
      <c r="AB82" s="3" t="s">
        <v>11673</v>
      </c>
      <c r="AC82" s="3">
        <v>97.6</v>
      </c>
      <c r="AD82" s="3" t="s">
        <v>11837</v>
      </c>
      <c r="AE82" s="43">
        <v>65.1</v>
      </c>
    </row>
    <row r="83" ht="29.1" customHeight="1" spans="1:31">
      <c r="A83" s="26" t="s">
        <v>11601</v>
      </c>
      <c r="B83" s="27" t="s">
        <v>1199</v>
      </c>
      <c r="C83" s="28" t="s">
        <v>1198</v>
      </c>
      <c r="D83" s="27" t="s">
        <v>1199</v>
      </c>
      <c r="E83" s="28" cm="1">
        <f ca="1" t="array" ref="E83">SUMPRODUCT(--ISNUMBER(SEARCH(MID(C83,ROW(INDIRECT("1:"&amp;LEN(C83))),1),全球排名!D81)))</f>
        <v>14</v>
      </c>
      <c r="F83" s="29" t="s">
        <v>11705</v>
      </c>
      <c r="G83" s="29" t="s">
        <v>385</v>
      </c>
      <c r="H83" s="30" t="s">
        <v>11571</v>
      </c>
      <c r="I83" s="30" t="s">
        <v>11572</v>
      </c>
      <c r="J83" s="30" t="s">
        <v>11568</v>
      </c>
      <c r="K83" s="30">
        <v>4</v>
      </c>
      <c r="L83" s="30" t="s">
        <v>11569</v>
      </c>
      <c r="M83" s="37">
        <v>82.2</v>
      </c>
      <c r="N83" s="3" t="s">
        <v>129</v>
      </c>
      <c r="O83" s="37">
        <v>94</v>
      </c>
      <c r="P83" s="3" t="s">
        <v>100</v>
      </c>
      <c r="Q83" s="37">
        <v>81</v>
      </c>
      <c r="R83" s="3" t="s">
        <v>11838</v>
      </c>
      <c r="S83" s="38">
        <v>36.6</v>
      </c>
      <c r="T83" s="3" t="s">
        <v>11839</v>
      </c>
      <c r="U83" s="37">
        <v>13.6</v>
      </c>
      <c r="V83" s="3" t="s">
        <v>11840</v>
      </c>
      <c r="W83" s="37">
        <v>36.3</v>
      </c>
      <c r="X83" s="3" t="s">
        <v>11841</v>
      </c>
      <c r="Y83" s="37">
        <v>19.6</v>
      </c>
      <c r="Z83" s="3" t="s">
        <v>11842</v>
      </c>
      <c r="AA83" s="3">
        <v>70.6</v>
      </c>
      <c r="AB83" s="3" t="s">
        <v>223</v>
      </c>
      <c r="AC83" s="3">
        <v>58.6</v>
      </c>
      <c r="AD83" s="3" t="s">
        <v>11843</v>
      </c>
      <c r="AE83" s="43">
        <v>64.7</v>
      </c>
    </row>
    <row r="84" ht="29.1" customHeight="1" spans="1:31">
      <c r="A84" s="26" t="s">
        <v>2449</v>
      </c>
      <c r="B84" s="27" t="s">
        <v>1399</v>
      </c>
      <c r="C84" s="28" t="s">
        <v>1398</v>
      </c>
      <c r="D84" s="27" t="s">
        <v>1399</v>
      </c>
      <c r="E84" s="28" cm="1">
        <f ca="1" t="array" ref="E84">SUMPRODUCT(--ISNUMBER(SEARCH(MID(C84,ROW(INDIRECT("1:"&amp;LEN(C84))),1),全球排名!D82)))</f>
        <v>15</v>
      </c>
      <c r="F84" s="29" t="s">
        <v>11663</v>
      </c>
      <c r="G84" s="29" t="s">
        <v>106</v>
      </c>
      <c r="H84" s="30" t="s">
        <v>11571</v>
      </c>
      <c r="I84" s="30" t="s">
        <v>11572</v>
      </c>
      <c r="J84" s="30" t="s">
        <v>11568</v>
      </c>
      <c r="K84" s="30">
        <v>4</v>
      </c>
      <c r="L84" s="30" t="s">
        <v>11573</v>
      </c>
      <c r="M84" s="37">
        <v>81.3</v>
      </c>
      <c r="N84" s="3" t="s">
        <v>11653</v>
      </c>
      <c r="O84" s="37">
        <v>89.1</v>
      </c>
      <c r="P84" s="3" t="s">
        <v>141</v>
      </c>
      <c r="Q84" s="37">
        <v>55.3</v>
      </c>
      <c r="R84" s="3" t="s">
        <v>11844</v>
      </c>
      <c r="S84" s="38">
        <v>62.7</v>
      </c>
      <c r="T84" s="3" t="s">
        <v>11845</v>
      </c>
      <c r="U84" s="37">
        <v>28.6</v>
      </c>
      <c r="V84" s="3" t="s">
        <v>11830</v>
      </c>
      <c r="W84" s="37">
        <v>13.2</v>
      </c>
      <c r="X84" s="3" t="s">
        <v>11846</v>
      </c>
      <c r="Y84" s="37">
        <v>26.7</v>
      </c>
      <c r="Z84" s="3" t="s">
        <v>11847</v>
      </c>
      <c r="AA84" s="3">
        <v>23.4</v>
      </c>
      <c r="AB84" s="3" t="s">
        <v>11771</v>
      </c>
      <c r="AC84" s="3">
        <v>58.6</v>
      </c>
      <c r="AD84" s="3" t="s">
        <v>11843</v>
      </c>
      <c r="AE84" s="43">
        <v>63.9</v>
      </c>
    </row>
    <row r="85" ht="29.1" customHeight="1" spans="1:31">
      <c r="A85" s="26" t="s">
        <v>2409</v>
      </c>
      <c r="B85" s="27" t="s">
        <v>259</v>
      </c>
      <c r="C85" s="28" t="s">
        <v>11848</v>
      </c>
      <c r="D85" s="27" t="s">
        <v>259</v>
      </c>
      <c r="E85" s="28" cm="1">
        <f ca="1" t="array" ref="E85">SUMPRODUCT(--ISNUMBER(SEARCH(MID(C85,ROW(INDIRECT("1:"&amp;LEN(C85))),1),全球排名!D83)))</f>
        <v>42</v>
      </c>
      <c r="F85" s="29" t="s">
        <v>11849</v>
      </c>
      <c r="G85" s="29" t="s">
        <v>370</v>
      </c>
      <c r="H85" s="30" t="s">
        <v>11571</v>
      </c>
      <c r="I85" s="30" t="s">
        <v>11572</v>
      </c>
      <c r="J85" s="30" t="s">
        <v>11568</v>
      </c>
      <c r="K85" s="30">
        <v>5</v>
      </c>
      <c r="L85" s="30" t="s">
        <v>11573</v>
      </c>
      <c r="M85" s="37">
        <v>69.3</v>
      </c>
      <c r="N85" s="3" t="s">
        <v>11832</v>
      </c>
      <c r="O85" s="37">
        <v>39.8</v>
      </c>
      <c r="P85" s="3" t="s">
        <v>11850</v>
      </c>
      <c r="Q85" s="37">
        <v>23.7</v>
      </c>
      <c r="R85" s="3" t="s">
        <v>11851</v>
      </c>
      <c r="S85" s="38">
        <v>64.1</v>
      </c>
      <c r="T85" s="3" t="s">
        <v>11630</v>
      </c>
      <c r="U85" s="37">
        <v>99.8</v>
      </c>
      <c r="V85" s="3" t="s">
        <v>1199</v>
      </c>
      <c r="W85" s="37">
        <v>92.5</v>
      </c>
      <c r="X85" s="3" t="s">
        <v>11852</v>
      </c>
      <c r="Y85" s="37">
        <v>82.2</v>
      </c>
      <c r="Z85" s="3" t="s">
        <v>11729</v>
      </c>
      <c r="AA85" s="3">
        <v>70.6</v>
      </c>
      <c r="AB85" s="3" t="s">
        <v>236</v>
      </c>
      <c r="AC85" s="3">
        <v>75.6</v>
      </c>
      <c r="AD85" s="3" t="s">
        <v>11779</v>
      </c>
      <c r="AE85" s="43">
        <v>63.5</v>
      </c>
    </row>
    <row r="86" ht="29.1" customHeight="1" spans="1:31">
      <c r="A86" s="26" t="s">
        <v>436</v>
      </c>
      <c r="B86" s="27" t="s">
        <v>259</v>
      </c>
      <c r="C86" s="28" t="s">
        <v>258</v>
      </c>
      <c r="D86" s="27" t="s">
        <v>259</v>
      </c>
      <c r="E86" s="28" cm="1">
        <f ca="1" t="array" ref="E86">SUMPRODUCT(--ISNUMBER(SEARCH(MID(C86,ROW(INDIRECT("1:"&amp;LEN(C86))),1),全球排名!D84)))</f>
        <v>23</v>
      </c>
      <c r="F86" s="29" t="s">
        <v>11570</v>
      </c>
      <c r="G86" s="29" t="s">
        <v>36</v>
      </c>
      <c r="H86" s="30" t="s">
        <v>11571</v>
      </c>
      <c r="I86" s="30" t="s">
        <v>11572</v>
      </c>
      <c r="J86" s="30" t="s">
        <v>11568</v>
      </c>
      <c r="K86" s="30">
        <v>5</v>
      </c>
      <c r="L86" s="30" t="s">
        <v>11573</v>
      </c>
      <c r="M86" s="37">
        <v>51.5</v>
      </c>
      <c r="N86" s="3" t="s">
        <v>11595</v>
      </c>
      <c r="O86" s="37">
        <v>51.2</v>
      </c>
      <c r="P86" s="3" t="s">
        <v>11674</v>
      </c>
      <c r="Q86" s="37">
        <v>52.8</v>
      </c>
      <c r="R86" s="3" t="s">
        <v>863</v>
      </c>
      <c r="S86" s="38">
        <v>71.4</v>
      </c>
      <c r="T86" s="3" t="s">
        <v>11610</v>
      </c>
      <c r="U86" s="37">
        <v>96.1</v>
      </c>
      <c r="V86" s="3" t="s">
        <v>11795</v>
      </c>
      <c r="W86" s="37">
        <v>97.4</v>
      </c>
      <c r="X86" s="3" t="s">
        <v>236</v>
      </c>
      <c r="Y86" s="37">
        <v>97</v>
      </c>
      <c r="Z86" s="3" t="s">
        <v>11622</v>
      </c>
      <c r="AA86" s="3">
        <v>32.5</v>
      </c>
      <c r="AB86" s="3" t="s">
        <v>1033</v>
      </c>
      <c r="AC86" s="3">
        <v>82.7</v>
      </c>
      <c r="AD86" s="3" t="s">
        <v>10098</v>
      </c>
      <c r="AE86" s="43">
        <v>63.5</v>
      </c>
    </row>
    <row r="87" ht="29.1" customHeight="1" spans="1:31">
      <c r="A87" s="26" t="s">
        <v>11772</v>
      </c>
      <c r="B87" s="27" t="s">
        <v>2427</v>
      </c>
      <c r="C87" s="28" t="s">
        <v>2426</v>
      </c>
      <c r="D87" s="27" t="s">
        <v>2427</v>
      </c>
      <c r="E87" s="28" cm="1">
        <f ca="1" t="array" ref="E87">SUMPRODUCT(--ISNUMBER(SEARCH(MID(C87,ROW(INDIRECT("1:"&amp;LEN(C87))),1),全球排名!D85)))</f>
        <v>24</v>
      </c>
      <c r="F87" s="29" t="s">
        <v>11566</v>
      </c>
      <c r="G87" s="29" t="s">
        <v>40</v>
      </c>
      <c r="H87" s="30" t="s">
        <v>11592</v>
      </c>
      <c r="I87" s="30" t="s">
        <v>11572</v>
      </c>
      <c r="J87" s="30" t="s">
        <v>11568</v>
      </c>
      <c r="K87" s="30">
        <v>5</v>
      </c>
      <c r="L87" s="30" t="s">
        <v>11573</v>
      </c>
      <c r="M87" s="37">
        <v>77.5</v>
      </c>
      <c r="N87" s="3" t="s">
        <v>11647</v>
      </c>
      <c r="O87" s="37">
        <v>63</v>
      </c>
      <c r="P87" s="3" t="s">
        <v>11600</v>
      </c>
      <c r="Q87" s="37">
        <v>28.4</v>
      </c>
      <c r="R87" s="3" t="s">
        <v>11853</v>
      </c>
      <c r="S87" s="38">
        <v>62.9</v>
      </c>
      <c r="T87" s="3" t="s">
        <v>11689</v>
      </c>
      <c r="U87" s="37">
        <v>23.4</v>
      </c>
      <c r="V87" s="3" t="s">
        <v>11854</v>
      </c>
      <c r="W87" s="37">
        <v>26.8</v>
      </c>
      <c r="X87" s="3" t="s">
        <v>11855</v>
      </c>
      <c r="Y87" s="37">
        <v>96.6</v>
      </c>
      <c r="Z87" s="3" t="s">
        <v>11621</v>
      </c>
      <c r="AA87" s="3">
        <v>47.5</v>
      </c>
      <c r="AB87" s="3" t="s">
        <v>11608</v>
      </c>
      <c r="AC87" s="3">
        <v>95.1</v>
      </c>
      <c r="AD87" s="3" t="s">
        <v>94</v>
      </c>
      <c r="AE87" s="43">
        <v>63.1</v>
      </c>
    </row>
    <row r="88" ht="29.1" customHeight="1" spans="1:31">
      <c r="A88" s="26" t="s">
        <v>11856</v>
      </c>
      <c r="B88" s="27" t="s">
        <v>256</v>
      </c>
      <c r="C88" s="28" t="s">
        <v>255</v>
      </c>
      <c r="D88" s="27" t="s">
        <v>256</v>
      </c>
      <c r="E88" s="28" cm="1">
        <f ca="1" t="array" ref="E88">SUMPRODUCT(--ISNUMBER(SEARCH(MID(C88,ROW(INDIRECT("1:"&amp;LEN(C88))),1),全球排名!D86)))</f>
        <v>18</v>
      </c>
      <c r="F88" s="29" t="s">
        <v>11570</v>
      </c>
      <c r="G88" s="29" t="s">
        <v>36</v>
      </c>
      <c r="H88" s="30" t="s">
        <v>11592</v>
      </c>
      <c r="I88" s="30" t="s">
        <v>11572</v>
      </c>
      <c r="J88" s="30" t="s">
        <v>11568</v>
      </c>
      <c r="K88" s="30">
        <v>5</v>
      </c>
      <c r="L88" s="30" t="s">
        <v>11573</v>
      </c>
      <c r="M88" s="37">
        <v>67.5</v>
      </c>
      <c r="N88" s="3" t="s">
        <v>11690</v>
      </c>
      <c r="O88" s="37">
        <v>75.7</v>
      </c>
      <c r="P88" s="3" t="s">
        <v>11710</v>
      </c>
      <c r="Q88" s="37">
        <v>41.3</v>
      </c>
      <c r="R88" s="3" t="s">
        <v>356</v>
      </c>
      <c r="S88" s="38">
        <v>38.2</v>
      </c>
      <c r="T88" s="3" t="s">
        <v>11731</v>
      </c>
      <c r="U88" s="37">
        <v>92.3</v>
      </c>
      <c r="V88" s="3" t="s">
        <v>11631</v>
      </c>
      <c r="W88" s="37">
        <v>83.9</v>
      </c>
      <c r="X88" s="3" t="s">
        <v>1792</v>
      </c>
      <c r="Y88" s="37">
        <v>96</v>
      </c>
      <c r="Z88" s="3" t="s">
        <v>11625</v>
      </c>
      <c r="AA88" s="3">
        <v>29.5</v>
      </c>
      <c r="AB88" s="3" t="s">
        <v>11721</v>
      </c>
      <c r="AC88" s="3">
        <v>80.4</v>
      </c>
      <c r="AD88" s="3" t="s">
        <v>11652</v>
      </c>
      <c r="AE88" s="43">
        <v>63</v>
      </c>
    </row>
    <row r="89" ht="29.1" customHeight="1" spans="1:31">
      <c r="A89" s="26" t="s">
        <v>11711</v>
      </c>
      <c r="B89" s="27" t="s">
        <v>282</v>
      </c>
      <c r="C89" s="28" t="s">
        <v>281</v>
      </c>
      <c r="D89" s="27" t="s">
        <v>282</v>
      </c>
      <c r="E89" s="28" cm="1">
        <f ca="1" t="array" ref="E89">SUMPRODUCT(--ISNUMBER(SEARCH(MID(C89,ROW(INDIRECT("1:"&amp;LEN(C89))),1),全球排名!D87)))</f>
        <v>15</v>
      </c>
      <c r="F89" s="29" t="s">
        <v>11820</v>
      </c>
      <c r="G89" s="29" t="s">
        <v>131</v>
      </c>
      <c r="H89" s="30" t="s">
        <v>11571</v>
      </c>
      <c r="I89" s="30" t="s">
        <v>11572</v>
      </c>
      <c r="J89" s="30" t="s">
        <v>11568</v>
      </c>
      <c r="K89" s="30">
        <v>5</v>
      </c>
      <c r="L89" s="30" t="s">
        <v>11573</v>
      </c>
      <c r="M89" s="37">
        <v>69.3</v>
      </c>
      <c r="N89" s="3" t="s">
        <v>11772</v>
      </c>
      <c r="O89" s="37">
        <v>47.5</v>
      </c>
      <c r="P89" s="3" t="s">
        <v>11697</v>
      </c>
      <c r="Q89" s="37">
        <v>50.2</v>
      </c>
      <c r="R89" s="3" t="s">
        <v>11857</v>
      </c>
      <c r="S89" s="38">
        <v>37.7</v>
      </c>
      <c r="T89" s="3" t="s">
        <v>11858</v>
      </c>
      <c r="U89" s="37">
        <v>98.8</v>
      </c>
      <c r="V89" s="3" t="s">
        <v>203</v>
      </c>
      <c r="W89" s="37">
        <v>77.4</v>
      </c>
      <c r="X89" s="3" t="s">
        <v>11859</v>
      </c>
      <c r="Y89" s="37">
        <v>95.2</v>
      </c>
      <c r="Z89" s="3" t="s">
        <v>94</v>
      </c>
      <c r="AA89" s="3">
        <v>66</v>
      </c>
      <c r="AB89" s="3" t="s">
        <v>2427</v>
      </c>
      <c r="AC89" s="3">
        <v>99.1</v>
      </c>
      <c r="AD89" s="3" t="s">
        <v>2379</v>
      </c>
      <c r="AE89" s="43">
        <v>62.8</v>
      </c>
    </row>
    <row r="90" ht="29.1" customHeight="1" spans="1:31">
      <c r="A90" s="26" t="s">
        <v>263</v>
      </c>
      <c r="B90" s="27" t="s">
        <v>282</v>
      </c>
      <c r="C90" s="28" t="s">
        <v>2445</v>
      </c>
      <c r="D90" s="27" t="s">
        <v>282</v>
      </c>
      <c r="E90" s="28" cm="1">
        <f ca="1" t="array" ref="E90">SUMPRODUCT(--ISNUMBER(SEARCH(MID(C90,ROW(INDIRECT("1:"&amp;LEN(C90))),1),全球排名!D88)))</f>
        <v>20</v>
      </c>
      <c r="F90" s="29" t="s">
        <v>11860</v>
      </c>
      <c r="G90" s="29" t="s">
        <v>474</v>
      </c>
      <c r="H90" s="30" t="s">
        <v>11592</v>
      </c>
      <c r="I90" s="30" t="s">
        <v>11572</v>
      </c>
      <c r="J90" s="30" t="s">
        <v>11568</v>
      </c>
      <c r="K90" s="30">
        <v>4</v>
      </c>
      <c r="L90" s="30" t="s">
        <v>11573</v>
      </c>
      <c r="M90" s="37">
        <v>92.4</v>
      </c>
      <c r="N90" s="3" t="s">
        <v>11625</v>
      </c>
      <c r="O90" s="37">
        <v>82.9</v>
      </c>
      <c r="P90" s="3" t="s">
        <v>11605</v>
      </c>
      <c r="Q90" s="37">
        <v>19.2</v>
      </c>
      <c r="R90" s="3" t="s">
        <v>11861</v>
      </c>
      <c r="S90" s="38">
        <v>29.9</v>
      </c>
      <c r="T90" s="3" t="s">
        <v>11862</v>
      </c>
      <c r="U90" s="37">
        <v>6</v>
      </c>
      <c r="V90" s="3" t="s">
        <v>11619</v>
      </c>
      <c r="W90" s="37">
        <v>2.3</v>
      </c>
      <c r="X90" s="3" t="s">
        <v>11619</v>
      </c>
      <c r="Y90" s="37">
        <v>90.9</v>
      </c>
      <c r="Z90" s="3" t="s">
        <v>11647</v>
      </c>
      <c r="AA90" s="3">
        <v>89.7</v>
      </c>
      <c r="AB90" s="3" t="s">
        <v>11621</v>
      </c>
      <c r="AC90" s="3">
        <v>96.1</v>
      </c>
      <c r="AD90" s="3" t="s">
        <v>10071</v>
      </c>
      <c r="AE90" s="43">
        <v>62.8</v>
      </c>
    </row>
    <row r="91" ht="29.1" customHeight="1" spans="1:31">
      <c r="A91" s="26" t="s">
        <v>309</v>
      </c>
      <c r="B91" s="27" t="s">
        <v>375</v>
      </c>
      <c r="C91" s="28" t="s">
        <v>374</v>
      </c>
      <c r="D91" s="27" t="s">
        <v>375</v>
      </c>
      <c r="E91" s="28" cm="1">
        <f ca="1" t="array" ref="E91">SUMPRODUCT(--ISNUMBER(SEARCH(MID(C91,ROW(INDIRECT("1:"&amp;LEN(C91))),1),全球排名!D89)))</f>
        <v>28</v>
      </c>
      <c r="F91" s="29" t="s">
        <v>11863</v>
      </c>
      <c r="G91" s="29" t="s">
        <v>373</v>
      </c>
      <c r="H91" s="30" t="s">
        <v>11592</v>
      </c>
      <c r="I91" s="30" t="s">
        <v>11572</v>
      </c>
      <c r="J91" s="30" t="s">
        <v>11568</v>
      </c>
      <c r="K91" s="30">
        <v>5</v>
      </c>
      <c r="L91" s="30" t="s">
        <v>11573</v>
      </c>
      <c r="M91" s="37">
        <v>81.2</v>
      </c>
      <c r="N91" s="3" t="s">
        <v>10072</v>
      </c>
      <c r="O91" s="37">
        <v>78.3</v>
      </c>
      <c r="P91" s="3" t="s">
        <v>11601</v>
      </c>
      <c r="Q91" s="37">
        <v>99.8</v>
      </c>
      <c r="R91" s="3" t="s">
        <v>11613</v>
      </c>
      <c r="S91" s="38">
        <v>4.6</v>
      </c>
      <c r="T91" s="3" t="s">
        <v>11619</v>
      </c>
      <c r="U91" s="37">
        <v>20.3</v>
      </c>
      <c r="V91" s="3" t="s">
        <v>11864</v>
      </c>
      <c r="W91" s="37">
        <v>92.3</v>
      </c>
      <c r="X91" s="3" t="s">
        <v>353</v>
      </c>
      <c r="Y91" s="37">
        <v>85.2</v>
      </c>
      <c r="Z91" s="3" t="s">
        <v>263</v>
      </c>
      <c r="AA91" s="3">
        <v>82.2</v>
      </c>
      <c r="AB91" s="3" t="s">
        <v>11676</v>
      </c>
      <c r="AC91" s="3">
        <v>13.4</v>
      </c>
      <c r="AD91" s="3" t="s">
        <v>11865</v>
      </c>
      <c r="AE91" s="43">
        <v>62.2</v>
      </c>
    </row>
    <row r="92" ht="29.1" customHeight="1" spans="1:31">
      <c r="A92" s="26" t="s">
        <v>11791</v>
      </c>
      <c r="B92" s="27" t="s">
        <v>375</v>
      </c>
      <c r="C92" s="28" t="s">
        <v>2402</v>
      </c>
      <c r="D92" s="27" t="s">
        <v>375</v>
      </c>
      <c r="E92" s="28" cm="1">
        <f ca="1" t="array" ref="E92">SUMPRODUCT(--ISNUMBER(SEARCH(MID(C92,ROW(INDIRECT("1:"&amp;LEN(C92))),1),全球排名!D90)))</f>
        <v>28</v>
      </c>
      <c r="F92" s="29" t="s">
        <v>8311</v>
      </c>
      <c r="G92" s="29" t="s">
        <v>96</v>
      </c>
      <c r="H92" s="30" t="s">
        <v>11571</v>
      </c>
      <c r="I92" s="30" t="s">
        <v>11587</v>
      </c>
      <c r="J92" s="30" t="s">
        <v>11568</v>
      </c>
      <c r="K92" s="30">
        <v>5</v>
      </c>
      <c r="L92" s="30" t="s">
        <v>11573</v>
      </c>
      <c r="M92" s="37">
        <v>78.3</v>
      </c>
      <c r="N92" s="3" t="s">
        <v>309</v>
      </c>
      <c r="O92" s="37">
        <v>52</v>
      </c>
      <c r="P92" s="3" t="s">
        <v>11684</v>
      </c>
      <c r="Q92" s="37">
        <v>99.7</v>
      </c>
      <c r="R92" s="3" t="s">
        <v>2361</v>
      </c>
      <c r="S92" s="38">
        <v>38.2</v>
      </c>
      <c r="T92" s="3" t="s">
        <v>11866</v>
      </c>
      <c r="U92" s="37">
        <v>52.5</v>
      </c>
      <c r="V92" s="3" t="s">
        <v>11867</v>
      </c>
      <c r="W92" s="37">
        <v>50.4</v>
      </c>
      <c r="X92" s="3" t="s">
        <v>1699</v>
      </c>
      <c r="Y92" s="37">
        <v>89.7</v>
      </c>
      <c r="Z92" s="3" t="s">
        <v>11824</v>
      </c>
      <c r="AA92" s="3">
        <v>19.8</v>
      </c>
      <c r="AB92" s="3" t="s">
        <v>11826</v>
      </c>
      <c r="AC92" s="3">
        <v>42.6</v>
      </c>
      <c r="AD92" s="3" t="s">
        <v>11868</v>
      </c>
      <c r="AE92" s="43">
        <v>62.2</v>
      </c>
    </row>
    <row r="93" ht="29.1" customHeight="1" spans="1:31">
      <c r="A93" s="26" t="s">
        <v>605</v>
      </c>
      <c r="B93" s="27" t="s">
        <v>2423</v>
      </c>
      <c r="C93" s="28" t="s">
        <v>2422</v>
      </c>
      <c r="D93" s="27" t="s">
        <v>2423</v>
      </c>
      <c r="E93" s="28" cm="1">
        <f ca="1" t="array" ref="E93">SUMPRODUCT(--ISNUMBER(SEARCH(MID(C93,ROW(INDIRECT("1:"&amp;LEN(C93))),1),全球排名!D91)))</f>
        <v>23</v>
      </c>
      <c r="F93" s="29" t="s">
        <v>8491</v>
      </c>
      <c r="G93" s="29" t="s">
        <v>121</v>
      </c>
      <c r="H93" s="30" t="s">
        <v>11571</v>
      </c>
      <c r="I93" s="30" t="s">
        <v>11572</v>
      </c>
      <c r="J93" s="30" t="s">
        <v>11568</v>
      </c>
      <c r="K93" s="30">
        <v>5</v>
      </c>
      <c r="L93" s="30" t="s">
        <v>11573</v>
      </c>
      <c r="M93" s="37">
        <v>54.2</v>
      </c>
      <c r="N93" s="3" t="s">
        <v>11617</v>
      </c>
      <c r="O93" s="37">
        <v>36.5</v>
      </c>
      <c r="P93" s="3" t="s">
        <v>11869</v>
      </c>
      <c r="Q93" s="37">
        <v>16.2</v>
      </c>
      <c r="R93" s="3" t="s">
        <v>11619</v>
      </c>
      <c r="S93" s="38">
        <v>87.1</v>
      </c>
      <c r="T93" s="3" t="s">
        <v>2427</v>
      </c>
      <c r="U93" s="37">
        <v>100</v>
      </c>
      <c r="V93" s="3" t="s">
        <v>10072</v>
      </c>
      <c r="W93" s="37">
        <v>99.6</v>
      </c>
      <c r="X93" s="3" t="s">
        <v>100</v>
      </c>
      <c r="Y93" s="37">
        <v>78.8</v>
      </c>
      <c r="Z93" s="3" t="s">
        <v>11595</v>
      </c>
      <c r="AA93" s="3">
        <v>38.4</v>
      </c>
      <c r="AB93" s="3" t="s">
        <v>11845</v>
      </c>
      <c r="AC93" s="3">
        <v>96.3</v>
      </c>
      <c r="AD93" s="3" t="s">
        <v>123</v>
      </c>
      <c r="AE93" s="43">
        <v>62</v>
      </c>
    </row>
    <row r="94" ht="29.1" customHeight="1" spans="1:31">
      <c r="A94" s="26" t="s">
        <v>11838</v>
      </c>
      <c r="B94" s="27" t="s">
        <v>321</v>
      </c>
      <c r="C94" s="28" t="s">
        <v>320</v>
      </c>
      <c r="D94" s="27" t="s">
        <v>321</v>
      </c>
      <c r="E94" s="28" cm="1">
        <f ca="1" t="array" ref="E94">SUMPRODUCT(--ISNUMBER(SEARCH(MID(C94,ROW(INDIRECT("1:"&amp;LEN(C94))),1),全球排名!D92)))</f>
        <v>28</v>
      </c>
      <c r="F94" s="29" t="s">
        <v>8491</v>
      </c>
      <c r="G94" s="29" t="s">
        <v>121</v>
      </c>
      <c r="H94" s="30" t="s">
        <v>11571</v>
      </c>
      <c r="I94" s="30" t="s">
        <v>7183</v>
      </c>
      <c r="J94" s="30" t="s">
        <v>11568</v>
      </c>
      <c r="K94" s="30">
        <v>3</v>
      </c>
      <c r="L94" s="30" t="s">
        <v>11573</v>
      </c>
      <c r="M94" s="37">
        <v>43.4</v>
      </c>
      <c r="N94" s="3" t="s">
        <v>2407</v>
      </c>
      <c r="O94" s="37">
        <v>57.8</v>
      </c>
      <c r="P94" s="3" t="s">
        <v>11827</v>
      </c>
      <c r="Q94" s="37">
        <v>9</v>
      </c>
      <c r="R94" s="3" t="s">
        <v>11619</v>
      </c>
      <c r="S94" s="38">
        <v>95.3</v>
      </c>
      <c r="T94" s="3" t="s">
        <v>94</v>
      </c>
      <c r="U94" s="37">
        <v>96.6</v>
      </c>
      <c r="V94" s="3" t="s">
        <v>11729</v>
      </c>
      <c r="W94" s="37">
        <v>93.6</v>
      </c>
      <c r="X94" s="3" t="s">
        <v>11711</v>
      </c>
      <c r="Y94" s="37">
        <v>79.7</v>
      </c>
      <c r="Z94" s="3" t="s">
        <v>11870</v>
      </c>
      <c r="AA94" s="3">
        <v>30.1</v>
      </c>
      <c r="AB94" s="3" t="s">
        <v>2444</v>
      </c>
      <c r="AC94" s="3">
        <v>93.1</v>
      </c>
      <c r="AD94" s="3" t="s">
        <v>315</v>
      </c>
      <c r="AE94" s="43">
        <v>61.8</v>
      </c>
    </row>
    <row r="95" ht="29.1" customHeight="1" spans="1:31">
      <c r="A95" s="26" t="s">
        <v>190</v>
      </c>
      <c r="B95" s="27" t="s">
        <v>211</v>
      </c>
      <c r="C95" s="28" t="s">
        <v>11871</v>
      </c>
      <c r="D95" s="27" t="s">
        <v>211</v>
      </c>
      <c r="E95" s="28" cm="1">
        <f ca="1" t="array" ref="E95">SUMPRODUCT(--ISNUMBER(SEARCH(MID(C95,ROW(INDIRECT("1:"&amp;LEN(C95))),1),全球排名!D93)))</f>
        <v>33</v>
      </c>
      <c r="F95" s="29" t="s">
        <v>11663</v>
      </c>
      <c r="G95" s="29" t="s">
        <v>106</v>
      </c>
      <c r="H95" s="30" t="s">
        <v>11567</v>
      </c>
      <c r="I95" s="30" t="s">
        <v>7183</v>
      </c>
      <c r="J95" s="30" t="s">
        <v>11568</v>
      </c>
      <c r="K95" s="30">
        <v>4</v>
      </c>
      <c r="L95" s="30" t="s">
        <v>11573</v>
      </c>
      <c r="M95" s="37">
        <v>74.4</v>
      </c>
      <c r="N95" s="3" t="s">
        <v>1199</v>
      </c>
      <c r="O95" s="37">
        <v>94.8</v>
      </c>
      <c r="P95" s="3" t="s">
        <v>11580</v>
      </c>
      <c r="Q95" s="37">
        <v>84.4</v>
      </c>
      <c r="R95" s="3" t="s">
        <v>605</v>
      </c>
      <c r="S95" s="38">
        <v>53</v>
      </c>
      <c r="T95" s="3" t="s">
        <v>2168</v>
      </c>
      <c r="U95" s="37">
        <v>31.8</v>
      </c>
      <c r="V95" s="3" t="s">
        <v>11872</v>
      </c>
      <c r="W95" s="37">
        <v>31.7</v>
      </c>
      <c r="X95" s="3" t="s">
        <v>11873</v>
      </c>
      <c r="Y95" s="37">
        <v>8.9</v>
      </c>
      <c r="Z95" s="3" t="s">
        <v>11619</v>
      </c>
      <c r="AA95" s="3">
        <v>19.7</v>
      </c>
      <c r="AB95" s="3" t="s">
        <v>11874</v>
      </c>
      <c r="AC95" s="3">
        <v>18</v>
      </c>
      <c r="AD95" s="3" t="s">
        <v>11875</v>
      </c>
      <c r="AE95" s="43">
        <v>61.6</v>
      </c>
    </row>
    <row r="96" ht="29.1" customHeight="1" spans="1:31">
      <c r="A96" s="26" t="s">
        <v>11876</v>
      </c>
      <c r="B96" s="27" t="s">
        <v>211</v>
      </c>
      <c r="C96" s="28" t="s">
        <v>210</v>
      </c>
      <c r="D96" s="27" t="s">
        <v>211</v>
      </c>
      <c r="E96" s="28" cm="1">
        <f ca="1" t="array" ref="E96">SUMPRODUCT(--ISNUMBER(SEARCH(MID(C96,ROW(INDIRECT("1:"&amp;LEN(C96))),1),全球排名!D94)))</f>
        <v>18</v>
      </c>
      <c r="F96" s="29" t="s">
        <v>11586</v>
      </c>
      <c r="G96" s="29" t="s">
        <v>113</v>
      </c>
      <c r="H96" s="30" t="s">
        <v>11571</v>
      </c>
      <c r="I96" s="30" t="s">
        <v>11572</v>
      </c>
      <c r="J96" s="30" t="s">
        <v>11568</v>
      </c>
      <c r="K96" s="30">
        <v>5</v>
      </c>
      <c r="L96" s="30" t="s">
        <v>11573</v>
      </c>
      <c r="M96" s="37">
        <v>59.1</v>
      </c>
      <c r="N96" s="3" t="s">
        <v>11600</v>
      </c>
      <c r="O96" s="37">
        <v>27.6</v>
      </c>
      <c r="P96" s="3" t="s">
        <v>11877</v>
      </c>
      <c r="Q96" s="37">
        <v>89.9</v>
      </c>
      <c r="R96" s="3" t="s">
        <v>11824</v>
      </c>
      <c r="S96" s="38">
        <v>52</v>
      </c>
      <c r="T96" s="3" t="s">
        <v>11878</v>
      </c>
      <c r="U96" s="37">
        <v>100</v>
      </c>
      <c r="V96" s="3" t="s">
        <v>154</v>
      </c>
      <c r="W96" s="37">
        <v>53</v>
      </c>
      <c r="X96" s="3" t="s">
        <v>11673</v>
      </c>
      <c r="Y96" s="37">
        <v>87.2</v>
      </c>
      <c r="Z96" s="3" t="s">
        <v>11643</v>
      </c>
      <c r="AA96" s="3">
        <v>75.2</v>
      </c>
      <c r="AB96" s="3" t="s">
        <v>136</v>
      </c>
      <c r="AC96" s="3">
        <v>80.2</v>
      </c>
      <c r="AD96" s="3" t="s">
        <v>11657</v>
      </c>
      <c r="AE96" s="43">
        <v>61.6</v>
      </c>
    </row>
    <row r="97" ht="29.1" customHeight="1" spans="1:31">
      <c r="A97" s="26" t="s">
        <v>11737</v>
      </c>
      <c r="B97" s="27" t="s">
        <v>184</v>
      </c>
      <c r="C97" s="28" t="s">
        <v>183</v>
      </c>
      <c r="D97" s="27" t="s">
        <v>184</v>
      </c>
      <c r="E97" s="28" cm="1">
        <f ca="1" t="array" ref="E97">SUMPRODUCT(--ISNUMBER(SEARCH(MID(C97,ROW(INDIRECT("1:"&amp;LEN(C97))),1),全球排名!D95)))</f>
        <v>17</v>
      </c>
      <c r="F97" s="29" t="s">
        <v>11566</v>
      </c>
      <c r="G97" s="29" t="s">
        <v>40</v>
      </c>
      <c r="H97" s="30" t="s">
        <v>11571</v>
      </c>
      <c r="I97" s="30" t="s">
        <v>11572</v>
      </c>
      <c r="J97" s="30" t="s">
        <v>11568</v>
      </c>
      <c r="K97" s="30">
        <v>5</v>
      </c>
      <c r="L97" s="30" t="s">
        <v>11569</v>
      </c>
      <c r="M97" s="37">
        <v>61.7</v>
      </c>
      <c r="N97" s="3" t="s">
        <v>1661</v>
      </c>
      <c r="O97" s="37">
        <v>68.3</v>
      </c>
      <c r="P97" s="3" t="s">
        <v>605</v>
      </c>
      <c r="Q97" s="37">
        <v>32.7</v>
      </c>
      <c r="R97" s="3" t="s">
        <v>11879</v>
      </c>
      <c r="S97" s="38">
        <v>60.1</v>
      </c>
      <c r="T97" s="3" t="s">
        <v>11880</v>
      </c>
      <c r="U97" s="37">
        <v>21.6</v>
      </c>
      <c r="V97" s="3" t="s">
        <v>11881</v>
      </c>
      <c r="W97" s="37">
        <v>87.5</v>
      </c>
      <c r="X97" s="3" t="s">
        <v>11729</v>
      </c>
      <c r="Y97" s="37">
        <v>72.6</v>
      </c>
      <c r="Z97" s="3" t="s">
        <v>1905</v>
      </c>
      <c r="AA97" s="3">
        <v>68.6</v>
      </c>
      <c r="AB97" s="3" t="s">
        <v>11647</v>
      </c>
      <c r="AC97" s="3">
        <v>85.9</v>
      </c>
      <c r="AD97" s="3" t="s">
        <v>11882</v>
      </c>
      <c r="AE97" s="43">
        <v>61.4</v>
      </c>
    </row>
    <row r="98" ht="29.1" customHeight="1" spans="1:31">
      <c r="A98" s="26" t="s">
        <v>11883</v>
      </c>
      <c r="B98" s="27" t="s">
        <v>184</v>
      </c>
      <c r="C98" s="28" t="s">
        <v>11884</v>
      </c>
      <c r="D98" s="27" t="s">
        <v>184</v>
      </c>
      <c r="E98" s="28" cm="1">
        <f ca="1" t="array" ref="E98">SUMPRODUCT(--ISNUMBER(SEARCH(MID(C98,ROW(INDIRECT("1:"&amp;LEN(C98))),1),全球排名!D96)))</f>
        <v>29</v>
      </c>
      <c r="F98" s="29" t="s">
        <v>11885</v>
      </c>
      <c r="G98" s="29" t="s">
        <v>457</v>
      </c>
      <c r="H98" s="30" t="s">
        <v>11592</v>
      </c>
      <c r="I98" s="30" t="s">
        <v>11572</v>
      </c>
      <c r="J98" s="30" t="s">
        <v>11568</v>
      </c>
      <c r="K98" s="30">
        <v>5</v>
      </c>
      <c r="L98" s="30" t="s">
        <v>11573</v>
      </c>
      <c r="M98" s="37">
        <v>96.6</v>
      </c>
      <c r="N98" s="3" t="s">
        <v>108</v>
      </c>
      <c r="O98" s="37">
        <v>98.2</v>
      </c>
      <c r="P98" s="3" t="s">
        <v>11615</v>
      </c>
      <c r="Q98" s="37">
        <v>39.8</v>
      </c>
      <c r="R98" s="3" t="s">
        <v>11886</v>
      </c>
      <c r="S98" s="38">
        <v>2.7</v>
      </c>
      <c r="T98" s="3" t="s">
        <v>11619</v>
      </c>
      <c r="U98" s="37">
        <v>8.3</v>
      </c>
      <c r="V98" s="3" t="s">
        <v>11619</v>
      </c>
      <c r="W98" s="37">
        <v>2.5</v>
      </c>
      <c r="X98" s="3" t="s">
        <v>11619</v>
      </c>
      <c r="Y98" s="37">
        <v>84.5</v>
      </c>
      <c r="Z98" s="3" t="s">
        <v>2398</v>
      </c>
      <c r="AA98" s="3">
        <v>68.4</v>
      </c>
      <c r="AB98" s="3" t="s">
        <v>436</v>
      </c>
      <c r="AC98" s="3">
        <v>88.5</v>
      </c>
      <c r="AD98" s="3" t="s">
        <v>11887</v>
      </c>
      <c r="AE98" s="43">
        <v>61.4</v>
      </c>
    </row>
    <row r="99" ht="29.1" customHeight="1" spans="1:31">
      <c r="A99" s="26" t="s">
        <v>11653</v>
      </c>
      <c r="B99" s="27" t="s">
        <v>2157</v>
      </c>
      <c r="C99" s="28" t="s">
        <v>11888</v>
      </c>
      <c r="D99" s="27" t="s">
        <v>2157</v>
      </c>
      <c r="E99" s="28" cm="1">
        <f ca="1" t="array" ref="E99">SUMPRODUCT(--ISNUMBER(SEARCH(MID(C99,ROW(INDIRECT("1:"&amp;LEN(C99))),1),全球排名!D97)))</f>
        <v>25</v>
      </c>
      <c r="F99" s="29" t="s">
        <v>7188</v>
      </c>
      <c r="G99" s="29" t="s">
        <v>516</v>
      </c>
      <c r="H99" s="30" t="s">
        <v>11592</v>
      </c>
      <c r="I99" s="30" t="s">
        <v>11572</v>
      </c>
      <c r="J99" s="30" t="s">
        <v>11568</v>
      </c>
      <c r="K99" s="30">
        <v>5</v>
      </c>
      <c r="L99" s="30" t="s">
        <v>11573</v>
      </c>
      <c r="M99" s="37">
        <v>93.3</v>
      </c>
      <c r="N99" s="3" t="s">
        <v>11621</v>
      </c>
      <c r="O99" s="37">
        <v>98</v>
      </c>
      <c r="P99" s="3" t="s">
        <v>11612</v>
      </c>
      <c r="Q99" s="37">
        <v>73.5</v>
      </c>
      <c r="R99" s="3" t="s">
        <v>11727</v>
      </c>
      <c r="S99" s="38">
        <v>1.7</v>
      </c>
      <c r="T99" s="3" t="s">
        <v>11619</v>
      </c>
      <c r="U99" s="37">
        <v>62.6</v>
      </c>
      <c r="V99" s="3" t="s">
        <v>11889</v>
      </c>
      <c r="W99" s="37">
        <v>66.7</v>
      </c>
      <c r="X99" s="3" t="s">
        <v>362</v>
      </c>
      <c r="Y99" s="37">
        <v>28.1</v>
      </c>
      <c r="Z99" s="3" t="s">
        <v>11890</v>
      </c>
      <c r="AA99" s="3">
        <v>26.2</v>
      </c>
      <c r="AB99" s="3" t="s">
        <v>11891</v>
      </c>
      <c r="AC99" s="3">
        <v>18.8</v>
      </c>
      <c r="AD99" s="3" t="s">
        <v>11892</v>
      </c>
      <c r="AE99" s="43">
        <v>61</v>
      </c>
    </row>
    <row r="100" ht="29.1" customHeight="1" spans="1:31">
      <c r="A100" s="26" t="s">
        <v>11893</v>
      </c>
      <c r="B100" s="27" t="s">
        <v>2157</v>
      </c>
      <c r="C100" s="28" t="s">
        <v>2156</v>
      </c>
      <c r="D100" s="27" t="s">
        <v>2157</v>
      </c>
      <c r="E100" s="28" cm="1">
        <f ca="1" t="array" ref="E100">SUMPRODUCT(--ISNUMBER(SEARCH(MID(C100,ROW(INDIRECT("1:"&amp;LEN(C100))),1),全球排名!D98)))</f>
        <v>20</v>
      </c>
      <c r="F100" s="29" t="s">
        <v>11570</v>
      </c>
      <c r="G100" s="29" t="s">
        <v>36</v>
      </c>
      <c r="H100" s="30" t="s">
        <v>11567</v>
      </c>
      <c r="I100" s="30" t="s">
        <v>11587</v>
      </c>
      <c r="J100" s="30" t="s">
        <v>11568</v>
      </c>
      <c r="K100" s="30">
        <v>5</v>
      </c>
      <c r="L100" s="30" t="s">
        <v>11573</v>
      </c>
      <c r="M100" s="37">
        <v>47.3</v>
      </c>
      <c r="N100" s="3" t="s">
        <v>11859</v>
      </c>
      <c r="O100" s="37">
        <v>67.2</v>
      </c>
      <c r="P100" s="3" t="s">
        <v>11702</v>
      </c>
      <c r="Q100" s="37">
        <v>64.9</v>
      </c>
      <c r="R100" s="3" t="s">
        <v>1248</v>
      </c>
      <c r="S100" s="38">
        <v>57.7</v>
      </c>
      <c r="T100" s="3" t="s">
        <v>11579</v>
      </c>
      <c r="U100" s="37">
        <v>98.7</v>
      </c>
      <c r="V100" s="3" t="s">
        <v>11695</v>
      </c>
      <c r="W100" s="37">
        <v>100</v>
      </c>
      <c r="X100" s="3" t="s">
        <v>2361</v>
      </c>
      <c r="Y100" s="37">
        <v>51.1</v>
      </c>
      <c r="Z100" s="3" t="s">
        <v>1953</v>
      </c>
      <c r="AA100" s="3">
        <v>22.4</v>
      </c>
      <c r="AB100" s="3" t="s">
        <v>11841</v>
      </c>
      <c r="AC100" s="3">
        <v>92.1</v>
      </c>
      <c r="AD100" s="3" t="s">
        <v>11894</v>
      </c>
      <c r="AE100" s="43">
        <v>61</v>
      </c>
    </row>
    <row r="101" ht="29.1" customHeight="1" spans="1:31">
      <c r="A101" s="26" t="s">
        <v>11824</v>
      </c>
      <c r="B101" s="27" t="s">
        <v>104</v>
      </c>
      <c r="C101" s="28" t="s">
        <v>103</v>
      </c>
      <c r="D101" s="27" t="s">
        <v>104</v>
      </c>
      <c r="E101" s="28" cm="1">
        <f ca="1" t="array" ref="E101">SUMPRODUCT(--ISNUMBER(SEARCH(MID(C101,ROW(INDIRECT("1:"&amp;LEN(C101))),1),全球排名!D99)))</f>
        <v>23</v>
      </c>
      <c r="F101" s="29" t="s">
        <v>11566</v>
      </c>
      <c r="G101" s="29" t="s">
        <v>40</v>
      </c>
      <c r="H101" s="30" t="s">
        <v>11571</v>
      </c>
      <c r="I101" s="30" t="s">
        <v>7183</v>
      </c>
      <c r="J101" s="30" t="s">
        <v>11568</v>
      </c>
      <c r="K101" s="30">
        <v>5</v>
      </c>
      <c r="L101" s="30" t="s">
        <v>11573</v>
      </c>
      <c r="M101" s="37">
        <v>67.4</v>
      </c>
      <c r="N101" s="3" t="s">
        <v>11643</v>
      </c>
      <c r="O101" s="37">
        <v>85.1</v>
      </c>
      <c r="P101" s="3" t="s">
        <v>220</v>
      </c>
      <c r="Q101" s="37">
        <v>15.3</v>
      </c>
      <c r="R101" s="3" t="s">
        <v>11619</v>
      </c>
      <c r="S101" s="38">
        <v>67.1</v>
      </c>
      <c r="T101" s="3" t="s">
        <v>2421</v>
      </c>
      <c r="U101" s="37">
        <v>38.8</v>
      </c>
      <c r="V101" s="3" t="s">
        <v>11895</v>
      </c>
      <c r="W101" s="37">
        <v>65.4</v>
      </c>
      <c r="X101" s="3" t="s">
        <v>11896</v>
      </c>
      <c r="Y101" s="37">
        <v>33.2</v>
      </c>
      <c r="Z101" s="3" t="s">
        <v>11897</v>
      </c>
      <c r="AA101" s="3">
        <v>41.7</v>
      </c>
      <c r="AB101" s="3" t="s">
        <v>11706</v>
      </c>
      <c r="AC101" s="3">
        <v>70.4</v>
      </c>
      <c r="AD101" s="3" t="s">
        <v>10115</v>
      </c>
      <c r="AE101" s="43">
        <v>60.9</v>
      </c>
    </row>
    <row r="102" ht="29.1" customHeight="1" spans="1:31">
      <c r="A102" s="26" t="s">
        <v>11898</v>
      </c>
      <c r="B102" s="27" t="s">
        <v>2409</v>
      </c>
      <c r="C102" s="28" t="s">
        <v>2408</v>
      </c>
      <c r="D102" s="27" t="s">
        <v>2409</v>
      </c>
      <c r="E102" s="28" cm="1">
        <f ca="1" t="array" ref="E102">SUMPRODUCT(--ISNUMBER(SEARCH(MID(C102,ROW(INDIRECT("1:"&amp;LEN(C102))),1),全球排名!D100)))</f>
        <v>25</v>
      </c>
      <c r="F102" s="29" t="s">
        <v>8311</v>
      </c>
      <c r="G102" s="29" t="s">
        <v>96</v>
      </c>
      <c r="H102" s="30" t="s">
        <v>11571</v>
      </c>
      <c r="I102" s="30" t="s">
        <v>11572</v>
      </c>
      <c r="J102" s="30" t="s">
        <v>11568</v>
      </c>
      <c r="K102" s="30">
        <v>4</v>
      </c>
      <c r="L102" s="30" t="s">
        <v>11573</v>
      </c>
      <c r="M102" s="37">
        <v>80.8</v>
      </c>
      <c r="N102" s="3" t="s">
        <v>236</v>
      </c>
      <c r="O102" s="37">
        <v>51</v>
      </c>
      <c r="P102" s="3" t="s">
        <v>2421</v>
      </c>
      <c r="Q102" s="37">
        <v>4.4</v>
      </c>
      <c r="R102" s="3" t="s">
        <v>11619</v>
      </c>
      <c r="S102" s="38">
        <v>71.4</v>
      </c>
      <c r="T102" s="3" t="s">
        <v>11644</v>
      </c>
      <c r="U102" s="37">
        <v>62.8</v>
      </c>
      <c r="V102" s="3" t="s">
        <v>11899</v>
      </c>
      <c r="W102" s="37">
        <v>43.6</v>
      </c>
      <c r="X102" s="3" t="s">
        <v>11646</v>
      </c>
      <c r="Y102" s="37">
        <v>84.9</v>
      </c>
      <c r="Z102" s="3" t="s">
        <v>396</v>
      </c>
      <c r="AA102" s="3">
        <v>21.9</v>
      </c>
      <c r="AB102" s="3" t="s">
        <v>11900</v>
      </c>
      <c r="AC102" s="3">
        <v>60.1</v>
      </c>
      <c r="AD102" s="3" t="s">
        <v>11901</v>
      </c>
      <c r="AE102" s="43">
        <v>60.8</v>
      </c>
    </row>
    <row r="103" ht="29.1" customHeight="1" spans="1:31">
      <c r="A103" s="26" t="s">
        <v>10094</v>
      </c>
      <c r="B103" s="27" t="s">
        <v>11690</v>
      </c>
      <c r="C103" s="28" t="s">
        <v>10113</v>
      </c>
      <c r="D103" s="27" t="s">
        <v>11690</v>
      </c>
      <c r="E103" s="28" cm="1">
        <f ca="1" t="array" ref="E103">SUMPRODUCT(--ISNUMBER(SEARCH(MID(C103,ROW(INDIRECT("1:"&amp;LEN(C103))),1),全球排名!D101)))</f>
        <v>16</v>
      </c>
      <c r="F103" s="29" t="s">
        <v>11566</v>
      </c>
      <c r="G103" s="29" t="s">
        <v>40</v>
      </c>
      <c r="H103" s="30" t="s">
        <v>11592</v>
      </c>
      <c r="I103" s="30" t="s">
        <v>11572</v>
      </c>
      <c r="J103" s="30" t="s">
        <v>11568</v>
      </c>
      <c r="K103" s="30">
        <v>5</v>
      </c>
      <c r="L103" s="30" t="s">
        <v>11573</v>
      </c>
      <c r="M103" s="37">
        <v>63.9</v>
      </c>
      <c r="N103" s="3" t="s">
        <v>11737</v>
      </c>
      <c r="O103" s="37">
        <v>81.2</v>
      </c>
      <c r="P103" s="3" t="s">
        <v>223</v>
      </c>
      <c r="Q103" s="37">
        <v>10.3</v>
      </c>
      <c r="R103" s="3" t="s">
        <v>11619</v>
      </c>
      <c r="S103" s="38">
        <v>68.4</v>
      </c>
      <c r="T103" s="3" t="s">
        <v>11639</v>
      </c>
      <c r="U103" s="37">
        <v>41.5</v>
      </c>
      <c r="V103" s="3" t="s">
        <v>11902</v>
      </c>
      <c r="W103" s="37">
        <v>45.8</v>
      </c>
      <c r="X103" s="3" t="s">
        <v>11903</v>
      </c>
      <c r="Y103" s="37">
        <v>75.4</v>
      </c>
      <c r="Z103" s="3" t="s">
        <v>11727</v>
      </c>
      <c r="AA103" s="3">
        <v>53.4</v>
      </c>
      <c r="AB103" s="3" t="s">
        <v>304</v>
      </c>
      <c r="AC103" s="3">
        <v>67.4</v>
      </c>
      <c r="AD103" s="3" t="s">
        <v>11904</v>
      </c>
      <c r="AE103" s="43">
        <v>60.7</v>
      </c>
    </row>
    <row r="104" ht="29.1" customHeight="1" spans="1:31">
      <c r="A104" s="26" t="s">
        <v>223</v>
      </c>
      <c r="B104" s="27" t="s">
        <v>312</v>
      </c>
      <c r="C104" s="28" t="s">
        <v>11905</v>
      </c>
      <c r="D104" s="27" t="s">
        <v>312</v>
      </c>
      <c r="E104" s="28" cm="1">
        <f ca="1" t="array" ref="E104">SUMPRODUCT(--ISNUMBER(SEARCH(MID(C104,ROW(INDIRECT("1:"&amp;LEN(C104))),1),全球排名!D102)))</f>
        <v>49</v>
      </c>
      <c r="F104" s="29" t="s">
        <v>11705</v>
      </c>
      <c r="G104" s="29" t="s">
        <v>385</v>
      </c>
      <c r="H104" s="30" t="s">
        <v>11624</v>
      </c>
      <c r="I104" s="30" t="s">
        <v>11587</v>
      </c>
      <c r="J104" s="30" t="s">
        <v>11568</v>
      </c>
      <c r="K104" s="30">
        <v>3</v>
      </c>
      <c r="L104" s="30" t="s">
        <v>11569</v>
      </c>
      <c r="M104" s="37">
        <v>51.6</v>
      </c>
      <c r="N104" s="3" t="s">
        <v>2441</v>
      </c>
      <c r="O104" s="37">
        <v>75.9</v>
      </c>
      <c r="P104" s="3" t="s">
        <v>1199</v>
      </c>
      <c r="Q104" s="37">
        <v>99.9</v>
      </c>
      <c r="R104" s="3" t="s">
        <v>76</v>
      </c>
      <c r="S104" s="38">
        <v>98.3</v>
      </c>
      <c r="T104" s="3" t="s">
        <v>2361</v>
      </c>
      <c r="U104" s="37">
        <v>33.8</v>
      </c>
      <c r="V104" s="3" t="s">
        <v>1125</v>
      </c>
      <c r="W104" s="37">
        <v>2.6</v>
      </c>
      <c r="X104" s="3" t="s">
        <v>11619</v>
      </c>
      <c r="Y104" s="37">
        <v>1.3</v>
      </c>
      <c r="Z104" s="3" t="s">
        <v>11619</v>
      </c>
      <c r="AA104" s="3">
        <v>13.4</v>
      </c>
      <c r="AB104" s="3" t="s">
        <v>11906</v>
      </c>
      <c r="AC104" s="3">
        <v>16.9</v>
      </c>
      <c r="AD104" s="3" t="s">
        <v>11907</v>
      </c>
      <c r="AE104" s="43">
        <v>60.4</v>
      </c>
    </row>
    <row r="105" ht="29.1" customHeight="1" spans="1:31">
      <c r="A105" s="26" t="s">
        <v>11702</v>
      </c>
      <c r="B105" s="27" t="s">
        <v>312</v>
      </c>
      <c r="C105" s="28" t="s">
        <v>311</v>
      </c>
      <c r="D105" s="27" t="s">
        <v>312</v>
      </c>
      <c r="E105" s="28" cm="1">
        <f ca="1" t="array" ref="E105">SUMPRODUCT(--ISNUMBER(SEARCH(MID(C105,ROW(INDIRECT("1:"&amp;LEN(C105))),1),全球排名!D103)))</f>
        <v>21</v>
      </c>
      <c r="F105" s="29" t="s">
        <v>11570</v>
      </c>
      <c r="G105" s="29" t="s">
        <v>36</v>
      </c>
      <c r="H105" s="30" t="s">
        <v>11592</v>
      </c>
      <c r="I105" s="30" t="s">
        <v>11572</v>
      </c>
      <c r="J105" s="30" t="s">
        <v>11568</v>
      </c>
      <c r="K105" s="30">
        <v>5</v>
      </c>
      <c r="L105" s="30" t="s">
        <v>11573</v>
      </c>
      <c r="M105" s="37">
        <v>60.7</v>
      </c>
      <c r="N105" s="3" t="s">
        <v>170</v>
      </c>
      <c r="O105" s="37">
        <v>72.1</v>
      </c>
      <c r="P105" s="3" t="s">
        <v>11599</v>
      </c>
      <c r="Q105" s="37">
        <v>32.2</v>
      </c>
      <c r="R105" s="3" t="s">
        <v>11635</v>
      </c>
      <c r="S105" s="38">
        <v>46.5</v>
      </c>
      <c r="T105" s="3" t="s">
        <v>1699</v>
      </c>
      <c r="U105" s="37">
        <v>90</v>
      </c>
      <c r="V105" s="3" t="s">
        <v>854</v>
      </c>
      <c r="W105" s="37">
        <v>75.2</v>
      </c>
      <c r="X105" s="3" t="s">
        <v>11697</v>
      </c>
      <c r="Y105" s="37">
        <v>98.4</v>
      </c>
      <c r="Z105" s="3" t="s">
        <v>11615</v>
      </c>
      <c r="AA105" s="3">
        <v>24.4</v>
      </c>
      <c r="AB105" s="3" t="s">
        <v>11908</v>
      </c>
      <c r="AC105" s="3">
        <v>80</v>
      </c>
      <c r="AD105" s="3" t="s">
        <v>11909</v>
      </c>
      <c r="AE105" s="43">
        <v>60.4</v>
      </c>
    </row>
    <row r="106" ht="29.1" customHeight="1" spans="1:31">
      <c r="A106" s="26" t="s">
        <v>11876</v>
      </c>
      <c r="B106" s="27" t="s">
        <v>203</v>
      </c>
      <c r="C106" s="28" t="s">
        <v>202</v>
      </c>
      <c r="D106" s="27" t="s">
        <v>203</v>
      </c>
      <c r="E106" s="28" cm="1">
        <f ca="1" t="array" ref="E106">SUMPRODUCT(--ISNUMBER(SEARCH(MID(C106,ROW(INDIRECT("1:"&amp;LEN(C106))),1),全球排名!D104)))</f>
        <v>29</v>
      </c>
      <c r="F106" s="29" t="s">
        <v>11566</v>
      </c>
      <c r="G106" s="29" t="s">
        <v>40</v>
      </c>
      <c r="H106" s="30" t="s">
        <v>11592</v>
      </c>
      <c r="I106" s="30" t="s">
        <v>11572</v>
      </c>
      <c r="J106" s="30" t="s">
        <v>11568</v>
      </c>
      <c r="K106" s="30">
        <v>5</v>
      </c>
      <c r="L106" s="30" t="s">
        <v>11573</v>
      </c>
      <c r="M106" s="37">
        <v>80.2</v>
      </c>
      <c r="N106" s="3" t="s">
        <v>223</v>
      </c>
      <c r="O106" s="37">
        <v>47.8</v>
      </c>
      <c r="P106" s="3" t="s">
        <v>1817</v>
      </c>
      <c r="Q106" s="37">
        <v>61.3</v>
      </c>
      <c r="R106" s="3" t="s">
        <v>11910</v>
      </c>
      <c r="S106" s="38">
        <v>37.4</v>
      </c>
      <c r="T106" s="3" t="s">
        <v>11911</v>
      </c>
      <c r="U106" s="37">
        <v>30.9</v>
      </c>
      <c r="V106" s="3" t="s">
        <v>11912</v>
      </c>
      <c r="W106" s="37">
        <v>22.8</v>
      </c>
      <c r="X106" s="3" t="s">
        <v>11913</v>
      </c>
      <c r="Y106" s="37">
        <v>83.6</v>
      </c>
      <c r="Z106" s="3" t="s">
        <v>11600</v>
      </c>
      <c r="AA106" s="3">
        <v>73.1</v>
      </c>
      <c r="AB106" s="3" t="s">
        <v>119</v>
      </c>
      <c r="AC106" s="3">
        <v>83.7</v>
      </c>
      <c r="AD106" s="3" t="s">
        <v>11681</v>
      </c>
      <c r="AE106" s="43">
        <v>60</v>
      </c>
    </row>
    <row r="107" ht="29.1" customHeight="1" spans="1:31">
      <c r="A107" s="26" t="s">
        <v>381</v>
      </c>
      <c r="B107" s="27" t="s">
        <v>11695</v>
      </c>
      <c r="C107" s="28" t="s">
        <v>11914</v>
      </c>
      <c r="D107" s="27" t="s">
        <v>11695</v>
      </c>
      <c r="E107" s="28" cm="1">
        <f ca="1" t="array" ref="E107">SUMPRODUCT(--ISNUMBER(SEARCH(MID(C107,ROW(INDIRECT("1:"&amp;LEN(C107))),1),全球排名!D105)))</f>
        <v>28</v>
      </c>
      <c r="F107" s="29" t="s">
        <v>11915</v>
      </c>
      <c r="G107" s="29" t="s">
        <v>883</v>
      </c>
      <c r="H107" s="30" t="s">
        <v>11571</v>
      </c>
      <c r="I107" s="30" t="s">
        <v>11572</v>
      </c>
      <c r="J107" s="30" t="s">
        <v>11568</v>
      </c>
      <c r="K107" s="30">
        <v>5</v>
      </c>
      <c r="L107" s="30" t="s">
        <v>11569</v>
      </c>
      <c r="M107" s="37">
        <v>92.9</v>
      </c>
      <c r="N107" s="3" t="s">
        <v>11606</v>
      </c>
      <c r="O107" s="37">
        <v>99.5</v>
      </c>
      <c r="P107" s="3" t="s">
        <v>2374</v>
      </c>
      <c r="Q107" s="37">
        <v>20.6</v>
      </c>
      <c r="R107" s="3" t="s">
        <v>11916</v>
      </c>
      <c r="S107" s="38">
        <v>11.6</v>
      </c>
      <c r="T107" s="3" t="s">
        <v>11619</v>
      </c>
      <c r="U107" s="37">
        <v>16.4</v>
      </c>
      <c r="V107" s="3" t="s">
        <v>11917</v>
      </c>
      <c r="W107" s="37">
        <v>3.5</v>
      </c>
      <c r="X107" s="3" t="s">
        <v>11619</v>
      </c>
      <c r="Y107" s="37">
        <v>56.8</v>
      </c>
      <c r="Z107" s="3" t="s">
        <v>11721</v>
      </c>
      <c r="AA107" s="3">
        <v>76.3</v>
      </c>
      <c r="AB107" s="3" t="s">
        <v>2530</v>
      </c>
      <c r="AC107" s="3">
        <v>91.3</v>
      </c>
      <c r="AD107" s="3" t="s">
        <v>11918</v>
      </c>
      <c r="AE107" s="43">
        <v>59.9</v>
      </c>
    </row>
    <row r="108" ht="29.1" customHeight="1" spans="1:31">
      <c r="A108" s="26" t="s">
        <v>11893</v>
      </c>
      <c r="B108" s="27" t="s">
        <v>11852</v>
      </c>
      <c r="C108" s="28" t="s">
        <v>11919</v>
      </c>
      <c r="D108" s="27" t="s">
        <v>11852</v>
      </c>
      <c r="E108" s="28" cm="1">
        <f ca="1" t="array" ref="E108">SUMPRODUCT(--ISNUMBER(SEARCH(MID(C108,ROW(INDIRECT("1:"&amp;LEN(C108))),1),全球排名!D106)))</f>
        <v>27</v>
      </c>
      <c r="F108" s="29" t="s">
        <v>11570</v>
      </c>
      <c r="G108" s="29" t="s">
        <v>36</v>
      </c>
      <c r="H108" s="30" t="s">
        <v>11571</v>
      </c>
      <c r="I108" s="30" t="s">
        <v>11572</v>
      </c>
      <c r="J108" s="30" t="s">
        <v>11568</v>
      </c>
      <c r="K108" s="30">
        <v>5</v>
      </c>
      <c r="L108" s="30" t="s">
        <v>11573</v>
      </c>
      <c r="M108" s="37">
        <v>58.7</v>
      </c>
      <c r="N108" s="3" t="s">
        <v>11782</v>
      </c>
      <c r="O108" s="37">
        <v>52.3</v>
      </c>
      <c r="P108" s="3" t="s">
        <v>2441</v>
      </c>
      <c r="Q108" s="37">
        <v>54.7</v>
      </c>
      <c r="R108" s="3" t="s">
        <v>11766</v>
      </c>
      <c r="S108" s="38">
        <v>46.9</v>
      </c>
      <c r="T108" s="3" t="s">
        <v>11775</v>
      </c>
      <c r="U108" s="37">
        <v>84</v>
      </c>
      <c r="V108" s="3" t="s">
        <v>2170</v>
      </c>
      <c r="W108" s="37">
        <v>97.5</v>
      </c>
      <c r="X108" s="3" t="s">
        <v>10072</v>
      </c>
      <c r="Y108" s="37">
        <v>96.1</v>
      </c>
      <c r="Z108" s="3" t="s">
        <v>11606</v>
      </c>
      <c r="AA108" s="3">
        <v>24.9</v>
      </c>
      <c r="AB108" s="3" t="s">
        <v>11646</v>
      </c>
      <c r="AC108" s="3">
        <v>76.3</v>
      </c>
      <c r="AD108" s="3" t="s">
        <v>11631</v>
      </c>
      <c r="AE108" s="43">
        <v>59.7</v>
      </c>
    </row>
    <row r="109" ht="29.1" customHeight="1" spans="1:31">
      <c r="A109" s="26" t="s">
        <v>1897</v>
      </c>
      <c r="B109" s="27" t="s">
        <v>353</v>
      </c>
      <c r="C109" s="28" t="s">
        <v>352</v>
      </c>
      <c r="D109" s="27" t="s">
        <v>353</v>
      </c>
      <c r="E109" s="28" cm="1">
        <f ca="1" t="array" ref="E109">SUMPRODUCT(--ISNUMBER(SEARCH(MID(C109,ROW(INDIRECT("1:"&amp;LEN(C109))),1),全球排名!D107)))</f>
        <v>15</v>
      </c>
      <c r="F109" s="29" t="s">
        <v>11820</v>
      </c>
      <c r="G109" s="29" t="s">
        <v>131</v>
      </c>
      <c r="H109" s="30" t="s">
        <v>11571</v>
      </c>
      <c r="I109" s="30" t="s">
        <v>11572</v>
      </c>
      <c r="J109" s="30" t="s">
        <v>11568</v>
      </c>
      <c r="K109" s="30">
        <v>5</v>
      </c>
      <c r="L109" s="30" t="s">
        <v>11573</v>
      </c>
      <c r="M109" s="37">
        <v>62.7</v>
      </c>
      <c r="N109" s="3" t="s">
        <v>279</v>
      </c>
      <c r="O109" s="37">
        <v>30.5</v>
      </c>
      <c r="P109" s="3" t="s">
        <v>11823</v>
      </c>
      <c r="Q109" s="37">
        <v>47.7</v>
      </c>
      <c r="R109" s="3" t="s">
        <v>11696</v>
      </c>
      <c r="S109" s="38">
        <v>45.6</v>
      </c>
      <c r="T109" s="3" t="s">
        <v>11920</v>
      </c>
      <c r="U109" s="37">
        <v>98.3</v>
      </c>
      <c r="V109" s="3" t="s">
        <v>11737</v>
      </c>
      <c r="W109" s="37">
        <v>82.4</v>
      </c>
      <c r="X109" s="3" t="s">
        <v>11733</v>
      </c>
      <c r="Y109" s="37">
        <v>95.5</v>
      </c>
      <c r="Z109" s="3" t="s">
        <v>11614</v>
      </c>
      <c r="AA109" s="3">
        <v>58.2</v>
      </c>
      <c r="AB109" s="3" t="s">
        <v>353</v>
      </c>
      <c r="AC109" s="3">
        <v>99.4</v>
      </c>
      <c r="AD109" s="3" t="s">
        <v>65</v>
      </c>
      <c r="AE109" s="43">
        <v>59.4</v>
      </c>
    </row>
    <row r="110" ht="29.1" customHeight="1" spans="1:31">
      <c r="A110" s="26" t="s">
        <v>11921</v>
      </c>
      <c r="B110" s="27" t="s">
        <v>239</v>
      </c>
      <c r="C110" s="28" t="s">
        <v>238</v>
      </c>
      <c r="D110" s="27" t="s">
        <v>239</v>
      </c>
      <c r="E110" s="28" cm="1">
        <f ca="1" t="array" ref="E110">SUMPRODUCT(--ISNUMBER(SEARCH(MID(C110,ROW(INDIRECT("1:"&amp;LEN(C110))),1),全球排名!D108)))</f>
        <v>18</v>
      </c>
      <c r="F110" s="29" t="s">
        <v>8311</v>
      </c>
      <c r="G110" s="29" t="s">
        <v>96</v>
      </c>
      <c r="H110" s="30" t="s">
        <v>11592</v>
      </c>
      <c r="I110" s="30" t="s">
        <v>11572</v>
      </c>
      <c r="J110" s="30" t="s">
        <v>11568</v>
      </c>
      <c r="K110" s="30">
        <v>5</v>
      </c>
      <c r="L110" s="30" t="s">
        <v>11573</v>
      </c>
      <c r="M110" s="37">
        <v>49.7</v>
      </c>
      <c r="N110" s="3" t="s">
        <v>2421</v>
      </c>
      <c r="O110" s="37">
        <v>93</v>
      </c>
      <c r="P110" s="3" t="s">
        <v>11578</v>
      </c>
      <c r="Q110" s="37">
        <v>5.5</v>
      </c>
      <c r="R110" s="3" t="s">
        <v>11619</v>
      </c>
      <c r="S110" s="38">
        <v>78.7</v>
      </c>
      <c r="T110" s="3" t="s">
        <v>2398</v>
      </c>
      <c r="U110" s="37">
        <v>49</v>
      </c>
      <c r="V110" s="3" t="s">
        <v>11755</v>
      </c>
      <c r="W110" s="37">
        <v>83</v>
      </c>
      <c r="X110" s="3" t="s">
        <v>11770</v>
      </c>
      <c r="Y110" s="37">
        <v>63.5</v>
      </c>
      <c r="Z110" s="3" t="s">
        <v>11579</v>
      </c>
      <c r="AA110" s="3">
        <v>23.9</v>
      </c>
      <c r="AB110" s="3" t="s">
        <v>11634</v>
      </c>
      <c r="AC110" s="3">
        <v>53.4</v>
      </c>
      <c r="AD110" s="3" t="s">
        <v>11922</v>
      </c>
      <c r="AE110" s="43">
        <v>59.3</v>
      </c>
    </row>
    <row r="111" ht="29.1" customHeight="1" spans="1:31">
      <c r="A111" s="26" t="s">
        <v>11650</v>
      </c>
      <c r="B111" s="27" t="s">
        <v>173</v>
      </c>
      <c r="C111" s="28" t="s">
        <v>271</v>
      </c>
      <c r="D111" s="27" t="s">
        <v>173</v>
      </c>
      <c r="E111" s="28" cm="1">
        <f ca="1" t="array" ref="E111">SUMPRODUCT(--ISNUMBER(SEARCH(MID(C111,ROW(INDIRECT("1:"&amp;LEN(C111))),1),全球排名!D109)))</f>
        <v>18</v>
      </c>
      <c r="F111" s="29" t="s">
        <v>11923</v>
      </c>
      <c r="G111" s="29" t="s">
        <v>270</v>
      </c>
      <c r="H111" s="30" t="s">
        <v>11592</v>
      </c>
      <c r="I111" s="30" t="s">
        <v>11572</v>
      </c>
      <c r="J111" s="30" t="s">
        <v>11568</v>
      </c>
      <c r="K111" s="30">
        <v>5</v>
      </c>
      <c r="L111" s="30" t="s">
        <v>11573</v>
      </c>
      <c r="M111" s="37">
        <v>74.1</v>
      </c>
      <c r="N111" s="3" t="s">
        <v>1399</v>
      </c>
      <c r="O111" s="37">
        <v>25.8</v>
      </c>
      <c r="P111" s="3" t="s">
        <v>11748</v>
      </c>
      <c r="Q111" s="37">
        <v>100</v>
      </c>
      <c r="R111" s="3" t="s">
        <v>11588</v>
      </c>
      <c r="S111" s="38">
        <v>21.2</v>
      </c>
      <c r="T111" s="3" t="s">
        <v>11924</v>
      </c>
      <c r="U111" s="37">
        <v>91.4</v>
      </c>
      <c r="V111" s="3" t="s">
        <v>11706</v>
      </c>
      <c r="W111" s="37">
        <v>22.5</v>
      </c>
      <c r="X111" s="3" t="s">
        <v>11925</v>
      </c>
      <c r="Y111" s="37">
        <v>98.2</v>
      </c>
      <c r="Z111" s="3" t="s">
        <v>11588</v>
      </c>
      <c r="AA111" s="3">
        <v>60.1</v>
      </c>
      <c r="AB111" s="3" t="s">
        <v>2409</v>
      </c>
      <c r="AC111" s="3">
        <v>87.4</v>
      </c>
      <c r="AD111" s="3" t="s">
        <v>11686</v>
      </c>
      <c r="AE111" s="43">
        <v>58.8</v>
      </c>
    </row>
    <row r="112" ht="29.1" customHeight="1" spans="1:31">
      <c r="A112" s="26" t="s">
        <v>11926</v>
      </c>
      <c r="B112" s="27" t="s">
        <v>173</v>
      </c>
      <c r="C112" s="28" t="s">
        <v>172</v>
      </c>
      <c r="D112" s="27" t="s">
        <v>173</v>
      </c>
      <c r="E112" s="28" cm="1">
        <f ca="1" t="array" ref="E112">SUMPRODUCT(--ISNUMBER(SEARCH(MID(C112,ROW(INDIRECT("1:"&amp;LEN(C112))),1),全球排名!D110)))</f>
        <v>17</v>
      </c>
      <c r="F112" s="29" t="s">
        <v>11725</v>
      </c>
      <c r="G112" s="29" t="s">
        <v>156</v>
      </c>
      <c r="H112" s="30" t="s">
        <v>11592</v>
      </c>
      <c r="I112" s="30" t="s">
        <v>11572</v>
      </c>
      <c r="J112" s="30" t="s">
        <v>11568</v>
      </c>
      <c r="K112" s="30">
        <v>5</v>
      </c>
      <c r="L112" s="30" t="s">
        <v>11573</v>
      </c>
      <c r="M112" s="37">
        <v>66.6</v>
      </c>
      <c r="N112" s="3" t="s">
        <v>203</v>
      </c>
      <c r="O112" s="37">
        <v>31.6</v>
      </c>
      <c r="P112" s="3" t="s">
        <v>11891</v>
      </c>
      <c r="Q112" s="37">
        <v>32.6</v>
      </c>
      <c r="R112" s="3" t="s">
        <v>11927</v>
      </c>
      <c r="S112" s="38">
        <v>80.8</v>
      </c>
      <c r="T112" s="3" t="s">
        <v>11737</v>
      </c>
      <c r="U112" s="37">
        <v>57.1</v>
      </c>
      <c r="V112" s="3" t="s">
        <v>11792</v>
      </c>
      <c r="W112" s="37">
        <v>21.2</v>
      </c>
      <c r="X112" s="3" t="s">
        <v>11928</v>
      </c>
      <c r="Y112" s="37">
        <v>95</v>
      </c>
      <c r="Z112" s="3" t="s">
        <v>11593</v>
      </c>
      <c r="AA112" s="3">
        <v>26.5</v>
      </c>
      <c r="AB112" s="3" t="s">
        <v>11889</v>
      </c>
      <c r="AC112" s="3">
        <v>83.5</v>
      </c>
      <c r="AD112" s="3" t="s">
        <v>11790</v>
      </c>
      <c r="AE112" s="43">
        <v>58.8</v>
      </c>
    </row>
    <row r="113" ht="29.1" customHeight="1" spans="1:31">
      <c r="A113" s="26" t="s">
        <v>10099</v>
      </c>
      <c r="B113" s="27" t="s">
        <v>605</v>
      </c>
      <c r="C113" s="28" t="s">
        <v>604</v>
      </c>
      <c r="D113" s="27" t="s">
        <v>605</v>
      </c>
      <c r="E113" s="28" cm="1">
        <f ca="1" t="array" ref="E113">SUMPRODUCT(--ISNUMBER(SEARCH(MID(C113,ROW(INDIRECT("1:"&amp;LEN(C113))),1),全球排名!D111)))</f>
        <v>16</v>
      </c>
      <c r="F113" s="29" t="s">
        <v>11929</v>
      </c>
      <c r="G113" s="29" t="s">
        <v>261</v>
      </c>
      <c r="H113" s="30" t="s">
        <v>11571</v>
      </c>
      <c r="I113" s="30" t="s">
        <v>11587</v>
      </c>
      <c r="J113" s="30" t="s">
        <v>11568</v>
      </c>
      <c r="K113" s="30">
        <v>2</v>
      </c>
      <c r="L113" s="30" t="s">
        <v>11573</v>
      </c>
      <c r="M113" s="37">
        <v>44.6</v>
      </c>
      <c r="N113" s="3" t="s">
        <v>1905</v>
      </c>
      <c r="O113" s="37">
        <v>41.8</v>
      </c>
      <c r="P113" s="3" t="s">
        <v>11579</v>
      </c>
      <c r="Q113" s="37">
        <v>40.2</v>
      </c>
      <c r="R113" s="3" t="s">
        <v>11930</v>
      </c>
      <c r="S113" s="38">
        <v>79.4</v>
      </c>
      <c r="T113" s="3" t="s">
        <v>2228</v>
      </c>
      <c r="U113" s="37">
        <v>95.5</v>
      </c>
      <c r="V113" s="3" t="s">
        <v>11730</v>
      </c>
      <c r="W113" s="37">
        <v>37.7</v>
      </c>
      <c r="X113" s="3" t="s">
        <v>11931</v>
      </c>
      <c r="Y113" s="37">
        <v>56.2</v>
      </c>
      <c r="Z113" s="3" t="s">
        <v>11932</v>
      </c>
      <c r="AA113" s="3">
        <v>88.9</v>
      </c>
      <c r="AB113" s="3" t="s">
        <v>11580</v>
      </c>
      <c r="AC113" s="3">
        <v>95</v>
      </c>
      <c r="AD113" s="3" t="s">
        <v>11767</v>
      </c>
      <c r="AE113" s="43">
        <v>58.7</v>
      </c>
    </row>
    <row r="114" ht="29.1" customHeight="1" spans="1:31">
      <c r="A114" s="26" t="s">
        <v>291</v>
      </c>
      <c r="B114" s="27" t="s">
        <v>11576</v>
      </c>
      <c r="C114" s="28" t="s">
        <v>10284</v>
      </c>
      <c r="D114" s="27" t="s">
        <v>11576</v>
      </c>
      <c r="E114" s="28" cm="1">
        <f ca="1" t="array" ref="E114">SUMPRODUCT(--ISNUMBER(SEARCH(MID(C114,ROW(INDIRECT("1:"&amp;LEN(C114))),1),全球排名!D112)))</f>
        <v>16</v>
      </c>
      <c r="F114" s="29" t="s">
        <v>11570</v>
      </c>
      <c r="G114" s="29" t="s">
        <v>36</v>
      </c>
      <c r="H114" s="30" t="s">
        <v>11571</v>
      </c>
      <c r="I114" s="30" t="s">
        <v>11572</v>
      </c>
      <c r="J114" s="30" t="s">
        <v>11568</v>
      </c>
      <c r="K114" s="30">
        <v>4</v>
      </c>
      <c r="L114" s="30" t="s">
        <v>11573</v>
      </c>
      <c r="M114" s="37">
        <v>48</v>
      </c>
      <c r="N114" s="3" t="s">
        <v>11727</v>
      </c>
      <c r="O114" s="37">
        <v>74.5</v>
      </c>
      <c r="P114" s="3" t="s">
        <v>11701</v>
      </c>
      <c r="Q114" s="37">
        <v>35.6</v>
      </c>
      <c r="R114" s="3" t="s">
        <v>11680</v>
      </c>
      <c r="S114" s="38">
        <v>50.2</v>
      </c>
      <c r="T114" s="3" t="s">
        <v>11749</v>
      </c>
      <c r="U114" s="37">
        <v>90</v>
      </c>
      <c r="V114" s="3" t="s">
        <v>1817</v>
      </c>
      <c r="W114" s="37">
        <v>70.9</v>
      </c>
      <c r="X114" s="3" t="s">
        <v>11751</v>
      </c>
      <c r="Y114" s="37">
        <v>96.1</v>
      </c>
      <c r="Z114" s="3" t="s">
        <v>11580</v>
      </c>
      <c r="AA114" s="3">
        <v>24.1</v>
      </c>
      <c r="AB114" s="3" t="s">
        <v>11867</v>
      </c>
      <c r="AC114" s="3">
        <v>98.8</v>
      </c>
      <c r="AD114" s="3" t="s">
        <v>10061</v>
      </c>
      <c r="AE114" s="43">
        <v>58.6</v>
      </c>
    </row>
    <row r="115" ht="29.1" customHeight="1" spans="1:31">
      <c r="A115" s="26" t="s">
        <v>11576</v>
      </c>
      <c r="B115" s="27" t="s">
        <v>279</v>
      </c>
      <c r="C115" s="28" t="s">
        <v>278</v>
      </c>
      <c r="D115" s="27" t="s">
        <v>279</v>
      </c>
      <c r="E115" s="28" cm="1">
        <f ca="1" t="array" ref="E115">SUMPRODUCT(--ISNUMBER(SEARCH(MID(C115,ROW(INDIRECT("1:"&amp;LEN(C115))),1),全球排名!D113)))</f>
        <v>15</v>
      </c>
      <c r="F115" s="29" t="s">
        <v>7026</v>
      </c>
      <c r="G115" s="29" t="s">
        <v>74</v>
      </c>
      <c r="H115" s="30" t="s">
        <v>11592</v>
      </c>
      <c r="I115" s="30" t="s">
        <v>11572</v>
      </c>
      <c r="J115" s="30" t="s">
        <v>11568</v>
      </c>
      <c r="K115" s="30">
        <v>5</v>
      </c>
      <c r="L115" s="30" t="s">
        <v>11573</v>
      </c>
      <c r="M115" s="37">
        <v>56.8</v>
      </c>
      <c r="N115" s="3" t="s">
        <v>11836</v>
      </c>
      <c r="O115" s="37">
        <v>36.5</v>
      </c>
      <c r="P115" s="3" t="s">
        <v>11724</v>
      </c>
      <c r="Q115" s="37">
        <v>42.8</v>
      </c>
      <c r="R115" s="3" t="s">
        <v>11841</v>
      </c>
      <c r="S115" s="38">
        <v>59.1</v>
      </c>
      <c r="T115" s="3" t="s">
        <v>2478</v>
      </c>
      <c r="U115" s="37">
        <v>97.9</v>
      </c>
      <c r="V115" s="3" t="s">
        <v>170</v>
      </c>
      <c r="W115" s="37">
        <v>73.2</v>
      </c>
      <c r="X115" s="3" t="s">
        <v>11738</v>
      </c>
      <c r="Y115" s="37">
        <v>92.1</v>
      </c>
      <c r="Z115" s="3" t="s">
        <v>2449</v>
      </c>
      <c r="AA115" s="3">
        <v>46</v>
      </c>
      <c r="AB115" s="3" t="s">
        <v>11733</v>
      </c>
      <c r="AC115" s="3">
        <v>76.1</v>
      </c>
      <c r="AD115" s="3" t="s">
        <v>11727</v>
      </c>
      <c r="AE115" s="43">
        <v>58.3</v>
      </c>
    </row>
    <row r="116" ht="29.1" customHeight="1" spans="1:31">
      <c r="A116" s="26" t="s">
        <v>11595</v>
      </c>
      <c r="B116" s="27" t="s">
        <v>2228</v>
      </c>
      <c r="C116" s="28" t="s">
        <v>2227</v>
      </c>
      <c r="D116" s="27" t="s">
        <v>2228</v>
      </c>
      <c r="E116" s="28" cm="1">
        <f ca="1" t="array" ref="E116">SUMPRODUCT(--ISNUMBER(SEARCH(MID(C116,ROW(INDIRECT("1:"&amp;LEN(C116))),1),全球排名!D114)))</f>
        <v>20</v>
      </c>
      <c r="F116" s="29" t="s">
        <v>7026</v>
      </c>
      <c r="G116" s="29" t="s">
        <v>74</v>
      </c>
      <c r="H116" s="30" t="s">
        <v>11592</v>
      </c>
      <c r="I116" s="30" t="s">
        <v>7183</v>
      </c>
      <c r="J116" s="30" t="s">
        <v>11568</v>
      </c>
      <c r="K116" s="30">
        <v>4</v>
      </c>
      <c r="L116" s="30" t="s">
        <v>11573</v>
      </c>
      <c r="M116" s="37">
        <v>40.7</v>
      </c>
      <c r="N116" s="3" t="s">
        <v>420</v>
      </c>
      <c r="O116" s="37">
        <v>66.7</v>
      </c>
      <c r="P116" s="3" t="s">
        <v>304</v>
      </c>
      <c r="Q116" s="37">
        <v>6.8</v>
      </c>
      <c r="R116" s="3" t="s">
        <v>11619</v>
      </c>
      <c r="S116" s="38">
        <v>82.9</v>
      </c>
      <c r="T116" s="3" t="s">
        <v>11643</v>
      </c>
      <c r="U116" s="37">
        <v>76.8</v>
      </c>
      <c r="V116" s="3" t="s">
        <v>2273</v>
      </c>
      <c r="W116" s="37">
        <v>77.9</v>
      </c>
      <c r="X116" s="3" t="s">
        <v>11604</v>
      </c>
      <c r="Y116" s="37">
        <v>55.4</v>
      </c>
      <c r="Z116" s="3" t="s">
        <v>11933</v>
      </c>
      <c r="AA116" s="3">
        <v>55.9</v>
      </c>
      <c r="AB116" s="3" t="s">
        <v>2228</v>
      </c>
      <c r="AC116" s="3">
        <v>97.1</v>
      </c>
      <c r="AD116" s="3" t="s">
        <v>11934</v>
      </c>
      <c r="AE116" s="43">
        <v>58.1</v>
      </c>
    </row>
    <row r="117" ht="29.1" customHeight="1" spans="1:31">
      <c r="A117" s="26" t="s">
        <v>1199</v>
      </c>
      <c r="B117" s="27" t="s">
        <v>1661</v>
      </c>
      <c r="C117" s="28" t="s">
        <v>1660</v>
      </c>
      <c r="D117" s="27" t="s">
        <v>1661</v>
      </c>
      <c r="E117" s="28" cm="1">
        <f ca="1" t="array" ref="E117">SUMPRODUCT(--ISNUMBER(SEARCH(MID(C117,ROW(INDIRECT("1:"&amp;LEN(C117))),1),全球排名!D115)))</f>
        <v>14</v>
      </c>
      <c r="F117" s="29" t="s">
        <v>11663</v>
      </c>
      <c r="G117" s="29" t="s">
        <v>106</v>
      </c>
      <c r="H117" s="30" t="s">
        <v>11571</v>
      </c>
      <c r="I117" s="30" t="s">
        <v>11572</v>
      </c>
      <c r="J117" s="30" t="s">
        <v>11568</v>
      </c>
      <c r="K117" s="30">
        <v>5</v>
      </c>
      <c r="L117" s="30" t="s">
        <v>11573</v>
      </c>
      <c r="M117" s="37">
        <v>72.4</v>
      </c>
      <c r="N117" s="3" t="s">
        <v>10077</v>
      </c>
      <c r="O117" s="37">
        <v>84.2</v>
      </c>
      <c r="P117" s="3" t="s">
        <v>119</v>
      </c>
      <c r="Q117" s="37">
        <v>98.5</v>
      </c>
      <c r="R117" s="3" t="s">
        <v>11625</v>
      </c>
      <c r="S117" s="38">
        <v>29.6</v>
      </c>
      <c r="T117" s="3" t="s">
        <v>11935</v>
      </c>
      <c r="U117" s="37">
        <v>14.2</v>
      </c>
      <c r="V117" s="3" t="s">
        <v>11936</v>
      </c>
      <c r="W117" s="37">
        <v>13.8</v>
      </c>
      <c r="X117" s="3" t="s">
        <v>11937</v>
      </c>
      <c r="Y117" s="37">
        <v>27.6</v>
      </c>
      <c r="Z117" s="3" t="s">
        <v>11938</v>
      </c>
      <c r="AA117" s="3">
        <v>17.2</v>
      </c>
      <c r="AB117" s="3" t="s">
        <v>11847</v>
      </c>
      <c r="AC117" s="3">
        <v>74.8</v>
      </c>
      <c r="AD117" s="3" t="s">
        <v>11939</v>
      </c>
      <c r="AE117" s="43">
        <v>58</v>
      </c>
    </row>
    <row r="118" ht="29.1" customHeight="1" spans="1:31">
      <c r="A118" s="26" t="s">
        <v>11940</v>
      </c>
      <c r="B118" s="27" t="s">
        <v>11702</v>
      </c>
      <c r="C118" s="28" t="s">
        <v>10312</v>
      </c>
      <c r="D118" s="27" t="s">
        <v>11702</v>
      </c>
      <c r="E118" s="28" cm="1">
        <f ca="1" t="array" ref="E118">SUMPRODUCT(--ISNUMBER(SEARCH(MID(C118,ROW(INDIRECT("1:"&amp;LEN(C118))),1),全球排名!D116)))</f>
        <v>17</v>
      </c>
      <c r="F118" s="29" t="s">
        <v>7026</v>
      </c>
      <c r="G118" s="29" t="s">
        <v>74</v>
      </c>
      <c r="H118" s="30" t="s">
        <v>11592</v>
      </c>
      <c r="I118" s="30" t="s">
        <v>11572</v>
      </c>
      <c r="J118" s="30" t="s">
        <v>11568</v>
      </c>
      <c r="K118" s="30">
        <v>5</v>
      </c>
      <c r="L118" s="30" t="s">
        <v>11573</v>
      </c>
      <c r="M118" s="37">
        <v>32.1</v>
      </c>
      <c r="N118" s="3" t="s">
        <v>11941</v>
      </c>
      <c r="O118" s="37">
        <v>47.4</v>
      </c>
      <c r="P118" s="3" t="s">
        <v>11942</v>
      </c>
      <c r="Q118" s="37">
        <v>3.7</v>
      </c>
      <c r="R118" s="3" t="s">
        <v>11619</v>
      </c>
      <c r="S118" s="38">
        <v>98.3</v>
      </c>
      <c r="T118" s="3" t="s">
        <v>126</v>
      </c>
      <c r="U118" s="37">
        <v>99.7</v>
      </c>
      <c r="V118" s="3" t="s">
        <v>11668</v>
      </c>
      <c r="W118" s="37">
        <v>54.6</v>
      </c>
      <c r="X118" s="3" t="s">
        <v>11943</v>
      </c>
      <c r="Y118" s="37">
        <v>56.4</v>
      </c>
      <c r="Z118" s="3" t="s">
        <v>11673</v>
      </c>
      <c r="AA118" s="3">
        <v>93.3</v>
      </c>
      <c r="AB118" s="3" t="s">
        <v>126</v>
      </c>
      <c r="AC118" s="3">
        <v>99.6</v>
      </c>
      <c r="AD118" s="3" t="s">
        <v>2369</v>
      </c>
      <c r="AE118" s="43">
        <v>57.4</v>
      </c>
    </row>
    <row r="119" ht="29.1" customHeight="1" spans="1:31">
      <c r="A119" s="26" t="s">
        <v>11597</v>
      </c>
      <c r="B119" s="27" t="s">
        <v>263</v>
      </c>
      <c r="C119" s="28" t="s">
        <v>262</v>
      </c>
      <c r="D119" s="27" t="s">
        <v>263</v>
      </c>
      <c r="E119" s="28" cm="1">
        <f ca="1" t="array" ref="E119">SUMPRODUCT(--ISNUMBER(SEARCH(MID(C119,ROW(INDIRECT("1:"&amp;LEN(C119))),1),全球排名!D117)))</f>
        <v>19</v>
      </c>
      <c r="F119" s="29" t="s">
        <v>11929</v>
      </c>
      <c r="G119" s="29" t="s">
        <v>261</v>
      </c>
      <c r="H119" s="30" t="s">
        <v>11571</v>
      </c>
      <c r="I119" s="30" t="s">
        <v>7183</v>
      </c>
      <c r="J119" s="30" t="s">
        <v>11568</v>
      </c>
      <c r="K119" s="30">
        <v>5</v>
      </c>
      <c r="L119" s="30" t="s">
        <v>11573</v>
      </c>
      <c r="M119" s="37">
        <v>65.1</v>
      </c>
      <c r="N119" s="3" t="s">
        <v>353</v>
      </c>
      <c r="O119" s="37">
        <v>32.3</v>
      </c>
      <c r="P119" s="3" t="s">
        <v>11944</v>
      </c>
      <c r="Q119" s="37">
        <v>63.4</v>
      </c>
      <c r="R119" s="3" t="s">
        <v>11579</v>
      </c>
      <c r="S119" s="38">
        <v>49.8</v>
      </c>
      <c r="T119" s="3" t="s">
        <v>11945</v>
      </c>
      <c r="U119" s="37">
        <v>71.5</v>
      </c>
      <c r="V119" s="3" t="s">
        <v>11943</v>
      </c>
      <c r="W119" s="37">
        <v>5.4</v>
      </c>
      <c r="X119" s="3" t="s">
        <v>11619</v>
      </c>
      <c r="Y119" s="37">
        <v>96</v>
      </c>
      <c r="Z119" s="3" t="s">
        <v>100</v>
      </c>
      <c r="AA119" s="3">
        <v>65.7</v>
      </c>
      <c r="AB119" s="3" t="s">
        <v>11668</v>
      </c>
      <c r="AC119" s="3">
        <v>82.7</v>
      </c>
      <c r="AD119" s="3" t="s">
        <v>10098</v>
      </c>
      <c r="AE119" s="43">
        <v>57.2</v>
      </c>
    </row>
    <row r="120" ht="29.1" customHeight="1" spans="1:31">
      <c r="A120" s="26" t="s">
        <v>11688</v>
      </c>
      <c r="B120" s="27" t="s">
        <v>170</v>
      </c>
      <c r="C120" s="28" t="s">
        <v>169</v>
      </c>
      <c r="D120" s="27" t="s">
        <v>170</v>
      </c>
      <c r="E120" s="28" cm="1">
        <f ca="1" t="array" ref="E120">SUMPRODUCT(--ISNUMBER(SEARCH(MID(C120,ROW(INDIRECT("1:"&amp;LEN(C120))),1),全球排名!D118)))</f>
        <v>26</v>
      </c>
      <c r="F120" s="29" t="s">
        <v>11566</v>
      </c>
      <c r="G120" s="29" t="s">
        <v>40</v>
      </c>
      <c r="H120" s="30" t="s">
        <v>11592</v>
      </c>
      <c r="I120" s="30" t="s">
        <v>11572</v>
      </c>
      <c r="J120" s="30" t="s">
        <v>11568</v>
      </c>
      <c r="K120" s="30">
        <v>5</v>
      </c>
      <c r="L120" s="30" t="s">
        <v>11569</v>
      </c>
      <c r="M120" s="37">
        <v>52.5</v>
      </c>
      <c r="N120" s="3" t="s">
        <v>11946</v>
      </c>
      <c r="O120" s="37">
        <v>47.6</v>
      </c>
      <c r="P120" s="3" t="s">
        <v>854</v>
      </c>
      <c r="Q120" s="37">
        <v>21.7</v>
      </c>
      <c r="R120" s="3" t="s">
        <v>11765</v>
      </c>
      <c r="S120" s="38">
        <v>68</v>
      </c>
      <c r="T120" s="3" t="s">
        <v>11594</v>
      </c>
      <c r="U120" s="37">
        <v>31.8</v>
      </c>
      <c r="V120" s="3" t="s">
        <v>11938</v>
      </c>
      <c r="W120" s="37">
        <v>73.5</v>
      </c>
      <c r="X120" s="3" t="s">
        <v>11845</v>
      </c>
      <c r="Y120" s="37">
        <v>62.8</v>
      </c>
      <c r="Z120" s="3" t="s">
        <v>11947</v>
      </c>
      <c r="AA120" s="3">
        <v>93.1</v>
      </c>
      <c r="AB120" s="3" t="s">
        <v>2411</v>
      </c>
      <c r="AC120" s="3">
        <v>98.9</v>
      </c>
      <c r="AD120" s="3" t="s">
        <v>2372</v>
      </c>
      <c r="AE120" s="43">
        <v>57.1</v>
      </c>
    </row>
    <row r="121" ht="29.1" customHeight="1" spans="1:31">
      <c r="A121" s="26" t="s">
        <v>11825</v>
      </c>
      <c r="B121" s="27" t="s">
        <v>304</v>
      </c>
      <c r="C121" s="28" t="s">
        <v>303</v>
      </c>
      <c r="D121" s="27" t="s">
        <v>304</v>
      </c>
      <c r="E121" s="28" cm="1">
        <f ca="1" t="array" ref="E121">SUMPRODUCT(--ISNUMBER(SEARCH(MID(C121,ROW(INDIRECT("1:"&amp;LEN(C121))),1),全球排名!D119)))</f>
        <v>16</v>
      </c>
      <c r="F121" s="29" t="s">
        <v>11948</v>
      </c>
      <c r="G121" s="29" t="s">
        <v>302</v>
      </c>
      <c r="H121" s="30" t="s">
        <v>11571</v>
      </c>
      <c r="I121" s="30" t="s">
        <v>11572</v>
      </c>
      <c r="J121" s="30" t="s">
        <v>11568</v>
      </c>
      <c r="K121" s="30">
        <v>5</v>
      </c>
      <c r="L121" s="30" t="s">
        <v>11573</v>
      </c>
      <c r="M121" s="37">
        <v>55.8</v>
      </c>
      <c r="N121" s="3" t="s">
        <v>187</v>
      </c>
      <c r="O121" s="37">
        <v>11.2</v>
      </c>
      <c r="P121" s="3" t="s">
        <v>11949</v>
      </c>
      <c r="Q121" s="37">
        <v>81.7</v>
      </c>
      <c r="R121" s="3" t="s">
        <v>11729</v>
      </c>
      <c r="S121" s="38">
        <v>64.2</v>
      </c>
      <c r="T121" s="3" t="s">
        <v>854</v>
      </c>
      <c r="U121" s="37">
        <v>86.1</v>
      </c>
      <c r="V121" s="3" t="s">
        <v>439</v>
      </c>
      <c r="W121" s="37">
        <v>25.4</v>
      </c>
      <c r="X121" s="3" t="s">
        <v>1037</v>
      </c>
      <c r="Y121" s="37">
        <v>95.9</v>
      </c>
      <c r="Z121" s="3" t="s">
        <v>144</v>
      </c>
      <c r="AA121" s="3">
        <v>41.8</v>
      </c>
      <c r="AB121" s="3" t="s">
        <v>11859</v>
      </c>
      <c r="AC121" s="3">
        <v>91.8</v>
      </c>
      <c r="AD121" s="3" t="s">
        <v>11950</v>
      </c>
      <c r="AE121" s="43">
        <v>56.9</v>
      </c>
    </row>
    <row r="122" ht="29.1" customHeight="1" spans="1:31">
      <c r="A122" s="26" t="s">
        <v>2441</v>
      </c>
      <c r="B122" s="27" t="s">
        <v>396</v>
      </c>
      <c r="C122" s="28" t="s">
        <v>395</v>
      </c>
      <c r="D122" s="27" t="s">
        <v>396</v>
      </c>
      <c r="E122" s="28" cm="1">
        <f ca="1" t="array" ref="E122">SUMPRODUCT(--ISNUMBER(SEARCH(MID(C122,ROW(INDIRECT("1:"&amp;LEN(C122))),1),全球排名!D120)))</f>
        <v>15</v>
      </c>
      <c r="F122" s="29" t="s">
        <v>11820</v>
      </c>
      <c r="G122" s="29" t="s">
        <v>131</v>
      </c>
      <c r="H122" s="30" t="s">
        <v>11571</v>
      </c>
      <c r="I122" s="30" t="s">
        <v>7183</v>
      </c>
      <c r="J122" s="30" t="s">
        <v>11568</v>
      </c>
      <c r="K122" s="30">
        <v>4</v>
      </c>
      <c r="L122" s="30" t="s">
        <v>11573</v>
      </c>
      <c r="M122" s="37">
        <v>54.1</v>
      </c>
      <c r="N122" s="3" t="s">
        <v>11608</v>
      </c>
      <c r="O122" s="37">
        <v>15.2</v>
      </c>
      <c r="P122" s="3" t="s">
        <v>11924</v>
      </c>
      <c r="Q122" s="37">
        <v>28.2</v>
      </c>
      <c r="R122" s="3" t="s">
        <v>11924</v>
      </c>
      <c r="S122" s="38">
        <v>71.9</v>
      </c>
      <c r="T122" s="3" t="s">
        <v>11795</v>
      </c>
      <c r="U122" s="37">
        <v>81.5</v>
      </c>
      <c r="V122" s="3" t="s">
        <v>11579</v>
      </c>
      <c r="W122" s="37">
        <v>84.1</v>
      </c>
      <c r="X122" s="3" t="s">
        <v>11730</v>
      </c>
      <c r="Y122" s="37">
        <v>95.3</v>
      </c>
      <c r="Z122" s="3" t="s">
        <v>141</v>
      </c>
      <c r="AA122" s="3">
        <v>76.2</v>
      </c>
      <c r="AB122" s="3" t="s">
        <v>85</v>
      </c>
      <c r="AC122" s="3">
        <v>75.1</v>
      </c>
      <c r="AD122" s="3" t="s">
        <v>11951</v>
      </c>
      <c r="AE122" s="43">
        <v>56.8</v>
      </c>
    </row>
    <row r="123" ht="29.1" customHeight="1" spans="1:31">
      <c r="A123" s="26" t="s">
        <v>11952</v>
      </c>
      <c r="B123" s="27" t="s">
        <v>11953</v>
      </c>
      <c r="C123" s="28" t="s">
        <v>11954</v>
      </c>
      <c r="D123" s="27" t="s">
        <v>11953</v>
      </c>
      <c r="E123" s="28" cm="1">
        <f ca="1" t="array" ref="E123">SUMPRODUCT(--ISNUMBER(SEARCH(MID(C123,ROW(INDIRECT("1:"&amp;LEN(C123))),1),全球排名!D121)))</f>
        <v>27</v>
      </c>
      <c r="F123" s="29" t="s">
        <v>8311</v>
      </c>
      <c r="G123" s="29" t="s">
        <v>96</v>
      </c>
      <c r="H123" s="30" t="s">
        <v>11571</v>
      </c>
      <c r="I123" s="30" t="s">
        <v>7183</v>
      </c>
      <c r="J123" s="30" t="s">
        <v>11568</v>
      </c>
      <c r="K123" s="30">
        <v>4</v>
      </c>
      <c r="L123" s="30" t="s">
        <v>11573</v>
      </c>
      <c r="M123" s="37">
        <v>45.6</v>
      </c>
      <c r="N123" s="3" t="s">
        <v>1817</v>
      </c>
      <c r="O123" s="37">
        <v>76.8</v>
      </c>
      <c r="P123" s="3" t="s">
        <v>11647</v>
      </c>
      <c r="Q123" s="37">
        <v>36</v>
      </c>
      <c r="R123" s="3" t="s">
        <v>11955</v>
      </c>
      <c r="S123" s="38">
        <v>71.9</v>
      </c>
      <c r="T123" s="3" t="s">
        <v>187</v>
      </c>
      <c r="U123" s="37">
        <v>70.4</v>
      </c>
      <c r="V123" s="3" t="s">
        <v>394</v>
      </c>
      <c r="W123" s="37">
        <v>46.7</v>
      </c>
      <c r="X123" s="3" t="s">
        <v>11956</v>
      </c>
      <c r="Y123" s="37">
        <v>76</v>
      </c>
      <c r="Z123" s="3" t="s">
        <v>11620</v>
      </c>
      <c r="AA123" s="3">
        <v>38.7</v>
      </c>
      <c r="AB123" s="3" t="s">
        <v>1905</v>
      </c>
      <c r="AC123" s="3">
        <v>23.9</v>
      </c>
      <c r="AD123" s="3" t="s">
        <v>11957</v>
      </c>
      <c r="AE123" s="43">
        <v>56.4</v>
      </c>
    </row>
    <row r="124" ht="29.1" customHeight="1" spans="1:31">
      <c r="A124" s="26" t="s">
        <v>11958</v>
      </c>
      <c r="B124" s="27" t="s">
        <v>2398</v>
      </c>
      <c r="C124" s="28" t="s">
        <v>2397</v>
      </c>
      <c r="D124" s="27" t="s">
        <v>2398</v>
      </c>
      <c r="E124" s="28" cm="1">
        <f ca="1" t="array" ref="E124">SUMPRODUCT(--ISNUMBER(SEARCH(MID(C124,ROW(INDIRECT("1:"&amp;LEN(C124))),1),全球排名!D122)))</f>
        <v>21</v>
      </c>
      <c r="F124" s="29" t="s">
        <v>8311</v>
      </c>
      <c r="G124" s="29" t="s">
        <v>96</v>
      </c>
      <c r="H124" s="30" t="s">
        <v>11592</v>
      </c>
      <c r="I124" s="30" t="s">
        <v>11572</v>
      </c>
      <c r="J124" s="30" t="s">
        <v>11568</v>
      </c>
      <c r="K124" s="30">
        <v>5</v>
      </c>
      <c r="L124" s="30" t="s">
        <v>11573</v>
      </c>
      <c r="M124" s="37">
        <v>90.2</v>
      </c>
      <c r="N124" s="3" t="s">
        <v>144</v>
      </c>
      <c r="O124" s="37">
        <v>65.9</v>
      </c>
      <c r="P124" s="3" t="s">
        <v>2398</v>
      </c>
      <c r="Q124" s="37">
        <v>7.6</v>
      </c>
      <c r="R124" s="3" t="s">
        <v>11619</v>
      </c>
      <c r="S124" s="38">
        <v>31.3</v>
      </c>
      <c r="T124" s="3" t="s">
        <v>11874</v>
      </c>
      <c r="U124" s="37">
        <v>68.1</v>
      </c>
      <c r="V124" s="3" t="s">
        <v>11801</v>
      </c>
      <c r="W124" s="37">
        <v>31.5</v>
      </c>
      <c r="X124" s="3" t="s">
        <v>11959</v>
      </c>
      <c r="Y124" s="37">
        <v>86</v>
      </c>
      <c r="Z124" s="3" t="s">
        <v>11576</v>
      </c>
      <c r="AA124" s="3">
        <v>14.4</v>
      </c>
      <c r="AB124" s="3" t="s">
        <v>11960</v>
      </c>
      <c r="AC124" s="3">
        <v>37.5</v>
      </c>
      <c r="AD124" s="3" t="s">
        <v>11961</v>
      </c>
      <c r="AE124" s="43">
        <v>56.3</v>
      </c>
    </row>
    <row r="125" ht="29.1" customHeight="1" spans="1:31">
      <c r="A125" s="26" t="s">
        <v>11883</v>
      </c>
      <c r="B125" s="27" t="s">
        <v>381</v>
      </c>
      <c r="C125" s="28" t="s">
        <v>380</v>
      </c>
      <c r="D125" s="27" t="s">
        <v>381</v>
      </c>
      <c r="E125" s="28" cm="1">
        <f ca="1" t="array" ref="E125">SUMPRODUCT(--ISNUMBER(SEARCH(MID(C125,ROW(INDIRECT("1:"&amp;LEN(C125))),1),全球排名!D123)))</f>
        <v>23</v>
      </c>
      <c r="F125" s="29" t="s">
        <v>11923</v>
      </c>
      <c r="G125" s="29" t="s">
        <v>270</v>
      </c>
      <c r="H125" s="30" t="s">
        <v>11567</v>
      </c>
      <c r="I125" s="30" t="s">
        <v>11587</v>
      </c>
      <c r="J125" s="30" t="s">
        <v>11568</v>
      </c>
      <c r="K125" s="30">
        <v>5</v>
      </c>
      <c r="L125" s="30" t="s">
        <v>11573</v>
      </c>
      <c r="M125" s="37">
        <v>32.5</v>
      </c>
      <c r="N125" s="3" t="s">
        <v>11721</v>
      </c>
      <c r="O125" s="37">
        <v>16.3</v>
      </c>
      <c r="P125" s="3" t="s">
        <v>11962</v>
      </c>
      <c r="Q125" s="37">
        <v>99.8</v>
      </c>
      <c r="R125" s="3" t="s">
        <v>11602</v>
      </c>
      <c r="S125" s="38">
        <v>83.4</v>
      </c>
      <c r="T125" s="3" t="s">
        <v>11690</v>
      </c>
      <c r="U125" s="37">
        <v>100</v>
      </c>
      <c r="V125" s="3" t="s">
        <v>161</v>
      </c>
      <c r="W125" s="37">
        <v>82</v>
      </c>
      <c r="X125" s="3" t="s">
        <v>2441</v>
      </c>
      <c r="Y125" s="37">
        <v>71.6</v>
      </c>
      <c r="Z125" s="3" t="s">
        <v>11689</v>
      </c>
      <c r="AA125" s="3">
        <v>28.9</v>
      </c>
      <c r="AB125" s="3" t="s">
        <v>394</v>
      </c>
      <c r="AC125" s="3">
        <v>54.9</v>
      </c>
      <c r="AD125" s="3" t="s">
        <v>11963</v>
      </c>
      <c r="AE125" s="43">
        <v>56.2</v>
      </c>
    </row>
    <row r="126" ht="29.1" customHeight="1" spans="1:31">
      <c r="A126" s="26" t="s">
        <v>11870</v>
      </c>
      <c r="B126" s="27" t="s">
        <v>291</v>
      </c>
      <c r="C126" s="28" t="s">
        <v>290</v>
      </c>
      <c r="D126" s="27" t="s">
        <v>291</v>
      </c>
      <c r="E126" s="28" cm="1">
        <f ca="1" t="array" ref="E126">SUMPRODUCT(--ISNUMBER(SEARCH(MID(C126,ROW(INDIRECT("1:"&amp;LEN(C126))),1),全球排名!D124)))</f>
        <v>18</v>
      </c>
      <c r="F126" s="29" t="s">
        <v>11570</v>
      </c>
      <c r="G126" s="29" t="s">
        <v>36</v>
      </c>
      <c r="H126" s="30" t="s">
        <v>11571</v>
      </c>
      <c r="I126" s="30" t="s">
        <v>11572</v>
      </c>
      <c r="J126" s="30" t="s">
        <v>11568</v>
      </c>
      <c r="K126" s="30">
        <v>4</v>
      </c>
      <c r="L126" s="30" t="s">
        <v>11573</v>
      </c>
      <c r="M126" s="37">
        <v>39.7</v>
      </c>
      <c r="N126" s="3" t="s">
        <v>1638</v>
      </c>
      <c r="O126" s="37">
        <v>40.2</v>
      </c>
      <c r="P126" s="3" t="s">
        <v>2392</v>
      </c>
      <c r="Q126" s="37">
        <v>25.2</v>
      </c>
      <c r="R126" s="3" t="s">
        <v>11964</v>
      </c>
      <c r="S126" s="38">
        <v>79.3</v>
      </c>
      <c r="T126" s="3" t="s">
        <v>263</v>
      </c>
      <c r="U126" s="37">
        <v>93.6</v>
      </c>
      <c r="V126" s="3" t="s">
        <v>11594</v>
      </c>
      <c r="W126" s="37">
        <v>90.6</v>
      </c>
      <c r="X126" s="3" t="s">
        <v>170</v>
      </c>
      <c r="Y126" s="37">
        <v>75.3</v>
      </c>
      <c r="Z126" s="3" t="s">
        <v>11965</v>
      </c>
      <c r="AA126" s="3">
        <v>20.7</v>
      </c>
      <c r="AB126" s="3" t="s">
        <v>11966</v>
      </c>
      <c r="AC126" s="3">
        <v>98</v>
      </c>
      <c r="AD126" s="3" t="s">
        <v>2433</v>
      </c>
      <c r="AE126" s="43">
        <v>55.7</v>
      </c>
    </row>
    <row r="127" ht="29.1" customHeight="1" spans="1:31">
      <c r="A127" s="26" t="s">
        <v>187</v>
      </c>
      <c r="B127" s="27" t="s">
        <v>11967</v>
      </c>
      <c r="C127" s="28" t="s">
        <v>10329</v>
      </c>
      <c r="D127" s="27" t="s">
        <v>11967</v>
      </c>
      <c r="E127" s="28" cm="1">
        <f ca="1" t="array" ref="E127">SUMPRODUCT(--ISNUMBER(SEARCH(MID(C127,ROW(INDIRECT("1:"&amp;LEN(C127))),1),全球排名!D125)))</f>
        <v>14</v>
      </c>
      <c r="F127" s="29" t="s">
        <v>11968</v>
      </c>
      <c r="G127" s="29" t="s">
        <v>405</v>
      </c>
      <c r="H127" s="30" t="s">
        <v>11592</v>
      </c>
      <c r="I127" s="30" t="s">
        <v>11587</v>
      </c>
      <c r="J127" s="30" t="s">
        <v>11568</v>
      </c>
      <c r="K127" s="30">
        <v>5</v>
      </c>
      <c r="L127" s="30" t="s">
        <v>11573</v>
      </c>
      <c r="M127" s="37">
        <v>69.3</v>
      </c>
      <c r="N127" s="3" t="s">
        <v>11969</v>
      </c>
      <c r="O127" s="37">
        <v>71.2</v>
      </c>
      <c r="P127" s="3" t="s">
        <v>11690</v>
      </c>
      <c r="Q127" s="37">
        <v>5.2</v>
      </c>
      <c r="R127" s="3" t="s">
        <v>11619</v>
      </c>
      <c r="S127" s="38">
        <v>48.3</v>
      </c>
      <c r="T127" s="3" t="s">
        <v>11784</v>
      </c>
      <c r="U127" s="37">
        <v>63.8</v>
      </c>
      <c r="V127" s="3" t="s">
        <v>11970</v>
      </c>
      <c r="W127" s="37">
        <v>56.6</v>
      </c>
      <c r="X127" s="3" t="s">
        <v>2224</v>
      </c>
      <c r="Y127" s="37">
        <v>75.1</v>
      </c>
      <c r="Z127" s="3" t="s">
        <v>11859</v>
      </c>
      <c r="AA127" s="3">
        <v>36.9</v>
      </c>
      <c r="AB127" s="3" t="s">
        <v>11703</v>
      </c>
      <c r="AC127" s="3">
        <v>29.4</v>
      </c>
      <c r="AD127" s="3" t="s">
        <v>11971</v>
      </c>
      <c r="AE127" s="43">
        <v>55.2</v>
      </c>
    </row>
    <row r="128" ht="29.1" customHeight="1" spans="1:31">
      <c r="A128" s="26" t="s">
        <v>11795</v>
      </c>
      <c r="B128" s="27" t="s">
        <v>242</v>
      </c>
      <c r="C128" s="28" t="s">
        <v>922</v>
      </c>
      <c r="D128" s="27" t="s">
        <v>242</v>
      </c>
      <c r="E128" s="28" cm="1">
        <f ca="1" t="array" ref="E128">SUMPRODUCT(--ISNUMBER(SEARCH(MID(C128,ROW(INDIRECT("1:"&amp;LEN(C128))),1),全球排名!D126)))</f>
        <v>25</v>
      </c>
      <c r="F128" s="29" t="s">
        <v>11725</v>
      </c>
      <c r="G128" s="29" t="s">
        <v>156</v>
      </c>
      <c r="H128" s="30" t="s">
        <v>11567</v>
      </c>
      <c r="I128" s="30" t="s">
        <v>11587</v>
      </c>
      <c r="J128" s="30" t="s">
        <v>11568</v>
      </c>
      <c r="K128" s="30">
        <v>4</v>
      </c>
      <c r="L128" s="30" t="s">
        <v>11573</v>
      </c>
      <c r="M128" s="37">
        <v>29.3</v>
      </c>
      <c r="N128" s="3" t="s">
        <v>11972</v>
      </c>
      <c r="O128" s="37">
        <v>76.2</v>
      </c>
      <c r="P128" s="3" t="s">
        <v>436</v>
      </c>
      <c r="Q128" s="37">
        <v>40.4</v>
      </c>
      <c r="R128" s="3" t="s">
        <v>11745</v>
      </c>
      <c r="S128" s="38">
        <v>89.7</v>
      </c>
      <c r="T128" s="3" t="s">
        <v>309</v>
      </c>
      <c r="U128" s="37">
        <v>100</v>
      </c>
      <c r="V128" s="3" t="s">
        <v>126</v>
      </c>
      <c r="W128" s="37">
        <v>70.8</v>
      </c>
      <c r="X128" s="3" t="s">
        <v>11759</v>
      </c>
      <c r="Y128" s="37">
        <v>40.1</v>
      </c>
      <c r="Z128" s="3" t="s">
        <v>11744</v>
      </c>
      <c r="AA128" s="3">
        <v>19.7</v>
      </c>
      <c r="AB128" s="3" t="s">
        <v>1989</v>
      </c>
      <c r="AC128" s="3">
        <v>18</v>
      </c>
      <c r="AD128" s="3" t="s">
        <v>11875</v>
      </c>
      <c r="AE128" s="43">
        <v>55</v>
      </c>
    </row>
    <row r="129" ht="29.1" customHeight="1" spans="1:31">
      <c r="A129" s="26" t="s">
        <v>250</v>
      </c>
      <c r="B129" s="27" t="s">
        <v>242</v>
      </c>
      <c r="C129" s="28" t="s">
        <v>241</v>
      </c>
      <c r="D129" s="27" t="s">
        <v>242</v>
      </c>
      <c r="E129" s="28" cm="1">
        <f ca="1" t="array" ref="E129">SUMPRODUCT(--ISNUMBER(SEARCH(MID(C129,ROW(INDIRECT("1:"&amp;LEN(C129))),1),全球排名!D127)))</f>
        <v>17</v>
      </c>
      <c r="F129" s="29" t="s">
        <v>11586</v>
      </c>
      <c r="G129" s="29" t="s">
        <v>113</v>
      </c>
      <c r="H129" s="30" t="s">
        <v>11567</v>
      </c>
      <c r="I129" s="30" t="s">
        <v>11572</v>
      </c>
      <c r="J129" s="30" t="s">
        <v>11568</v>
      </c>
      <c r="K129" s="30">
        <v>5</v>
      </c>
      <c r="L129" s="30" t="s">
        <v>11573</v>
      </c>
      <c r="M129" s="37">
        <v>27.8</v>
      </c>
      <c r="N129" s="3" t="s">
        <v>11973</v>
      </c>
      <c r="O129" s="37">
        <v>17.8</v>
      </c>
      <c r="P129" s="3" t="s">
        <v>11974</v>
      </c>
      <c r="Q129" s="37">
        <v>57.4</v>
      </c>
      <c r="R129" s="3" t="s">
        <v>11975</v>
      </c>
      <c r="S129" s="38">
        <v>96.5</v>
      </c>
      <c r="T129" s="3" t="s">
        <v>11578</v>
      </c>
      <c r="U129" s="37">
        <v>100</v>
      </c>
      <c r="V129" s="3" t="s">
        <v>11669</v>
      </c>
      <c r="W129" s="37">
        <v>85</v>
      </c>
      <c r="X129" s="3" t="s">
        <v>11827</v>
      </c>
      <c r="Y129" s="37">
        <v>74.4</v>
      </c>
      <c r="Z129" s="3" t="s">
        <v>11706</v>
      </c>
      <c r="AA129" s="3">
        <v>41.1</v>
      </c>
      <c r="AB129" s="3" t="s">
        <v>11758</v>
      </c>
      <c r="AC129" s="3">
        <v>70.4</v>
      </c>
      <c r="AD129" s="3" t="s">
        <v>10115</v>
      </c>
      <c r="AE129" s="43">
        <v>55</v>
      </c>
    </row>
    <row r="130" ht="29.1" customHeight="1" spans="1:31">
      <c r="A130" s="26" t="s">
        <v>11958</v>
      </c>
      <c r="B130" s="27" t="s">
        <v>193</v>
      </c>
      <c r="C130" s="28" t="s">
        <v>192</v>
      </c>
      <c r="D130" s="27" t="s">
        <v>193</v>
      </c>
      <c r="E130" s="28" cm="1">
        <f ca="1" t="array" ref="E130">SUMPRODUCT(--ISNUMBER(SEARCH(MID(C130,ROW(INDIRECT("1:"&amp;LEN(C130))),1),全球排名!D128)))</f>
        <v>15</v>
      </c>
      <c r="F130" s="29" t="s">
        <v>11725</v>
      </c>
      <c r="G130" s="29" t="s">
        <v>156</v>
      </c>
      <c r="H130" s="30" t="s">
        <v>11592</v>
      </c>
      <c r="I130" s="30" t="s">
        <v>11572</v>
      </c>
      <c r="J130" s="30" t="s">
        <v>11568</v>
      </c>
      <c r="K130" s="30">
        <v>5</v>
      </c>
      <c r="L130" s="30" t="s">
        <v>11573</v>
      </c>
      <c r="M130" s="37">
        <v>69.1</v>
      </c>
      <c r="N130" s="3" t="s">
        <v>11711</v>
      </c>
      <c r="O130" s="37">
        <v>26.8</v>
      </c>
      <c r="P130" s="3" t="s">
        <v>11755</v>
      </c>
      <c r="Q130" s="37">
        <v>20.2</v>
      </c>
      <c r="R130" s="3" t="s">
        <v>11976</v>
      </c>
      <c r="S130" s="38">
        <v>62.7</v>
      </c>
      <c r="T130" s="3" t="s">
        <v>11734</v>
      </c>
      <c r="U130" s="37">
        <v>85.5</v>
      </c>
      <c r="V130" s="3" t="s">
        <v>11880</v>
      </c>
      <c r="W130" s="37">
        <v>50.2</v>
      </c>
      <c r="X130" s="3" t="s">
        <v>11679</v>
      </c>
      <c r="Y130" s="37">
        <v>93.7</v>
      </c>
      <c r="Z130" s="3" t="s">
        <v>119</v>
      </c>
      <c r="AA130" s="3">
        <v>26.9</v>
      </c>
      <c r="AB130" s="3" t="s">
        <v>11789</v>
      </c>
      <c r="AC130" s="3">
        <v>46</v>
      </c>
      <c r="AD130" s="3" t="s">
        <v>11977</v>
      </c>
      <c r="AE130" s="43">
        <v>54.8</v>
      </c>
    </row>
    <row r="131" ht="29.1" customHeight="1" spans="1:31">
      <c r="A131" s="26" t="s">
        <v>2398</v>
      </c>
      <c r="B131" s="27" t="s">
        <v>193</v>
      </c>
      <c r="C131" s="28" t="s">
        <v>225</v>
      </c>
      <c r="D131" s="27" t="s">
        <v>193</v>
      </c>
      <c r="E131" s="28" cm="1">
        <f ca="1" t="array" ref="E131">SUMPRODUCT(--ISNUMBER(SEARCH(MID(C131,ROW(INDIRECT("1:"&amp;LEN(C131))),1),全球排名!D129)))</f>
        <v>14</v>
      </c>
      <c r="F131" s="29" t="s">
        <v>11586</v>
      </c>
      <c r="G131" s="29" t="s">
        <v>113</v>
      </c>
      <c r="H131" s="30" t="s">
        <v>11567</v>
      </c>
      <c r="I131" s="30" t="s">
        <v>11587</v>
      </c>
      <c r="J131" s="30" t="s">
        <v>11568</v>
      </c>
      <c r="K131" s="30">
        <v>5</v>
      </c>
      <c r="L131" s="30" t="s">
        <v>11573</v>
      </c>
      <c r="M131" s="37">
        <v>30.5</v>
      </c>
      <c r="N131" s="3" t="s">
        <v>2677</v>
      </c>
      <c r="O131" s="37">
        <v>24.4</v>
      </c>
      <c r="P131" s="3" t="s">
        <v>11978</v>
      </c>
      <c r="Q131" s="37">
        <v>54.6</v>
      </c>
      <c r="R131" s="3" t="s">
        <v>2046</v>
      </c>
      <c r="S131" s="38">
        <v>99.2</v>
      </c>
      <c r="T131" s="3" t="s">
        <v>10061</v>
      </c>
      <c r="U131" s="37">
        <v>100</v>
      </c>
      <c r="V131" s="3" t="s">
        <v>123</v>
      </c>
      <c r="W131" s="37">
        <v>36.9</v>
      </c>
      <c r="X131" s="3" t="s">
        <v>11979</v>
      </c>
      <c r="Y131" s="37">
        <v>89.1</v>
      </c>
      <c r="Z131" s="3" t="s">
        <v>2423</v>
      </c>
      <c r="AA131" s="3">
        <v>26.1</v>
      </c>
      <c r="AB131" s="3" t="s">
        <v>11781</v>
      </c>
      <c r="AC131" s="3">
        <v>73.6</v>
      </c>
      <c r="AD131" s="3" t="s">
        <v>11814</v>
      </c>
      <c r="AE131" s="43">
        <v>54.8</v>
      </c>
    </row>
    <row r="132" ht="29.1" customHeight="1" spans="1:31">
      <c r="A132" s="26" t="s">
        <v>10081</v>
      </c>
      <c r="B132" s="27" t="s">
        <v>1897</v>
      </c>
      <c r="C132" s="28" t="s">
        <v>1896</v>
      </c>
      <c r="D132" s="27" t="s">
        <v>1897</v>
      </c>
      <c r="E132" s="28" cm="1">
        <f ca="1" t="array" ref="E132">SUMPRODUCT(--ISNUMBER(SEARCH(MID(C132,ROW(INDIRECT("1:"&amp;LEN(C132))),1),全球排名!D130)))</f>
        <v>19</v>
      </c>
      <c r="F132" s="29" t="s">
        <v>11586</v>
      </c>
      <c r="G132" s="29" t="s">
        <v>113</v>
      </c>
      <c r="H132" s="30" t="s">
        <v>11571</v>
      </c>
      <c r="I132" s="30" t="s">
        <v>11572</v>
      </c>
      <c r="J132" s="30" t="s">
        <v>11568</v>
      </c>
      <c r="K132" s="30">
        <v>5</v>
      </c>
      <c r="L132" s="30" t="s">
        <v>11573</v>
      </c>
      <c r="M132" s="37">
        <v>45.1</v>
      </c>
      <c r="N132" s="3" t="s">
        <v>11630</v>
      </c>
      <c r="O132" s="37">
        <v>14.1</v>
      </c>
      <c r="P132" s="3" t="s">
        <v>11980</v>
      </c>
      <c r="Q132" s="37">
        <v>42</v>
      </c>
      <c r="R132" s="3" t="s">
        <v>752</v>
      </c>
      <c r="S132" s="38">
        <v>75.4</v>
      </c>
      <c r="T132" s="3" t="s">
        <v>11677</v>
      </c>
      <c r="U132" s="37">
        <v>100</v>
      </c>
      <c r="V132" s="3" t="s">
        <v>11583</v>
      </c>
      <c r="W132" s="37">
        <v>96.3</v>
      </c>
      <c r="X132" s="3" t="s">
        <v>11710</v>
      </c>
      <c r="Y132" s="37">
        <v>87.3</v>
      </c>
      <c r="Z132" s="3" t="s">
        <v>11690</v>
      </c>
      <c r="AA132" s="3">
        <v>31</v>
      </c>
      <c r="AB132" s="3" t="s">
        <v>11981</v>
      </c>
      <c r="AC132" s="3">
        <v>63.1</v>
      </c>
      <c r="AD132" s="3" t="s">
        <v>11982</v>
      </c>
      <c r="AE132" s="43">
        <v>54.2</v>
      </c>
    </row>
    <row r="133" ht="29.1" customHeight="1" spans="1:31">
      <c r="A133" s="26" t="s">
        <v>10081</v>
      </c>
      <c r="B133" s="27" t="s">
        <v>792</v>
      </c>
      <c r="C133" s="28" t="s">
        <v>791</v>
      </c>
      <c r="D133" s="27" t="s">
        <v>792</v>
      </c>
      <c r="E133" s="28" cm="1">
        <f ca="1" t="array" ref="E133">SUMPRODUCT(--ISNUMBER(SEARCH(MID(C133,ROW(INDIRECT("1:"&amp;LEN(C133))),1),全球排名!D131)))</f>
        <v>29</v>
      </c>
      <c r="F133" s="29" t="s">
        <v>11820</v>
      </c>
      <c r="G133" s="29" t="s">
        <v>131</v>
      </c>
      <c r="H133" s="30" t="s">
        <v>11567</v>
      </c>
      <c r="I133" s="30" t="s">
        <v>11587</v>
      </c>
      <c r="J133" s="30" t="s">
        <v>11568</v>
      </c>
      <c r="K133" s="30">
        <v>5</v>
      </c>
      <c r="L133" s="30" t="s">
        <v>11569</v>
      </c>
      <c r="M133" s="37">
        <v>26.6</v>
      </c>
      <c r="N133" s="3" t="s">
        <v>11983</v>
      </c>
      <c r="O133" s="37">
        <v>51.5</v>
      </c>
      <c r="P133" s="3" t="s">
        <v>11984</v>
      </c>
      <c r="Q133" s="37">
        <v>51.1</v>
      </c>
      <c r="R133" s="3" t="s">
        <v>1953</v>
      </c>
      <c r="S133" s="38">
        <v>80.9</v>
      </c>
      <c r="T133" s="3" t="s">
        <v>11671</v>
      </c>
      <c r="U133" s="37">
        <v>100</v>
      </c>
      <c r="V133" s="3" t="s">
        <v>11651</v>
      </c>
      <c r="W133" s="37">
        <v>67.4</v>
      </c>
      <c r="X133" s="3" t="s">
        <v>11778</v>
      </c>
      <c r="Y133" s="37">
        <v>52.2</v>
      </c>
      <c r="Z133" s="3" t="s">
        <v>1486</v>
      </c>
      <c r="AA133" s="3">
        <v>28.7</v>
      </c>
      <c r="AB133" s="3" t="s">
        <v>11766</v>
      </c>
      <c r="AC133" s="3">
        <v>82.9</v>
      </c>
      <c r="AD133" s="3" t="s">
        <v>11729</v>
      </c>
      <c r="AE133" s="43">
        <v>54</v>
      </c>
    </row>
    <row r="134" ht="29.1" customHeight="1" spans="1:31">
      <c r="A134" s="26" t="s">
        <v>11985</v>
      </c>
      <c r="B134" s="27" t="s">
        <v>300</v>
      </c>
      <c r="C134" s="28" t="s">
        <v>392</v>
      </c>
      <c r="D134" s="27" t="s">
        <v>300</v>
      </c>
      <c r="E134" s="28" cm="1">
        <f ca="1" t="array" ref="E134">SUMPRODUCT(--ISNUMBER(SEARCH(MID(C134,ROW(INDIRECT("1:"&amp;LEN(C134))),1),全球排名!D132)))</f>
        <v>17</v>
      </c>
      <c r="F134" s="29" t="s">
        <v>8491</v>
      </c>
      <c r="G134" s="29" t="s">
        <v>121</v>
      </c>
      <c r="H134" s="30" t="s">
        <v>11571</v>
      </c>
      <c r="I134" s="30" t="s">
        <v>11572</v>
      </c>
      <c r="J134" s="30" t="s">
        <v>11568</v>
      </c>
      <c r="K134" s="30">
        <v>4</v>
      </c>
      <c r="L134" s="30" t="s">
        <v>11573</v>
      </c>
      <c r="M134" s="37">
        <v>31.6</v>
      </c>
      <c r="N134" s="3" t="s">
        <v>11986</v>
      </c>
      <c r="O134" s="37">
        <v>41</v>
      </c>
      <c r="P134" s="3" t="s">
        <v>11947</v>
      </c>
      <c r="Q134" s="37">
        <v>10.3</v>
      </c>
      <c r="R134" s="3" t="s">
        <v>11619</v>
      </c>
      <c r="S134" s="38">
        <v>81.3</v>
      </c>
      <c r="T134" s="3" t="s">
        <v>353</v>
      </c>
      <c r="U134" s="37">
        <v>98.6</v>
      </c>
      <c r="V134" s="3" t="s">
        <v>11852</v>
      </c>
      <c r="W134" s="37">
        <v>93.6</v>
      </c>
      <c r="X134" s="3" t="s">
        <v>11969</v>
      </c>
      <c r="Y134" s="37">
        <v>81.4</v>
      </c>
      <c r="Z134" s="3" t="s">
        <v>187</v>
      </c>
      <c r="AA134" s="3">
        <v>43.2</v>
      </c>
      <c r="AB134" s="3" t="s">
        <v>11780</v>
      </c>
      <c r="AC134" s="3">
        <v>91.8</v>
      </c>
      <c r="AD134" s="3" t="s">
        <v>11950</v>
      </c>
      <c r="AE134" s="43">
        <v>53.7</v>
      </c>
    </row>
    <row r="135" ht="29.1" customHeight="1" spans="1:31">
      <c r="A135" s="26" t="s">
        <v>11770</v>
      </c>
      <c r="B135" s="27" t="s">
        <v>300</v>
      </c>
      <c r="C135" s="28" t="s">
        <v>299</v>
      </c>
      <c r="D135" s="27" t="s">
        <v>300</v>
      </c>
      <c r="E135" s="28" cm="1">
        <f ca="1" t="array" ref="E135">SUMPRODUCT(--ISNUMBER(SEARCH(MID(C135,ROW(INDIRECT("1:"&amp;LEN(C135))),1),全球排名!D133)))</f>
        <v>20</v>
      </c>
      <c r="F135" s="29" t="s">
        <v>11987</v>
      </c>
      <c r="G135" s="29" t="s">
        <v>298</v>
      </c>
      <c r="H135" s="30" t="s">
        <v>11592</v>
      </c>
      <c r="I135" s="30" t="s">
        <v>11572</v>
      </c>
      <c r="J135" s="30" t="s">
        <v>11568</v>
      </c>
      <c r="K135" s="30">
        <v>5</v>
      </c>
      <c r="L135" s="30" t="s">
        <v>11573</v>
      </c>
      <c r="M135" s="37">
        <v>70.8</v>
      </c>
      <c r="N135" s="3" t="s">
        <v>11824</v>
      </c>
      <c r="O135" s="37">
        <v>42.5</v>
      </c>
      <c r="P135" s="3" t="s">
        <v>1346</v>
      </c>
      <c r="Q135" s="37">
        <v>22</v>
      </c>
      <c r="R135" s="3" t="s">
        <v>11988</v>
      </c>
      <c r="S135" s="38">
        <v>14.5</v>
      </c>
      <c r="T135" s="3" t="s">
        <v>11989</v>
      </c>
      <c r="U135" s="37">
        <v>99.3</v>
      </c>
      <c r="V135" s="3" t="s">
        <v>11832</v>
      </c>
      <c r="W135" s="37">
        <v>88.1</v>
      </c>
      <c r="X135" s="3" t="s">
        <v>792</v>
      </c>
      <c r="Y135" s="37">
        <v>93.5</v>
      </c>
      <c r="Z135" s="3" t="s">
        <v>2366</v>
      </c>
      <c r="AA135" s="3">
        <v>56.8</v>
      </c>
      <c r="AB135" s="3" t="s">
        <v>605</v>
      </c>
      <c r="AC135" s="3">
        <v>74.1</v>
      </c>
      <c r="AD135" s="3" t="s">
        <v>11990</v>
      </c>
      <c r="AE135" s="43">
        <v>53.7</v>
      </c>
    </row>
    <row r="136" ht="29.1" customHeight="1" spans="1:31">
      <c r="A136" s="26" t="s">
        <v>10088</v>
      </c>
      <c r="B136" s="27" t="s">
        <v>167</v>
      </c>
      <c r="C136" s="28" t="s">
        <v>166</v>
      </c>
      <c r="D136" s="27" t="s">
        <v>167</v>
      </c>
      <c r="E136" s="28" cm="1">
        <f ca="1" t="array" ref="E136">SUMPRODUCT(--ISNUMBER(SEARCH(MID(C136,ROW(INDIRECT("1:"&amp;LEN(C136))),1),全球排名!D134)))</f>
        <v>29</v>
      </c>
      <c r="F136" s="29" t="s">
        <v>11566</v>
      </c>
      <c r="G136" s="29" t="s">
        <v>40</v>
      </c>
      <c r="H136" s="30" t="s">
        <v>11592</v>
      </c>
      <c r="I136" s="30" t="s">
        <v>11572</v>
      </c>
      <c r="J136" s="30" t="s">
        <v>11568</v>
      </c>
      <c r="K136" s="30">
        <v>5</v>
      </c>
      <c r="L136" s="30" t="s">
        <v>11573</v>
      </c>
      <c r="M136" s="37">
        <v>63.9</v>
      </c>
      <c r="N136" s="3" t="s">
        <v>11671</v>
      </c>
      <c r="O136" s="37">
        <v>44.7</v>
      </c>
      <c r="P136" s="3" t="s">
        <v>11991</v>
      </c>
      <c r="Q136" s="37">
        <v>30.4</v>
      </c>
      <c r="R136" s="3" t="s">
        <v>11700</v>
      </c>
      <c r="S136" s="38">
        <v>40.7</v>
      </c>
      <c r="T136" s="3" t="s">
        <v>11992</v>
      </c>
      <c r="U136" s="37">
        <v>70.3</v>
      </c>
      <c r="V136" s="3" t="s">
        <v>11986</v>
      </c>
      <c r="W136" s="37">
        <v>49.3</v>
      </c>
      <c r="X136" s="3" t="s">
        <v>11993</v>
      </c>
      <c r="Y136" s="37">
        <v>77.8</v>
      </c>
      <c r="Z136" s="3" t="s">
        <v>11626</v>
      </c>
      <c r="AA136" s="3">
        <v>19</v>
      </c>
      <c r="AB136" s="3" t="s">
        <v>11994</v>
      </c>
      <c r="AC136" s="3">
        <v>98.9</v>
      </c>
      <c r="AD136" s="3" t="s">
        <v>56</v>
      </c>
      <c r="AE136" s="43">
        <v>53.2</v>
      </c>
    </row>
    <row r="137" ht="29.1" customHeight="1" spans="1:31">
      <c r="A137" s="26" t="s">
        <v>10088</v>
      </c>
      <c r="B137" s="27" t="s">
        <v>167</v>
      </c>
      <c r="C137" s="28" t="s">
        <v>2396</v>
      </c>
      <c r="D137" s="27" t="s">
        <v>167</v>
      </c>
      <c r="E137" s="28" cm="1">
        <f ca="1" t="array" ref="E137">SUMPRODUCT(--ISNUMBER(SEARCH(MID(C137,ROW(INDIRECT("1:"&amp;LEN(C137))),1),全球排名!D135)))</f>
        <v>35</v>
      </c>
      <c r="F137" s="29" t="s">
        <v>11566</v>
      </c>
      <c r="G137" s="29" t="s">
        <v>40</v>
      </c>
      <c r="H137" s="30" t="s">
        <v>11592</v>
      </c>
      <c r="I137" s="30" t="s">
        <v>11572</v>
      </c>
      <c r="J137" s="30" t="s">
        <v>11568</v>
      </c>
      <c r="K137" s="30">
        <v>5</v>
      </c>
      <c r="L137" s="30" t="s">
        <v>11573</v>
      </c>
      <c r="M137" s="37">
        <v>63</v>
      </c>
      <c r="N137" s="3" t="s">
        <v>11576</v>
      </c>
      <c r="O137" s="37">
        <v>33.9</v>
      </c>
      <c r="P137" s="3" t="s">
        <v>1699</v>
      </c>
      <c r="Q137" s="37">
        <v>72.9</v>
      </c>
      <c r="R137" s="3" t="s">
        <v>11965</v>
      </c>
      <c r="S137" s="38">
        <v>42.5</v>
      </c>
      <c r="T137" s="3" t="s">
        <v>11995</v>
      </c>
      <c r="U137" s="37">
        <v>24.7</v>
      </c>
      <c r="V137" s="3" t="s">
        <v>11996</v>
      </c>
      <c r="W137" s="37">
        <v>10.1</v>
      </c>
      <c r="X137" s="3" t="s">
        <v>11619</v>
      </c>
      <c r="Y137" s="37">
        <v>82.2</v>
      </c>
      <c r="Z137" s="3" t="s">
        <v>11692</v>
      </c>
      <c r="AA137" s="3">
        <v>47.9</v>
      </c>
      <c r="AB137" s="3" t="s">
        <v>11821</v>
      </c>
      <c r="AC137" s="3">
        <v>96.8</v>
      </c>
      <c r="AD137" s="3" t="s">
        <v>11606</v>
      </c>
      <c r="AE137" s="43">
        <v>53.2</v>
      </c>
    </row>
    <row r="138" ht="29.1" customHeight="1" spans="1:31">
      <c r="A138" s="26" t="s">
        <v>11965</v>
      </c>
      <c r="B138" s="27" t="s">
        <v>1499</v>
      </c>
      <c r="C138" s="28" t="s">
        <v>1500</v>
      </c>
      <c r="D138" s="27" t="s">
        <v>1499</v>
      </c>
      <c r="E138" s="28" cm="1">
        <f ca="1" t="array" ref="E138">SUMPRODUCT(--ISNUMBER(SEARCH(MID(C138,ROW(INDIRECT("1:"&amp;LEN(C138))),1),全球排名!D136)))</f>
        <v>23</v>
      </c>
      <c r="F138" s="29" t="s">
        <v>11968</v>
      </c>
      <c r="G138" s="29" t="s">
        <v>405</v>
      </c>
      <c r="H138" s="30" t="s">
        <v>11592</v>
      </c>
      <c r="I138" s="30" t="s">
        <v>11572</v>
      </c>
      <c r="J138" s="30" t="s">
        <v>11568</v>
      </c>
      <c r="K138" s="30">
        <v>5</v>
      </c>
      <c r="L138" s="30" t="s">
        <v>11573</v>
      </c>
      <c r="M138" s="37">
        <v>79.2</v>
      </c>
      <c r="N138" s="3" t="s">
        <v>11601</v>
      </c>
      <c r="O138" s="37">
        <v>41</v>
      </c>
      <c r="P138" s="3" t="s">
        <v>11910</v>
      </c>
      <c r="Q138" s="37">
        <v>4.6</v>
      </c>
      <c r="R138" s="3" t="s">
        <v>11619</v>
      </c>
      <c r="S138" s="38">
        <v>44.9</v>
      </c>
      <c r="T138" s="3" t="s">
        <v>11993</v>
      </c>
      <c r="U138" s="37">
        <v>3</v>
      </c>
      <c r="V138" s="3" t="s">
        <v>11619</v>
      </c>
      <c r="W138" s="37">
        <v>10.8</v>
      </c>
      <c r="X138" s="3" t="s">
        <v>11997</v>
      </c>
      <c r="Y138" s="37">
        <v>96.9</v>
      </c>
      <c r="Z138" s="3" t="s">
        <v>82</v>
      </c>
      <c r="AA138" s="3">
        <v>59.8</v>
      </c>
      <c r="AB138" s="3" t="s">
        <v>11825</v>
      </c>
      <c r="AC138" s="3">
        <v>92</v>
      </c>
      <c r="AD138" s="3" t="s">
        <v>1199</v>
      </c>
      <c r="AE138" s="43">
        <v>52.9</v>
      </c>
    </row>
    <row r="139" ht="29.1" customHeight="1" spans="1:31">
      <c r="A139" s="26" t="s">
        <v>11998</v>
      </c>
      <c r="B139" s="27" t="s">
        <v>1499</v>
      </c>
      <c r="C139" s="28" t="s">
        <v>7926</v>
      </c>
      <c r="D139" s="27" t="s">
        <v>1499</v>
      </c>
      <c r="E139" s="28" cm="1">
        <f ca="1" t="array" ref="E139">SUMPRODUCT(--ISNUMBER(SEARCH(MID(C139,ROW(INDIRECT("1:"&amp;LEN(C139))),1),全球排名!D137)))</f>
        <v>18</v>
      </c>
      <c r="F139" s="29" t="s">
        <v>11566</v>
      </c>
      <c r="G139" s="29" t="s">
        <v>40</v>
      </c>
      <c r="H139" s="30" t="s">
        <v>11592</v>
      </c>
      <c r="I139" s="30" t="s">
        <v>11572</v>
      </c>
      <c r="J139" s="30" t="s">
        <v>11568</v>
      </c>
      <c r="K139" s="30">
        <v>5</v>
      </c>
      <c r="L139" s="30" t="s">
        <v>11573</v>
      </c>
      <c r="M139" s="37">
        <v>62</v>
      </c>
      <c r="N139" s="3" t="s">
        <v>2228</v>
      </c>
      <c r="O139" s="37">
        <v>59.6</v>
      </c>
      <c r="P139" s="3" t="s">
        <v>11836</v>
      </c>
      <c r="Q139" s="37">
        <v>4.5</v>
      </c>
      <c r="R139" s="3" t="s">
        <v>11619</v>
      </c>
      <c r="S139" s="38">
        <v>68.4</v>
      </c>
      <c r="T139" s="3" t="s">
        <v>11733</v>
      </c>
      <c r="U139" s="37">
        <v>23.1</v>
      </c>
      <c r="V139" s="3" t="s">
        <v>11999</v>
      </c>
      <c r="W139" s="37">
        <v>13.3</v>
      </c>
      <c r="X139" s="3" t="s">
        <v>11603</v>
      </c>
      <c r="Y139" s="37">
        <v>88.4</v>
      </c>
      <c r="Z139" s="3" t="s">
        <v>11772</v>
      </c>
      <c r="AA139" s="3">
        <v>30.1</v>
      </c>
      <c r="AB139" s="3" t="s">
        <v>12000</v>
      </c>
      <c r="AC139" s="3">
        <v>61.3</v>
      </c>
      <c r="AD139" s="3" t="s">
        <v>11736</v>
      </c>
      <c r="AE139" s="43">
        <v>52.9</v>
      </c>
    </row>
    <row r="140" ht="29.1" customHeight="1" spans="1:31">
      <c r="A140" s="26" t="s">
        <v>11626</v>
      </c>
      <c r="B140" s="27" t="s">
        <v>250</v>
      </c>
      <c r="C140" s="28" t="s">
        <v>249</v>
      </c>
      <c r="D140" s="27" t="s">
        <v>250</v>
      </c>
      <c r="E140" s="28" cm="1">
        <f ca="1" t="array" ref="E140">SUMPRODUCT(--ISNUMBER(SEARCH(MID(C140,ROW(INDIRECT("1:"&amp;LEN(C140))),1),全球排名!D138)))</f>
        <v>17</v>
      </c>
      <c r="F140" s="29" t="s">
        <v>11566</v>
      </c>
      <c r="G140" s="29" t="s">
        <v>40</v>
      </c>
      <c r="H140" s="30" t="s">
        <v>11592</v>
      </c>
      <c r="I140" s="30" t="s">
        <v>11572</v>
      </c>
      <c r="J140" s="30" t="s">
        <v>11568</v>
      </c>
      <c r="K140" s="30">
        <v>5</v>
      </c>
      <c r="L140" s="30" t="s">
        <v>11573</v>
      </c>
      <c r="M140" s="37">
        <v>59.9</v>
      </c>
      <c r="N140" s="3" t="s">
        <v>2398</v>
      </c>
      <c r="O140" s="37">
        <v>49.4</v>
      </c>
      <c r="P140" s="3" t="s">
        <v>11718</v>
      </c>
      <c r="Q140" s="37">
        <v>11.3</v>
      </c>
      <c r="R140" s="3" t="s">
        <v>11619</v>
      </c>
      <c r="S140" s="38">
        <v>58</v>
      </c>
      <c r="T140" s="3" t="s">
        <v>11817</v>
      </c>
      <c r="U140" s="37">
        <v>58.6</v>
      </c>
      <c r="V140" s="3" t="s">
        <v>11823</v>
      </c>
      <c r="W140" s="37">
        <v>12.8</v>
      </c>
      <c r="X140" s="3" t="s">
        <v>12001</v>
      </c>
      <c r="Y140" s="37">
        <v>95.6</v>
      </c>
      <c r="Z140" s="3" t="s">
        <v>11583</v>
      </c>
      <c r="AA140" s="3">
        <v>45.5</v>
      </c>
      <c r="AB140" s="3" t="s">
        <v>2441</v>
      </c>
      <c r="AC140" s="3">
        <v>71.2</v>
      </c>
      <c r="AD140" s="3" t="s">
        <v>11991</v>
      </c>
      <c r="AE140" s="43">
        <v>52.7</v>
      </c>
    </row>
    <row r="141" ht="29.1" customHeight="1" spans="1:31">
      <c r="A141" s="26" t="s">
        <v>10107</v>
      </c>
      <c r="B141" s="27" t="s">
        <v>12002</v>
      </c>
      <c r="C141" s="28" t="s">
        <v>12003</v>
      </c>
      <c r="D141" s="27" t="s">
        <v>12002</v>
      </c>
      <c r="E141" s="28" cm="1">
        <f ca="1" t="array" ref="E141">SUMPRODUCT(--ISNUMBER(SEARCH(MID(C141,ROW(INDIRECT("1:"&amp;LEN(C141))),1),全球排名!D139)))</f>
        <v>23</v>
      </c>
      <c r="F141" s="29" t="s">
        <v>11797</v>
      </c>
      <c r="G141" s="29" t="s">
        <v>572</v>
      </c>
      <c r="H141" s="30" t="s">
        <v>11571</v>
      </c>
      <c r="I141" s="30" t="s">
        <v>11572</v>
      </c>
      <c r="J141" s="30" t="s">
        <v>11568</v>
      </c>
      <c r="K141" s="30">
        <v>4</v>
      </c>
      <c r="L141" s="30" t="s">
        <v>11573</v>
      </c>
      <c r="M141" s="37">
        <v>61.4</v>
      </c>
      <c r="N141" s="3" t="s">
        <v>263</v>
      </c>
      <c r="O141" s="37">
        <v>74.7</v>
      </c>
      <c r="P141" s="3" t="s">
        <v>11668</v>
      </c>
      <c r="Q141" s="37">
        <v>55.2</v>
      </c>
      <c r="R141" s="3" t="s">
        <v>11941</v>
      </c>
      <c r="S141" s="38">
        <v>16.2</v>
      </c>
      <c r="T141" s="3" t="s">
        <v>12004</v>
      </c>
      <c r="U141" s="37">
        <v>24.9</v>
      </c>
      <c r="V141" s="3" t="s">
        <v>11723</v>
      </c>
      <c r="W141" s="37">
        <v>88.9</v>
      </c>
      <c r="X141" s="3" t="s">
        <v>11833</v>
      </c>
      <c r="Y141" s="37">
        <v>59.6</v>
      </c>
      <c r="Z141" s="3" t="s">
        <v>11981</v>
      </c>
      <c r="AA141" s="3">
        <v>18.2</v>
      </c>
      <c r="AB141" s="3" t="s">
        <v>12005</v>
      </c>
      <c r="AC141" s="3">
        <v>85.5</v>
      </c>
      <c r="AD141" s="3" t="s">
        <v>170</v>
      </c>
      <c r="AE141" s="43">
        <v>52.6</v>
      </c>
    </row>
    <row r="142" ht="29.1" customHeight="1" spans="1:31">
      <c r="A142" s="26" t="s">
        <v>11969</v>
      </c>
      <c r="B142" s="27" t="s">
        <v>12002</v>
      </c>
      <c r="C142" s="28" t="s">
        <v>10275</v>
      </c>
      <c r="D142" s="27" t="s">
        <v>12002</v>
      </c>
      <c r="E142" s="28" cm="1">
        <f ca="1" t="array" ref="E142">SUMPRODUCT(--ISNUMBER(SEARCH(MID(C142,ROW(INDIRECT("1:"&amp;LEN(C142))),1),全球排名!D140)))</f>
        <v>36</v>
      </c>
      <c r="F142" s="29" t="s">
        <v>11632</v>
      </c>
      <c r="G142" s="29" t="s">
        <v>11633</v>
      </c>
      <c r="H142" s="30" t="s">
        <v>11571</v>
      </c>
      <c r="I142" s="30" t="s">
        <v>7183</v>
      </c>
      <c r="J142" s="30" t="s">
        <v>11568</v>
      </c>
      <c r="K142" s="30">
        <v>4</v>
      </c>
      <c r="L142" s="30" t="s">
        <v>11573</v>
      </c>
      <c r="M142" s="37">
        <v>52.5</v>
      </c>
      <c r="N142" s="3" t="s">
        <v>11657</v>
      </c>
      <c r="O142" s="37">
        <v>17.5</v>
      </c>
      <c r="P142" s="3" t="s">
        <v>12006</v>
      </c>
      <c r="Q142" s="37">
        <v>91.2</v>
      </c>
      <c r="R142" s="3" t="s">
        <v>1399</v>
      </c>
      <c r="S142" s="38">
        <v>98.5</v>
      </c>
      <c r="T142" s="3" t="s">
        <v>11613</v>
      </c>
      <c r="U142" s="37">
        <v>16.8</v>
      </c>
      <c r="V142" s="3" t="s">
        <v>12007</v>
      </c>
      <c r="W142" s="37">
        <v>5.2</v>
      </c>
      <c r="X142" s="3" t="s">
        <v>11619</v>
      </c>
      <c r="Y142" s="37">
        <v>32.2</v>
      </c>
      <c r="Z142" s="3" t="s">
        <v>12008</v>
      </c>
      <c r="AA142" s="3">
        <v>24.8</v>
      </c>
      <c r="AB142" s="3" t="s">
        <v>2042</v>
      </c>
      <c r="AC142" s="3">
        <v>21.6</v>
      </c>
      <c r="AD142" s="3" t="s">
        <v>12009</v>
      </c>
      <c r="AE142" s="43">
        <v>52.6</v>
      </c>
    </row>
    <row r="143" ht="29.1" customHeight="1" spans="1:31">
      <c r="A143" s="26" t="s">
        <v>11608</v>
      </c>
      <c r="B143" s="27" t="s">
        <v>187</v>
      </c>
      <c r="C143" s="28" t="s">
        <v>186</v>
      </c>
      <c r="D143" s="27" t="s">
        <v>187</v>
      </c>
      <c r="E143" s="28" cm="1">
        <f ca="1" t="array" ref="E143">SUMPRODUCT(--ISNUMBER(SEARCH(MID(C143,ROW(INDIRECT("1:"&amp;LEN(C143))),1),全球排名!D141)))</f>
        <v>20</v>
      </c>
      <c r="F143" s="29" t="s">
        <v>11725</v>
      </c>
      <c r="G143" s="29" t="s">
        <v>156</v>
      </c>
      <c r="H143" s="30" t="s">
        <v>11592</v>
      </c>
      <c r="I143" s="30" t="s">
        <v>11572</v>
      </c>
      <c r="J143" s="30" t="s">
        <v>11568</v>
      </c>
      <c r="K143" s="30">
        <v>5</v>
      </c>
      <c r="L143" s="30" t="s">
        <v>11573</v>
      </c>
      <c r="M143" s="37">
        <v>52.9</v>
      </c>
      <c r="N143" s="3" t="s">
        <v>1792</v>
      </c>
      <c r="O143" s="37">
        <v>29.9</v>
      </c>
      <c r="P143" s="3" t="s">
        <v>11983</v>
      </c>
      <c r="Q143" s="37">
        <v>51.4</v>
      </c>
      <c r="R143" s="3" t="s">
        <v>11944</v>
      </c>
      <c r="S143" s="38">
        <v>42.9</v>
      </c>
      <c r="T143" s="3" t="s">
        <v>11891</v>
      </c>
      <c r="U143" s="37">
        <v>93.5</v>
      </c>
      <c r="V143" s="3" t="s">
        <v>11626</v>
      </c>
      <c r="W143" s="37">
        <v>85.6</v>
      </c>
      <c r="X143" s="3" t="s">
        <v>11610</v>
      </c>
      <c r="Y143" s="37">
        <v>92.1</v>
      </c>
      <c r="Z143" s="3" t="s">
        <v>11653</v>
      </c>
      <c r="AA143" s="3">
        <v>22.3</v>
      </c>
      <c r="AB143" s="3" t="s">
        <v>12010</v>
      </c>
      <c r="AC143" s="3">
        <v>67.7</v>
      </c>
      <c r="AD143" s="3" t="s">
        <v>1167</v>
      </c>
      <c r="AE143" s="43">
        <v>52.5</v>
      </c>
    </row>
    <row r="144" ht="29.1" customHeight="1" spans="1:31">
      <c r="A144" s="26" t="s">
        <v>12011</v>
      </c>
      <c r="B144" s="27" t="s">
        <v>11610</v>
      </c>
      <c r="C144" s="28" t="s">
        <v>10331</v>
      </c>
      <c r="D144" s="27" t="s">
        <v>11610</v>
      </c>
      <c r="E144" s="28" cm="1">
        <f ca="1" t="array" ref="E144">SUMPRODUCT(--ISNUMBER(SEARCH(MID(C144,ROW(INDIRECT("1:"&amp;LEN(C144))),1),全球排名!D142)))</f>
        <v>14</v>
      </c>
      <c r="F144" s="29" t="s">
        <v>8491</v>
      </c>
      <c r="G144" s="29" t="s">
        <v>121</v>
      </c>
      <c r="H144" s="30" t="s">
        <v>11592</v>
      </c>
      <c r="I144" s="30" t="s">
        <v>7183</v>
      </c>
      <c r="J144" s="30" t="s">
        <v>11568</v>
      </c>
      <c r="K144" s="30">
        <v>3</v>
      </c>
      <c r="L144" s="30" t="s">
        <v>11573</v>
      </c>
      <c r="M144" s="37">
        <v>38.6</v>
      </c>
      <c r="N144" s="3" t="s">
        <v>11579</v>
      </c>
      <c r="O144" s="37">
        <v>49.6</v>
      </c>
      <c r="P144" s="3" t="s">
        <v>11859</v>
      </c>
      <c r="Q144" s="37">
        <v>5.4</v>
      </c>
      <c r="R144" s="3" t="s">
        <v>11619</v>
      </c>
      <c r="S144" s="38">
        <v>68.6</v>
      </c>
      <c r="T144" s="3" t="s">
        <v>11770</v>
      </c>
      <c r="U144" s="37">
        <v>100</v>
      </c>
      <c r="V144" s="3" t="s">
        <v>98</v>
      </c>
      <c r="W144" s="37">
        <v>92.8</v>
      </c>
      <c r="X144" s="3" t="s">
        <v>203</v>
      </c>
      <c r="Y144" s="37">
        <v>57.3</v>
      </c>
      <c r="Z144" s="3" t="s">
        <v>11869</v>
      </c>
      <c r="AA144" s="3">
        <v>28.8</v>
      </c>
      <c r="AB144" s="3" t="s">
        <v>11932</v>
      </c>
      <c r="AC144" s="3">
        <v>96.2</v>
      </c>
      <c r="AD144" s="3" t="s">
        <v>144</v>
      </c>
      <c r="AE144" s="43">
        <v>52.4</v>
      </c>
    </row>
    <row r="145" ht="29.1" customHeight="1" spans="1:31">
      <c r="A145" s="26" t="s">
        <v>11692</v>
      </c>
      <c r="B145" s="27" t="s">
        <v>228</v>
      </c>
      <c r="C145" s="28" t="s">
        <v>227</v>
      </c>
      <c r="D145" s="27" t="s">
        <v>228</v>
      </c>
      <c r="E145" s="28" cm="1">
        <f ca="1" t="array" ref="E145">SUMPRODUCT(--ISNUMBER(SEARCH(MID(C145,ROW(INDIRECT("1:"&amp;LEN(C145))),1),全球排名!D143)))</f>
        <v>17</v>
      </c>
      <c r="F145" s="29" t="s">
        <v>11632</v>
      </c>
      <c r="G145" s="29" t="s">
        <v>11633</v>
      </c>
      <c r="H145" s="30" t="s">
        <v>11592</v>
      </c>
      <c r="I145" s="30" t="s">
        <v>11572</v>
      </c>
      <c r="J145" s="30" t="s">
        <v>11568</v>
      </c>
      <c r="K145" s="30">
        <v>5</v>
      </c>
      <c r="L145" s="30" t="s">
        <v>11573</v>
      </c>
      <c r="M145" s="37">
        <v>59.6</v>
      </c>
      <c r="N145" s="3" t="s">
        <v>11967</v>
      </c>
      <c r="O145" s="37">
        <v>25.4</v>
      </c>
      <c r="P145" s="3" t="s">
        <v>11900</v>
      </c>
      <c r="Q145" s="37">
        <v>31.3</v>
      </c>
      <c r="R145" s="3" t="s">
        <v>12012</v>
      </c>
      <c r="S145" s="38">
        <v>96.9</v>
      </c>
      <c r="T145" s="3" t="s">
        <v>123</v>
      </c>
      <c r="U145" s="37">
        <v>55.1</v>
      </c>
      <c r="V145" s="3" t="s">
        <v>1523</v>
      </c>
      <c r="W145" s="37">
        <v>7.3</v>
      </c>
      <c r="X145" s="3" t="s">
        <v>11619</v>
      </c>
      <c r="Y145" s="37">
        <v>26.4</v>
      </c>
      <c r="Z145" s="3" t="s">
        <v>12013</v>
      </c>
      <c r="AA145" s="3">
        <v>23.7</v>
      </c>
      <c r="AB145" s="3" t="s">
        <v>11811</v>
      </c>
      <c r="AC145" s="3">
        <v>39</v>
      </c>
      <c r="AD145" s="3" t="s">
        <v>12014</v>
      </c>
      <c r="AE145" s="43">
        <v>52.1</v>
      </c>
    </row>
    <row r="146" ht="29.1" customHeight="1" spans="1:31">
      <c r="A146" s="26" t="s">
        <v>10099</v>
      </c>
      <c r="B146" s="27" t="s">
        <v>228</v>
      </c>
      <c r="C146" s="28" t="s">
        <v>265</v>
      </c>
      <c r="D146" s="27" t="s">
        <v>228</v>
      </c>
      <c r="E146" s="28" cm="1">
        <f ca="1" t="array" ref="E146">SUMPRODUCT(--ISNUMBER(SEARCH(MID(C146,ROW(INDIRECT("1:"&amp;LEN(C146))),1),全球排名!D144)))</f>
        <v>18</v>
      </c>
      <c r="F146" s="29" t="s">
        <v>7026</v>
      </c>
      <c r="G146" s="29" t="s">
        <v>74</v>
      </c>
      <c r="H146" s="30" t="s">
        <v>11592</v>
      </c>
      <c r="I146" s="30" t="s">
        <v>11572</v>
      </c>
      <c r="J146" s="30" t="s">
        <v>11568</v>
      </c>
      <c r="K146" s="30">
        <v>5</v>
      </c>
      <c r="L146" s="30" t="s">
        <v>11573</v>
      </c>
      <c r="M146" s="37">
        <v>56.6</v>
      </c>
      <c r="N146" s="3" t="s">
        <v>250</v>
      </c>
      <c r="O146" s="37">
        <v>34.5</v>
      </c>
      <c r="P146" s="3" t="s">
        <v>1573</v>
      </c>
      <c r="Q146" s="37">
        <v>77</v>
      </c>
      <c r="R146" s="3" t="s">
        <v>11595</v>
      </c>
      <c r="S146" s="38">
        <v>24.9</v>
      </c>
      <c r="T146" s="3" t="s">
        <v>12015</v>
      </c>
      <c r="U146" s="37">
        <v>88.4</v>
      </c>
      <c r="V146" s="3" t="s">
        <v>11845</v>
      </c>
      <c r="W146" s="37">
        <v>52.2</v>
      </c>
      <c r="X146" s="3" t="s">
        <v>11932</v>
      </c>
      <c r="Y146" s="37">
        <v>65.2</v>
      </c>
      <c r="Z146" s="3" t="s">
        <v>1677</v>
      </c>
      <c r="AA146" s="3">
        <v>36</v>
      </c>
      <c r="AB146" s="3" t="s">
        <v>11759</v>
      </c>
      <c r="AC146" s="3">
        <v>95.5</v>
      </c>
      <c r="AD146" s="3" t="s">
        <v>139</v>
      </c>
      <c r="AE146" s="43">
        <v>52.1</v>
      </c>
    </row>
    <row r="147" ht="29.1" customHeight="1" spans="1:31">
      <c r="A147" s="26" t="s">
        <v>11658</v>
      </c>
      <c r="B147" s="27" t="s">
        <v>276</v>
      </c>
      <c r="C147" s="28" t="s">
        <v>275</v>
      </c>
      <c r="D147" s="27" t="s">
        <v>276</v>
      </c>
      <c r="E147" s="28" cm="1">
        <f ca="1" t="array" ref="E147">SUMPRODUCT(--ISNUMBER(SEARCH(MID(C147,ROW(INDIRECT("1:"&amp;LEN(C147))),1),全球排名!D145)))</f>
        <v>15</v>
      </c>
      <c r="F147" s="29" t="s">
        <v>11923</v>
      </c>
      <c r="G147" s="29" t="s">
        <v>270</v>
      </c>
      <c r="H147" s="30" t="s">
        <v>11571</v>
      </c>
      <c r="I147" s="30" t="s">
        <v>11572</v>
      </c>
      <c r="J147" s="30" t="s">
        <v>11568</v>
      </c>
      <c r="K147" s="30">
        <v>4</v>
      </c>
      <c r="L147" s="30" t="s">
        <v>11573</v>
      </c>
      <c r="M147" s="37">
        <v>55.8</v>
      </c>
      <c r="N147" s="3" t="s">
        <v>11610</v>
      </c>
      <c r="O147" s="37">
        <v>24.7</v>
      </c>
      <c r="P147" s="3" t="s">
        <v>12016</v>
      </c>
      <c r="Q147" s="37">
        <v>32.5</v>
      </c>
      <c r="R147" s="3" t="s">
        <v>12017</v>
      </c>
      <c r="S147" s="38">
        <v>54.1</v>
      </c>
      <c r="T147" s="3" t="s">
        <v>11850</v>
      </c>
      <c r="U147" s="37">
        <v>90.3</v>
      </c>
      <c r="V147" s="3" t="s">
        <v>11709</v>
      </c>
      <c r="W147" s="37">
        <v>13.1</v>
      </c>
      <c r="X147" s="3" t="s">
        <v>12018</v>
      </c>
      <c r="Y147" s="37">
        <v>94.8</v>
      </c>
      <c r="Z147" s="3" t="s">
        <v>2530</v>
      </c>
      <c r="AA147" s="3">
        <v>45.1</v>
      </c>
      <c r="AB147" s="3" t="s">
        <v>11684</v>
      </c>
      <c r="AC147" s="3">
        <v>98.4</v>
      </c>
      <c r="AD147" s="3" t="s">
        <v>11728</v>
      </c>
      <c r="AE147" s="43">
        <v>52</v>
      </c>
    </row>
    <row r="148" ht="29.1" customHeight="1" spans="1:31">
      <c r="A148" s="26" t="s">
        <v>11597</v>
      </c>
      <c r="B148" s="27" t="s">
        <v>276</v>
      </c>
      <c r="C148" s="28" t="s">
        <v>2414</v>
      </c>
      <c r="D148" s="27" t="s">
        <v>276</v>
      </c>
      <c r="E148" s="28" cm="1">
        <f ca="1" t="array" ref="E148">SUMPRODUCT(--ISNUMBER(SEARCH(MID(C148,ROW(INDIRECT("1:"&amp;LEN(C148))),1),全球排名!D146)))</f>
        <v>25</v>
      </c>
      <c r="F148" s="29" t="s">
        <v>12019</v>
      </c>
      <c r="G148" s="29" t="s">
        <v>653</v>
      </c>
      <c r="H148" s="30" t="s">
        <v>11592</v>
      </c>
      <c r="I148" s="30" t="s">
        <v>11572</v>
      </c>
      <c r="J148" s="30" t="s">
        <v>11568</v>
      </c>
      <c r="K148" s="30">
        <v>4</v>
      </c>
      <c r="L148" s="30" t="s">
        <v>11573</v>
      </c>
      <c r="M148" s="37">
        <v>54.5</v>
      </c>
      <c r="N148" s="3" t="s">
        <v>11827</v>
      </c>
      <c r="O148" s="37">
        <v>61.6</v>
      </c>
      <c r="P148" s="3" t="s">
        <v>11677</v>
      </c>
      <c r="Q148" s="37">
        <v>52.5</v>
      </c>
      <c r="R148" s="3" t="s">
        <v>2965</v>
      </c>
      <c r="S148" s="38">
        <v>37.5</v>
      </c>
      <c r="T148" s="3" t="s">
        <v>752</v>
      </c>
      <c r="U148" s="37">
        <v>97.5</v>
      </c>
      <c r="V148" s="3" t="s">
        <v>11833</v>
      </c>
      <c r="W148" s="37">
        <v>23.1</v>
      </c>
      <c r="X148" s="3" t="s">
        <v>12006</v>
      </c>
      <c r="Y148" s="37">
        <v>84.4</v>
      </c>
      <c r="Z148" s="3" t="s">
        <v>381</v>
      </c>
      <c r="AA148" s="3">
        <v>17.3</v>
      </c>
      <c r="AB148" s="3" t="s">
        <v>11912</v>
      </c>
      <c r="AC148" s="3">
        <v>43.5</v>
      </c>
      <c r="AD148" s="3" t="s">
        <v>12020</v>
      </c>
      <c r="AE148" s="43">
        <v>52</v>
      </c>
    </row>
    <row r="149" ht="29.1" customHeight="1" spans="1:31">
      <c r="A149" s="26" t="s">
        <v>10081</v>
      </c>
      <c r="B149" s="27" t="s">
        <v>296</v>
      </c>
      <c r="C149" s="28" t="s">
        <v>295</v>
      </c>
      <c r="D149" s="27" t="s">
        <v>296</v>
      </c>
      <c r="E149" s="28" cm="1">
        <f ca="1" t="array" ref="E149">SUMPRODUCT(--ISNUMBER(SEARCH(MID(C149,ROW(INDIRECT("1:"&amp;LEN(C149))),1),全球排名!D147)))</f>
        <v>29</v>
      </c>
      <c r="F149" s="29" t="s">
        <v>11570</v>
      </c>
      <c r="G149" s="29" t="s">
        <v>36</v>
      </c>
      <c r="H149" s="30" t="s">
        <v>11571</v>
      </c>
      <c r="I149" s="30" t="s">
        <v>11572</v>
      </c>
      <c r="J149" s="30" t="s">
        <v>11568</v>
      </c>
      <c r="K149" s="30">
        <v>5</v>
      </c>
      <c r="L149" s="30" t="s">
        <v>11573</v>
      </c>
      <c r="M149" s="37">
        <v>48.8</v>
      </c>
      <c r="N149" s="3" t="s">
        <v>359</v>
      </c>
      <c r="O149" s="37">
        <v>32.8</v>
      </c>
      <c r="P149" s="3" t="s">
        <v>2965</v>
      </c>
      <c r="Q149" s="37">
        <v>38.7</v>
      </c>
      <c r="R149" s="3" t="s">
        <v>12021</v>
      </c>
      <c r="S149" s="38">
        <v>50.7</v>
      </c>
      <c r="T149" s="3" t="s">
        <v>2444</v>
      </c>
      <c r="U149" s="37">
        <v>99.7</v>
      </c>
      <c r="V149" s="3" t="s">
        <v>10077</v>
      </c>
      <c r="W149" s="37">
        <v>99.4</v>
      </c>
      <c r="X149" s="3" t="s">
        <v>144</v>
      </c>
      <c r="Y149" s="37">
        <v>72.8</v>
      </c>
      <c r="Z149" s="3" t="s">
        <v>11630</v>
      </c>
      <c r="AA149" s="3">
        <v>16.8</v>
      </c>
      <c r="AB149" s="3" t="s">
        <v>11925</v>
      </c>
      <c r="AC149" s="3">
        <v>69.9</v>
      </c>
      <c r="AD149" s="3" t="s">
        <v>12022</v>
      </c>
      <c r="AE149" s="43">
        <v>51.9</v>
      </c>
    </row>
    <row r="150" ht="29.1" customHeight="1" spans="1:31">
      <c r="A150" s="26" t="s">
        <v>11643</v>
      </c>
      <c r="B150" s="27" t="s">
        <v>296</v>
      </c>
      <c r="C150" s="28" t="s">
        <v>343</v>
      </c>
      <c r="D150" s="27" t="s">
        <v>296</v>
      </c>
      <c r="E150" s="28" cm="1">
        <f ca="1" t="array" ref="E150">SUMPRODUCT(--ISNUMBER(SEARCH(MID(C150,ROW(INDIRECT("1:"&amp;LEN(C150))),1),全球排名!D148)))</f>
        <v>14</v>
      </c>
      <c r="F150" s="29" t="s">
        <v>11566</v>
      </c>
      <c r="G150" s="29" t="s">
        <v>40</v>
      </c>
      <c r="H150" s="30" t="s">
        <v>11567</v>
      </c>
      <c r="I150" s="30" t="s">
        <v>11572</v>
      </c>
      <c r="J150" s="30" t="s">
        <v>11568</v>
      </c>
      <c r="K150" s="30">
        <v>5</v>
      </c>
      <c r="L150" s="30" t="s">
        <v>11569</v>
      </c>
      <c r="M150" s="37">
        <v>38.7</v>
      </c>
      <c r="N150" s="3" t="s">
        <v>12023</v>
      </c>
      <c r="O150" s="37">
        <v>22.9</v>
      </c>
      <c r="P150" s="3" t="s">
        <v>11743</v>
      </c>
      <c r="Q150" s="37">
        <v>65.9</v>
      </c>
      <c r="R150" s="3" t="s">
        <v>11759</v>
      </c>
      <c r="S150" s="38">
        <v>82.5</v>
      </c>
      <c r="T150" s="3" t="s">
        <v>11825</v>
      </c>
      <c r="U150" s="37">
        <v>91</v>
      </c>
      <c r="V150" s="3" t="s">
        <v>11642</v>
      </c>
      <c r="W150" s="37">
        <v>94.8</v>
      </c>
      <c r="X150" s="3" t="s">
        <v>2423</v>
      </c>
      <c r="Y150" s="37">
        <v>9.8</v>
      </c>
      <c r="Z150" s="3" t="s">
        <v>12024</v>
      </c>
      <c r="AA150" s="3">
        <v>30</v>
      </c>
      <c r="AB150" s="3" t="s">
        <v>2224</v>
      </c>
      <c r="AC150" s="3">
        <v>42.6</v>
      </c>
      <c r="AD150" s="3" t="s">
        <v>11868</v>
      </c>
      <c r="AE150" s="43">
        <v>51.9</v>
      </c>
    </row>
    <row r="151" ht="29.1" customHeight="1" spans="1:31">
      <c r="A151" s="26" t="s">
        <v>11690</v>
      </c>
      <c r="B151" s="27" t="s">
        <v>296</v>
      </c>
      <c r="C151" s="28" t="s">
        <v>387</v>
      </c>
      <c r="D151" s="27" t="s">
        <v>296</v>
      </c>
      <c r="E151" s="28" cm="1">
        <f ca="1" t="array" ref="E151">SUMPRODUCT(--ISNUMBER(SEARCH(MID(C151,ROW(INDIRECT("1:"&amp;LEN(C151))),1),全球排名!D149)))</f>
        <v>22</v>
      </c>
      <c r="F151" s="29" t="s">
        <v>11705</v>
      </c>
      <c r="G151" s="29" t="s">
        <v>385</v>
      </c>
      <c r="H151" s="30" t="s">
        <v>11571</v>
      </c>
      <c r="I151" s="30" t="s">
        <v>11572</v>
      </c>
      <c r="J151" s="30" t="s">
        <v>11568</v>
      </c>
      <c r="K151" s="30">
        <v>5</v>
      </c>
      <c r="L151" s="30" t="s">
        <v>11569</v>
      </c>
      <c r="M151" s="37">
        <v>64.2</v>
      </c>
      <c r="N151" s="3" t="s">
        <v>239</v>
      </c>
      <c r="O151" s="37">
        <v>71.6</v>
      </c>
      <c r="P151" s="3" t="s">
        <v>2409</v>
      </c>
      <c r="Q151" s="37">
        <v>81.8</v>
      </c>
      <c r="R151" s="3" t="s">
        <v>792</v>
      </c>
      <c r="S151" s="38">
        <v>37.9</v>
      </c>
      <c r="T151" s="3" t="s">
        <v>11979</v>
      </c>
      <c r="U151" s="37">
        <v>17.8</v>
      </c>
      <c r="V151" s="3" t="s">
        <v>12025</v>
      </c>
      <c r="W151" s="37">
        <v>34</v>
      </c>
      <c r="X151" s="3" t="s">
        <v>12016</v>
      </c>
      <c r="Y151" s="37">
        <v>9.8</v>
      </c>
      <c r="Z151" s="3" t="s">
        <v>12026</v>
      </c>
      <c r="AA151" s="3">
        <v>26.8</v>
      </c>
      <c r="AB151" s="3" t="s">
        <v>11944</v>
      </c>
      <c r="AC151" s="3">
        <v>27.6</v>
      </c>
      <c r="AD151" s="3" t="s">
        <v>12027</v>
      </c>
      <c r="AE151" s="43">
        <v>51.9</v>
      </c>
    </row>
    <row r="152" ht="29.1" customHeight="1" spans="1:31">
      <c r="A152" s="26" t="s">
        <v>12028</v>
      </c>
      <c r="B152" s="27" t="s">
        <v>1792</v>
      </c>
      <c r="C152" s="28" t="s">
        <v>1791</v>
      </c>
      <c r="D152" s="27" t="s">
        <v>1792</v>
      </c>
      <c r="E152" s="28" cm="1">
        <f ca="1" t="array" ref="E152">SUMPRODUCT(--ISNUMBER(SEARCH(MID(C152,ROW(INDIRECT("1:"&amp;LEN(C152))),1),全球排名!D150)))</f>
        <v>14</v>
      </c>
      <c r="F152" s="29" t="s">
        <v>11570</v>
      </c>
      <c r="G152" s="29" t="s">
        <v>36</v>
      </c>
      <c r="H152" s="30" t="s">
        <v>11571</v>
      </c>
      <c r="I152" s="30" t="s">
        <v>7183</v>
      </c>
      <c r="J152" s="30" t="s">
        <v>11568</v>
      </c>
      <c r="K152" s="30">
        <v>4</v>
      </c>
      <c r="L152" s="30" t="s">
        <v>11573</v>
      </c>
      <c r="M152" s="37">
        <v>35.6</v>
      </c>
      <c r="N152" s="3" t="s">
        <v>2168</v>
      </c>
      <c r="O152" s="37">
        <v>74.3</v>
      </c>
      <c r="P152" s="3" t="s">
        <v>11824</v>
      </c>
      <c r="Q152" s="37">
        <v>16.1</v>
      </c>
      <c r="R152" s="3" t="s">
        <v>11619</v>
      </c>
      <c r="S152" s="38">
        <v>61.9</v>
      </c>
      <c r="T152" s="3" t="s">
        <v>1040</v>
      </c>
      <c r="U152" s="37">
        <v>96.3</v>
      </c>
      <c r="V152" s="3" t="s">
        <v>250</v>
      </c>
      <c r="W152" s="37">
        <v>81.6</v>
      </c>
      <c r="X152" s="3" t="s">
        <v>11639</v>
      </c>
      <c r="Y152" s="37">
        <v>59.3</v>
      </c>
      <c r="Z152" s="3" t="s">
        <v>11901</v>
      </c>
      <c r="AA152" s="3">
        <v>26.5</v>
      </c>
      <c r="AB152" s="3" t="s">
        <v>11857</v>
      </c>
      <c r="AC152" s="3">
        <v>48.4</v>
      </c>
      <c r="AD152" s="3" t="s">
        <v>12029</v>
      </c>
      <c r="AE152" s="43">
        <v>51.8</v>
      </c>
    </row>
    <row r="153" ht="29.1" customHeight="1" spans="1:31">
      <c r="A153" s="26" t="s">
        <v>11940</v>
      </c>
      <c r="B153" s="27" t="s">
        <v>12030</v>
      </c>
      <c r="C153" s="28" t="s">
        <v>12031</v>
      </c>
      <c r="D153" s="27" t="s">
        <v>12030</v>
      </c>
      <c r="E153" s="28" cm="1">
        <f ca="1" t="array" ref="E153">SUMPRODUCT(--ISNUMBER(SEARCH(MID(C153,ROW(INDIRECT("1:"&amp;LEN(C153))),1),全球排名!D151)))</f>
        <v>29</v>
      </c>
      <c r="F153" s="29" t="s">
        <v>7021</v>
      </c>
      <c r="G153" s="29" t="s">
        <v>642</v>
      </c>
      <c r="H153" s="30" t="s">
        <v>11571</v>
      </c>
      <c r="I153" s="30" t="s">
        <v>7183</v>
      </c>
      <c r="J153" s="30" t="s">
        <v>11568</v>
      </c>
      <c r="K153" s="30">
        <v>4</v>
      </c>
      <c r="L153" s="30" t="s">
        <v>11573</v>
      </c>
      <c r="M153" s="37">
        <v>55.5</v>
      </c>
      <c r="N153" s="3" t="s">
        <v>11644</v>
      </c>
      <c r="O153" s="37">
        <v>81.9</v>
      </c>
      <c r="P153" s="3" t="s">
        <v>10072</v>
      </c>
      <c r="Q153" s="37">
        <v>18.9</v>
      </c>
      <c r="R153" s="3" t="s">
        <v>11997</v>
      </c>
      <c r="S153" s="38">
        <v>73.1</v>
      </c>
      <c r="T153" s="3" t="s">
        <v>11692</v>
      </c>
      <c r="U153" s="37">
        <v>4.7</v>
      </c>
      <c r="V153" s="3" t="s">
        <v>11619</v>
      </c>
      <c r="W153" s="37">
        <v>1.4</v>
      </c>
      <c r="X153" s="3" t="s">
        <v>11619</v>
      </c>
      <c r="Y153" s="37">
        <v>8.5</v>
      </c>
      <c r="Z153" s="3" t="s">
        <v>11619</v>
      </c>
      <c r="AA153" s="3">
        <v>47.4</v>
      </c>
      <c r="AB153" s="3" t="s">
        <v>11870</v>
      </c>
      <c r="AC153" s="3">
        <v>54.9</v>
      </c>
      <c r="AD153" s="3" t="s">
        <v>11963</v>
      </c>
      <c r="AE153" s="43">
        <v>51.7</v>
      </c>
    </row>
    <row r="154" ht="29.1" customHeight="1" spans="1:31">
      <c r="A154" s="26" t="s">
        <v>11798</v>
      </c>
      <c r="B154" s="27" t="s">
        <v>12030</v>
      </c>
      <c r="C154" s="28" t="s">
        <v>12032</v>
      </c>
      <c r="D154" s="27" t="s">
        <v>12030</v>
      </c>
      <c r="E154" s="28" cm="1">
        <f ca="1" t="array" ref="E154">SUMPRODUCT(--ISNUMBER(SEARCH(MID(C154,ROW(INDIRECT("1:"&amp;LEN(C154))),1),全球排名!D152)))</f>
        <v>29</v>
      </c>
      <c r="F154" s="29" t="s">
        <v>12033</v>
      </c>
      <c r="G154" s="29" t="s">
        <v>402</v>
      </c>
      <c r="H154" s="30" t="s">
        <v>11592</v>
      </c>
      <c r="I154" s="30" t="s">
        <v>11572</v>
      </c>
      <c r="J154" s="30" t="s">
        <v>11568</v>
      </c>
      <c r="K154" s="30">
        <v>4</v>
      </c>
      <c r="L154" s="30" t="s">
        <v>11573</v>
      </c>
      <c r="M154" s="37">
        <v>63.2</v>
      </c>
      <c r="N154" s="3" t="s">
        <v>605</v>
      </c>
      <c r="O154" s="37">
        <v>39</v>
      </c>
      <c r="P154" s="3" t="s">
        <v>11981</v>
      </c>
      <c r="Q154" s="37">
        <v>10.6</v>
      </c>
      <c r="R154" s="3" t="s">
        <v>11619</v>
      </c>
      <c r="S154" s="38">
        <v>70.6</v>
      </c>
      <c r="T154" s="3" t="s">
        <v>11608</v>
      </c>
      <c r="U154" s="37">
        <v>18</v>
      </c>
      <c r="V154" s="3" t="s">
        <v>12034</v>
      </c>
      <c r="W154" s="37">
        <v>17.4</v>
      </c>
      <c r="X154" s="3" t="s">
        <v>12035</v>
      </c>
      <c r="Y154" s="37">
        <v>84.2</v>
      </c>
      <c r="Z154" s="3" t="s">
        <v>11967</v>
      </c>
      <c r="AA154" s="3">
        <v>13.7</v>
      </c>
      <c r="AB154" s="3" t="s">
        <v>12036</v>
      </c>
      <c r="AC154" s="3">
        <v>94.6</v>
      </c>
      <c r="AD154" s="3" t="s">
        <v>154</v>
      </c>
      <c r="AE154" s="43">
        <v>51.7</v>
      </c>
    </row>
    <row r="155" ht="29.1" customHeight="1" spans="1:31">
      <c r="A155" s="26" t="s">
        <v>11610</v>
      </c>
      <c r="B155" s="27" t="s">
        <v>158</v>
      </c>
      <c r="C155" s="28" t="s">
        <v>2404</v>
      </c>
      <c r="D155" s="27" t="s">
        <v>158</v>
      </c>
      <c r="E155" s="28" cm="1">
        <f ca="1" t="array" ref="E155">SUMPRODUCT(--ISNUMBER(SEARCH(MID(C155,ROW(INDIRECT("1:"&amp;LEN(C155))),1),全球排名!D153)))</f>
        <v>25</v>
      </c>
      <c r="F155" s="29" t="s">
        <v>11566</v>
      </c>
      <c r="G155" s="29" t="s">
        <v>40</v>
      </c>
      <c r="H155" s="30" t="s">
        <v>11592</v>
      </c>
      <c r="I155" s="30" t="s">
        <v>11572</v>
      </c>
      <c r="J155" s="30" t="s">
        <v>11568</v>
      </c>
      <c r="K155" s="30">
        <v>5</v>
      </c>
      <c r="L155" s="30" t="s">
        <v>11573</v>
      </c>
      <c r="M155" s="37">
        <v>59.4</v>
      </c>
      <c r="N155" s="3" t="s">
        <v>11835</v>
      </c>
      <c r="O155" s="37">
        <v>55.8</v>
      </c>
      <c r="P155" s="3" t="s">
        <v>1792</v>
      </c>
      <c r="Q155" s="37">
        <v>53.8</v>
      </c>
      <c r="R155" s="3" t="s">
        <v>12037</v>
      </c>
      <c r="S155" s="38">
        <v>30.8</v>
      </c>
      <c r="T155" s="3" t="s">
        <v>12038</v>
      </c>
      <c r="U155" s="37">
        <v>49.7</v>
      </c>
      <c r="V155" s="3" t="s">
        <v>12039</v>
      </c>
      <c r="W155" s="37">
        <v>16.5</v>
      </c>
      <c r="X155" s="3" t="s">
        <v>12040</v>
      </c>
      <c r="Y155" s="37">
        <v>85</v>
      </c>
      <c r="Z155" s="3" t="s">
        <v>170</v>
      </c>
      <c r="AA155" s="3">
        <v>35.2</v>
      </c>
      <c r="AB155" s="3" t="s">
        <v>1677</v>
      </c>
      <c r="AC155" s="3">
        <v>78.4</v>
      </c>
      <c r="AD155" s="3" t="s">
        <v>12041</v>
      </c>
      <c r="AE155" s="43">
        <v>51.3</v>
      </c>
    </row>
    <row r="156" ht="29.1" customHeight="1" spans="1:31">
      <c r="A156" s="26" t="s">
        <v>11833</v>
      </c>
      <c r="B156" s="27" t="s">
        <v>158</v>
      </c>
      <c r="C156" s="28" t="s">
        <v>157</v>
      </c>
      <c r="D156" s="27" t="s">
        <v>158</v>
      </c>
      <c r="E156" s="28" cm="1">
        <f ca="1" t="array" ref="E156">SUMPRODUCT(--ISNUMBER(SEARCH(MID(C156,ROW(INDIRECT("1:"&amp;LEN(C156))),1),全球排名!D154)))</f>
        <v>25</v>
      </c>
      <c r="F156" s="29" t="s">
        <v>11725</v>
      </c>
      <c r="G156" s="29" t="s">
        <v>156</v>
      </c>
      <c r="H156" s="30" t="s">
        <v>11571</v>
      </c>
      <c r="I156" s="30" t="s">
        <v>11587</v>
      </c>
      <c r="J156" s="30" t="s">
        <v>11568</v>
      </c>
      <c r="K156" s="30">
        <v>5</v>
      </c>
      <c r="L156" s="30" t="s">
        <v>11573</v>
      </c>
      <c r="M156" s="37">
        <v>43.3</v>
      </c>
      <c r="N156" s="3" t="s">
        <v>1040</v>
      </c>
      <c r="O156" s="37">
        <v>19</v>
      </c>
      <c r="P156" s="3" t="s">
        <v>1037</v>
      </c>
      <c r="Q156" s="37">
        <v>97.9</v>
      </c>
      <c r="R156" s="3" t="s">
        <v>11614</v>
      </c>
      <c r="S156" s="38">
        <v>46</v>
      </c>
      <c r="T156" s="3" t="s">
        <v>11679</v>
      </c>
      <c r="U156" s="37">
        <v>55</v>
      </c>
      <c r="V156" s="3" t="s">
        <v>12042</v>
      </c>
      <c r="W156" s="37">
        <v>78.5</v>
      </c>
      <c r="X156" s="3" t="s">
        <v>11727</v>
      </c>
      <c r="Y156" s="37">
        <v>97.8</v>
      </c>
      <c r="Z156" s="3" t="s">
        <v>2387</v>
      </c>
      <c r="AA156" s="3">
        <v>19</v>
      </c>
      <c r="AB156" s="3" t="s">
        <v>11735</v>
      </c>
      <c r="AC156" s="3">
        <v>71.5</v>
      </c>
      <c r="AD156" s="3" t="s">
        <v>12043</v>
      </c>
      <c r="AE156" s="43">
        <v>51.3</v>
      </c>
    </row>
    <row r="157" ht="29.1" customHeight="1" spans="1:31">
      <c r="A157" s="26" t="s">
        <v>2421</v>
      </c>
      <c r="B157" s="27" t="s">
        <v>2441</v>
      </c>
      <c r="C157" s="28" t="s">
        <v>2440</v>
      </c>
      <c r="D157" s="27" t="s">
        <v>2441</v>
      </c>
      <c r="E157" s="28" cm="1">
        <f ca="1" t="array" ref="E157">SUMPRODUCT(--ISNUMBER(SEARCH(MID(C157,ROW(INDIRECT("1:"&amp;LEN(C157))),1),全球排名!D155)))</f>
        <v>22</v>
      </c>
      <c r="F157" s="29" t="s">
        <v>11570</v>
      </c>
      <c r="G157" s="29" t="s">
        <v>36</v>
      </c>
      <c r="H157" s="30" t="s">
        <v>11571</v>
      </c>
      <c r="I157" s="30" t="s">
        <v>11572</v>
      </c>
      <c r="J157" s="30" t="s">
        <v>11568</v>
      </c>
      <c r="K157" s="30">
        <v>4</v>
      </c>
      <c r="L157" s="30" t="s">
        <v>11573</v>
      </c>
      <c r="M157" s="37">
        <v>43</v>
      </c>
      <c r="N157" s="3" t="s">
        <v>11991</v>
      </c>
      <c r="O157" s="37">
        <v>51.1</v>
      </c>
      <c r="P157" s="3" t="s">
        <v>11658</v>
      </c>
      <c r="Q157" s="37">
        <v>27.4</v>
      </c>
      <c r="R157" s="3" t="s">
        <v>12044</v>
      </c>
      <c r="S157" s="38">
        <v>43.3</v>
      </c>
      <c r="T157" s="3" t="s">
        <v>11899</v>
      </c>
      <c r="U157" s="37">
        <v>91.6</v>
      </c>
      <c r="V157" s="3" t="s">
        <v>11718</v>
      </c>
      <c r="W157" s="37">
        <v>76.2</v>
      </c>
      <c r="X157" s="3" t="s">
        <v>11990</v>
      </c>
      <c r="Y157" s="37">
        <v>89.8</v>
      </c>
      <c r="Z157" s="3" t="s">
        <v>10077</v>
      </c>
      <c r="AA157" s="3">
        <v>19.7</v>
      </c>
      <c r="AB157" s="3" t="s">
        <v>12045</v>
      </c>
      <c r="AC157" s="3">
        <v>94.8</v>
      </c>
      <c r="AD157" s="3" t="s">
        <v>85</v>
      </c>
      <c r="AE157" s="43">
        <v>50.9</v>
      </c>
    </row>
    <row r="158" ht="29.1" customHeight="1" spans="1:31">
      <c r="A158" s="26" t="s">
        <v>11756</v>
      </c>
      <c r="B158" s="27" t="s">
        <v>150</v>
      </c>
      <c r="C158" s="28" t="s">
        <v>2447</v>
      </c>
      <c r="D158" s="27" t="s">
        <v>150</v>
      </c>
      <c r="E158" s="28" cm="1">
        <f ca="1" t="array" ref="E158">SUMPRODUCT(--ISNUMBER(SEARCH(MID(C158,ROW(INDIRECT("1:"&amp;LEN(C158))),1),全球排名!D156)))</f>
        <v>31</v>
      </c>
      <c r="F158" s="29" t="s">
        <v>11968</v>
      </c>
      <c r="G158" s="29" t="s">
        <v>405</v>
      </c>
      <c r="H158" s="30" t="s">
        <v>11592</v>
      </c>
      <c r="I158" s="30" t="s">
        <v>11572</v>
      </c>
      <c r="J158" s="30" t="s">
        <v>11568</v>
      </c>
      <c r="K158" s="30">
        <v>5</v>
      </c>
      <c r="L158" s="30" t="s">
        <v>11573</v>
      </c>
      <c r="M158" s="37">
        <v>79.6</v>
      </c>
      <c r="N158" s="3" t="s">
        <v>11575</v>
      </c>
      <c r="O158" s="37">
        <v>40</v>
      </c>
      <c r="P158" s="3" t="s">
        <v>12046</v>
      </c>
      <c r="Q158" s="37">
        <v>3.4</v>
      </c>
      <c r="R158" s="3" t="s">
        <v>11619</v>
      </c>
      <c r="S158" s="38">
        <v>49.5</v>
      </c>
      <c r="T158" s="3" t="s">
        <v>11869</v>
      </c>
      <c r="U158" s="37">
        <v>8</v>
      </c>
      <c r="V158" s="3" t="s">
        <v>11619</v>
      </c>
      <c r="W158" s="37">
        <v>10.9</v>
      </c>
      <c r="X158" s="3" t="s">
        <v>12047</v>
      </c>
      <c r="Y158" s="37">
        <v>91</v>
      </c>
      <c r="Z158" s="3" t="s">
        <v>309</v>
      </c>
      <c r="AA158" s="3">
        <v>34.8</v>
      </c>
      <c r="AB158" s="3" t="s">
        <v>11670</v>
      </c>
      <c r="AC158" s="3">
        <v>56.5</v>
      </c>
      <c r="AD158" s="3" t="s">
        <v>12048</v>
      </c>
      <c r="AE158" s="43">
        <v>50.5</v>
      </c>
    </row>
    <row r="159" ht="29.1" customHeight="1" spans="1:31">
      <c r="A159" s="26" t="s">
        <v>11620</v>
      </c>
      <c r="B159" s="27" t="s">
        <v>150</v>
      </c>
      <c r="C159" s="28" t="s">
        <v>412</v>
      </c>
      <c r="D159" s="27" t="s">
        <v>150</v>
      </c>
      <c r="E159" s="28" cm="1">
        <f ca="1" t="array" ref="E159">SUMPRODUCT(--ISNUMBER(SEARCH(MID(C159,ROW(INDIRECT("1:"&amp;LEN(C159))),1),全球排名!D157)))</f>
        <v>17</v>
      </c>
      <c r="F159" s="29" t="s">
        <v>11570</v>
      </c>
      <c r="G159" s="29" t="s">
        <v>36</v>
      </c>
      <c r="H159" s="30" t="s">
        <v>11571</v>
      </c>
      <c r="I159" s="30" t="s">
        <v>11572</v>
      </c>
      <c r="J159" s="30" t="s">
        <v>11568</v>
      </c>
      <c r="K159" s="30">
        <v>5</v>
      </c>
      <c r="L159" s="30" t="s">
        <v>11573</v>
      </c>
      <c r="M159" s="37">
        <v>46.5</v>
      </c>
      <c r="N159" s="3" t="s">
        <v>11642</v>
      </c>
      <c r="O159" s="37">
        <v>48.3</v>
      </c>
      <c r="P159" s="3" t="s">
        <v>11709</v>
      </c>
      <c r="Q159" s="37">
        <v>33.7</v>
      </c>
      <c r="R159" s="3" t="s">
        <v>11938</v>
      </c>
      <c r="S159" s="38">
        <v>39.6</v>
      </c>
      <c r="T159" s="3" t="s">
        <v>12049</v>
      </c>
      <c r="U159" s="37">
        <v>84</v>
      </c>
      <c r="V159" s="3" t="s">
        <v>1346</v>
      </c>
      <c r="W159" s="37">
        <v>70.6</v>
      </c>
      <c r="X159" s="3" t="s">
        <v>2072</v>
      </c>
      <c r="Y159" s="37">
        <v>81.6</v>
      </c>
      <c r="Z159" s="3" t="s">
        <v>11795</v>
      </c>
      <c r="AA159" s="3">
        <v>18.9</v>
      </c>
      <c r="AB159" s="3" t="s">
        <v>12050</v>
      </c>
      <c r="AC159" s="3">
        <v>97.9</v>
      </c>
      <c r="AD159" s="3" t="s">
        <v>71</v>
      </c>
      <c r="AE159" s="43">
        <v>50.5</v>
      </c>
    </row>
    <row r="160" ht="29.1" customHeight="1" spans="1:31">
      <c r="A160" s="26" t="s">
        <v>11984</v>
      </c>
      <c r="B160" s="27" t="s">
        <v>150</v>
      </c>
      <c r="C160" s="28" t="s">
        <v>12051</v>
      </c>
      <c r="D160" s="27" t="s">
        <v>150</v>
      </c>
      <c r="E160" s="28" cm="1">
        <f ca="1" t="array" ref="E160">SUMPRODUCT(--ISNUMBER(SEARCH(MID(C160,ROW(INDIRECT("1:"&amp;LEN(C160))),1),全球排名!D158)))</f>
        <v>36</v>
      </c>
      <c r="F160" s="29" t="s">
        <v>8311</v>
      </c>
      <c r="G160" s="29" t="s">
        <v>96</v>
      </c>
      <c r="H160" s="30" t="s">
        <v>11571</v>
      </c>
      <c r="I160" s="30" t="s">
        <v>7183</v>
      </c>
      <c r="J160" s="30" t="s">
        <v>11568</v>
      </c>
      <c r="K160" s="30">
        <v>5</v>
      </c>
      <c r="L160" s="30" t="s">
        <v>11573</v>
      </c>
      <c r="M160" s="37">
        <v>56.2</v>
      </c>
      <c r="N160" s="3" t="s">
        <v>11838</v>
      </c>
      <c r="O160" s="37">
        <v>69.3</v>
      </c>
      <c r="P160" s="3" t="s">
        <v>11671</v>
      </c>
      <c r="Q160" s="37">
        <v>53</v>
      </c>
      <c r="R160" s="3" t="s">
        <v>11920</v>
      </c>
      <c r="S160" s="38">
        <v>24.9</v>
      </c>
      <c r="T160" s="3" t="s">
        <v>11635</v>
      </c>
      <c r="U160" s="37">
        <v>51.3</v>
      </c>
      <c r="V160" s="3" t="s">
        <v>12052</v>
      </c>
      <c r="W160" s="37">
        <v>68.8</v>
      </c>
      <c r="X160" s="3" t="s">
        <v>1167</v>
      </c>
      <c r="Y160" s="37">
        <v>55</v>
      </c>
      <c r="Z160" s="3" t="s">
        <v>2677</v>
      </c>
      <c r="AA160" s="3">
        <v>25.4</v>
      </c>
      <c r="AB160" s="3" t="s">
        <v>11732</v>
      </c>
      <c r="AC160" s="3">
        <v>52.1</v>
      </c>
      <c r="AD160" s="3" t="s">
        <v>11813</v>
      </c>
      <c r="AE160" s="43">
        <v>50.5</v>
      </c>
    </row>
    <row r="161" ht="29.1" customHeight="1" spans="1:31">
      <c r="A161" s="26" t="s">
        <v>11898</v>
      </c>
      <c r="B161" s="27" t="s">
        <v>150</v>
      </c>
      <c r="C161" s="28" t="s">
        <v>149</v>
      </c>
      <c r="D161" s="27" t="s">
        <v>150</v>
      </c>
      <c r="E161" s="28" cm="1">
        <f ca="1" t="array" ref="E161">SUMPRODUCT(--ISNUMBER(SEARCH(MID(C161,ROW(INDIRECT("1:"&amp;LEN(C161))),1),全球排名!D159)))</f>
        <v>28</v>
      </c>
      <c r="F161" s="29" t="s">
        <v>11566</v>
      </c>
      <c r="G161" s="29" t="s">
        <v>40</v>
      </c>
      <c r="H161" s="30" t="s">
        <v>11571</v>
      </c>
      <c r="I161" s="30" t="s">
        <v>11572</v>
      </c>
      <c r="J161" s="30" t="s">
        <v>11568</v>
      </c>
      <c r="K161" s="30">
        <v>5</v>
      </c>
      <c r="L161" s="30" t="s">
        <v>11569</v>
      </c>
      <c r="M161" s="37">
        <v>38.6</v>
      </c>
      <c r="N161" s="3" t="s">
        <v>362</v>
      </c>
      <c r="O161" s="37">
        <v>10.4</v>
      </c>
      <c r="P161" s="3" t="s">
        <v>11949</v>
      </c>
      <c r="Q161" s="37">
        <v>99.8</v>
      </c>
      <c r="R161" s="3" t="s">
        <v>108</v>
      </c>
      <c r="S161" s="38">
        <v>50.7</v>
      </c>
      <c r="T161" s="3" t="s">
        <v>12000</v>
      </c>
      <c r="U161" s="37">
        <v>84.3</v>
      </c>
      <c r="V161" s="3" t="s">
        <v>1167</v>
      </c>
      <c r="W161" s="37">
        <v>68</v>
      </c>
      <c r="X161" s="3" t="s">
        <v>11670</v>
      </c>
      <c r="Y161" s="37">
        <v>60.5</v>
      </c>
      <c r="Z161" s="3" t="s">
        <v>2273</v>
      </c>
      <c r="AA161" s="3">
        <v>33.7</v>
      </c>
      <c r="AB161" s="3" t="s">
        <v>11947</v>
      </c>
      <c r="AC161" s="3">
        <v>91.4</v>
      </c>
      <c r="AD161" s="3" t="s">
        <v>2427</v>
      </c>
      <c r="AE161" s="43">
        <v>50.5</v>
      </c>
    </row>
    <row r="162" ht="29.1" customHeight="1" spans="1:31">
      <c r="A162" s="26" t="s">
        <v>11967</v>
      </c>
      <c r="B162" s="27" t="s">
        <v>11984</v>
      </c>
      <c r="C162" s="28" t="s">
        <v>12053</v>
      </c>
      <c r="D162" s="27" t="s">
        <v>11984</v>
      </c>
      <c r="E162" s="28" cm="1">
        <f ca="1" t="array" ref="E162">SUMPRODUCT(--ISNUMBER(SEARCH(MID(C162,ROW(INDIRECT("1:"&amp;LEN(C162))),1),全球排名!D160)))</f>
        <v>25</v>
      </c>
      <c r="F162" s="29" t="s">
        <v>11797</v>
      </c>
      <c r="G162" s="29" t="s">
        <v>572</v>
      </c>
      <c r="H162" s="30" t="s">
        <v>11571</v>
      </c>
      <c r="I162" s="30" t="s">
        <v>11572</v>
      </c>
      <c r="J162" s="30" t="s">
        <v>11568</v>
      </c>
      <c r="K162" s="30">
        <v>4</v>
      </c>
      <c r="L162" s="30" t="s">
        <v>11573</v>
      </c>
      <c r="M162" s="37">
        <v>58.8</v>
      </c>
      <c r="N162" s="3" t="s">
        <v>792</v>
      </c>
      <c r="O162" s="37">
        <v>67.5</v>
      </c>
      <c r="P162" s="3" t="s">
        <v>1661</v>
      </c>
      <c r="Q162" s="37">
        <v>67.6</v>
      </c>
      <c r="R162" s="3" t="s">
        <v>390</v>
      </c>
      <c r="S162" s="38">
        <v>22.7</v>
      </c>
      <c r="T162" s="3" t="s">
        <v>12054</v>
      </c>
      <c r="U162" s="37">
        <v>44.3</v>
      </c>
      <c r="V162" s="3" t="s">
        <v>1998</v>
      </c>
      <c r="W162" s="37">
        <v>97.3</v>
      </c>
      <c r="X162" s="3" t="s">
        <v>315</v>
      </c>
      <c r="Y162" s="37">
        <v>45.4</v>
      </c>
      <c r="Z162" s="3" t="s">
        <v>11741</v>
      </c>
      <c r="AA162" s="3">
        <v>9.7</v>
      </c>
      <c r="AB162" s="3" t="s">
        <v>11619</v>
      </c>
      <c r="AC162" s="3">
        <v>23.2</v>
      </c>
      <c r="AD162" s="3" t="s">
        <v>12055</v>
      </c>
      <c r="AE162" s="43">
        <v>50.4</v>
      </c>
    </row>
    <row r="163" ht="29.1" customHeight="1" spans="1:31">
      <c r="A163" s="26" t="s">
        <v>10107</v>
      </c>
      <c r="B163" s="27" t="s">
        <v>253</v>
      </c>
      <c r="C163" s="28" t="s">
        <v>252</v>
      </c>
      <c r="D163" s="27" t="s">
        <v>253</v>
      </c>
      <c r="E163" s="28" cm="1">
        <f ca="1" t="array" ref="E163">SUMPRODUCT(--ISNUMBER(SEARCH(MID(C163,ROW(INDIRECT("1:"&amp;LEN(C163))),1),全球排名!D161)))</f>
        <v>14</v>
      </c>
      <c r="F163" s="29" t="s">
        <v>11777</v>
      </c>
      <c r="G163" s="29" t="s">
        <v>117</v>
      </c>
      <c r="H163" s="30" t="s">
        <v>11592</v>
      </c>
      <c r="I163" s="30" t="s">
        <v>11572</v>
      </c>
      <c r="J163" s="30" t="s">
        <v>11568</v>
      </c>
      <c r="K163" s="30">
        <v>5</v>
      </c>
      <c r="L163" s="30" t="s">
        <v>11573</v>
      </c>
      <c r="M163" s="37">
        <v>53.4</v>
      </c>
      <c r="N163" s="3" t="s">
        <v>11870</v>
      </c>
      <c r="O163" s="37">
        <v>25.2</v>
      </c>
      <c r="P163" s="3" t="s">
        <v>356</v>
      </c>
      <c r="Q163" s="37">
        <v>78.9</v>
      </c>
      <c r="R163" s="3" t="s">
        <v>11644</v>
      </c>
      <c r="S163" s="38">
        <v>25.1</v>
      </c>
      <c r="T163" s="3" t="s">
        <v>11847</v>
      </c>
      <c r="U163" s="37">
        <v>79.6</v>
      </c>
      <c r="V163" s="3" t="s">
        <v>11678</v>
      </c>
      <c r="W163" s="37">
        <v>21.2</v>
      </c>
      <c r="X163" s="3" t="s">
        <v>12056</v>
      </c>
      <c r="Y163" s="37">
        <v>99.8</v>
      </c>
      <c r="Z163" s="3" t="s">
        <v>2369</v>
      </c>
      <c r="AA163" s="3">
        <v>52</v>
      </c>
      <c r="AB163" s="3" t="s">
        <v>11833</v>
      </c>
      <c r="AC163" s="3">
        <v>91.3</v>
      </c>
      <c r="AD163" s="3" t="s">
        <v>11918</v>
      </c>
      <c r="AE163" s="43">
        <v>50.2</v>
      </c>
    </row>
    <row r="164" ht="29.1" customHeight="1" spans="1:31">
      <c r="A164" s="26" t="s">
        <v>11756</v>
      </c>
      <c r="B164" s="27" t="s">
        <v>253</v>
      </c>
      <c r="C164" s="28" t="s">
        <v>2598</v>
      </c>
      <c r="D164" s="27" t="s">
        <v>253</v>
      </c>
      <c r="E164" s="28" cm="1">
        <f ca="1" t="array" ref="E164">SUMPRODUCT(--ISNUMBER(SEARCH(MID(C164,ROW(INDIRECT("1:"&amp;LEN(C164))),1),全球排名!D162)))</f>
        <v>14</v>
      </c>
      <c r="F164" s="29" t="s">
        <v>11915</v>
      </c>
      <c r="G164" s="29" t="s">
        <v>883</v>
      </c>
      <c r="H164" s="30" t="s">
        <v>11592</v>
      </c>
      <c r="I164" s="30" t="s">
        <v>11572</v>
      </c>
      <c r="J164" s="30" t="s">
        <v>11568</v>
      </c>
      <c r="K164" s="30">
        <v>5</v>
      </c>
      <c r="L164" s="30" t="s">
        <v>11573</v>
      </c>
      <c r="M164" s="37">
        <v>81.5</v>
      </c>
      <c r="N164" s="3" t="s">
        <v>11605</v>
      </c>
      <c r="O164" s="37">
        <v>96.6</v>
      </c>
      <c r="P164" s="3" t="s">
        <v>126</v>
      </c>
      <c r="Q164" s="37">
        <v>9.7</v>
      </c>
      <c r="R164" s="3" t="s">
        <v>11619</v>
      </c>
      <c r="S164" s="38">
        <v>12.5</v>
      </c>
      <c r="T164" s="3" t="s">
        <v>11806</v>
      </c>
      <c r="U164" s="37">
        <v>9</v>
      </c>
      <c r="V164" s="3" t="s">
        <v>11619</v>
      </c>
      <c r="W164" s="37">
        <v>5</v>
      </c>
      <c r="X164" s="3" t="s">
        <v>11619</v>
      </c>
      <c r="Y164" s="37">
        <v>48.6</v>
      </c>
      <c r="Z164" s="3" t="s">
        <v>12057</v>
      </c>
      <c r="AA164" s="3">
        <v>50.4</v>
      </c>
      <c r="AB164" s="3" t="s">
        <v>11782</v>
      </c>
      <c r="AC164" s="3">
        <v>36.3</v>
      </c>
      <c r="AD164" s="3" t="s">
        <v>12058</v>
      </c>
      <c r="AE164" s="43">
        <v>50.2</v>
      </c>
    </row>
    <row r="165" ht="29.1" customHeight="1" spans="1:31">
      <c r="A165" s="26" t="s">
        <v>10094</v>
      </c>
      <c r="B165" s="27" t="s">
        <v>253</v>
      </c>
      <c r="C165" s="28" t="s">
        <v>12059</v>
      </c>
      <c r="D165" s="27" t="s">
        <v>253</v>
      </c>
      <c r="E165" s="28" cm="1">
        <f ca="1" t="array" ref="E165">SUMPRODUCT(--ISNUMBER(SEARCH(MID(C165,ROW(INDIRECT("1:"&amp;LEN(C165))),1),全球排名!D163)))</f>
        <v>29</v>
      </c>
      <c r="F165" s="29" t="s">
        <v>11797</v>
      </c>
      <c r="G165" s="29" t="s">
        <v>572</v>
      </c>
      <c r="H165" s="30" t="s">
        <v>11571</v>
      </c>
      <c r="I165" s="30" t="s">
        <v>11572</v>
      </c>
      <c r="J165" s="30" t="s">
        <v>11568</v>
      </c>
      <c r="K165" s="30">
        <v>4</v>
      </c>
      <c r="L165" s="30" t="s">
        <v>11573</v>
      </c>
      <c r="M165" s="37">
        <v>59.7</v>
      </c>
      <c r="N165" s="3" t="s">
        <v>381</v>
      </c>
      <c r="O165" s="37">
        <v>70.1</v>
      </c>
      <c r="P165" s="3" t="s">
        <v>11695</v>
      </c>
      <c r="Q165" s="37">
        <v>87.5</v>
      </c>
      <c r="R165" s="3" t="s">
        <v>11711</v>
      </c>
      <c r="S165" s="38">
        <v>11.7</v>
      </c>
      <c r="T165" s="3" t="s">
        <v>11619</v>
      </c>
      <c r="U165" s="37">
        <v>52.7</v>
      </c>
      <c r="V165" s="3" t="s">
        <v>12049</v>
      </c>
      <c r="W165" s="37">
        <v>61.1</v>
      </c>
      <c r="X165" s="3" t="s">
        <v>1214</v>
      </c>
      <c r="Y165" s="37">
        <v>56.7</v>
      </c>
      <c r="Z165" s="3" t="s">
        <v>11844</v>
      </c>
      <c r="AA165" s="3">
        <v>11.2</v>
      </c>
      <c r="AB165" s="3" t="s">
        <v>11619</v>
      </c>
      <c r="AC165" s="3">
        <v>24.4</v>
      </c>
      <c r="AD165" s="3" t="s">
        <v>12060</v>
      </c>
      <c r="AE165" s="43">
        <v>50.2</v>
      </c>
    </row>
    <row r="166" ht="29.1" customHeight="1" spans="1:31">
      <c r="A166" s="26" t="s">
        <v>12061</v>
      </c>
      <c r="B166" s="27" t="s">
        <v>2239</v>
      </c>
      <c r="C166" s="28" t="s">
        <v>2238</v>
      </c>
      <c r="D166" s="27" t="s">
        <v>2239</v>
      </c>
      <c r="E166" s="28" cm="1">
        <f ca="1" t="array" ref="E166">SUMPRODUCT(--ISNUMBER(SEARCH(MID(C166,ROW(INDIRECT("1:"&amp;LEN(C166))),1),全球排名!D164)))</f>
        <v>21</v>
      </c>
      <c r="F166" s="29" t="s">
        <v>8491</v>
      </c>
      <c r="G166" s="29" t="s">
        <v>121</v>
      </c>
      <c r="H166" s="30" t="s">
        <v>11571</v>
      </c>
      <c r="I166" s="30" t="s">
        <v>11572</v>
      </c>
      <c r="J166" s="30" t="s">
        <v>11568</v>
      </c>
      <c r="K166" s="30">
        <v>3</v>
      </c>
      <c r="L166" s="30" t="s">
        <v>11573</v>
      </c>
      <c r="M166" s="37">
        <v>29.7</v>
      </c>
      <c r="N166" s="3" t="s">
        <v>1699</v>
      </c>
      <c r="O166" s="37">
        <v>25.1</v>
      </c>
      <c r="P166" s="3" t="s">
        <v>11839</v>
      </c>
      <c r="Q166" s="37">
        <v>16.3</v>
      </c>
      <c r="R166" s="3" t="s">
        <v>11619</v>
      </c>
      <c r="S166" s="38">
        <v>93.8</v>
      </c>
      <c r="T166" s="3" t="s">
        <v>154</v>
      </c>
      <c r="U166" s="37">
        <v>95.6</v>
      </c>
      <c r="V166" s="3" t="s">
        <v>11870</v>
      </c>
      <c r="W166" s="37">
        <v>56</v>
      </c>
      <c r="X166" s="3" t="s">
        <v>11945</v>
      </c>
      <c r="Y166" s="37">
        <v>72.7</v>
      </c>
      <c r="Z166" s="3" t="s">
        <v>11942</v>
      </c>
      <c r="AA166" s="3">
        <v>17.1</v>
      </c>
      <c r="AB166" s="3" t="s">
        <v>11635</v>
      </c>
      <c r="AC166" s="3">
        <v>92.3</v>
      </c>
      <c r="AD166" s="3" t="s">
        <v>11675</v>
      </c>
      <c r="AE166" s="43">
        <v>50.1</v>
      </c>
    </row>
    <row r="167" ht="29.1" customHeight="1" spans="1:31">
      <c r="A167" s="26" t="s">
        <v>11657</v>
      </c>
      <c r="B167" s="27" t="s">
        <v>2421</v>
      </c>
      <c r="C167" s="28" t="s">
        <v>2420</v>
      </c>
      <c r="D167" s="27" t="s">
        <v>2421</v>
      </c>
      <c r="E167" s="28" cm="1">
        <f ca="1" t="array" ref="E167">SUMPRODUCT(--ISNUMBER(SEARCH(MID(C167,ROW(INDIRECT("1:"&amp;LEN(C167))),1),全球排名!D165)))</f>
        <v>28</v>
      </c>
      <c r="F167" s="29" t="s">
        <v>11566</v>
      </c>
      <c r="G167" s="29" t="s">
        <v>40</v>
      </c>
      <c r="H167" s="30" t="s">
        <v>11571</v>
      </c>
      <c r="I167" s="30" t="s">
        <v>7183</v>
      </c>
      <c r="J167" s="30" t="s">
        <v>11568</v>
      </c>
      <c r="K167" s="30">
        <v>5</v>
      </c>
      <c r="L167" s="30" t="s">
        <v>11573</v>
      </c>
      <c r="M167" s="37">
        <v>54.8</v>
      </c>
      <c r="N167" s="3" t="s">
        <v>11821</v>
      </c>
      <c r="O167" s="37">
        <v>19</v>
      </c>
      <c r="P167" s="3" t="s">
        <v>11890</v>
      </c>
      <c r="Q167" s="37">
        <v>9.5</v>
      </c>
      <c r="R167" s="3" t="s">
        <v>11619</v>
      </c>
      <c r="S167" s="38">
        <v>96.9</v>
      </c>
      <c r="T167" s="3" t="s">
        <v>11625</v>
      </c>
      <c r="U167" s="37">
        <v>70.4</v>
      </c>
      <c r="V167" s="3" t="s">
        <v>11673</v>
      </c>
      <c r="W167" s="37">
        <v>21.6</v>
      </c>
      <c r="X167" s="3" t="s">
        <v>11740</v>
      </c>
      <c r="Y167" s="37">
        <v>43.5</v>
      </c>
      <c r="Z167" s="3" t="s">
        <v>11877</v>
      </c>
      <c r="AA167" s="3">
        <v>10.4</v>
      </c>
      <c r="AB167" s="3" t="s">
        <v>11619</v>
      </c>
      <c r="AC167" s="3">
        <v>55.8</v>
      </c>
      <c r="AD167" s="3" t="s">
        <v>11656</v>
      </c>
      <c r="AE167" s="43">
        <v>50</v>
      </c>
    </row>
    <row r="168" ht="29.1" customHeight="1" spans="1:31">
      <c r="A168" s="26" t="s">
        <v>11594</v>
      </c>
      <c r="B168" s="27" t="s">
        <v>1018</v>
      </c>
      <c r="C168" s="28" t="s">
        <v>1017</v>
      </c>
      <c r="D168" s="27" t="s">
        <v>1018</v>
      </c>
      <c r="E168" s="28" cm="1">
        <f ca="1" t="array" ref="E168">SUMPRODUCT(--ISNUMBER(SEARCH(MID(C168,ROW(INDIRECT("1:"&amp;LEN(C168))),1),全球排名!D166)))</f>
        <v>16</v>
      </c>
      <c r="F168" s="29" t="s">
        <v>11705</v>
      </c>
      <c r="G168" s="29" t="s">
        <v>385</v>
      </c>
      <c r="H168" s="30" t="s">
        <v>11571</v>
      </c>
      <c r="I168" s="30" t="s">
        <v>11572</v>
      </c>
      <c r="J168" s="30" t="s">
        <v>11568</v>
      </c>
      <c r="K168" s="30">
        <v>4</v>
      </c>
      <c r="L168" s="30" t="s">
        <v>11569</v>
      </c>
      <c r="M168" s="37">
        <v>49</v>
      </c>
      <c r="N168" s="3" t="s">
        <v>11780</v>
      </c>
      <c r="O168" s="37">
        <v>81.3</v>
      </c>
      <c r="P168" s="3" t="s">
        <v>236</v>
      </c>
      <c r="Q168" s="37">
        <v>83.5</v>
      </c>
      <c r="R168" s="3" t="s">
        <v>304</v>
      </c>
      <c r="S168" s="38">
        <v>23.3</v>
      </c>
      <c r="T168" s="3" t="s">
        <v>12062</v>
      </c>
      <c r="U168" s="37">
        <v>16.9</v>
      </c>
      <c r="V168" s="3" t="s">
        <v>12063</v>
      </c>
      <c r="W168" s="37">
        <v>54.3</v>
      </c>
      <c r="X168" s="3" t="s">
        <v>11812</v>
      </c>
      <c r="Y168" s="37">
        <v>15.6</v>
      </c>
      <c r="Z168" s="3" t="s">
        <v>11864</v>
      </c>
      <c r="AA168" s="3">
        <v>24.8</v>
      </c>
      <c r="AB168" s="3" t="s">
        <v>12042</v>
      </c>
      <c r="AC168" s="3">
        <v>77.7</v>
      </c>
      <c r="AD168" s="3" t="s">
        <v>11769</v>
      </c>
      <c r="AE168" s="43">
        <v>49.7</v>
      </c>
    </row>
    <row r="169" ht="29.1" customHeight="1" spans="1:31">
      <c r="A169" s="26" t="s">
        <v>11836</v>
      </c>
      <c r="B169" s="27" t="s">
        <v>1018</v>
      </c>
      <c r="C169" s="28" t="s">
        <v>1212</v>
      </c>
      <c r="D169" s="27" t="s">
        <v>1018</v>
      </c>
      <c r="E169" s="28" cm="1">
        <f ca="1" t="array" ref="E169">SUMPRODUCT(--ISNUMBER(SEARCH(MID(C169,ROW(INDIRECT("1:"&amp;LEN(C169))),1),全球排名!D167)))</f>
        <v>16</v>
      </c>
      <c r="F169" s="29" t="s">
        <v>11663</v>
      </c>
      <c r="G169" s="29" t="s">
        <v>106</v>
      </c>
      <c r="H169" s="30" t="s">
        <v>11571</v>
      </c>
      <c r="I169" s="30" t="s">
        <v>11572</v>
      </c>
      <c r="J169" s="30" t="s">
        <v>11568</v>
      </c>
      <c r="K169" s="30">
        <v>5</v>
      </c>
      <c r="L169" s="30" t="s">
        <v>11573</v>
      </c>
      <c r="M169" s="37">
        <v>57.4</v>
      </c>
      <c r="N169" s="3" t="s">
        <v>11729</v>
      </c>
      <c r="O169" s="37">
        <v>70</v>
      </c>
      <c r="P169" s="3" t="s">
        <v>11852</v>
      </c>
      <c r="Q169" s="37">
        <v>85.7</v>
      </c>
      <c r="R169" s="3" t="s">
        <v>11695</v>
      </c>
      <c r="S169" s="38">
        <v>23.9</v>
      </c>
      <c r="T169" s="3" t="s">
        <v>12064</v>
      </c>
      <c r="U169" s="37">
        <v>14.7</v>
      </c>
      <c r="V169" s="3" t="s">
        <v>12024</v>
      </c>
      <c r="W169" s="37">
        <v>25.6</v>
      </c>
      <c r="X169" s="3" t="s">
        <v>12065</v>
      </c>
      <c r="Y169" s="37">
        <v>32.8</v>
      </c>
      <c r="Z169" s="3" t="s">
        <v>11935</v>
      </c>
      <c r="AA169" s="3">
        <v>15.4</v>
      </c>
      <c r="AB169" s="3" t="s">
        <v>11810</v>
      </c>
      <c r="AC169" s="3">
        <v>77.7</v>
      </c>
      <c r="AD169" s="3" t="s">
        <v>11769</v>
      </c>
      <c r="AE169" s="43">
        <v>49.7</v>
      </c>
    </row>
    <row r="170" ht="29.1" customHeight="1" spans="1:31">
      <c r="A170" s="26" t="s">
        <v>11630</v>
      </c>
      <c r="B170" s="27" t="s">
        <v>1018</v>
      </c>
      <c r="C170" s="28" t="s">
        <v>2415</v>
      </c>
      <c r="D170" s="27" t="s">
        <v>1018</v>
      </c>
      <c r="E170" s="28" cm="1">
        <f ca="1" t="array" ref="E170">SUMPRODUCT(--ISNUMBER(SEARCH(MID(C170,ROW(INDIRECT("1:"&amp;LEN(C170))),1),全球排名!D168)))</f>
        <v>21</v>
      </c>
      <c r="F170" s="29" t="s">
        <v>12033</v>
      </c>
      <c r="G170" s="29" t="s">
        <v>402</v>
      </c>
      <c r="H170" s="30" t="s">
        <v>11592</v>
      </c>
      <c r="I170" s="30" t="s">
        <v>11572</v>
      </c>
      <c r="J170" s="30" t="s">
        <v>11568</v>
      </c>
      <c r="K170" s="30">
        <v>5</v>
      </c>
      <c r="L170" s="30" t="s">
        <v>11573</v>
      </c>
      <c r="M170" s="37">
        <v>73.2</v>
      </c>
      <c r="N170" s="3" t="s">
        <v>2427</v>
      </c>
      <c r="O170" s="37">
        <v>23</v>
      </c>
      <c r="P170" s="3" t="s">
        <v>12066</v>
      </c>
      <c r="Q170" s="37">
        <v>13.1</v>
      </c>
      <c r="R170" s="3" t="s">
        <v>11619</v>
      </c>
      <c r="S170" s="38">
        <v>41.8</v>
      </c>
      <c r="T170" s="3" t="s">
        <v>12067</v>
      </c>
      <c r="U170" s="37">
        <v>21.8</v>
      </c>
      <c r="V170" s="3" t="s">
        <v>12068</v>
      </c>
      <c r="W170" s="37">
        <v>28.5</v>
      </c>
      <c r="X170" s="3" t="s">
        <v>12069</v>
      </c>
      <c r="Y170" s="37">
        <v>97.8</v>
      </c>
      <c r="Z170" s="3" t="s">
        <v>62</v>
      </c>
      <c r="AA170" s="3">
        <v>39.8</v>
      </c>
      <c r="AB170" s="3" t="s">
        <v>11990</v>
      </c>
      <c r="AC170" s="3">
        <v>98.1</v>
      </c>
      <c r="AD170" s="3" t="s">
        <v>62</v>
      </c>
      <c r="AE170" s="43">
        <v>49.7</v>
      </c>
    </row>
    <row r="171" ht="29.1" customHeight="1" spans="1:31">
      <c r="A171" s="26" t="s">
        <v>2239</v>
      </c>
      <c r="B171" s="27" t="s">
        <v>11780</v>
      </c>
      <c r="C171" s="28" t="s">
        <v>10285</v>
      </c>
      <c r="D171" s="27" t="s">
        <v>11780</v>
      </c>
      <c r="E171" s="28" cm="1">
        <f ca="1" t="array" ref="E171">SUMPRODUCT(--ISNUMBER(SEARCH(MID(C171,ROW(INDIRECT("1:"&amp;LEN(C171))),1),全球排名!D169)))</f>
        <v>17</v>
      </c>
      <c r="F171" s="29" t="s">
        <v>11570</v>
      </c>
      <c r="G171" s="29" t="s">
        <v>36</v>
      </c>
      <c r="H171" s="30" t="s">
        <v>11571</v>
      </c>
      <c r="I171" s="30" t="s">
        <v>11572</v>
      </c>
      <c r="J171" s="30" t="s">
        <v>11568</v>
      </c>
      <c r="K171" s="30">
        <v>4</v>
      </c>
      <c r="L171" s="30" t="s">
        <v>11573</v>
      </c>
      <c r="M171" s="37">
        <v>43.5</v>
      </c>
      <c r="N171" s="3" t="s">
        <v>390</v>
      </c>
      <c r="O171" s="37">
        <v>35.3</v>
      </c>
      <c r="P171" s="3" t="s">
        <v>394</v>
      </c>
      <c r="Q171" s="37">
        <v>45</v>
      </c>
      <c r="R171" s="3" t="s">
        <v>12052</v>
      </c>
      <c r="S171" s="38">
        <v>40.3</v>
      </c>
      <c r="T171" s="3" t="s">
        <v>11908</v>
      </c>
      <c r="U171" s="37">
        <v>88.3</v>
      </c>
      <c r="V171" s="3" t="s">
        <v>11793</v>
      </c>
      <c r="W171" s="37">
        <v>78.2</v>
      </c>
      <c r="X171" s="3" t="s">
        <v>11965</v>
      </c>
      <c r="Y171" s="37">
        <v>79.2</v>
      </c>
      <c r="Z171" s="3" t="s">
        <v>11946</v>
      </c>
      <c r="AA171" s="3">
        <v>19.8</v>
      </c>
      <c r="AB171" s="3" t="s">
        <v>11822</v>
      </c>
      <c r="AC171" s="3">
        <v>97.8</v>
      </c>
      <c r="AD171" s="3" t="s">
        <v>11577</v>
      </c>
      <c r="AE171" s="43">
        <v>49.4</v>
      </c>
    </row>
    <row r="172" ht="29.1" customHeight="1" spans="1:31">
      <c r="A172" s="26" t="s">
        <v>1770</v>
      </c>
      <c r="B172" s="27" t="s">
        <v>359</v>
      </c>
      <c r="C172" s="28" t="s">
        <v>358</v>
      </c>
      <c r="D172" s="27" t="s">
        <v>359</v>
      </c>
      <c r="E172" s="28" cm="1">
        <f ca="1" t="array" ref="E172">SUMPRODUCT(--ISNUMBER(SEARCH(MID(C172,ROW(INDIRECT("1:"&amp;LEN(C172))),1),全球排名!D170)))</f>
        <v>20</v>
      </c>
      <c r="F172" s="29" t="s">
        <v>11566</v>
      </c>
      <c r="G172" s="29" t="s">
        <v>40</v>
      </c>
      <c r="H172" s="30" t="s">
        <v>11592</v>
      </c>
      <c r="I172" s="30" t="s">
        <v>11572</v>
      </c>
      <c r="J172" s="30" t="s">
        <v>11568</v>
      </c>
      <c r="K172" s="30">
        <v>5</v>
      </c>
      <c r="L172" s="30" t="s">
        <v>11573</v>
      </c>
      <c r="M172" s="37">
        <v>48</v>
      </c>
      <c r="N172" s="3" t="s">
        <v>11965</v>
      </c>
      <c r="O172" s="37">
        <v>58.7</v>
      </c>
      <c r="P172" s="3" t="s">
        <v>11838</v>
      </c>
      <c r="Q172" s="37">
        <v>71.3</v>
      </c>
      <c r="R172" s="3" t="s">
        <v>11990</v>
      </c>
      <c r="S172" s="38">
        <v>26.6</v>
      </c>
      <c r="T172" s="3" t="s">
        <v>12065</v>
      </c>
      <c r="U172" s="37">
        <v>18.8</v>
      </c>
      <c r="V172" s="3" t="s">
        <v>12070</v>
      </c>
      <c r="W172" s="37">
        <v>10.8</v>
      </c>
      <c r="X172" s="3" t="s">
        <v>12071</v>
      </c>
      <c r="Y172" s="37">
        <v>97.7</v>
      </c>
      <c r="Z172" s="3" t="s">
        <v>2433</v>
      </c>
      <c r="AA172" s="3">
        <v>39</v>
      </c>
      <c r="AB172" s="3" t="s">
        <v>11630</v>
      </c>
      <c r="AC172" s="3">
        <v>95.7</v>
      </c>
      <c r="AD172" s="3" t="s">
        <v>11676</v>
      </c>
      <c r="AE172" s="43">
        <v>49.1</v>
      </c>
    </row>
    <row r="173" ht="29.1" customHeight="1" spans="1:31">
      <c r="A173" s="26" t="s">
        <v>11998</v>
      </c>
      <c r="B173" s="27" t="s">
        <v>245</v>
      </c>
      <c r="C173" s="28" t="s">
        <v>244</v>
      </c>
      <c r="D173" s="27" t="s">
        <v>245</v>
      </c>
      <c r="E173" s="28" cm="1">
        <f ca="1" t="array" ref="E173">SUMPRODUCT(--ISNUMBER(SEARCH(MID(C173,ROW(INDIRECT("1:"&amp;LEN(C173))),1),全球排名!D171)))</f>
        <v>29</v>
      </c>
      <c r="F173" s="29" t="s">
        <v>11566</v>
      </c>
      <c r="G173" s="29" t="s">
        <v>40</v>
      </c>
      <c r="H173" s="30" t="s">
        <v>11592</v>
      </c>
      <c r="I173" s="30" t="s">
        <v>11572</v>
      </c>
      <c r="J173" s="30" t="s">
        <v>11568</v>
      </c>
      <c r="K173" s="30">
        <v>5</v>
      </c>
      <c r="L173" s="30" t="s">
        <v>11573</v>
      </c>
      <c r="M173" s="37">
        <v>49.2</v>
      </c>
      <c r="N173" s="3" t="s">
        <v>11596</v>
      </c>
      <c r="O173" s="37">
        <v>26.1</v>
      </c>
      <c r="P173" s="3" t="s">
        <v>11979</v>
      </c>
      <c r="Q173" s="37">
        <v>35.1</v>
      </c>
      <c r="R173" s="3" t="s">
        <v>11773</v>
      </c>
      <c r="S173" s="38">
        <v>68.4</v>
      </c>
      <c r="T173" s="3" t="s">
        <v>11595</v>
      </c>
      <c r="U173" s="37">
        <v>31.6</v>
      </c>
      <c r="V173" s="3" t="s">
        <v>11667</v>
      </c>
      <c r="W173" s="37">
        <v>14</v>
      </c>
      <c r="X173" s="3" t="s">
        <v>12007</v>
      </c>
      <c r="Y173" s="37">
        <v>85.5</v>
      </c>
      <c r="Z173" s="3" t="s">
        <v>1661</v>
      </c>
      <c r="AA173" s="3">
        <v>41.6</v>
      </c>
      <c r="AB173" s="3" t="s">
        <v>11642</v>
      </c>
      <c r="AC173" s="3">
        <v>81.7</v>
      </c>
      <c r="AD173" s="3" t="s">
        <v>11609</v>
      </c>
      <c r="AE173" s="43">
        <v>48.9</v>
      </c>
    </row>
    <row r="174" ht="29.1" customHeight="1" spans="1:31">
      <c r="A174" s="26" t="s">
        <v>11910</v>
      </c>
      <c r="B174" s="27" t="s">
        <v>245</v>
      </c>
      <c r="C174" s="28" t="s">
        <v>443</v>
      </c>
      <c r="D174" s="27" t="s">
        <v>245</v>
      </c>
      <c r="E174" s="28" cm="1">
        <f ca="1" t="array" ref="E174">SUMPRODUCT(--ISNUMBER(SEARCH(MID(C174,ROW(INDIRECT("1:"&amp;LEN(C174))),1),全球排名!D172)))</f>
        <v>17</v>
      </c>
      <c r="F174" s="29" t="s">
        <v>11570</v>
      </c>
      <c r="G174" s="29" t="s">
        <v>36</v>
      </c>
      <c r="H174" s="30" t="s">
        <v>11571</v>
      </c>
      <c r="I174" s="30" t="s">
        <v>7183</v>
      </c>
      <c r="J174" s="30" t="s">
        <v>11568</v>
      </c>
      <c r="K174" s="30">
        <v>5</v>
      </c>
      <c r="L174" s="30" t="s">
        <v>11573</v>
      </c>
      <c r="M174" s="37">
        <v>33.2</v>
      </c>
      <c r="N174" s="3" t="s">
        <v>1732</v>
      </c>
      <c r="O174" s="37">
        <v>39.3</v>
      </c>
      <c r="P174" s="3" t="s">
        <v>2273</v>
      </c>
      <c r="Q174" s="37">
        <v>16.1</v>
      </c>
      <c r="R174" s="3" t="s">
        <v>11619</v>
      </c>
      <c r="S174" s="38">
        <v>67.4</v>
      </c>
      <c r="T174" s="3" t="s">
        <v>11658</v>
      </c>
      <c r="U174" s="37">
        <v>88.4</v>
      </c>
      <c r="V174" s="3" t="s">
        <v>11689</v>
      </c>
      <c r="W174" s="37">
        <v>81</v>
      </c>
      <c r="X174" s="3" t="s">
        <v>11984</v>
      </c>
      <c r="Y174" s="37">
        <v>77.8</v>
      </c>
      <c r="Z174" s="3" t="s">
        <v>11984</v>
      </c>
      <c r="AA174" s="3">
        <v>32.3</v>
      </c>
      <c r="AB174" s="3" t="s">
        <v>12046</v>
      </c>
      <c r="AC174" s="3">
        <v>72.5</v>
      </c>
      <c r="AD174" s="3" t="s">
        <v>11698</v>
      </c>
      <c r="AE174" s="43">
        <v>48.9</v>
      </c>
    </row>
    <row r="175" ht="29.1" customHeight="1" spans="1:31">
      <c r="A175" s="26" t="s">
        <v>11753</v>
      </c>
      <c r="B175" s="27" t="s">
        <v>844</v>
      </c>
      <c r="C175" s="28" t="s">
        <v>843</v>
      </c>
      <c r="D175" s="27" t="s">
        <v>844</v>
      </c>
      <c r="E175" s="28" cm="1">
        <f ca="1" t="array" ref="E175">SUMPRODUCT(--ISNUMBER(SEARCH(MID(C175,ROW(INDIRECT("1:"&amp;LEN(C175))),1),全球排名!D173)))</f>
        <v>24</v>
      </c>
      <c r="F175" s="29" t="s">
        <v>12033</v>
      </c>
      <c r="G175" s="29" t="s">
        <v>402</v>
      </c>
      <c r="H175" s="30" t="s">
        <v>11592</v>
      </c>
      <c r="I175" s="30" t="s">
        <v>11572</v>
      </c>
      <c r="J175" s="30" t="s">
        <v>11568</v>
      </c>
      <c r="K175" s="30">
        <v>4</v>
      </c>
      <c r="L175" s="30" t="s">
        <v>11573</v>
      </c>
      <c r="M175" s="37">
        <v>68.2</v>
      </c>
      <c r="N175" s="3" t="s">
        <v>11599</v>
      </c>
      <c r="O175" s="37">
        <v>69.3</v>
      </c>
      <c r="P175" s="3" t="s">
        <v>353</v>
      </c>
      <c r="Q175" s="37">
        <v>25.8</v>
      </c>
      <c r="R175" s="3" t="s">
        <v>12072</v>
      </c>
      <c r="S175" s="38">
        <v>7</v>
      </c>
      <c r="T175" s="3" t="s">
        <v>11619</v>
      </c>
      <c r="U175" s="37">
        <v>9</v>
      </c>
      <c r="V175" s="3" t="s">
        <v>11619</v>
      </c>
      <c r="W175" s="37">
        <v>25.6</v>
      </c>
      <c r="X175" s="3" t="s">
        <v>12073</v>
      </c>
      <c r="Y175" s="37">
        <v>83.4</v>
      </c>
      <c r="Z175" s="3" t="s">
        <v>11677</v>
      </c>
      <c r="AA175" s="3">
        <v>57.9</v>
      </c>
      <c r="AB175" s="3" t="s">
        <v>239</v>
      </c>
      <c r="AC175" s="3">
        <v>96.3</v>
      </c>
      <c r="AD175" s="3" t="s">
        <v>11625</v>
      </c>
      <c r="AE175" s="43">
        <v>48.8</v>
      </c>
    </row>
    <row r="176" ht="29.1" customHeight="1" spans="1:31">
      <c r="A176" s="26" t="s">
        <v>12074</v>
      </c>
      <c r="B176" s="27" t="s">
        <v>844</v>
      </c>
      <c r="C176" s="28" t="s">
        <v>1779</v>
      </c>
      <c r="D176" s="27" t="s">
        <v>844</v>
      </c>
      <c r="E176" s="28" cm="1">
        <f ca="1" t="array" ref="E176">SUMPRODUCT(--ISNUMBER(SEARCH(MID(C176,ROW(INDIRECT("1:"&amp;LEN(C176))),1),全球排名!D174)))</f>
        <v>19</v>
      </c>
      <c r="F176" s="29" t="s">
        <v>11849</v>
      </c>
      <c r="G176" s="29" t="s">
        <v>370</v>
      </c>
      <c r="H176" s="30" t="s">
        <v>11571</v>
      </c>
      <c r="I176" s="30" t="s">
        <v>11572</v>
      </c>
      <c r="J176" s="30" t="s">
        <v>11568</v>
      </c>
      <c r="K176" s="30">
        <v>5</v>
      </c>
      <c r="L176" s="30" t="s">
        <v>11573</v>
      </c>
      <c r="M176" s="37">
        <v>49.8</v>
      </c>
      <c r="N176" s="3" t="s">
        <v>2239</v>
      </c>
      <c r="O176" s="37">
        <v>41.3</v>
      </c>
      <c r="P176" s="3" t="s">
        <v>11641</v>
      </c>
      <c r="Q176" s="37">
        <v>20.7</v>
      </c>
      <c r="R176" s="3" t="s">
        <v>12075</v>
      </c>
      <c r="S176" s="38">
        <v>38.9</v>
      </c>
      <c r="T176" s="3" t="s">
        <v>11634</v>
      </c>
      <c r="U176" s="37">
        <v>98.8</v>
      </c>
      <c r="V176" s="3" t="s">
        <v>11825</v>
      </c>
      <c r="W176" s="37">
        <v>60.8</v>
      </c>
      <c r="X176" s="3" t="s">
        <v>2469</v>
      </c>
      <c r="Y176" s="37">
        <v>50.5</v>
      </c>
      <c r="Z176" s="3" t="s">
        <v>11889</v>
      </c>
      <c r="AA176" s="3">
        <v>69</v>
      </c>
      <c r="AB176" s="3" t="s">
        <v>309</v>
      </c>
      <c r="AC176" s="3">
        <v>70.1</v>
      </c>
      <c r="AD176" s="3" t="s">
        <v>11816</v>
      </c>
      <c r="AE176" s="43">
        <v>48.8</v>
      </c>
    </row>
    <row r="177" ht="29.1" customHeight="1" spans="1:31">
      <c r="A177" s="26" t="s">
        <v>10108</v>
      </c>
      <c r="B177" s="27" t="s">
        <v>368</v>
      </c>
      <c r="C177" s="28" t="s">
        <v>1452</v>
      </c>
      <c r="D177" s="27" t="s">
        <v>368</v>
      </c>
      <c r="E177" s="28" cm="1">
        <f ca="1" t="array" ref="E177">SUMPRODUCT(--ISNUMBER(SEARCH(MID(C177,ROW(INDIRECT("1:"&amp;LEN(C177))),1),全球排名!D175)))</f>
        <v>14</v>
      </c>
      <c r="F177" s="29" t="s">
        <v>12076</v>
      </c>
      <c r="G177" s="29" t="s">
        <v>1451</v>
      </c>
      <c r="H177" s="30" t="s">
        <v>11567</v>
      </c>
      <c r="I177" s="30" t="s">
        <v>11572</v>
      </c>
      <c r="J177" s="30" t="s">
        <v>11568</v>
      </c>
      <c r="K177" s="30">
        <v>3</v>
      </c>
      <c r="L177" s="30" t="s">
        <v>11573</v>
      </c>
      <c r="M177" s="37">
        <v>27.1</v>
      </c>
      <c r="N177" s="3" t="s">
        <v>11823</v>
      </c>
      <c r="O177" s="37">
        <v>43.9</v>
      </c>
      <c r="P177" s="3" t="s">
        <v>2072</v>
      </c>
      <c r="Q177" s="37">
        <v>64.8</v>
      </c>
      <c r="R177" s="3" t="s">
        <v>2478</v>
      </c>
      <c r="S177" s="38">
        <v>38.8</v>
      </c>
      <c r="T177" s="3" t="s">
        <v>11811</v>
      </c>
      <c r="U177" s="37">
        <v>100</v>
      </c>
      <c r="V177" s="3" t="s">
        <v>11612</v>
      </c>
      <c r="W177" s="37">
        <v>96.8</v>
      </c>
      <c r="X177" s="3" t="s">
        <v>11601</v>
      </c>
      <c r="Y177" s="37">
        <v>59.8</v>
      </c>
      <c r="Z177" s="3" t="s">
        <v>2168</v>
      </c>
      <c r="AA177" s="3">
        <v>95.8</v>
      </c>
      <c r="AB177" s="3" t="s">
        <v>2433</v>
      </c>
      <c r="AC177" s="3">
        <v>35.5</v>
      </c>
      <c r="AD177" s="3" t="s">
        <v>12077</v>
      </c>
      <c r="AE177" s="43">
        <v>48.7</v>
      </c>
    </row>
    <row r="178" ht="29.1" customHeight="1" spans="1:31">
      <c r="A178" s="26" t="s">
        <v>11793</v>
      </c>
      <c r="B178" s="27" t="s">
        <v>368</v>
      </c>
      <c r="C178" s="28" t="s">
        <v>12078</v>
      </c>
      <c r="D178" s="27" t="s">
        <v>368</v>
      </c>
      <c r="E178" s="28" cm="1">
        <f ca="1" t="array" ref="E178">SUMPRODUCT(--ISNUMBER(SEARCH(MID(C178,ROW(INDIRECT("1:"&amp;LEN(C178))),1),全球排名!D176)))</f>
        <v>38</v>
      </c>
      <c r="F178" s="29" t="s">
        <v>8491</v>
      </c>
      <c r="G178" s="29" t="s">
        <v>121</v>
      </c>
      <c r="H178" s="30" t="s">
        <v>11567</v>
      </c>
      <c r="I178" s="30" t="s">
        <v>11572</v>
      </c>
      <c r="J178" s="30" t="s">
        <v>11568</v>
      </c>
      <c r="K178" s="30">
        <v>4</v>
      </c>
      <c r="L178" s="30" t="s">
        <v>11573</v>
      </c>
      <c r="M178" s="37">
        <v>29.3</v>
      </c>
      <c r="N178" s="3" t="s">
        <v>11920</v>
      </c>
      <c r="O178" s="37">
        <v>26.9</v>
      </c>
      <c r="P178" s="3" t="s">
        <v>11771</v>
      </c>
      <c r="Q178" s="37">
        <v>36.5</v>
      </c>
      <c r="R178" s="3" t="s">
        <v>11935</v>
      </c>
      <c r="S178" s="38">
        <v>91.4</v>
      </c>
      <c r="T178" s="3" t="s">
        <v>223</v>
      </c>
      <c r="U178" s="37">
        <v>100</v>
      </c>
      <c r="V178" s="3" t="s">
        <v>12079</v>
      </c>
      <c r="W178" s="37">
        <v>17.3</v>
      </c>
      <c r="X178" s="3" t="s">
        <v>12080</v>
      </c>
      <c r="Y178" s="37">
        <v>49.2</v>
      </c>
      <c r="Z178" s="3" t="s">
        <v>11747</v>
      </c>
      <c r="AA178" s="3">
        <v>12.5</v>
      </c>
      <c r="AB178" s="3" t="s">
        <v>12081</v>
      </c>
      <c r="AC178" s="3">
        <v>93.2</v>
      </c>
      <c r="AD178" s="3" t="s">
        <v>12082</v>
      </c>
      <c r="AE178" s="43">
        <v>48.7</v>
      </c>
    </row>
    <row r="179" ht="29.1" customHeight="1" spans="1:31">
      <c r="A179" s="26" t="s">
        <v>12083</v>
      </c>
      <c r="B179" s="27" t="s">
        <v>368</v>
      </c>
      <c r="C179" s="28" t="s">
        <v>367</v>
      </c>
      <c r="D179" s="27" t="s">
        <v>368</v>
      </c>
      <c r="E179" s="28" cm="1">
        <f ca="1" t="array" ref="E179">SUMPRODUCT(--ISNUMBER(SEARCH(MID(C179,ROW(INDIRECT("1:"&amp;LEN(C179))),1),全球排名!D177)))</f>
        <v>21</v>
      </c>
      <c r="F179" s="29" t="s">
        <v>12084</v>
      </c>
      <c r="G179" s="29" t="s">
        <v>366</v>
      </c>
      <c r="H179" s="30" t="s">
        <v>11571</v>
      </c>
      <c r="I179" s="30" t="s">
        <v>11572</v>
      </c>
      <c r="J179" s="30" t="s">
        <v>11568</v>
      </c>
      <c r="K179" s="30">
        <v>5</v>
      </c>
      <c r="L179" s="30" t="s">
        <v>11573</v>
      </c>
      <c r="M179" s="37">
        <v>44.4</v>
      </c>
      <c r="N179" s="3" t="s">
        <v>11734</v>
      </c>
      <c r="O179" s="37">
        <v>51</v>
      </c>
      <c r="P179" s="3" t="s">
        <v>11685</v>
      </c>
      <c r="Q179" s="37">
        <v>12.6</v>
      </c>
      <c r="R179" s="3" t="s">
        <v>11619</v>
      </c>
      <c r="S179" s="38">
        <v>45.7</v>
      </c>
      <c r="T179" s="3" t="s">
        <v>11972</v>
      </c>
      <c r="U179" s="37">
        <v>59.9</v>
      </c>
      <c r="V179" s="3" t="s">
        <v>11903</v>
      </c>
      <c r="W179" s="37">
        <v>21.2</v>
      </c>
      <c r="X179" s="3" t="s">
        <v>12085</v>
      </c>
      <c r="Y179" s="37">
        <v>95.4</v>
      </c>
      <c r="Z179" s="3" t="s">
        <v>11651</v>
      </c>
      <c r="AA179" s="3">
        <v>88.9</v>
      </c>
      <c r="AB179" s="3" t="s">
        <v>11606</v>
      </c>
      <c r="AC179" s="3">
        <v>75.1</v>
      </c>
      <c r="AD179" s="3" t="s">
        <v>11951</v>
      </c>
      <c r="AE179" s="43">
        <v>48.7</v>
      </c>
    </row>
    <row r="180" ht="29.1" customHeight="1" spans="1:31">
      <c r="A180" s="26" t="s">
        <v>10108</v>
      </c>
      <c r="B180" s="27" t="s">
        <v>199</v>
      </c>
      <c r="C180" s="28" t="s">
        <v>198</v>
      </c>
      <c r="D180" s="27" t="s">
        <v>199</v>
      </c>
      <c r="E180" s="28" cm="1">
        <f ca="1" t="array" ref="E180">SUMPRODUCT(--ISNUMBER(SEARCH(MID(C180,ROW(INDIRECT("1:"&amp;LEN(C180))),1),全球排名!D178)))</f>
        <v>25</v>
      </c>
      <c r="F180" s="29" t="s">
        <v>11725</v>
      </c>
      <c r="G180" s="29" t="s">
        <v>156</v>
      </c>
      <c r="H180" s="30" t="s">
        <v>11592</v>
      </c>
      <c r="I180" s="30" t="s">
        <v>11587</v>
      </c>
      <c r="J180" s="30" t="s">
        <v>11568</v>
      </c>
      <c r="K180" s="30">
        <v>5</v>
      </c>
      <c r="L180" s="30" t="s">
        <v>11573</v>
      </c>
      <c r="M180" s="37">
        <v>37.3</v>
      </c>
      <c r="N180" s="3" t="s">
        <v>285</v>
      </c>
      <c r="O180" s="37">
        <v>50.9</v>
      </c>
      <c r="P180" s="3" t="s">
        <v>11596</v>
      </c>
      <c r="Q180" s="37">
        <v>22.5</v>
      </c>
      <c r="R180" s="3" t="s">
        <v>12086</v>
      </c>
      <c r="S180" s="38">
        <v>53.4</v>
      </c>
      <c r="T180" s="3" t="s">
        <v>12087</v>
      </c>
      <c r="U180" s="37">
        <v>83</v>
      </c>
      <c r="V180" s="3" t="s">
        <v>11817</v>
      </c>
      <c r="W180" s="37">
        <v>60.1</v>
      </c>
      <c r="X180" s="3" t="s">
        <v>12088</v>
      </c>
      <c r="Y180" s="37">
        <v>71.6</v>
      </c>
      <c r="Z180" s="3" t="s">
        <v>11734</v>
      </c>
      <c r="AA180" s="3">
        <v>63.7</v>
      </c>
      <c r="AB180" s="3" t="s">
        <v>11856</v>
      </c>
      <c r="AC180" s="3">
        <v>49.4</v>
      </c>
      <c r="AD180" s="3" t="s">
        <v>12089</v>
      </c>
      <c r="AE180" s="43">
        <v>48.5</v>
      </c>
    </row>
    <row r="181" ht="29.1" customHeight="1" spans="1:31">
      <c r="A181" s="26" t="s">
        <v>11926</v>
      </c>
      <c r="B181" s="27" t="s">
        <v>199</v>
      </c>
      <c r="C181" s="28" t="s">
        <v>1301</v>
      </c>
      <c r="D181" s="27" t="s">
        <v>199</v>
      </c>
      <c r="E181" s="28" cm="1">
        <f ca="1" t="array" ref="E181">SUMPRODUCT(--ISNUMBER(SEARCH(MID(C181,ROW(INDIRECT("1:"&amp;LEN(C181))),1),全球排名!D179)))</f>
        <v>15</v>
      </c>
      <c r="F181" s="29" t="s">
        <v>11663</v>
      </c>
      <c r="G181" s="29" t="s">
        <v>106</v>
      </c>
      <c r="H181" s="30" t="s">
        <v>11571</v>
      </c>
      <c r="I181" s="30" t="s">
        <v>11572</v>
      </c>
      <c r="J181" s="30" t="s">
        <v>11568</v>
      </c>
      <c r="K181" s="30">
        <v>4</v>
      </c>
      <c r="L181" s="30" t="s">
        <v>11573</v>
      </c>
      <c r="M181" s="37">
        <v>61.5</v>
      </c>
      <c r="N181" s="3" t="s">
        <v>11702</v>
      </c>
      <c r="O181" s="37">
        <v>65.1</v>
      </c>
      <c r="P181" s="3" t="s">
        <v>11967</v>
      </c>
      <c r="Q181" s="37">
        <v>87.5</v>
      </c>
      <c r="R181" s="3" t="s">
        <v>11599</v>
      </c>
      <c r="S181" s="38">
        <v>33</v>
      </c>
      <c r="T181" s="3" t="s">
        <v>12066</v>
      </c>
      <c r="U181" s="37">
        <v>15.4</v>
      </c>
      <c r="V181" s="3" t="s">
        <v>12018</v>
      </c>
      <c r="W181" s="37">
        <v>19.1</v>
      </c>
      <c r="X181" s="3" t="s">
        <v>12090</v>
      </c>
      <c r="Y181" s="37">
        <v>17.6</v>
      </c>
      <c r="Z181" s="3" t="s">
        <v>12091</v>
      </c>
      <c r="AA181" s="3">
        <v>16.6</v>
      </c>
      <c r="AB181" s="3" t="s">
        <v>12092</v>
      </c>
      <c r="AC181" s="3">
        <v>24.1</v>
      </c>
      <c r="AD181" s="3" t="s">
        <v>12093</v>
      </c>
      <c r="AE181" s="43">
        <v>48.5</v>
      </c>
    </row>
    <row r="182" ht="29.1" customHeight="1" spans="1:31">
      <c r="A182" s="26" t="s">
        <v>12011</v>
      </c>
      <c r="B182" s="27" t="s">
        <v>199</v>
      </c>
      <c r="C182" s="28" t="s">
        <v>398</v>
      </c>
      <c r="D182" s="27" t="s">
        <v>199</v>
      </c>
      <c r="E182" s="28" cm="1">
        <f ca="1" t="array" ref="E182">SUMPRODUCT(--ISNUMBER(SEARCH(MID(C182,ROW(INDIRECT("1:"&amp;LEN(C182))),1),全球排名!D180)))</f>
        <v>20</v>
      </c>
      <c r="F182" s="29" t="s">
        <v>11570</v>
      </c>
      <c r="G182" s="29" t="s">
        <v>36</v>
      </c>
      <c r="H182" s="30" t="s">
        <v>11571</v>
      </c>
      <c r="I182" s="30" t="s">
        <v>11572</v>
      </c>
      <c r="J182" s="30" t="s">
        <v>11568</v>
      </c>
      <c r="K182" s="30">
        <v>5</v>
      </c>
      <c r="L182" s="30" t="s">
        <v>11573</v>
      </c>
      <c r="M182" s="37">
        <v>44.4</v>
      </c>
      <c r="N182" s="3" t="s">
        <v>11845</v>
      </c>
      <c r="O182" s="37">
        <v>35</v>
      </c>
      <c r="P182" s="3" t="s">
        <v>11932</v>
      </c>
      <c r="Q182" s="37">
        <v>39.7</v>
      </c>
      <c r="R182" s="3" t="s">
        <v>11708</v>
      </c>
      <c r="S182" s="38">
        <v>37.9</v>
      </c>
      <c r="T182" s="3" t="s">
        <v>11748</v>
      </c>
      <c r="U182" s="37">
        <v>87.8</v>
      </c>
      <c r="V182" s="3" t="s">
        <v>390</v>
      </c>
      <c r="W182" s="37">
        <v>79</v>
      </c>
      <c r="X182" s="3" t="s">
        <v>359</v>
      </c>
      <c r="Y182" s="37">
        <v>97.2</v>
      </c>
      <c r="Z182" s="3" t="s">
        <v>2361</v>
      </c>
      <c r="AA182" s="3">
        <v>25.6</v>
      </c>
      <c r="AB182" s="3" t="s">
        <v>12094</v>
      </c>
      <c r="AC182" s="3">
        <v>72</v>
      </c>
      <c r="AD182" s="3" t="s">
        <v>11738</v>
      </c>
      <c r="AE182" s="43">
        <v>48.5</v>
      </c>
    </row>
    <row r="183" ht="29.1" customHeight="1" spans="1:31">
      <c r="A183" s="26" t="s">
        <v>11670</v>
      </c>
      <c r="B183" s="27" t="s">
        <v>11758</v>
      </c>
      <c r="C183" s="28" t="s">
        <v>8620</v>
      </c>
      <c r="D183" s="27" t="s">
        <v>11758</v>
      </c>
      <c r="E183" s="28" cm="1">
        <f ca="1" t="array" ref="E183">SUMPRODUCT(--ISNUMBER(SEARCH(MID(C183,ROW(INDIRECT("1:"&amp;LEN(C183))),1),全球排名!D181)))</f>
        <v>22</v>
      </c>
      <c r="F183" s="29" t="s">
        <v>11566</v>
      </c>
      <c r="G183" s="29" t="s">
        <v>40</v>
      </c>
      <c r="H183" s="30" t="s">
        <v>11592</v>
      </c>
      <c r="I183" s="30" t="s">
        <v>7183</v>
      </c>
      <c r="J183" s="30" t="s">
        <v>11568</v>
      </c>
      <c r="K183" s="30">
        <v>5</v>
      </c>
      <c r="L183" s="30" t="s">
        <v>11573</v>
      </c>
      <c r="M183" s="37">
        <v>46.7</v>
      </c>
      <c r="N183" s="3" t="s">
        <v>11718</v>
      </c>
      <c r="O183" s="37">
        <v>36.7</v>
      </c>
      <c r="P183" s="3" t="s">
        <v>11945</v>
      </c>
      <c r="Q183" s="37">
        <v>6.8</v>
      </c>
      <c r="R183" s="3" t="s">
        <v>11619</v>
      </c>
      <c r="S183" s="38">
        <v>61.5</v>
      </c>
      <c r="T183" s="3" t="s">
        <v>11991</v>
      </c>
      <c r="U183" s="37">
        <v>64.5</v>
      </c>
      <c r="V183" s="3" t="s">
        <v>1486</v>
      </c>
      <c r="W183" s="37">
        <v>30.1</v>
      </c>
      <c r="X183" s="3" t="s">
        <v>12095</v>
      </c>
      <c r="Y183" s="37">
        <v>87.9</v>
      </c>
      <c r="Z183" s="3" t="s">
        <v>104</v>
      </c>
      <c r="AA183" s="3">
        <v>26.6</v>
      </c>
      <c r="AB183" s="3" t="s">
        <v>12096</v>
      </c>
      <c r="AC183" s="3">
        <v>97.3</v>
      </c>
      <c r="AD183" s="3" t="s">
        <v>11574</v>
      </c>
      <c r="AE183" s="43">
        <v>48.1</v>
      </c>
    </row>
    <row r="184" ht="29.1" customHeight="1" spans="1:31">
      <c r="A184" s="26" t="s">
        <v>11674</v>
      </c>
      <c r="B184" s="27" t="s">
        <v>2541</v>
      </c>
      <c r="C184" s="28" t="s">
        <v>2540</v>
      </c>
      <c r="D184" s="27" t="s">
        <v>2541</v>
      </c>
      <c r="E184" s="28" cm="1">
        <f ca="1" t="array" ref="E184">SUMPRODUCT(--ISNUMBER(SEARCH(MID(C184,ROW(INDIRECT("1:"&amp;LEN(C184))),1),全球排名!D182)))</f>
        <v>32</v>
      </c>
      <c r="F184" s="29" t="s">
        <v>12019</v>
      </c>
      <c r="G184" s="29" t="s">
        <v>653</v>
      </c>
      <c r="H184" s="30" t="s">
        <v>11567</v>
      </c>
      <c r="I184" s="30" t="s">
        <v>11572</v>
      </c>
      <c r="J184" s="30" t="s">
        <v>11568</v>
      </c>
      <c r="K184" s="30">
        <v>4</v>
      </c>
      <c r="L184" s="30" t="s">
        <v>11573</v>
      </c>
      <c r="M184" s="37">
        <v>32.9</v>
      </c>
      <c r="N184" s="3" t="s">
        <v>11869</v>
      </c>
      <c r="O184" s="37">
        <v>36.5</v>
      </c>
      <c r="P184" s="3" t="s">
        <v>11943</v>
      </c>
      <c r="Q184" s="37">
        <v>82.8</v>
      </c>
      <c r="R184" s="3" t="s">
        <v>11833</v>
      </c>
      <c r="S184" s="38">
        <v>65.8</v>
      </c>
      <c r="T184" s="3" t="s">
        <v>11596</v>
      </c>
      <c r="U184" s="37">
        <v>100</v>
      </c>
      <c r="V184" s="3" t="s">
        <v>2433</v>
      </c>
      <c r="W184" s="37">
        <v>31.8</v>
      </c>
      <c r="X184" s="3" t="s">
        <v>12097</v>
      </c>
      <c r="Y184" s="37">
        <v>25.7</v>
      </c>
      <c r="Z184" s="3" t="s">
        <v>11635</v>
      </c>
      <c r="AA184" s="3">
        <v>38.9</v>
      </c>
      <c r="AB184" s="3" t="s">
        <v>11697</v>
      </c>
      <c r="AC184" s="3">
        <v>20.9</v>
      </c>
      <c r="AD184" s="3" t="s">
        <v>12098</v>
      </c>
      <c r="AE184" s="43">
        <v>48</v>
      </c>
    </row>
    <row r="185" ht="29.1" customHeight="1" spans="1:31">
      <c r="A185" s="26" t="s">
        <v>11985</v>
      </c>
      <c r="B185" s="27" t="s">
        <v>2541</v>
      </c>
      <c r="C185" s="28" t="s">
        <v>12099</v>
      </c>
      <c r="D185" s="27" t="s">
        <v>2541</v>
      </c>
      <c r="E185" s="28" cm="1">
        <f ca="1" t="array" ref="E185">SUMPRODUCT(--ISNUMBER(SEARCH(MID(C185,ROW(INDIRECT("1:"&amp;LEN(C185))),1),全球排名!D183)))</f>
        <v>33</v>
      </c>
      <c r="F185" s="29" t="s">
        <v>11777</v>
      </c>
      <c r="G185" s="29" t="s">
        <v>117</v>
      </c>
      <c r="H185" s="30" t="s">
        <v>11571</v>
      </c>
      <c r="I185" s="30" t="s">
        <v>11572</v>
      </c>
      <c r="J185" s="30" t="s">
        <v>11568</v>
      </c>
      <c r="K185" s="30">
        <v>5</v>
      </c>
      <c r="L185" s="30" t="s">
        <v>11569</v>
      </c>
      <c r="M185" s="37">
        <v>49.1</v>
      </c>
      <c r="N185" s="3" t="s">
        <v>11620</v>
      </c>
      <c r="O185" s="37">
        <v>30.8</v>
      </c>
      <c r="P185" s="3" t="s">
        <v>11903</v>
      </c>
      <c r="Q185" s="37">
        <v>4.4</v>
      </c>
      <c r="R185" s="3" t="s">
        <v>11619</v>
      </c>
      <c r="S185" s="38">
        <v>60.2</v>
      </c>
      <c r="T185" s="3" t="s">
        <v>11751</v>
      </c>
      <c r="U185" s="37">
        <v>89.4</v>
      </c>
      <c r="V185" s="3" t="s">
        <v>11942</v>
      </c>
      <c r="W185" s="37">
        <v>39.3</v>
      </c>
      <c r="X185" s="3" t="s">
        <v>12049</v>
      </c>
      <c r="Y185" s="37">
        <v>83.2</v>
      </c>
      <c r="Z185" s="3" t="s">
        <v>11782</v>
      </c>
      <c r="AA185" s="3">
        <v>51.7</v>
      </c>
      <c r="AB185" s="3" t="s">
        <v>11835</v>
      </c>
      <c r="AC185" s="3">
        <v>54.6</v>
      </c>
      <c r="AD185" s="3" t="s">
        <v>12100</v>
      </c>
      <c r="AE185" s="43">
        <v>48</v>
      </c>
    </row>
    <row r="186" ht="29.1" customHeight="1" spans="1:31">
      <c r="A186" s="26" t="s">
        <v>1214</v>
      </c>
      <c r="B186" s="27" t="s">
        <v>1817</v>
      </c>
      <c r="C186" s="28" t="s">
        <v>1816</v>
      </c>
      <c r="D186" s="27" t="s">
        <v>1817</v>
      </c>
      <c r="E186" s="28" cm="1">
        <f ca="1" t="array" ref="E186">SUMPRODUCT(--ISNUMBER(SEARCH(MID(C186,ROW(INDIRECT("1:"&amp;LEN(C186))),1),全球排名!D184)))</f>
        <v>18</v>
      </c>
      <c r="F186" s="29" t="s">
        <v>7026</v>
      </c>
      <c r="G186" s="29" t="s">
        <v>74</v>
      </c>
      <c r="H186" s="30" t="s">
        <v>11592</v>
      </c>
      <c r="I186" s="30" t="s">
        <v>11572</v>
      </c>
      <c r="J186" s="30" t="s">
        <v>11568</v>
      </c>
      <c r="K186" s="30">
        <v>4</v>
      </c>
      <c r="L186" s="30" t="s">
        <v>11573</v>
      </c>
      <c r="M186" s="37">
        <v>37.7</v>
      </c>
      <c r="N186" s="3" t="s">
        <v>11910</v>
      </c>
      <c r="O186" s="37">
        <v>61.2</v>
      </c>
      <c r="P186" s="3" t="s">
        <v>792</v>
      </c>
      <c r="Q186" s="37">
        <v>19.9</v>
      </c>
      <c r="R186" s="3" t="s">
        <v>12101</v>
      </c>
      <c r="S186" s="38">
        <v>41.5</v>
      </c>
      <c r="T186" s="3" t="s">
        <v>11696</v>
      </c>
      <c r="U186" s="37">
        <v>82.8</v>
      </c>
      <c r="V186" s="3" t="s">
        <v>12023</v>
      </c>
      <c r="W186" s="37">
        <v>62</v>
      </c>
      <c r="X186" s="3" t="s">
        <v>2273</v>
      </c>
      <c r="Y186" s="37">
        <v>62.3</v>
      </c>
      <c r="Z186" s="3" t="s">
        <v>285</v>
      </c>
      <c r="AA186" s="3">
        <v>38.6</v>
      </c>
      <c r="AB186" s="3" t="s">
        <v>1770</v>
      </c>
      <c r="AC186" s="3">
        <v>91.5</v>
      </c>
      <c r="AD186" s="3" t="s">
        <v>11650</v>
      </c>
      <c r="AE186" s="43">
        <v>47.9</v>
      </c>
    </row>
    <row r="187" ht="29.1" customHeight="1" spans="1:31">
      <c r="A187" s="26" t="s">
        <v>11738</v>
      </c>
      <c r="B187" s="27" t="s">
        <v>854</v>
      </c>
      <c r="C187" s="28" t="s">
        <v>853</v>
      </c>
      <c r="D187" s="27" t="s">
        <v>854</v>
      </c>
      <c r="E187" s="28" cm="1">
        <f ca="1" t="array" ref="E187">SUMPRODUCT(--ISNUMBER(SEARCH(MID(C187,ROW(INDIRECT("1:"&amp;LEN(C187))),1),全球排名!D185)))</f>
        <v>17</v>
      </c>
      <c r="F187" s="29" t="s">
        <v>8491</v>
      </c>
      <c r="G187" s="29" t="s">
        <v>121</v>
      </c>
      <c r="H187" s="30" t="s">
        <v>11571</v>
      </c>
      <c r="I187" s="30" t="s">
        <v>7183</v>
      </c>
      <c r="J187" s="30" t="s">
        <v>11568</v>
      </c>
      <c r="K187" s="30">
        <v>3</v>
      </c>
      <c r="L187" s="30" t="s">
        <v>11573</v>
      </c>
      <c r="M187" s="37">
        <v>32.4</v>
      </c>
      <c r="N187" s="3" t="s">
        <v>12102</v>
      </c>
      <c r="O187" s="37">
        <v>31.8</v>
      </c>
      <c r="P187" s="3" t="s">
        <v>11889</v>
      </c>
      <c r="Q187" s="37">
        <v>14.3</v>
      </c>
      <c r="R187" s="3" t="s">
        <v>11619</v>
      </c>
      <c r="S187" s="38">
        <v>86.2</v>
      </c>
      <c r="T187" s="3" t="s">
        <v>11824</v>
      </c>
      <c r="U187" s="37">
        <v>100</v>
      </c>
      <c r="V187" s="3" t="s">
        <v>144</v>
      </c>
      <c r="W187" s="37">
        <v>26.4</v>
      </c>
      <c r="X187" s="3" t="s">
        <v>1881</v>
      </c>
      <c r="Y187" s="37">
        <v>84.9</v>
      </c>
      <c r="Z187" s="3" t="s">
        <v>11953</v>
      </c>
      <c r="AA187" s="3">
        <v>25.7</v>
      </c>
      <c r="AB187" s="3" t="s">
        <v>11823</v>
      </c>
      <c r="AC187" s="3">
        <v>50.6</v>
      </c>
      <c r="AD187" s="3" t="s">
        <v>12103</v>
      </c>
      <c r="AE187" s="43">
        <v>47.8</v>
      </c>
    </row>
    <row r="188" ht="29.1" customHeight="1" spans="1:31">
      <c r="A188" s="26" t="s">
        <v>279</v>
      </c>
      <c r="B188" s="27" t="s">
        <v>1632</v>
      </c>
      <c r="C188" s="28" t="s">
        <v>10325</v>
      </c>
      <c r="D188" s="27" t="s">
        <v>1632</v>
      </c>
      <c r="E188" s="28" cm="1">
        <f ca="1" t="array" ref="E188">SUMPRODUCT(--ISNUMBER(SEARCH(MID(C188,ROW(INDIRECT("1:"&amp;LEN(C188))),1),全球排名!D186)))</f>
        <v>22</v>
      </c>
      <c r="F188" s="29" t="s">
        <v>11649</v>
      </c>
      <c r="G188" s="29" t="s">
        <v>218</v>
      </c>
      <c r="H188" s="30" t="s">
        <v>11624</v>
      </c>
      <c r="I188" s="30" t="s">
        <v>7183</v>
      </c>
      <c r="J188" s="30" t="s">
        <v>11568</v>
      </c>
      <c r="K188" s="30">
        <v>5</v>
      </c>
      <c r="L188" s="30" t="s">
        <v>11573</v>
      </c>
      <c r="M188" s="37">
        <v>30.5</v>
      </c>
      <c r="N188" s="3" t="s">
        <v>11783</v>
      </c>
      <c r="O188" s="37">
        <v>14.4</v>
      </c>
      <c r="P188" s="3" t="s">
        <v>11760</v>
      </c>
      <c r="Q188" s="37">
        <v>95.7</v>
      </c>
      <c r="R188" s="3" t="s">
        <v>220</v>
      </c>
      <c r="S188" s="38">
        <v>98.4</v>
      </c>
      <c r="T188" s="3" t="s">
        <v>11602</v>
      </c>
      <c r="U188" s="37">
        <v>70.8</v>
      </c>
      <c r="V188" s="3" t="s">
        <v>11844</v>
      </c>
      <c r="W188" s="37">
        <v>14.6</v>
      </c>
      <c r="X188" s="3" t="s">
        <v>12104</v>
      </c>
      <c r="Y188" s="37">
        <v>34.3</v>
      </c>
      <c r="Z188" s="3" t="s">
        <v>11874</v>
      </c>
      <c r="AA188" s="3">
        <v>10</v>
      </c>
      <c r="AB188" s="3" t="s">
        <v>11619</v>
      </c>
      <c r="AC188" s="3">
        <v>5.9</v>
      </c>
      <c r="AD188" s="3" t="s">
        <v>11619</v>
      </c>
      <c r="AE188" s="43">
        <v>47.6</v>
      </c>
    </row>
    <row r="189" ht="29.1" customHeight="1" spans="1:31">
      <c r="A189" s="26" t="s">
        <v>12028</v>
      </c>
      <c r="B189" s="27" t="s">
        <v>1632</v>
      </c>
      <c r="C189" s="28" t="s">
        <v>2671</v>
      </c>
      <c r="D189" s="27" t="s">
        <v>1632</v>
      </c>
      <c r="E189" s="28" cm="1">
        <f ca="1" t="array" ref="E189">SUMPRODUCT(--ISNUMBER(SEARCH(MID(C189,ROW(INDIRECT("1:"&amp;LEN(C189))),1),全球排名!D187)))</f>
        <v>25</v>
      </c>
      <c r="F189" s="29" t="s">
        <v>11987</v>
      </c>
      <c r="G189" s="29" t="s">
        <v>298</v>
      </c>
      <c r="H189" s="30" t="s">
        <v>11567</v>
      </c>
      <c r="I189" s="30" t="s">
        <v>11587</v>
      </c>
      <c r="J189" s="30" t="s">
        <v>11568</v>
      </c>
      <c r="K189" s="30">
        <v>5</v>
      </c>
      <c r="L189" s="30" t="s">
        <v>11573</v>
      </c>
      <c r="M189" s="37">
        <v>32.9</v>
      </c>
      <c r="N189" s="3" t="s">
        <v>11724</v>
      </c>
      <c r="O189" s="37">
        <v>44.4</v>
      </c>
      <c r="P189" s="3" t="s">
        <v>11703</v>
      </c>
      <c r="Q189" s="37">
        <v>13.1</v>
      </c>
      <c r="R189" s="3" t="s">
        <v>11619</v>
      </c>
      <c r="S189" s="38">
        <v>85.7</v>
      </c>
      <c r="T189" s="3" t="s">
        <v>11856</v>
      </c>
      <c r="U189" s="37">
        <v>79.3</v>
      </c>
      <c r="V189" s="3" t="s">
        <v>285</v>
      </c>
      <c r="W189" s="37">
        <v>89</v>
      </c>
      <c r="X189" s="3" t="s">
        <v>11967</v>
      </c>
      <c r="Y189" s="37">
        <v>45.1</v>
      </c>
      <c r="Z189" s="3" t="s">
        <v>12049</v>
      </c>
      <c r="AA189" s="3">
        <v>13.2</v>
      </c>
      <c r="AB189" s="3" t="s">
        <v>12105</v>
      </c>
      <c r="AC189" s="3">
        <v>19</v>
      </c>
      <c r="AD189" s="3" t="s">
        <v>12106</v>
      </c>
      <c r="AE189" s="43">
        <v>47.6</v>
      </c>
    </row>
    <row r="190" ht="29.1" customHeight="1" spans="1:31">
      <c r="A190" s="26" t="s">
        <v>11727</v>
      </c>
      <c r="B190" s="27" t="s">
        <v>1632</v>
      </c>
      <c r="C190" s="28" t="s">
        <v>1633</v>
      </c>
      <c r="D190" s="27" t="s">
        <v>1632</v>
      </c>
      <c r="E190" s="28" cm="1">
        <f ca="1" t="array" ref="E190">SUMPRODUCT(--ISNUMBER(SEARCH(MID(C190,ROW(INDIRECT("1:"&amp;LEN(C190))),1),全球排名!D188)))</f>
        <v>22</v>
      </c>
      <c r="F190" s="29" t="s">
        <v>11885</v>
      </c>
      <c r="G190" s="29" t="s">
        <v>457</v>
      </c>
      <c r="H190" s="30" t="s">
        <v>11592</v>
      </c>
      <c r="I190" s="30" t="s">
        <v>11572</v>
      </c>
      <c r="J190" s="30" t="s">
        <v>7220</v>
      </c>
      <c r="K190" s="30">
        <v>4</v>
      </c>
      <c r="L190" s="30" t="s">
        <v>11569</v>
      </c>
      <c r="M190" s="37">
        <v>51.3</v>
      </c>
      <c r="N190" s="3" t="s">
        <v>11594</v>
      </c>
      <c r="O190" s="37">
        <v>96.8</v>
      </c>
      <c r="P190" s="3" t="s">
        <v>108</v>
      </c>
      <c r="Q190" s="37">
        <v>63.5</v>
      </c>
      <c r="R190" s="3" t="s">
        <v>12023</v>
      </c>
      <c r="S190" s="38">
        <v>2.3</v>
      </c>
      <c r="T190" s="3" t="s">
        <v>11619</v>
      </c>
      <c r="U190" s="37">
        <v>32.7</v>
      </c>
      <c r="V190" s="3" t="s">
        <v>12073</v>
      </c>
      <c r="W190" s="37">
        <v>11.7</v>
      </c>
      <c r="X190" s="3" t="s">
        <v>12107</v>
      </c>
      <c r="Y190" s="37">
        <v>13.5</v>
      </c>
      <c r="Z190" s="3" t="s">
        <v>12025</v>
      </c>
      <c r="AA190" s="3">
        <v>88.3</v>
      </c>
      <c r="AB190" s="3" t="s">
        <v>11625</v>
      </c>
      <c r="AC190" s="3">
        <v>65.7</v>
      </c>
      <c r="AD190" s="3" t="s">
        <v>12108</v>
      </c>
      <c r="AE190" s="43">
        <v>47.6</v>
      </c>
    </row>
    <row r="191" ht="29.1" customHeight="1" spans="1:31">
      <c r="A191" s="26" t="s">
        <v>12061</v>
      </c>
      <c r="B191" s="27" t="s">
        <v>1905</v>
      </c>
      <c r="C191" s="28" t="s">
        <v>1904</v>
      </c>
      <c r="D191" s="27" t="s">
        <v>1905</v>
      </c>
      <c r="E191" s="28" cm="1">
        <f ca="1" t="array" ref="E191">SUMPRODUCT(--ISNUMBER(SEARCH(MID(C191,ROW(INDIRECT("1:"&amp;LEN(C191))),1),全球排名!D189)))</f>
        <v>23</v>
      </c>
      <c r="F191" s="29" t="s">
        <v>11820</v>
      </c>
      <c r="G191" s="29" t="s">
        <v>131</v>
      </c>
      <c r="H191" s="30" t="s">
        <v>11571</v>
      </c>
      <c r="I191" s="30" t="s">
        <v>11572</v>
      </c>
      <c r="J191" s="30" t="s">
        <v>11568</v>
      </c>
      <c r="K191" s="30">
        <v>4</v>
      </c>
      <c r="L191" s="30" t="s">
        <v>11573</v>
      </c>
      <c r="M191" s="37">
        <v>36.2</v>
      </c>
      <c r="N191" s="3" t="s">
        <v>12109</v>
      </c>
      <c r="O191" s="37">
        <v>16.9</v>
      </c>
      <c r="P191" s="3" t="s">
        <v>12110</v>
      </c>
      <c r="Q191" s="37">
        <v>56.3</v>
      </c>
      <c r="R191" s="3" t="s">
        <v>234</v>
      </c>
      <c r="S191" s="38">
        <v>39.4</v>
      </c>
      <c r="T191" s="3" t="s">
        <v>11867</v>
      </c>
      <c r="U191" s="37">
        <v>90.6</v>
      </c>
      <c r="V191" s="3" t="s">
        <v>11758</v>
      </c>
      <c r="W191" s="37">
        <v>80.8</v>
      </c>
      <c r="X191" s="3" t="s">
        <v>11674</v>
      </c>
      <c r="Y191" s="37">
        <v>86.4</v>
      </c>
      <c r="Z191" s="3" t="s">
        <v>11852</v>
      </c>
      <c r="AA191" s="3">
        <v>46.3</v>
      </c>
      <c r="AB191" s="3" t="s">
        <v>11770</v>
      </c>
      <c r="AC191" s="3">
        <v>97.6</v>
      </c>
      <c r="AD191" s="3" t="s">
        <v>11837</v>
      </c>
      <c r="AE191" s="43">
        <v>47.3</v>
      </c>
    </row>
    <row r="192" ht="29.1" customHeight="1" spans="1:31">
      <c r="A192" s="26" t="s">
        <v>12111</v>
      </c>
      <c r="B192" s="27" t="s">
        <v>1770</v>
      </c>
      <c r="C192" s="28" t="s">
        <v>1771</v>
      </c>
      <c r="D192" s="27" t="s">
        <v>1770</v>
      </c>
      <c r="E192" s="28" cm="1">
        <f ca="1" t="array" ref="E192">SUMPRODUCT(--ISNUMBER(SEARCH(MID(C192,ROW(INDIRECT("1:"&amp;LEN(C192))),1),全球排名!D190)))</f>
        <v>20</v>
      </c>
      <c r="F192" s="29" t="s">
        <v>11797</v>
      </c>
      <c r="G192" s="29" t="s">
        <v>572</v>
      </c>
      <c r="H192" s="30" t="s">
        <v>11571</v>
      </c>
      <c r="I192" s="30" t="s">
        <v>7183</v>
      </c>
      <c r="J192" s="30" t="s">
        <v>11568</v>
      </c>
      <c r="K192" s="30">
        <v>3</v>
      </c>
      <c r="L192" s="30" t="s">
        <v>11573</v>
      </c>
      <c r="M192" s="37">
        <v>46.6</v>
      </c>
      <c r="N192" s="3" t="s">
        <v>11706</v>
      </c>
      <c r="O192" s="37">
        <v>63.8</v>
      </c>
      <c r="P192" s="3" t="s">
        <v>11833</v>
      </c>
      <c r="Q192" s="37">
        <v>42.5</v>
      </c>
      <c r="R192" s="3" t="s">
        <v>11748</v>
      </c>
      <c r="S192" s="38">
        <v>33.9</v>
      </c>
      <c r="T192" s="3" t="s">
        <v>1908</v>
      </c>
      <c r="U192" s="37">
        <v>16</v>
      </c>
      <c r="V192" s="3" t="s">
        <v>12112</v>
      </c>
      <c r="W192" s="37">
        <v>85.2</v>
      </c>
      <c r="X192" s="3" t="s">
        <v>11644</v>
      </c>
      <c r="Y192" s="37">
        <v>58.6</v>
      </c>
      <c r="Z192" s="3" t="s">
        <v>12113</v>
      </c>
      <c r="AA192" s="3">
        <v>13.6</v>
      </c>
      <c r="AB192" s="3" t="s">
        <v>11707</v>
      </c>
      <c r="AC192" s="3">
        <v>66.8</v>
      </c>
      <c r="AD192" s="3" t="s">
        <v>12114</v>
      </c>
      <c r="AE192" s="43">
        <v>46.9</v>
      </c>
    </row>
    <row r="193" ht="29.1" customHeight="1" spans="1:31">
      <c r="A193" s="26" t="s">
        <v>11733</v>
      </c>
      <c r="B193" s="27" t="s">
        <v>214</v>
      </c>
      <c r="C193" s="28" t="s">
        <v>213</v>
      </c>
      <c r="D193" s="27" t="s">
        <v>214</v>
      </c>
      <c r="E193" s="28" cm="1">
        <f ca="1" t="array" ref="E193">SUMPRODUCT(--ISNUMBER(SEARCH(MID(C193,ROW(INDIRECT("1:"&amp;LEN(C193))),1),全球排名!D191)))</f>
        <v>17</v>
      </c>
      <c r="F193" s="29" t="s">
        <v>7026</v>
      </c>
      <c r="G193" s="29" t="s">
        <v>74</v>
      </c>
      <c r="H193" s="30" t="s">
        <v>11571</v>
      </c>
      <c r="I193" s="30" t="s">
        <v>11572</v>
      </c>
      <c r="J193" s="30" t="s">
        <v>11568</v>
      </c>
      <c r="K193" s="30">
        <v>5</v>
      </c>
      <c r="L193" s="30" t="s">
        <v>11573</v>
      </c>
      <c r="M193" s="37">
        <v>40.5</v>
      </c>
      <c r="N193" s="3" t="s">
        <v>2208</v>
      </c>
      <c r="O193" s="37">
        <v>38.2</v>
      </c>
      <c r="P193" s="3" t="s">
        <v>324</v>
      </c>
      <c r="Q193" s="37">
        <v>75.1</v>
      </c>
      <c r="R193" s="3" t="s">
        <v>11620</v>
      </c>
      <c r="S193" s="38">
        <v>29</v>
      </c>
      <c r="T193" s="3" t="s">
        <v>12008</v>
      </c>
      <c r="U193" s="37">
        <v>99.3</v>
      </c>
      <c r="V193" s="3" t="s">
        <v>11772</v>
      </c>
      <c r="W193" s="37">
        <v>59.5</v>
      </c>
      <c r="X193" s="3" t="s">
        <v>2221</v>
      </c>
      <c r="Y193" s="37">
        <v>40.2</v>
      </c>
      <c r="Z193" s="3" t="s">
        <v>11911</v>
      </c>
      <c r="AA193" s="3">
        <v>37.2</v>
      </c>
      <c r="AB193" s="3" t="s">
        <v>12115</v>
      </c>
      <c r="AC193" s="3">
        <v>70.1</v>
      </c>
      <c r="AD193" s="3" t="s">
        <v>11816</v>
      </c>
      <c r="AE193" s="43">
        <v>46.8</v>
      </c>
    </row>
    <row r="194" ht="29.1" customHeight="1" spans="1:31">
      <c r="A194" s="26" t="s">
        <v>12116</v>
      </c>
      <c r="B194" s="27" t="s">
        <v>214</v>
      </c>
      <c r="C194" s="28" t="s">
        <v>2474</v>
      </c>
      <c r="D194" s="27" t="s">
        <v>214</v>
      </c>
      <c r="E194" s="28" cm="1">
        <f ca="1" t="array" ref="E194">SUMPRODUCT(--ISNUMBER(SEARCH(MID(C194,ROW(INDIRECT("1:"&amp;LEN(C194))),1),全球排名!D192)))</f>
        <v>27</v>
      </c>
      <c r="F194" s="29" t="s">
        <v>8491</v>
      </c>
      <c r="G194" s="29" t="s">
        <v>121</v>
      </c>
      <c r="H194" s="30" t="s">
        <v>11592</v>
      </c>
      <c r="I194" s="30" t="s">
        <v>7183</v>
      </c>
      <c r="J194" s="30" t="s">
        <v>11568</v>
      </c>
      <c r="K194" s="30">
        <v>3</v>
      </c>
      <c r="L194" s="30" t="s">
        <v>11573</v>
      </c>
      <c r="M194" s="37">
        <v>40.9</v>
      </c>
      <c r="N194" s="3" t="s">
        <v>11759</v>
      </c>
      <c r="O194" s="37">
        <v>37.6</v>
      </c>
      <c r="P194" s="3" t="s">
        <v>234</v>
      </c>
      <c r="Q194" s="37">
        <v>7.4</v>
      </c>
      <c r="R194" s="3" t="s">
        <v>11619</v>
      </c>
      <c r="S194" s="38">
        <v>64.9</v>
      </c>
      <c r="T194" s="3" t="s">
        <v>11642</v>
      </c>
      <c r="U194" s="37">
        <v>96</v>
      </c>
      <c r="V194" s="3" t="s">
        <v>11644</v>
      </c>
      <c r="W194" s="37">
        <v>26.4</v>
      </c>
      <c r="X194" s="3" t="s">
        <v>12117</v>
      </c>
      <c r="Y194" s="37">
        <v>68.8</v>
      </c>
      <c r="Z194" s="3" t="s">
        <v>439</v>
      </c>
      <c r="AA194" s="3">
        <v>16.8</v>
      </c>
      <c r="AB194" s="3" t="s">
        <v>12118</v>
      </c>
      <c r="AC194" s="3">
        <v>90.6</v>
      </c>
      <c r="AD194" s="3" t="s">
        <v>12119</v>
      </c>
      <c r="AE194" s="43">
        <v>46.8</v>
      </c>
    </row>
    <row r="195" ht="29.1" customHeight="1" spans="1:31">
      <c r="A195" s="26" t="s">
        <v>12120</v>
      </c>
      <c r="B195" s="27" t="s">
        <v>214</v>
      </c>
      <c r="C195" s="28" t="s">
        <v>1752</v>
      </c>
      <c r="D195" s="27" t="s">
        <v>214</v>
      </c>
      <c r="E195" s="28" cm="1">
        <f ca="1" t="array" ref="E195">SUMPRODUCT(--ISNUMBER(SEARCH(MID(C195,ROW(INDIRECT("1:"&amp;LEN(C195))),1),全球排名!D193)))</f>
        <v>25</v>
      </c>
      <c r="F195" s="29" t="s">
        <v>11777</v>
      </c>
      <c r="G195" s="29" t="s">
        <v>117</v>
      </c>
      <c r="H195" s="30" t="s">
        <v>11571</v>
      </c>
      <c r="I195" s="30" t="s">
        <v>11572</v>
      </c>
      <c r="J195" s="30" t="s">
        <v>11568</v>
      </c>
      <c r="K195" s="30">
        <v>5</v>
      </c>
      <c r="L195" s="30" t="s">
        <v>11573</v>
      </c>
      <c r="M195" s="37">
        <v>34.4</v>
      </c>
      <c r="N195" s="3" t="s">
        <v>12121</v>
      </c>
      <c r="O195" s="37">
        <v>38.9</v>
      </c>
      <c r="P195" s="3" t="s">
        <v>12088</v>
      </c>
      <c r="Q195" s="37">
        <v>3.3</v>
      </c>
      <c r="R195" s="3" t="s">
        <v>11619</v>
      </c>
      <c r="S195" s="38">
        <v>63.3</v>
      </c>
      <c r="T195" s="3" t="s">
        <v>11942</v>
      </c>
      <c r="U195" s="37">
        <v>97.1</v>
      </c>
      <c r="V195" s="3" t="s">
        <v>11600</v>
      </c>
      <c r="W195" s="37">
        <v>85</v>
      </c>
      <c r="X195" s="3" t="s">
        <v>11617</v>
      </c>
      <c r="Y195" s="37">
        <v>69.1</v>
      </c>
      <c r="Z195" s="3" t="s">
        <v>11703</v>
      </c>
      <c r="AA195" s="3">
        <v>35.7</v>
      </c>
      <c r="AB195" s="3" t="s">
        <v>288</v>
      </c>
      <c r="AC195" s="3">
        <v>60.4</v>
      </c>
      <c r="AD195" s="3" t="s">
        <v>12122</v>
      </c>
      <c r="AE195" s="43">
        <v>46.8</v>
      </c>
    </row>
    <row r="196" ht="29.1" customHeight="1" spans="1:31">
      <c r="A196" s="26" t="s">
        <v>11689</v>
      </c>
      <c r="B196" s="27" t="s">
        <v>909</v>
      </c>
      <c r="C196" s="28" t="s">
        <v>12123</v>
      </c>
      <c r="D196" s="27" t="s">
        <v>909</v>
      </c>
      <c r="E196" s="28" cm="1">
        <f ca="1" t="array" ref="E196">SUMPRODUCT(--ISNUMBER(SEARCH(MID(C196,ROW(INDIRECT("1:"&amp;LEN(C196))),1),全球排名!D194)))</f>
        <v>25</v>
      </c>
      <c r="F196" s="29" t="s">
        <v>8311</v>
      </c>
      <c r="G196" s="29" t="s">
        <v>96</v>
      </c>
      <c r="H196" s="30" t="s">
        <v>11571</v>
      </c>
      <c r="I196" s="30" t="s">
        <v>11572</v>
      </c>
      <c r="J196" s="30" t="s">
        <v>11568</v>
      </c>
      <c r="K196" s="30">
        <v>5</v>
      </c>
      <c r="L196" s="30" t="s">
        <v>11573</v>
      </c>
      <c r="M196" s="37">
        <v>46.1</v>
      </c>
      <c r="N196" s="3" t="s">
        <v>11758</v>
      </c>
      <c r="O196" s="37">
        <v>19.8</v>
      </c>
      <c r="P196" s="3" t="s">
        <v>12124</v>
      </c>
      <c r="Q196" s="37">
        <v>29.1</v>
      </c>
      <c r="R196" s="3" t="s">
        <v>11928</v>
      </c>
      <c r="S196" s="38">
        <v>63.3</v>
      </c>
      <c r="T196" s="3" t="s">
        <v>1905</v>
      </c>
      <c r="U196" s="37">
        <v>68.8</v>
      </c>
      <c r="V196" s="3" t="s">
        <v>11933</v>
      </c>
      <c r="W196" s="37">
        <v>36.3</v>
      </c>
      <c r="X196" s="3" t="s">
        <v>11748</v>
      </c>
      <c r="Y196" s="37">
        <v>82.7</v>
      </c>
      <c r="Z196" s="3" t="s">
        <v>11598</v>
      </c>
      <c r="AA196" s="3">
        <v>25.3</v>
      </c>
      <c r="AB196" s="3" t="s">
        <v>11655</v>
      </c>
      <c r="AC196" s="3">
        <v>68.2</v>
      </c>
      <c r="AD196" s="3" t="s">
        <v>2478</v>
      </c>
      <c r="AE196" s="43">
        <v>46.7</v>
      </c>
    </row>
    <row r="197" ht="29.1" customHeight="1" spans="1:31">
      <c r="A197" s="26" t="s">
        <v>12125</v>
      </c>
      <c r="B197" s="27" t="s">
        <v>909</v>
      </c>
      <c r="C197" s="28" t="s">
        <v>908</v>
      </c>
      <c r="D197" s="27" t="s">
        <v>909</v>
      </c>
      <c r="E197" s="28" cm="1">
        <f ca="1" t="array" ref="E197">SUMPRODUCT(--ISNUMBER(SEARCH(MID(C197,ROW(INDIRECT("1:"&amp;LEN(C197))),1),全球排名!D195)))</f>
        <v>20</v>
      </c>
      <c r="F197" s="29" t="s">
        <v>11649</v>
      </c>
      <c r="G197" s="29" t="s">
        <v>218</v>
      </c>
      <c r="H197" s="30" t="s">
        <v>11624</v>
      </c>
      <c r="I197" s="30" t="s">
        <v>11587</v>
      </c>
      <c r="J197" s="30" t="s">
        <v>11568</v>
      </c>
      <c r="K197" s="30">
        <v>5</v>
      </c>
      <c r="L197" s="30" t="s">
        <v>11573</v>
      </c>
      <c r="M197" s="37">
        <v>8.3</v>
      </c>
      <c r="N197" s="3" t="s">
        <v>11949</v>
      </c>
      <c r="O197" s="37">
        <v>57.9</v>
      </c>
      <c r="P197" s="3" t="s">
        <v>11821</v>
      </c>
      <c r="Q197" s="37">
        <v>98.2</v>
      </c>
      <c r="R197" s="3" t="s">
        <v>11583</v>
      </c>
      <c r="S197" s="38">
        <v>80.7</v>
      </c>
      <c r="T197" s="3" t="s">
        <v>605</v>
      </c>
      <c r="U197" s="37">
        <v>34.6</v>
      </c>
      <c r="V197" s="3" t="s">
        <v>12117</v>
      </c>
      <c r="W197" s="37">
        <v>96.8</v>
      </c>
      <c r="X197" s="3" t="s">
        <v>309</v>
      </c>
      <c r="Y197" s="37">
        <v>5.6</v>
      </c>
      <c r="Z197" s="3" t="s">
        <v>11619</v>
      </c>
      <c r="AA197" s="3">
        <v>30</v>
      </c>
      <c r="AB197" s="3" t="s">
        <v>234</v>
      </c>
      <c r="AC197" s="3">
        <v>19.2</v>
      </c>
      <c r="AD197" s="3" t="s">
        <v>12126</v>
      </c>
      <c r="AE197" s="43">
        <v>46.7</v>
      </c>
    </row>
    <row r="198" ht="29.1" customHeight="1" spans="1:31">
      <c r="A198" s="26" t="s">
        <v>390</v>
      </c>
      <c r="B198" s="27" t="s">
        <v>390</v>
      </c>
      <c r="C198" s="28" t="s">
        <v>389</v>
      </c>
      <c r="D198" s="27" t="s">
        <v>390</v>
      </c>
      <c r="E198" s="28" cm="1">
        <f ca="1" t="array" ref="E198">SUMPRODUCT(--ISNUMBER(SEARCH(MID(C198,ROW(INDIRECT("1:"&amp;LEN(C198))),1),全球排名!D196)))</f>
        <v>14</v>
      </c>
      <c r="F198" s="29" t="s">
        <v>11632</v>
      </c>
      <c r="G198" s="29" t="s">
        <v>11633</v>
      </c>
      <c r="H198" s="30" t="s">
        <v>11592</v>
      </c>
      <c r="I198" s="30" t="s">
        <v>11572</v>
      </c>
      <c r="J198" s="30" t="s">
        <v>11568</v>
      </c>
      <c r="K198" s="30">
        <v>4</v>
      </c>
      <c r="L198" s="30" t="s">
        <v>11573</v>
      </c>
      <c r="M198" s="37">
        <v>40.9</v>
      </c>
      <c r="N198" s="3" t="s">
        <v>11880</v>
      </c>
      <c r="O198" s="37">
        <v>44</v>
      </c>
      <c r="P198" s="3" t="s">
        <v>11759</v>
      </c>
      <c r="Q198" s="37">
        <v>12.8</v>
      </c>
      <c r="R198" s="3" t="s">
        <v>11619</v>
      </c>
      <c r="S198" s="38">
        <v>87.4</v>
      </c>
      <c r="T198" s="3" t="s">
        <v>11650</v>
      </c>
      <c r="U198" s="37">
        <v>40.7</v>
      </c>
      <c r="V198" s="3" t="s">
        <v>12127</v>
      </c>
      <c r="W198" s="37">
        <v>5</v>
      </c>
      <c r="X198" s="3" t="s">
        <v>11619</v>
      </c>
      <c r="Y198" s="37">
        <v>48.4</v>
      </c>
      <c r="Z198" s="3" t="s">
        <v>12094</v>
      </c>
      <c r="AA198" s="3">
        <v>35</v>
      </c>
      <c r="AB198" s="3" t="s">
        <v>2170</v>
      </c>
      <c r="AC198" s="3">
        <v>44.4</v>
      </c>
      <c r="AD198" s="3" t="s">
        <v>12128</v>
      </c>
      <c r="AE198" s="43">
        <v>46.6</v>
      </c>
    </row>
    <row r="199" ht="29.1" customHeight="1" spans="1:31">
      <c r="A199" s="26" t="s">
        <v>12061</v>
      </c>
      <c r="B199" s="27" t="s">
        <v>2407</v>
      </c>
      <c r="C199" s="28" t="s">
        <v>2406</v>
      </c>
      <c r="D199" s="27" t="s">
        <v>2407</v>
      </c>
      <c r="E199" s="28" cm="1">
        <f ca="1" t="array" ref="E199">SUMPRODUCT(--ISNUMBER(SEARCH(MID(C199,ROW(INDIRECT("1:"&amp;LEN(C199))),1),全球排名!D197)))</f>
        <v>33</v>
      </c>
      <c r="F199" s="29" t="s">
        <v>11566</v>
      </c>
      <c r="G199" s="29" t="s">
        <v>40</v>
      </c>
      <c r="H199" s="30" t="s">
        <v>11592</v>
      </c>
      <c r="I199" s="30" t="s">
        <v>11572</v>
      </c>
      <c r="J199" s="30" t="s">
        <v>11568</v>
      </c>
      <c r="K199" s="30">
        <v>5</v>
      </c>
      <c r="L199" s="30" t="s">
        <v>11573</v>
      </c>
      <c r="M199" s="37">
        <v>59</v>
      </c>
      <c r="N199" s="3" t="s">
        <v>11677</v>
      </c>
      <c r="O199" s="37">
        <v>30.2</v>
      </c>
      <c r="P199" s="3" t="s">
        <v>12094</v>
      </c>
      <c r="Q199" s="37">
        <v>30.6</v>
      </c>
      <c r="R199" s="3" t="s">
        <v>12062</v>
      </c>
      <c r="S199" s="38">
        <v>46.4</v>
      </c>
      <c r="T199" s="3" t="s">
        <v>2321</v>
      </c>
      <c r="U199" s="37">
        <v>5.5</v>
      </c>
      <c r="V199" s="3" t="s">
        <v>11619</v>
      </c>
      <c r="W199" s="37">
        <v>9.1</v>
      </c>
      <c r="X199" s="3" t="s">
        <v>11619</v>
      </c>
      <c r="Y199" s="37">
        <v>86.1</v>
      </c>
      <c r="Z199" s="3" t="s">
        <v>605</v>
      </c>
      <c r="AA199" s="3">
        <v>41.9</v>
      </c>
      <c r="AB199" s="3" t="s">
        <v>11604</v>
      </c>
      <c r="AC199" s="3">
        <v>88.5</v>
      </c>
      <c r="AD199" s="3" t="s">
        <v>11887</v>
      </c>
      <c r="AE199" s="43">
        <v>46.4</v>
      </c>
    </row>
    <row r="200" ht="29.1" customHeight="1" spans="1:31">
      <c r="A200" s="26" t="s">
        <v>11952</v>
      </c>
      <c r="B200" s="27" t="s">
        <v>1040</v>
      </c>
      <c r="C200" s="28" t="s">
        <v>1039</v>
      </c>
      <c r="D200" s="27" t="s">
        <v>1040</v>
      </c>
      <c r="E200" s="28" cm="1">
        <f ca="1" t="array" ref="E200">SUMPRODUCT(--ISNUMBER(SEARCH(MID(C200,ROW(INDIRECT("1:"&amp;LEN(C200))),1),全球排名!D198)))</f>
        <v>19</v>
      </c>
      <c r="F200" s="29" t="s">
        <v>11663</v>
      </c>
      <c r="G200" s="29" t="s">
        <v>106</v>
      </c>
      <c r="H200" s="30" t="s">
        <v>11571</v>
      </c>
      <c r="I200" s="30" t="s">
        <v>11572</v>
      </c>
      <c r="J200" s="30" t="s">
        <v>11568</v>
      </c>
      <c r="K200" s="30">
        <v>5</v>
      </c>
      <c r="L200" s="30" t="s">
        <v>11573</v>
      </c>
      <c r="M200" s="37">
        <v>57.3</v>
      </c>
      <c r="N200" s="3" t="s">
        <v>11688</v>
      </c>
      <c r="O200" s="37">
        <v>66</v>
      </c>
      <c r="P200" s="3" t="s">
        <v>11953</v>
      </c>
      <c r="Q200" s="37">
        <v>75.8</v>
      </c>
      <c r="R200" s="3" t="s">
        <v>2239</v>
      </c>
      <c r="S200" s="38">
        <v>27.8</v>
      </c>
      <c r="T200" s="3" t="s">
        <v>11773</v>
      </c>
      <c r="U200" s="37">
        <v>17.5</v>
      </c>
      <c r="V200" s="3" t="s">
        <v>12129</v>
      </c>
      <c r="W200" s="37">
        <v>14.4</v>
      </c>
      <c r="X200" s="3" t="s">
        <v>12130</v>
      </c>
      <c r="Y200" s="37">
        <v>38.1</v>
      </c>
      <c r="Z200" s="3" t="s">
        <v>11788</v>
      </c>
      <c r="AA200" s="3">
        <v>12.9</v>
      </c>
      <c r="AB200" s="3" t="s">
        <v>12001</v>
      </c>
      <c r="AC200" s="3">
        <v>30.7</v>
      </c>
      <c r="AD200" s="3" t="s">
        <v>12131</v>
      </c>
      <c r="AE200" s="43">
        <v>46.2</v>
      </c>
    </row>
    <row r="201" ht="29.1" customHeight="1" spans="1:31">
      <c r="A201" s="26" t="s">
        <v>12125</v>
      </c>
      <c r="B201" s="27" t="s">
        <v>12115</v>
      </c>
      <c r="C201" s="28" t="s">
        <v>12132</v>
      </c>
      <c r="D201" s="27" t="s">
        <v>12115</v>
      </c>
      <c r="E201" s="28" cm="1">
        <f ca="1" t="array" ref="E201">SUMPRODUCT(--ISNUMBER(SEARCH(MID(C201,ROW(INDIRECT("1:"&amp;LEN(C201))),1),全球排名!D199)))</f>
        <v>28</v>
      </c>
      <c r="F201" s="29" t="s">
        <v>7021</v>
      </c>
      <c r="G201" s="29" t="s">
        <v>642</v>
      </c>
      <c r="H201" s="30" t="s">
        <v>11567</v>
      </c>
      <c r="I201" s="30" t="s">
        <v>7183</v>
      </c>
      <c r="J201" s="30" t="s">
        <v>11568</v>
      </c>
      <c r="K201" s="30">
        <v>4</v>
      </c>
      <c r="L201" s="30" t="s">
        <v>11573</v>
      </c>
      <c r="M201" s="37">
        <v>51.2</v>
      </c>
      <c r="N201" s="3" t="s">
        <v>11984</v>
      </c>
      <c r="O201" s="37">
        <v>75.9</v>
      </c>
      <c r="P201" s="3" t="s">
        <v>1399</v>
      </c>
      <c r="Q201" s="37">
        <v>22</v>
      </c>
      <c r="R201" s="3" t="s">
        <v>12133</v>
      </c>
      <c r="S201" s="38">
        <v>64.3</v>
      </c>
      <c r="T201" s="3" t="s">
        <v>1817</v>
      </c>
      <c r="U201" s="37">
        <v>2.4</v>
      </c>
      <c r="V201" s="3" t="s">
        <v>11619</v>
      </c>
      <c r="W201" s="37">
        <v>1.4</v>
      </c>
      <c r="X201" s="3" t="s">
        <v>11619</v>
      </c>
      <c r="Y201" s="37">
        <v>6.6</v>
      </c>
      <c r="Z201" s="3" t="s">
        <v>11619</v>
      </c>
      <c r="AA201" s="3">
        <v>32.8</v>
      </c>
      <c r="AB201" s="3" t="s">
        <v>11616</v>
      </c>
      <c r="AC201" s="3">
        <v>37.5</v>
      </c>
      <c r="AD201" s="3" t="s">
        <v>11961</v>
      </c>
      <c r="AE201" s="43">
        <v>46.1</v>
      </c>
    </row>
    <row r="202" ht="29.1" customHeight="1" spans="1:31">
      <c r="A202" s="26" t="s">
        <v>12134</v>
      </c>
      <c r="B202" s="27" t="s">
        <v>11716</v>
      </c>
      <c r="C202" s="28" t="s">
        <v>12135</v>
      </c>
      <c r="D202" s="27" t="s">
        <v>11716</v>
      </c>
      <c r="E202" s="28" cm="1">
        <f ca="1" t="array" ref="E202">SUMPRODUCT(--ISNUMBER(SEARCH(MID(C202,ROW(INDIRECT("1:"&amp;LEN(C202))),1),全球排名!D200)))</f>
        <v>19</v>
      </c>
      <c r="F202" s="29" t="s">
        <v>7183</v>
      </c>
      <c r="G202" s="29" t="s">
        <v>874</v>
      </c>
      <c r="H202" s="30" t="s">
        <v>11571</v>
      </c>
      <c r="I202" s="30" t="s">
        <v>11572</v>
      </c>
      <c r="J202" s="30" t="s">
        <v>7220</v>
      </c>
      <c r="K202" s="30">
        <v>4</v>
      </c>
      <c r="L202" s="30" t="s">
        <v>11569</v>
      </c>
      <c r="M202" s="37">
        <v>65.4</v>
      </c>
      <c r="N202" s="3" t="s">
        <v>11695</v>
      </c>
      <c r="O202" s="37">
        <v>95.7</v>
      </c>
      <c r="P202" s="3" t="s">
        <v>11582</v>
      </c>
      <c r="Q202" s="37">
        <v>17.6</v>
      </c>
      <c r="R202" s="3" t="s">
        <v>11619</v>
      </c>
      <c r="S202" s="38">
        <v>5.9</v>
      </c>
      <c r="T202" s="3" t="s">
        <v>11619</v>
      </c>
      <c r="U202" s="37">
        <v>26.4</v>
      </c>
      <c r="V202" s="3" t="s">
        <v>12136</v>
      </c>
      <c r="W202" s="37">
        <v>2</v>
      </c>
      <c r="X202" s="3" t="s">
        <v>11619</v>
      </c>
      <c r="Y202" s="37">
        <v>11.1</v>
      </c>
      <c r="Z202" s="3" t="s">
        <v>12105</v>
      </c>
      <c r="AA202" s="3">
        <v>96.2</v>
      </c>
      <c r="AB202" s="3" t="s">
        <v>62</v>
      </c>
      <c r="AC202" s="3">
        <v>40.2</v>
      </c>
      <c r="AD202" s="3" t="s">
        <v>12137</v>
      </c>
      <c r="AE202" s="43">
        <v>46</v>
      </c>
    </row>
    <row r="203" ht="29.1" customHeight="1" spans="1:31">
      <c r="A203" s="26" t="s">
        <v>12138</v>
      </c>
      <c r="B203" s="27" t="s">
        <v>205</v>
      </c>
      <c r="C203" s="28" t="s">
        <v>204</v>
      </c>
      <c r="D203" s="27" t="s">
        <v>205</v>
      </c>
      <c r="E203" s="28" cm="1">
        <f ca="1" t="array" ref="E203">SUMPRODUCT(--ISNUMBER(SEARCH(MID(C203,ROW(INDIRECT("1:"&amp;LEN(C203))),1),全球排名!D201)))</f>
        <v>15</v>
      </c>
      <c r="F203" s="29" t="s">
        <v>11566</v>
      </c>
      <c r="G203" s="29" t="s">
        <v>40</v>
      </c>
      <c r="H203" s="30" t="s">
        <v>11571</v>
      </c>
      <c r="I203" s="30" t="s">
        <v>11572</v>
      </c>
      <c r="J203" s="30" t="s">
        <v>11568</v>
      </c>
      <c r="K203" s="30">
        <v>5</v>
      </c>
      <c r="L203" s="30" t="s">
        <v>11569</v>
      </c>
      <c r="M203" s="37">
        <v>25.6</v>
      </c>
      <c r="N203" s="3" t="s">
        <v>11908</v>
      </c>
      <c r="O203" s="37">
        <v>16.4</v>
      </c>
      <c r="P203" s="3" t="s">
        <v>11740</v>
      </c>
      <c r="Q203" s="37">
        <v>97.7</v>
      </c>
      <c r="R203" s="3" t="s">
        <v>139</v>
      </c>
      <c r="S203" s="38">
        <v>69.7</v>
      </c>
      <c r="T203" s="3" t="s">
        <v>11657</v>
      </c>
      <c r="U203" s="37">
        <v>37.3</v>
      </c>
      <c r="V203" s="3" t="s">
        <v>11693</v>
      </c>
      <c r="W203" s="37">
        <v>31.1</v>
      </c>
      <c r="X203" s="3" t="s">
        <v>12021</v>
      </c>
      <c r="Y203" s="37">
        <v>57</v>
      </c>
      <c r="Z203" s="3" t="s">
        <v>11943</v>
      </c>
      <c r="AA203" s="3">
        <v>23.6</v>
      </c>
      <c r="AB203" s="3" t="s">
        <v>11628</v>
      </c>
      <c r="AC203" s="3">
        <v>85.7</v>
      </c>
      <c r="AD203" s="3" t="s">
        <v>263</v>
      </c>
      <c r="AE203" s="43">
        <v>45.9</v>
      </c>
    </row>
    <row r="204" ht="29.1" customHeight="1" spans="1:31">
      <c r="A204" s="26" t="s">
        <v>11904</v>
      </c>
      <c r="B204" s="27" t="s">
        <v>205</v>
      </c>
      <c r="C204" s="28" t="s">
        <v>12139</v>
      </c>
      <c r="D204" s="27" t="s">
        <v>205</v>
      </c>
      <c r="E204" s="28" cm="1">
        <f ca="1" t="array" ref="E204">SUMPRODUCT(--ISNUMBER(SEARCH(MID(C204,ROW(INDIRECT("1:"&amp;LEN(C204))),1),全球排名!D202)))</f>
        <v>26</v>
      </c>
      <c r="F204" s="29" t="s">
        <v>12033</v>
      </c>
      <c r="G204" s="29" t="s">
        <v>402</v>
      </c>
      <c r="H204" s="30" t="s">
        <v>11571</v>
      </c>
      <c r="I204" s="30" t="s">
        <v>11572</v>
      </c>
      <c r="J204" s="30" t="s">
        <v>11568</v>
      </c>
      <c r="K204" s="30">
        <v>4</v>
      </c>
      <c r="L204" s="30" t="s">
        <v>11573</v>
      </c>
      <c r="M204" s="37">
        <v>60.4</v>
      </c>
      <c r="N204" s="3" t="s">
        <v>304</v>
      </c>
      <c r="O204" s="37">
        <v>57.7</v>
      </c>
      <c r="P204" s="3" t="s">
        <v>11608</v>
      </c>
      <c r="Q204" s="37">
        <v>34.5</v>
      </c>
      <c r="R204" s="3" t="s">
        <v>1125</v>
      </c>
      <c r="S204" s="38">
        <v>25.1</v>
      </c>
      <c r="T204" s="3" t="s">
        <v>11879</v>
      </c>
      <c r="U204" s="37">
        <v>7.8</v>
      </c>
      <c r="V204" s="3" t="s">
        <v>11619</v>
      </c>
      <c r="W204" s="37">
        <v>12</v>
      </c>
      <c r="X204" s="3" t="s">
        <v>12140</v>
      </c>
      <c r="Y204" s="37">
        <v>80.4</v>
      </c>
      <c r="Z204" s="3" t="s">
        <v>11827</v>
      </c>
      <c r="AA204" s="3">
        <v>19.6</v>
      </c>
      <c r="AB204" s="3" t="s">
        <v>11726</v>
      </c>
      <c r="AC204" s="3">
        <v>88.8</v>
      </c>
      <c r="AD204" s="3" t="s">
        <v>12141</v>
      </c>
      <c r="AE204" s="43">
        <v>45.9</v>
      </c>
    </row>
    <row r="205" ht="29.1" customHeight="1" spans="1:31">
      <c r="A205" s="26" t="s">
        <v>12142</v>
      </c>
      <c r="B205" s="27" t="s">
        <v>205</v>
      </c>
      <c r="C205" s="28" t="s">
        <v>2297</v>
      </c>
      <c r="D205" s="27" t="s">
        <v>205</v>
      </c>
      <c r="E205" s="28" cm="1">
        <f ca="1" t="array" ref="E205">SUMPRODUCT(--ISNUMBER(SEARCH(MID(C205,ROW(INDIRECT("1:"&amp;LEN(C205))),1),全球排名!D203)))</f>
        <v>14</v>
      </c>
      <c r="F205" s="29" t="s">
        <v>11663</v>
      </c>
      <c r="G205" s="29" t="s">
        <v>106</v>
      </c>
      <c r="H205" s="30" t="s">
        <v>11592</v>
      </c>
      <c r="I205" s="30" t="s">
        <v>7183</v>
      </c>
      <c r="J205" s="30" t="s">
        <v>11568</v>
      </c>
      <c r="K205" s="30">
        <v>5</v>
      </c>
      <c r="L205" s="30" t="s">
        <v>11569</v>
      </c>
      <c r="M205" s="37">
        <v>60.2</v>
      </c>
      <c r="N205" s="3" t="s">
        <v>396</v>
      </c>
      <c r="O205" s="37">
        <v>97.3</v>
      </c>
      <c r="P205" s="3" t="s">
        <v>2433</v>
      </c>
      <c r="Q205" s="37">
        <v>23.7</v>
      </c>
      <c r="R205" s="3" t="s">
        <v>12143</v>
      </c>
      <c r="S205" s="38">
        <v>4.3</v>
      </c>
      <c r="T205" s="3" t="s">
        <v>11619</v>
      </c>
      <c r="U205" s="37">
        <v>27.6</v>
      </c>
      <c r="V205" s="3" t="s">
        <v>12064</v>
      </c>
      <c r="W205" s="37">
        <v>28.6</v>
      </c>
      <c r="X205" s="3" t="s">
        <v>11935</v>
      </c>
      <c r="Y205" s="37">
        <v>17.5</v>
      </c>
      <c r="Z205" s="3" t="s">
        <v>12144</v>
      </c>
      <c r="AA205" s="3">
        <v>65.6</v>
      </c>
      <c r="AB205" s="3" t="s">
        <v>11701</v>
      </c>
      <c r="AC205" s="3">
        <v>56.5</v>
      </c>
      <c r="AD205" s="3" t="s">
        <v>12048</v>
      </c>
      <c r="AE205" s="43">
        <v>45.9</v>
      </c>
    </row>
    <row r="206" ht="29.1" customHeight="1" spans="1:31">
      <c r="A206" s="26" t="s">
        <v>12145</v>
      </c>
      <c r="B206" s="27" t="s">
        <v>439</v>
      </c>
      <c r="C206" s="28" t="s">
        <v>440</v>
      </c>
      <c r="D206" s="27" t="s">
        <v>439</v>
      </c>
      <c r="E206" s="28" cm="1">
        <f ca="1" t="array" ref="E206">SUMPRODUCT(--ISNUMBER(SEARCH(MID(C206,ROW(INDIRECT("1:"&amp;LEN(C206))),1),全球排名!D204)))</f>
        <v>23</v>
      </c>
      <c r="F206" s="29" t="s">
        <v>11570</v>
      </c>
      <c r="G206" s="29" t="s">
        <v>36</v>
      </c>
      <c r="H206" s="30" t="s">
        <v>11571</v>
      </c>
      <c r="I206" s="30" t="s">
        <v>11572</v>
      </c>
      <c r="J206" s="30" t="s">
        <v>11568</v>
      </c>
      <c r="K206" s="30">
        <v>5</v>
      </c>
      <c r="L206" s="30" t="s">
        <v>11573</v>
      </c>
      <c r="M206" s="37">
        <v>33.6</v>
      </c>
      <c r="N206" s="3" t="s">
        <v>11818</v>
      </c>
      <c r="O206" s="37">
        <v>30.3</v>
      </c>
      <c r="P206" s="3" t="s">
        <v>12146</v>
      </c>
      <c r="Q206" s="37">
        <v>27.5</v>
      </c>
      <c r="R206" s="3" t="s">
        <v>12147</v>
      </c>
      <c r="S206" s="38">
        <v>43.5</v>
      </c>
      <c r="T206" s="3" t="s">
        <v>12096</v>
      </c>
      <c r="U206" s="37">
        <v>100</v>
      </c>
      <c r="V206" s="3" t="s">
        <v>309</v>
      </c>
      <c r="W206" s="37">
        <v>98.9</v>
      </c>
      <c r="X206" s="3" t="s">
        <v>11593</v>
      </c>
      <c r="Y206" s="37">
        <v>84.1</v>
      </c>
      <c r="Z206" s="3" t="s">
        <v>11833</v>
      </c>
      <c r="AA206" s="3">
        <v>14.3</v>
      </c>
      <c r="AB206" s="3" t="s">
        <v>12148</v>
      </c>
      <c r="AC206" s="3">
        <v>91</v>
      </c>
      <c r="AD206" s="3" t="s">
        <v>11701</v>
      </c>
      <c r="AE206" s="43">
        <v>45.8</v>
      </c>
    </row>
    <row r="207" ht="29.1" customHeight="1" spans="1:31">
      <c r="A207" s="26" t="s">
        <v>12083</v>
      </c>
      <c r="B207" s="27" t="s">
        <v>332</v>
      </c>
      <c r="C207" s="28" t="s">
        <v>1186</v>
      </c>
      <c r="D207" s="27" t="s">
        <v>332</v>
      </c>
      <c r="E207" s="28" cm="1">
        <f ca="1" t="array" ref="E207">SUMPRODUCT(--ISNUMBER(SEARCH(MID(C207,ROW(INDIRECT("1:"&amp;LEN(C207))),1),全球排名!D205)))</f>
        <v>17</v>
      </c>
      <c r="F207" s="29" t="s">
        <v>12019</v>
      </c>
      <c r="G207" s="29" t="s">
        <v>653</v>
      </c>
      <c r="H207" s="30" t="s">
        <v>11592</v>
      </c>
      <c r="I207" s="30" t="s">
        <v>11572</v>
      </c>
      <c r="J207" s="30" t="s">
        <v>11568</v>
      </c>
      <c r="K207" s="30">
        <v>4</v>
      </c>
      <c r="L207" s="30" t="s">
        <v>11573</v>
      </c>
      <c r="M207" s="37">
        <v>36.9</v>
      </c>
      <c r="N207" s="3" t="s">
        <v>2392</v>
      </c>
      <c r="O207" s="37">
        <v>21.3</v>
      </c>
      <c r="P207" s="3" t="s">
        <v>11665</v>
      </c>
      <c r="Q207" s="37">
        <v>64.2</v>
      </c>
      <c r="R207" s="3" t="s">
        <v>2170</v>
      </c>
      <c r="S207" s="38">
        <v>32.2</v>
      </c>
      <c r="T207" s="3" t="s">
        <v>12149</v>
      </c>
      <c r="U207" s="37">
        <v>99.7</v>
      </c>
      <c r="V207" s="3" t="s">
        <v>2427</v>
      </c>
      <c r="W207" s="37">
        <v>21.3</v>
      </c>
      <c r="X207" s="3" t="s">
        <v>11962</v>
      </c>
      <c r="Y207" s="37">
        <v>88.6</v>
      </c>
      <c r="Z207" s="3" t="s">
        <v>11832</v>
      </c>
      <c r="AA207" s="3">
        <v>71.7</v>
      </c>
      <c r="AB207" s="3" t="s">
        <v>11653</v>
      </c>
      <c r="AC207" s="3">
        <v>75.8</v>
      </c>
      <c r="AD207" s="3" t="s">
        <v>11774</v>
      </c>
      <c r="AE207" s="43">
        <v>45.2</v>
      </c>
    </row>
    <row r="208" ht="29.1" customHeight="1" spans="1:31">
      <c r="A208" s="26" t="s">
        <v>12083</v>
      </c>
      <c r="B208" s="27" t="s">
        <v>332</v>
      </c>
      <c r="C208" s="28" t="s">
        <v>331</v>
      </c>
      <c r="D208" s="27" t="s">
        <v>332</v>
      </c>
      <c r="E208" s="28" cm="1">
        <f ca="1" t="array" ref="E208">SUMPRODUCT(--ISNUMBER(SEARCH(MID(C208,ROW(INDIRECT("1:"&amp;LEN(C208))),1),全球排名!D206)))</f>
        <v>16</v>
      </c>
      <c r="F208" s="29" t="s">
        <v>7026</v>
      </c>
      <c r="G208" s="29" t="s">
        <v>74</v>
      </c>
      <c r="H208" s="30" t="s">
        <v>11592</v>
      </c>
      <c r="I208" s="30" t="s">
        <v>11572</v>
      </c>
      <c r="J208" s="30" t="s">
        <v>11568</v>
      </c>
      <c r="K208" s="30">
        <v>5</v>
      </c>
      <c r="L208" s="30" t="s">
        <v>11573</v>
      </c>
      <c r="M208" s="37">
        <v>26.5</v>
      </c>
      <c r="N208" s="3" t="s">
        <v>12150</v>
      </c>
      <c r="O208" s="37">
        <v>29.7</v>
      </c>
      <c r="P208" s="3" t="s">
        <v>11655</v>
      </c>
      <c r="Q208" s="37">
        <v>3.8</v>
      </c>
      <c r="R208" s="3" t="s">
        <v>11619</v>
      </c>
      <c r="S208" s="38">
        <v>79.1</v>
      </c>
      <c r="T208" s="3" t="s">
        <v>170</v>
      </c>
      <c r="U208" s="37">
        <v>85.9</v>
      </c>
      <c r="V208" s="3" t="s">
        <v>11751</v>
      </c>
      <c r="W208" s="37">
        <v>75.9</v>
      </c>
      <c r="X208" s="3" t="s">
        <v>1817</v>
      </c>
      <c r="Y208" s="37">
        <v>85.8</v>
      </c>
      <c r="Z208" s="3" t="s">
        <v>279</v>
      </c>
      <c r="AA208" s="3">
        <v>24.3</v>
      </c>
      <c r="AB208" s="3" t="s">
        <v>11764</v>
      </c>
      <c r="AC208" s="3">
        <v>54.6</v>
      </c>
      <c r="AD208" s="3" t="s">
        <v>12100</v>
      </c>
      <c r="AE208" s="43">
        <v>45.2</v>
      </c>
    </row>
    <row r="209" ht="29.1" customHeight="1" spans="1:31">
      <c r="A209" s="26" t="s">
        <v>11947</v>
      </c>
      <c r="B209" s="27" t="s">
        <v>11759</v>
      </c>
      <c r="C209" s="28" t="s">
        <v>12151</v>
      </c>
      <c r="D209" s="27" t="s">
        <v>11759</v>
      </c>
      <c r="E209" s="28" cm="1">
        <f ca="1" t="array" ref="E209">SUMPRODUCT(--ISNUMBER(SEARCH(MID(C209,ROW(INDIRECT("1:"&amp;LEN(C209))),1),全球排名!D207)))</f>
        <v>15</v>
      </c>
      <c r="F209" s="29" t="s">
        <v>8311</v>
      </c>
      <c r="G209" s="29" t="s">
        <v>96</v>
      </c>
      <c r="H209" s="30" t="s">
        <v>11571</v>
      </c>
      <c r="I209" s="30" t="s">
        <v>11572</v>
      </c>
      <c r="J209" s="30" t="s">
        <v>11568</v>
      </c>
      <c r="K209" s="30">
        <v>5</v>
      </c>
      <c r="L209" s="30" t="s">
        <v>11573</v>
      </c>
      <c r="M209" s="37">
        <v>51</v>
      </c>
      <c r="N209" s="3" t="s">
        <v>11674</v>
      </c>
      <c r="O209" s="37">
        <v>28.7</v>
      </c>
      <c r="P209" s="3" t="s">
        <v>12152</v>
      </c>
      <c r="Q209" s="37">
        <v>16.9</v>
      </c>
      <c r="R209" s="3" t="s">
        <v>11619</v>
      </c>
      <c r="S209" s="38">
        <v>60</v>
      </c>
      <c r="T209" s="3" t="s">
        <v>11759</v>
      </c>
      <c r="U209" s="37">
        <v>41.6</v>
      </c>
      <c r="V209" s="3" t="s">
        <v>12153</v>
      </c>
      <c r="W209" s="37">
        <v>22.3</v>
      </c>
      <c r="X209" s="3" t="s">
        <v>12154</v>
      </c>
      <c r="Y209" s="37">
        <v>87.2</v>
      </c>
      <c r="Z209" s="3" t="s">
        <v>11825</v>
      </c>
      <c r="AA209" s="3">
        <v>26.8</v>
      </c>
      <c r="AB209" s="3" t="s">
        <v>12155</v>
      </c>
      <c r="AC209" s="3">
        <v>52.8</v>
      </c>
      <c r="AD209" s="3" t="s">
        <v>12156</v>
      </c>
      <c r="AE209" s="43">
        <v>45.1</v>
      </c>
    </row>
    <row r="210" ht="29.1" customHeight="1" spans="1:31">
      <c r="A210" s="26" t="s">
        <v>12114</v>
      </c>
      <c r="B210" s="27" t="s">
        <v>2072</v>
      </c>
      <c r="C210" s="28" t="s">
        <v>2071</v>
      </c>
      <c r="D210" s="27" t="s">
        <v>2072</v>
      </c>
      <c r="E210" s="28" cm="1">
        <f ca="1" t="array" ref="E210">SUMPRODUCT(--ISNUMBER(SEARCH(MID(C210,ROW(INDIRECT("1:"&amp;LEN(C210))),1),全球排名!D208)))</f>
        <v>18</v>
      </c>
      <c r="F210" s="29" t="s">
        <v>11805</v>
      </c>
      <c r="G210" s="29" t="s">
        <v>711</v>
      </c>
      <c r="H210" s="30" t="s">
        <v>11571</v>
      </c>
      <c r="I210" s="30" t="s">
        <v>11572</v>
      </c>
      <c r="J210" s="30" t="s">
        <v>11568</v>
      </c>
      <c r="K210" s="30">
        <v>5</v>
      </c>
      <c r="L210" s="30" t="s">
        <v>11573</v>
      </c>
      <c r="M210" s="37">
        <v>46.3</v>
      </c>
      <c r="N210" s="3" t="s">
        <v>11798</v>
      </c>
      <c r="O210" s="37">
        <v>27.1</v>
      </c>
      <c r="P210" s="3" t="s">
        <v>12039</v>
      </c>
      <c r="Q210" s="37">
        <v>11</v>
      </c>
      <c r="R210" s="3" t="s">
        <v>11619</v>
      </c>
      <c r="S210" s="38">
        <v>51</v>
      </c>
      <c r="T210" s="3" t="s">
        <v>12157</v>
      </c>
      <c r="U210" s="37">
        <v>100</v>
      </c>
      <c r="V210" s="3" t="s">
        <v>11578</v>
      </c>
      <c r="W210" s="37">
        <v>29.2</v>
      </c>
      <c r="X210" s="3" t="s">
        <v>11726</v>
      </c>
      <c r="Y210" s="37">
        <v>38.1</v>
      </c>
      <c r="Z210" s="3" t="s">
        <v>11930</v>
      </c>
      <c r="AA210" s="3">
        <v>44.7</v>
      </c>
      <c r="AB210" s="3" t="s">
        <v>11626</v>
      </c>
      <c r="AC210" s="3">
        <v>98.1</v>
      </c>
      <c r="AD210" s="3" t="s">
        <v>2387</v>
      </c>
      <c r="AE210" s="43">
        <v>45</v>
      </c>
    </row>
    <row r="211" ht="29.1" customHeight="1" spans="1:31">
      <c r="A211" s="26" t="s">
        <v>1167</v>
      </c>
      <c r="B211" s="27" t="s">
        <v>288</v>
      </c>
      <c r="C211" s="28" t="s">
        <v>287</v>
      </c>
      <c r="D211" s="27" t="s">
        <v>288</v>
      </c>
      <c r="E211" s="28" cm="1">
        <f ca="1" t="array" ref="E211">SUMPRODUCT(--ISNUMBER(SEARCH(MID(C211,ROW(INDIRECT("1:"&amp;LEN(C211))),1),全球排名!D209)))</f>
        <v>19</v>
      </c>
      <c r="F211" s="29" t="s">
        <v>11725</v>
      </c>
      <c r="G211" s="29" t="s">
        <v>156</v>
      </c>
      <c r="H211" s="30" t="s">
        <v>11592</v>
      </c>
      <c r="I211" s="30" t="s">
        <v>11572</v>
      </c>
      <c r="J211" s="30" t="s">
        <v>11568</v>
      </c>
      <c r="K211" s="30">
        <v>5</v>
      </c>
      <c r="L211" s="30" t="s">
        <v>11573</v>
      </c>
      <c r="M211" s="37">
        <v>39.6</v>
      </c>
      <c r="N211" s="3" t="s">
        <v>1346</v>
      </c>
      <c r="O211" s="37">
        <v>15.7</v>
      </c>
      <c r="P211" s="3" t="s">
        <v>11928</v>
      </c>
      <c r="Q211" s="37">
        <v>23.6</v>
      </c>
      <c r="R211" s="3" t="s">
        <v>12158</v>
      </c>
      <c r="S211" s="38">
        <v>68.1</v>
      </c>
      <c r="T211" s="3" t="s">
        <v>11684</v>
      </c>
      <c r="U211" s="37">
        <v>68.5</v>
      </c>
      <c r="V211" s="3" t="s">
        <v>2677</v>
      </c>
      <c r="W211" s="37">
        <v>40.2</v>
      </c>
      <c r="X211" s="3" t="s">
        <v>12152</v>
      </c>
      <c r="Y211" s="37">
        <v>70.1</v>
      </c>
      <c r="Z211" s="3" t="s">
        <v>2407</v>
      </c>
      <c r="AA211" s="3">
        <v>20.2</v>
      </c>
      <c r="AB211" s="3" t="s">
        <v>12159</v>
      </c>
      <c r="AC211" s="3">
        <v>89.1</v>
      </c>
      <c r="AD211" s="3" t="s">
        <v>12160</v>
      </c>
      <c r="AE211" s="43">
        <v>44.9</v>
      </c>
    </row>
    <row r="212" ht="29.1" customHeight="1" spans="1:31">
      <c r="A212" s="26" t="s">
        <v>12134</v>
      </c>
      <c r="B212" s="27" t="s">
        <v>420</v>
      </c>
      <c r="C212" s="28" t="s">
        <v>419</v>
      </c>
      <c r="D212" s="27" t="s">
        <v>420</v>
      </c>
      <c r="E212" s="28" cm="1">
        <f ca="1" t="array" ref="E212">SUMPRODUCT(--ISNUMBER(SEARCH(MID(C212,ROW(INDIRECT("1:"&amp;LEN(C212))),1),全球排名!D210)))</f>
        <v>19</v>
      </c>
      <c r="F212" s="29" t="s">
        <v>11570</v>
      </c>
      <c r="G212" s="29" t="s">
        <v>36</v>
      </c>
      <c r="H212" s="30" t="s">
        <v>11571</v>
      </c>
      <c r="I212" s="30" t="s">
        <v>11572</v>
      </c>
      <c r="J212" s="30" t="s">
        <v>11568</v>
      </c>
      <c r="K212" s="30">
        <v>5</v>
      </c>
      <c r="L212" s="30" t="s">
        <v>11573</v>
      </c>
      <c r="M212" s="37">
        <v>29.6</v>
      </c>
      <c r="N212" s="3" t="s">
        <v>11679</v>
      </c>
      <c r="O212" s="37">
        <v>32.5</v>
      </c>
      <c r="P212" s="3" t="s">
        <v>11970</v>
      </c>
      <c r="Q212" s="37">
        <v>29.6</v>
      </c>
      <c r="R212" s="3" t="s">
        <v>11962</v>
      </c>
      <c r="S212" s="38">
        <v>42.1</v>
      </c>
      <c r="T212" s="3" t="s">
        <v>12057</v>
      </c>
      <c r="U212" s="37">
        <v>95.8</v>
      </c>
      <c r="V212" s="3" t="s">
        <v>11617</v>
      </c>
      <c r="W212" s="37">
        <v>96.7</v>
      </c>
      <c r="X212" s="3" t="s">
        <v>11794</v>
      </c>
      <c r="Y212" s="37">
        <v>73.3</v>
      </c>
      <c r="Z212" s="3" t="s">
        <v>11990</v>
      </c>
      <c r="AA212" s="3">
        <v>20.5</v>
      </c>
      <c r="AB212" s="3" t="s">
        <v>12161</v>
      </c>
      <c r="AC212" s="3">
        <v>98.1</v>
      </c>
      <c r="AD212" s="3" t="s">
        <v>76</v>
      </c>
      <c r="AE212" s="43">
        <v>44.6</v>
      </c>
    </row>
    <row r="213" ht="29.1" customHeight="1" spans="1:31">
      <c r="A213" s="26" t="s">
        <v>11736</v>
      </c>
      <c r="B213" s="27" t="s">
        <v>12162</v>
      </c>
      <c r="C213" s="28" t="s">
        <v>12163</v>
      </c>
      <c r="D213" s="27" t="s">
        <v>12162</v>
      </c>
      <c r="E213" s="28" cm="1">
        <f ca="1" t="array" ref="E213">SUMPRODUCT(--ISNUMBER(SEARCH(MID(C213,ROW(INDIRECT("1:"&amp;LEN(C213))),1),全球排名!D211)))</f>
        <v>26</v>
      </c>
      <c r="F213" s="29" t="s">
        <v>7026</v>
      </c>
      <c r="G213" s="29" t="s">
        <v>74</v>
      </c>
      <c r="H213" s="30" t="s">
        <v>11571</v>
      </c>
      <c r="I213" s="30" t="s">
        <v>11572</v>
      </c>
      <c r="J213" s="30" t="s">
        <v>11568</v>
      </c>
      <c r="K213" s="30">
        <v>5</v>
      </c>
      <c r="L213" s="30" t="s">
        <v>11573</v>
      </c>
      <c r="M213" s="37">
        <v>40.5</v>
      </c>
      <c r="N213" s="3" t="s">
        <v>12162</v>
      </c>
      <c r="O213" s="37">
        <v>56.7</v>
      </c>
      <c r="P213" s="3" t="s">
        <v>11870</v>
      </c>
      <c r="Q213" s="37">
        <v>5.3</v>
      </c>
      <c r="R213" s="3" t="s">
        <v>11619</v>
      </c>
      <c r="S213" s="38">
        <v>45.1</v>
      </c>
      <c r="T213" s="3" t="s">
        <v>2965</v>
      </c>
      <c r="U213" s="37">
        <v>70.1</v>
      </c>
      <c r="V213" s="3" t="s">
        <v>11766</v>
      </c>
      <c r="W213" s="37">
        <v>30.6</v>
      </c>
      <c r="X213" s="3" t="s">
        <v>11895</v>
      </c>
      <c r="Y213" s="37">
        <v>22.5</v>
      </c>
      <c r="Z213" s="3" t="s">
        <v>12164</v>
      </c>
      <c r="AA213" s="3">
        <v>71.5</v>
      </c>
      <c r="AB213" s="3" t="s">
        <v>2449</v>
      </c>
      <c r="AC213" s="3">
        <v>85.4</v>
      </c>
      <c r="AD213" s="3" t="s">
        <v>304</v>
      </c>
      <c r="AE213" s="43">
        <v>44.5</v>
      </c>
    </row>
    <row r="214" ht="29.1" customHeight="1" spans="1:31">
      <c r="A214" s="26" t="s">
        <v>12165</v>
      </c>
      <c r="B214" s="27" t="s">
        <v>2208</v>
      </c>
      <c r="C214" s="28" t="s">
        <v>2207</v>
      </c>
      <c r="D214" s="27" t="s">
        <v>2208</v>
      </c>
      <c r="E214" s="28" cm="1">
        <f ca="1" t="array" ref="E214">SUMPRODUCT(--ISNUMBER(SEARCH(MID(C214,ROW(INDIRECT("1:"&amp;LEN(C214))),1),全球排名!D212)))</f>
        <v>20</v>
      </c>
      <c r="F214" s="29" t="s">
        <v>11725</v>
      </c>
      <c r="G214" s="29" t="s">
        <v>156</v>
      </c>
      <c r="H214" s="30" t="s">
        <v>11567</v>
      </c>
      <c r="I214" s="30" t="s">
        <v>11587</v>
      </c>
      <c r="J214" s="30" t="s">
        <v>11568</v>
      </c>
      <c r="K214" s="30">
        <v>4</v>
      </c>
      <c r="L214" s="30" t="s">
        <v>11573</v>
      </c>
      <c r="M214" s="37">
        <v>20.6</v>
      </c>
      <c r="N214" s="3" t="s">
        <v>12095</v>
      </c>
      <c r="O214" s="37">
        <v>38.3</v>
      </c>
      <c r="P214" s="3" t="s">
        <v>2002</v>
      </c>
      <c r="Q214" s="37">
        <v>39.4</v>
      </c>
      <c r="R214" s="3" t="s">
        <v>11873</v>
      </c>
      <c r="S214" s="38">
        <v>65.3</v>
      </c>
      <c r="T214" s="3" t="s">
        <v>11965</v>
      </c>
      <c r="U214" s="37">
        <v>99.3</v>
      </c>
      <c r="V214" s="3" t="s">
        <v>11969</v>
      </c>
      <c r="W214" s="37">
        <v>91.1</v>
      </c>
      <c r="X214" s="3" t="s">
        <v>2228</v>
      </c>
      <c r="Y214" s="37">
        <v>67.6</v>
      </c>
      <c r="Z214" s="3" t="s">
        <v>420</v>
      </c>
      <c r="AA214" s="3">
        <v>12.6</v>
      </c>
      <c r="AB214" s="3" t="s">
        <v>11806</v>
      </c>
      <c r="AC214" s="3">
        <v>33.2</v>
      </c>
      <c r="AD214" s="3" t="s">
        <v>12166</v>
      </c>
      <c r="AE214" s="43">
        <v>44.4</v>
      </c>
    </row>
    <row r="215" ht="29.1" customHeight="1" spans="1:31">
      <c r="A215" s="26" t="s">
        <v>12167</v>
      </c>
      <c r="B215" s="27" t="s">
        <v>821</v>
      </c>
      <c r="C215" s="28" t="s">
        <v>820</v>
      </c>
      <c r="D215" s="27" t="s">
        <v>821</v>
      </c>
      <c r="E215" s="28" cm="1">
        <f ca="1" t="array" ref="E215">SUMPRODUCT(--ISNUMBER(SEARCH(MID(C215,ROW(INDIRECT("1:"&amp;LEN(C215))),1),全球排名!D213)))</f>
        <v>19</v>
      </c>
      <c r="F215" s="29" t="s">
        <v>12168</v>
      </c>
      <c r="G215" s="29" t="s">
        <v>497</v>
      </c>
      <c r="H215" s="30" t="s">
        <v>11592</v>
      </c>
      <c r="I215" s="30" t="s">
        <v>11572</v>
      </c>
      <c r="J215" s="30" t="s">
        <v>11568</v>
      </c>
      <c r="K215" s="30">
        <v>5</v>
      </c>
      <c r="L215" s="30" t="s">
        <v>11573</v>
      </c>
      <c r="M215" s="37">
        <v>66.6</v>
      </c>
      <c r="N215" s="3" t="s">
        <v>11825</v>
      </c>
      <c r="O215" s="37">
        <v>50.1</v>
      </c>
      <c r="P215" s="3" t="s">
        <v>11727</v>
      </c>
      <c r="Q215" s="37">
        <v>31.5</v>
      </c>
      <c r="R215" s="3" t="s">
        <v>11830</v>
      </c>
      <c r="S215" s="38">
        <v>7</v>
      </c>
      <c r="T215" s="3" t="s">
        <v>11619</v>
      </c>
      <c r="U215" s="37">
        <v>15</v>
      </c>
      <c r="V215" s="3" t="s">
        <v>12101</v>
      </c>
      <c r="W215" s="37">
        <v>2.9</v>
      </c>
      <c r="X215" s="3" t="s">
        <v>11619</v>
      </c>
      <c r="Y215" s="37">
        <v>49.4</v>
      </c>
      <c r="Z215" s="3" t="s">
        <v>1547</v>
      </c>
      <c r="AA215" s="3">
        <v>87.2</v>
      </c>
      <c r="AB215" s="3" t="s">
        <v>11578</v>
      </c>
      <c r="AC215" s="3">
        <v>85.9</v>
      </c>
      <c r="AD215" s="3" t="s">
        <v>11882</v>
      </c>
      <c r="AE215" s="43">
        <v>44.3</v>
      </c>
    </row>
    <row r="216" ht="29.1" customHeight="1" spans="1:31">
      <c r="A216" s="26" t="s">
        <v>12169</v>
      </c>
      <c r="B216" s="27" t="s">
        <v>1248</v>
      </c>
      <c r="C216" s="28" t="s">
        <v>1247</v>
      </c>
      <c r="D216" s="27" t="s">
        <v>1248</v>
      </c>
      <c r="E216" s="28" cm="1">
        <f ca="1" t="array" ref="E216">SUMPRODUCT(--ISNUMBER(SEARCH(MID(C216,ROW(INDIRECT("1:"&amp;LEN(C216))),1),全球排名!D214)))</f>
        <v>17</v>
      </c>
      <c r="F216" s="29" t="s">
        <v>11570</v>
      </c>
      <c r="G216" s="29" t="s">
        <v>36</v>
      </c>
      <c r="H216" s="30" t="s">
        <v>11571</v>
      </c>
      <c r="I216" s="30" t="s">
        <v>7183</v>
      </c>
      <c r="J216" s="30" t="s">
        <v>11568</v>
      </c>
      <c r="K216" s="30">
        <v>4</v>
      </c>
      <c r="L216" s="30" t="s">
        <v>11573</v>
      </c>
      <c r="M216" s="37">
        <v>30.5</v>
      </c>
      <c r="N216" s="3" t="s">
        <v>1573</v>
      </c>
      <c r="O216" s="37">
        <v>66.8</v>
      </c>
      <c r="P216" s="3" t="s">
        <v>170</v>
      </c>
      <c r="Q216" s="37">
        <v>23.6</v>
      </c>
      <c r="R216" s="3" t="s">
        <v>12070</v>
      </c>
      <c r="S216" s="38">
        <v>34.6</v>
      </c>
      <c r="T216" s="3" t="s">
        <v>11788</v>
      </c>
      <c r="U216" s="37">
        <v>87.3</v>
      </c>
      <c r="V216" s="3" t="s">
        <v>11716</v>
      </c>
      <c r="W216" s="37">
        <v>63.5</v>
      </c>
      <c r="X216" s="3" t="s">
        <v>12046</v>
      </c>
      <c r="Y216" s="37">
        <v>77.1</v>
      </c>
      <c r="Z216" s="3" t="s">
        <v>2239</v>
      </c>
      <c r="AA216" s="3">
        <v>18.8</v>
      </c>
      <c r="AB216" s="3" t="s">
        <v>12170</v>
      </c>
      <c r="AC216" s="3">
        <v>63.4</v>
      </c>
      <c r="AD216" s="3" t="s">
        <v>11678</v>
      </c>
      <c r="AE216" s="43">
        <v>44.2</v>
      </c>
    </row>
    <row r="217" ht="29.1" customHeight="1" spans="1:31">
      <c r="A217" s="26" t="s">
        <v>11631</v>
      </c>
      <c r="B217" s="27" t="s">
        <v>2478</v>
      </c>
      <c r="C217" s="28" t="s">
        <v>2479</v>
      </c>
      <c r="D217" s="27" t="s">
        <v>2478</v>
      </c>
      <c r="E217" s="28" cm="1">
        <f ca="1" t="array" ref="E217">SUMPRODUCT(--ISNUMBER(SEARCH(MID(C217,ROW(INDIRECT("1:"&amp;LEN(C217))),1),全球排名!D215)))</f>
        <v>26</v>
      </c>
      <c r="F217" s="29" t="s">
        <v>8311</v>
      </c>
      <c r="G217" s="29" t="s">
        <v>96</v>
      </c>
      <c r="H217" s="30" t="s">
        <v>11571</v>
      </c>
      <c r="I217" s="30" t="s">
        <v>11572</v>
      </c>
      <c r="J217" s="30" t="s">
        <v>11568</v>
      </c>
      <c r="K217" s="30">
        <v>5</v>
      </c>
      <c r="L217" s="30" t="s">
        <v>11573</v>
      </c>
      <c r="M217" s="37">
        <v>45.8</v>
      </c>
      <c r="N217" s="3" t="s">
        <v>11990</v>
      </c>
      <c r="O217" s="37">
        <v>29.9</v>
      </c>
      <c r="P217" s="3" t="s">
        <v>12067</v>
      </c>
      <c r="Q217" s="37">
        <v>92.9</v>
      </c>
      <c r="R217" s="3" t="s">
        <v>223</v>
      </c>
      <c r="S217" s="38">
        <v>19.7</v>
      </c>
      <c r="T217" s="3" t="s">
        <v>11854</v>
      </c>
      <c r="U217" s="37">
        <v>67.6</v>
      </c>
      <c r="V217" s="3" t="s">
        <v>11775</v>
      </c>
      <c r="W217" s="37">
        <v>26.7</v>
      </c>
      <c r="X217" s="3" t="s">
        <v>12171</v>
      </c>
      <c r="Y217" s="37">
        <v>89.9</v>
      </c>
      <c r="Z217" s="3" t="s">
        <v>256</v>
      </c>
      <c r="AA217" s="3">
        <v>21.1</v>
      </c>
      <c r="AB217" s="3" t="s">
        <v>11739</v>
      </c>
      <c r="AC217" s="3">
        <v>42.3</v>
      </c>
      <c r="AD217" s="3" t="s">
        <v>11694</v>
      </c>
      <c r="AE217" s="43">
        <v>44.1</v>
      </c>
    </row>
    <row r="218" ht="29.1" customHeight="1" spans="1:31">
      <c r="A218" s="26" t="s">
        <v>12172</v>
      </c>
      <c r="B218" s="27" t="s">
        <v>1167</v>
      </c>
      <c r="C218" s="28" t="s">
        <v>1166</v>
      </c>
      <c r="D218" s="27" t="s">
        <v>1167</v>
      </c>
      <c r="E218" s="28" cm="1">
        <f ca="1" t="array" ref="E218">SUMPRODUCT(--ISNUMBER(SEARCH(MID(C218,ROW(INDIRECT("1:"&amp;LEN(C218))),1),全球排名!D216)))</f>
        <v>14</v>
      </c>
      <c r="F218" s="29" t="s">
        <v>11663</v>
      </c>
      <c r="G218" s="29" t="s">
        <v>106</v>
      </c>
      <c r="H218" s="30" t="s">
        <v>11592</v>
      </c>
      <c r="I218" s="30" t="s">
        <v>11572</v>
      </c>
      <c r="J218" s="30" t="s">
        <v>11568</v>
      </c>
      <c r="K218" s="30">
        <v>5</v>
      </c>
      <c r="L218" s="30" t="s">
        <v>11569</v>
      </c>
      <c r="M218" s="37">
        <v>51.4</v>
      </c>
      <c r="N218" s="3" t="s">
        <v>11684</v>
      </c>
      <c r="O218" s="37">
        <v>93.5</v>
      </c>
      <c r="P218" s="3" t="s">
        <v>123</v>
      </c>
      <c r="Q218" s="37">
        <v>58</v>
      </c>
      <c r="R218" s="3" t="s">
        <v>11981</v>
      </c>
      <c r="S218" s="38">
        <v>6</v>
      </c>
      <c r="T218" s="3" t="s">
        <v>11619</v>
      </c>
      <c r="U218" s="37">
        <v>9.6</v>
      </c>
      <c r="V218" s="3" t="s">
        <v>11619</v>
      </c>
      <c r="W218" s="37">
        <v>9.2</v>
      </c>
      <c r="X218" s="3" t="s">
        <v>11619</v>
      </c>
      <c r="Y218" s="37">
        <v>9.2</v>
      </c>
      <c r="Z218" s="3" t="s">
        <v>12173</v>
      </c>
      <c r="AA218" s="3">
        <v>79.8</v>
      </c>
      <c r="AB218" s="3" t="s">
        <v>139</v>
      </c>
      <c r="AC218" s="3">
        <v>39.3</v>
      </c>
      <c r="AD218" s="3" t="s">
        <v>12174</v>
      </c>
      <c r="AE218" s="43">
        <v>44</v>
      </c>
    </row>
    <row r="219" ht="29.1" customHeight="1" spans="1:31">
      <c r="A219" s="26" t="s">
        <v>12175</v>
      </c>
      <c r="B219" s="27" t="s">
        <v>1638</v>
      </c>
      <c r="C219" s="28" t="s">
        <v>1637</v>
      </c>
      <c r="D219" s="27" t="s">
        <v>1638</v>
      </c>
      <c r="E219" s="28" cm="1">
        <f ca="1" t="array" ref="E219">SUMPRODUCT(--ISNUMBER(SEARCH(MID(C219,ROW(INDIRECT("1:"&amp;LEN(C219))),1),全球排名!D217)))</f>
        <v>19</v>
      </c>
      <c r="F219" s="29" t="s">
        <v>7041</v>
      </c>
      <c r="G219" s="29" t="s">
        <v>689</v>
      </c>
      <c r="H219" s="30" t="s">
        <v>11571</v>
      </c>
      <c r="I219" s="30" t="s">
        <v>11572</v>
      </c>
      <c r="J219" s="30" t="s">
        <v>11568</v>
      </c>
      <c r="K219" s="30">
        <v>4</v>
      </c>
      <c r="L219" s="30" t="s">
        <v>11573</v>
      </c>
      <c r="M219" s="37">
        <v>33.2</v>
      </c>
      <c r="N219" s="3" t="s">
        <v>11749</v>
      </c>
      <c r="O219" s="37">
        <v>23.6</v>
      </c>
      <c r="P219" s="3" t="s">
        <v>12176</v>
      </c>
      <c r="Q219" s="37">
        <v>3.8</v>
      </c>
      <c r="R219" s="3" t="s">
        <v>11619</v>
      </c>
      <c r="S219" s="38">
        <v>99.9</v>
      </c>
      <c r="T219" s="3" t="s">
        <v>2374</v>
      </c>
      <c r="U219" s="37">
        <v>40.4</v>
      </c>
      <c r="V219" s="3" t="s">
        <v>12177</v>
      </c>
      <c r="W219" s="37">
        <v>4.6</v>
      </c>
      <c r="X219" s="3" t="s">
        <v>11619</v>
      </c>
      <c r="Y219" s="37">
        <v>39.5</v>
      </c>
      <c r="Z219" s="3" t="s">
        <v>11839</v>
      </c>
      <c r="AA219" s="3">
        <v>72.9</v>
      </c>
      <c r="AB219" s="3" t="s">
        <v>2366</v>
      </c>
      <c r="AC219" s="3">
        <v>38.4</v>
      </c>
      <c r="AD219" s="3" t="s">
        <v>12178</v>
      </c>
      <c r="AE219" s="43">
        <v>43.9</v>
      </c>
    </row>
    <row r="220" ht="29.1" customHeight="1" spans="1:31">
      <c r="A220" s="26" t="s">
        <v>12165</v>
      </c>
      <c r="B220" s="27" t="s">
        <v>1677</v>
      </c>
      <c r="C220" s="28" t="s">
        <v>1676</v>
      </c>
      <c r="D220" s="27" t="s">
        <v>1677</v>
      </c>
      <c r="E220" s="28" cm="1">
        <f ca="1" t="array" ref="E220">SUMPRODUCT(--ISNUMBER(SEARCH(MID(C220,ROW(INDIRECT("1:"&amp;LEN(C220))),1),全球排名!D218)))</f>
        <v>14</v>
      </c>
      <c r="F220" s="29" t="s">
        <v>11632</v>
      </c>
      <c r="G220" s="29" t="s">
        <v>11633</v>
      </c>
      <c r="H220" s="30" t="s">
        <v>11592</v>
      </c>
      <c r="I220" s="30" t="s">
        <v>11572</v>
      </c>
      <c r="J220" s="30" t="s">
        <v>11568</v>
      </c>
      <c r="K220" s="30">
        <v>5</v>
      </c>
      <c r="L220" s="30" t="s">
        <v>11573</v>
      </c>
      <c r="M220" s="37">
        <v>34.4</v>
      </c>
      <c r="N220" s="3" t="s">
        <v>11901</v>
      </c>
      <c r="O220" s="37">
        <v>13.1</v>
      </c>
      <c r="P220" s="3" t="s">
        <v>11949</v>
      </c>
      <c r="Q220" s="37">
        <v>28.8</v>
      </c>
      <c r="R220" s="3" t="s">
        <v>12179</v>
      </c>
      <c r="S220" s="38">
        <v>91.8</v>
      </c>
      <c r="T220" s="3" t="s">
        <v>236</v>
      </c>
      <c r="U220" s="37">
        <v>56.7</v>
      </c>
      <c r="V220" s="3" t="s">
        <v>11732</v>
      </c>
      <c r="W220" s="37">
        <v>32.6</v>
      </c>
      <c r="X220" s="3" t="s">
        <v>11978</v>
      </c>
      <c r="Y220" s="37">
        <v>21.3</v>
      </c>
      <c r="Z220" s="3" t="s">
        <v>12179</v>
      </c>
      <c r="AA220" s="3">
        <v>18</v>
      </c>
      <c r="AB220" s="3" t="s">
        <v>1125</v>
      </c>
      <c r="AC220" s="3">
        <v>65.4</v>
      </c>
      <c r="AD220" s="3" t="s">
        <v>11607</v>
      </c>
      <c r="AE220" s="43">
        <v>43.5</v>
      </c>
    </row>
    <row r="221" ht="29.1" customHeight="1" spans="1:31">
      <c r="A221" s="26" t="s">
        <v>439</v>
      </c>
      <c r="B221" s="27" t="s">
        <v>1346</v>
      </c>
      <c r="C221" s="28" t="s">
        <v>1345</v>
      </c>
      <c r="D221" s="27" t="s">
        <v>1346</v>
      </c>
      <c r="E221" s="28" cm="1">
        <f ca="1" t="array" ref="E221">SUMPRODUCT(--ISNUMBER(SEARCH(MID(C221,ROW(INDIRECT("1:"&amp;LEN(C221))),1),全球排名!D219)))</f>
        <v>33</v>
      </c>
      <c r="F221" s="29" t="s">
        <v>11807</v>
      </c>
      <c r="G221" s="29" t="s">
        <v>471</v>
      </c>
      <c r="H221" s="30" t="s">
        <v>11571</v>
      </c>
      <c r="I221" s="30" t="s">
        <v>11572</v>
      </c>
      <c r="J221" s="30" t="s">
        <v>11568</v>
      </c>
      <c r="K221" s="30">
        <v>1</v>
      </c>
      <c r="L221" s="30" t="s">
        <v>11573</v>
      </c>
      <c r="M221" s="37">
        <v>33.3</v>
      </c>
      <c r="N221" s="3" t="s">
        <v>2224</v>
      </c>
      <c r="O221" s="37">
        <v>67.9</v>
      </c>
      <c r="P221" s="3" t="s">
        <v>11576</v>
      </c>
      <c r="Q221" s="37">
        <v>53.9</v>
      </c>
      <c r="R221" s="3" t="s">
        <v>11801</v>
      </c>
      <c r="S221" s="38">
        <v>52.1</v>
      </c>
      <c r="T221" s="3" t="s">
        <v>12088</v>
      </c>
      <c r="U221" s="37">
        <v>19</v>
      </c>
      <c r="V221" s="3" t="s">
        <v>11851</v>
      </c>
      <c r="W221" s="37">
        <v>18.5</v>
      </c>
      <c r="X221" s="3" t="s">
        <v>12180</v>
      </c>
      <c r="Y221" s="37">
        <v>4.4</v>
      </c>
      <c r="Z221" s="3" t="s">
        <v>11619</v>
      </c>
      <c r="AA221" s="3">
        <v>44.6</v>
      </c>
      <c r="AB221" s="3" t="s">
        <v>11674</v>
      </c>
      <c r="AC221" s="3">
        <v>54.3</v>
      </c>
      <c r="AD221" s="3" t="s">
        <v>12181</v>
      </c>
      <c r="AE221" s="43">
        <v>43.3</v>
      </c>
    </row>
    <row r="222" ht="29.1" customHeight="1" spans="1:31">
      <c r="A222" s="26" t="s">
        <v>12182</v>
      </c>
      <c r="B222" s="27" t="s">
        <v>2170</v>
      </c>
      <c r="C222" s="28" t="s">
        <v>2169</v>
      </c>
      <c r="D222" s="27" t="s">
        <v>2170</v>
      </c>
      <c r="E222" s="28" cm="1">
        <f ca="1" t="array" ref="E222">SUMPRODUCT(--ISNUMBER(SEARCH(MID(C222,ROW(INDIRECT("1:"&amp;LEN(C222))),1),全球排名!D220)))</f>
        <v>19</v>
      </c>
      <c r="F222" s="29" t="s">
        <v>11570</v>
      </c>
      <c r="G222" s="29" t="s">
        <v>36</v>
      </c>
      <c r="H222" s="30" t="s">
        <v>11571</v>
      </c>
      <c r="I222" s="30" t="s">
        <v>11572</v>
      </c>
      <c r="J222" s="30" t="s">
        <v>11568</v>
      </c>
      <c r="K222" s="30">
        <v>4</v>
      </c>
      <c r="L222" s="30" t="s">
        <v>11573</v>
      </c>
      <c r="M222" s="37">
        <v>22.9</v>
      </c>
      <c r="N222" s="3" t="s">
        <v>12183</v>
      </c>
      <c r="O222" s="37">
        <v>8.9</v>
      </c>
      <c r="P222" s="3" t="s">
        <v>11949</v>
      </c>
      <c r="Q222" s="37">
        <v>14.6</v>
      </c>
      <c r="R222" s="3" t="s">
        <v>11619</v>
      </c>
      <c r="S222" s="38">
        <v>70.9</v>
      </c>
      <c r="T222" s="3" t="s">
        <v>11821</v>
      </c>
      <c r="U222" s="37">
        <v>96.1</v>
      </c>
      <c r="V222" s="3" t="s">
        <v>11838</v>
      </c>
      <c r="W222" s="37">
        <v>93</v>
      </c>
      <c r="X222" s="3" t="s">
        <v>11643</v>
      </c>
      <c r="Y222" s="37">
        <v>62.9</v>
      </c>
      <c r="Z222" s="3" t="s">
        <v>11641</v>
      </c>
      <c r="AA222" s="3">
        <v>30.6</v>
      </c>
      <c r="AB222" s="3" t="s">
        <v>11901</v>
      </c>
      <c r="AC222" s="3">
        <v>97.2</v>
      </c>
      <c r="AD222" s="3" t="s">
        <v>11582</v>
      </c>
      <c r="AE222" s="43">
        <v>43.1</v>
      </c>
    </row>
    <row r="223" ht="29.1" customHeight="1" spans="1:31">
      <c r="A223" s="26" t="s">
        <v>10112</v>
      </c>
      <c r="B223" s="27" t="s">
        <v>11670</v>
      </c>
      <c r="C223" s="28" t="s">
        <v>12184</v>
      </c>
      <c r="D223" s="27" t="s">
        <v>11670</v>
      </c>
      <c r="E223" s="28" cm="1">
        <f ca="1" t="array" ref="E223">SUMPRODUCT(--ISNUMBER(SEARCH(MID(C223,ROW(INDIRECT("1:"&amp;LEN(C223))),1),全球排名!D221)))</f>
        <v>16</v>
      </c>
      <c r="F223" s="29" t="s">
        <v>11968</v>
      </c>
      <c r="G223" s="29" t="s">
        <v>405</v>
      </c>
      <c r="H223" s="30" t="s">
        <v>11592</v>
      </c>
      <c r="I223" s="30" t="s">
        <v>11572</v>
      </c>
      <c r="J223" s="30" t="s">
        <v>11568</v>
      </c>
      <c r="K223" s="30">
        <v>5</v>
      </c>
      <c r="L223" s="30" t="s">
        <v>11573</v>
      </c>
      <c r="M223" s="37">
        <v>57.3</v>
      </c>
      <c r="N223" s="3" t="s">
        <v>11692</v>
      </c>
      <c r="O223" s="37">
        <v>22</v>
      </c>
      <c r="P223" s="3" t="s">
        <v>11726</v>
      </c>
      <c r="Q223" s="37">
        <v>7.8</v>
      </c>
      <c r="R223" s="3" t="s">
        <v>11619</v>
      </c>
      <c r="S223" s="38">
        <v>51.8</v>
      </c>
      <c r="T223" s="3" t="s">
        <v>2221</v>
      </c>
      <c r="U223" s="37">
        <v>12.9</v>
      </c>
      <c r="V223" s="3" t="s">
        <v>11619</v>
      </c>
      <c r="W223" s="37">
        <v>9.4</v>
      </c>
      <c r="X223" s="3" t="s">
        <v>11619</v>
      </c>
      <c r="Y223" s="37">
        <v>91.3</v>
      </c>
      <c r="Z223" s="3" t="s">
        <v>11575</v>
      </c>
      <c r="AA223" s="3">
        <v>13.8</v>
      </c>
      <c r="AB223" s="3" t="s">
        <v>12185</v>
      </c>
      <c r="AC223" s="3">
        <v>95</v>
      </c>
      <c r="AD223" s="3" t="s">
        <v>190</v>
      </c>
      <c r="AE223" s="43">
        <v>43</v>
      </c>
    </row>
    <row r="224" ht="29.1" customHeight="1" spans="1:31">
      <c r="A224" s="26" t="s">
        <v>12120</v>
      </c>
      <c r="B224" s="27" t="s">
        <v>326</v>
      </c>
      <c r="C224" s="28" t="s">
        <v>12186</v>
      </c>
      <c r="D224" s="27" t="s">
        <v>326</v>
      </c>
      <c r="E224" s="28" cm="1">
        <f ca="1" t="array" ref="E224">SUMPRODUCT(--ISNUMBER(SEARCH(MID(C224,ROW(INDIRECT("1:"&amp;LEN(C224))),1),全球排名!D222)))</f>
        <v>24</v>
      </c>
      <c r="F224" s="29" t="s">
        <v>11860</v>
      </c>
      <c r="G224" s="29" t="s">
        <v>474</v>
      </c>
      <c r="H224" s="30" t="s">
        <v>11592</v>
      </c>
      <c r="I224" s="30" t="s">
        <v>11572</v>
      </c>
      <c r="J224" s="30" t="s">
        <v>11568</v>
      </c>
      <c r="K224" s="30">
        <v>4</v>
      </c>
      <c r="L224" s="30" t="s">
        <v>11573</v>
      </c>
      <c r="M224" s="37">
        <v>70.3</v>
      </c>
      <c r="N224" s="3" t="s">
        <v>321</v>
      </c>
      <c r="O224" s="37">
        <v>50.1</v>
      </c>
      <c r="P224" s="3" t="s">
        <v>11631</v>
      </c>
      <c r="Q224" s="37">
        <v>13</v>
      </c>
      <c r="R224" s="3" t="s">
        <v>11619</v>
      </c>
      <c r="S224" s="38">
        <v>24.9</v>
      </c>
      <c r="T224" s="3" t="s">
        <v>12187</v>
      </c>
      <c r="U224" s="37">
        <v>11.7</v>
      </c>
      <c r="V224" s="3" t="s">
        <v>11619</v>
      </c>
      <c r="W224" s="37">
        <v>2.9</v>
      </c>
      <c r="X224" s="3" t="s">
        <v>11619</v>
      </c>
      <c r="Y224" s="37">
        <v>53.7</v>
      </c>
      <c r="Z224" s="3" t="s">
        <v>11813</v>
      </c>
      <c r="AA224" s="3">
        <v>9.6</v>
      </c>
      <c r="AB224" s="3" t="s">
        <v>11619</v>
      </c>
      <c r="AC224" s="3">
        <v>74.8</v>
      </c>
      <c r="AD224" s="3" t="s">
        <v>11939</v>
      </c>
      <c r="AE224" s="43">
        <v>42.7</v>
      </c>
    </row>
    <row r="225" ht="29.1" customHeight="1" spans="1:31">
      <c r="A225" s="26" t="s">
        <v>12111</v>
      </c>
      <c r="B225" s="27" t="s">
        <v>326</v>
      </c>
      <c r="C225" s="28" t="s">
        <v>325</v>
      </c>
      <c r="D225" s="27" t="s">
        <v>326</v>
      </c>
      <c r="E225" s="28" cm="1">
        <f ca="1" t="array" ref="E225">SUMPRODUCT(--ISNUMBER(SEARCH(MID(C225,ROW(INDIRECT("1:"&amp;LEN(C225))),1),全球排名!D223)))</f>
        <v>21</v>
      </c>
      <c r="F225" s="29" t="s">
        <v>11586</v>
      </c>
      <c r="G225" s="29" t="s">
        <v>113</v>
      </c>
      <c r="H225" s="30" t="s">
        <v>11571</v>
      </c>
      <c r="I225" s="30" t="s">
        <v>11587</v>
      </c>
      <c r="J225" s="30" t="s">
        <v>11568</v>
      </c>
      <c r="K225" s="30">
        <v>5</v>
      </c>
      <c r="L225" s="30" t="s">
        <v>11573</v>
      </c>
      <c r="M225" s="37">
        <v>29.4</v>
      </c>
      <c r="N225" s="3" t="s">
        <v>11813</v>
      </c>
      <c r="O225" s="37">
        <v>15.1</v>
      </c>
      <c r="P225" s="3" t="s">
        <v>12188</v>
      </c>
      <c r="Q225" s="37">
        <v>36.6</v>
      </c>
      <c r="R225" s="3" t="s">
        <v>11862</v>
      </c>
      <c r="S225" s="38">
        <v>65.1</v>
      </c>
      <c r="T225" s="3" t="s">
        <v>11859</v>
      </c>
      <c r="U225" s="37">
        <v>99.9</v>
      </c>
      <c r="V225" s="3" t="s">
        <v>11794</v>
      </c>
      <c r="W225" s="37">
        <v>56.6</v>
      </c>
      <c r="X225" s="3" t="s">
        <v>1732</v>
      </c>
      <c r="Y225" s="37">
        <v>48</v>
      </c>
      <c r="Z225" s="3" t="s">
        <v>11732</v>
      </c>
      <c r="AA225" s="3">
        <v>27.9</v>
      </c>
      <c r="AB225" s="3" t="s">
        <v>1699</v>
      </c>
      <c r="AC225" s="3">
        <v>61.6</v>
      </c>
      <c r="AD225" s="3" t="s">
        <v>2469</v>
      </c>
      <c r="AE225" s="43">
        <v>42.7</v>
      </c>
    </row>
    <row r="226" ht="29.1" customHeight="1" spans="1:31">
      <c r="A226" s="26" t="s">
        <v>285</v>
      </c>
      <c r="B226" s="27" t="s">
        <v>2400</v>
      </c>
      <c r="C226" s="28" t="s">
        <v>2437</v>
      </c>
      <c r="D226" s="27" t="s">
        <v>2400</v>
      </c>
      <c r="E226" s="28" cm="1">
        <f ca="1" t="array" ref="E226">SUMPRODUCT(--ISNUMBER(SEARCH(MID(C226,ROW(INDIRECT("1:"&amp;LEN(C226))),1),全球排名!D224)))</f>
        <v>14</v>
      </c>
      <c r="F226" s="29" t="s">
        <v>11725</v>
      </c>
      <c r="G226" s="29" t="s">
        <v>156</v>
      </c>
      <c r="H226" s="30" t="s">
        <v>11571</v>
      </c>
      <c r="I226" s="30" t="s">
        <v>11572</v>
      </c>
      <c r="J226" s="30" t="s">
        <v>11568</v>
      </c>
      <c r="K226" s="30">
        <v>5</v>
      </c>
      <c r="L226" s="30" t="s">
        <v>11573</v>
      </c>
      <c r="M226" s="37">
        <v>28.9</v>
      </c>
      <c r="N226" s="3" t="s">
        <v>11970</v>
      </c>
      <c r="O226" s="37">
        <v>13.9</v>
      </c>
      <c r="P226" s="3" t="s">
        <v>12189</v>
      </c>
      <c r="Q226" s="37">
        <v>27.6</v>
      </c>
      <c r="R226" s="3" t="s">
        <v>12190</v>
      </c>
      <c r="S226" s="38">
        <v>74.9</v>
      </c>
      <c r="T226" s="3" t="s">
        <v>792</v>
      </c>
      <c r="U226" s="37">
        <v>78.3</v>
      </c>
      <c r="V226" s="3" t="s">
        <v>2392</v>
      </c>
      <c r="W226" s="37">
        <v>20.2</v>
      </c>
      <c r="X226" s="3" t="s">
        <v>12191</v>
      </c>
      <c r="Y226" s="37">
        <v>78.8</v>
      </c>
      <c r="Z226" s="3" t="s">
        <v>11639</v>
      </c>
      <c r="AA226" s="3">
        <v>15.7</v>
      </c>
      <c r="AB226" s="3" t="s">
        <v>12192</v>
      </c>
      <c r="AC226" s="3">
        <v>82.7</v>
      </c>
      <c r="AD226" s="3" t="s">
        <v>10098</v>
      </c>
      <c r="AE226" s="43">
        <v>42.5</v>
      </c>
    </row>
    <row r="227" ht="29.1" customHeight="1" spans="1:31">
      <c r="A227" s="26" t="s">
        <v>12074</v>
      </c>
      <c r="B227" s="27" t="s">
        <v>2400</v>
      </c>
      <c r="C227" s="28" t="s">
        <v>2399</v>
      </c>
      <c r="D227" s="27" t="s">
        <v>2400</v>
      </c>
      <c r="E227" s="28" cm="1">
        <f ca="1" t="array" ref="E227">SUMPRODUCT(--ISNUMBER(SEARCH(MID(C227,ROW(INDIRECT("1:"&amp;LEN(C227))),1),全球排名!D225)))</f>
        <v>20</v>
      </c>
      <c r="F227" s="29" t="s">
        <v>11566</v>
      </c>
      <c r="G227" s="29" t="s">
        <v>40</v>
      </c>
      <c r="H227" s="30" t="s">
        <v>11571</v>
      </c>
      <c r="I227" s="30" t="s">
        <v>11572</v>
      </c>
      <c r="J227" s="30" t="s">
        <v>11568</v>
      </c>
      <c r="K227" s="30">
        <v>5</v>
      </c>
      <c r="L227" s="30" t="s">
        <v>11573</v>
      </c>
      <c r="M227" s="37">
        <v>37.9</v>
      </c>
      <c r="N227" s="3" t="s">
        <v>11947</v>
      </c>
      <c r="O227" s="37">
        <v>15.2</v>
      </c>
      <c r="P227" s="3" t="s">
        <v>11996</v>
      </c>
      <c r="Q227" s="37">
        <v>96.1</v>
      </c>
      <c r="R227" s="3" t="s">
        <v>2530</v>
      </c>
      <c r="S227" s="38">
        <v>38.7</v>
      </c>
      <c r="T227" s="3" t="s">
        <v>11628</v>
      </c>
      <c r="U227" s="37">
        <v>7</v>
      </c>
      <c r="V227" s="3" t="s">
        <v>11619</v>
      </c>
      <c r="W227" s="37">
        <v>14.9</v>
      </c>
      <c r="X227" s="3" t="s">
        <v>12129</v>
      </c>
      <c r="Y227" s="37">
        <v>81.1</v>
      </c>
      <c r="Z227" s="3" t="s">
        <v>11610</v>
      </c>
      <c r="AA227" s="3">
        <v>33.1</v>
      </c>
      <c r="AB227" s="3" t="s">
        <v>285</v>
      </c>
      <c r="AC227" s="3">
        <v>90.5</v>
      </c>
      <c r="AD227" s="3" t="s">
        <v>11856</v>
      </c>
      <c r="AE227" s="43">
        <v>42.5</v>
      </c>
    </row>
    <row r="228" ht="29.1" customHeight="1" spans="1:31">
      <c r="A228" s="26" t="s">
        <v>11921</v>
      </c>
      <c r="B228" s="27" t="s">
        <v>362</v>
      </c>
      <c r="C228" s="28" t="s">
        <v>361</v>
      </c>
      <c r="D228" s="27" t="s">
        <v>362</v>
      </c>
      <c r="E228" s="28" cm="1">
        <f ca="1" t="array" ref="E228">SUMPRODUCT(--ISNUMBER(SEARCH(MID(C228,ROW(INDIRECT("1:"&amp;LEN(C228))),1),全球排名!D226)))</f>
        <v>17</v>
      </c>
      <c r="F228" s="29" t="s">
        <v>11566</v>
      </c>
      <c r="G228" s="29" t="s">
        <v>40</v>
      </c>
      <c r="H228" s="30" t="s">
        <v>11567</v>
      </c>
      <c r="I228" s="30" t="s">
        <v>11572</v>
      </c>
      <c r="J228" s="30" t="s">
        <v>11568</v>
      </c>
      <c r="K228" s="30">
        <v>5</v>
      </c>
      <c r="L228" s="30" t="s">
        <v>11569</v>
      </c>
      <c r="M228" s="37">
        <v>22.1</v>
      </c>
      <c r="N228" s="3" t="s">
        <v>11902</v>
      </c>
      <c r="O228" s="37">
        <v>18.4</v>
      </c>
      <c r="P228" s="3" t="s">
        <v>11667</v>
      </c>
      <c r="Q228" s="37">
        <v>97.9</v>
      </c>
      <c r="R228" s="3" t="s">
        <v>11676</v>
      </c>
      <c r="S228" s="38">
        <v>51.6</v>
      </c>
      <c r="T228" s="3" t="s">
        <v>12193</v>
      </c>
      <c r="U228" s="37">
        <v>71.4</v>
      </c>
      <c r="V228" s="3" t="s">
        <v>11812</v>
      </c>
      <c r="W228" s="37">
        <v>91.7</v>
      </c>
      <c r="X228" s="3" t="s">
        <v>239</v>
      </c>
      <c r="Y228" s="37">
        <v>31.3</v>
      </c>
      <c r="Z228" s="3" t="s">
        <v>11773</v>
      </c>
      <c r="AA228" s="3">
        <v>26.6</v>
      </c>
      <c r="AB228" s="3" t="s">
        <v>11899</v>
      </c>
      <c r="AC228" s="3">
        <v>33.2</v>
      </c>
      <c r="AD228" s="3" t="s">
        <v>12166</v>
      </c>
      <c r="AE228" s="43">
        <v>42.4</v>
      </c>
    </row>
    <row r="229" ht="29.1" customHeight="1" spans="1:31">
      <c r="A229" s="26" t="s">
        <v>12138</v>
      </c>
      <c r="B229" s="27" t="s">
        <v>11607</v>
      </c>
      <c r="C229" s="28" t="s">
        <v>10316</v>
      </c>
      <c r="D229" s="27" t="s">
        <v>11607</v>
      </c>
      <c r="E229" s="28" cm="1">
        <f ca="1" t="array" ref="E229">SUMPRODUCT(--ISNUMBER(SEARCH(MID(C229,ROW(INDIRECT("1:"&amp;LEN(C229))),1),全球排名!D227)))</f>
        <v>24</v>
      </c>
      <c r="F229" s="29" t="s">
        <v>7021</v>
      </c>
      <c r="G229" s="29" t="s">
        <v>642</v>
      </c>
      <c r="H229" s="30" t="s">
        <v>11624</v>
      </c>
      <c r="I229" s="30" t="s">
        <v>11720</v>
      </c>
      <c r="J229" s="30" t="s">
        <v>10137</v>
      </c>
      <c r="K229" s="30">
        <v>5</v>
      </c>
      <c r="L229" s="30" t="s">
        <v>11573</v>
      </c>
      <c r="M229" s="37">
        <v>41.5</v>
      </c>
      <c r="N229" s="3" t="s">
        <v>439</v>
      </c>
      <c r="O229" s="37">
        <v>20</v>
      </c>
      <c r="P229" s="3" t="s">
        <v>12171</v>
      </c>
      <c r="Q229" s="37">
        <v>46.4</v>
      </c>
      <c r="R229" s="3" t="s">
        <v>12152</v>
      </c>
      <c r="S229" s="38">
        <v>100</v>
      </c>
      <c r="T229" s="3" t="s">
        <v>59</v>
      </c>
      <c r="U229" s="37">
        <v>4.8</v>
      </c>
      <c r="V229" s="3" t="s">
        <v>11619</v>
      </c>
      <c r="W229" s="37">
        <v>1.7</v>
      </c>
      <c r="X229" s="3" t="s">
        <v>11619</v>
      </c>
      <c r="Y229" s="37">
        <v>4.4</v>
      </c>
      <c r="Z229" s="3" t="s">
        <v>11619</v>
      </c>
      <c r="AA229" s="3">
        <v>13.8</v>
      </c>
      <c r="AB229" s="3" t="s">
        <v>12129</v>
      </c>
      <c r="AC229" s="3">
        <v>10.7</v>
      </c>
      <c r="AD229" s="3" t="s">
        <v>12194</v>
      </c>
      <c r="AE229" s="43">
        <v>42.1</v>
      </c>
    </row>
    <row r="230" ht="29.1" customHeight="1" spans="1:31">
      <c r="A230" s="26" t="s">
        <v>12193</v>
      </c>
      <c r="B230" s="27" t="s">
        <v>2775</v>
      </c>
      <c r="C230" s="28" t="s">
        <v>12195</v>
      </c>
      <c r="D230" s="27" t="s">
        <v>2775</v>
      </c>
      <c r="E230" s="28" cm="1">
        <f ca="1" t="array" ref="E230">SUMPRODUCT(--ISNUMBER(SEARCH(MID(C230,ROW(INDIRECT("1:"&amp;LEN(C230))),1),全球排名!D228)))</f>
        <v>29</v>
      </c>
      <c r="F230" s="29" t="s">
        <v>12196</v>
      </c>
      <c r="G230" s="29" t="s">
        <v>668</v>
      </c>
      <c r="H230" s="30" t="s">
        <v>11567</v>
      </c>
      <c r="I230" s="30" t="s">
        <v>11572</v>
      </c>
      <c r="J230" s="30" t="s">
        <v>11568</v>
      </c>
      <c r="K230" s="30">
        <v>5</v>
      </c>
      <c r="L230" s="30" t="s">
        <v>11569</v>
      </c>
      <c r="M230" s="37">
        <v>27.6</v>
      </c>
      <c r="N230" s="3" t="s">
        <v>11995</v>
      </c>
      <c r="O230" s="37">
        <v>41.6</v>
      </c>
      <c r="P230" s="3" t="s">
        <v>11607</v>
      </c>
      <c r="Q230" s="37">
        <v>57.3</v>
      </c>
      <c r="R230" s="3" t="s">
        <v>2002</v>
      </c>
      <c r="S230" s="38">
        <v>24.2</v>
      </c>
      <c r="T230" s="3" t="s">
        <v>12197</v>
      </c>
      <c r="U230" s="37">
        <v>67.8</v>
      </c>
      <c r="V230" s="3" t="s">
        <v>11672</v>
      </c>
      <c r="W230" s="37">
        <v>46.8</v>
      </c>
      <c r="X230" s="3" t="s">
        <v>11857</v>
      </c>
      <c r="Y230" s="37">
        <v>35.6</v>
      </c>
      <c r="Z230" s="3" t="s">
        <v>11743</v>
      </c>
      <c r="AA230" s="3">
        <v>88.5</v>
      </c>
      <c r="AB230" s="3" t="s">
        <v>100</v>
      </c>
      <c r="AC230" s="3">
        <v>93.2</v>
      </c>
      <c r="AD230" s="3" t="s">
        <v>12082</v>
      </c>
      <c r="AE230" s="43">
        <v>41.9</v>
      </c>
    </row>
    <row r="231" ht="29.1" customHeight="1" spans="1:31">
      <c r="A231" s="26" t="s">
        <v>10112</v>
      </c>
      <c r="B231" s="27" t="s">
        <v>2775</v>
      </c>
      <c r="C231" s="28" t="s">
        <v>2774</v>
      </c>
      <c r="D231" s="27" t="s">
        <v>2775</v>
      </c>
      <c r="E231" s="28" cm="1">
        <f ca="1" t="array" ref="E231">SUMPRODUCT(--ISNUMBER(SEARCH(MID(C231,ROW(INDIRECT("1:"&amp;LEN(C231))),1),全球排名!D229)))</f>
        <v>23</v>
      </c>
      <c r="F231" s="29" t="s">
        <v>7183</v>
      </c>
      <c r="G231" s="29" t="s">
        <v>874</v>
      </c>
      <c r="H231" s="30" t="s">
        <v>11592</v>
      </c>
      <c r="I231" s="30" t="s">
        <v>11572</v>
      </c>
      <c r="J231" s="30" t="s">
        <v>7220</v>
      </c>
      <c r="K231" s="30">
        <v>5</v>
      </c>
      <c r="L231" s="30" t="s">
        <v>11573</v>
      </c>
      <c r="M231" s="37">
        <v>69.5</v>
      </c>
      <c r="N231" s="3" t="s">
        <v>11856</v>
      </c>
      <c r="O231" s="37">
        <v>96.8</v>
      </c>
      <c r="P231" s="3" t="s">
        <v>2361</v>
      </c>
      <c r="Q231" s="37">
        <v>6.1</v>
      </c>
      <c r="R231" s="3" t="s">
        <v>11619</v>
      </c>
      <c r="S231" s="38">
        <v>3.5</v>
      </c>
      <c r="T231" s="3" t="s">
        <v>11619</v>
      </c>
      <c r="U231" s="37">
        <v>6.4</v>
      </c>
      <c r="V231" s="3" t="s">
        <v>11619</v>
      </c>
      <c r="W231" s="37">
        <v>1.5</v>
      </c>
      <c r="X231" s="3" t="s">
        <v>11619</v>
      </c>
      <c r="Y231" s="37">
        <v>13.3</v>
      </c>
      <c r="Z231" s="3" t="s">
        <v>12185</v>
      </c>
      <c r="AA231" s="3">
        <v>29.9</v>
      </c>
      <c r="AB231" s="3" t="s">
        <v>1732</v>
      </c>
      <c r="AC231" s="3">
        <v>49.7</v>
      </c>
      <c r="AD231" s="3" t="s">
        <v>12198</v>
      </c>
      <c r="AE231" s="43">
        <v>41.9</v>
      </c>
    </row>
    <row r="232" ht="29.1" customHeight="1" spans="1:31">
      <c r="A232" s="26" t="s">
        <v>12167</v>
      </c>
      <c r="B232" s="27" t="s">
        <v>11947</v>
      </c>
      <c r="C232" s="28" t="s">
        <v>10459</v>
      </c>
      <c r="D232" s="27" t="s">
        <v>11947</v>
      </c>
      <c r="E232" s="28" cm="1">
        <f ca="1" t="array" ref="E232">SUMPRODUCT(--ISNUMBER(SEARCH(MID(C232,ROW(INDIRECT("1:"&amp;LEN(C232))),1),全球排名!D230)))</f>
        <v>30</v>
      </c>
      <c r="F232" s="29" t="s">
        <v>11807</v>
      </c>
      <c r="G232" s="29" t="s">
        <v>471</v>
      </c>
      <c r="H232" s="30" t="s">
        <v>11571</v>
      </c>
      <c r="I232" s="30" t="s">
        <v>11572</v>
      </c>
      <c r="J232" s="30" t="s">
        <v>11568</v>
      </c>
      <c r="K232" s="30">
        <v>4</v>
      </c>
      <c r="L232" s="30" t="s">
        <v>11573</v>
      </c>
      <c r="M232" s="37">
        <v>49.4</v>
      </c>
      <c r="N232" s="3" t="s">
        <v>11685</v>
      </c>
      <c r="O232" s="37">
        <v>75.6</v>
      </c>
      <c r="P232" s="3" t="s">
        <v>11650</v>
      </c>
      <c r="Q232" s="37">
        <v>32.9</v>
      </c>
      <c r="R232" s="3" t="s">
        <v>12199</v>
      </c>
      <c r="S232" s="38">
        <v>21.2</v>
      </c>
      <c r="T232" s="3" t="s">
        <v>12191</v>
      </c>
      <c r="U232" s="37">
        <v>23.7</v>
      </c>
      <c r="V232" s="3" t="s">
        <v>12200</v>
      </c>
      <c r="W232" s="37">
        <v>15.7</v>
      </c>
      <c r="X232" s="3" t="s">
        <v>12201</v>
      </c>
      <c r="Y232" s="37">
        <v>10.9</v>
      </c>
      <c r="Z232" s="3" t="s">
        <v>12202</v>
      </c>
      <c r="AA232" s="3">
        <v>30.2</v>
      </c>
      <c r="AB232" s="3" t="s">
        <v>12113</v>
      </c>
      <c r="AC232" s="3">
        <v>78.2</v>
      </c>
      <c r="AD232" s="3" t="s">
        <v>11659</v>
      </c>
      <c r="AE232" s="43">
        <v>41.8</v>
      </c>
    </row>
    <row r="233" ht="29.1" customHeight="1" spans="1:31">
      <c r="A233" s="26" t="s">
        <v>12203</v>
      </c>
      <c r="B233" s="27" t="s">
        <v>11910</v>
      </c>
      <c r="C233" s="28" t="s">
        <v>12204</v>
      </c>
      <c r="D233" s="27" t="s">
        <v>11910</v>
      </c>
      <c r="E233" s="28" cm="1">
        <f ca="1" t="array" ref="E233">SUMPRODUCT(--ISNUMBER(SEARCH(MID(C233,ROW(INDIRECT("1:"&amp;LEN(C233))),1),全球排名!D231)))</f>
        <v>34</v>
      </c>
      <c r="F233" s="29" t="s">
        <v>8311</v>
      </c>
      <c r="G233" s="29" t="s">
        <v>96</v>
      </c>
      <c r="H233" s="30" t="s">
        <v>11571</v>
      </c>
      <c r="I233" s="30" t="s">
        <v>11572</v>
      </c>
      <c r="J233" s="30" t="s">
        <v>11568</v>
      </c>
      <c r="K233" s="30">
        <v>5</v>
      </c>
      <c r="L233" s="30" t="s">
        <v>11573</v>
      </c>
      <c r="M233" s="37">
        <v>25.2</v>
      </c>
      <c r="N233" s="3" t="s">
        <v>12049</v>
      </c>
      <c r="O233" s="37">
        <v>20.9</v>
      </c>
      <c r="P233" s="3" t="s">
        <v>12170</v>
      </c>
      <c r="Q233" s="37">
        <v>2.8</v>
      </c>
      <c r="R233" s="3" t="s">
        <v>11619</v>
      </c>
      <c r="S233" s="38">
        <v>95.8</v>
      </c>
      <c r="T233" s="3" t="s">
        <v>11676</v>
      </c>
      <c r="U233" s="37">
        <v>26.8</v>
      </c>
      <c r="V233" s="3" t="s">
        <v>12110</v>
      </c>
      <c r="W233" s="37">
        <v>39.9</v>
      </c>
      <c r="X233" s="3" t="s">
        <v>11908</v>
      </c>
      <c r="Y233" s="37">
        <v>75.1</v>
      </c>
      <c r="Z233" s="3" t="s">
        <v>11604</v>
      </c>
      <c r="AA233" s="3">
        <v>15.5</v>
      </c>
      <c r="AB233" s="3" t="s">
        <v>11996</v>
      </c>
      <c r="AC233" s="3">
        <v>69.9</v>
      </c>
      <c r="AD233" s="3" t="s">
        <v>12022</v>
      </c>
      <c r="AE233" s="43">
        <v>41.7</v>
      </c>
    </row>
    <row r="234" ht="29.1" customHeight="1" spans="1:31">
      <c r="A234" s="26" t="s">
        <v>11946</v>
      </c>
      <c r="B234" s="27" t="s">
        <v>659</v>
      </c>
      <c r="C234" s="28" t="s">
        <v>658</v>
      </c>
      <c r="D234" s="27" t="s">
        <v>659</v>
      </c>
      <c r="E234" s="28" cm="1">
        <f ca="1" t="array" ref="E234">SUMPRODUCT(--ISNUMBER(SEARCH(MID(C234,ROW(INDIRECT("1:"&amp;LEN(C234))),1),全球排名!D232)))</f>
        <v>31</v>
      </c>
      <c r="F234" s="29" t="s">
        <v>12205</v>
      </c>
      <c r="G234" s="29" t="s">
        <v>657</v>
      </c>
      <c r="H234" s="30" t="s">
        <v>11571</v>
      </c>
      <c r="I234" s="30" t="s">
        <v>11572</v>
      </c>
      <c r="J234" s="30" t="s">
        <v>7220</v>
      </c>
      <c r="K234" s="30">
        <v>4</v>
      </c>
      <c r="L234" s="30" t="s">
        <v>11573</v>
      </c>
      <c r="M234" s="37">
        <v>51.4</v>
      </c>
      <c r="N234" s="3" t="s">
        <v>11639</v>
      </c>
      <c r="O234" s="37">
        <v>74.9</v>
      </c>
      <c r="P234" s="3" t="s">
        <v>10077</v>
      </c>
      <c r="Q234" s="37">
        <v>98.9</v>
      </c>
      <c r="R234" s="3" t="s">
        <v>11606</v>
      </c>
      <c r="S234" s="38">
        <v>1.4</v>
      </c>
      <c r="T234" s="3" t="s">
        <v>11619</v>
      </c>
      <c r="U234" s="37">
        <v>28.8</v>
      </c>
      <c r="V234" s="3" t="s">
        <v>12206</v>
      </c>
      <c r="W234" s="37">
        <v>34</v>
      </c>
      <c r="X234" s="3" t="s">
        <v>11666</v>
      </c>
      <c r="Y234" s="37">
        <v>12</v>
      </c>
      <c r="Z234" s="3" t="s">
        <v>11765</v>
      </c>
      <c r="AA234" s="3">
        <v>11.5</v>
      </c>
      <c r="AB234" s="3" t="s">
        <v>11619</v>
      </c>
      <c r="AC234" s="3">
        <v>5.1</v>
      </c>
      <c r="AD234" s="3" t="s">
        <v>11619</v>
      </c>
      <c r="AE234" s="43">
        <v>41.6</v>
      </c>
    </row>
    <row r="235" ht="29.1" customHeight="1" spans="1:31">
      <c r="A235" s="26" t="s">
        <v>12074</v>
      </c>
      <c r="B235" s="27" t="s">
        <v>659</v>
      </c>
      <c r="C235" s="28" t="s">
        <v>12207</v>
      </c>
      <c r="D235" s="27" t="s">
        <v>659</v>
      </c>
      <c r="E235" s="28" cm="1">
        <f ca="1" t="array" ref="E235">SUMPRODUCT(--ISNUMBER(SEARCH(MID(C235,ROW(INDIRECT("1:"&amp;LEN(C235))),1),全球排名!D233)))</f>
        <v>34</v>
      </c>
      <c r="F235" s="29" t="s">
        <v>12208</v>
      </c>
      <c r="G235" s="29" t="s">
        <v>632</v>
      </c>
      <c r="H235" s="30" t="s">
        <v>11624</v>
      </c>
      <c r="I235" s="30" t="s">
        <v>11720</v>
      </c>
      <c r="J235" s="30" t="s">
        <v>10137</v>
      </c>
      <c r="K235" s="30">
        <v>2</v>
      </c>
      <c r="L235" s="30" t="s">
        <v>11573</v>
      </c>
      <c r="M235" s="37">
        <v>19.7</v>
      </c>
      <c r="N235" s="3" t="s">
        <v>12209</v>
      </c>
      <c r="O235" s="37">
        <v>20.4</v>
      </c>
      <c r="P235" s="3" t="s">
        <v>11773</v>
      </c>
      <c r="Q235" s="37">
        <v>87.2</v>
      </c>
      <c r="R235" s="3" t="s">
        <v>2409</v>
      </c>
      <c r="S235" s="38">
        <v>48.3</v>
      </c>
      <c r="T235" s="3" t="s">
        <v>11933</v>
      </c>
      <c r="U235" s="37">
        <v>100</v>
      </c>
      <c r="V235" s="3" t="s">
        <v>2358</v>
      </c>
      <c r="W235" s="37">
        <v>75.3</v>
      </c>
      <c r="X235" s="3" t="s">
        <v>11630</v>
      </c>
      <c r="Y235" s="37">
        <v>29.6</v>
      </c>
      <c r="Z235" s="3" t="s">
        <v>1881</v>
      </c>
      <c r="AA235" s="3">
        <v>9</v>
      </c>
      <c r="AB235" s="3" t="s">
        <v>11619</v>
      </c>
      <c r="AC235" s="3">
        <v>66.5</v>
      </c>
      <c r="AD235" s="3" t="s">
        <v>12134</v>
      </c>
      <c r="AE235" s="43">
        <v>41.6</v>
      </c>
    </row>
    <row r="236" ht="29.1" customHeight="1" spans="1:31">
      <c r="A236" s="26" t="s">
        <v>11904</v>
      </c>
      <c r="B236" s="27" t="s">
        <v>285</v>
      </c>
      <c r="C236" s="28" t="s">
        <v>286</v>
      </c>
      <c r="D236" s="27" t="s">
        <v>285</v>
      </c>
      <c r="E236" s="28" cm="1">
        <f ca="1" t="array" ref="E236">SUMPRODUCT(--ISNUMBER(SEARCH(MID(C236,ROW(INDIRECT("1:"&amp;LEN(C236))),1),全球排名!D234)))</f>
        <v>22</v>
      </c>
      <c r="F236" s="29" t="s">
        <v>8311</v>
      </c>
      <c r="G236" s="29" t="s">
        <v>96</v>
      </c>
      <c r="H236" s="30" t="s">
        <v>11571</v>
      </c>
      <c r="I236" s="30" t="s">
        <v>11572</v>
      </c>
      <c r="J236" s="30" t="s">
        <v>11568</v>
      </c>
      <c r="K236" s="30">
        <v>5</v>
      </c>
      <c r="L236" s="30" t="s">
        <v>11573</v>
      </c>
      <c r="M236" s="37">
        <v>47.4</v>
      </c>
      <c r="N236" s="3" t="s">
        <v>11604</v>
      </c>
      <c r="O236" s="37">
        <v>29</v>
      </c>
      <c r="P236" s="3" t="s">
        <v>11992</v>
      </c>
      <c r="Q236" s="37">
        <v>70.1</v>
      </c>
      <c r="R236" s="3" t="s">
        <v>854</v>
      </c>
      <c r="S236" s="38">
        <v>17.7</v>
      </c>
      <c r="T236" s="3" t="s">
        <v>11864</v>
      </c>
      <c r="U236" s="37">
        <v>49.5</v>
      </c>
      <c r="V236" s="3" t="s">
        <v>11771</v>
      </c>
      <c r="W236" s="37">
        <v>22.5</v>
      </c>
      <c r="X236" s="3" t="s">
        <v>12210</v>
      </c>
      <c r="Y236" s="37">
        <v>91.8</v>
      </c>
      <c r="Z236" s="3" t="s">
        <v>223</v>
      </c>
      <c r="AA236" s="3">
        <v>21.9</v>
      </c>
      <c r="AB236" s="3" t="s">
        <v>356</v>
      </c>
      <c r="AC236" s="3">
        <v>55.5</v>
      </c>
      <c r="AD236" s="3" t="s">
        <v>11673</v>
      </c>
      <c r="AE236" s="43">
        <v>41.4</v>
      </c>
    </row>
    <row r="237" ht="29.1" customHeight="1" spans="1:31">
      <c r="A237" s="26" t="s">
        <v>11724</v>
      </c>
      <c r="B237" s="27" t="s">
        <v>872</v>
      </c>
      <c r="C237" s="28" t="s">
        <v>871</v>
      </c>
      <c r="D237" s="27" t="s">
        <v>872</v>
      </c>
      <c r="E237" s="28" cm="1">
        <f ca="1" t="array" ref="E237">SUMPRODUCT(--ISNUMBER(SEARCH(MID(C237,ROW(INDIRECT("1:"&amp;LEN(C237))),1),全球排名!D235)))</f>
        <v>15</v>
      </c>
      <c r="F237" s="29" t="s">
        <v>8491</v>
      </c>
      <c r="G237" s="29" t="s">
        <v>121</v>
      </c>
      <c r="H237" s="30" t="s">
        <v>11592</v>
      </c>
      <c r="I237" s="30" t="s">
        <v>11572</v>
      </c>
      <c r="J237" s="30" t="s">
        <v>11568</v>
      </c>
      <c r="K237" s="30">
        <v>3</v>
      </c>
      <c r="L237" s="30" t="s">
        <v>11573</v>
      </c>
      <c r="M237" s="37">
        <v>29.6</v>
      </c>
      <c r="N237" s="3" t="s">
        <v>2321</v>
      </c>
      <c r="O237" s="37">
        <v>25.8</v>
      </c>
      <c r="P237" s="3" t="s">
        <v>11858</v>
      </c>
      <c r="Q237" s="37">
        <v>4.8</v>
      </c>
      <c r="R237" s="3" t="s">
        <v>11619</v>
      </c>
      <c r="S237" s="38">
        <v>67.4</v>
      </c>
      <c r="T237" s="3" t="s">
        <v>11674</v>
      </c>
      <c r="U237" s="37">
        <v>96.7</v>
      </c>
      <c r="V237" s="3" t="s">
        <v>11782</v>
      </c>
      <c r="W237" s="37">
        <v>59.9</v>
      </c>
      <c r="X237" s="3" t="s">
        <v>12121</v>
      </c>
      <c r="Y237" s="37">
        <v>51.4</v>
      </c>
      <c r="Z237" s="3" t="s">
        <v>11789</v>
      </c>
      <c r="AA237" s="3">
        <v>26.2</v>
      </c>
      <c r="AB237" s="3" t="s">
        <v>11956</v>
      </c>
      <c r="AC237" s="3">
        <v>54.3</v>
      </c>
      <c r="AD237" s="3" t="s">
        <v>12181</v>
      </c>
      <c r="AE237" s="43">
        <v>41.3</v>
      </c>
    </row>
    <row r="238" ht="29.1" customHeight="1" spans="1:31">
      <c r="A238" s="26" t="s">
        <v>11589</v>
      </c>
      <c r="B238" s="27" t="s">
        <v>872</v>
      </c>
      <c r="C238" s="28" t="s">
        <v>1344</v>
      </c>
      <c r="D238" s="27" t="s">
        <v>872</v>
      </c>
      <c r="E238" s="28" cm="1">
        <f ca="1" t="array" ref="E238">SUMPRODUCT(--ISNUMBER(SEARCH(MID(C238,ROW(INDIRECT("1:"&amp;LEN(C238))),1),全球排名!D236)))</f>
        <v>23</v>
      </c>
      <c r="F238" s="29" t="s">
        <v>11807</v>
      </c>
      <c r="G238" s="29" t="s">
        <v>471</v>
      </c>
      <c r="H238" s="30" t="s">
        <v>11571</v>
      </c>
      <c r="I238" s="30" t="s">
        <v>7183</v>
      </c>
      <c r="J238" s="30" t="s">
        <v>11568</v>
      </c>
      <c r="K238" s="30">
        <v>4</v>
      </c>
      <c r="L238" s="30" t="s">
        <v>11573</v>
      </c>
      <c r="M238" s="37">
        <v>53.1</v>
      </c>
      <c r="N238" s="3" t="s">
        <v>11730</v>
      </c>
      <c r="O238" s="37">
        <v>67.7</v>
      </c>
      <c r="P238" s="3" t="s">
        <v>279</v>
      </c>
      <c r="Q238" s="37">
        <v>28.3</v>
      </c>
      <c r="R238" s="3" t="s">
        <v>12211</v>
      </c>
      <c r="S238" s="38">
        <v>38.3</v>
      </c>
      <c r="T238" s="3" t="s">
        <v>11931</v>
      </c>
      <c r="U238" s="37">
        <v>16.8</v>
      </c>
      <c r="V238" s="3" t="s">
        <v>11714</v>
      </c>
      <c r="W238" s="37">
        <v>20.1</v>
      </c>
      <c r="X238" s="3" t="s">
        <v>11842</v>
      </c>
      <c r="Y238" s="37">
        <v>6.7</v>
      </c>
      <c r="Z238" s="3" t="s">
        <v>11619</v>
      </c>
      <c r="AA238" s="3">
        <v>15.9</v>
      </c>
      <c r="AB238" s="3" t="s">
        <v>11962</v>
      </c>
      <c r="AC238" s="3">
        <v>30.5</v>
      </c>
      <c r="AD238" s="3" t="s">
        <v>12212</v>
      </c>
      <c r="AE238" s="43">
        <v>41.3</v>
      </c>
    </row>
    <row r="239" ht="29.1" customHeight="1" spans="1:31">
      <c r="A239" s="26" t="s">
        <v>12213</v>
      </c>
      <c r="B239" s="27" t="s">
        <v>1033</v>
      </c>
      <c r="C239" s="28" t="s">
        <v>1034</v>
      </c>
      <c r="D239" s="27" t="s">
        <v>1033</v>
      </c>
      <c r="E239" s="28" cm="1">
        <f ca="1" t="array" ref="E239">SUMPRODUCT(--ISNUMBER(SEARCH(MID(C239,ROW(INDIRECT("1:"&amp;LEN(C239))),1),全球排名!D237)))</f>
        <v>20</v>
      </c>
      <c r="F239" s="29" t="s">
        <v>11570</v>
      </c>
      <c r="G239" s="29" t="s">
        <v>36</v>
      </c>
      <c r="H239" s="30" t="s">
        <v>11567</v>
      </c>
      <c r="I239" s="30" t="s">
        <v>7183</v>
      </c>
      <c r="J239" s="30" t="s">
        <v>11568</v>
      </c>
      <c r="K239" s="30">
        <v>4</v>
      </c>
      <c r="L239" s="30" t="s">
        <v>11573</v>
      </c>
      <c r="M239" s="37">
        <v>16.4</v>
      </c>
      <c r="N239" s="3" t="s">
        <v>12214</v>
      </c>
      <c r="O239" s="37">
        <v>21.1</v>
      </c>
      <c r="P239" s="3" t="s">
        <v>11735</v>
      </c>
      <c r="Q239" s="37">
        <v>18.6</v>
      </c>
      <c r="R239" s="3" t="s">
        <v>11619</v>
      </c>
      <c r="S239" s="38">
        <v>79.4</v>
      </c>
      <c r="T239" s="3" t="s">
        <v>1661</v>
      </c>
      <c r="U239" s="37">
        <v>100</v>
      </c>
      <c r="V239" s="3" t="s">
        <v>11653</v>
      </c>
      <c r="W239" s="37">
        <v>97.6</v>
      </c>
      <c r="X239" s="3" t="s">
        <v>11605</v>
      </c>
      <c r="Y239" s="37">
        <v>40.2</v>
      </c>
      <c r="Z239" s="3" t="s">
        <v>12215</v>
      </c>
      <c r="AA239" s="3">
        <v>21.3</v>
      </c>
      <c r="AB239" s="3" t="s">
        <v>11788</v>
      </c>
      <c r="AC239" s="3">
        <v>43.5</v>
      </c>
      <c r="AD239" s="3" t="s">
        <v>12020</v>
      </c>
      <c r="AE239" s="43">
        <v>41.2</v>
      </c>
    </row>
    <row r="240" ht="29.1" customHeight="1" spans="1:31">
      <c r="A240" s="26" t="s">
        <v>12216</v>
      </c>
      <c r="B240" s="27" t="s">
        <v>2392</v>
      </c>
      <c r="C240" s="28" t="s">
        <v>2391</v>
      </c>
      <c r="D240" s="27" t="s">
        <v>2392</v>
      </c>
      <c r="E240" s="28" cm="1">
        <f ca="1" t="array" ref="E240">SUMPRODUCT(--ISNUMBER(SEARCH(MID(C240,ROW(INDIRECT("1:"&amp;LEN(C240))),1),全球排名!D238)))</f>
        <v>19</v>
      </c>
      <c r="F240" s="29" t="s">
        <v>11649</v>
      </c>
      <c r="G240" s="29" t="s">
        <v>218</v>
      </c>
      <c r="H240" s="30" t="s">
        <v>11592</v>
      </c>
      <c r="I240" s="30" t="s">
        <v>11587</v>
      </c>
      <c r="J240" s="30" t="s">
        <v>11568</v>
      </c>
      <c r="K240" s="30">
        <v>1</v>
      </c>
      <c r="L240" s="30" t="s">
        <v>11573</v>
      </c>
      <c r="M240" s="37">
        <v>31.6</v>
      </c>
      <c r="N240" s="3" t="s">
        <v>394</v>
      </c>
      <c r="O240" s="37">
        <v>5.9</v>
      </c>
      <c r="P240" s="3" t="s">
        <v>11949</v>
      </c>
      <c r="Q240" s="37">
        <v>9.2</v>
      </c>
      <c r="R240" s="3" t="s">
        <v>11619</v>
      </c>
      <c r="S240" s="38">
        <v>93.7</v>
      </c>
      <c r="T240" s="3" t="s">
        <v>119</v>
      </c>
      <c r="U240" s="37">
        <v>19.3</v>
      </c>
      <c r="V240" s="3" t="s">
        <v>12217</v>
      </c>
      <c r="W240" s="37">
        <v>41.5</v>
      </c>
      <c r="X240" s="3" t="s">
        <v>12042</v>
      </c>
      <c r="Y240" s="37">
        <v>99.6</v>
      </c>
      <c r="Z240" s="3" t="s">
        <v>2374</v>
      </c>
      <c r="AA240" s="3">
        <v>11.6</v>
      </c>
      <c r="AB240" s="3" t="s">
        <v>11619</v>
      </c>
      <c r="AC240" s="3">
        <v>46</v>
      </c>
      <c r="AD240" s="3" t="s">
        <v>11977</v>
      </c>
      <c r="AE240" s="43">
        <v>41.1</v>
      </c>
    </row>
    <row r="241" ht="29.1" customHeight="1" spans="1:31">
      <c r="A241" s="26" t="s">
        <v>12142</v>
      </c>
      <c r="B241" s="27" t="s">
        <v>294</v>
      </c>
      <c r="C241" s="28" t="s">
        <v>293</v>
      </c>
      <c r="D241" s="27" t="s">
        <v>294</v>
      </c>
      <c r="E241" s="28" cm="1">
        <f ca="1" t="array" ref="E241">SUMPRODUCT(--ISNUMBER(SEARCH(MID(C241,ROW(INDIRECT("1:"&amp;LEN(C241))),1),全球排名!D239)))</f>
        <v>13</v>
      </c>
      <c r="F241" s="29" t="s">
        <v>11566</v>
      </c>
      <c r="G241" s="29" t="s">
        <v>40</v>
      </c>
      <c r="H241" s="30" t="s">
        <v>11567</v>
      </c>
      <c r="I241" s="30" t="s">
        <v>11572</v>
      </c>
      <c r="J241" s="30" t="s">
        <v>11568</v>
      </c>
      <c r="K241" s="30">
        <v>5</v>
      </c>
      <c r="L241" s="30" t="s">
        <v>11569</v>
      </c>
      <c r="M241" s="37">
        <v>21.1</v>
      </c>
      <c r="N241" s="3" t="s">
        <v>11743</v>
      </c>
      <c r="O241" s="37">
        <v>24.2</v>
      </c>
      <c r="P241" s="3" t="s">
        <v>11902</v>
      </c>
      <c r="Q241" s="37">
        <v>57.9</v>
      </c>
      <c r="R241" s="3" t="s">
        <v>11878</v>
      </c>
      <c r="S241" s="38">
        <v>78.6</v>
      </c>
      <c r="T241" s="3" t="s">
        <v>381</v>
      </c>
      <c r="U241" s="37">
        <v>5.3</v>
      </c>
      <c r="V241" s="3" t="s">
        <v>11619</v>
      </c>
      <c r="W241" s="37">
        <v>33.9</v>
      </c>
      <c r="X241" s="3" t="s">
        <v>12218</v>
      </c>
      <c r="Y241" s="37">
        <v>6.6</v>
      </c>
      <c r="Z241" s="3" t="s">
        <v>11619</v>
      </c>
      <c r="AA241" s="3">
        <v>72.1</v>
      </c>
      <c r="AB241" s="3" t="s">
        <v>11683</v>
      </c>
      <c r="AC241" s="3">
        <v>66.8</v>
      </c>
      <c r="AD241" s="3" t="s">
        <v>12114</v>
      </c>
      <c r="AE241" s="43">
        <v>40.9</v>
      </c>
    </row>
    <row r="242" ht="29.1" customHeight="1" spans="1:31">
      <c r="A242" s="26" t="s">
        <v>12216</v>
      </c>
      <c r="B242" s="27" t="s">
        <v>294</v>
      </c>
      <c r="C242" s="28" t="s">
        <v>12219</v>
      </c>
      <c r="D242" s="27" t="s">
        <v>294</v>
      </c>
      <c r="E242" s="28" cm="1">
        <f ca="1" t="array" ref="E242">SUMPRODUCT(--ISNUMBER(SEARCH(MID(C242,ROW(INDIRECT("1:"&amp;LEN(C242))),1),全球排名!D240)))</f>
        <v>17</v>
      </c>
      <c r="F242" s="29" t="s">
        <v>26</v>
      </c>
      <c r="G242" s="29" t="s">
        <v>568</v>
      </c>
      <c r="H242" s="30" t="s">
        <v>11592</v>
      </c>
      <c r="I242" s="30" t="s">
        <v>11572</v>
      </c>
      <c r="J242" s="30" t="s">
        <v>11568</v>
      </c>
      <c r="K242" s="30">
        <v>4</v>
      </c>
      <c r="L242" s="30" t="s">
        <v>11573</v>
      </c>
      <c r="M242" s="37">
        <v>50.5</v>
      </c>
      <c r="N242" s="3" t="s">
        <v>11658</v>
      </c>
      <c r="O242" s="37">
        <v>73</v>
      </c>
      <c r="P242" s="3" t="s">
        <v>11856</v>
      </c>
      <c r="Q242" s="37">
        <v>50.4</v>
      </c>
      <c r="R242" s="3" t="s">
        <v>11889</v>
      </c>
      <c r="S242" s="38">
        <v>2</v>
      </c>
      <c r="T242" s="3" t="s">
        <v>11619</v>
      </c>
      <c r="U242" s="37">
        <v>75.8</v>
      </c>
      <c r="V242" s="3" t="s">
        <v>12121</v>
      </c>
      <c r="W242" s="37">
        <v>4.8</v>
      </c>
      <c r="X242" s="3" t="s">
        <v>11619</v>
      </c>
      <c r="Y242" s="37">
        <v>2</v>
      </c>
      <c r="Z242" s="3" t="s">
        <v>11619</v>
      </c>
      <c r="AA242" s="3">
        <v>58.7</v>
      </c>
      <c r="AB242" s="3" t="s">
        <v>11695</v>
      </c>
      <c r="AC242" s="3">
        <v>42.3</v>
      </c>
      <c r="AD242" s="3" t="s">
        <v>11694</v>
      </c>
      <c r="AE242" s="43">
        <v>40.9</v>
      </c>
    </row>
    <row r="243" ht="29.1" customHeight="1" spans="1:31">
      <c r="A243" s="26" t="s">
        <v>11679</v>
      </c>
      <c r="B243" s="27" t="s">
        <v>1270</v>
      </c>
      <c r="C243" s="28" t="s">
        <v>1269</v>
      </c>
      <c r="D243" s="27" t="s">
        <v>1270</v>
      </c>
      <c r="E243" s="28" cm="1">
        <f ca="1" t="array" ref="E243">SUMPRODUCT(--ISNUMBER(SEARCH(MID(C243,ROW(INDIRECT("1:"&amp;LEN(C243))),1),全球排名!D241)))</f>
        <v>12</v>
      </c>
      <c r="F243" s="29" t="s">
        <v>11805</v>
      </c>
      <c r="G243" s="29" t="s">
        <v>711</v>
      </c>
      <c r="H243" s="30" t="s">
        <v>11567</v>
      </c>
      <c r="I243" s="30" t="s">
        <v>7183</v>
      </c>
      <c r="J243" s="30" t="s">
        <v>11568</v>
      </c>
      <c r="K243" s="30">
        <v>4</v>
      </c>
      <c r="L243" s="30" t="s">
        <v>11573</v>
      </c>
      <c r="M243" s="37">
        <v>30.4</v>
      </c>
      <c r="N243" s="3" t="s">
        <v>11801</v>
      </c>
      <c r="O243" s="37">
        <v>16</v>
      </c>
      <c r="P243" s="3" t="s">
        <v>12056</v>
      </c>
      <c r="Q243" s="37">
        <v>43.2</v>
      </c>
      <c r="R243" s="3" t="s">
        <v>11731</v>
      </c>
      <c r="S243" s="38">
        <v>22.7</v>
      </c>
      <c r="T243" s="3" t="s">
        <v>12220</v>
      </c>
      <c r="U243" s="37">
        <v>98.2</v>
      </c>
      <c r="V243" s="3" t="s">
        <v>279</v>
      </c>
      <c r="W243" s="37">
        <v>97.9</v>
      </c>
      <c r="X243" s="3" t="s">
        <v>129</v>
      </c>
      <c r="Y243" s="37">
        <v>65.2</v>
      </c>
      <c r="Z243" s="3" t="s">
        <v>1638</v>
      </c>
      <c r="AA243" s="3">
        <v>44.9</v>
      </c>
      <c r="AB243" s="3" t="s">
        <v>11594</v>
      </c>
      <c r="AC243" s="3">
        <v>94.7</v>
      </c>
      <c r="AD243" s="3" t="s">
        <v>11618</v>
      </c>
      <c r="AE243" s="43">
        <v>40.6</v>
      </c>
    </row>
    <row r="244" ht="29.1" customHeight="1" spans="1:31">
      <c r="A244" s="26" t="s">
        <v>11703</v>
      </c>
      <c r="B244" s="27" t="s">
        <v>1270</v>
      </c>
      <c r="C244" s="28" t="s">
        <v>12221</v>
      </c>
      <c r="D244" s="27" t="s">
        <v>1270</v>
      </c>
      <c r="E244" s="28" cm="1">
        <f ca="1" t="array" ref="E244">SUMPRODUCT(--ISNUMBER(SEARCH(MID(C244,ROW(INDIRECT("1:"&amp;LEN(C244))),1),全球排名!D242)))</f>
        <v>35</v>
      </c>
      <c r="F244" s="29" t="s">
        <v>8311</v>
      </c>
      <c r="G244" s="29" t="s">
        <v>96</v>
      </c>
      <c r="H244" s="30" t="s">
        <v>11571</v>
      </c>
      <c r="I244" s="30" t="s">
        <v>11572</v>
      </c>
      <c r="J244" s="30" t="s">
        <v>11568</v>
      </c>
      <c r="K244" s="30">
        <v>5</v>
      </c>
      <c r="L244" s="30" t="s">
        <v>11573</v>
      </c>
      <c r="M244" s="37">
        <v>52.4</v>
      </c>
      <c r="N244" s="3" t="s">
        <v>11770</v>
      </c>
      <c r="O244" s="37">
        <v>19.8</v>
      </c>
      <c r="P244" s="3" t="s">
        <v>12117</v>
      </c>
      <c r="Q244" s="37">
        <v>58</v>
      </c>
      <c r="R244" s="3" t="s">
        <v>12088</v>
      </c>
      <c r="S244" s="38">
        <v>22.1</v>
      </c>
      <c r="T244" s="3" t="s">
        <v>12222</v>
      </c>
      <c r="U244" s="37">
        <v>41.5</v>
      </c>
      <c r="V244" s="3" t="s">
        <v>11886</v>
      </c>
      <c r="W244" s="37">
        <v>37.5</v>
      </c>
      <c r="X244" s="3" t="s">
        <v>11866</v>
      </c>
      <c r="Y244" s="37">
        <v>90.7</v>
      </c>
      <c r="Z244" s="3" t="s">
        <v>1199</v>
      </c>
      <c r="AA244" s="3">
        <v>25.9</v>
      </c>
      <c r="AB244" s="3" t="s">
        <v>11747</v>
      </c>
      <c r="AC244" s="3">
        <v>35.2</v>
      </c>
      <c r="AD244" s="3" t="s">
        <v>12223</v>
      </c>
      <c r="AE244" s="43">
        <v>40.6</v>
      </c>
    </row>
    <row r="245" ht="29.1" customHeight="1" spans="1:31">
      <c r="A245" s="26" t="s">
        <v>12224</v>
      </c>
      <c r="B245" s="27" t="s">
        <v>2273</v>
      </c>
      <c r="C245" s="28" t="s">
        <v>2274</v>
      </c>
      <c r="D245" s="27" t="s">
        <v>2273</v>
      </c>
      <c r="E245" s="28" cm="1">
        <f ca="1" t="array" ref="E245">SUMPRODUCT(--ISNUMBER(SEARCH(MID(C245,ROW(INDIRECT("1:"&amp;LEN(C245))),1),全球排名!D243)))</f>
        <v>27</v>
      </c>
      <c r="F245" s="29" t="s">
        <v>11805</v>
      </c>
      <c r="G245" s="29" t="s">
        <v>711</v>
      </c>
      <c r="H245" s="30" t="s">
        <v>11571</v>
      </c>
      <c r="I245" s="30" t="s">
        <v>7183</v>
      </c>
      <c r="J245" s="30" t="s">
        <v>11568</v>
      </c>
      <c r="K245" s="30">
        <v>4</v>
      </c>
      <c r="L245" s="30" t="s">
        <v>11573</v>
      </c>
      <c r="M245" s="37">
        <v>44.8</v>
      </c>
      <c r="N245" s="3" t="s">
        <v>11942</v>
      </c>
      <c r="O245" s="37">
        <v>25.5</v>
      </c>
      <c r="P245" s="3" t="s">
        <v>12215</v>
      </c>
      <c r="Q245" s="37">
        <v>9.1</v>
      </c>
      <c r="R245" s="3" t="s">
        <v>11619</v>
      </c>
      <c r="S245" s="38">
        <v>32.3</v>
      </c>
      <c r="T245" s="3" t="s">
        <v>1673</v>
      </c>
      <c r="U245" s="37">
        <v>99.5</v>
      </c>
      <c r="V245" s="3" t="s">
        <v>11824</v>
      </c>
      <c r="W245" s="37">
        <v>34.6</v>
      </c>
      <c r="X245" s="3" t="s">
        <v>11839</v>
      </c>
      <c r="Y245" s="37">
        <v>38.1</v>
      </c>
      <c r="Z245" s="3" t="s">
        <v>11739</v>
      </c>
      <c r="AA245" s="3">
        <v>47</v>
      </c>
      <c r="AB245" s="3" t="s">
        <v>11657</v>
      </c>
      <c r="AC245" s="3">
        <v>93.6</v>
      </c>
      <c r="AD245" s="3" t="s">
        <v>11605</v>
      </c>
      <c r="AE245" s="43">
        <v>40.5</v>
      </c>
    </row>
    <row r="246" ht="29.1" customHeight="1" spans="1:31">
      <c r="A246" s="26" t="s">
        <v>11995</v>
      </c>
      <c r="B246" s="27" t="s">
        <v>1214</v>
      </c>
      <c r="C246" s="28" t="s">
        <v>1213</v>
      </c>
      <c r="D246" s="27" t="s">
        <v>1214</v>
      </c>
      <c r="E246" s="28" cm="1">
        <f ca="1" t="array" ref="E246">SUMPRODUCT(--ISNUMBER(SEARCH(MID(C246,ROW(INDIRECT("1:"&amp;LEN(C246))),1),全球排名!D244)))</f>
        <v>17</v>
      </c>
      <c r="F246" s="29" t="s">
        <v>8491</v>
      </c>
      <c r="G246" s="29" t="s">
        <v>121</v>
      </c>
      <c r="H246" s="30" t="s">
        <v>11571</v>
      </c>
      <c r="I246" s="30" t="s">
        <v>7183</v>
      </c>
      <c r="J246" s="30" t="s">
        <v>11568</v>
      </c>
      <c r="K246" s="30">
        <v>4</v>
      </c>
      <c r="L246" s="30" t="s">
        <v>11573</v>
      </c>
      <c r="M246" s="37">
        <v>22.6</v>
      </c>
      <c r="N246" s="3" t="s">
        <v>12218</v>
      </c>
      <c r="O246" s="37">
        <v>20.2</v>
      </c>
      <c r="P246" s="3" t="s">
        <v>12225</v>
      </c>
      <c r="Q246" s="37">
        <v>6.9</v>
      </c>
      <c r="R246" s="3" t="s">
        <v>11619</v>
      </c>
      <c r="S246" s="38">
        <v>77.5</v>
      </c>
      <c r="T246" s="3" t="s">
        <v>11833</v>
      </c>
      <c r="U246" s="37">
        <v>94.4</v>
      </c>
      <c r="V246" s="3" t="s">
        <v>11684</v>
      </c>
      <c r="W246" s="37">
        <v>98.4</v>
      </c>
      <c r="X246" s="3" t="s">
        <v>85</v>
      </c>
      <c r="Y246" s="37">
        <v>45.8</v>
      </c>
      <c r="Z246" s="3" t="s">
        <v>12226</v>
      </c>
      <c r="AA246" s="3">
        <v>14.3</v>
      </c>
      <c r="AB246" s="3" t="s">
        <v>12227</v>
      </c>
      <c r="AC246" s="3">
        <v>28.9</v>
      </c>
      <c r="AD246" s="3" t="s">
        <v>12228</v>
      </c>
      <c r="AE246" s="43">
        <v>40.3</v>
      </c>
    </row>
    <row r="247" ht="29.1" customHeight="1" spans="1:31">
      <c r="A247" s="26" t="s">
        <v>12229</v>
      </c>
      <c r="B247" s="27" t="s">
        <v>999</v>
      </c>
      <c r="C247" s="28" t="s">
        <v>998</v>
      </c>
      <c r="D247" s="27" t="s">
        <v>999</v>
      </c>
      <c r="E247" s="28" cm="1">
        <f ca="1" t="array" ref="E247">SUMPRODUCT(--ISNUMBER(SEARCH(MID(C247,ROW(INDIRECT("1:"&amp;LEN(C247))),1),全球排名!D245)))</f>
        <v>17</v>
      </c>
      <c r="F247" s="29" t="s">
        <v>8491</v>
      </c>
      <c r="G247" s="29" t="s">
        <v>121</v>
      </c>
      <c r="H247" s="30" t="s">
        <v>11592</v>
      </c>
      <c r="I247" s="30" t="s">
        <v>11572</v>
      </c>
      <c r="J247" s="30" t="s">
        <v>11568</v>
      </c>
      <c r="K247" s="30">
        <v>4</v>
      </c>
      <c r="L247" s="30" t="s">
        <v>11573</v>
      </c>
      <c r="M247" s="37">
        <v>26.5</v>
      </c>
      <c r="N247" s="3" t="s">
        <v>11646</v>
      </c>
      <c r="O247" s="37">
        <v>16.2</v>
      </c>
      <c r="P247" s="3" t="s">
        <v>12222</v>
      </c>
      <c r="Q247" s="37">
        <v>7.5</v>
      </c>
      <c r="R247" s="3" t="s">
        <v>11619</v>
      </c>
      <c r="S247" s="38">
        <v>65.8</v>
      </c>
      <c r="T247" s="3" t="s">
        <v>11620</v>
      </c>
      <c r="U247" s="37">
        <v>100</v>
      </c>
      <c r="V247" s="3" t="s">
        <v>236</v>
      </c>
      <c r="W247" s="37">
        <v>31.7</v>
      </c>
      <c r="X247" s="3" t="s">
        <v>1908</v>
      </c>
      <c r="Y247" s="37">
        <v>72.7</v>
      </c>
      <c r="Z247" s="3" t="s">
        <v>11697</v>
      </c>
      <c r="AA247" s="3">
        <v>15.5</v>
      </c>
      <c r="AB247" s="3" t="s">
        <v>12230</v>
      </c>
      <c r="AC247" s="3">
        <v>93.3</v>
      </c>
      <c r="AD247" s="3" t="s">
        <v>10072</v>
      </c>
      <c r="AE247" s="43">
        <v>40.1</v>
      </c>
    </row>
    <row r="248" ht="29.1" customHeight="1" spans="1:31">
      <c r="A248" s="26" t="s">
        <v>12155</v>
      </c>
      <c r="B248" s="27" t="s">
        <v>2168</v>
      </c>
      <c r="C248" s="28" t="s">
        <v>2167</v>
      </c>
      <c r="D248" s="27" t="s">
        <v>2168</v>
      </c>
      <c r="E248" s="28" cm="1">
        <f ca="1" t="array" ref="E248">SUMPRODUCT(--ISNUMBER(SEARCH(MID(C248,ROW(INDIRECT("1:"&amp;LEN(C248))),1),全球排名!D246)))</f>
        <v>20</v>
      </c>
      <c r="F248" s="29" t="s">
        <v>11570</v>
      </c>
      <c r="G248" s="29" t="s">
        <v>36</v>
      </c>
      <c r="H248" s="30" t="s">
        <v>11571</v>
      </c>
      <c r="I248" s="30" t="s">
        <v>7183</v>
      </c>
      <c r="J248" s="30" t="s">
        <v>11568</v>
      </c>
      <c r="K248" s="30">
        <v>4</v>
      </c>
      <c r="L248" s="30" t="s">
        <v>11573</v>
      </c>
      <c r="M248" s="37">
        <v>20.4</v>
      </c>
      <c r="N248" s="3" t="s">
        <v>11726</v>
      </c>
      <c r="O248" s="37">
        <v>23.4</v>
      </c>
      <c r="P248" s="3" t="s">
        <v>12021</v>
      </c>
      <c r="Q248" s="37">
        <v>23.2</v>
      </c>
      <c r="R248" s="3" t="s">
        <v>12004</v>
      </c>
      <c r="S248" s="38">
        <v>56.2</v>
      </c>
      <c r="T248" s="3" t="s">
        <v>11896</v>
      </c>
      <c r="U248" s="37">
        <v>96.8</v>
      </c>
      <c r="V248" s="3" t="s">
        <v>792</v>
      </c>
      <c r="W248" s="37">
        <v>88.3</v>
      </c>
      <c r="X248" s="3" t="s">
        <v>11677</v>
      </c>
      <c r="Y248" s="37">
        <v>71.1</v>
      </c>
      <c r="Z248" s="3" t="s">
        <v>11793</v>
      </c>
      <c r="AA248" s="3">
        <v>16.8</v>
      </c>
      <c r="AB248" s="3" t="s">
        <v>12064</v>
      </c>
      <c r="AC248" s="3">
        <v>57.7</v>
      </c>
      <c r="AD248" s="3" t="s">
        <v>12231</v>
      </c>
      <c r="AE248" s="43">
        <v>39.9</v>
      </c>
    </row>
    <row r="249" ht="29.1" customHeight="1" spans="1:31">
      <c r="A249" s="26" t="s">
        <v>12232</v>
      </c>
      <c r="B249" s="27" t="s">
        <v>2469</v>
      </c>
      <c r="C249" s="28" t="s">
        <v>2470</v>
      </c>
      <c r="D249" s="27" t="s">
        <v>2469</v>
      </c>
      <c r="E249" s="28" cm="1">
        <f ca="1" t="array" ref="E249">SUMPRODUCT(--ISNUMBER(SEARCH(MID(C249,ROW(INDIRECT("1:"&amp;LEN(C249))),1),全球排名!D247)))</f>
        <v>30</v>
      </c>
      <c r="F249" s="29" t="s">
        <v>11566</v>
      </c>
      <c r="G249" s="29" t="s">
        <v>40</v>
      </c>
      <c r="H249" s="30" t="s">
        <v>11571</v>
      </c>
      <c r="I249" s="30" t="s">
        <v>7183</v>
      </c>
      <c r="J249" s="30" t="s">
        <v>11568</v>
      </c>
      <c r="K249" s="30">
        <v>5</v>
      </c>
      <c r="L249" s="30" t="s">
        <v>11573</v>
      </c>
      <c r="M249" s="37">
        <v>39.5</v>
      </c>
      <c r="N249" s="3" t="s">
        <v>2170</v>
      </c>
      <c r="O249" s="37">
        <v>11.9</v>
      </c>
      <c r="P249" s="3" t="s">
        <v>11949</v>
      </c>
      <c r="Q249" s="37">
        <v>10.7</v>
      </c>
      <c r="R249" s="3" t="s">
        <v>11619</v>
      </c>
      <c r="S249" s="38">
        <v>57.6</v>
      </c>
      <c r="T249" s="3" t="s">
        <v>11607</v>
      </c>
      <c r="U249" s="37">
        <v>71</v>
      </c>
      <c r="V249" s="3" t="s">
        <v>12102</v>
      </c>
      <c r="W249" s="37">
        <v>23.8</v>
      </c>
      <c r="X249" s="3" t="s">
        <v>12017</v>
      </c>
      <c r="Y249" s="37">
        <v>52</v>
      </c>
      <c r="Z249" s="3" t="s">
        <v>11993</v>
      </c>
      <c r="AA249" s="3">
        <v>27.7</v>
      </c>
      <c r="AB249" s="3" t="s">
        <v>11679</v>
      </c>
      <c r="AC249" s="3">
        <v>93.5</v>
      </c>
      <c r="AD249" s="3" t="s">
        <v>11653</v>
      </c>
      <c r="AE249" s="43">
        <v>39.8</v>
      </c>
    </row>
    <row r="250" ht="29.1" customHeight="1" spans="1:31">
      <c r="A250" s="26" t="s">
        <v>12224</v>
      </c>
      <c r="B250" s="27" t="s">
        <v>1623</v>
      </c>
      <c r="C250" s="28" t="s">
        <v>1622</v>
      </c>
      <c r="D250" s="27" t="s">
        <v>1623</v>
      </c>
      <c r="E250" s="28" cm="1">
        <f ca="1" t="array" ref="E250">SUMPRODUCT(--ISNUMBER(SEARCH(MID(C250,ROW(INDIRECT("1:"&amp;LEN(C250))),1),全球排名!D248)))</f>
        <v>26</v>
      </c>
      <c r="F250" s="29" t="s">
        <v>8311</v>
      </c>
      <c r="G250" s="29" t="s">
        <v>96</v>
      </c>
      <c r="H250" s="30" t="s">
        <v>11571</v>
      </c>
      <c r="I250" s="30" t="s">
        <v>11587</v>
      </c>
      <c r="J250" s="30" t="s">
        <v>11568</v>
      </c>
      <c r="K250" s="30">
        <v>5</v>
      </c>
      <c r="L250" s="30" t="s">
        <v>11573</v>
      </c>
      <c r="M250" s="37">
        <v>21</v>
      </c>
      <c r="N250" s="3" t="s">
        <v>11895</v>
      </c>
      <c r="O250" s="37">
        <v>37.5</v>
      </c>
      <c r="P250" s="3" t="s">
        <v>1732</v>
      </c>
      <c r="Q250" s="37">
        <v>6.2</v>
      </c>
      <c r="R250" s="3" t="s">
        <v>11619</v>
      </c>
      <c r="S250" s="38">
        <v>79</v>
      </c>
      <c r="T250" s="3" t="s">
        <v>304</v>
      </c>
      <c r="U250" s="37">
        <v>62.6</v>
      </c>
      <c r="V250" s="3" t="s">
        <v>11857</v>
      </c>
      <c r="W250" s="37">
        <v>74.6</v>
      </c>
      <c r="X250" s="3" t="s">
        <v>1770</v>
      </c>
      <c r="Y250" s="37">
        <v>32.5</v>
      </c>
      <c r="Z250" s="3" t="s">
        <v>11994</v>
      </c>
      <c r="AA250" s="3">
        <v>33.5</v>
      </c>
      <c r="AB250" s="3" t="s">
        <v>11910</v>
      </c>
      <c r="AC250" s="3">
        <v>19.9</v>
      </c>
      <c r="AD250" s="3" t="s">
        <v>12233</v>
      </c>
      <c r="AE250" s="43">
        <v>39.7</v>
      </c>
    </row>
    <row r="251" ht="29.1" customHeight="1" spans="1:31">
      <c r="A251" s="26" t="s">
        <v>11815</v>
      </c>
      <c r="B251" s="27" t="s">
        <v>1623</v>
      </c>
      <c r="C251" s="28" t="s">
        <v>2482</v>
      </c>
      <c r="D251" s="27" t="s">
        <v>1623</v>
      </c>
      <c r="E251" s="28" cm="1">
        <f ca="1" t="array" ref="E251">SUMPRODUCT(--ISNUMBER(SEARCH(MID(C251,ROW(INDIRECT("1:"&amp;LEN(C251))),1),全球排名!D249)))</f>
        <v>27</v>
      </c>
      <c r="F251" s="29" t="s">
        <v>8311</v>
      </c>
      <c r="G251" s="29" t="s">
        <v>96</v>
      </c>
      <c r="H251" s="30" t="s">
        <v>11571</v>
      </c>
      <c r="I251" s="30" t="s">
        <v>11572</v>
      </c>
      <c r="J251" s="30" t="s">
        <v>11568</v>
      </c>
      <c r="K251" s="30">
        <v>5</v>
      </c>
      <c r="L251" s="30" t="s">
        <v>11573</v>
      </c>
      <c r="M251" s="37">
        <v>37.5</v>
      </c>
      <c r="N251" s="3" t="s">
        <v>11678</v>
      </c>
      <c r="O251" s="37">
        <v>37.7</v>
      </c>
      <c r="P251" s="3" t="s">
        <v>11818</v>
      </c>
      <c r="Q251" s="37">
        <v>91.2</v>
      </c>
      <c r="R251" s="3" t="s">
        <v>1199</v>
      </c>
      <c r="S251" s="38">
        <v>14.8</v>
      </c>
      <c r="T251" s="3" t="s">
        <v>12007</v>
      </c>
      <c r="U251" s="37">
        <v>46.2</v>
      </c>
      <c r="V251" s="3" t="s">
        <v>11858</v>
      </c>
      <c r="W251" s="37">
        <v>35.2</v>
      </c>
      <c r="X251" s="3" t="s">
        <v>356</v>
      </c>
      <c r="Y251" s="37">
        <v>87.4</v>
      </c>
      <c r="Z251" s="3" t="s">
        <v>2409</v>
      </c>
      <c r="AA251" s="3">
        <v>11.2</v>
      </c>
      <c r="AB251" s="3" t="s">
        <v>11619</v>
      </c>
      <c r="AC251" s="3">
        <v>30.7</v>
      </c>
      <c r="AD251" s="3" t="s">
        <v>12131</v>
      </c>
      <c r="AE251" s="43">
        <v>39.7</v>
      </c>
    </row>
    <row r="252" ht="29.1" customHeight="1" spans="1:31">
      <c r="A252" s="26" t="s">
        <v>11922</v>
      </c>
      <c r="B252" s="27" t="s">
        <v>318</v>
      </c>
      <c r="C252" s="28" t="s">
        <v>10385</v>
      </c>
      <c r="D252" s="27" t="s">
        <v>318</v>
      </c>
      <c r="E252" s="28" cm="1">
        <f ca="1" t="array" ref="E252">SUMPRODUCT(--ISNUMBER(SEARCH(MID(C252,ROW(INDIRECT("1:"&amp;LEN(C252))),1),全球排名!D250)))</f>
        <v>14</v>
      </c>
      <c r="F252" s="29" t="s">
        <v>12234</v>
      </c>
      <c r="G252" s="29" t="s">
        <v>545</v>
      </c>
      <c r="H252" s="30" t="s">
        <v>11592</v>
      </c>
      <c r="I252" s="30" t="s">
        <v>11572</v>
      </c>
      <c r="J252" s="30" t="s">
        <v>11568</v>
      </c>
      <c r="K252" s="30">
        <v>5</v>
      </c>
      <c r="L252" s="30" t="s">
        <v>11573</v>
      </c>
      <c r="M252" s="37">
        <v>45.5</v>
      </c>
      <c r="N252" s="3" t="s">
        <v>854</v>
      </c>
      <c r="O252" s="37">
        <v>43.5</v>
      </c>
      <c r="P252" s="3" t="s">
        <v>2208</v>
      </c>
      <c r="Q252" s="37">
        <v>34.8</v>
      </c>
      <c r="R252" s="3" t="s">
        <v>11717</v>
      </c>
      <c r="S252" s="38">
        <v>9.4</v>
      </c>
      <c r="T252" s="3" t="s">
        <v>11619</v>
      </c>
      <c r="U252" s="37">
        <v>24.8</v>
      </c>
      <c r="V252" s="3" t="s">
        <v>12230</v>
      </c>
      <c r="W252" s="37">
        <v>51.2</v>
      </c>
      <c r="X252" s="3" t="s">
        <v>1573</v>
      </c>
      <c r="Y252" s="37">
        <v>90.9</v>
      </c>
      <c r="Z252" s="3" t="s">
        <v>11794</v>
      </c>
      <c r="AA252" s="3">
        <v>27.6</v>
      </c>
      <c r="AB252" s="3" t="s">
        <v>11813</v>
      </c>
      <c r="AC252" s="3">
        <v>83.9</v>
      </c>
      <c r="AD252" s="3" t="s">
        <v>11835</v>
      </c>
      <c r="AE252" s="43">
        <v>39.6</v>
      </c>
    </row>
    <row r="253" ht="29.1" customHeight="1" spans="1:31">
      <c r="A253" s="26" t="s">
        <v>2046</v>
      </c>
      <c r="B253" s="27" t="s">
        <v>318</v>
      </c>
      <c r="C253" s="28" t="s">
        <v>317</v>
      </c>
      <c r="D253" s="27" t="s">
        <v>318</v>
      </c>
      <c r="E253" s="28" cm="1">
        <f ca="1" t="array" ref="E253">SUMPRODUCT(--ISNUMBER(SEARCH(MID(C253,ROW(INDIRECT("1:"&amp;LEN(C253))),1),全球排名!D251)))</f>
        <v>18</v>
      </c>
      <c r="F253" s="29" t="s">
        <v>11777</v>
      </c>
      <c r="G253" s="29" t="s">
        <v>117</v>
      </c>
      <c r="H253" s="30" t="s">
        <v>11571</v>
      </c>
      <c r="I253" s="30" t="s">
        <v>11572</v>
      </c>
      <c r="J253" s="30" t="s">
        <v>11568</v>
      </c>
      <c r="K253" s="30">
        <v>2</v>
      </c>
      <c r="L253" s="30" t="s">
        <v>11573</v>
      </c>
      <c r="M253" s="37">
        <v>23.7</v>
      </c>
      <c r="N253" s="3" t="s">
        <v>11755</v>
      </c>
      <c r="O253" s="37">
        <v>11.8</v>
      </c>
      <c r="P253" s="3" t="s">
        <v>11949</v>
      </c>
      <c r="Q253" s="37">
        <v>45.3</v>
      </c>
      <c r="R253" s="3" t="s">
        <v>11867</v>
      </c>
      <c r="S253" s="38">
        <v>49.2</v>
      </c>
      <c r="T253" s="3" t="s">
        <v>11844</v>
      </c>
      <c r="U253" s="37">
        <v>90.9</v>
      </c>
      <c r="V253" s="3" t="s">
        <v>11589</v>
      </c>
      <c r="W253" s="37">
        <v>32.3</v>
      </c>
      <c r="X253" s="3" t="s">
        <v>11886</v>
      </c>
      <c r="Y253" s="37">
        <v>90</v>
      </c>
      <c r="Z253" s="3" t="s">
        <v>11710</v>
      </c>
      <c r="AA253" s="3">
        <v>29.6</v>
      </c>
      <c r="AB253" s="3" t="s">
        <v>11943</v>
      </c>
      <c r="AC253" s="3">
        <v>80.4</v>
      </c>
      <c r="AD253" s="3" t="s">
        <v>11652</v>
      </c>
      <c r="AE253" s="43">
        <v>39.6</v>
      </c>
    </row>
    <row r="254" ht="29.1" customHeight="1" spans="1:31">
      <c r="A254" s="26" t="s">
        <v>11757</v>
      </c>
      <c r="B254" s="27" t="s">
        <v>2221</v>
      </c>
      <c r="C254" s="28" t="s">
        <v>2220</v>
      </c>
      <c r="D254" s="27" t="s">
        <v>2221</v>
      </c>
      <c r="E254" s="28" cm="1">
        <f ca="1" t="array" ref="E254">SUMPRODUCT(--ISNUMBER(SEARCH(MID(C254,ROW(INDIRECT("1:"&amp;LEN(C254))),1),全球排名!D252)))</f>
        <v>18</v>
      </c>
      <c r="F254" s="29" t="s">
        <v>11805</v>
      </c>
      <c r="G254" s="29" t="s">
        <v>711</v>
      </c>
      <c r="H254" s="30" t="s">
        <v>11567</v>
      </c>
      <c r="I254" s="30" t="s">
        <v>7183</v>
      </c>
      <c r="J254" s="30" t="s">
        <v>11568</v>
      </c>
      <c r="K254" s="30">
        <v>4</v>
      </c>
      <c r="L254" s="30" t="s">
        <v>11573</v>
      </c>
      <c r="M254" s="37">
        <v>18.4</v>
      </c>
      <c r="N254" s="3" t="s">
        <v>12235</v>
      </c>
      <c r="O254" s="37">
        <v>13.2</v>
      </c>
      <c r="P254" s="3" t="s">
        <v>11949</v>
      </c>
      <c r="Q254" s="37">
        <v>11.3</v>
      </c>
      <c r="R254" s="3" t="s">
        <v>11619</v>
      </c>
      <c r="S254" s="38">
        <v>75</v>
      </c>
      <c r="T254" s="3" t="s">
        <v>1897</v>
      </c>
      <c r="U254" s="37">
        <v>99.3</v>
      </c>
      <c r="V254" s="3" t="s">
        <v>11856</v>
      </c>
      <c r="W254" s="37">
        <v>73.3</v>
      </c>
      <c r="X254" s="3" t="s">
        <v>11793</v>
      </c>
      <c r="Y254" s="37">
        <v>17.5</v>
      </c>
      <c r="Z254" s="3" t="s">
        <v>12236</v>
      </c>
      <c r="AA254" s="3">
        <v>44.5</v>
      </c>
      <c r="AB254" s="3" t="s">
        <v>2239</v>
      </c>
      <c r="AC254" s="3">
        <v>79.8</v>
      </c>
      <c r="AD254" s="3" t="s">
        <v>12237</v>
      </c>
      <c r="AE254" s="43">
        <v>39.5</v>
      </c>
    </row>
    <row r="255" ht="29.1" customHeight="1" spans="1:31">
      <c r="A255" s="26" t="s">
        <v>12116</v>
      </c>
      <c r="B255" s="27" t="s">
        <v>11901</v>
      </c>
      <c r="C255" s="28" t="s">
        <v>12238</v>
      </c>
      <c r="D255" s="27" t="s">
        <v>11901</v>
      </c>
      <c r="E255" s="28" cm="1">
        <f ca="1" t="array" ref="E255">SUMPRODUCT(--ISNUMBER(SEARCH(MID(C255,ROW(INDIRECT("1:"&amp;LEN(C255))),1),全球排名!D253)))</f>
        <v>28</v>
      </c>
      <c r="F255" s="29" t="s">
        <v>7041</v>
      </c>
      <c r="G255" s="29" t="s">
        <v>689</v>
      </c>
      <c r="H255" s="30" t="s">
        <v>11571</v>
      </c>
      <c r="I255" s="30" t="s">
        <v>11572</v>
      </c>
      <c r="J255" s="30" t="s">
        <v>11568</v>
      </c>
      <c r="K255" s="30">
        <v>5</v>
      </c>
      <c r="L255" s="30" t="s">
        <v>11573</v>
      </c>
      <c r="M255" s="37">
        <v>34.3</v>
      </c>
      <c r="N255" s="3" t="s">
        <v>12193</v>
      </c>
      <c r="O255" s="37">
        <v>29.1</v>
      </c>
      <c r="P255" s="3" t="s">
        <v>1523</v>
      </c>
      <c r="Q255" s="37">
        <v>81.2</v>
      </c>
      <c r="R255" s="3" t="s">
        <v>11836</v>
      </c>
      <c r="S255" s="38">
        <v>22.5</v>
      </c>
      <c r="T255" s="3" t="s">
        <v>11627</v>
      </c>
      <c r="U255" s="37">
        <v>54.7</v>
      </c>
      <c r="V255" s="3" t="s">
        <v>11992</v>
      </c>
      <c r="W255" s="37">
        <v>16</v>
      </c>
      <c r="X255" s="3" t="s">
        <v>11787</v>
      </c>
      <c r="Y255" s="37">
        <v>37.1</v>
      </c>
      <c r="Z255" s="3" t="s">
        <v>11966</v>
      </c>
      <c r="AA255" s="3">
        <v>77.7</v>
      </c>
      <c r="AB255" s="3" t="s">
        <v>11593</v>
      </c>
      <c r="AC255" s="3">
        <v>50.9</v>
      </c>
      <c r="AD255" s="3" t="s">
        <v>12239</v>
      </c>
      <c r="AE255" s="43">
        <v>39.3</v>
      </c>
    </row>
    <row r="256" ht="29.1" customHeight="1" spans="1:31">
      <c r="A256" s="26" t="s">
        <v>12240</v>
      </c>
      <c r="B256" s="27" t="s">
        <v>12193</v>
      </c>
      <c r="C256" s="28" t="s">
        <v>12241</v>
      </c>
      <c r="D256" s="27" t="s">
        <v>12193</v>
      </c>
      <c r="E256" s="28" cm="1">
        <f ca="1" t="array" ref="E256">SUMPRODUCT(--ISNUMBER(SEARCH(MID(C256,ROW(INDIRECT("1:"&amp;LEN(C256))),1),全球排名!D254)))</f>
        <v>20</v>
      </c>
      <c r="F256" s="29" t="s">
        <v>11968</v>
      </c>
      <c r="G256" s="29" t="s">
        <v>405</v>
      </c>
      <c r="H256" s="30" t="s">
        <v>11592</v>
      </c>
      <c r="I256" s="30" t="s">
        <v>11587</v>
      </c>
      <c r="J256" s="30" t="s">
        <v>11568</v>
      </c>
      <c r="K256" s="30">
        <v>5</v>
      </c>
      <c r="L256" s="30" t="s">
        <v>11573</v>
      </c>
      <c r="M256" s="37">
        <v>38.5</v>
      </c>
      <c r="N256" s="3" t="s">
        <v>11607</v>
      </c>
      <c r="O256" s="37">
        <v>44.9</v>
      </c>
      <c r="P256" s="3" t="s">
        <v>390</v>
      </c>
      <c r="Q256" s="37">
        <v>2.4</v>
      </c>
      <c r="R256" s="3" t="s">
        <v>11619</v>
      </c>
      <c r="S256" s="38">
        <v>57.9</v>
      </c>
      <c r="T256" s="3" t="s">
        <v>12023</v>
      </c>
      <c r="U256" s="37">
        <v>4.1</v>
      </c>
      <c r="V256" s="3" t="s">
        <v>11619</v>
      </c>
      <c r="W256" s="37">
        <v>46.7</v>
      </c>
      <c r="X256" s="3" t="s">
        <v>11781</v>
      </c>
      <c r="Y256" s="37">
        <v>49.9</v>
      </c>
      <c r="Z256" s="3" t="s">
        <v>11781</v>
      </c>
      <c r="AA256" s="3">
        <v>21.3</v>
      </c>
      <c r="AB256" s="3" t="s">
        <v>11930</v>
      </c>
      <c r="AC256" s="3">
        <v>57.4</v>
      </c>
      <c r="AD256" s="3" t="s">
        <v>12242</v>
      </c>
      <c r="AE256" s="43">
        <v>39.2</v>
      </c>
    </row>
    <row r="257" ht="29.1" customHeight="1" spans="1:31">
      <c r="A257" s="26" t="s">
        <v>11673</v>
      </c>
      <c r="B257" s="27" t="s">
        <v>11975</v>
      </c>
      <c r="C257" s="28" t="s">
        <v>10369</v>
      </c>
      <c r="D257" s="27" t="s">
        <v>11975</v>
      </c>
      <c r="E257" s="28" cm="1">
        <f ca="1" t="array" ref="E257">SUMPRODUCT(--ISNUMBER(SEARCH(MID(C257,ROW(INDIRECT("1:"&amp;LEN(C257))),1),全球排名!D255)))</f>
        <v>18</v>
      </c>
      <c r="F257" s="29" t="s">
        <v>12243</v>
      </c>
      <c r="G257" s="29" t="s">
        <v>1068</v>
      </c>
      <c r="H257" s="30" t="s">
        <v>11592</v>
      </c>
      <c r="I257" s="30" t="s">
        <v>11572</v>
      </c>
      <c r="J257" s="30" t="s">
        <v>11568</v>
      </c>
      <c r="K257" s="30">
        <v>5</v>
      </c>
      <c r="L257" s="30" t="s">
        <v>11573</v>
      </c>
      <c r="M257" s="37">
        <v>39.8</v>
      </c>
      <c r="N257" s="3" t="s">
        <v>1167</v>
      </c>
      <c r="O257" s="37">
        <v>22.9</v>
      </c>
      <c r="P257" s="3" t="s">
        <v>12159</v>
      </c>
      <c r="Q257" s="37">
        <v>11.1</v>
      </c>
      <c r="R257" s="3" t="s">
        <v>11619</v>
      </c>
      <c r="S257" s="38">
        <v>58.1</v>
      </c>
      <c r="T257" s="3" t="s">
        <v>11670</v>
      </c>
      <c r="U257" s="37">
        <v>7.3</v>
      </c>
      <c r="V257" s="3" t="s">
        <v>11619</v>
      </c>
      <c r="W257" s="37">
        <v>18.7</v>
      </c>
      <c r="X257" s="3" t="s">
        <v>11999</v>
      </c>
      <c r="Y257" s="37">
        <v>93.8</v>
      </c>
      <c r="Z257" s="3" t="s">
        <v>154</v>
      </c>
      <c r="AA257" s="3">
        <v>17.6</v>
      </c>
      <c r="AB257" s="3" t="s">
        <v>12244</v>
      </c>
      <c r="AC257" s="3">
        <v>77.3</v>
      </c>
      <c r="AD257" s="3" t="s">
        <v>11756</v>
      </c>
      <c r="AE257" s="43">
        <v>39</v>
      </c>
    </row>
    <row r="258" ht="29.1" customHeight="1" spans="1:31">
      <c r="A258" s="26" t="s">
        <v>11944</v>
      </c>
      <c r="B258" s="27" t="s">
        <v>2002</v>
      </c>
      <c r="C258" s="28" t="s">
        <v>2001</v>
      </c>
      <c r="D258" s="27" t="s">
        <v>2002</v>
      </c>
      <c r="E258" s="28" cm="1">
        <f ca="1" t="array" ref="E258">SUMPRODUCT(--ISNUMBER(SEARCH(MID(C258,ROW(INDIRECT("1:"&amp;LEN(C258))),1),全球排名!D256)))</f>
        <v>18</v>
      </c>
      <c r="F258" s="29" t="s">
        <v>7089</v>
      </c>
      <c r="G258" s="29" t="s">
        <v>12245</v>
      </c>
      <c r="H258" s="30" t="s">
        <v>11567</v>
      </c>
      <c r="I258" s="30" t="s">
        <v>11587</v>
      </c>
      <c r="J258" s="30" t="s">
        <v>11568</v>
      </c>
      <c r="K258" s="30">
        <v>3</v>
      </c>
      <c r="L258" s="30" t="s">
        <v>11573</v>
      </c>
      <c r="M258" s="37">
        <v>10.6</v>
      </c>
      <c r="N258" s="3" t="s">
        <v>11949</v>
      </c>
      <c r="O258" s="37">
        <v>14.2</v>
      </c>
      <c r="P258" s="3" t="s">
        <v>12246</v>
      </c>
      <c r="Q258" s="37">
        <v>12.2</v>
      </c>
      <c r="R258" s="3" t="s">
        <v>11619</v>
      </c>
      <c r="S258" s="38">
        <v>96.9</v>
      </c>
      <c r="T258" s="3" t="s">
        <v>144</v>
      </c>
      <c r="U258" s="37">
        <v>100</v>
      </c>
      <c r="V258" s="3" t="s">
        <v>11615</v>
      </c>
      <c r="W258" s="37">
        <v>99.3</v>
      </c>
      <c r="X258" s="3" t="s">
        <v>11651</v>
      </c>
      <c r="Y258" s="37">
        <v>11.4</v>
      </c>
      <c r="Z258" s="3" t="s">
        <v>11989</v>
      </c>
      <c r="AA258" s="3">
        <v>41.6</v>
      </c>
      <c r="AB258" s="3" t="s">
        <v>11589</v>
      </c>
      <c r="AC258" s="3">
        <v>4.3</v>
      </c>
      <c r="AD258" s="3" t="s">
        <v>11619</v>
      </c>
      <c r="AE258" s="43">
        <v>38.9</v>
      </c>
    </row>
    <row r="259" ht="29.1" customHeight="1" spans="1:31">
      <c r="A259" s="26" t="s">
        <v>11642</v>
      </c>
      <c r="B259" s="27" t="s">
        <v>324</v>
      </c>
      <c r="C259" s="28" t="s">
        <v>323</v>
      </c>
      <c r="D259" s="27" t="s">
        <v>324</v>
      </c>
      <c r="E259" s="28" cm="1">
        <f ca="1" t="array" ref="E259">SUMPRODUCT(--ISNUMBER(SEARCH(MID(C259,ROW(INDIRECT("1:"&amp;LEN(C259))),1),全球排名!D257)))</f>
        <v>31</v>
      </c>
      <c r="F259" s="29" t="s">
        <v>11566</v>
      </c>
      <c r="G259" s="29" t="s">
        <v>40</v>
      </c>
      <c r="H259" s="30" t="s">
        <v>11567</v>
      </c>
      <c r="I259" s="30" t="s">
        <v>11572</v>
      </c>
      <c r="J259" s="30" t="s">
        <v>11568</v>
      </c>
      <c r="K259" s="30">
        <v>4</v>
      </c>
      <c r="L259" s="30" t="s">
        <v>11569</v>
      </c>
      <c r="M259" s="37">
        <v>18.4</v>
      </c>
      <c r="N259" s="3" t="s">
        <v>11847</v>
      </c>
      <c r="O259" s="37">
        <v>17.1</v>
      </c>
      <c r="P259" s="3" t="s">
        <v>12247</v>
      </c>
      <c r="Q259" s="37">
        <v>83</v>
      </c>
      <c r="R259" s="3" t="s">
        <v>396</v>
      </c>
      <c r="S259" s="38">
        <v>63.9</v>
      </c>
      <c r="T259" s="3" t="s">
        <v>11697</v>
      </c>
      <c r="U259" s="37">
        <v>38.2</v>
      </c>
      <c r="V259" s="3" t="s">
        <v>11803</v>
      </c>
      <c r="W259" s="37">
        <v>68.3</v>
      </c>
      <c r="X259" s="3" t="s">
        <v>1677</v>
      </c>
      <c r="Y259" s="37">
        <v>21</v>
      </c>
      <c r="Z259" s="3" t="s">
        <v>12214</v>
      </c>
      <c r="AA259" s="3">
        <v>27</v>
      </c>
      <c r="AB259" s="3" t="s">
        <v>11993</v>
      </c>
      <c r="AC259" s="3">
        <v>34.6</v>
      </c>
      <c r="AD259" s="3" t="s">
        <v>12248</v>
      </c>
      <c r="AE259" s="43">
        <v>38.8</v>
      </c>
    </row>
    <row r="260" ht="29.1" customHeight="1" spans="1:31">
      <c r="A260" s="26" t="s">
        <v>12114</v>
      </c>
      <c r="B260" s="27" t="s">
        <v>338</v>
      </c>
      <c r="C260" s="28" t="s">
        <v>1021</v>
      </c>
      <c r="D260" s="27" t="s">
        <v>338</v>
      </c>
      <c r="E260" s="28" cm="1">
        <f ca="1" t="array" ref="E260">SUMPRODUCT(--ISNUMBER(SEARCH(MID(C260,ROW(INDIRECT("1:"&amp;LEN(C260))),1),全球排名!D258)))</f>
        <v>27</v>
      </c>
      <c r="F260" s="29" t="s">
        <v>11632</v>
      </c>
      <c r="G260" s="29" t="s">
        <v>11633</v>
      </c>
      <c r="H260" s="30" t="s">
        <v>11571</v>
      </c>
      <c r="I260" s="30" t="s">
        <v>11587</v>
      </c>
      <c r="J260" s="30" t="s">
        <v>11568</v>
      </c>
      <c r="K260" s="30">
        <v>4</v>
      </c>
      <c r="L260" s="30" t="s">
        <v>11573</v>
      </c>
      <c r="M260" s="37">
        <v>28.6</v>
      </c>
      <c r="N260" s="3" t="s">
        <v>1953</v>
      </c>
      <c r="O260" s="37">
        <v>14.9</v>
      </c>
      <c r="P260" s="3" t="s">
        <v>12249</v>
      </c>
      <c r="Q260" s="37">
        <v>41.6</v>
      </c>
      <c r="R260" s="3" t="s">
        <v>11900</v>
      </c>
      <c r="S260" s="38">
        <v>98.8</v>
      </c>
      <c r="T260" s="3" t="s">
        <v>2433</v>
      </c>
      <c r="U260" s="37">
        <v>8.6</v>
      </c>
      <c r="V260" s="3" t="s">
        <v>11619</v>
      </c>
      <c r="W260" s="37">
        <v>8.4</v>
      </c>
      <c r="X260" s="3" t="s">
        <v>11619</v>
      </c>
      <c r="Y260" s="37">
        <v>23.2</v>
      </c>
      <c r="Z260" s="3" t="s">
        <v>12136</v>
      </c>
      <c r="AA260" s="3">
        <v>20.3</v>
      </c>
      <c r="AB260" s="3" t="s">
        <v>12066</v>
      </c>
      <c r="AC260" s="3">
        <v>15.4</v>
      </c>
      <c r="AD260" s="3" t="s">
        <v>12250</v>
      </c>
      <c r="AE260" s="43">
        <v>38.7</v>
      </c>
    </row>
    <row r="261" ht="29.1" customHeight="1" spans="1:31">
      <c r="A261" s="26" t="s">
        <v>11766</v>
      </c>
      <c r="B261" s="27" t="s">
        <v>338</v>
      </c>
      <c r="C261" s="28" t="s">
        <v>339</v>
      </c>
      <c r="D261" s="27" t="s">
        <v>338</v>
      </c>
      <c r="E261" s="28" cm="1">
        <f ca="1" t="array" ref="E261">SUMPRODUCT(--ISNUMBER(SEARCH(MID(C261,ROW(INDIRECT("1:"&amp;LEN(C261))),1),全球排名!D259)))</f>
        <v>21</v>
      </c>
      <c r="F261" s="29" t="s">
        <v>11725</v>
      </c>
      <c r="G261" s="29" t="s">
        <v>156</v>
      </c>
      <c r="H261" s="30" t="s">
        <v>11571</v>
      </c>
      <c r="I261" s="30" t="s">
        <v>11587</v>
      </c>
      <c r="J261" s="30" t="s">
        <v>11568</v>
      </c>
      <c r="K261" s="30">
        <v>3</v>
      </c>
      <c r="L261" s="30" t="s">
        <v>11573</v>
      </c>
      <c r="M261" s="37">
        <v>23.4</v>
      </c>
      <c r="N261" s="3" t="s">
        <v>11979</v>
      </c>
      <c r="O261" s="37">
        <v>22.3</v>
      </c>
      <c r="P261" s="3" t="s">
        <v>12095</v>
      </c>
      <c r="Q261" s="37">
        <v>12.8</v>
      </c>
      <c r="R261" s="3" t="s">
        <v>11619</v>
      </c>
      <c r="S261" s="38">
        <v>62.7</v>
      </c>
      <c r="T261" s="3" t="s">
        <v>11738</v>
      </c>
      <c r="U261" s="37">
        <v>99.5</v>
      </c>
      <c r="V261" s="3" t="s">
        <v>321</v>
      </c>
      <c r="W261" s="37">
        <v>100</v>
      </c>
      <c r="X261" s="3" t="s">
        <v>10061</v>
      </c>
      <c r="Y261" s="37">
        <v>46.5</v>
      </c>
      <c r="Z261" s="3" t="s">
        <v>12251</v>
      </c>
      <c r="AA261" s="3">
        <v>27</v>
      </c>
      <c r="AB261" s="3" t="s">
        <v>11970</v>
      </c>
      <c r="AC261" s="3">
        <v>13.7</v>
      </c>
      <c r="AD261" s="3" t="s">
        <v>12252</v>
      </c>
      <c r="AE261" s="43">
        <v>38.7</v>
      </c>
    </row>
    <row r="262" ht="29.1" customHeight="1" spans="1:31">
      <c r="A262" s="26" t="s">
        <v>2677</v>
      </c>
      <c r="B262" s="27" t="s">
        <v>338</v>
      </c>
      <c r="C262" s="28" t="s">
        <v>12253</v>
      </c>
      <c r="D262" s="27" t="s">
        <v>338</v>
      </c>
      <c r="E262" s="28" cm="1">
        <f ca="1" t="array" ref="E262">SUMPRODUCT(--ISNUMBER(SEARCH(MID(C262,ROW(INDIRECT("1:"&amp;LEN(C262))),1),全球排名!D260)))</f>
        <v>38</v>
      </c>
      <c r="F262" s="29" t="s">
        <v>11805</v>
      </c>
      <c r="G262" s="29" t="s">
        <v>711</v>
      </c>
      <c r="H262" s="30" t="s">
        <v>11571</v>
      </c>
      <c r="I262" s="30" t="s">
        <v>7183</v>
      </c>
      <c r="J262" s="30" t="s">
        <v>11568</v>
      </c>
      <c r="K262" s="30">
        <v>4</v>
      </c>
      <c r="L262" s="30" t="s">
        <v>11573</v>
      </c>
      <c r="M262" s="37">
        <v>33.8</v>
      </c>
      <c r="N262" s="3" t="s">
        <v>12113</v>
      </c>
      <c r="O262" s="37">
        <v>33.1</v>
      </c>
      <c r="P262" s="3" t="s">
        <v>1486</v>
      </c>
      <c r="Q262" s="37">
        <v>10.9</v>
      </c>
      <c r="R262" s="3" t="s">
        <v>11619</v>
      </c>
      <c r="S262" s="38">
        <v>32.8</v>
      </c>
      <c r="T262" s="3" t="s">
        <v>12159</v>
      </c>
      <c r="U262" s="37">
        <v>99.8</v>
      </c>
      <c r="V262" s="3" t="s">
        <v>11710</v>
      </c>
      <c r="W262" s="37">
        <v>35.3</v>
      </c>
      <c r="X262" s="3" t="s">
        <v>11900</v>
      </c>
      <c r="Y262" s="37">
        <v>21.9</v>
      </c>
      <c r="Z262" s="3" t="s">
        <v>915</v>
      </c>
      <c r="AA262" s="3">
        <v>62.6</v>
      </c>
      <c r="AB262" s="3" t="s">
        <v>11772</v>
      </c>
      <c r="AC262" s="3">
        <v>97.1</v>
      </c>
      <c r="AD262" s="3" t="s">
        <v>11934</v>
      </c>
      <c r="AE262" s="43">
        <v>38.7</v>
      </c>
    </row>
    <row r="263" ht="29.1" customHeight="1" spans="1:31">
      <c r="A263" s="26" t="s">
        <v>11901</v>
      </c>
      <c r="B263" s="27" t="s">
        <v>12000</v>
      </c>
      <c r="C263" s="28" t="s">
        <v>12254</v>
      </c>
      <c r="D263" s="27" t="s">
        <v>12000</v>
      </c>
      <c r="E263" s="28" cm="1">
        <f ca="1" t="array" ref="E263">SUMPRODUCT(--ISNUMBER(SEARCH(MID(C263,ROW(INDIRECT("1:"&amp;LEN(C263))),1),全球排名!D261)))</f>
        <v>29</v>
      </c>
      <c r="F263" s="29" t="s">
        <v>11777</v>
      </c>
      <c r="G263" s="29" t="s">
        <v>117</v>
      </c>
      <c r="H263" s="30" t="s">
        <v>11571</v>
      </c>
      <c r="I263" s="30" t="s">
        <v>11572</v>
      </c>
      <c r="J263" s="30" t="s">
        <v>11568</v>
      </c>
      <c r="K263" s="30">
        <v>4</v>
      </c>
      <c r="L263" s="30" t="s">
        <v>11573</v>
      </c>
      <c r="M263" s="37">
        <v>23.1</v>
      </c>
      <c r="N263" s="3" t="s">
        <v>11858</v>
      </c>
      <c r="O263" s="37">
        <v>16.8</v>
      </c>
      <c r="P263" s="3" t="s">
        <v>12154</v>
      </c>
      <c r="Q263" s="37">
        <v>75.9</v>
      </c>
      <c r="R263" s="3" t="s">
        <v>11674</v>
      </c>
      <c r="S263" s="38">
        <v>22</v>
      </c>
      <c r="T263" s="3" t="s">
        <v>12085</v>
      </c>
      <c r="U263" s="37">
        <v>93.6</v>
      </c>
      <c r="V263" s="3" t="s">
        <v>11984</v>
      </c>
      <c r="W263" s="37">
        <v>59.2</v>
      </c>
      <c r="X263" s="3" t="s">
        <v>12193</v>
      </c>
      <c r="Y263" s="37">
        <v>88.4</v>
      </c>
      <c r="Z263" s="3" t="s">
        <v>11969</v>
      </c>
      <c r="AA263" s="3">
        <v>31.1</v>
      </c>
      <c r="AB263" s="3" t="s">
        <v>2168</v>
      </c>
      <c r="AC263" s="3">
        <v>67.4</v>
      </c>
      <c r="AD263" s="3" t="s">
        <v>11904</v>
      </c>
      <c r="AE263" s="43">
        <v>38.6</v>
      </c>
    </row>
    <row r="264" ht="29.1" customHeight="1" spans="1:31">
      <c r="A264" s="26" t="s">
        <v>12232</v>
      </c>
      <c r="B264" s="27" t="s">
        <v>2444</v>
      </c>
      <c r="C264" s="28" t="s">
        <v>2443</v>
      </c>
      <c r="D264" s="27" t="s">
        <v>2444</v>
      </c>
      <c r="E264" s="28" cm="1">
        <f ca="1" t="array" ref="E264">SUMPRODUCT(--ISNUMBER(SEARCH(MID(C264,ROW(INDIRECT("1:"&amp;LEN(C264))),1),全球排名!D262)))</f>
        <v>21</v>
      </c>
      <c r="F264" s="29" t="s">
        <v>11566</v>
      </c>
      <c r="G264" s="29" t="s">
        <v>40</v>
      </c>
      <c r="H264" s="30" t="s">
        <v>11571</v>
      </c>
      <c r="I264" s="30" t="s">
        <v>11572</v>
      </c>
      <c r="J264" s="30" t="s">
        <v>11568</v>
      </c>
      <c r="K264" s="30">
        <v>5</v>
      </c>
      <c r="L264" s="30" t="s">
        <v>11573</v>
      </c>
      <c r="M264" s="37">
        <v>35.6</v>
      </c>
      <c r="N264" s="3" t="s">
        <v>999</v>
      </c>
      <c r="O264" s="37">
        <v>32</v>
      </c>
      <c r="P264" s="3" t="s">
        <v>12096</v>
      </c>
      <c r="Q264" s="37">
        <v>56.9</v>
      </c>
      <c r="R264" s="3" t="s">
        <v>12113</v>
      </c>
      <c r="S264" s="38">
        <v>34.1</v>
      </c>
      <c r="T264" s="3" t="s">
        <v>11708</v>
      </c>
      <c r="U264" s="37">
        <v>7.9</v>
      </c>
      <c r="V264" s="3" t="s">
        <v>11619</v>
      </c>
      <c r="W264" s="37">
        <v>10.8</v>
      </c>
      <c r="X264" s="3" t="s">
        <v>12255</v>
      </c>
      <c r="Y264" s="37">
        <v>57.7</v>
      </c>
      <c r="Z264" s="3" t="s">
        <v>2224</v>
      </c>
      <c r="AA264" s="3">
        <v>68.5</v>
      </c>
      <c r="AB264" s="3" t="s">
        <v>11794</v>
      </c>
      <c r="AC264" s="3">
        <v>63.1</v>
      </c>
      <c r="AD264" s="3" t="s">
        <v>11982</v>
      </c>
      <c r="AE264" s="43">
        <v>38.5</v>
      </c>
    </row>
    <row r="265" ht="29.1" customHeight="1" spans="1:31">
      <c r="A265" s="26" t="s">
        <v>11991</v>
      </c>
      <c r="B265" s="27" t="s">
        <v>234</v>
      </c>
      <c r="C265" s="28" t="s">
        <v>233</v>
      </c>
      <c r="D265" s="27" t="s">
        <v>234</v>
      </c>
      <c r="E265" s="28" cm="1">
        <f ca="1" t="array" ref="E265">SUMPRODUCT(--ISNUMBER(SEARCH(MID(C265,ROW(INDIRECT("1:"&amp;LEN(C265))),1),全球排名!D263)))</f>
        <v>18</v>
      </c>
      <c r="F265" s="29" t="s">
        <v>11566</v>
      </c>
      <c r="G265" s="29" t="s">
        <v>40</v>
      </c>
      <c r="H265" s="30" t="s">
        <v>11571</v>
      </c>
      <c r="I265" s="30" t="s">
        <v>11572</v>
      </c>
      <c r="J265" s="30" t="s">
        <v>11568</v>
      </c>
      <c r="K265" s="30">
        <v>5</v>
      </c>
      <c r="L265" s="30" t="s">
        <v>11569</v>
      </c>
      <c r="M265" s="37">
        <v>25.2</v>
      </c>
      <c r="N265" s="3" t="s">
        <v>12256</v>
      </c>
      <c r="O265" s="37">
        <v>19.8</v>
      </c>
      <c r="P265" s="3" t="s">
        <v>1881</v>
      </c>
      <c r="Q265" s="37">
        <v>100</v>
      </c>
      <c r="R265" s="3" t="s">
        <v>11585</v>
      </c>
      <c r="S265" s="38">
        <v>37.2</v>
      </c>
      <c r="T265" s="3" t="s">
        <v>11744</v>
      </c>
      <c r="U265" s="37">
        <v>36.4</v>
      </c>
      <c r="V265" s="3" t="s">
        <v>12050</v>
      </c>
      <c r="W265" s="37">
        <v>34.6</v>
      </c>
      <c r="X265" s="3" t="s">
        <v>12257</v>
      </c>
      <c r="Y265" s="37">
        <v>47.1</v>
      </c>
      <c r="Z265" s="3" t="s">
        <v>11646</v>
      </c>
      <c r="AA265" s="3">
        <v>35.7</v>
      </c>
      <c r="AB265" s="3" t="s">
        <v>2072</v>
      </c>
      <c r="AC265" s="3">
        <v>51.2</v>
      </c>
      <c r="AD265" s="3" t="s">
        <v>12258</v>
      </c>
      <c r="AE265" s="43">
        <v>38.4</v>
      </c>
    </row>
    <row r="266" ht="29.1" customHeight="1" spans="1:31">
      <c r="A266" s="26" t="s">
        <v>12259</v>
      </c>
      <c r="B266" s="27" t="s">
        <v>2224</v>
      </c>
      <c r="C266" s="28" t="s">
        <v>2225</v>
      </c>
      <c r="D266" s="27" t="s">
        <v>2224</v>
      </c>
      <c r="E266" s="28" cm="1">
        <f ca="1" t="array" ref="E266">SUMPRODUCT(--ISNUMBER(SEARCH(MID(C266,ROW(INDIRECT("1:"&amp;LEN(C266))),1),全球排名!D264)))</f>
        <v>18</v>
      </c>
      <c r="F266" s="29" t="s">
        <v>12260</v>
      </c>
      <c r="G266" s="29" t="s">
        <v>461</v>
      </c>
      <c r="H266" s="30" t="s">
        <v>11592</v>
      </c>
      <c r="I266" s="30" t="s">
        <v>7183</v>
      </c>
      <c r="J266" s="30" t="s">
        <v>11568</v>
      </c>
      <c r="K266" s="30">
        <v>5</v>
      </c>
      <c r="L266" s="30" t="s">
        <v>11573</v>
      </c>
      <c r="M266" s="37">
        <v>48.7</v>
      </c>
      <c r="N266" s="3" t="s">
        <v>11631</v>
      </c>
      <c r="O266" s="37">
        <v>53.4</v>
      </c>
      <c r="P266" s="3" t="s">
        <v>11946</v>
      </c>
      <c r="Q266" s="37">
        <v>41.9</v>
      </c>
      <c r="R266" s="3" t="s">
        <v>12215</v>
      </c>
      <c r="S266" s="38">
        <v>6.3</v>
      </c>
      <c r="T266" s="3" t="s">
        <v>11619</v>
      </c>
      <c r="U266" s="37">
        <v>9.8</v>
      </c>
      <c r="V266" s="3" t="s">
        <v>11619</v>
      </c>
      <c r="W266" s="37">
        <v>8.6</v>
      </c>
      <c r="X266" s="3" t="s">
        <v>11619</v>
      </c>
      <c r="Y266" s="37">
        <v>62.1</v>
      </c>
      <c r="Z266" s="3" t="s">
        <v>12261</v>
      </c>
      <c r="AA266" s="3">
        <v>36.7</v>
      </c>
      <c r="AB266" s="3" t="s">
        <v>11880</v>
      </c>
      <c r="AC266" s="3">
        <v>80</v>
      </c>
      <c r="AD266" s="3" t="s">
        <v>11909</v>
      </c>
      <c r="AE266" s="43">
        <v>38.1</v>
      </c>
    </row>
    <row r="267" ht="29.1" customHeight="1" spans="1:31">
      <c r="A267" s="26" t="s">
        <v>11678</v>
      </c>
      <c r="B267" s="27" t="s">
        <v>1732</v>
      </c>
      <c r="C267" s="28" t="s">
        <v>1731</v>
      </c>
      <c r="D267" s="27" t="s">
        <v>1732</v>
      </c>
      <c r="E267" s="28" cm="1">
        <f ca="1" t="array" ref="E267">SUMPRODUCT(--ISNUMBER(SEARCH(MID(C267,ROW(INDIRECT("1:"&amp;LEN(C267))),1),全球排名!D265)))</f>
        <v>18</v>
      </c>
      <c r="F267" s="29" t="s">
        <v>26</v>
      </c>
      <c r="G267" s="29" t="s">
        <v>568</v>
      </c>
      <c r="H267" s="30" t="s">
        <v>11592</v>
      </c>
      <c r="I267" s="30" t="s">
        <v>11572</v>
      </c>
      <c r="J267" s="30" t="s">
        <v>7220</v>
      </c>
      <c r="K267" s="30">
        <v>4</v>
      </c>
      <c r="L267" s="30" t="s">
        <v>11573</v>
      </c>
      <c r="M267" s="37">
        <v>51.7</v>
      </c>
      <c r="N267" s="3" t="s">
        <v>11733</v>
      </c>
      <c r="O267" s="37">
        <v>66.5</v>
      </c>
      <c r="P267" s="3" t="s">
        <v>396</v>
      </c>
      <c r="Q267" s="37">
        <v>54.4</v>
      </c>
      <c r="R267" s="3" t="s">
        <v>11784</v>
      </c>
      <c r="S267" s="38">
        <v>1.7</v>
      </c>
      <c r="T267" s="3" t="s">
        <v>11619</v>
      </c>
      <c r="U267" s="37">
        <v>38.5</v>
      </c>
      <c r="V267" s="3" t="s">
        <v>12149</v>
      </c>
      <c r="W267" s="37">
        <v>1.6</v>
      </c>
      <c r="X267" s="3" t="s">
        <v>11619</v>
      </c>
      <c r="Y267" s="37">
        <v>2.1</v>
      </c>
      <c r="Z267" s="3" t="s">
        <v>11619</v>
      </c>
      <c r="AA267" s="3">
        <v>42.6</v>
      </c>
      <c r="AB267" s="3" t="s">
        <v>11631</v>
      </c>
      <c r="AC267" s="3">
        <v>47.2</v>
      </c>
      <c r="AD267" s="3" t="s">
        <v>11750</v>
      </c>
      <c r="AE267" s="43">
        <v>38</v>
      </c>
    </row>
    <row r="268" ht="29.1" customHeight="1" spans="1:31">
      <c r="A268" s="26" t="s">
        <v>12262</v>
      </c>
      <c r="B268" s="27" t="s">
        <v>350</v>
      </c>
      <c r="C268" s="28" t="s">
        <v>349</v>
      </c>
      <c r="D268" s="27" t="s">
        <v>350</v>
      </c>
      <c r="E268" s="28" cm="1">
        <f ca="1" t="array" ref="E268">SUMPRODUCT(--ISNUMBER(SEARCH(MID(C268,ROW(INDIRECT("1:"&amp;LEN(C268))),1),全球排名!D266)))</f>
        <v>27</v>
      </c>
      <c r="F268" s="29" t="s">
        <v>11566</v>
      </c>
      <c r="G268" s="29" t="s">
        <v>40</v>
      </c>
      <c r="H268" s="30" t="s">
        <v>11592</v>
      </c>
      <c r="I268" s="30" t="s">
        <v>7183</v>
      </c>
      <c r="J268" s="30" t="s">
        <v>11568</v>
      </c>
      <c r="K268" s="30">
        <v>5</v>
      </c>
      <c r="L268" s="30" t="s">
        <v>11573</v>
      </c>
      <c r="M268" s="37">
        <v>36.9</v>
      </c>
      <c r="N268" s="3" t="s">
        <v>12046</v>
      </c>
      <c r="O268" s="37">
        <v>13.5</v>
      </c>
      <c r="P268" s="3" t="s">
        <v>12263</v>
      </c>
      <c r="Q268" s="37">
        <v>33.2</v>
      </c>
      <c r="R268" s="3" t="s">
        <v>1292</v>
      </c>
      <c r="S268" s="38">
        <v>49.4</v>
      </c>
      <c r="T268" s="3" t="s">
        <v>11812</v>
      </c>
      <c r="U268" s="37">
        <v>27.1</v>
      </c>
      <c r="V268" s="3" t="s">
        <v>11808</v>
      </c>
      <c r="W268" s="37">
        <v>5.5</v>
      </c>
      <c r="X268" s="3" t="s">
        <v>11619</v>
      </c>
      <c r="Y268" s="37">
        <v>68.6</v>
      </c>
      <c r="Z268" s="3" t="s">
        <v>11880</v>
      </c>
      <c r="AA268" s="3">
        <v>30.8</v>
      </c>
      <c r="AB268" s="3" t="s">
        <v>12088</v>
      </c>
      <c r="AC268" s="3">
        <v>96.4</v>
      </c>
      <c r="AD268" s="3" t="s">
        <v>100</v>
      </c>
      <c r="AE268" s="43">
        <v>37.9</v>
      </c>
    </row>
    <row r="269" ht="29.1" customHeight="1" spans="1:31">
      <c r="A269" s="26" t="s">
        <v>12264</v>
      </c>
      <c r="B269" s="27" t="s">
        <v>350</v>
      </c>
      <c r="C269" s="28" t="s">
        <v>2511</v>
      </c>
      <c r="D269" s="27" t="s">
        <v>350</v>
      </c>
      <c r="E269" s="28" cm="1">
        <f ca="1" t="array" ref="E269">SUMPRODUCT(--ISNUMBER(SEARCH(MID(C269,ROW(INDIRECT("1:"&amp;LEN(C269))),1),全球排名!D267)))</f>
        <v>23</v>
      </c>
      <c r="F269" s="29" t="s">
        <v>12084</v>
      </c>
      <c r="G269" s="29" t="s">
        <v>366</v>
      </c>
      <c r="H269" s="30" t="s">
        <v>11571</v>
      </c>
      <c r="I269" s="30" t="s">
        <v>11572</v>
      </c>
      <c r="J269" s="30" t="s">
        <v>11568</v>
      </c>
      <c r="K269" s="30">
        <v>5</v>
      </c>
      <c r="L269" s="30" t="s">
        <v>11573</v>
      </c>
      <c r="M269" s="37">
        <v>25.7</v>
      </c>
      <c r="N269" s="3" t="s">
        <v>11741</v>
      </c>
      <c r="O269" s="37">
        <v>43</v>
      </c>
      <c r="P269" s="3" t="s">
        <v>1167</v>
      </c>
      <c r="Q269" s="37">
        <v>10.9</v>
      </c>
      <c r="R269" s="3" t="s">
        <v>11619</v>
      </c>
      <c r="S269" s="38">
        <v>27.7</v>
      </c>
      <c r="T269" s="3" t="s">
        <v>12225</v>
      </c>
      <c r="U269" s="37">
        <v>79.9</v>
      </c>
      <c r="V269" s="3" t="s">
        <v>11910</v>
      </c>
      <c r="W269" s="37">
        <v>7.5</v>
      </c>
      <c r="X269" s="3" t="s">
        <v>11619</v>
      </c>
      <c r="Y269" s="37">
        <v>92.4</v>
      </c>
      <c r="Z269" s="3" t="s">
        <v>11683</v>
      </c>
      <c r="AA269" s="3">
        <v>96.7</v>
      </c>
      <c r="AB269" s="3" t="s">
        <v>76</v>
      </c>
      <c r="AC269" s="3">
        <v>62.5</v>
      </c>
      <c r="AD269" s="3" t="s">
        <v>11804</v>
      </c>
      <c r="AE269" s="43">
        <v>37.9</v>
      </c>
    </row>
    <row r="270" ht="29.1" customHeight="1" spans="1:31">
      <c r="A270" s="26" t="s">
        <v>12172</v>
      </c>
      <c r="B270" s="27" t="s">
        <v>12265</v>
      </c>
      <c r="C270" s="28" t="s">
        <v>10297</v>
      </c>
      <c r="D270" s="27" t="s">
        <v>12265</v>
      </c>
      <c r="E270" s="28" cm="1">
        <f ca="1" t="array" ref="E270">SUMPRODUCT(--ISNUMBER(SEARCH(MID(C270,ROW(INDIRECT("1:"&amp;LEN(C270))),1),全球排名!D268)))</f>
        <v>57</v>
      </c>
      <c r="F270" s="29" t="s">
        <v>11705</v>
      </c>
      <c r="G270" s="29" t="s">
        <v>385</v>
      </c>
      <c r="H270" s="30" t="s">
        <v>11624</v>
      </c>
      <c r="I270" s="30" t="s">
        <v>11587</v>
      </c>
      <c r="J270" s="30" t="s">
        <v>11568</v>
      </c>
      <c r="K270" s="30">
        <v>2</v>
      </c>
      <c r="L270" s="30" t="s">
        <v>11573</v>
      </c>
      <c r="M270" s="37">
        <v>15</v>
      </c>
      <c r="N270" s="3" t="s">
        <v>11980</v>
      </c>
      <c r="O270" s="37">
        <v>11.9</v>
      </c>
      <c r="P270" s="3" t="s">
        <v>11949</v>
      </c>
      <c r="Q270" s="37">
        <v>84.1</v>
      </c>
      <c r="R270" s="3" t="s">
        <v>11702</v>
      </c>
      <c r="S270" s="38">
        <v>98.6</v>
      </c>
      <c r="T270" s="3" t="s">
        <v>71</v>
      </c>
      <c r="U270" s="37">
        <v>41.5</v>
      </c>
      <c r="V270" s="3" t="s">
        <v>12223</v>
      </c>
      <c r="W270" s="37">
        <v>10.9</v>
      </c>
      <c r="X270" s="3" t="s">
        <v>11786</v>
      </c>
      <c r="Y270" s="37">
        <v>1.2</v>
      </c>
      <c r="Z270" s="3" t="s">
        <v>11619</v>
      </c>
      <c r="AA270" s="3">
        <v>8.4</v>
      </c>
      <c r="AB270" s="3" t="s">
        <v>11619</v>
      </c>
      <c r="AC270" s="3">
        <v>1.8</v>
      </c>
      <c r="AD270" s="3" t="s">
        <v>11619</v>
      </c>
      <c r="AE270" s="43">
        <v>37.7</v>
      </c>
    </row>
    <row r="271" ht="29.1" customHeight="1" spans="1:31">
      <c r="A271" s="26" t="s">
        <v>12266</v>
      </c>
      <c r="B271" s="27" t="s">
        <v>12265</v>
      </c>
      <c r="C271" s="28" t="s">
        <v>12267</v>
      </c>
      <c r="D271" s="27" t="s">
        <v>12265</v>
      </c>
      <c r="E271" s="28" cm="1">
        <f ca="1" t="array" ref="E271">SUMPRODUCT(--ISNUMBER(SEARCH(MID(C271,ROW(INDIRECT("1:"&amp;LEN(C271))),1),全球排名!D269)))</f>
        <v>20</v>
      </c>
      <c r="F271" s="29" t="s">
        <v>12243</v>
      </c>
      <c r="G271" s="29" t="s">
        <v>1068</v>
      </c>
      <c r="H271" s="30" t="s">
        <v>11592</v>
      </c>
      <c r="I271" s="30" t="s">
        <v>11572</v>
      </c>
      <c r="J271" s="30" t="s">
        <v>11568</v>
      </c>
      <c r="K271" s="30">
        <v>5</v>
      </c>
      <c r="L271" s="30" t="s">
        <v>11573</v>
      </c>
      <c r="M271" s="37">
        <v>42.2</v>
      </c>
      <c r="N271" s="3" t="s">
        <v>11703</v>
      </c>
      <c r="O271" s="37">
        <v>21</v>
      </c>
      <c r="P271" s="3" t="s">
        <v>12050</v>
      </c>
      <c r="Q271" s="37">
        <v>12.7</v>
      </c>
      <c r="R271" s="3" t="s">
        <v>11619</v>
      </c>
      <c r="S271" s="38">
        <v>35.1</v>
      </c>
      <c r="T271" s="3" t="s">
        <v>12016</v>
      </c>
      <c r="U271" s="37">
        <v>9.3</v>
      </c>
      <c r="V271" s="3" t="s">
        <v>11619</v>
      </c>
      <c r="W271" s="37">
        <v>30.7</v>
      </c>
      <c r="X271" s="3" t="s">
        <v>11743</v>
      </c>
      <c r="Y271" s="37">
        <v>97.4</v>
      </c>
      <c r="Z271" s="3" t="s">
        <v>11602</v>
      </c>
      <c r="AA271" s="3">
        <v>65.8</v>
      </c>
      <c r="AB271" s="3" t="s">
        <v>10077</v>
      </c>
      <c r="AC271" s="3">
        <v>66.5</v>
      </c>
      <c r="AD271" s="3" t="s">
        <v>12134</v>
      </c>
      <c r="AE271" s="43">
        <v>37.7</v>
      </c>
    </row>
    <row r="272" ht="29.1" customHeight="1" spans="1:31">
      <c r="A272" s="26" t="s">
        <v>10127</v>
      </c>
      <c r="B272" s="27" t="s">
        <v>231</v>
      </c>
      <c r="C272" s="28" t="s">
        <v>1238</v>
      </c>
      <c r="D272" s="27" t="s">
        <v>231</v>
      </c>
      <c r="E272" s="28" cm="1">
        <f ca="1" t="array" ref="E272">SUMPRODUCT(--ISNUMBER(SEARCH(MID(C272,ROW(INDIRECT("1:"&amp;LEN(C272))),1),全球排名!D270)))</f>
        <v>16</v>
      </c>
      <c r="F272" s="29" t="s">
        <v>11820</v>
      </c>
      <c r="G272" s="29" t="s">
        <v>131</v>
      </c>
      <c r="H272" s="30" t="s">
        <v>11571</v>
      </c>
      <c r="I272" s="30" t="s">
        <v>7183</v>
      </c>
      <c r="J272" s="30" t="s">
        <v>11568</v>
      </c>
      <c r="K272" s="30">
        <v>3</v>
      </c>
      <c r="L272" s="30" t="s">
        <v>11573</v>
      </c>
      <c r="M272" s="37">
        <v>19</v>
      </c>
      <c r="N272" s="3" t="s">
        <v>11890</v>
      </c>
      <c r="O272" s="37">
        <v>26.6</v>
      </c>
      <c r="P272" s="3" t="s">
        <v>11931</v>
      </c>
      <c r="Q272" s="37">
        <v>34.8</v>
      </c>
      <c r="R272" s="3" t="s">
        <v>12268</v>
      </c>
      <c r="S272" s="38">
        <v>48.8</v>
      </c>
      <c r="T272" s="3" t="s">
        <v>11932</v>
      </c>
      <c r="U272" s="37">
        <v>77.8</v>
      </c>
      <c r="V272" s="3" t="s">
        <v>12109</v>
      </c>
      <c r="W272" s="37">
        <v>30.3</v>
      </c>
      <c r="X272" s="3" t="s">
        <v>11803</v>
      </c>
      <c r="Y272" s="37">
        <v>57.9</v>
      </c>
      <c r="Z272" s="3" t="s">
        <v>2444</v>
      </c>
      <c r="AA272" s="3">
        <v>34.7</v>
      </c>
      <c r="AB272" s="3" t="s">
        <v>11817</v>
      </c>
      <c r="AC272" s="3">
        <v>87.4</v>
      </c>
      <c r="AD272" s="3" t="s">
        <v>11686</v>
      </c>
      <c r="AE272" s="43">
        <v>37.5</v>
      </c>
    </row>
    <row r="273" ht="29.1" customHeight="1" spans="1:31">
      <c r="A273" s="26" t="s">
        <v>12269</v>
      </c>
      <c r="B273" s="27" t="s">
        <v>231</v>
      </c>
      <c r="C273" s="28" t="s">
        <v>230</v>
      </c>
      <c r="D273" s="27" t="s">
        <v>231</v>
      </c>
      <c r="E273" s="28" cm="1">
        <f ca="1" t="array" ref="E273">SUMPRODUCT(--ISNUMBER(SEARCH(MID(C273,ROW(INDIRECT("1:"&amp;LEN(C273))),1),全球排名!D271)))</f>
        <v>31</v>
      </c>
      <c r="F273" s="29" t="s">
        <v>11566</v>
      </c>
      <c r="G273" s="29" t="s">
        <v>40</v>
      </c>
      <c r="H273" s="30" t="s">
        <v>11592</v>
      </c>
      <c r="I273" s="30" t="s">
        <v>11572</v>
      </c>
      <c r="J273" s="30" t="s">
        <v>11568</v>
      </c>
      <c r="K273" s="30">
        <v>4</v>
      </c>
      <c r="L273" s="30" t="s">
        <v>11573</v>
      </c>
      <c r="M273" s="37">
        <v>37.6</v>
      </c>
      <c r="N273" s="3" t="s">
        <v>11896</v>
      </c>
      <c r="O273" s="37">
        <v>16.6</v>
      </c>
      <c r="P273" s="3" t="s">
        <v>12136</v>
      </c>
      <c r="Q273" s="37">
        <v>14.6</v>
      </c>
      <c r="R273" s="3" t="s">
        <v>11619</v>
      </c>
      <c r="S273" s="38">
        <v>50.3</v>
      </c>
      <c r="T273" s="3" t="s">
        <v>1732</v>
      </c>
      <c r="U273" s="37">
        <v>56.9</v>
      </c>
      <c r="V273" s="3" t="s">
        <v>12067</v>
      </c>
      <c r="W273" s="37">
        <v>49.6</v>
      </c>
      <c r="X273" s="3" t="s">
        <v>1486</v>
      </c>
      <c r="Y273" s="37">
        <v>65.3</v>
      </c>
      <c r="Z273" s="3" t="s">
        <v>1167</v>
      </c>
      <c r="AA273" s="3">
        <v>11.4</v>
      </c>
      <c r="AB273" s="3" t="s">
        <v>11619</v>
      </c>
      <c r="AC273" s="3">
        <v>58.6</v>
      </c>
      <c r="AD273" s="3" t="s">
        <v>11843</v>
      </c>
      <c r="AE273" s="43">
        <v>37.5</v>
      </c>
    </row>
    <row r="274" ht="29.1" customHeight="1" spans="1:31">
      <c r="A274" s="26" t="s">
        <v>12266</v>
      </c>
      <c r="B274" s="27" t="s">
        <v>231</v>
      </c>
      <c r="C274" s="28" t="s">
        <v>341</v>
      </c>
      <c r="D274" s="27" t="s">
        <v>231</v>
      </c>
      <c r="E274" s="28" cm="1">
        <f ca="1" t="array" ref="E274">SUMPRODUCT(--ISNUMBER(SEARCH(MID(C274,ROW(INDIRECT("1:"&amp;LEN(C274))),1),全球排名!D272)))</f>
        <v>18</v>
      </c>
      <c r="F274" s="29" t="s">
        <v>8311</v>
      </c>
      <c r="G274" s="29" t="s">
        <v>96</v>
      </c>
      <c r="H274" s="30" t="s">
        <v>11571</v>
      </c>
      <c r="I274" s="30" t="s">
        <v>11587</v>
      </c>
      <c r="J274" s="30" t="s">
        <v>11568</v>
      </c>
      <c r="K274" s="30">
        <v>5</v>
      </c>
      <c r="L274" s="30" t="s">
        <v>11573</v>
      </c>
      <c r="M274" s="37">
        <v>36.9</v>
      </c>
      <c r="N274" s="3" t="s">
        <v>1033</v>
      </c>
      <c r="O274" s="37">
        <v>38.5</v>
      </c>
      <c r="P274" s="3" t="s">
        <v>11975</v>
      </c>
      <c r="Q274" s="37">
        <v>19.3</v>
      </c>
      <c r="R274" s="3" t="s">
        <v>12270</v>
      </c>
      <c r="S274" s="38">
        <v>31.2</v>
      </c>
      <c r="T274" s="3" t="s">
        <v>11664</v>
      </c>
      <c r="U274" s="37">
        <v>40.5</v>
      </c>
      <c r="V274" s="3" t="s">
        <v>11959</v>
      </c>
      <c r="W274" s="37">
        <v>30.9</v>
      </c>
      <c r="X274" s="3" t="s">
        <v>12271</v>
      </c>
      <c r="Y274" s="37">
        <v>80.9</v>
      </c>
      <c r="Z274" s="3" t="s">
        <v>11644</v>
      </c>
      <c r="AA274" s="3">
        <v>37</v>
      </c>
      <c r="AB274" s="3" t="s">
        <v>11991</v>
      </c>
      <c r="AC274" s="3">
        <v>57.4</v>
      </c>
      <c r="AD274" s="3" t="s">
        <v>12242</v>
      </c>
      <c r="AE274" s="43">
        <v>37.5</v>
      </c>
    </row>
    <row r="275" ht="29.1" customHeight="1" spans="1:31">
      <c r="A275" s="26" t="s">
        <v>12272</v>
      </c>
      <c r="B275" s="27" t="s">
        <v>12102</v>
      </c>
      <c r="C275" s="28" t="s">
        <v>12273</v>
      </c>
      <c r="D275" s="27" t="s">
        <v>12102</v>
      </c>
      <c r="E275" s="28" cm="1">
        <f ca="1" t="array" ref="E275">SUMPRODUCT(--ISNUMBER(SEARCH(MID(C275,ROW(INDIRECT("1:"&amp;LEN(C275))),1),全球排名!D273)))</f>
        <v>35</v>
      </c>
      <c r="F275" s="29" t="s">
        <v>7021</v>
      </c>
      <c r="G275" s="29" t="s">
        <v>642</v>
      </c>
      <c r="H275" s="30" t="s">
        <v>11571</v>
      </c>
      <c r="I275" s="30" t="s">
        <v>11587</v>
      </c>
      <c r="J275" s="30" t="s">
        <v>11568</v>
      </c>
      <c r="K275" s="30">
        <v>4</v>
      </c>
      <c r="L275" s="30" t="s">
        <v>11573</v>
      </c>
      <c r="M275" s="37">
        <v>32.2</v>
      </c>
      <c r="N275" s="3" t="s">
        <v>11844</v>
      </c>
      <c r="O275" s="37">
        <v>43.5</v>
      </c>
      <c r="P275" s="3" t="s">
        <v>821</v>
      </c>
      <c r="Q275" s="37">
        <v>11.8</v>
      </c>
      <c r="R275" s="3" t="s">
        <v>11619</v>
      </c>
      <c r="S275" s="38">
        <v>85.8</v>
      </c>
      <c r="T275" s="3" t="s">
        <v>321</v>
      </c>
      <c r="U275" s="37">
        <v>3.1</v>
      </c>
      <c r="V275" s="3" t="s">
        <v>11619</v>
      </c>
      <c r="W275" s="37">
        <v>1.3</v>
      </c>
      <c r="X275" s="3" t="s">
        <v>11619</v>
      </c>
      <c r="Y275" s="37">
        <v>10.7</v>
      </c>
      <c r="Z275" s="3" t="s">
        <v>11976</v>
      </c>
      <c r="AA275" s="3">
        <v>21.5</v>
      </c>
      <c r="AB275" s="3" t="s">
        <v>12218</v>
      </c>
      <c r="AC275" s="3">
        <v>18</v>
      </c>
      <c r="AD275" s="3" t="s">
        <v>11875</v>
      </c>
      <c r="AE275" s="43">
        <v>37.4</v>
      </c>
    </row>
    <row r="276" ht="29.1" customHeight="1" spans="1:31">
      <c r="A276" s="26" t="s">
        <v>10131</v>
      </c>
      <c r="B276" s="27" t="s">
        <v>378</v>
      </c>
      <c r="C276" s="28" t="s">
        <v>743</v>
      </c>
      <c r="D276" s="27" t="s">
        <v>378</v>
      </c>
      <c r="E276" s="28" cm="1">
        <f ca="1" t="array" ref="E276">SUMPRODUCT(--ISNUMBER(SEARCH(MID(C276,ROW(INDIRECT("1:"&amp;LEN(C276))),1),全球排名!D274)))</f>
        <v>20</v>
      </c>
      <c r="F276" s="29" t="s">
        <v>11632</v>
      </c>
      <c r="G276" s="29" t="s">
        <v>11633</v>
      </c>
      <c r="H276" s="30" t="s">
        <v>11571</v>
      </c>
      <c r="I276" s="30" t="s">
        <v>7183</v>
      </c>
      <c r="J276" s="30" t="s">
        <v>11568</v>
      </c>
      <c r="K276" s="30">
        <v>5</v>
      </c>
      <c r="L276" s="30" t="s">
        <v>11573</v>
      </c>
      <c r="M276" s="37">
        <v>38.4</v>
      </c>
      <c r="N276" s="3" t="s">
        <v>11687</v>
      </c>
      <c r="O276" s="37">
        <v>6.8</v>
      </c>
      <c r="P276" s="3" t="s">
        <v>11949</v>
      </c>
      <c r="Q276" s="37">
        <v>25.6</v>
      </c>
      <c r="R276" s="3" t="s">
        <v>11881</v>
      </c>
      <c r="S276" s="38">
        <v>86.4</v>
      </c>
      <c r="T276" s="3" t="s">
        <v>11701</v>
      </c>
      <c r="U276" s="37">
        <v>7.1</v>
      </c>
      <c r="V276" s="3" t="s">
        <v>11619</v>
      </c>
      <c r="W276" s="37">
        <v>23.3</v>
      </c>
      <c r="X276" s="3" t="s">
        <v>12274</v>
      </c>
      <c r="Y276" s="37">
        <v>22.8</v>
      </c>
      <c r="Z276" s="3" t="s">
        <v>12220</v>
      </c>
      <c r="AA276" s="3">
        <v>12.2</v>
      </c>
      <c r="AB276" s="3" t="s">
        <v>11619</v>
      </c>
      <c r="AC276" s="3">
        <v>30.5</v>
      </c>
      <c r="AD276" s="3" t="s">
        <v>12212</v>
      </c>
      <c r="AE276" s="43">
        <v>37.3</v>
      </c>
    </row>
    <row r="277" ht="29.1" customHeight="1" spans="1:31">
      <c r="A277" s="26" t="s">
        <v>11742</v>
      </c>
      <c r="B277" s="27" t="s">
        <v>378</v>
      </c>
      <c r="C277" s="28" t="s">
        <v>377</v>
      </c>
      <c r="D277" s="27" t="s">
        <v>378</v>
      </c>
      <c r="E277" s="28" cm="1">
        <f ca="1" t="array" ref="E277">SUMPRODUCT(--ISNUMBER(SEARCH(MID(C277,ROW(INDIRECT("1:"&amp;LEN(C277))),1),全球排名!D275)))</f>
        <v>20</v>
      </c>
      <c r="F277" s="29" t="s">
        <v>11570</v>
      </c>
      <c r="G277" s="29" t="s">
        <v>36</v>
      </c>
      <c r="H277" s="30" t="s">
        <v>11571</v>
      </c>
      <c r="I277" s="30" t="s">
        <v>11572</v>
      </c>
      <c r="J277" s="30" t="s">
        <v>11568</v>
      </c>
      <c r="K277" s="30">
        <v>5</v>
      </c>
      <c r="L277" s="30" t="s">
        <v>11573</v>
      </c>
      <c r="M277" s="37">
        <v>21.2</v>
      </c>
      <c r="N277" s="3" t="s">
        <v>12066</v>
      </c>
      <c r="O277" s="37">
        <v>14.2</v>
      </c>
      <c r="P277" s="3" t="s">
        <v>11881</v>
      </c>
      <c r="Q277" s="37">
        <v>36.1</v>
      </c>
      <c r="R277" s="3" t="s">
        <v>12275</v>
      </c>
      <c r="S277" s="38">
        <v>45.3</v>
      </c>
      <c r="T277" s="3" t="s">
        <v>863</v>
      </c>
      <c r="U277" s="37">
        <v>80.8</v>
      </c>
      <c r="V277" s="3" t="s">
        <v>11641</v>
      </c>
      <c r="W277" s="37">
        <v>94.1</v>
      </c>
      <c r="X277" s="3" t="s">
        <v>11856</v>
      </c>
      <c r="Y277" s="37">
        <v>75.7</v>
      </c>
      <c r="Z277" s="3" t="s">
        <v>11780</v>
      </c>
      <c r="AA277" s="3">
        <v>17.8</v>
      </c>
      <c r="AB277" s="3" t="s">
        <v>12276</v>
      </c>
      <c r="AC277" s="3">
        <v>50.9</v>
      </c>
      <c r="AD277" s="3" t="s">
        <v>12239</v>
      </c>
      <c r="AE277" s="43">
        <v>37.3</v>
      </c>
    </row>
    <row r="278" ht="29.1" customHeight="1" spans="1:31">
      <c r="A278" s="26" t="s">
        <v>12089</v>
      </c>
      <c r="B278" s="27" t="s">
        <v>11673</v>
      </c>
      <c r="C278" s="28" t="s">
        <v>8091</v>
      </c>
      <c r="D278" s="27" t="s">
        <v>11673</v>
      </c>
      <c r="E278" s="28" cm="1">
        <f ca="1" t="array" ref="E278">SUMPRODUCT(--ISNUMBER(SEARCH(MID(C278,ROW(INDIRECT("1:"&amp;LEN(C278))),1),全球排名!D276)))</f>
        <v>29</v>
      </c>
      <c r="F278" s="29" t="s">
        <v>11566</v>
      </c>
      <c r="G278" s="29" t="s">
        <v>40</v>
      </c>
      <c r="H278" s="30" t="s">
        <v>11592</v>
      </c>
      <c r="I278" s="30" t="s">
        <v>7183</v>
      </c>
      <c r="J278" s="30" t="s">
        <v>11568</v>
      </c>
      <c r="K278" s="30">
        <v>5</v>
      </c>
      <c r="L278" s="30" t="s">
        <v>11573</v>
      </c>
      <c r="M278" s="37">
        <v>27.8</v>
      </c>
      <c r="N278" s="3" t="s">
        <v>12277</v>
      </c>
      <c r="O278" s="37">
        <v>25</v>
      </c>
      <c r="P278" s="3" t="s">
        <v>12278</v>
      </c>
      <c r="Q278" s="37">
        <v>8.9</v>
      </c>
      <c r="R278" s="3" t="s">
        <v>11619</v>
      </c>
      <c r="S278" s="38">
        <v>67.3</v>
      </c>
      <c r="T278" s="3" t="s">
        <v>2239</v>
      </c>
      <c r="U278" s="37">
        <v>63</v>
      </c>
      <c r="V278" s="3" t="s">
        <v>1953</v>
      </c>
      <c r="W278" s="37">
        <v>15.3</v>
      </c>
      <c r="X278" s="3" t="s">
        <v>12004</v>
      </c>
      <c r="Y278" s="37">
        <v>49.6</v>
      </c>
      <c r="Z278" s="3" t="s">
        <v>11903</v>
      </c>
      <c r="AA278" s="3">
        <v>20.8</v>
      </c>
      <c r="AB278" s="3" t="s">
        <v>11902</v>
      </c>
      <c r="AC278" s="3">
        <v>64.5</v>
      </c>
      <c r="AD278" s="3" t="s">
        <v>12279</v>
      </c>
      <c r="AE278" s="43">
        <v>37.2</v>
      </c>
    </row>
    <row r="279" ht="29.1" customHeight="1" spans="1:31">
      <c r="A279" s="26" t="s">
        <v>1953</v>
      </c>
      <c r="B279" s="27" t="s">
        <v>394</v>
      </c>
      <c r="C279" s="28" t="s">
        <v>393</v>
      </c>
      <c r="D279" s="27" t="s">
        <v>394</v>
      </c>
      <c r="E279" s="28" cm="1">
        <f ca="1" t="array" ref="E279">SUMPRODUCT(--ISNUMBER(SEARCH(MID(C279,ROW(INDIRECT("1:"&amp;LEN(C279))),1),全球排名!D277)))</f>
        <v>31</v>
      </c>
      <c r="F279" s="29" t="s">
        <v>11632</v>
      </c>
      <c r="G279" s="29" t="s">
        <v>11633</v>
      </c>
      <c r="H279" s="30" t="s">
        <v>11592</v>
      </c>
      <c r="I279" s="30" t="s">
        <v>11572</v>
      </c>
      <c r="J279" s="30" t="s">
        <v>11568</v>
      </c>
      <c r="K279" s="30">
        <v>4</v>
      </c>
      <c r="L279" s="30" t="s">
        <v>11573</v>
      </c>
      <c r="M279" s="37">
        <v>22.7</v>
      </c>
      <c r="N279" s="3" t="s">
        <v>12278</v>
      </c>
      <c r="O279" s="37">
        <v>29.2</v>
      </c>
      <c r="P279" s="3" t="s">
        <v>11646</v>
      </c>
      <c r="Q279" s="37">
        <v>10</v>
      </c>
      <c r="R279" s="3" t="s">
        <v>11619</v>
      </c>
      <c r="S279" s="38">
        <v>99.3</v>
      </c>
      <c r="T279" s="3" t="s">
        <v>56</v>
      </c>
      <c r="U279" s="37">
        <v>5.5</v>
      </c>
      <c r="V279" s="3" t="s">
        <v>11619</v>
      </c>
      <c r="W279" s="37">
        <v>3.2</v>
      </c>
      <c r="X279" s="3" t="s">
        <v>11619</v>
      </c>
      <c r="Y279" s="37">
        <v>45.4</v>
      </c>
      <c r="Z279" s="3" t="s">
        <v>12152</v>
      </c>
      <c r="AA279" s="3">
        <v>16.8</v>
      </c>
      <c r="AB279" s="3" t="s">
        <v>12012</v>
      </c>
      <c r="AC279" s="3">
        <v>27.1</v>
      </c>
      <c r="AD279" s="3" t="s">
        <v>1292</v>
      </c>
      <c r="AE279" s="43">
        <v>37.1</v>
      </c>
    </row>
    <row r="280" ht="29.1" customHeight="1" spans="1:31">
      <c r="A280" s="26" t="s">
        <v>12094</v>
      </c>
      <c r="B280" s="27" t="s">
        <v>2023</v>
      </c>
      <c r="C280" s="28" t="s">
        <v>2022</v>
      </c>
      <c r="D280" s="27" t="s">
        <v>2023</v>
      </c>
      <c r="E280" s="28" cm="1">
        <f ca="1" t="array" ref="E280">SUMPRODUCT(--ISNUMBER(SEARCH(MID(C280,ROW(INDIRECT("1:"&amp;LEN(C280))),1),全球排名!D278)))</f>
        <v>18</v>
      </c>
      <c r="F280" s="29" t="s">
        <v>11968</v>
      </c>
      <c r="G280" s="29" t="s">
        <v>405</v>
      </c>
      <c r="H280" s="30" t="s">
        <v>11592</v>
      </c>
      <c r="I280" s="30" t="s">
        <v>11572</v>
      </c>
      <c r="J280" s="30" t="s">
        <v>11568</v>
      </c>
      <c r="K280" s="30">
        <v>4</v>
      </c>
      <c r="L280" s="30" t="s">
        <v>11573</v>
      </c>
      <c r="M280" s="37">
        <v>51.2</v>
      </c>
      <c r="N280" s="3" t="s">
        <v>11626</v>
      </c>
      <c r="O280" s="37">
        <v>12.7</v>
      </c>
      <c r="P280" s="3" t="s">
        <v>11949</v>
      </c>
      <c r="Q280" s="37">
        <v>5.6</v>
      </c>
      <c r="R280" s="3" t="s">
        <v>11619</v>
      </c>
      <c r="S280" s="38">
        <v>47.8</v>
      </c>
      <c r="T280" s="3" t="s">
        <v>2677</v>
      </c>
      <c r="U280" s="37">
        <v>7.5</v>
      </c>
      <c r="V280" s="3" t="s">
        <v>11619</v>
      </c>
      <c r="W280" s="37">
        <v>6.8</v>
      </c>
      <c r="X280" s="3" t="s">
        <v>11619</v>
      </c>
      <c r="Y280" s="37">
        <v>59</v>
      </c>
      <c r="Z280" s="3" t="s">
        <v>324</v>
      </c>
      <c r="AA280" s="3">
        <v>24.2</v>
      </c>
      <c r="AB280" s="3" t="s">
        <v>12280</v>
      </c>
      <c r="AC280" s="3">
        <v>92.1</v>
      </c>
      <c r="AD280" s="3" t="s">
        <v>11894</v>
      </c>
      <c r="AE280" s="43">
        <v>37</v>
      </c>
    </row>
    <row r="281" ht="29.1" customHeight="1" spans="1:31">
      <c r="A281" s="26" t="s">
        <v>12240</v>
      </c>
      <c r="B281" s="27" t="s">
        <v>2023</v>
      </c>
      <c r="C281" s="28" t="s">
        <v>2163</v>
      </c>
      <c r="D281" s="27" t="s">
        <v>2023</v>
      </c>
      <c r="E281" s="28" cm="1">
        <f ca="1" t="array" ref="E281">SUMPRODUCT(--ISNUMBER(SEARCH(MID(C281,ROW(INDIRECT("1:"&amp;LEN(C281))),1),全球排名!D279)))</f>
        <v>21</v>
      </c>
      <c r="F281" s="29" t="s">
        <v>11570</v>
      </c>
      <c r="G281" s="29" t="s">
        <v>36</v>
      </c>
      <c r="H281" s="30" t="s">
        <v>11571</v>
      </c>
      <c r="I281" s="30" t="s">
        <v>7183</v>
      </c>
      <c r="J281" s="30" t="s">
        <v>11568</v>
      </c>
      <c r="K281" s="30">
        <v>4</v>
      </c>
      <c r="L281" s="30" t="s">
        <v>11573</v>
      </c>
      <c r="M281" s="37">
        <v>26.3</v>
      </c>
      <c r="N281" s="3" t="s">
        <v>1523</v>
      </c>
      <c r="O281" s="37">
        <v>34.6</v>
      </c>
      <c r="P281" s="3" t="s">
        <v>11933</v>
      </c>
      <c r="Q281" s="37">
        <v>17.7</v>
      </c>
      <c r="R281" s="3" t="s">
        <v>11619</v>
      </c>
      <c r="S281" s="38">
        <v>33.7</v>
      </c>
      <c r="T281" s="3" t="s">
        <v>12127</v>
      </c>
      <c r="U281" s="37">
        <v>93.3</v>
      </c>
      <c r="V281" s="3" t="s">
        <v>11658</v>
      </c>
      <c r="W281" s="37">
        <v>67</v>
      </c>
      <c r="X281" s="3" t="s">
        <v>12023</v>
      </c>
      <c r="Y281" s="37">
        <v>61.6</v>
      </c>
      <c r="Z281" s="3" t="s">
        <v>1033</v>
      </c>
      <c r="AA281" s="3">
        <v>24</v>
      </c>
      <c r="AB281" s="3" t="s">
        <v>11636</v>
      </c>
      <c r="AC281" s="3">
        <v>59.2</v>
      </c>
      <c r="AD281" s="3" t="s">
        <v>12281</v>
      </c>
      <c r="AE281" s="43">
        <v>37</v>
      </c>
    </row>
    <row r="282" ht="29.1" customHeight="1" spans="1:31">
      <c r="A282" s="26" t="s">
        <v>12282</v>
      </c>
      <c r="B282" s="27" t="s">
        <v>427</v>
      </c>
      <c r="C282" s="28" t="s">
        <v>2920</v>
      </c>
      <c r="D282" s="27" t="s">
        <v>427</v>
      </c>
      <c r="E282" s="28" cm="1">
        <f ca="1" t="array" ref="E282">SUMPRODUCT(--ISNUMBER(SEARCH(MID(C282,ROW(INDIRECT("1:"&amp;LEN(C282))),1),全球排名!D280)))</f>
        <v>29</v>
      </c>
      <c r="F282" s="29" t="s">
        <v>7021</v>
      </c>
      <c r="G282" s="29" t="s">
        <v>642</v>
      </c>
      <c r="H282" s="30" t="s">
        <v>11567</v>
      </c>
      <c r="I282" s="30" t="s">
        <v>7183</v>
      </c>
      <c r="J282" s="30" t="s">
        <v>11568</v>
      </c>
      <c r="K282" s="30">
        <v>4</v>
      </c>
      <c r="L282" s="30" t="s">
        <v>11573</v>
      </c>
      <c r="M282" s="37">
        <v>34.7</v>
      </c>
      <c r="N282" s="3" t="s">
        <v>12088</v>
      </c>
      <c r="O282" s="37">
        <v>49.3</v>
      </c>
      <c r="P282" s="3" t="s">
        <v>11706</v>
      </c>
      <c r="Q282" s="37">
        <v>14.2</v>
      </c>
      <c r="R282" s="3" t="s">
        <v>11619</v>
      </c>
      <c r="S282" s="38">
        <v>75.5</v>
      </c>
      <c r="T282" s="3" t="s">
        <v>11600</v>
      </c>
      <c r="U282" s="37">
        <v>2.1</v>
      </c>
      <c r="V282" s="3" t="s">
        <v>11619</v>
      </c>
      <c r="W282" s="37">
        <v>1.1</v>
      </c>
      <c r="X282" s="3" t="s">
        <v>11619</v>
      </c>
      <c r="Y282" s="37">
        <v>3.3</v>
      </c>
      <c r="Z282" s="3" t="s">
        <v>11619</v>
      </c>
      <c r="AA282" s="3">
        <v>20.6</v>
      </c>
      <c r="AB282" s="3" t="s">
        <v>11873</v>
      </c>
      <c r="AC282" s="3">
        <v>21.8</v>
      </c>
      <c r="AD282" s="3" t="s">
        <v>12283</v>
      </c>
      <c r="AE282" s="43">
        <v>36.9</v>
      </c>
    </row>
    <row r="283" ht="29.1" customHeight="1" spans="1:31">
      <c r="A283" s="26" t="s">
        <v>12284</v>
      </c>
      <c r="B283" s="27" t="s">
        <v>427</v>
      </c>
      <c r="C283" s="28" t="s">
        <v>426</v>
      </c>
      <c r="D283" s="27" t="s">
        <v>427</v>
      </c>
      <c r="E283" s="28" cm="1">
        <f ca="1" t="array" ref="E283">SUMPRODUCT(--ISNUMBER(SEARCH(MID(C283,ROW(INDIRECT("1:"&amp;LEN(C283))),1),全球排名!D281)))</f>
        <v>16</v>
      </c>
      <c r="F283" s="29" t="s">
        <v>11566</v>
      </c>
      <c r="G283" s="29" t="s">
        <v>40</v>
      </c>
      <c r="H283" s="30" t="s">
        <v>11571</v>
      </c>
      <c r="I283" s="30" t="s">
        <v>11572</v>
      </c>
      <c r="J283" s="30" t="s">
        <v>11568</v>
      </c>
      <c r="K283" s="30">
        <v>4</v>
      </c>
      <c r="L283" s="30" t="s">
        <v>11569</v>
      </c>
      <c r="M283" s="37">
        <v>20.1</v>
      </c>
      <c r="N283" s="3" t="s">
        <v>11665</v>
      </c>
      <c r="O283" s="37">
        <v>44.7</v>
      </c>
      <c r="P283" s="3" t="s">
        <v>11716</v>
      </c>
      <c r="Q283" s="37">
        <v>76.8</v>
      </c>
      <c r="R283" s="3" t="s">
        <v>11639</v>
      </c>
      <c r="S283" s="38">
        <v>19.2</v>
      </c>
      <c r="T283" s="3" t="s">
        <v>12091</v>
      </c>
      <c r="U283" s="37">
        <v>84.2</v>
      </c>
      <c r="V283" s="3" t="s">
        <v>1638</v>
      </c>
      <c r="W283" s="37">
        <v>22.8</v>
      </c>
      <c r="X283" s="3" t="s">
        <v>12118</v>
      </c>
      <c r="Y283" s="37">
        <v>55</v>
      </c>
      <c r="Z283" s="3" t="s">
        <v>1573</v>
      </c>
      <c r="AA283" s="3">
        <v>37</v>
      </c>
      <c r="AB283" s="3" t="s">
        <v>11716</v>
      </c>
      <c r="AC283" s="3">
        <v>50.6</v>
      </c>
      <c r="AD283" s="3" t="s">
        <v>12103</v>
      </c>
      <c r="AE283" s="43">
        <v>36.9</v>
      </c>
    </row>
    <row r="284" ht="29.1" customHeight="1" spans="1:31">
      <c r="A284" s="26" t="s">
        <v>12232</v>
      </c>
      <c r="B284" s="27" t="s">
        <v>2046</v>
      </c>
      <c r="C284" s="28" t="s">
        <v>2045</v>
      </c>
      <c r="D284" s="27" t="s">
        <v>2046</v>
      </c>
      <c r="E284" s="28" cm="1">
        <f ca="1" t="array" ref="E284">SUMPRODUCT(--ISNUMBER(SEARCH(MID(C284,ROW(INDIRECT("1:"&amp;LEN(C284))),1),全球排名!D282)))</f>
        <v>19</v>
      </c>
      <c r="F284" s="29" t="s">
        <v>12033</v>
      </c>
      <c r="G284" s="29" t="s">
        <v>402</v>
      </c>
      <c r="H284" s="30" t="s">
        <v>11571</v>
      </c>
      <c r="I284" s="30" t="s">
        <v>11572</v>
      </c>
      <c r="J284" s="30" t="s">
        <v>7220</v>
      </c>
      <c r="K284" s="30">
        <v>4</v>
      </c>
      <c r="L284" s="30" t="s">
        <v>11569</v>
      </c>
      <c r="M284" s="37">
        <v>29</v>
      </c>
      <c r="N284" s="3" t="s">
        <v>2965</v>
      </c>
      <c r="O284" s="37">
        <v>61.2</v>
      </c>
      <c r="P284" s="3" t="s">
        <v>11782</v>
      </c>
      <c r="Q284" s="37">
        <v>56.5</v>
      </c>
      <c r="R284" s="3" t="s">
        <v>2444</v>
      </c>
      <c r="S284" s="38">
        <v>15.1</v>
      </c>
      <c r="T284" s="3" t="s">
        <v>11714</v>
      </c>
      <c r="U284" s="37">
        <v>25.2</v>
      </c>
      <c r="V284" s="3" t="s">
        <v>11928</v>
      </c>
      <c r="W284" s="37">
        <v>74.8</v>
      </c>
      <c r="X284" s="3" t="s">
        <v>11942</v>
      </c>
      <c r="Y284" s="37">
        <v>28.9</v>
      </c>
      <c r="Z284" s="3" t="s">
        <v>1125</v>
      </c>
      <c r="AA284" s="3">
        <v>28.4</v>
      </c>
      <c r="AB284" s="3" t="s">
        <v>11784</v>
      </c>
      <c r="AC284" s="3">
        <v>45.6</v>
      </c>
      <c r="AD284" s="3" t="s">
        <v>12251</v>
      </c>
      <c r="AE284" s="43">
        <v>36.8</v>
      </c>
    </row>
    <row r="285" ht="29.1" customHeight="1" spans="1:31">
      <c r="A285" s="26" t="s">
        <v>12269</v>
      </c>
      <c r="B285" s="27" t="s">
        <v>1801</v>
      </c>
      <c r="C285" s="28" t="s">
        <v>10650</v>
      </c>
      <c r="D285" s="27" t="s">
        <v>1801</v>
      </c>
      <c r="E285" s="28" cm="1">
        <f ca="1" t="array" ref="E285">SUMPRODUCT(--ISNUMBER(SEARCH(MID(C285,ROW(INDIRECT("1:"&amp;LEN(C285))),1),全球排名!D283)))</f>
        <v>24</v>
      </c>
      <c r="F285" s="29" t="s">
        <v>26</v>
      </c>
      <c r="G285" s="29" t="s">
        <v>568</v>
      </c>
      <c r="H285" s="30" t="s">
        <v>11571</v>
      </c>
      <c r="I285" s="30" t="s">
        <v>7183</v>
      </c>
      <c r="J285" s="30" t="s">
        <v>11568</v>
      </c>
      <c r="K285" s="30">
        <v>5</v>
      </c>
      <c r="L285" s="30" t="s">
        <v>11573</v>
      </c>
      <c r="M285" s="37">
        <v>41</v>
      </c>
      <c r="N285" s="3" t="s">
        <v>11751</v>
      </c>
      <c r="O285" s="37">
        <v>65.6</v>
      </c>
      <c r="P285" s="3" t="s">
        <v>291</v>
      </c>
      <c r="Q285" s="37">
        <v>65.6</v>
      </c>
      <c r="R285" s="3" t="s">
        <v>420</v>
      </c>
      <c r="S285" s="38">
        <v>2.5</v>
      </c>
      <c r="T285" s="3" t="s">
        <v>11619</v>
      </c>
      <c r="U285" s="37">
        <v>84.4</v>
      </c>
      <c r="V285" s="3" t="s">
        <v>2478</v>
      </c>
      <c r="W285" s="37">
        <v>2.3</v>
      </c>
      <c r="X285" s="3" t="s">
        <v>11619</v>
      </c>
      <c r="Y285" s="37">
        <v>1.2</v>
      </c>
      <c r="Z285" s="3" t="s">
        <v>11619</v>
      </c>
      <c r="AA285" s="3">
        <v>35.7</v>
      </c>
      <c r="AB285" s="3" t="s">
        <v>12162</v>
      </c>
      <c r="AC285" s="3">
        <v>21.2</v>
      </c>
      <c r="AD285" s="3" t="s">
        <v>12285</v>
      </c>
      <c r="AE285" s="43">
        <v>36.6</v>
      </c>
    </row>
    <row r="286" ht="29.1" customHeight="1" spans="1:31">
      <c r="A286" s="26" t="s">
        <v>288</v>
      </c>
      <c r="B286" s="27" t="s">
        <v>1801</v>
      </c>
      <c r="C286" s="28" t="s">
        <v>1800</v>
      </c>
      <c r="D286" s="27" t="s">
        <v>1801</v>
      </c>
      <c r="E286" s="28" cm="1">
        <f ca="1" t="array" ref="E286">SUMPRODUCT(--ISNUMBER(SEARCH(MID(C286,ROW(INDIRECT("1:"&amp;LEN(C286))),1),全球排名!D284)))</f>
        <v>20</v>
      </c>
      <c r="F286" s="29" t="s">
        <v>11948</v>
      </c>
      <c r="G286" s="29" t="s">
        <v>302</v>
      </c>
      <c r="H286" s="30" t="s">
        <v>11571</v>
      </c>
      <c r="I286" s="30" t="s">
        <v>11572</v>
      </c>
      <c r="J286" s="30" t="s">
        <v>11568</v>
      </c>
      <c r="K286" s="30">
        <v>3</v>
      </c>
      <c r="L286" s="30" t="s">
        <v>11573</v>
      </c>
      <c r="M286" s="37">
        <v>32.7</v>
      </c>
      <c r="N286" s="3" t="s">
        <v>11812</v>
      </c>
      <c r="O286" s="37">
        <v>5.4</v>
      </c>
      <c r="P286" s="3" t="s">
        <v>11949</v>
      </c>
      <c r="Q286" s="37">
        <v>67.1</v>
      </c>
      <c r="R286" s="3" t="s">
        <v>12115</v>
      </c>
      <c r="S286" s="38">
        <v>31.2</v>
      </c>
      <c r="T286" s="3" t="s">
        <v>1989</v>
      </c>
      <c r="U286" s="37">
        <v>92.3</v>
      </c>
      <c r="V286" s="3" t="s">
        <v>11965</v>
      </c>
      <c r="W286" s="37">
        <v>14.3</v>
      </c>
      <c r="X286" s="3" t="s">
        <v>11714</v>
      </c>
      <c r="Y286" s="37">
        <v>69.3</v>
      </c>
      <c r="Z286" s="3" t="s">
        <v>11815</v>
      </c>
      <c r="AA286" s="3">
        <v>23.6</v>
      </c>
      <c r="AB286" s="3" t="s">
        <v>12286</v>
      </c>
      <c r="AC286" s="3">
        <v>57.7</v>
      </c>
      <c r="AD286" s="3" t="s">
        <v>12231</v>
      </c>
      <c r="AE286" s="43">
        <v>36.6</v>
      </c>
    </row>
    <row r="287" ht="29.1" customHeight="1" spans="1:31">
      <c r="A287" s="26" t="s">
        <v>12287</v>
      </c>
      <c r="B287" s="27" t="s">
        <v>1573</v>
      </c>
      <c r="C287" s="28" t="s">
        <v>1572</v>
      </c>
      <c r="D287" s="27" t="s">
        <v>1573</v>
      </c>
      <c r="E287" s="28" cm="1">
        <f ca="1" t="array" ref="E287">SUMPRODUCT(--ISNUMBER(SEARCH(MID(C287,ROW(INDIRECT("1:"&amp;LEN(C287))),1),全球排名!D285)))</f>
        <v>21</v>
      </c>
      <c r="F287" s="29" t="s">
        <v>12084</v>
      </c>
      <c r="G287" s="29" t="s">
        <v>366</v>
      </c>
      <c r="H287" s="30" t="s">
        <v>11571</v>
      </c>
      <c r="I287" s="30" t="s">
        <v>11572</v>
      </c>
      <c r="J287" s="30" t="s">
        <v>11568</v>
      </c>
      <c r="K287" s="30">
        <v>5</v>
      </c>
      <c r="L287" s="30" t="s">
        <v>11573</v>
      </c>
      <c r="M287" s="37">
        <v>25</v>
      </c>
      <c r="N287" s="3" t="s">
        <v>12052</v>
      </c>
      <c r="O287" s="37">
        <v>39.4</v>
      </c>
      <c r="P287" s="3" t="s">
        <v>12087</v>
      </c>
      <c r="Q287" s="37">
        <v>3.1</v>
      </c>
      <c r="R287" s="3" t="s">
        <v>11619</v>
      </c>
      <c r="S287" s="38">
        <v>59.9</v>
      </c>
      <c r="T287" s="3" t="s">
        <v>2072</v>
      </c>
      <c r="U287" s="37">
        <v>20</v>
      </c>
      <c r="V287" s="3" t="s">
        <v>12227</v>
      </c>
      <c r="W287" s="37">
        <v>7.8</v>
      </c>
      <c r="X287" s="3" t="s">
        <v>11619</v>
      </c>
      <c r="Y287" s="37">
        <v>92</v>
      </c>
      <c r="Z287" s="3" t="s">
        <v>10072</v>
      </c>
      <c r="AA287" s="3">
        <v>50.1</v>
      </c>
      <c r="AB287" s="3" t="s">
        <v>11729</v>
      </c>
      <c r="AC287" s="3">
        <v>44.1</v>
      </c>
      <c r="AD287" s="3" t="s">
        <v>11746</v>
      </c>
      <c r="AE287" s="43">
        <v>36.5</v>
      </c>
    </row>
    <row r="288" ht="29.1" customHeight="1" spans="1:31">
      <c r="A288" s="26" t="s">
        <v>12259</v>
      </c>
      <c r="B288" s="27" t="s">
        <v>2677</v>
      </c>
      <c r="C288" s="28" t="s">
        <v>2676</v>
      </c>
      <c r="D288" s="27" t="s">
        <v>2677</v>
      </c>
      <c r="E288" s="28" cm="1">
        <f ca="1" t="array" ref="E288">SUMPRODUCT(--ISNUMBER(SEARCH(MID(C288,ROW(INDIRECT("1:"&amp;LEN(C288))),1),全球排名!D286)))</f>
        <v>17</v>
      </c>
      <c r="F288" s="29" t="s">
        <v>11797</v>
      </c>
      <c r="G288" s="29" t="s">
        <v>572</v>
      </c>
      <c r="H288" s="30" t="s">
        <v>11624</v>
      </c>
      <c r="I288" s="30" t="s">
        <v>11587</v>
      </c>
      <c r="J288" s="30" t="s">
        <v>11568</v>
      </c>
      <c r="K288" s="30">
        <v>2</v>
      </c>
      <c r="L288" s="30" t="s">
        <v>12288</v>
      </c>
      <c r="M288" s="37">
        <v>24</v>
      </c>
      <c r="N288" s="3" t="s">
        <v>12286</v>
      </c>
      <c r="O288" s="37">
        <v>82.8</v>
      </c>
      <c r="P288" s="3" t="s">
        <v>11653</v>
      </c>
      <c r="Q288" s="37">
        <v>63.3</v>
      </c>
      <c r="R288" s="3" t="s">
        <v>11607</v>
      </c>
      <c r="S288" s="38">
        <v>8.5</v>
      </c>
      <c r="T288" s="3" t="s">
        <v>11619</v>
      </c>
      <c r="U288" s="37">
        <v>54.1</v>
      </c>
      <c r="V288" s="3" t="s">
        <v>11908</v>
      </c>
      <c r="W288" s="37">
        <v>98.8</v>
      </c>
      <c r="X288" s="3" t="s">
        <v>190</v>
      </c>
      <c r="Y288" s="37">
        <v>3.8</v>
      </c>
      <c r="Z288" s="3" t="s">
        <v>11619</v>
      </c>
      <c r="AA288" s="3">
        <v>10.5</v>
      </c>
      <c r="AB288" s="3" t="s">
        <v>11619</v>
      </c>
      <c r="AC288" s="3">
        <v>2.3</v>
      </c>
      <c r="AD288" s="3" t="s">
        <v>11619</v>
      </c>
      <c r="AE288" s="43">
        <v>36.2</v>
      </c>
    </row>
    <row r="289" ht="29.1" customHeight="1" spans="1:31">
      <c r="A289" s="26" t="s">
        <v>2221</v>
      </c>
      <c r="B289" s="27" t="s">
        <v>1598</v>
      </c>
      <c r="C289" s="28" t="s">
        <v>2733</v>
      </c>
      <c r="D289" s="27" t="s">
        <v>1598</v>
      </c>
      <c r="E289" s="28" cm="1">
        <f ca="1" t="array" ref="E289">SUMPRODUCT(--ISNUMBER(SEARCH(MID(C289,ROW(INDIRECT("1:"&amp;LEN(C289))),1),全球排名!D287)))</f>
        <v>36</v>
      </c>
      <c r="F289" s="29" t="s">
        <v>7021</v>
      </c>
      <c r="G289" s="29" t="s">
        <v>642</v>
      </c>
      <c r="H289" s="30" t="s">
        <v>11567</v>
      </c>
      <c r="I289" s="30" t="s">
        <v>7183</v>
      </c>
      <c r="J289" s="30" t="s">
        <v>11568</v>
      </c>
      <c r="K289" s="30">
        <v>4</v>
      </c>
      <c r="L289" s="30" t="s">
        <v>11573</v>
      </c>
      <c r="M289" s="37">
        <v>40.1</v>
      </c>
      <c r="N289" s="3" t="s">
        <v>1248</v>
      </c>
      <c r="O289" s="37">
        <v>55.9</v>
      </c>
      <c r="P289" s="3" t="s">
        <v>11730</v>
      </c>
      <c r="Q289" s="37">
        <v>26.6</v>
      </c>
      <c r="R289" s="3" t="s">
        <v>12289</v>
      </c>
      <c r="S289" s="38">
        <v>54.7</v>
      </c>
      <c r="T289" s="3" t="s">
        <v>1033</v>
      </c>
      <c r="U289" s="37">
        <v>2.6</v>
      </c>
      <c r="V289" s="3" t="s">
        <v>11619</v>
      </c>
      <c r="W289" s="37">
        <v>1.4</v>
      </c>
      <c r="X289" s="3" t="s">
        <v>11619</v>
      </c>
      <c r="Y289" s="37">
        <v>2.7</v>
      </c>
      <c r="Z289" s="3" t="s">
        <v>11619</v>
      </c>
      <c r="AA289" s="3">
        <v>26</v>
      </c>
      <c r="AB289" s="3" t="s">
        <v>11903</v>
      </c>
      <c r="AC289" s="3">
        <v>6.5</v>
      </c>
      <c r="AD289" s="3" t="s">
        <v>11619</v>
      </c>
      <c r="AE289" s="43">
        <v>36.1</v>
      </c>
    </row>
    <row r="290" ht="29.1" customHeight="1" spans="1:31">
      <c r="A290" s="26" t="s">
        <v>12284</v>
      </c>
      <c r="B290" s="27" t="s">
        <v>1598</v>
      </c>
      <c r="C290" s="28" t="s">
        <v>1597</v>
      </c>
      <c r="D290" s="27" t="s">
        <v>1598</v>
      </c>
      <c r="E290" s="28" cm="1">
        <f ca="1" t="array" ref="E290">SUMPRODUCT(--ISNUMBER(SEARCH(MID(C290,ROW(INDIRECT("1:"&amp;LEN(C290))),1),全球排名!D288)))</f>
        <v>28</v>
      </c>
      <c r="F290" s="29" t="s">
        <v>8491</v>
      </c>
      <c r="G290" s="29" t="s">
        <v>121</v>
      </c>
      <c r="H290" s="30" t="s">
        <v>11571</v>
      </c>
      <c r="I290" s="30" t="s">
        <v>7183</v>
      </c>
      <c r="J290" s="30" t="s">
        <v>11568</v>
      </c>
      <c r="K290" s="30">
        <v>3</v>
      </c>
      <c r="L290" s="30" t="s">
        <v>11573</v>
      </c>
      <c r="M290" s="37">
        <v>13.4</v>
      </c>
      <c r="N290" s="3" t="s">
        <v>11949</v>
      </c>
      <c r="O290" s="37">
        <v>12</v>
      </c>
      <c r="P290" s="3" t="s">
        <v>11949</v>
      </c>
      <c r="Q290" s="37">
        <v>11</v>
      </c>
      <c r="R290" s="3" t="s">
        <v>11619</v>
      </c>
      <c r="S290" s="38">
        <v>89.5</v>
      </c>
      <c r="T290" s="3" t="s">
        <v>11647</v>
      </c>
      <c r="U290" s="37">
        <v>97.9</v>
      </c>
      <c r="V290" s="3" t="s">
        <v>11702</v>
      </c>
      <c r="W290" s="37">
        <v>65.5</v>
      </c>
      <c r="X290" s="3" t="s">
        <v>11910</v>
      </c>
      <c r="Y290" s="37">
        <v>23.9</v>
      </c>
      <c r="Z290" s="3" t="s">
        <v>12247</v>
      </c>
      <c r="AA290" s="3">
        <v>10.8</v>
      </c>
      <c r="AB290" s="3" t="s">
        <v>11619</v>
      </c>
      <c r="AC290" s="3">
        <v>25.8</v>
      </c>
      <c r="AD290" s="3" t="s">
        <v>11927</v>
      </c>
      <c r="AE290" s="43">
        <v>36.1</v>
      </c>
    </row>
    <row r="291" ht="29.1" customHeight="1" spans="1:31">
      <c r="A291" s="26" t="s">
        <v>10131</v>
      </c>
      <c r="B291" s="27" t="s">
        <v>1598</v>
      </c>
      <c r="C291" s="28" t="s">
        <v>2435</v>
      </c>
      <c r="D291" s="27" t="s">
        <v>1598</v>
      </c>
      <c r="E291" s="28" cm="1">
        <f ca="1" t="array" ref="E291">SUMPRODUCT(--ISNUMBER(SEARCH(MID(C291,ROW(INDIRECT("1:"&amp;LEN(C291))),1),全球排名!D289)))</f>
        <v>21</v>
      </c>
      <c r="F291" s="29" t="s">
        <v>11566</v>
      </c>
      <c r="G291" s="29" t="s">
        <v>40</v>
      </c>
      <c r="H291" s="30" t="s">
        <v>11592</v>
      </c>
      <c r="I291" s="30" t="s">
        <v>11572</v>
      </c>
      <c r="J291" s="30" t="s">
        <v>11568</v>
      </c>
      <c r="K291" s="30">
        <v>5</v>
      </c>
      <c r="L291" s="30" t="s">
        <v>11573</v>
      </c>
      <c r="M291" s="38">
        <v>38.5</v>
      </c>
      <c r="N291" s="3" t="s">
        <v>11641</v>
      </c>
      <c r="O291" s="38">
        <v>18.4</v>
      </c>
      <c r="P291" s="3" t="s">
        <v>12290</v>
      </c>
      <c r="Q291" s="38">
        <v>72.5</v>
      </c>
      <c r="R291" s="3" t="s">
        <v>11706</v>
      </c>
      <c r="S291" s="38">
        <v>19.5</v>
      </c>
      <c r="T291" s="3" t="s">
        <v>12291</v>
      </c>
      <c r="U291" s="38">
        <v>11</v>
      </c>
      <c r="V291" s="3" t="s">
        <v>11619</v>
      </c>
      <c r="W291" s="38">
        <v>9.3</v>
      </c>
      <c r="X291" s="3" t="s">
        <v>11619</v>
      </c>
      <c r="Y291" s="38">
        <v>88</v>
      </c>
      <c r="Z291" s="3" t="s">
        <v>11599</v>
      </c>
      <c r="AA291" s="3">
        <v>31</v>
      </c>
      <c r="AB291" s="3" t="s">
        <v>2469</v>
      </c>
      <c r="AC291" s="3">
        <v>71.5</v>
      </c>
      <c r="AD291" s="3" t="s">
        <v>12043</v>
      </c>
      <c r="AE291" s="44">
        <v>36.1</v>
      </c>
    </row>
    <row r="292" ht="29.1" customHeight="1" spans="1:31">
      <c r="A292" s="26" t="s">
        <v>12096</v>
      </c>
      <c r="B292" s="27" t="s">
        <v>1598</v>
      </c>
      <c r="C292" s="28" t="s">
        <v>1654</v>
      </c>
      <c r="D292" s="27" t="s">
        <v>1598</v>
      </c>
      <c r="E292" s="28" cm="1">
        <f ca="1" t="array" ref="E292">SUMPRODUCT(--ISNUMBER(SEARCH(MID(C292,ROW(INDIRECT("1:"&amp;LEN(C292))),1),全球排名!D290)))</f>
        <v>17</v>
      </c>
      <c r="F292" s="29" t="s">
        <v>11632</v>
      </c>
      <c r="G292" s="29" t="s">
        <v>11633</v>
      </c>
      <c r="H292" s="30" t="s">
        <v>11571</v>
      </c>
      <c r="I292" s="30" t="s">
        <v>7183</v>
      </c>
      <c r="J292" s="30" t="s">
        <v>11568</v>
      </c>
      <c r="K292" s="30">
        <v>4</v>
      </c>
      <c r="L292" s="30" t="s">
        <v>11573</v>
      </c>
      <c r="M292" s="37">
        <v>18.7</v>
      </c>
      <c r="N292" s="3" t="s">
        <v>11667</v>
      </c>
      <c r="O292" s="37">
        <v>8.6</v>
      </c>
      <c r="P292" s="3" t="s">
        <v>11949</v>
      </c>
      <c r="Q292" s="37">
        <v>34.7</v>
      </c>
      <c r="R292" s="3" t="s">
        <v>12292</v>
      </c>
      <c r="S292" s="38">
        <v>98.2</v>
      </c>
      <c r="T292" s="3" t="s">
        <v>11622</v>
      </c>
      <c r="U292" s="37">
        <v>24.3</v>
      </c>
      <c r="V292" s="3" t="s">
        <v>12191</v>
      </c>
      <c r="W292" s="37">
        <v>27.4</v>
      </c>
      <c r="X292" s="3" t="s">
        <v>12170</v>
      </c>
      <c r="Y292" s="37">
        <v>18.6</v>
      </c>
      <c r="Z292" s="3" t="s">
        <v>12044</v>
      </c>
      <c r="AA292" s="3">
        <v>24</v>
      </c>
      <c r="AB292" s="3" t="s">
        <v>12052</v>
      </c>
      <c r="AC292" s="3">
        <v>25.6</v>
      </c>
      <c r="AD292" s="3" t="s">
        <v>12013</v>
      </c>
      <c r="AE292" s="43">
        <v>36.1</v>
      </c>
    </row>
    <row r="293" ht="29.1" customHeight="1" spans="1:31">
      <c r="A293" s="26" t="s">
        <v>12272</v>
      </c>
      <c r="B293" s="27" t="s">
        <v>11775</v>
      </c>
      <c r="C293" s="28" t="s">
        <v>10327</v>
      </c>
      <c r="D293" s="27" t="s">
        <v>11775</v>
      </c>
      <c r="E293" s="28" cm="1">
        <f ca="1" t="array" ref="E293">SUMPRODUCT(--ISNUMBER(SEARCH(MID(C293,ROW(INDIRECT("1:"&amp;LEN(C293))),1),全球排名!D291)))</f>
        <v>18</v>
      </c>
      <c r="F293" s="29" t="s">
        <v>11849</v>
      </c>
      <c r="G293" s="29" t="s">
        <v>370</v>
      </c>
      <c r="H293" s="30" t="s">
        <v>11571</v>
      </c>
      <c r="I293" s="30" t="s">
        <v>11572</v>
      </c>
      <c r="J293" s="30" t="s">
        <v>7220</v>
      </c>
      <c r="K293" s="30">
        <v>5</v>
      </c>
      <c r="L293" s="30" t="s">
        <v>11573</v>
      </c>
      <c r="M293" s="37">
        <v>26.3</v>
      </c>
      <c r="N293" s="3" t="s">
        <v>2042</v>
      </c>
      <c r="O293" s="37">
        <v>28.2</v>
      </c>
      <c r="P293" s="3" t="s">
        <v>11741</v>
      </c>
      <c r="Q293" s="37">
        <v>61.2</v>
      </c>
      <c r="R293" s="3" t="s">
        <v>11896</v>
      </c>
      <c r="S293" s="38">
        <v>13.5</v>
      </c>
      <c r="T293" s="3" t="s">
        <v>12293</v>
      </c>
      <c r="U293" s="37">
        <v>92.3</v>
      </c>
      <c r="V293" s="3" t="s">
        <v>11727</v>
      </c>
      <c r="W293" s="37">
        <v>39.3</v>
      </c>
      <c r="X293" s="3" t="s">
        <v>12256</v>
      </c>
      <c r="Y293" s="37">
        <v>45.7</v>
      </c>
      <c r="Z293" s="3" t="s">
        <v>11992</v>
      </c>
      <c r="AA293" s="3">
        <v>30.7</v>
      </c>
      <c r="AB293" s="3" t="s">
        <v>12121</v>
      </c>
      <c r="AC293" s="3">
        <v>90.6</v>
      </c>
      <c r="AD293" s="3" t="s">
        <v>12119</v>
      </c>
      <c r="AE293" s="43">
        <v>36</v>
      </c>
    </row>
    <row r="294" ht="29.1" customHeight="1" spans="1:31">
      <c r="A294" s="26" t="s">
        <v>12284</v>
      </c>
      <c r="B294" s="27" t="s">
        <v>1699</v>
      </c>
      <c r="C294" s="28" t="s">
        <v>1698</v>
      </c>
      <c r="D294" s="27" t="s">
        <v>1699</v>
      </c>
      <c r="E294" s="28" cm="1">
        <f ca="1" t="array" ref="E294">SUMPRODUCT(--ISNUMBER(SEARCH(MID(C294,ROW(INDIRECT("1:"&amp;LEN(C294))),1),全球排名!D292)))</f>
        <v>31</v>
      </c>
      <c r="F294" s="29" t="s">
        <v>12208</v>
      </c>
      <c r="G294" s="29" t="s">
        <v>632</v>
      </c>
      <c r="H294" s="30" t="s">
        <v>11567</v>
      </c>
      <c r="I294" s="30" t="s">
        <v>11572</v>
      </c>
      <c r="J294" s="30" t="s">
        <v>11568</v>
      </c>
      <c r="K294" s="30">
        <v>3</v>
      </c>
      <c r="L294" s="30" t="s">
        <v>11573</v>
      </c>
      <c r="M294" s="37">
        <v>28.3</v>
      </c>
      <c r="N294" s="3" t="s">
        <v>11857</v>
      </c>
      <c r="O294" s="37">
        <v>37.8</v>
      </c>
      <c r="P294" s="3" t="s">
        <v>12113</v>
      </c>
      <c r="Q294" s="37">
        <v>52.6</v>
      </c>
      <c r="R294" s="3" t="s">
        <v>1486</v>
      </c>
      <c r="S294" s="38">
        <v>13.8</v>
      </c>
      <c r="T294" s="3" t="s">
        <v>11976</v>
      </c>
      <c r="U294" s="37">
        <v>100</v>
      </c>
      <c r="V294" s="3" t="s">
        <v>56</v>
      </c>
      <c r="W294" s="37">
        <v>38.7</v>
      </c>
      <c r="X294" s="3" t="s">
        <v>11811</v>
      </c>
      <c r="Y294" s="37">
        <v>56.5</v>
      </c>
      <c r="Z294" s="3" t="s">
        <v>11941</v>
      </c>
      <c r="AA294" s="3">
        <v>60.9</v>
      </c>
      <c r="AB294" s="3" t="s">
        <v>11599</v>
      </c>
      <c r="AC294" s="3">
        <v>16.3</v>
      </c>
      <c r="AD294" s="3" t="s">
        <v>12294</v>
      </c>
      <c r="AE294" s="43">
        <v>35.9</v>
      </c>
    </row>
    <row r="295" ht="29.1" customHeight="1" spans="1:31">
      <c r="A295" s="26" t="s">
        <v>11970</v>
      </c>
      <c r="B295" s="27" t="s">
        <v>2321</v>
      </c>
      <c r="C295" s="28" t="s">
        <v>2322</v>
      </c>
      <c r="D295" s="27" t="s">
        <v>2321</v>
      </c>
      <c r="E295" s="28" cm="1">
        <f ca="1" t="array" ref="E295">SUMPRODUCT(--ISNUMBER(SEARCH(MID(C295,ROW(INDIRECT("1:"&amp;LEN(C295))),1),全球排名!D293)))</f>
        <v>22</v>
      </c>
      <c r="F295" s="29" t="s">
        <v>11632</v>
      </c>
      <c r="G295" s="29" t="s">
        <v>11633</v>
      </c>
      <c r="H295" s="30" t="s">
        <v>11592</v>
      </c>
      <c r="I295" s="30" t="s">
        <v>11572</v>
      </c>
      <c r="J295" s="30" t="s">
        <v>11568</v>
      </c>
      <c r="K295" s="30">
        <v>4</v>
      </c>
      <c r="L295" s="30" t="s">
        <v>11573</v>
      </c>
      <c r="M295" s="37">
        <v>21.4</v>
      </c>
      <c r="N295" s="3" t="s">
        <v>11959</v>
      </c>
      <c r="O295" s="37">
        <v>42.2</v>
      </c>
      <c r="P295" s="3" t="s">
        <v>12023</v>
      </c>
      <c r="Q295" s="37">
        <v>17.4</v>
      </c>
      <c r="R295" s="3" t="s">
        <v>11619</v>
      </c>
      <c r="S295" s="38">
        <v>80.9</v>
      </c>
      <c r="T295" s="3" t="s">
        <v>239</v>
      </c>
      <c r="U295" s="37">
        <v>4.4</v>
      </c>
      <c r="V295" s="3" t="s">
        <v>11619</v>
      </c>
      <c r="W295" s="37">
        <v>4.1</v>
      </c>
      <c r="X295" s="3" t="s">
        <v>11619</v>
      </c>
      <c r="Y295" s="37">
        <v>36.8</v>
      </c>
      <c r="Z295" s="3" t="s">
        <v>1908</v>
      </c>
      <c r="AA295" s="3">
        <v>20.8</v>
      </c>
      <c r="AB295" s="3" t="s">
        <v>11886</v>
      </c>
      <c r="AC295" s="3">
        <v>34.6</v>
      </c>
      <c r="AD295" s="3" t="s">
        <v>12248</v>
      </c>
      <c r="AE295" s="43">
        <v>35.8</v>
      </c>
    </row>
    <row r="296" ht="29.1" customHeight="1" spans="1:31">
      <c r="A296" s="26" t="s">
        <v>10143</v>
      </c>
      <c r="B296" s="27" t="s">
        <v>1778</v>
      </c>
      <c r="C296" s="28" t="s">
        <v>12295</v>
      </c>
      <c r="D296" s="27" t="s">
        <v>1778</v>
      </c>
      <c r="E296" s="28" cm="1">
        <f ca="1" t="array" ref="E296">SUMPRODUCT(--ISNUMBER(SEARCH(MID(C296,ROW(INDIRECT("1:"&amp;LEN(C296))),1),全球排名!D294)))</f>
        <v>45</v>
      </c>
      <c r="F296" s="29" t="s">
        <v>11948</v>
      </c>
      <c r="G296" s="29" t="s">
        <v>302</v>
      </c>
      <c r="H296" s="30" t="s">
        <v>11592</v>
      </c>
      <c r="I296" s="30" t="s">
        <v>11572</v>
      </c>
      <c r="J296" s="30" t="s">
        <v>11568</v>
      </c>
      <c r="K296" s="30">
        <v>5</v>
      </c>
      <c r="L296" s="30" t="s">
        <v>11573</v>
      </c>
      <c r="M296" s="37">
        <v>34</v>
      </c>
      <c r="N296" s="3" t="s">
        <v>11975</v>
      </c>
      <c r="O296" s="37">
        <v>19.4</v>
      </c>
      <c r="P296" s="3" t="s">
        <v>11699</v>
      </c>
      <c r="Q296" s="37">
        <v>23.6</v>
      </c>
      <c r="R296" s="3" t="s">
        <v>12296</v>
      </c>
      <c r="S296" s="38">
        <v>27.5</v>
      </c>
      <c r="T296" s="3" t="s">
        <v>11717</v>
      </c>
      <c r="U296" s="37">
        <v>76.1</v>
      </c>
      <c r="V296" s="3" t="s">
        <v>11981</v>
      </c>
      <c r="W296" s="37">
        <v>10.3</v>
      </c>
      <c r="X296" s="3" t="s">
        <v>11619</v>
      </c>
      <c r="Y296" s="37">
        <v>88.9</v>
      </c>
      <c r="Z296" s="3" t="s">
        <v>11856</v>
      </c>
      <c r="AA296" s="3">
        <v>51</v>
      </c>
      <c r="AB296" s="3" t="s">
        <v>792</v>
      </c>
      <c r="AC296" s="3">
        <v>65.7</v>
      </c>
      <c r="AD296" s="3" t="s">
        <v>12108</v>
      </c>
      <c r="AE296" s="43">
        <v>35.7</v>
      </c>
    </row>
    <row r="297" ht="29.1" customHeight="1" spans="1:31">
      <c r="A297" s="26" t="s">
        <v>11789</v>
      </c>
      <c r="B297" s="27" t="s">
        <v>1778</v>
      </c>
      <c r="C297" s="28" t="s">
        <v>1777</v>
      </c>
      <c r="D297" s="27" t="s">
        <v>1778</v>
      </c>
      <c r="E297" s="28" cm="1">
        <f ca="1" t="array" ref="E297">SUMPRODUCT(--ISNUMBER(SEARCH(MID(C297,ROW(INDIRECT("1:"&amp;LEN(C297))),1),全球排名!D295)))</f>
        <v>21</v>
      </c>
      <c r="F297" s="29" t="s">
        <v>11849</v>
      </c>
      <c r="G297" s="29" t="s">
        <v>370</v>
      </c>
      <c r="H297" s="30" t="s">
        <v>11571</v>
      </c>
      <c r="I297" s="30" t="s">
        <v>11572</v>
      </c>
      <c r="J297" s="30" t="s">
        <v>11568</v>
      </c>
      <c r="K297" s="30">
        <v>5</v>
      </c>
      <c r="L297" s="30" t="s">
        <v>11573</v>
      </c>
      <c r="M297" s="37">
        <v>28.4</v>
      </c>
      <c r="N297" s="3" t="s">
        <v>11889</v>
      </c>
      <c r="O297" s="37">
        <v>36.3</v>
      </c>
      <c r="P297" s="3" t="s">
        <v>11721</v>
      </c>
      <c r="Q297" s="37">
        <v>29.4</v>
      </c>
      <c r="R297" s="3" t="s">
        <v>12056</v>
      </c>
      <c r="S297" s="38">
        <v>21.6</v>
      </c>
      <c r="T297" s="3" t="s">
        <v>12179</v>
      </c>
      <c r="U297" s="37">
        <v>94.8</v>
      </c>
      <c r="V297" s="3" t="s">
        <v>11733</v>
      </c>
      <c r="W297" s="37">
        <v>47.1</v>
      </c>
      <c r="X297" s="3" t="s">
        <v>11899</v>
      </c>
      <c r="Y297" s="37">
        <v>25.1</v>
      </c>
      <c r="Z297" s="3" t="s">
        <v>12274</v>
      </c>
      <c r="AA297" s="3">
        <v>23.5</v>
      </c>
      <c r="AB297" s="3" t="s">
        <v>12297</v>
      </c>
      <c r="AC297" s="3">
        <v>96.1</v>
      </c>
      <c r="AD297" s="3" t="s">
        <v>179</v>
      </c>
      <c r="AE297" s="43">
        <v>35.7</v>
      </c>
    </row>
    <row r="298" ht="29.1" customHeight="1" spans="1:31">
      <c r="A298" s="26" t="s">
        <v>12262</v>
      </c>
      <c r="B298" s="27" t="s">
        <v>11813</v>
      </c>
      <c r="C298" s="28" t="s">
        <v>10357</v>
      </c>
      <c r="D298" s="27" t="s">
        <v>11813</v>
      </c>
      <c r="E298" s="28" cm="1">
        <f ca="1" t="array" ref="E298">SUMPRODUCT(--ISNUMBER(SEARCH(MID(C298,ROW(INDIRECT("1:"&amp;LEN(C298))),1),全球排名!D296)))</f>
        <v>23</v>
      </c>
      <c r="F298" s="29" t="s">
        <v>11649</v>
      </c>
      <c r="G298" s="29" t="s">
        <v>218</v>
      </c>
      <c r="H298" s="30" t="s">
        <v>11592</v>
      </c>
      <c r="I298" s="30" t="s">
        <v>11572</v>
      </c>
      <c r="J298" s="30" t="s">
        <v>11568</v>
      </c>
      <c r="K298" s="30">
        <v>1</v>
      </c>
      <c r="L298" s="30" t="s">
        <v>11573</v>
      </c>
      <c r="M298" s="37">
        <v>44.5</v>
      </c>
      <c r="N298" s="3" t="s">
        <v>1770</v>
      </c>
      <c r="O298" s="37">
        <v>10.1</v>
      </c>
      <c r="P298" s="3" t="s">
        <v>11949</v>
      </c>
      <c r="Q298" s="37">
        <v>7.8</v>
      </c>
      <c r="R298" s="3" t="s">
        <v>11619</v>
      </c>
      <c r="S298" s="38">
        <v>48.8</v>
      </c>
      <c r="T298" s="3" t="s">
        <v>11986</v>
      </c>
      <c r="U298" s="37">
        <v>18.4</v>
      </c>
      <c r="V298" s="3" t="s">
        <v>12298</v>
      </c>
      <c r="W298" s="37">
        <v>34.9</v>
      </c>
      <c r="X298" s="3" t="s">
        <v>12183</v>
      </c>
      <c r="Y298" s="37">
        <v>92.6</v>
      </c>
      <c r="Z298" s="3" t="s">
        <v>129</v>
      </c>
      <c r="AA298" s="3">
        <v>14.2</v>
      </c>
      <c r="AB298" s="3" t="s">
        <v>12263</v>
      </c>
      <c r="AC298" s="3">
        <v>40.8</v>
      </c>
      <c r="AD298" s="3" t="s">
        <v>12299</v>
      </c>
      <c r="AE298" s="43">
        <v>35.6</v>
      </c>
    </row>
    <row r="299" ht="29.1" customHeight="1" spans="1:31">
      <c r="A299" s="26" t="s">
        <v>12213</v>
      </c>
      <c r="B299" s="27" t="s">
        <v>1042</v>
      </c>
      <c r="C299" s="28" t="s">
        <v>1041</v>
      </c>
      <c r="D299" s="27" t="s">
        <v>1042</v>
      </c>
      <c r="E299" s="28" cm="1">
        <f ca="1" t="array" ref="E299">SUMPRODUCT(--ISNUMBER(SEARCH(MID(C299,ROW(INDIRECT("1:"&amp;LEN(C299))),1),全球排名!D297)))</f>
        <v>22</v>
      </c>
      <c r="F299" s="29" t="s">
        <v>11660</v>
      </c>
      <c r="G299" s="29" t="s">
        <v>11661</v>
      </c>
      <c r="H299" s="30" t="s">
        <v>11567</v>
      </c>
      <c r="I299" s="30" t="s">
        <v>7183</v>
      </c>
      <c r="J299" s="30" t="s">
        <v>11568</v>
      </c>
      <c r="K299" s="30">
        <v>3</v>
      </c>
      <c r="L299" s="30" t="s">
        <v>11573</v>
      </c>
      <c r="M299" s="37">
        <v>19.4</v>
      </c>
      <c r="N299" s="3" t="s">
        <v>12117</v>
      </c>
      <c r="O299" s="37">
        <v>12.6</v>
      </c>
      <c r="P299" s="3" t="s">
        <v>11949</v>
      </c>
      <c r="Q299" s="37">
        <v>56</v>
      </c>
      <c r="R299" s="3" t="s">
        <v>11945</v>
      </c>
      <c r="S299" s="38">
        <v>51.9</v>
      </c>
      <c r="T299" s="3" t="s">
        <v>12121</v>
      </c>
      <c r="U299" s="37">
        <v>97.8</v>
      </c>
      <c r="V299" s="3" t="s">
        <v>396</v>
      </c>
      <c r="W299" s="37">
        <v>100</v>
      </c>
      <c r="X299" s="3" t="s">
        <v>11612</v>
      </c>
      <c r="Y299" s="37">
        <v>2.6</v>
      </c>
      <c r="Z299" s="3" t="s">
        <v>11619</v>
      </c>
      <c r="AA299" s="3">
        <v>15.1</v>
      </c>
      <c r="AB299" s="3" t="s">
        <v>12200</v>
      </c>
      <c r="AC299" s="3">
        <v>17.2</v>
      </c>
      <c r="AD299" s="3" t="s">
        <v>12300</v>
      </c>
      <c r="AE299" s="43">
        <v>35.4</v>
      </c>
    </row>
    <row r="300" ht="29.1" customHeight="1" spans="1:31">
      <c r="A300" s="26" t="s">
        <v>11908</v>
      </c>
      <c r="B300" s="27" t="s">
        <v>1042</v>
      </c>
      <c r="C300" s="28" t="s">
        <v>12301</v>
      </c>
      <c r="D300" s="27" t="s">
        <v>1042</v>
      </c>
      <c r="E300" s="28" cm="1">
        <f ca="1" t="array" ref="E300">SUMPRODUCT(--ISNUMBER(SEARCH(MID(C300,ROW(INDIRECT("1:"&amp;LEN(C300))),1),全球排名!D298)))</f>
        <v>25</v>
      </c>
      <c r="F300" s="29" t="s">
        <v>11570</v>
      </c>
      <c r="G300" s="29" t="s">
        <v>36</v>
      </c>
      <c r="H300" s="30" t="s">
        <v>11571</v>
      </c>
      <c r="I300" s="30" t="s">
        <v>11572</v>
      </c>
      <c r="J300" s="30" t="s">
        <v>11568</v>
      </c>
      <c r="K300" s="30">
        <v>4</v>
      </c>
      <c r="L300" s="30" t="s">
        <v>11573</v>
      </c>
      <c r="M300" s="37">
        <v>19.2</v>
      </c>
      <c r="N300" s="3" t="s">
        <v>12302</v>
      </c>
      <c r="O300" s="37">
        <v>8.5</v>
      </c>
      <c r="P300" s="3" t="s">
        <v>11949</v>
      </c>
      <c r="Q300" s="37">
        <v>16.8</v>
      </c>
      <c r="R300" s="3" t="s">
        <v>11619</v>
      </c>
      <c r="S300" s="38">
        <v>66</v>
      </c>
      <c r="T300" s="3" t="s">
        <v>11685</v>
      </c>
      <c r="U300" s="37">
        <v>68</v>
      </c>
      <c r="V300" s="3" t="s">
        <v>12037</v>
      </c>
      <c r="W300" s="37">
        <v>38.2</v>
      </c>
      <c r="X300" s="3" t="s">
        <v>12297</v>
      </c>
      <c r="Y300" s="37">
        <v>64.8</v>
      </c>
      <c r="Z300" s="3" t="s">
        <v>2170</v>
      </c>
      <c r="AA300" s="3">
        <v>12.7</v>
      </c>
      <c r="AB300" s="3" t="s">
        <v>12140</v>
      </c>
      <c r="AC300" s="3">
        <v>84.3</v>
      </c>
      <c r="AD300" s="3" t="s">
        <v>12303</v>
      </c>
      <c r="AE300" s="43">
        <v>35.4</v>
      </c>
    </row>
    <row r="301" ht="29.1" customHeight="1" spans="1:31">
      <c r="A301" s="26" t="s">
        <v>12213</v>
      </c>
      <c r="B301" s="27" t="s">
        <v>329</v>
      </c>
      <c r="C301" s="28" t="s">
        <v>328</v>
      </c>
      <c r="D301" s="27" t="s">
        <v>329</v>
      </c>
      <c r="E301" s="28" cm="1">
        <f ca="1" t="array" ref="E301">SUMPRODUCT(--ISNUMBER(SEARCH(MID(C301,ROW(INDIRECT("1:"&amp;LEN(C301))),1),全球排名!D299)))</f>
        <v>20</v>
      </c>
      <c r="F301" s="29" t="s">
        <v>11566</v>
      </c>
      <c r="G301" s="29" t="s">
        <v>40</v>
      </c>
      <c r="H301" s="30" t="s">
        <v>11571</v>
      </c>
      <c r="I301" s="30" t="s">
        <v>11572</v>
      </c>
      <c r="J301" s="30" t="s">
        <v>11568</v>
      </c>
      <c r="K301" s="30">
        <v>5</v>
      </c>
      <c r="L301" s="30" t="s">
        <v>11569</v>
      </c>
      <c r="M301" s="37">
        <v>30.3</v>
      </c>
      <c r="N301" s="3" t="s">
        <v>11672</v>
      </c>
      <c r="O301" s="37">
        <v>34.4</v>
      </c>
      <c r="P301" s="3" t="s">
        <v>11783</v>
      </c>
      <c r="Q301" s="37">
        <v>59</v>
      </c>
      <c r="R301" s="3" t="s">
        <v>1214</v>
      </c>
      <c r="S301" s="38">
        <v>18.6</v>
      </c>
      <c r="T301" s="3" t="s">
        <v>12068</v>
      </c>
      <c r="U301" s="37">
        <v>17</v>
      </c>
      <c r="V301" s="3" t="s">
        <v>11988</v>
      </c>
      <c r="W301" s="37">
        <v>39.8</v>
      </c>
      <c r="X301" s="3" t="s">
        <v>11764</v>
      </c>
      <c r="Y301" s="37">
        <v>14.4</v>
      </c>
      <c r="Z301" s="3" t="s">
        <v>12304</v>
      </c>
      <c r="AA301" s="3">
        <v>87.8</v>
      </c>
      <c r="AB301" s="3" t="s">
        <v>144</v>
      </c>
      <c r="AC301" s="3">
        <v>66.8</v>
      </c>
      <c r="AD301" s="3" t="s">
        <v>12114</v>
      </c>
      <c r="AE301" s="43">
        <v>35.3</v>
      </c>
    </row>
    <row r="302" ht="29.1" customHeight="1" spans="1:31">
      <c r="A302" s="26" t="s">
        <v>10152</v>
      </c>
      <c r="B302" s="27" t="s">
        <v>863</v>
      </c>
      <c r="C302" s="28" t="s">
        <v>862</v>
      </c>
      <c r="D302" s="27" t="s">
        <v>863</v>
      </c>
      <c r="E302" s="28" cm="1">
        <f ca="1" t="array" ref="E302">SUMPRODUCT(--ISNUMBER(SEARCH(MID(C302,ROW(INDIRECT("1:"&amp;LEN(C302))),1),全球排名!D300)))</f>
        <v>20</v>
      </c>
      <c r="F302" s="29" t="s">
        <v>7026</v>
      </c>
      <c r="G302" s="29" t="s">
        <v>74</v>
      </c>
      <c r="H302" s="30" t="s">
        <v>11571</v>
      </c>
      <c r="I302" s="30" t="s">
        <v>11572</v>
      </c>
      <c r="J302" s="30" t="s">
        <v>11568</v>
      </c>
      <c r="K302" s="30">
        <v>5</v>
      </c>
      <c r="L302" s="30" t="s">
        <v>11573</v>
      </c>
      <c r="M302" s="37">
        <v>19.2</v>
      </c>
      <c r="N302" s="3" t="s">
        <v>11699</v>
      </c>
      <c r="O302" s="37">
        <v>18</v>
      </c>
      <c r="P302" s="3" t="s">
        <v>12013</v>
      </c>
      <c r="Q302" s="37">
        <v>16</v>
      </c>
      <c r="R302" s="3" t="s">
        <v>11619</v>
      </c>
      <c r="S302" s="38">
        <v>41.8</v>
      </c>
      <c r="T302" s="3" t="s">
        <v>11792</v>
      </c>
      <c r="U302" s="37">
        <v>99</v>
      </c>
      <c r="V302" s="3" t="s">
        <v>104</v>
      </c>
      <c r="W302" s="37">
        <v>74.7</v>
      </c>
      <c r="X302" s="3" t="s">
        <v>1905</v>
      </c>
      <c r="Y302" s="37">
        <v>37.2</v>
      </c>
      <c r="Z302" s="3" t="s">
        <v>12223</v>
      </c>
      <c r="AA302" s="3">
        <v>21.6</v>
      </c>
      <c r="AB302" s="3" t="s">
        <v>11828</v>
      </c>
      <c r="AC302" s="3">
        <v>94.4</v>
      </c>
      <c r="AD302" s="3" t="s">
        <v>11584</v>
      </c>
      <c r="AE302" s="43">
        <v>34.9</v>
      </c>
    </row>
    <row r="303" ht="29.1" customHeight="1" spans="1:31">
      <c r="A303" s="26" t="s">
        <v>12305</v>
      </c>
      <c r="B303" s="27" t="s">
        <v>1486</v>
      </c>
      <c r="C303" s="28" t="s">
        <v>1487</v>
      </c>
      <c r="D303" s="27" t="s">
        <v>1486</v>
      </c>
      <c r="E303" s="28" cm="1">
        <f ca="1" t="array" ref="E303">SUMPRODUCT(--ISNUMBER(SEARCH(MID(C303,ROW(INDIRECT("1:"&amp;LEN(C303))),1),全球排名!D301)))</f>
        <v>26</v>
      </c>
      <c r="F303" s="29" t="s">
        <v>11566</v>
      </c>
      <c r="G303" s="29" t="s">
        <v>40</v>
      </c>
      <c r="H303" s="30" t="s">
        <v>11592</v>
      </c>
      <c r="I303" s="30" t="s">
        <v>7183</v>
      </c>
      <c r="J303" s="30" t="s">
        <v>11568</v>
      </c>
      <c r="K303" s="30">
        <v>5</v>
      </c>
      <c r="L303" s="30" t="s">
        <v>11573</v>
      </c>
      <c r="M303" s="37">
        <v>36.9</v>
      </c>
      <c r="N303" s="3" t="s">
        <v>11616</v>
      </c>
      <c r="O303" s="37">
        <v>24.7</v>
      </c>
      <c r="P303" s="3" t="s">
        <v>11666</v>
      </c>
      <c r="Q303" s="37">
        <v>48.7</v>
      </c>
      <c r="R303" s="3" t="s">
        <v>12094</v>
      </c>
      <c r="S303" s="38">
        <v>18.1</v>
      </c>
      <c r="T303" s="3" t="s">
        <v>12306</v>
      </c>
      <c r="U303" s="37">
        <v>18.9</v>
      </c>
      <c r="V303" s="3" t="s">
        <v>12143</v>
      </c>
      <c r="W303" s="37">
        <v>32.8</v>
      </c>
      <c r="X303" s="3" t="s">
        <v>12153</v>
      </c>
      <c r="Y303" s="37">
        <v>59.7</v>
      </c>
      <c r="Z303" s="3" t="s">
        <v>2469</v>
      </c>
      <c r="AA303" s="3">
        <v>20.7</v>
      </c>
      <c r="AB303" s="3" t="s">
        <v>1908</v>
      </c>
      <c r="AC303" s="3">
        <v>95.9</v>
      </c>
      <c r="AD303" s="3" t="s">
        <v>11614</v>
      </c>
      <c r="AE303" s="43">
        <v>34.8</v>
      </c>
    </row>
    <row r="304" ht="29.1" customHeight="1" spans="1:31">
      <c r="A304" s="26" t="s">
        <v>12259</v>
      </c>
      <c r="B304" s="27" t="s">
        <v>2965</v>
      </c>
      <c r="C304" s="28" t="s">
        <v>2964</v>
      </c>
      <c r="D304" s="27" t="s">
        <v>2965</v>
      </c>
      <c r="E304" s="28" cm="1">
        <f ca="1" t="array" ref="E304">SUMPRODUCT(--ISNUMBER(SEARCH(MID(C304,ROW(INDIRECT("1:"&amp;LEN(C304))),1),全球排名!D302)))</f>
        <v>15</v>
      </c>
      <c r="F304" s="29" t="s">
        <v>11797</v>
      </c>
      <c r="G304" s="29" t="s">
        <v>572</v>
      </c>
      <c r="H304" s="30" t="s">
        <v>11567</v>
      </c>
      <c r="I304" s="30" t="s">
        <v>7183</v>
      </c>
      <c r="J304" s="30" t="s">
        <v>7220</v>
      </c>
      <c r="K304" s="30">
        <v>2</v>
      </c>
      <c r="L304" s="30" t="s">
        <v>12288</v>
      </c>
      <c r="M304" s="37">
        <v>22.5</v>
      </c>
      <c r="N304" s="3" t="s">
        <v>11788</v>
      </c>
      <c r="O304" s="37">
        <v>58.4</v>
      </c>
      <c r="P304" s="3" t="s">
        <v>11610</v>
      </c>
      <c r="Q304" s="37">
        <v>72.6</v>
      </c>
      <c r="R304" s="3" t="s">
        <v>11718</v>
      </c>
      <c r="S304" s="38">
        <v>3.2</v>
      </c>
      <c r="T304" s="3" t="s">
        <v>11619</v>
      </c>
      <c r="U304" s="37">
        <v>83.7</v>
      </c>
      <c r="V304" s="3" t="s">
        <v>11670</v>
      </c>
      <c r="W304" s="37">
        <v>98</v>
      </c>
      <c r="X304" s="3" t="s">
        <v>91</v>
      </c>
      <c r="Y304" s="37">
        <v>1.3</v>
      </c>
      <c r="Z304" s="3" t="s">
        <v>11619</v>
      </c>
      <c r="AA304" s="3">
        <v>15.8</v>
      </c>
      <c r="AB304" s="3" t="s">
        <v>12056</v>
      </c>
      <c r="AC304" s="3">
        <v>24.6</v>
      </c>
      <c r="AD304" s="3" t="s">
        <v>12307</v>
      </c>
      <c r="AE304" s="43">
        <v>34.7</v>
      </c>
    </row>
    <row r="305" ht="29.1" customHeight="1" spans="1:31">
      <c r="A305" s="26" t="s">
        <v>11753</v>
      </c>
      <c r="B305" s="27" t="s">
        <v>11993</v>
      </c>
      <c r="C305" s="28" t="s">
        <v>12308</v>
      </c>
      <c r="D305" s="27" t="s">
        <v>11993</v>
      </c>
      <c r="E305" s="28" cm="1">
        <f ca="1" t="array" ref="E305">SUMPRODUCT(--ISNUMBER(SEARCH(MID(C305,ROW(INDIRECT("1:"&amp;LEN(C305))),1),全球排名!D303)))</f>
        <v>37</v>
      </c>
      <c r="F305" s="29" t="s">
        <v>11632</v>
      </c>
      <c r="G305" s="29" t="s">
        <v>11633</v>
      </c>
      <c r="H305" s="30" t="s">
        <v>11567</v>
      </c>
      <c r="I305" s="30" t="s">
        <v>11587</v>
      </c>
      <c r="J305" s="30" t="s">
        <v>11568</v>
      </c>
      <c r="K305" s="30">
        <v>2</v>
      </c>
      <c r="L305" s="30" t="s">
        <v>11573</v>
      </c>
      <c r="M305" s="37">
        <v>9.1</v>
      </c>
      <c r="N305" s="3" t="s">
        <v>11949</v>
      </c>
      <c r="O305" s="37">
        <v>2.1</v>
      </c>
      <c r="P305" s="3" t="s">
        <v>11949</v>
      </c>
      <c r="Q305" s="37">
        <v>94.6</v>
      </c>
      <c r="R305" s="3" t="s">
        <v>129</v>
      </c>
      <c r="S305" s="38">
        <v>95</v>
      </c>
      <c r="T305" s="3" t="s">
        <v>161</v>
      </c>
      <c r="U305" s="37">
        <v>37.2</v>
      </c>
      <c r="V305" s="3" t="s">
        <v>11862</v>
      </c>
      <c r="W305" s="37">
        <v>1.5</v>
      </c>
      <c r="X305" s="3" t="s">
        <v>11619</v>
      </c>
      <c r="Y305" s="37">
        <v>6.8</v>
      </c>
      <c r="Z305" s="3" t="s">
        <v>11619</v>
      </c>
      <c r="AA305" s="3">
        <v>7.4</v>
      </c>
      <c r="AB305" s="3" t="s">
        <v>11619</v>
      </c>
      <c r="AC305" s="3">
        <v>6.9</v>
      </c>
      <c r="AD305" s="3" t="s">
        <v>11619</v>
      </c>
      <c r="AE305" s="43">
        <v>34.6</v>
      </c>
    </row>
    <row r="306" ht="29.1" customHeight="1" spans="1:31">
      <c r="A306" s="26" t="s">
        <v>12309</v>
      </c>
      <c r="B306" s="27" t="s">
        <v>2287</v>
      </c>
      <c r="C306" s="28" t="s">
        <v>12310</v>
      </c>
      <c r="D306" s="27" t="s">
        <v>2287</v>
      </c>
      <c r="E306" s="28" cm="1">
        <f ca="1" t="array" ref="E306">SUMPRODUCT(--ISNUMBER(SEARCH(MID(C306,ROW(INDIRECT("1:"&amp;LEN(C306))),1),全球排名!D304)))</f>
        <v>30</v>
      </c>
      <c r="F306" s="29" t="s">
        <v>8311</v>
      </c>
      <c r="G306" s="29" t="s">
        <v>96</v>
      </c>
      <c r="H306" s="30" t="s">
        <v>11592</v>
      </c>
      <c r="I306" s="30" t="s">
        <v>11572</v>
      </c>
      <c r="J306" s="30" t="s">
        <v>11568</v>
      </c>
      <c r="K306" s="30">
        <v>5</v>
      </c>
      <c r="L306" s="30" t="s">
        <v>11573</v>
      </c>
      <c r="M306" s="37">
        <v>44.4</v>
      </c>
      <c r="N306" s="3" t="s">
        <v>11689</v>
      </c>
      <c r="O306" s="37">
        <v>29.1</v>
      </c>
      <c r="P306" s="3" t="s">
        <v>2042</v>
      </c>
      <c r="Q306" s="37">
        <v>21.4</v>
      </c>
      <c r="R306" s="3" t="s">
        <v>12311</v>
      </c>
      <c r="S306" s="38">
        <v>21.3</v>
      </c>
      <c r="T306" s="3" t="s">
        <v>12230</v>
      </c>
      <c r="U306" s="37">
        <v>41.3</v>
      </c>
      <c r="V306" s="3" t="s">
        <v>12097</v>
      </c>
      <c r="W306" s="37">
        <v>25.6</v>
      </c>
      <c r="X306" s="3" t="s">
        <v>12276</v>
      </c>
      <c r="Y306" s="37">
        <v>82.1</v>
      </c>
      <c r="Z306" s="3" t="s">
        <v>11688</v>
      </c>
      <c r="AA306" s="3">
        <v>11.5</v>
      </c>
      <c r="AB306" s="3" t="s">
        <v>11619</v>
      </c>
      <c r="AC306" s="3">
        <v>46.6</v>
      </c>
      <c r="AD306" s="3" t="s">
        <v>12312</v>
      </c>
      <c r="AE306" s="43">
        <v>34.5</v>
      </c>
    </row>
    <row r="307" ht="29.1" customHeight="1" spans="1:31">
      <c r="A307" s="26" t="s">
        <v>12313</v>
      </c>
      <c r="B307" s="27" t="s">
        <v>2287</v>
      </c>
      <c r="C307" s="28" t="s">
        <v>2286</v>
      </c>
      <c r="D307" s="27" t="s">
        <v>2287</v>
      </c>
      <c r="E307" s="28" cm="1">
        <f ca="1" t="array" ref="E307">SUMPRODUCT(--ISNUMBER(SEARCH(MID(C307,ROW(INDIRECT("1:"&amp;LEN(C307))),1),全球排名!D305)))</f>
        <v>47</v>
      </c>
      <c r="F307" s="29" t="s">
        <v>11566</v>
      </c>
      <c r="G307" s="29" t="s">
        <v>40</v>
      </c>
      <c r="H307" s="30" t="s">
        <v>11592</v>
      </c>
      <c r="I307" s="30" t="s">
        <v>11572</v>
      </c>
      <c r="J307" s="30" t="s">
        <v>11568</v>
      </c>
      <c r="K307" s="30">
        <v>5</v>
      </c>
      <c r="L307" s="30" t="s">
        <v>11573</v>
      </c>
      <c r="M307" s="37">
        <v>26.2</v>
      </c>
      <c r="N307" s="3" t="s">
        <v>12226</v>
      </c>
      <c r="O307" s="37">
        <v>40.4</v>
      </c>
      <c r="P307" s="3" t="s">
        <v>285</v>
      </c>
      <c r="Q307" s="37">
        <v>18.7</v>
      </c>
      <c r="R307" s="3" t="s">
        <v>11619</v>
      </c>
      <c r="S307" s="38">
        <v>34.8</v>
      </c>
      <c r="T307" s="3" t="s">
        <v>12314</v>
      </c>
      <c r="U307" s="37">
        <v>71.7</v>
      </c>
      <c r="V307" s="3" t="s">
        <v>11869</v>
      </c>
      <c r="W307" s="37">
        <v>17.9</v>
      </c>
      <c r="X307" s="3" t="s">
        <v>12315</v>
      </c>
      <c r="Y307" s="37">
        <v>70</v>
      </c>
      <c r="Z307" s="3" t="s">
        <v>12115</v>
      </c>
      <c r="AA307" s="3">
        <v>20.7</v>
      </c>
      <c r="AB307" s="3" t="s">
        <v>12097</v>
      </c>
      <c r="AC307" s="3">
        <v>52.8</v>
      </c>
      <c r="AD307" s="3" t="s">
        <v>12156</v>
      </c>
      <c r="AE307" s="43">
        <v>34.5</v>
      </c>
    </row>
    <row r="308" ht="29.1" customHeight="1" spans="1:31">
      <c r="A308" s="26" t="s">
        <v>10147</v>
      </c>
      <c r="B308" s="27" t="s">
        <v>1096</v>
      </c>
      <c r="C308" s="28" t="s">
        <v>1095</v>
      </c>
      <c r="D308" s="27" t="s">
        <v>1096</v>
      </c>
      <c r="E308" s="28" cm="1">
        <f ca="1" t="array" ref="E308">SUMPRODUCT(--ISNUMBER(SEARCH(MID(C308,ROW(INDIRECT("1:"&amp;LEN(C308))),1),全球排名!D306)))</f>
        <v>21</v>
      </c>
      <c r="F308" s="29" t="s">
        <v>12260</v>
      </c>
      <c r="G308" s="29" t="s">
        <v>461</v>
      </c>
      <c r="H308" s="30" t="s">
        <v>11592</v>
      </c>
      <c r="I308" s="30" t="s">
        <v>11572</v>
      </c>
      <c r="J308" s="30" t="s">
        <v>11568</v>
      </c>
      <c r="K308" s="30">
        <v>5</v>
      </c>
      <c r="L308" s="30" t="s">
        <v>11573</v>
      </c>
      <c r="M308" s="37">
        <v>37.3</v>
      </c>
      <c r="N308" s="3" t="s">
        <v>12261</v>
      </c>
      <c r="O308" s="37">
        <v>47.2</v>
      </c>
      <c r="P308" s="3" t="s">
        <v>1770</v>
      </c>
      <c r="Q308" s="37">
        <v>65.1</v>
      </c>
      <c r="R308" s="3" t="s">
        <v>2208</v>
      </c>
      <c r="S308" s="38">
        <v>6.2</v>
      </c>
      <c r="T308" s="3" t="s">
        <v>11619</v>
      </c>
      <c r="U308" s="37">
        <v>4.9</v>
      </c>
      <c r="V308" s="3" t="s">
        <v>11619</v>
      </c>
      <c r="W308" s="37">
        <v>13.4</v>
      </c>
      <c r="X308" s="3" t="s">
        <v>12316</v>
      </c>
      <c r="Y308" s="37">
        <v>59.4</v>
      </c>
      <c r="Z308" s="3" t="s">
        <v>11878</v>
      </c>
      <c r="AA308" s="3">
        <v>27.9</v>
      </c>
      <c r="AB308" s="3" t="s">
        <v>11775</v>
      </c>
      <c r="AC308" s="3">
        <v>57.7</v>
      </c>
      <c r="AD308" s="3" t="s">
        <v>12231</v>
      </c>
      <c r="AE308" s="43">
        <v>34.3</v>
      </c>
    </row>
    <row r="309" ht="29.1" customHeight="1" spans="1:31">
      <c r="A309" s="26" t="s">
        <v>10112</v>
      </c>
      <c r="B309" s="27" t="s">
        <v>1096</v>
      </c>
      <c r="C309" s="28" t="s">
        <v>2067</v>
      </c>
      <c r="D309" s="27" t="s">
        <v>1096</v>
      </c>
      <c r="E309" s="28" cm="1">
        <f ca="1" t="array" ref="E309">SUMPRODUCT(--ISNUMBER(SEARCH(MID(C309,ROW(INDIRECT("1:"&amp;LEN(C309))),1),全球排名!D307)))</f>
        <v>22</v>
      </c>
      <c r="F309" s="29" t="s">
        <v>11566</v>
      </c>
      <c r="G309" s="29" t="s">
        <v>40</v>
      </c>
      <c r="H309" s="30" t="s">
        <v>11571</v>
      </c>
      <c r="I309" s="30" t="s">
        <v>7183</v>
      </c>
      <c r="J309" s="30" t="s">
        <v>11568</v>
      </c>
      <c r="K309" s="30">
        <v>5</v>
      </c>
      <c r="L309" s="30" t="s">
        <v>11569</v>
      </c>
      <c r="M309" s="37">
        <v>26.5</v>
      </c>
      <c r="N309" s="3" t="s">
        <v>11757</v>
      </c>
      <c r="O309" s="37">
        <v>32.2</v>
      </c>
      <c r="P309" s="3" t="s">
        <v>1953</v>
      </c>
      <c r="Q309" s="37">
        <v>59.7</v>
      </c>
      <c r="R309" s="3" t="s">
        <v>11850</v>
      </c>
      <c r="S309" s="38">
        <v>39.1</v>
      </c>
      <c r="T309" s="3" t="s">
        <v>12317</v>
      </c>
      <c r="U309" s="37">
        <v>23.3</v>
      </c>
      <c r="V309" s="3" t="s">
        <v>12318</v>
      </c>
      <c r="W309" s="37">
        <v>17.7</v>
      </c>
      <c r="X309" s="3" t="s">
        <v>12319</v>
      </c>
      <c r="Y309" s="37">
        <v>32</v>
      </c>
      <c r="Z309" s="3" t="s">
        <v>11855</v>
      </c>
      <c r="AA309" s="3">
        <v>45.2</v>
      </c>
      <c r="AB309" s="3" t="s">
        <v>11639</v>
      </c>
      <c r="AC309" s="3">
        <v>34.6</v>
      </c>
      <c r="AD309" s="3" t="s">
        <v>12248</v>
      </c>
      <c r="AE309" s="43">
        <v>34.3</v>
      </c>
    </row>
    <row r="310" ht="29.1" customHeight="1" spans="1:31">
      <c r="A310" s="26" t="s">
        <v>12320</v>
      </c>
      <c r="B310" s="27" t="s">
        <v>1953</v>
      </c>
      <c r="C310" s="28" t="s">
        <v>1952</v>
      </c>
      <c r="D310" s="27" t="s">
        <v>1953</v>
      </c>
      <c r="E310" s="28" cm="1">
        <f ca="1" t="array" ref="E310">SUMPRODUCT(--ISNUMBER(SEARCH(MID(C310,ROW(INDIRECT("1:"&amp;LEN(C310))),1),全球排名!D308)))</f>
        <v>22</v>
      </c>
      <c r="F310" s="29" t="s">
        <v>12084</v>
      </c>
      <c r="G310" s="29" t="s">
        <v>366</v>
      </c>
      <c r="H310" s="30" t="s">
        <v>11571</v>
      </c>
      <c r="I310" s="30" t="s">
        <v>7183</v>
      </c>
      <c r="J310" s="30" t="s">
        <v>11568</v>
      </c>
      <c r="K310" s="30">
        <v>2</v>
      </c>
      <c r="L310" s="30" t="s">
        <v>11573</v>
      </c>
      <c r="M310" s="37">
        <v>16.2</v>
      </c>
      <c r="N310" s="3" t="s">
        <v>11853</v>
      </c>
      <c r="O310" s="37">
        <v>21.4</v>
      </c>
      <c r="P310" s="3" t="s">
        <v>11862</v>
      </c>
      <c r="Q310" s="37">
        <v>36.8</v>
      </c>
      <c r="R310" s="3" t="s">
        <v>12321</v>
      </c>
      <c r="S310" s="38">
        <v>20.7</v>
      </c>
      <c r="T310" s="3" t="s">
        <v>12322</v>
      </c>
      <c r="U310" s="37">
        <v>96.3</v>
      </c>
      <c r="V310" s="3" t="s">
        <v>11836</v>
      </c>
      <c r="W310" s="37">
        <v>50.6</v>
      </c>
      <c r="X310" s="3" t="s">
        <v>11801</v>
      </c>
      <c r="Y310" s="37">
        <v>96.9</v>
      </c>
      <c r="Z310" s="3" t="s">
        <v>2411</v>
      </c>
      <c r="AA310" s="3">
        <v>43.6</v>
      </c>
      <c r="AB310" s="3" t="s">
        <v>11596</v>
      </c>
      <c r="AC310" s="3">
        <v>73.6</v>
      </c>
      <c r="AD310" s="3" t="s">
        <v>11814</v>
      </c>
      <c r="AE310" s="43">
        <v>34</v>
      </c>
    </row>
    <row r="311" ht="29.1" customHeight="1" spans="1:31">
      <c r="A311" s="26"/>
      <c r="B311" s="27">
        <v>307</v>
      </c>
      <c r="C311" s="28" t="s">
        <v>12323</v>
      </c>
      <c r="D311" s="27">
        <v>307</v>
      </c>
      <c r="E311" s="28" cm="1">
        <f ca="1" t="array" ref="E311">SUMPRODUCT(--ISNUMBER(SEARCH(MID(C311,ROW(INDIRECT("1:"&amp;LEN(C311))),1),全球排名!D309)))</f>
        <v>35</v>
      </c>
      <c r="F311" s="29" t="s">
        <v>11705</v>
      </c>
      <c r="G311" s="29" t="s">
        <v>385</v>
      </c>
      <c r="H311" s="30" t="s">
        <v>11624</v>
      </c>
      <c r="I311" s="30" t="s">
        <v>11587</v>
      </c>
      <c r="J311" s="30" t="s">
        <v>11568</v>
      </c>
      <c r="K311" s="30">
        <v>2</v>
      </c>
      <c r="L311" s="30" t="s">
        <v>11573</v>
      </c>
      <c r="M311" s="37">
        <v>10.4</v>
      </c>
      <c r="N311" s="3" t="s">
        <v>11949</v>
      </c>
      <c r="O311" s="37">
        <v>7.5</v>
      </c>
      <c r="P311" s="3" t="s">
        <v>11949</v>
      </c>
      <c r="Q311" s="37">
        <v>89</v>
      </c>
      <c r="R311" s="3">
        <v>90</v>
      </c>
      <c r="S311" s="38">
        <v>100</v>
      </c>
      <c r="T311" s="3">
        <v>7</v>
      </c>
      <c r="U311" s="37">
        <v>5.3</v>
      </c>
      <c r="V311" s="3" t="s">
        <v>11619</v>
      </c>
      <c r="W311" s="37">
        <v>3.7</v>
      </c>
      <c r="X311" s="3" t="s">
        <v>11619</v>
      </c>
      <c r="Y311" s="37">
        <v>1</v>
      </c>
      <c r="Z311" s="3" t="s">
        <v>11619</v>
      </c>
      <c r="AA311" s="3">
        <v>4.7</v>
      </c>
      <c r="AB311" s="3" t="s">
        <v>11619</v>
      </c>
      <c r="AC311" s="3"/>
      <c r="AD311" s="3"/>
      <c r="AE311" s="43">
        <v>34</v>
      </c>
    </row>
    <row r="312" ht="29.1" customHeight="1" spans="1:31">
      <c r="A312" s="26" t="s">
        <v>12324</v>
      </c>
      <c r="B312" s="27" t="s">
        <v>1594</v>
      </c>
      <c r="C312" s="28" t="s">
        <v>1593</v>
      </c>
      <c r="D312" s="27" t="s">
        <v>1594</v>
      </c>
      <c r="E312" s="28" cm="1">
        <f ca="1" t="array" ref="E312">SUMPRODUCT(--ISNUMBER(SEARCH(MID(C312,ROW(INDIRECT("1:"&amp;LEN(C312))),1),全球排名!D310)))</f>
        <v>17</v>
      </c>
      <c r="F312" s="29" t="s">
        <v>11570</v>
      </c>
      <c r="G312" s="29" t="s">
        <v>36</v>
      </c>
      <c r="H312" s="30" t="s">
        <v>11571</v>
      </c>
      <c r="I312" s="30" t="s">
        <v>11572</v>
      </c>
      <c r="J312" s="30" t="s">
        <v>7220</v>
      </c>
      <c r="K312" s="30">
        <v>5</v>
      </c>
      <c r="L312" s="30" t="s">
        <v>11573</v>
      </c>
      <c r="M312" s="37">
        <v>21</v>
      </c>
      <c r="N312" s="3" t="s">
        <v>1673</v>
      </c>
      <c r="O312" s="37">
        <v>45</v>
      </c>
      <c r="P312" s="3" t="s">
        <v>11738</v>
      </c>
      <c r="Q312" s="37">
        <v>23.6</v>
      </c>
      <c r="R312" s="3" t="s">
        <v>12325</v>
      </c>
      <c r="S312" s="38">
        <v>27.4</v>
      </c>
      <c r="T312" s="3" t="s">
        <v>12124</v>
      </c>
      <c r="U312" s="37">
        <v>73.1</v>
      </c>
      <c r="V312" s="3" t="s">
        <v>234</v>
      </c>
      <c r="W312" s="37">
        <v>54.1</v>
      </c>
      <c r="X312" s="3" t="s">
        <v>12102</v>
      </c>
      <c r="Y312" s="37">
        <v>59</v>
      </c>
      <c r="Z312" s="3" t="s">
        <v>2002</v>
      </c>
      <c r="AA312" s="3">
        <v>10.6</v>
      </c>
      <c r="AB312" s="3" t="s">
        <v>11619</v>
      </c>
      <c r="AC312" s="3">
        <v>61</v>
      </c>
      <c r="AD312" s="3" t="s">
        <v>11878</v>
      </c>
      <c r="AE312" s="43">
        <v>33.9</v>
      </c>
    </row>
    <row r="313" ht="29.1" customHeight="1" spans="1:31">
      <c r="A313" s="26" t="s">
        <v>11771</v>
      </c>
      <c r="B313" s="27" t="s">
        <v>1594</v>
      </c>
      <c r="C313" s="28" t="s">
        <v>12326</v>
      </c>
      <c r="D313" s="27" t="s">
        <v>1594</v>
      </c>
      <c r="E313" s="28" cm="1">
        <f ca="1" t="array" ref="E313">SUMPRODUCT(--ISNUMBER(SEARCH(MID(C313,ROW(INDIRECT("1:"&amp;LEN(C313))),1),全球排名!D311)))</f>
        <v>28</v>
      </c>
      <c r="F313" s="29" t="s">
        <v>11797</v>
      </c>
      <c r="G313" s="29" t="s">
        <v>572</v>
      </c>
      <c r="H313" s="30" t="s">
        <v>11624</v>
      </c>
      <c r="I313" s="30" t="s">
        <v>11720</v>
      </c>
      <c r="J313" s="30" t="s">
        <v>10137</v>
      </c>
      <c r="K313" s="30">
        <v>3</v>
      </c>
      <c r="L313" s="30" t="s">
        <v>11569</v>
      </c>
      <c r="M313" s="37">
        <v>18.2</v>
      </c>
      <c r="N313" s="3" t="s">
        <v>12015</v>
      </c>
      <c r="O313" s="37">
        <v>31.6</v>
      </c>
      <c r="P313" s="3" t="s">
        <v>11781</v>
      </c>
      <c r="Q313" s="37">
        <v>34.6</v>
      </c>
      <c r="R313" s="3" t="s">
        <v>12327</v>
      </c>
      <c r="S313" s="38">
        <v>65.7</v>
      </c>
      <c r="T313" s="3" t="s">
        <v>11780</v>
      </c>
      <c r="U313" s="37">
        <v>85.2</v>
      </c>
      <c r="V313" s="3" t="s">
        <v>288</v>
      </c>
      <c r="W313" s="37">
        <v>18.5</v>
      </c>
      <c r="X313" s="3" t="s">
        <v>12328</v>
      </c>
      <c r="Y313" s="37">
        <v>24.2</v>
      </c>
      <c r="Z313" s="3" t="s">
        <v>12210</v>
      </c>
      <c r="AA313" s="3">
        <v>9.9</v>
      </c>
      <c r="AB313" s="3" t="s">
        <v>11619</v>
      </c>
      <c r="AC313" s="3">
        <v>2.9</v>
      </c>
      <c r="AD313" s="3" t="s">
        <v>11619</v>
      </c>
      <c r="AE313" s="43">
        <v>33.9</v>
      </c>
    </row>
    <row r="314" ht="29.1" customHeight="1" spans="1:31">
      <c r="A314" s="26" t="s">
        <v>10147</v>
      </c>
      <c r="B314" s="27" t="s">
        <v>1594</v>
      </c>
      <c r="C314" s="28" t="s">
        <v>2177</v>
      </c>
      <c r="D314" s="27" t="s">
        <v>1594</v>
      </c>
      <c r="E314" s="28" cm="1">
        <f ca="1" t="array" ref="E314">SUMPRODUCT(--ISNUMBER(SEARCH(MID(C314,ROW(INDIRECT("1:"&amp;LEN(C314))),1),全球排名!D312)))</f>
        <v>21</v>
      </c>
      <c r="F314" s="29" t="s">
        <v>8491</v>
      </c>
      <c r="G314" s="29" t="s">
        <v>121</v>
      </c>
      <c r="H314" s="30" t="s">
        <v>11567</v>
      </c>
      <c r="I314" s="30" t="s">
        <v>7183</v>
      </c>
      <c r="J314" s="30" t="s">
        <v>11568</v>
      </c>
      <c r="K314" s="30">
        <v>5</v>
      </c>
      <c r="L314" s="30" t="s">
        <v>11573</v>
      </c>
      <c r="M314" s="37">
        <v>17.2</v>
      </c>
      <c r="N314" s="3" t="s">
        <v>12220</v>
      </c>
      <c r="O314" s="37">
        <v>7.8</v>
      </c>
      <c r="P314" s="3" t="s">
        <v>11949</v>
      </c>
      <c r="Q314" s="37">
        <v>17.7</v>
      </c>
      <c r="R314" s="3" t="s">
        <v>11619</v>
      </c>
      <c r="S314" s="38">
        <v>58.1</v>
      </c>
      <c r="T314" s="3" t="s">
        <v>11778</v>
      </c>
      <c r="U314" s="37">
        <v>75.1</v>
      </c>
      <c r="V314" s="3" t="s">
        <v>2002</v>
      </c>
      <c r="W314" s="37">
        <v>95.8</v>
      </c>
      <c r="X314" s="3" t="s">
        <v>256</v>
      </c>
      <c r="Y314" s="37">
        <v>48.8</v>
      </c>
      <c r="Z314" s="3" t="s">
        <v>11823</v>
      </c>
      <c r="AA314" s="3">
        <v>14.8</v>
      </c>
      <c r="AB314" s="3" t="s">
        <v>12291</v>
      </c>
      <c r="AC314" s="3">
        <v>47.2</v>
      </c>
      <c r="AD314" s="3" t="s">
        <v>11750</v>
      </c>
      <c r="AE314" s="43">
        <v>33.9</v>
      </c>
    </row>
    <row r="315" ht="29.1" customHeight="1" spans="1:31">
      <c r="A315" s="26" t="s">
        <v>10137</v>
      </c>
      <c r="B315" s="27" t="s">
        <v>12329</v>
      </c>
      <c r="C315" s="28" t="s">
        <v>12330</v>
      </c>
      <c r="D315" s="27" t="s">
        <v>12329</v>
      </c>
      <c r="E315" s="28" cm="1">
        <f ca="1" t="array" ref="E315">SUMPRODUCT(--ISNUMBER(SEARCH(MID(C315,ROW(INDIRECT("1:"&amp;LEN(C315))),1),全球排名!D313)))</f>
        <v>19</v>
      </c>
      <c r="F315" s="29" t="s">
        <v>12076</v>
      </c>
      <c r="G315" s="29" t="s">
        <v>1451</v>
      </c>
      <c r="H315" s="30" t="s">
        <v>11624</v>
      </c>
      <c r="I315" s="30" t="s">
        <v>11587</v>
      </c>
      <c r="J315" s="30" t="s">
        <v>11568</v>
      </c>
      <c r="K315" s="30">
        <v>3</v>
      </c>
      <c r="L315" s="30" t="s">
        <v>11573</v>
      </c>
      <c r="M315" s="37">
        <v>11.5</v>
      </c>
      <c r="N315" s="3" t="s">
        <v>11949</v>
      </c>
      <c r="O315" s="37">
        <v>3.9</v>
      </c>
      <c r="P315" s="3" t="s">
        <v>11949</v>
      </c>
      <c r="Q315" s="37">
        <v>100</v>
      </c>
      <c r="R315" s="3" t="s">
        <v>42</v>
      </c>
      <c r="S315" s="38">
        <v>88.6</v>
      </c>
      <c r="T315" s="3" t="s">
        <v>1199</v>
      </c>
      <c r="U315" s="37" t="s">
        <v>10137</v>
      </c>
      <c r="V315" s="3" t="s">
        <v>10137</v>
      </c>
      <c r="W315" s="37" t="s">
        <v>10137</v>
      </c>
      <c r="X315" s="3" t="s">
        <v>10137</v>
      </c>
      <c r="Y315" s="37">
        <v>28.1</v>
      </c>
      <c r="Z315" s="3" t="s">
        <v>12073</v>
      </c>
      <c r="AA315" s="3">
        <v>10.3</v>
      </c>
      <c r="AB315" s="3" t="s">
        <v>11619</v>
      </c>
      <c r="AC315" s="3" t="s">
        <v>10137</v>
      </c>
      <c r="AD315" s="3" t="s">
        <v>10137</v>
      </c>
      <c r="AE315" s="43">
        <v>33.8</v>
      </c>
    </row>
    <row r="316" ht="29.1" customHeight="1" spans="1:31">
      <c r="A316" s="26" t="s">
        <v>12145</v>
      </c>
      <c r="B316" s="27" t="s">
        <v>12329</v>
      </c>
      <c r="C316" s="28" t="s">
        <v>12331</v>
      </c>
      <c r="D316" s="27" t="s">
        <v>12329</v>
      </c>
      <c r="E316" s="28" cm="1">
        <f ca="1" t="array" ref="E316">SUMPRODUCT(--ISNUMBER(SEARCH(MID(C316,ROW(INDIRECT("1:"&amp;LEN(C316))),1),全球排名!D314)))</f>
        <v>25</v>
      </c>
      <c r="F316" s="29" t="s">
        <v>12033</v>
      </c>
      <c r="G316" s="29" t="s">
        <v>402</v>
      </c>
      <c r="H316" s="30" t="s">
        <v>11567</v>
      </c>
      <c r="I316" s="30" t="s">
        <v>11587</v>
      </c>
      <c r="J316" s="30" t="s">
        <v>11568</v>
      </c>
      <c r="K316" s="30">
        <v>3</v>
      </c>
      <c r="L316" s="30" t="s">
        <v>11573</v>
      </c>
      <c r="M316" s="37">
        <v>30.9</v>
      </c>
      <c r="N316" s="3" t="s">
        <v>11784</v>
      </c>
      <c r="O316" s="37">
        <v>22.8</v>
      </c>
      <c r="P316" s="3" t="s">
        <v>11895</v>
      </c>
      <c r="Q316" s="37">
        <v>13.1</v>
      </c>
      <c r="R316" s="3" t="s">
        <v>11619</v>
      </c>
      <c r="S316" s="38">
        <v>55.6</v>
      </c>
      <c r="T316" s="3" t="s">
        <v>285</v>
      </c>
      <c r="U316" s="37">
        <v>77.9</v>
      </c>
      <c r="V316" s="3" t="s">
        <v>11850</v>
      </c>
      <c r="W316" s="37">
        <v>26.6</v>
      </c>
      <c r="X316" s="3" t="s">
        <v>11682</v>
      </c>
      <c r="Y316" s="37">
        <v>38.4</v>
      </c>
      <c r="Z316" s="3" t="s">
        <v>12314</v>
      </c>
      <c r="AA316" s="3">
        <v>15.3</v>
      </c>
      <c r="AB316" s="3" t="s">
        <v>12190</v>
      </c>
      <c r="AC316" s="3">
        <v>13.2</v>
      </c>
      <c r="AD316" s="3" t="s">
        <v>12130</v>
      </c>
      <c r="AE316" s="43">
        <v>33.8</v>
      </c>
    </row>
    <row r="317" ht="29.1" customHeight="1" spans="1:31">
      <c r="A317" s="26" t="s">
        <v>12332</v>
      </c>
      <c r="B317" s="27" t="s">
        <v>11956</v>
      </c>
      <c r="C317" s="28" t="s">
        <v>12333</v>
      </c>
      <c r="D317" s="27" t="s">
        <v>11956</v>
      </c>
      <c r="E317" s="28" cm="1">
        <f ca="1" t="array" ref="E317">SUMPRODUCT(--ISNUMBER(SEARCH(MID(C317,ROW(INDIRECT("1:"&amp;LEN(C317))),1),全球排名!D315)))</f>
        <v>19</v>
      </c>
      <c r="F317" s="29" t="s">
        <v>8311</v>
      </c>
      <c r="G317" s="29" t="s">
        <v>96</v>
      </c>
      <c r="H317" s="30" t="s">
        <v>11571</v>
      </c>
      <c r="I317" s="30" t="s">
        <v>7183</v>
      </c>
      <c r="J317" s="30" t="s">
        <v>11568</v>
      </c>
      <c r="K317" s="30">
        <v>5</v>
      </c>
      <c r="L317" s="30" t="s">
        <v>11573</v>
      </c>
      <c r="M317" s="37">
        <v>23.7</v>
      </c>
      <c r="N317" s="3" t="s">
        <v>11771</v>
      </c>
      <c r="O317" s="37">
        <v>27.2</v>
      </c>
      <c r="P317" s="3" t="s">
        <v>11628</v>
      </c>
      <c r="Q317" s="37">
        <v>6.1</v>
      </c>
      <c r="R317" s="3" t="s">
        <v>11619</v>
      </c>
      <c r="S317" s="38">
        <v>64.8</v>
      </c>
      <c r="T317" s="3" t="s">
        <v>11589</v>
      </c>
      <c r="U317" s="37">
        <v>37.4</v>
      </c>
      <c r="V317" s="3" t="s">
        <v>12321</v>
      </c>
      <c r="W317" s="37">
        <v>49.8</v>
      </c>
      <c r="X317" s="3" t="s">
        <v>11920</v>
      </c>
      <c r="Y317" s="37">
        <v>36.5</v>
      </c>
      <c r="Z317" s="3" t="s">
        <v>12127</v>
      </c>
      <c r="AA317" s="3">
        <v>19.4</v>
      </c>
      <c r="AB317" s="3" t="s">
        <v>12321</v>
      </c>
      <c r="AC317" s="3">
        <v>33.8</v>
      </c>
      <c r="AD317" s="3" t="s">
        <v>12334</v>
      </c>
      <c r="AE317" s="43">
        <v>33.7</v>
      </c>
    </row>
    <row r="318" ht="29.1" customHeight="1" spans="1:31">
      <c r="A318" s="26" t="s">
        <v>11645</v>
      </c>
      <c r="B318" s="27" t="s">
        <v>2075</v>
      </c>
      <c r="C318" s="28" t="s">
        <v>2453</v>
      </c>
      <c r="D318" s="27" t="s">
        <v>2075</v>
      </c>
      <c r="E318" s="28" cm="1">
        <f ca="1" t="array" ref="E318">SUMPRODUCT(--ISNUMBER(SEARCH(MID(C318,ROW(INDIRECT("1:"&amp;LEN(C318))),1),全球排名!D316)))</f>
        <v>25</v>
      </c>
      <c r="F318" s="29" t="s">
        <v>11566</v>
      </c>
      <c r="G318" s="29" t="s">
        <v>40</v>
      </c>
      <c r="H318" s="30" t="s">
        <v>11592</v>
      </c>
      <c r="I318" s="30" t="s">
        <v>11572</v>
      </c>
      <c r="J318" s="30" t="s">
        <v>11568</v>
      </c>
      <c r="K318" s="30">
        <v>5</v>
      </c>
      <c r="L318" s="30" t="s">
        <v>11573</v>
      </c>
      <c r="M318" s="37">
        <v>35.1</v>
      </c>
      <c r="N318" s="3" t="s">
        <v>11981</v>
      </c>
      <c r="O318" s="37">
        <v>24.4</v>
      </c>
      <c r="P318" s="3" t="s">
        <v>11886</v>
      </c>
      <c r="Q318" s="37">
        <v>30.5</v>
      </c>
      <c r="R318" s="3" t="s">
        <v>12335</v>
      </c>
      <c r="S318" s="38">
        <v>21.6</v>
      </c>
      <c r="T318" s="3" t="s">
        <v>12192</v>
      </c>
      <c r="U318" s="37">
        <v>40.5</v>
      </c>
      <c r="V318" s="3" t="s">
        <v>12021</v>
      </c>
      <c r="W318" s="37">
        <v>12.7</v>
      </c>
      <c r="X318" s="3" t="s">
        <v>12336</v>
      </c>
      <c r="Y318" s="37">
        <v>68.5</v>
      </c>
      <c r="Z318" s="3" t="s">
        <v>11759</v>
      </c>
      <c r="AA318" s="3">
        <v>52.2</v>
      </c>
      <c r="AB318" s="3" t="s">
        <v>291</v>
      </c>
      <c r="AC318" s="3">
        <v>62.5</v>
      </c>
      <c r="AD318" s="3" t="s">
        <v>11804</v>
      </c>
      <c r="AE318" s="43">
        <v>33.5</v>
      </c>
    </row>
    <row r="319" ht="29.1" customHeight="1" spans="1:31">
      <c r="A319" s="26" t="s">
        <v>12337</v>
      </c>
      <c r="B319" s="27" t="s">
        <v>2075</v>
      </c>
      <c r="C319" s="28" t="s">
        <v>2074</v>
      </c>
      <c r="D319" s="27" t="s">
        <v>2075</v>
      </c>
      <c r="E319" s="28" cm="1">
        <f ca="1" t="array" ref="E319">SUMPRODUCT(--ISNUMBER(SEARCH(MID(C319,ROW(INDIRECT("1:"&amp;LEN(C319))),1),全球排名!D317)))</f>
        <v>17</v>
      </c>
      <c r="F319" s="29" t="s">
        <v>11929</v>
      </c>
      <c r="G319" s="29" t="s">
        <v>261</v>
      </c>
      <c r="H319" s="30" t="s">
        <v>11567</v>
      </c>
      <c r="I319" s="30" t="s">
        <v>11572</v>
      </c>
      <c r="J319" s="30" t="s">
        <v>11568</v>
      </c>
      <c r="K319" s="30">
        <v>4</v>
      </c>
      <c r="L319" s="30" t="s">
        <v>11573</v>
      </c>
      <c r="M319" s="37">
        <v>15.8</v>
      </c>
      <c r="N319" s="3" t="s">
        <v>12338</v>
      </c>
      <c r="O319" s="37">
        <v>17.3</v>
      </c>
      <c r="P319" s="3" t="s">
        <v>12118</v>
      </c>
      <c r="Q319" s="37">
        <v>26.4</v>
      </c>
      <c r="R319" s="3" t="s">
        <v>11999</v>
      </c>
      <c r="S319" s="38">
        <v>56.9</v>
      </c>
      <c r="T319" s="3" t="s">
        <v>11947</v>
      </c>
      <c r="U319" s="37">
        <v>52.5</v>
      </c>
      <c r="V319" s="3" t="s">
        <v>12256</v>
      </c>
      <c r="W319" s="37">
        <v>9.4</v>
      </c>
      <c r="X319" s="3" t="s">
        <v>11619</v>
      </c>
      <c r="Y319" s="37">
        <v>75.4</v>
      </c>
      <c r="Z319" s="3" t="s">
        <v>359</v>
      </c>
      <c r="AA319" s="3">
        <v>16.6</v>
      </c>
      <c r="AB319" s="3" t="s">
        <v>12110</v>
      </c>
      <c r="AC319" s="3">
        <v>88.4</v>
      </c>
      <c r="AD319" s="3" t="s">
        <v>11590</v>
      </c>
      <c r="AE319" s="43">
        <v>33.5</v>
      </c>
    </row>
    <row r="320" ht="29.1" customHeight="1" spans="1:31">
      <c r="A320" s="26" t="s">
        <v>12313</v>
      </c>
      <c r="B320" s="27" t="s">
        <v>1457</v>
      </c>
      <c r="C320" s="28" t="s">
        <v>1458</v>
      </c>
      <c r="D320" s="27" t="s">
        <v>1457</v>
      </c>
      <c r="E320" s="28" cm="1">
        <f ca="1" t="array" ref="E320">SUMPRODUCT(--ISNUMBER(SEARCH(MID(C320,ROW(INDIRECT("1:"&amp;LEN(C320))),1),全球排名!D318)))</f>
        <v>18</v>
      </c>
      <c r="F320" s="29" t="s">
        <v>12339</v>
      </c>
      <c r="G320" s="29" t="s">
        <v>617</v>
      </c>
      <c r="H320" s="30" t="s">
        <v>11567</v>
      </c>
      <c r="I320" s="30" t="s">
        <v>7183</v>
      </c>
      <c r="J320" s="30" t="s">
        <v>11568</v>
      </c>
      <c r="K320" s="30">
        <v>4</v>
      </c>
      <c r="L320" s="30" t="s">
        <v>11573</v>
      </c>
      <c r="M320" s="37">
        <v>15.8</v>
      </c>
      <c r="N320" s="3" t="s">
        <v>12249</v>
      </c>
      <c r="O320" s="37">
        <v>40.3</v>
      </c>
      <c r="P320" s="3" t="s">
        <v>11616</v>
      </c>
      <c r="Q320" s="37">
        <v>2.8</v>
      </c>
      <c r="R320" s="3" t="s">
        <v>11619</v>
      </c>
      <c r="S320" s="38">
        <v>97</v>
      </c>
      <c r="T320" s="3" t="s">
        <v>100</v>
      </c>
      <c r="U320" s="37">
        <v>3.4</v>
      </c>
      <c r="V320" s="3" t="s">
        <v>11619</v>
      </c>
      <c r="W320" s="37">
        <v>1.4</v>
      </c>
      <c r="X320" s="3" t="s">
        <v>11619</v>
      </c>
      <c r="Y320" s="37">
        <v>23</v>
      </c>
      <c r="Z320" s="3" t="s">
        <v>12054</v>
      </c>
      <c r="AA320" s="3">
        <v>5.8</v>
      </c>
      <c r="AB320" s="3" t="s">
        <v>11619</v>
      </c>
      <c r="AC320" s="3">
        <v>23</v>
      </c>
      <c r="AD320" s="3" t="s">
        <v>12340</v>
      </c>
      <c r="AE320" s="43">
        <v>33.4</v>
      </c>
    </row>
    <row r="321" ht="29.1" customHeight="1" spans="1:31">
      <c r="A321" s="26" t="s">
        <v>12272</v>
      </c>
      <c r="B321" s="27" t="s">
        <v>1457</v>
      </c>
      <c r="C321" s="28" t="s">
        <v>1492</v>
      </c>
      <c r="D321" s="27" t="s">
        <v>1457</v>
      </c>
      <c r="E321" s="28" cm="1">
        <f ca="1" t="array" ref="E321">SUMPRODUCT(--ISNUMBER(SEARCH(MID(C321,ROW(INDIRECT("1:"&amp;LEN(C321))),1),全球排名!D319)))</f>
        <v>30</v>
      </c>
      <c r="F321" s="29" t="s">
        <v>11863</v>
      </c>
      <c r="G321" s="29" t="s">
        <v>373</v>
      </c>
      <c r="H321" s="30" t="s">
        <v>11571</v>
      </c>
      <c r="I321" s="30" t="s">
        <v>11572</v>
      </c>
      <c r="J321" s="30" t="s">
        <v>11568</v>
      </c>
      <c r="K321" s="30">
        <v>5</v>
      </c>
      <c r="L321" s="30" t="s">
        <v>11573</v>
      </c>
      <c r="M321" s="37">
        <v>40.8</v>
      </c>
      <c r="N321" s="3" t="s">
        <v>288</v>
      </c>
      <c r="O321" s="37">
        <v>24</v>
      </c>
      <c r="P321" s="3" t="s">
        <v>1908</v>
      </c>
      <c r="Q321" s="37">
        <v>61.6</v>
      </c>
      <c r="R321" s="3" t="s">
        <v>11947</v>
      </c>
      <c r="S321" s="38">
        <v>5.1</v>
      </c>
      <c r="T321" s="3" t="s">
        <v>11619</v>
      </c>
      <c r="U321" s="37">
        <v>5.2</v>
      </c>
      <c r="V321" s="3" t="s">
        <v>11619</v>
      </c>
      <c r="W321" s="37">
        <v>41.7</v>
      </c>
      <c r="X321" s="3" t="s">
        <v>2042</v>
      </c>
      <c r="Y321" s="37">
        <v>69.5</v>
      </c>
      <c r="Z321" s="3" t="s">
        <v>11716</v>
      </c>
      <c r="AA321" s="3">
        <v>52.8</v>
      </c>
      <c r="AB321" s="3" t="s">
        <v>2398</v>
      </c>
      <c r="AC321" s="3">
        <v>36.1</v>
      </c>
      <c r="AD321" s="3" t="s">
        <v>12341</v>
      </c>
      <c r="AE321" s="43">
        <v>33.4</v>
      </c>
    </row>
    <row r="322" ht="29.1" customHeight="1" spans="1:31">
      <c r="A322" s="26" t="s">
        <v>2321</v>
      </c>
      <c r="B322" s="27" t="s">
        <v>1457</v>
      </c>
      <c r="C322" s="28" t="s">
        <v>2205</v>
      </c>
      <c r="D322" s="27" t="s">
        <v>1457</v>
      </c>
      <c r="E322" s="28" cm="1">
        <f ca="1" t="array" ref="E322">SUMPRODUCT(--ISNUMBER(SEARCH(MID(C322,ROW(INDIRECT("1:"&amp;LEN(C322))),1),全球排名!D320)))</f>
        <v>17</v>
      </c>
      <c r="F322" s="29" t="s">
        <v>11929</v>
      </c>
      <c r="G322" s="29" t="s">
        <v>261</v>
      </c>
      <c r="H322" s="30" t="s">
        <v>11571</v>
      </c>
      <c r="I322" s="30" t="s">
        <v>11572</v>
      </c>
      <c r="J322" s="30" t="s">
        <v>11568</v>
      </c>
      <c r="K322" s="30">
        <v>5</v>
      </c>
      <c r="L322" s="30" t="s">
        <v>11573</v>
      </c>
      <c r="M322" s="37">
        <v>28.3</v>
      </c>
      <c r="N322" s="3" t="s">
        <v>11891</v>
      </c>
      <c r="O322" s="37">
        <v>21.1</v>
      </c>
      <c r="P322" s="3" t="s">
        <v>12342</v>
      </c>
      <c r="Q322" s="37">
        <v>52.3</v>
      </c>
      <c r="R322" s="3" t="s">
        <v>11970</v>
      </c>
      <c r="S322" s="38">
        <v>32.4</v>
      </c>
      <c r="T322" s="3" t="s">
        <v>11895</v>
      </c>
      <c r="U322" s="37">
        <v>27.2</v>
      </c>
      <c r="V322" s="3" t="s">
        <v>12210</v>
      </c>
      <c r="W322" s="37">
        <v>4.3</v>
      </c>
      <c r="X322" s="3" t="s">
        <v>11619</v>
      </c>
      <c r="Y322" s="37">
        <v>62.9</v>
      </c>
      <c r="Z322" s="3" t="s">
        <v>11687</v>
      </c>
      <c r="AA322" s="3">
        <v>27.8</v>
      </c>
      <c r="AB322" s="3" t="s">
        <v>2321</v>
      </c>
      <c r="AC322" s="3">
        <v>77.7</v>
      </c>
      <c r="AD322" s="3" t="s">
        <v>11769</v>
      </c>
      <c r="AE322" s="43">
        <v>33.4</v>
      </c>
    </row>
    <row r="323" ht="29.1" customHeight="1" spans="1:31">
      <c r="A323" s="26" t="s">
        <v>12309</v>
      </c>
      <c r="B323" s="27" t="s">
        <v>1547</v>
      </c>
      <c r="C323" s="28" t="s">
        <v>1546</v>
      </c>
      <c r="D323" s="27" t="s">
        <v>1547</v>
      </c>
      <c r="E323" s="28" cm="1">
        <f ca="1" t="array" ref="E323">SUMPRODUCT(--ISNUMBER(SEARCH(MID(C323,ROW(INDIRECT("1:"&amp;LEN(C323))),1),全球排名!D321)))</f>
        <v>12</v>
      </c>
      <c r="F323" s="29" t="s">
        <v>7026</v>
      </c>
      <c r="G323" s="29" t="s">
        <v>74</v>
      </c>
      <c r="H323" s="30" t="s">
        <v>11571</v>
      </c>
      <c r="I323" s="30" t="s">
        <v>7183</v>
      </c>
      <c r="J323" s="30" t="s">
        <v>11568</v>
      </c>
      <c r="K323" s="30">
        <v>4</v>
      </c>
      <c r="L323" s="30" t="s">
        <v>11573</v>
      </c>
      <c r="M323" s="37">
        <v>25.5</v>
      </c>
      <c r="N323" s="3" t="s">
        <v>12343</v>
      </c>
      <c r="O323" s="37">
        <v>13.5</v>
      </c>
      <c r="P323" s="3" t="s">
        <v>11787</v>
      </c>
      <c r="Q323" s="37">
        <v>5.7</v>
      </c>
      <c r="R323" s="3" t="s">
        <v>11619</v>
      </c>
      <c r="S323" s="38">
        <v>42.5</v>
      </c>
      <c r="T323" s="3" t="s">
        <v>12277</v>
      </c>
      <c r="U323" s="37">
        <v>96.8</v>
      </c>
      <c r="V323" s="3" t="s">
        <v>1897</v>
      </c>
      <c r="W323" s="37">
        <v>86.3</v>
      </c>
      <c r="X323" s="3" t="s">
        <v>187</v>
      </c>
      <c r="Y323" s="37">
        <v>34.5</v>
      </c>
      <c r="Z323" s="3" t="s">
        <v>11826</v>
      </c>
      <c r="AA323" s="3">
        <v>17.6</v>
      </c>
      <c r="AB323" s="3" t="s">
        <v>11938</v>
      </c>
      <c r="AC323" s="3">
        <v>54.3</v>
      </c>
      <c r="AD323" s="3" t="s">
        <v>12181</v>
      </c>
      <c r="AE323" s="43">
        <v>33.3</v>
      </c>
    </row>
    <row r="324" ht="29.1" customHeight="1" spans="1:31">
      <c r="A324" s="26" t="s">
        <v>11896</v>
      </c>
      <c r="B324" s="27" t="s">
        <v>735</v>
      </c>
      <c r="C324" s="28" t="s">
        <v>734</v>
      </c>
      <c r="D324" s="27" t="s">
        <v>735</v>
      </c>
      <c r="E324" s="28" cm="1">
        <f ca="1" t="array" ref="E324">SUMPRODUCT(--ISNUMBER(SEARCH(MID(C324,ROW(INDIRECT("1:"&amp;LEN(C324))),1),全球排名!D322)))</f>
        <v>27</v>
      </c>
      <c r="F324" s="29" t="s">
        <v>11863</v>
      </c>
      <c r="G324" s="29" t="s">
        <v>373</v>
      </c>
      <c r="H324" s="30" t="s">
        <v>11571</v>
      </c>
      <c r="I324" s="30" t="s">
        <v>7183</v>
      </c>
      <c r="J324" s="30" t="s">
        <v>11568</v>
      </c>
      <c r="K324" s="30">
        <v>5</v>
      </c>
      <c r="L324" s="30" t="s">
        <v>11573</v>
      </c>
      <c r="M324" s="37">
        <v>31.3</v>
      </c>
      <c r="N324" s="3" t="s">
        <v>11742</v>
      </c>
      <c r="O324" s="37">
        <v>44.4</v>
      </c>
      <c r="P324" s="3" t="s">
        <v>439</v>
      </c>
      <c r="Q324" s="37">
        <v>100</v>
      </c>
      <c r="R324" s="3" t="s">
        <v>11615</v>
      </c>
      <c r="S324" s="38">
        <v>1.4</v>
      </c>
      <c r="T324" s="3" t="s">
        <v>11619</v>
      </c>
      <c r="U324" s="37">
        <v>53.6</v>
      </c>
      <c r="V324" s="3" t="s">
        <v>12343</v>
      </c>
      <c r="W324" s="37">
        <v>58.9</v>
      </c>
      <c r="X324" s="3" t="s">
        <v>12157</v>
      </c>
      <c r="Y324" s="37">
        <v>1</v>
      </c>
      <c r="Z324" s="3" t="s">
        <v>11619</v>
      </c>
      <c r="AA324" s="3">
        <v>12.2</v>
      </c>
      <c r="AB324" s="3" t="s">
        <v>11619</v>
      </c>
      <c r="AC324" s="3">
        <v>10.5</v>
      </c>
      <c r="AD324" s="3" t="s">
        <v>12344</v>
      </c>
      <c r="AE324" s="43">
        <v>33.2</v>
      </c>
    </row>
    <row r="325" ht="29.1" customHeight="1" spans="1:31">
      <c r="A325" s="26" t="s">
        <v>12000</v>
      </c>
      <c r="B325" s="27" t="s">
        <v>735</v>
      </c>
      <c r="C325" s="28" t="s">
        <v>12345</v>
      </c>
      <c r="D325" s="27" t="s">
        <v>735</v>
      </c>
      <c r="E325" s="28" cm="1">
        <f ca="1" t="array" ref="E325">SUMPRODUCT(--ISNUMBER(SEARCH(MID(C325,ROW(INDIRECT("1:"&amp;LEN(C325))),1),全球排名!D323)))</f>
        <v>9</v>
      </c>
      <c r="F325" s="29" t="s">
        <v>11649</v>
      </c>
      <c r="G325" s="29" t="s">
        <v>218</v>
      </c>
      <c r="H325" s="30" t="s">
        <v>11571</v>
      </c>
      <c r="I325" s="30" t="s">
        <v>11720</v>
      </c>
      <c r="J325" s="30" t="s">
        <v>10137</v>
      </c>
      <c r="K325" s="30">
        <v>5</v>
      </c>
      <c r="L325" s="30" t="s">
        <v>11573</v>
      </c>
      <c r="M325" s="37">
        <v>17.7</v>
      </c>
      <c r="N325" s="3" t="s">
        <v>12118</v>
      </c>
      <c r="O325" s="37">
        <v>27.6</v>
      </c>
      <c r="P325" s="3" t="s">
        <v>11636</v>
      </c>
      <c r="Q325" s="37">
        <v>88</v>
      </c>
      <c r="R325" s="3" t="s">
        <v>11969</v>
      </c>
      <c r="S325" s="38">
        <v>3.2</v>
      </c>
      <c r="T325" s="3" t="s">
        <v>11619</v>
      </c>
      <c r="U325" s="37">
        <v>54.9</v>
      </c>
      <c r="V325" s="3" t="s">
        <v>12226</v>
      </c>
      <c r="W325" s="37">
        <v>97.1</v>
      </c>
      <c r="X325" s="3" t="s">
        <v>11575</v>
      </c>
      <c r="Y325" s="37">
        <v>1.4</v>
      </c>
      <c r="Z325" s="3" t="s">
        <v>11619</v>
      </c>
      <c r="AA325" s="3">
        <v>76.3</v>
      </c>
      <c r="AB325" s="3" t="s">
        <v>190</v>
      </c>
      <c r="AC325" s="3">
        <v>54.6</v>
      </c>
      <c r="AD325" s="3" t="s">
        <v>12100</v>
      </c>
      <c r="AE325" s="43">
        <v>33.2</v>
      </c>
    </row>
    <row r="326" ht="29.1" customHeight="1" spans="1:31">
      <c r="A326" s="26" t="s">
        <v>10127</v>
      </c>
      <c r="B326" s="27" t="s">
        <v>735</v>
      </c>
      <c r="C326" s="28" t="s">
        <v>12346</v>
      </c>
      <c r="D326" s="27" t="s">
        <v>735</v>
      </c>
      <c r="E326" s="28" cm="1">
        <f ca="1" t="array" ref="E326">SUMPRODUCT(--ISNUMBER(SEARCH(MID(C326,ROW(INDIRECT("1:"&amp;LEN(C326))),1),全球排名!D324)))</f>
        <v>36</v>
      </c>
      <c r="F326" s="29" t="s">
        <v>12033</v>
      </c>
      <c r="G326" s="29" t="s">
        <v>402</v>
      </c>
      <c r="H326" s="30" t="s">
        <v>11571</v>
      </c>
      <c r="I326" s="30" t="s">
        <v>11587</v>
      </c>
      <c r="J326" s="30" t="s">
        <v>11568</v>
      </c>
      <c r="K326" s="30">
        <v>3</v>
      </c>
      <c r="L326" s="30" t="s">
        <v>11573</v>
      </c>
      <c r="M326" s="37">
        <v>32.9</v>
      </c>
      <c r="N326" s="3" t="s">
        <v>11945</v>
      </c>
      <c r="O326" s="37">
        <v>49.1</v>
      </c>
      <c r="P326" s="3" t="s">
        <v>11589</v>
      </c>
      <c r="Q326" s="37">
        <v>53.3</v>
      </c>
      <c r="R326" s="3" t="s">
        <v>1699</v>
      </c>
      <c r="S326" s="38">
        <v>4.8</v>
      </c>
      <c r="T326" s="3" t="s">
        <v>11619</v>
      </c>
      <c r="U326" s="37">
        <v>56.5</v>
      </c>
      <c r="V326" s="3" t="s">
        <v>11655</v>
      </c>
      <c r="W326" s="37">
        <v>41.2</v>
      </c>
      <c r="X326" s="3" t="s">
        <v>12226</v>
      </c>
      <c r="Y326" s="37">
        <v>18.5</v>
      </c>
      <c r="Z326" s="3" t="s">
        <v>12347</v>
      </c>
      <c r="AA326" s="3">
        <v>12.9</v>
      </c>
      <c r="AB326" s="3" t="s">
        <v>12101</v>
      </c>
      <c r="AC326" s="3">
        <v>62.5</v>
      </c>
      <c r="AD326" s="3" t="s">
        <v>11804</v>
      </c>
      <c r="AE326" s="43">
        <v>33.2</v>
      </c>
    </row>
    <row r="327" ht="29.1" customHeight="1" spans="1:31">
      <c r="A327" s="26" t="s">
        <v>10149</v>
      </c>
      <c r="B327" s="27" t="s">
        <v>12057</v>
      </c>
      <c r="C327" s="28" t="s">
        <v>12348</v>
      </c>
      <c r="D327" s="27" t="s">
        <v>12057</v>
      </c>
      <c r="E327" s="28" cm="1">
        <f ca="1" t="array" ref="E327">SUMPRODUCT(--ISNUMBER(SEARCH(MID(C327,ROW(INDIRECT("1:"&amp;LEN(C327))),1),全球排名!D325)))</f>
        <v>25</v>
      </c>
      <c r="F327" s="29" t="s">
        <v>7026</v>
      </c>
      <c r="G327" s="29" t="s">
        <v>74</v>
      </c>
      <c r="H327" s="30" t="s">
        <v>11571</v>
      </c>
      <c r="I327" s="30" t="s">
        <v>7183</v>
      </c>
      <c r="J327" s="30" t="s">
        <v>11568</v>
      </c>
      <c r="K327" s="30">
        <v>4</v>
      </c>
      <c r="L327" s="30" t="s">
        <v>11573</v>
      </c>
      <c r="M327" s="37">
        <v>17.3</v>
      </c>
      <c r="N327" s="3" t="s">
        <v>12335</v>
      </c>
      <c r="O327" s="37">
        <v>7.6</v>
      </c>
      <c r="P327" s="3" t="s">
        <v>11949</v>
      </c>
      <c r="Q327" s="37">
        <v>3.5</v>
      </c>
      <c r="R327" s="3" t="s">
        <v>11619</v>
      </c>
      <c r="S327" s="38">
        <v>65</v>
      </c>
      <c r="T327" s="3" t="s">
        <v>11718</v>
      </c>
      <c r="U327" s="37">
        <v>95.2</v>
      </c>
      <c r="V327" s="3" t="s">
        <v>11657</v>
      </c>
      <c r="W327" s="37">
        <v>48.6</v>
      </c>
      <c r="X327" s="3" t="s">
        <v>11944</v>
      </c>
      <c r="Y327" s="37">
        <v>19</v>
      </c>
      <c r="Z327" s="3" t="s">
        <v>12190</v>
      </c>
      <c r="AA327" s="3">
        <v>12.2</v>
      </c>
      <c r="AB327" s="3" t="s">
        <v>11619</v>
      </c>
      <c r="AC327" s="3">
        <v>89.8</v>
      </c>
      <c r="AD327" s="3" t="s">
        <v>11969</v>
      </c>
      <c r="AE327" s="43">
        <v>33</v>
      </c>
    </row>
    <row r="328" ht="29.1" customHeight="1" spans="1:31">
      <c r="A328" s="26" t="s">
        <v>12305</v>
      </c>
      <c r="B328" s="27" t="s">
        <v>1585</v>
      </c>
      <c r="C328" s="28" t="s">
        <v>1584</v>
      </c>
      <c r="D328" s="27" t="s">
        <v>1585</v>
      </c>
      <c r="E328" s="28" cm="1">
        <f ca="1" t="array" ref="E328">SUMPRODUCT(--ISNUMBER(SEARCH(MID(C328,ROW(INDIRECT("1:"&amp;LEN(C328))),1),全球排名!D326)))</f>
        <v>21</v>
      </c>
      <c r="F328" s="29" t="s">
        <v>11632</v>
      </c>
      <c r="G328" s="29" t="s">
        <v>11633</v>
      </c>
      <c r="H328" s="30" t="s">
        <v>11592</v>
      </c>
      <c r="I328" s="30" t="s">
        <v>11572</v>
      </c>
      <c r="J328" s="30" t="s">
        <v>11568</v>
      </c>
      <c r="K328" s="30">
        <v>4</v>
      </c>
      <c r="L328" s="30" t="s">
        <v>11573</v>
      </c>
      <c r="M328" s="37">
        <v>36.4</v>
      </c>
      <c r="N328" s="3" t="s">
        <v>11850</v>
      </c>
      <c r="O328" s="37">
        <v>22.3</v>
      </c>
      <c r="P328" s="3" t="s">
        <v>11826</v>
      </c>
      <c r="Q328" s="37">
        <v>48.8</v>
      </c>
      <c r="R328" s="3" t="s">
        <v>12146</v>
      </c>
      <c r="S328" s="38">
        <v>44.1</v>
      </c>
      <c r="T328" s="3" t="s">
        <v>11944</v>
      </c>
      <c r="U328" s="37">
        <v>2.4</v>
      </c>
      <c r="V328" s="3" t="s">
        <v>11619</v>
      </c>
      <c r="W328" s="37">
        <v>4.2</v>
      </c>
      <c r="X328" s="3" t="s">
        <v>11619</v>
      </c>
      <c r="Y328" s="37">
        <v>33.3</v>
      </c>
      <c r="Z328" s="3" t="s">
        <v>12038</v>
      </c>
      <c r="AA328" s="3">
        <v>16.7</v>
      </c>
      <c r="AB328" s="3" t="s">
        <v>11808</v>
      </c>
      <c r="AC328" s="3">
        <v>38.4</v>
      </c>
      <c r="AD328" s="3" t="s">
        <v>12178</v>
      </c>
      <c r="AE328" s="43">
        <v>32.8</v>
      </c>
    </row>
    <row r="329" ht="29.1" customHeight="1" spans="1:31">
      <c r="A329" s="26" t="s">
        <v>12262</v>
      </c>
      <c r="B329" s="27" t="s">
        <v>1585</v>
      </c>
      <c r="C329" s="28" t="s">
        <v>10119</v>
      </c>
      <c r="D329" s="27" t="s">
        <v>1585</v>
      </c>
      <c r="E329" s="28" cm="1">
        <f ca="1" t="array" ref="E329">SUMPRODUCT(--ISNUMBER(SEARCH(MID(C329,ROW(INDIRECT("1:"&amp;LEN(C329))),1),全球排名!D327)))</f>
        <v>30</v>
      </c>
      <c r="F329" s="29" t="s">
        <v>11566</v>
      </c>
      <c r="G329" s="29" t="s">
        <v>40</v>
      </c>
      <c r="H329" s="30" t="s">
        <v>11592</v>
      </c>
      <c r="I329" s="30" t="s">
        <v>11572</v>
      </c>
      <c r="J329" s="30" t="s">
        <v>11568</v>
      </c>
      <c r="K329" s="30">
        <v>5</v>
      </c>
      <c r="L329" s="30" t="s">
        <v>11573</v>
      </c>
      <c r="M329" s="37">
        <v>40.9</v>
      </c>
      <c r="N329" s="3" t="s">
        <v>2072</v>
      </c>
      <c r="O329" s="37">
        <v>23.5</v>
      </c>
      <c r="P329" s="3" t="s">
        <v>12161</v>
      </c>
      <c r="Q329" s="37">
        <v>31.6</v>
      </c>
      <c r="R329" s="3" t="s">
        <v>12206</v>
      </c>
      <c r="S329" s="38">
        <v>26.2</v>
      </c>
      <c r="T329" s="3" t="s">
        <v>12073</v>
      </c>
      <c r="U329" s="37">
        <v>8.5</v>
      </c>
      <c r="V329" s="3" t="s">
        <v>11619</v>
      </c>
      <c r="W329" s="37">
        <v>17</v>
      </c>
      <c r="X329" s="3" t="s">
        <v>11960</v>
      </c>
      <c r="Y329" s="37">
        <v>50.1</v>
      </c>
      <c r="Z329" s="3" t="s">
        <v>11956</v>
      </c>
      <c r="AA329" s="3">
        <v>31.5</v>
      </c>
      <c r="AB329" s="3" t="s">
        <v>1214</v>
      </c>
      <c r="AC329" s="3">
        <v>62.8</v>
      </c>
      <c r="AD329" s="3" t="s">
        <v>12269</v>
      </c>
      <c r="AE329" s="43">
        <v>32.8</v>
      </c>
    </row>
    <row r="330" ht="29.1" customHeight="1" spans="1:31">
      <c r="A330" s="26" t="s">
        <v>12349</v>
      </c>
      <c r="B330" s="27" t="s">
        <v>1585</v>
      </c>
      <c r="C330" s="28" t="s">
        <v>2108</v>
      </c>
      <c r="D330" s="27" t="s">
        <v>1585</v>
      </c>
      <c r="E330" s="28" cm="1">
        <f ca="1" t="array" ref="E330">SUMPRODUCT(--ISNUMBER(SEARCH(MID(C330,ROW(INDIRECT("1:"&amp;LEN(C330))),1),全球排名!D328)))</f>
        <v>20</v>
      </c>
      <c r="F330" s="29" t="s">
        <v>12084</v>
      </c>
      <c r="G330" s="29" t="s">
        <v>366</v>
      </c>
      <c r="H330" s="30" t="s">
        <v>11592</v>
      </c>
      <c r="I330" s="30" t="s">
        <v>11572</v>
      </c>
      <c r="J330" s="30" t="s">
        <v>11568</v>
      </c>
      <c r="K330" s="30">
        <v>5</v>
      </c>
      <c r="L330" s="30" t="s">
        <v>11573</v>
      </c>
      <c r="M330" s="37">
        <v>23.6</v>
      </c>
      <c r="N330" s="3" t="s">
        <v>11866</v>
      </c>
      <c r="O330" s="37">
        <v>52.3</v>
      </c>
      <c r="P330" s="3" t="s">
        <v>11639</v>
      </c>
      <c r="Q330" s="37">
        <v>3.5</v>
      </c>
      <c r="R330" s="3" t="s">
        <v>11619</v>
      </c>
      <c r="S330" s="38">
        <v>20.7</v>
      </c>
      <c r="T330" s="3" t="s">
        <v>12350</v>
      </c>
      <c r="U330" s="37">
        <v>25</v>
      </c>
      <c r="V330" s="3" t="s">
        <v>12351</v>
      </c>
      <c r="W330" s="37">
        <v>6.4</v>
      </c>
      <c r="X330" s="3" t="s">
        <v>11619</v>
      </c>
      <c r="Y330" s="37">
        <v>97.6</v>
      </c>
      <c r="Z330" s="3" t="s">
        <v>11613</v>
      </c>
      <c r="AA330" s="3">
        <v>58.4</v>
      </c>
      <c r="AB330" s="3" t="s">
        <v>11852</v>
      </c>
      <c r="AC330" s="3">
        <v>78.4</v>
      </c>
      <c r="AD330" s="3" t="s">
        <v>12041</v>
      </c>
      <c r="AE330" s="43">
        <v>32.8</v>
      </c>
    </row>
    <row r="331" ht="29.1" customHeight="1" spans="1:31">
      <c r="A331" s="26" t="s">
        <v>12313</v>
      </c>
      <c r="B331" s="27" t="s">
        <v>2140</v>
      </c>
      <c r="C331" s="28" t="s">
        <v>2139</v>
      </c>
      <c r="D331" s="27" t="s">
        <v>2140</v>
      </c>
      <c r="E331" s="28" cm="1">
        <f ca="1" t="array" ref="E331">SUMPRODUCT(--ISNUMBER(SEARCH(MID(C331,ROW(INDIRECT("1:"&amp;LEN(C331))),1),全球排名!D329)))</f>
        <v>25</v>
      </c>
      <c r="F331" s="29" t="s">
        <v>8491</v>
      </c>
      <c r="G331" s="29" t="s">
        <v>121</v>
      </c>
      <c r="H331" s="30" t="s">
        <v>11571</v>
      </c>
      <c r="I331" s="30" t="s">
        <v>7183</v>
      </c>
      <c r="J331" s="30" t="s">
        <v>11568</v>
      </c>
      <c r="K331" s="30">
        <v>3</v>
      </c>
      <c r="L331" s="30" t="s">
        <v>11573</v>
      </c>
      <c r="M331" s="37">
        <v>22.5</v>
      </c>
      <c r="N331" s="3" t="s">
        <v>11745</v>
      </c>
      <c r="O331" s="37">
        <v>14</v>
      </c>
      <c r="P331" s="3" t="s">
        <v>12352</v>
      </c>
      <c r="Q331" s="37">
        <v>22.4</v>
      </c>
      <c r="R331" s="3" t="s">
        <v>12353</v>
      </c>
      <c r="S331" s="38">
        <v>32.8</v>
      </c>
      <c r="T331" s="3" t="s">
        <v>11743</v>
      </c>
      <c r="U331" s="37">
        <v>99.8</v>
      </c>
      <c r="V331" s="3" t="s">
        <v>1399</v>
      </c>
      <c r="W331" s="37">
        <v>45.1</v>
      </c>
      <c r="X331" s="3" t="s">
        <v>12057</v>
      </c>
      <c r="Y331" s="37">
        <v>58.6</v>
      </c>
      <c r="Z331" s="3" t="s">
        <v>12157</v>
      </c>
      <c r="AA331" s="3">
        <v>15.4</v>
      </c>
      <c r="AB331" s="3" t="s">
        <v>12191</v>
      </c>
      <c r="AC331" s="3">
        <v>81.7</v>
      </c>
      <c r="AD331" s="3" t="s">
        <v>11609</v>
      </c>
      <c r="AE331" s="43">
        <v>32.7</v>
      </c>
    </row>
    <row r="332" ht="29.1" customHeight="1" spans="1:31">
      <c r="A332" s="26" t="s">
        <v>12354</v>
      </c>
      <c r="B332" s="27" t="s">
        <v>2140</v>
      </c>
      <c r="C332" s="28" t="s">
        <v>12355</v>
      </c>
      <c r="D332" s="27" t="s">
        <v>2140</v>
      </c>
      <c r="E332" s="28" cm="1">
        <f ca="1" t="array" ref="E332">SUMPRODUCT(--ISNUMBER(SEARCH(MID(C332,ROW(INDIRECT("1:"&amp;LEN(C332))),1),全球排名!D330)))</f>
        <v>27</v>
      </c>
      <c r="F332" s="29" t="s">
        <v>11923</v>
      </c>
      <c r="G332" s="29" t="s">
        <v>270</v>
      </c>
      <c r="H332" s="30" t="s">
        <v>11571</v>
      </c>
      <c r="I332" s="30" t="s">
        <v>7183</v>
      </c>
      <c r="J332" s="30" t="s">
        <v>11568</v>
      </c>
      <c r="K332" s="30">
        <v>4</v>
      </c>
      <c r="L332" s="30" t="s">
        <v>11573</v>
      </c>
      <c r="M332" s="37">
        <v>20</v>
      </c>
      <c r="N332" s="3" t="s">
        <v>12275</v>
      </c>
      <c r="O332" s="37">
        <v>18</v>
      </c>
      <c r="P332" s="3" t="s">
        <v>11879</v>
      </c>
      <c r="Q332" s="37">
        <v>27.1</v>
      </c>
      <c r="R332" s="3" t="s">
        <v>12090</v>
      </c>
      <c r="S332" s="38">
        <v>40.7</v>
      </c>
      <c r="T332" s="3" t="s">
        <v>12226</v>
      </c>
      <c r="U332" s="37">
        <v>83.2</v>
      </c>
      <c r="V332" s="3" t="s">
        <v>11778</v>
      </c>
      <c r="W332" s="37">
        <v>22.7</v>
      </c>
      <c r="X332" s="3" t="s">
        <v>12064</v>
      </c>
      <c r="Y332" s="37">
        <v>49.7</v>
      </c>
      <c r="Z332" s="3" t="s">
        <v>12277</v>
      </c>
      <c r="AA332" s="3">
        <v>17.7</v>
      </c>
      <c r="AB332" s="3" t="s">
        <v>12073</v>
      </c>
      <c r="AC332" s="3">
        <v>88.7</v>
      </c>
      <c r="AD332" s="3" t="s">
        <v>11643</v>
      </c>
      <c r="AE332" s="43">
        <v>32.7</v>
      </c>
    </row>
    <row r="333" ht="29.1" customHeight="1" spans="1:31">
      <c r="A333" s="26" t="s">
        <v>12332</v>
      </c>
      <c r="B333" s="27" t="s">
        <v>12356</v>
      </c>
      <c r="C333" s="28" t="s">
        <v>10337</v>
      </c>
      <c r="D333" s="27" t="s">
        <v>12356</v>
      </c>
      <c r="E333" s="28" cm="1">
        <f ca="1" t="array" ref="E333">SUMPRODUCT(--ISNUMBER(SEARCH(MID(C333,ROW(INDIRECT("1:"&amp;LEN(C333))),1),全球排名!D331)))</f>
        <v>19</v>
      </c>
      <c r="F333" s="29" t="s">
        <v>11570</v>
      </c>
      <c r="G333" s="29" t="s">
        <v>36</v>
      </c>
      <c r="H333" s="30" t="s">
        <v>11571</v>
      </c>
      <c r="I333" s="30" t="s">
        <v>7183</v>
      </c>
      <c r="J333" s="30" t="s">
        <v>11568</v>
      </c>
      <c r="K333" s="30">
        <v>5</v>
      </c>
      <c r="L333" s="30" t="s">
        <v>11573</v>
      </c>
      <c r="M333" s="37">
        <v>21.4</v>
      </c>
      <c r="N333" s="3" t="s">
        <v>12127</v>
      </c>
      <c r="O333" s="37">
        <v>18.1</v>
      </c>
      <c r="P333" s="3" t="s">
        <v>11912</v>
      </c>
      <c r="Q333" s="37">
        <v>6.7</v>
      </c>
      <c r="R333" s="3" t="s">
        <v>11619</v>
      </c>
      <c r="S333" s="38">
        <v>42.2</v>
      </c>
      <c r="T333" s="3" t="s">
        <v>12146</v>
      </c>
      <c r="U333" s="37">
        <v>95</v>
      </c>
      <c r="V333" s="3" t="s">
        <v>11770</v>
      </c>
      <c r="W333" s="37">
        <v>99.3</v>
      </c>
      <c r="X333" s="3" t="s">
        <v>179</v>
      </c>
      <c r="Y333" s="37">
        <v>22.1</v>
      </c>
      <c r="Z333" s="3" t="s">
        <v>12085</v>
      </c>
      <c r="AA333" s="3">
        <v>28.3</v>
      </c>
      <c r="AB333" s="3" t="s">
        <v>2677</v>
      </c>
      <c r="AC333" s="3">
        <v>41.7</v>
      </c>
      <c r="AD333" s="3" t="s">
        <v>11811</v>
      </c>
      <c r="AE333" s="43">
        <v>32.6</v>
      </c>
    </row>
    <row r="334" ht="29.1" customHeight="1" spans="1:31">
      <c r="A334" s="26" t="s">
        <v>11922</v>
      </c>
      <c r="B334" s="27" t="s">
        <v>12356</v>
      </c>
      <c r="C334" s="28" t="s">
        <v>10388</v>
      </c>
      <c r="D334" s="27" t="s">
        <v>12356</v>
      </c>
      <c r="E334" s="28" cm="1">
        <f ca="1" t="array" ref="E334">SUMPRODUCT(--ISNUMBER(SEARCH(MID(C334,ROW(INDIRECT("1:"&amp;LEN(C334))),1),全球排名!D332)))</f>
        <v>40</v>
      </c>
      <c r="F334" s="29" t="s">
        <v>11705</v>
      </c>
      <c r="G334" s="29" t="s">
        <v>385</v>
      </c>
      <c r="H334" s="30" t="s">
        <v>11624</v>
      </c>
      <c r="I334" s="30" t="s">
        <v>11587</v>
      </c>
      <c r="J334" s="30" t="s">
        <v>11568</v>
      </c>
      <c r="K334" s="30">
        <v>3</v>
      </c>
      <c r="L334" s="30" t="s">
        <v>11573</v>
      </c>
      <c r="M334" s="37">
        <v>17.4</v>
      </c>
      <c r="N334" s="3" t="s">
        <v>12357</v>
      </c>
      <c r="O334" s="37">
        <v>8.9</v>
      </c>
      <c r="P334" s="3" t="s">
        <v>11949</v>
      </c>
      <c r="Q334" s="37">
        <v>38.4</v>
      </c>
      <c r="R334" s="3" t="s">
        <v>12358</v>
      </c>
      <c r="S334" s="38">
        <v>100</v>
      </c>
      <c r="T334" s="3" t="s">
        <v>45</v>
      </c>
      <c r="U334" s="37">
        <v>21.6</v>
      </c>
      <c r="V334" s="3" t="s">
        <v>12315</v>
      </c>
      <c r="W334" s="37">
        <v>10</v>
      </c>
      <c r="X334" s="3" t="s">
        <v>11619</v>
      </c>
      <c r="Y334" s="37">
        <v>1.3</v>
      </c>
      <c r="Z334" s="3" t="s">
        <v>11619</v>
      </c>
      <c r="AA334" s="3">
        <v>8.1</v>
      </c>
      <c r="AB334" s="3" t="s">
        <v>11619</v>
      </c>
      <c r="AC334" s="3">
        <v>2.1</v>
      </c>
      <c r="AD334" s="3" t="s">
        <v>11619</v>
      </c>
      <c r="AE334" s="43">
        <v>32.6</v>
      </c>
    </row>
    <row r="335" ht="29.1" customHeight="1" spans="1:31">
      <c r="A335" s="26" t="s">
        <v>12229</v>
      </c>
      <c r="B335" s="27" t="s">
        <v>12356</v>
      </c>
      <c r="C335" s="28" t="s">
        <v>12359</v>
      </c>
      <c r="D335" s="27" t="s">
        <v>12356</v>
      </c>
      <c r="E335" s="28" cm="1">
        <f ca="1" t="array" ref="E335">SUMPRODUCT(--ISNUMBER(SEARCH(MID(C335,ROW(INDIRECT("1:"&amp;LEN(C335))),1),全球排名!D333)))</f>
        <v>29</v>
      </c>
      <c r="F335" s="29" t="s">
        <v>11649</v>
      </c>
      <c r="G335" s="29" t="s">
        <v>218</v>
      </c>
      <c r="H335" s="30" t="s">
        <v>11592</v>
      </c>
      <c r="I335" s="30" t="s">
        <v>11587</v>
      </c>
      <c r="J335" s="30" t="s">
        <v>11568</v>
      </c>
      <c r="K335" s="30">
        <v>5</v>
      </c>
      <c r="L335" s="30" t="s">
        <v>11573</v>
      </c>
      <c r="M335" s="37">
        <v>65.2</v>
      </c>
      <c r="N335" s="3" t="s">
        <v>11852</v>
      </c>
      <c r="O335" s="37">
        <v>24.9</v>
      </c>
      <c r="P335" s="3" t="s">
        <v>11828</v>
      </c>
      <c r="Q335" s="37">
        <v>4.2</v>
      </c>
      <c r="R335" s="3" t="s">
        <v>11619</v>
      </c>
      <c r="S335" s="38">
        <v>3.4</v>
      </c>
      <c r="T335" s="3" t="s">
        <v>11619</v>
      </c>
      <c r="U335" s="37">
        <v>38.2</v>
      </c>
      <c r="V335" s="3" t="s">
        <v>11822</v>
      </c>
      <c r="W335" s="37">
        <v>46.4</v>
      </c>
      <c r="X335" s="3" t="s">
        <v>11973</v>
      </c>
      <c r="Y335" s="37">
        <v>30</v>
      </c>
      <c r="Z335" s="3" t="s">
        <v>12117</v>
      </c>
      <c r="AA335" s="3">
        <v>32.2</v>
      </c>
      <c r="AB335" s="3" t="s">
        <v>11850</v>
      </c>
      <c r="AC335" s="3">
        <v>16.3</v>
      </c>
      <c r="AD335" s="3" t="s">
        <v>12294</v>
      </c>
      <c r="AE335" s="43">
        <v>32.6</v>
      </c>
    </row>
    <row r="336" ht="29.1" customHeight="1" spans="1:31">
      <c r="A336" s="26" t="s">
        <v>12182</v>
      </c>
      <c r="B336" s="27" t="s">
        <v>12356</v>
      </c>
      <c r="C336" s="28" t="s">
        <v>12360</v>
      </c>
      <c r="D336" s="27" t="s">
        <v>12356</v>
      </c>
      <c r="E336" s="28" cm="1">
        <f ca="1" t="array" ref="E336">SUMPRODUCT(--ISNUMBER(SEARCH(MID(C336,ROW(INDIRECT("1:"&amp;LEN(C336))),1),全球排名!D334)))</f>
        <v>32</v>
      </c>
      <c r="F336" s="29" t="s">
        <v>11586</v>
      </c>
      <c r="G336" s="29" t="s">
        <v>113</v>
      </c>
      <c r="H336" s="30" t="s">
        <v>11624</v>
      </c>
      <c r="I336" s="30" t="s">
        <v>11587</v>
      </c>
      <c r="J336" s="30" t="s">
        <v>11568</v>
      </c>
      <c r="K336" s="30">
        <v>3</v>
      </c>
      <c r="L336" s="30" t="s">
        <v>11573</v>
      </c>
      <c r="M336" s="37">
        <v>5.8</v>
      </c>
      <c r="N336" s="3" t="s">
        <v>11949</v>
      </c>
      <c r="O336" s="37">
        <v>3.9</v>
      </c>
      <c r="P336" s="3" t="s">
        <v>11949</v>
      </c>
      <c r="Q336" s="37">
        <v>82.9</v>
      </c>
      <c r="R336" s="3" t="s">
        <v>2398</v>
      </c>
      <c r="S336" s="38">
        <v>56.4</v>
      </c>
      <c r="T336" s="3" t="s">
        <v>11910</v>
      </c>
      <c r="U336" s="37">
        <v>100</v>
      </c>
      <c r="V336" s="3" t="s">
        <v>62</v>
      </c>
      <c r="W336" s="37">
        <v>100</v>
      </c>
      <c r="X336" s="3" t="s">
        <v>2374</v>
      </c>
      <c r="Y336" s="37">
        <v>4.2</v>
      </c>
      <c r="Z336" s="3" t="s">
        <v>11619</v>
      </c>
      <c r="AA336" s="3">
        <v>7.9</v>
      </c>
      <c r="AB336" s="3" t="s">
        <v>11619</v>
      </c>
      <c r="AC336" s="3">
        <v>1.2</v>
      </c>
      <c r="AD336" s="3" t="s">
        <v>11619</v>
      </c>
      <c r="AE336" s="43">
        <v>32.6</v>
      </c>
    </row>
    <row r="337" ht="29.1" customHeight="1" spans="1:31">
      <c r="A337" s="26" t="s">
        <v>12272</v>
      </c>
      <c r="B337" s="27" t="s">
        <v>423</v>
      </c>
      <c r="C337" s="28" t="s">
        <v>1208</v>
      </c>
      <c r="D337" s="27" t="s">
        <v>423</v>
      </c>
      <c r="E337" s="28" cm="1">
        <f ca="1" t="array" ref="E337">SUMPRODUCT(--ISNUMBER(SEARCH(MID(C337,ROW(INDIRECT("1:"&amp;LEN(C337))),1),全球排名!D335)))</f>
        <v>18</v>
      </c>
      <c r="F337" s="29" t="s">
        <v>11705</v>
      </c>
      <c r="G337" s="29" t="s">
        <v>385</v>
      </c>
      <c r="H337" s="30" t="s">
        <v>11571</v>
      </c>
      <c r="I337" s="30" t="s">
        <v>11572</v>
      </c>
      <c r="J337" s="30" t="s">
        <v>11568</v>
      </c>
      <c r="K337" s="30">
        <v>4</v>
      </c>
      <c r="L337" s="30" t="s">
        <v>11569</v>
      </c>
      <c r="M337" s="37">
        <v>28</v>
      </c>
      <c r="N337" s="3" t="s">
        <v>11956</v>
      </c>
      <c r="O337" s="37">
        <v>41.6</v>
      </c>
      <c r="P337" s="3" t="s">
        <v>362</v>
      </c>
      <c r="Q337" s="37">
        <v>84.8</v>
      </c>
      <c r="R337" s="3" t="s">
        <v>239</v>
      </c>
      <c r="S337" s="38">
        <v>14</v>
      </c>
      <c r="T337" s="3" t="s">
        <v>12361</v>
      </c>
      <c r="U337" s="37">
        <v>14.2</v>
      </c>
      <c r="V337" s="3" t="s">
        <v>12362</v>
      </c>
      <c r="W337" s="37">
        <v>54</v>
      </c>
      <c r="X337" s="3" t="s">
        <v>11844</v>
      </c>
      <c r="Y337" s="37">
        <v>16.7</v>
      </c>
      <c r="Z337" s="3" t="s">
        <v>12315</v>
      </c>
      <c r="AA337" s="3">
        <v>12.1</v>
      </c>
      <c r="AB337" s="3" t="s">
        <v>11619</v>
      </c>
      <c r="AC337" s="3">
        <v>33.5</v>
      </c>
      <c r="AD337" s="3" t="s">
        <v>12363</v>
      </c>
      <c r="AE337" s="43">
        <v>32.5</v>
      </c>
    </row>
    <row r="338" ht="29.1" customHeight="1" spans="1:31">
      <c r="A338" s="26" t="s">
        <v>12364</v>
      </c>
      <c r="B338" s="27" t="s">
        <v>423</v>
      </c>
      <c r="C338" s="28" t="s">
        <v>422</v>
      </c>
      <c r="D338" s="27" t="s">
        <v>423</v>
      </c>
      <c r="E338" s="28" cm="1">
        <f ca="1" t="array" ref="E338">SUMPRODUCT(--ISNUMBER(SEARCH(MID(C338,ROW(INDIRECT("1:"&amp;LEN(C338))),1),全球排名!D336)))</f>
        <v>29</v>
      </c>
      <c r="F338" s="29" t="s">
        <v>11566</v>
      </c>
      <c r="G338" s="29" t="s">
        <v>40</v>
      </c>
      <c r="H338" s="30" t="s">
        <v>11571</v>
      </c>
      <c r="I338" s="30" t="s">
        <v>7183</v>
      </c>
      <c r="J338" s="30" t="s">
        <v>11568</v>
      </c>
      <c r="K338" s="30">
        <v>4</v>
      </c>
      <c r="L338" s="30" t="s">
        <v>11573</v>
      </c>
      <c r="M338" s="37">
        <v>18.4</v>
      </c>
      <c r="N338" s="3" t="s">
        <v>11927</v>
      </c>
      <c r="O338" s="37">
        <v>4.9</v>
      </c>
      <c r="P338" s="3" t="s">
        <v>11949</v>
      </c>
      <c r="Q338" s="37">
        <v>7.2</v>
      </c>
      <c r="R338" s="3" t="s">
        <v>11619</v>
      </c>
      <c r="S338" s="38">
        <v>79.6</v>
      </c>
      <c r="T338" s="3" t="s">
        <v>279</v>
      </c>
      <c r="U338" s="37">
        <v>63.6</v>
      </c>
      <c r="V338" s="3" t="s">
        <v>11944</v>
      </c>
      <c r="W338" s="37">
        <v>8.9</v>
      </c>
      <c r="X338" s="3" t="s">
        <v>11619</v>
      </c>
      <c r="Y338" s="37">
        <v>19.3</v>
      </c>
      <c r="Z338" s="3" t="s">
        <v>11810</v>
      </c>
      <c r="AA338" s="3">
        <v>10.7</v>
      </c>
      <c r="AB338" s="3" t="s">
        <v>11619</v>
      </c>
      <c r="AC338" s="3">
        <v>89.1</v>
      </c>
      <c r="AD338" s="3" t="s">
        <v>12160</v>
      </c>
      <c r="AE338" s="43">
        <v>32.5</v>
      </c>
    </row>
    <row r="339" ht="29.1" customHeight="1" spans="1:31">
      <c r="A339" s="26" t="s">
        <v>10154</v>
      </c>
      <c r="B339" s="27" t="s">
        <v>1523</v>
      </c>
      <c r="C339" s="28" t="s">
        <v>1522</v>
      </c>
      <c r="D339" s="27" t="s">
        <v>1523</v>
      </c>
      <c r="E339" s="28" cm="1">
        <f ca="1" t="array" ref="E339">SUMPRODUCT(--ISNUMBER(SEARCH(MID(C339,ROW(INDIRECT("1:"&amp;LEN(C339))),1),全球排名!D337)))</f>
        <v>21</v>
      </c>
      <c r="F339" s="29" t="s">
        <v>12365</v>
      </c>
      <c r="G339" s="29" t="s">
        <v>12366</v>
      </c>
      <c r="H339" s="30" t="s">
        <v>11567</v>
      </c>
      <c r="I339" s="30" t="s">
        <v>11587</v>
      </c>
      <c r="J339" s="30" t="s">
        <v>11568</v>
      </c>
      <c r="K339" s="30">
        <v>4</v>
      </c>
      <c r="L339" s="30" t="s">
        <v>11573</v>
      </c>
      <c r="M339" s="37">
        <v>10.1</v>
      </c>
      <c r="N339" s="3" t="s">
        <v>11949</v>
      </c>
      <c r="O339" s="37">
        <v>43.8</v>
      </c>
      <c r="P339" s="3" t="s">
        <v>288</v>
      </c>
      <c r="Q339" s="37">
        <v>6.1</v>
      </c>
      <c r="R339" s="3" t="s">
        <v>11619</v>
      </c>
      <c r="S339" s="38">
        <v>99.1</v>
      </c>
      <c r="T339" s="3" t="s">
        <v>11588</v>
      </c>
      <c r="U339" s="37">
        <v>7.3</v>
      </c>
      <c r="V339" s="3" t="s">
        <v>11619</v>
      </c>
      <c r="W339" s="37">
        <v>1.3</v>
      </c>
      <c r="X339" s="3" t="s">
        <v>11619</v>
      </c>
      <c r="Y339" s="37">
        <v>9.7</v>
      </c>
      <c r="Z339" s="3" t="s">
        <v>12367</v>
      </c>
      <c r="AA339" s="3">
        <v>25.7</v>
      </c>
      <c r="AB339" s="3" t="s">
        <v>12146</v>
      </c>
      <c r="AC339" s="3">
        <v>1.9</v>
      </c>
      <c r="AD339" s="3" t="s">
        <v>11619</v>
      </c>
      <c r="AE339" s="43">
        <v>32.4</v>
      </c>
    </row>
    <row r="340" ht="29.1" customHeight="1" spans="1:31">
      <c r="A340" s="26" t="s">
        <v>12166</v>
      </c>
      <c r="B340" s="27" t="s">
        <v>2042</v>
      </c>
      <c r="C340" s="28" t="s">
        <v>2043</v>
      </c>
      <c r="D340" s="27" t="s">
        <v>2042</v>
      </c>
      <c r="E340" s="28" cm="1">
        <f ca="1" t="array" ref="E340">SUMPRODUCT(--ISNUMBER(SEARCH(MID(C340,ROW(INDIRECT("1:"&amp;LEN(C340))),1),全球排名!D338)))</f>
        <v>25</v>
      </c>
      <c r="F340" s="29" t="s">
        <v>11968</v>
      </c>
      <c r="G340" s="29" t="s">
        <v>405</v>
      </c>
      <c r="H340" s="30" t="s">
        <v>11592</v>
      </c>
      <c r="I340" s="30" t="s">
        <v>11572</v>
      </c>
      <c r="J340" s="30" t="s">
        <v>11568</v>
      </c>
      <c r="K340" s="30">
        <v>5</v>
      </c>
      <c r="L340" s="30" t="s">
        <v>11573</v>
      </c>
      <c r="M340" s="37">
        <v>35.2</v>
      </c>
      <c r="N340" s="3" t="s">
        <v>2469</v>
      </c>
      <c r="O340" s="37">
        <v>17</v>
      </c>
      <c r="P340" s="3" t="s">
        <v>11808</v>
      </c>
      <c r="Q340" s="37">
        <v>4.3</v>
      </c>
      <c r="R340" s="3" t="s">
        <v>11619</v>
      </c>
      <c r="S340" s="38">
        <v>61.8</v>
      </c>
      <c r="T340" s="3" t="s">
        <v>12115</v>
      </c>
      <c r="U340" s="37">
        <v>2.4</v>
      </c>
      <c r="V340" s="3" t="s">
        <v>11619</v>
      </c>
      <c r="W340" s="37">
        <v>1.1</v>
      </c>
      <c r="X340" s="3" t="s">
        <v>11619</v>
      </c>
      <c r="Y340" s="37">
        <v>81.6</v>
      </c>
      <c r="Z340" s="3" t="s">
        <v>11838</v>
      </c>
      <c r="AA340" s="3">
        <v>7.1</v>
      </c>
      <c r="AB340" s="3" t="s">
        <v>11619</v>
      </c>
      <c r="AC340" s="3">
        <v>34.6</v>
      </c>
      <c r="AD340" s="3" t="s">
        <v>12248</v>
      </c>
      <c r="AE340" s="43">
        <v>32.3</v>
      </c>
    </row>
    <row r="341" ht="29.1" customHeight="1" spans="1:31">
      <c r="A341" s="26" t="s">
        <v>11696</v>
      </c>
      <c r="B341" s="27" t="s">
        <v>602</v>
      </c>
      <c r="C341" s="28" t="s">
        <v>601</v>
      </c>
      <c r="D341" s="27" t="s">
        <v>602</v>
      </c>
      <c r="E341" s="28" cm="1">
        <f ca="1" t="array" ref="E341">SUMPRODUCT(--ISNUMBER(SEARCH(MID(C341,ROW(INDIRECT("1:"&amp;LEN(C341))),1),全球排名!D339)))</f>
        <v>18</v>
      </c>
      <c r="F341" s="29" t="s">
        <v>11923</v>
      </c>
      <c r="G341" s="29" t="s">
        <v>270</v>
      </c>
      <c r="H341" s="30" t="s">
        <v>11571</v>
      </c>
      <c r="I341" s="30" t="s">
        <v>11572</v>
      </c>
      <c r="J341" s="30" t="s">
        <v>11568</v>
      </c>
      <c r="K341" s="30">
        <v>3</v>
      </c>
      <c r="L341" s="30" t="s">
        <v>11573</v>
      </c>
      <c r="M341" s="37">
        <v>20</v>
      </c>
      <c r="N341" s="3" t="s">
        <v>12050</v>
      </c>
      <c r="O341" s="37">
        <v>22.2</v>
      </c>
      <c r="P341" s="3" t="s">
        <v>12045</v>
      </c>
      <c r="Q341" s="37">
        <v>31.5</v>
      </c>
      <c r="R341" s="3" t="s">
        <v>12006</v>
      </c>
      <c r="S341" s="38">
        <v>42.4</v>
      </c>
      <c r="T341" s="3" t="s">
        <v>11903</v>
      </c>
      <c r="U341" s="37">
        <v>76.4</v>
      </c>
      <c r="V341" s="3" t="s">
        <v>2168</v>
      </c>
      <c r="W341" s="37">
        <v>18.2</v>
      </c>
      <c r="X341" s="3" t="s">
        <v>11760</v>
      </c>
      <c r="Y341" s="37">
        <v>79.2</v>
      </c>
      <c r="Z341" s="3" t="s">
        <v>11770</v>
      </c>
      <c r="AA341" s="3">
        <v>14.7</v>
      </c>
      <c r="AB341" s="3" t="s">
        <v>12144</v>
      </c>
      <c r="AC341" s="3">
        <v>35.8</v>
      </c>
      <c r="AD341" s="3" t="s">
        <v>12368</v>
      </c>
      <c r="AE341" s="43">
        <v>32.2</v>
      </c>
    </row>
    <row r="342" ht="29.1" customHeight="1" spans="1:31">
      <c r="A342" s="26" t="s">
        <v>12369</v>
      </c>
      <c r="B342" s="27" t="s">
        <v>602</v>
      </c>
      <c r="C342" s="28" t="s">
        <v>1282</v>
      </c>
      <c r="D342" s="27" t="s">
        <v>602</v>
      </c>
      <c r="E342" s="28" cm="1">
        <f ca="1" t="array" ref="E342">SUMPRODUCT(--ISNUMBER(SEARCH(MID(C342,ROW(INDIRECT("1:"&amp;LEN(C342))),1),全球排名!D340)))</f>
        <v>28</v>
      </c>
      <c r="F342" s="29" t="s">
        <v>12370</v>
      </c>
      <c r="G342" s="29" t="s">
        <v>464</v>
      </c>
      <c r="H342" s="30" t="s">
        <v>11571</v>
      </c>
      <c r="I342" s="30" t="s">
        <v>7183</v>
      </c>
      <c r="J342" s="30" t="s">
        <v>11568</v>
      </c>
      <c r="K342" s="30">
        <v>4</v>
      </c>
      <c r="L342" s="30" t="s">
        <v>11573</v>
      </c>
      <c r="M342" s="37">
        <v>29</v>
      </c>
      <c r="N342" s="3" t="s">
        <v>1486</v>
      </c>
      <c r="O342" s="37">
        <v>63.7</v>
      </c>
      <c r="P342" s="3" t="s">
        <v>11835</v>
      </c>
      <c r="Q342" s="37">
        <v>9</v>
      </c>
      <c r="R342" s="3" t="s">
        <v>11619</v>
      </c>
      <c r="S342" s="38">
        <v>22.2</v>
      </c>
      <c r="T342" s="3" t="s">
        <v>11962</v>
      </c>
      <c r="U342" s="37">
        <v>11.3</v>
      </c>
      <c r="V342" s="3" t="s">
        <v>11619</v>
      </c>
      <c r="W342" s="37">
        <v>17.4</v>
      </c>
      <c r="X342" s="3" t="s">
        <v>12306</v>
      </c>
      <c r="Y342" s="37">
        <v>32.2</v>
      </c>
      <c r="Z342" s="3" t="s">
        <v>11955</v>
      </c>
      <c r="AA342" s="3">
        <v>24.6</v>
      </c>
      <c r="AB342" s="3" t="s">
        <v>11645</v>
      </c>
      <c r="AC342" s="3">
        <v>84.8</v>
      </c>
      <c r="AD342" s="3" t="s">
        <v>10101</v>
      </c>
      <c r="AE342" s="43">
        <v>32.2</v>
      </c>
    </row>
    <row r="343" ht="29.1" customHeight="1" spans="1:31">
      <c r="A343" s="26" t="s">
        <v>12313</v>
      </c>
      <c r="B343" s="27" t="s">
        <v>602</v>
      </c>
      <c r="C343" s="28" t="s">
        <v>3163</v>
      </c>
      <c r="D343" s="27" t="s">
        <v>602</v>
      </c>
      <c r="E343" s="28" cm="1">
        <f ca="1" t="array" ref="E343">SUMPRODUCT(--ISNUMBER(SEARCH(MID(C343,ROW(INDIRECT("1:"&amp;LEN(C343))),1),全球排名!D341)))</f>
        <v>36</v>
      </c>
      <c r="F343" s="29" t="s">
        <v>12371</v>
      </c>
      <c r="G343" s="29" t="s">
        <v>554</v>
      </c>
      <c r="H343" s="30" t="s">
        <v>11571</v>
      </c>
      <c r="I343" s="30" t="s">
        <v>11587</v>
      </c>
      <c r="J343" s="30" t="s">
        <v>11568</v>
      </c>
      <c r="K343" s="30">
        <v>5</v>
      </c>
      <c r="L343" s="30" t="s">
        <v>11569</v>
      </c>
      <c r="M343" s="37">
        <v>46.3</v>
      </c>
      <c r="N343" s="3" t="s">
        <v>11589</v>
      </c>
      <c r="O343" s="37">
        <v>77.1</v>
      </c>
      <c r="P343" s="3" t="s">
        <v>309</v>
      </c>
      <c r="Q343" s="37">
        <v>25.9</v>
      </c>
      <c r="R343" s="3" t="s">
        <v>12372</v>
      </c>
      <c r="S343" s="38">
        <v>1.8</v>
      </c>
      <c r="T343" s="3" t="s">
        <v>11619</v>
      </c>
      <c r="U343" s="37">
        <v>3.9</v>
      </c>
      <c r="V343" s="3" t="s">
        <v>11619</v>
      </c>
      <c r="W343" s="37">
        <v>1.4</v>
      </c>
      <c r="X343" s="3" t="s">
        <v>11619</v>
      </c>
      <c r="Y343" s="37">
        <v>2.5</v>
      </c>
      <c r="Z343" s="3" t="s">
        <v>11619</v>
      </c>
      <c r="AA343" s="3">
        <v>35.2</v>
      </c>
      <c r="AB343" s="3" t="s">
        <v>1167</v>
      </c>
      <c r="AC343" s="3">
        <v>31.3</v>
      </c>
      <c r="AD343" s="3" t="s">
        <v>12264</v>
      </c>
      <c r="AE343" s="43">
        <v>32.2</v>
      </c>
    </row>
    <row r="344" ht="29.1" customHeight="1" spans="1:31">
      <c r="A344" s="26" t="s">
        <v>12364</v>
      </c>
      <c r="B344" s="27" t="s">
        <v>602</v>
      </c>
      <c r="C344" s="28" t="s">
        <v>1963</v>
      </c>
      <c r="D344" s="27" t="s">
        <v>602</v>
      </c>
      <c r="E344" s="28" cm="1">
        <f ca="1" t="array" ref="E344">SUMPRODUCT(--ISNUMBER(SEARCH(MID(C344,ROW(INDIRECT("1:"&amp;LEN(C344))),1),全球排名!D342)))</f>
        <v>17</v>
      </c>
      <c r="F344" s="29" t="s">
        <v>11570</v>
      </c>
      <c r="G344" s="29" t="s">
        <v>36</v>
      </c>
      <c r="H344" s="30" t="s">
        <v>11571</v>
      </c>
      <c r="I344" s="30" t="s">
        <v>7183</v>
      </c>
      <c r="J344" s="30" t="s">
        <v>11568</v>
      </c>
      <c r="K344" s="30">
        <v>4</v>
      </c>
      <c r="L344" s="30" t="s">
        <v>11573</v>
      </c>
      <c r="M344" s="37">
        <v>17</v>
      </c>
      <c r="N344" s="3" t="s">
        <v>11740</v>
      </c>
      <c r="O344" s="37">
        <v>6.7</v>
      </c>
      <c r="P344" s="3" t="s">
        <v>11949</v>
      </c>
      <c r="Q344" s="37">
        <v>13.3</v>
      </c>
      <c r="R344" s="3" t="s">
        <v>11619</v>
      </c>
      <c r="S344" s="38">
        <v>43.9</v>
      </c>
      <c r="T344" s="3" t="s">
        <v>1953</v>
      </c>
      <c r="U344" s="37">
        <v>96.6</v>
      </c>
      <c r="V344" s="3" t="s">
        <v>11692</v>
      </c>
      <c r="W344" s="37">
        <v>72.8</v>
      </c>
      <c r="X344" s="3" t="s">
        <v>2407</v>
      </c>
      <c r="Y344" s="37">
        <v>43</v>
      </c>
      <c r="Z344" s="3" t="s">
        <v>11634</v>
      </c>
      <c r="AA344" s="3">
        <v>20.2</v>
      </c>
      <c r="AB344" s="3" t="s">
        <v>12271</v>
      </c>
      <c r="AC344" s="3">
        <v>85.2</v>
      </c>
      <c r="AD344" s="3" t="s">
        <v>11898</v>
      </c>
      <c r="AE344" s="43">
        <v>32.2</v>
      </c>
    </row>
    <row r="345" ht="29.1" customHeight="1" spans="1:31">
      <c r="A345" s="26" t="s">
        <v>12332</v>
      </c>
      <c r="B345" s="27" t="s">
        <v>740</v>
      </c>
      <c r="C345" s="28" t="s">
        <v>739</v>
      </c>
      <c r="D345" s="27" t="s">
        <v>740</v>
      </c>
      <c r="E345" s="28" cm="1">
        <f ca="1" t="array" ref="E345">SUMPRODUCT(--ISNUMBER(SEARCH(MID(C345,ROW(INDIRECT("1:"&amp;LEN(C345))),1),全球排名!D343)))</f>
        <v>27</v>
      </c>
      <c r="F345" s="29" t="s">
        <v>11632</v>
      </c>
      <c r="G345" s="29" t="s">
        <v>11633</v>
      </c>
      <c r="H345" s="30" t="s">
        <v>11571</v>
      </c>
      <c r="I345" s="30" t="s">
        <v>11587</v>
      </c>
      <c r="J345" s="30" t="s">
        <v>11568</v>
      </c>
      <c r="K345" s="30">
        <v>4</v>
      </c>
      <c r="L345" s="30" t="s">
        <v>11573</v>
      </c>
      <c r="M345" s="37">
        <v>22.7</v>
      </c>
      <c r="N345" s="3" t="s">
        <v>11828</v>
      </c>
      <c r="O345" s="37">
        <v>18.1</v>
      </c>
      <c r="P345" s="3" t="s">
        <v>12235</v>
      </c>
      <c r="Q345" s="37">
        <v>41.1</v>
      </c>
      <c r="R345" s="3" t="s">
        <v>1998</v>
      </c>
      <c r="S345" s="38">
        <v>76.4</v>
      </c>
      <c r="T345" s="3" t="s">
        <v>11835</v>
      </c>
      <c r="U345" s="37">
        <v>3.1</v>
      </c>
      <c r="V345" s="3" t="s">
        <v>11619</v>
      </c>
      <c r="W345" s="37">
        <v>4.2</v>
      </c>
      <c r="X345" s="3" t="s">
        <v>11619</v>
      </c>
      <c r="Y345" s="37">
        <v>17.1</v>
      </c>
      <c r="Z345" s="3" t="s">
        <v>12372</v>
      </c>
      <c r="AA345" s="3">
        <v>14.1</v>
      </c>
      <c r="AB345" s="3" t="s">
        <v>12373</v>
      </c>
      <c r="AC345" s="3">
        <v>23.7</v>
      </c>
      <c r="AD345" s="3" t="s">
        <v>12374</v>
      </c>
      <c r="AE345" s="43">
        <v>32.1</v>
      </c>
    </row>
    <row r="346" ht="29.1" customHeight="1" spans="1:31">
      <c r="A346" s="26" t="s">
        <v>11755</v>
      </c>
      <c r="B346" s="27" t="s">
        <v>740</v>
      </c>
      <c r="C346" s="28" t="s">
        <v>977</v>
      </c>
      <c r="D346" s="27" t="s">
        <v>740</v>
      </c>
      <c r="E346" s="28" cm="1">
        <f ca="1" t="array" ref="E346">SUMPRODUCT(--ISNUMBER(SEARCH(MID(C346,ROW(INDIRECT("1:"&amp;LEN(C346))),1),全球排名!D344)))</f>
        <v>24</v>
      </c>
      <c r="F346" s="29" t="s">
        <v>11566</v>
      </c>
      <c r="G346" s="29" t="s">
        <v>40</v>
      </c>
      <c r="H346" s="30" t="s">
        <v>11571</v>
      </c>
      <c r="I346" s="30" t="s">
        <v>11572</v>
      </c>
      <c r="J346" s="30" t="s">
        <v>11568</v>
      </c>
      <c r="K346" s="30">
        <v>5</v>
      </c>
      <c r="L346" s="30" t="s">
        <v>11569</v>
      </c>
      <c r="M346" s="37">
        <v>26.9</v>
      </c>
      <c r="N346" s="3" t="s">
        <v>11792</v>
      </c>
      <c r="O346" s="37">
        <v>24.5</v>
      </c>
      <c r="P346" s="3" t="s">
        <v>11739</v>
      </c>
      <c r="Q346" s="37">
        <v>28.3</v>
      </c>
      <c r="R346" s="3" t="s">
        <v>11996</v>
      </c>
      <c r="S346" s="38">
        <v>29.3</v>
      </c>
      <c r="T346" s="3" t="s">
        <v>11994</v>
      </c>
      <c r="U346" s="37">
        <v>31.6</v>
      </c>
      <c r="V346" s="3" t="s">
        <v>12375</v>
      </c>
      <c r="W346" s="37">
        <v>27.6</v>
      </c>
      <c r="X346" s="3" t="s">
        <v>12008</v>
      </c>
      <c r="Y346" s="37">
        <v>61</v>
      </c>
      <c r="Z346" s="3" t="s">
        <v>12109</v>
      </c>
      <c r="AA346" s="3">
        <v>49.5</v>
      </c>
      <c r="AB346" s="3" t="s">
        <v>11836</v>
      </c>
      <c r="AC346" s="3">
        <v>62.8</v>
      </c>
      <c r="AD346" s="3" t="s">
        <v>12269</v>
      </c>
      <c r="AE346" s="43">
        <v>32.1</v>
      </c>
    </row>
    <row r="347" ht="29.1" customHeight="1" spans="1:31">
      <c r="A347" s="26" t="s">
        <v>11972</v>
      </c>
      <c r="B347" s="27" t="s">
        <v>11908</v>
      </c>
      <c r="C347" s="28" t="s">
        <v>10473</v>
      </c>
      <c r="D347" s="27" t="s">
        <v>11908</v>
      </c>
      <c r="E347" s="28" cm="1">
        <f ca="1" t="array" ref="E347">SUMPRODUCT(--ISNUMBER(SEARCH(MID(C347,ROW(INDIRECT("1:"&amp;LEN(C347))),1),全球排名!D345)))</f>
        <v>14</v>
      </c>
      <c r="F347" s="29" t="s">
        <v>11863</v>
      </c>
      <c r="G347" s="29" t="s">
        <v>373</v>
      </c>
      <c r="H347" s="30" t="s">
        <v>11571</v>
      </c>
      <c r="I347" s="30" t="s">
        <v>11572</v>
      </c>
      <c r="J347" s="30" t="s">
        <v>11568</v>
      </c>
      <c r="K347" s="30">
        <v>4</v>
      </c>
      <c r="L347" s="30" t="s">
        <v>11573</v>
      </c>
      <c r="M347" s="37">
        <v>22.4</v>
      </c>
      <c r="N347" s="3" t="s">
        <v>12153</v>
      </c>
      <c r="O347" s="37">
        <v>45</v>
      </c>
      <c r="P347" s="3" t="s">
        <v>11793</v>
      </c>
      <c r="Q347" s="37">
        <v>92.2</v>
      </c>
      <c r="R347" s="3" t="s">
        <v>11601</v>
      </c>
      <c r="S347" s="38">
        <v>2</v>
      </c>
      <c r="T347" s="3" t="s">
        <v>11619</v>
      </c>
      <c r="U347" s="37">
        <v>8.2</v>
      </c>
      <c r="V347" s="3" t="s">
        <v>11619</v>
      </c>
      <c r="W347" s="37">
        <v>92.7</v>
      </c>
      <c r="X347" s="3" t="s">
        <v>11695</v>
      </c>
      <c r="Y347" s="37">
        <v>60.1</v>
      </c>
      <c r="Z347" s="3" t="s">
        <v>1214</v>
      </c>
      <c r="AA347" s="3">
        <v>12.2</v>
      </c>
      <c r="AB347" s="3" t="s">
        <v>11619</v>
      </c>
      <c r="AC347" s="3">
        <v>4.4</v>
      </c>
      <c r="AD347" s="3" t="s">
        <v>11619</v>
      </c>
      <c r="AE347" s="43">
        <v>32</v>
      </c>
    </row>
    <row r="348" ht="29.1" customHeight="1" spans="1:31">
      <c r="A348" s="26" t="s">
        <v>12320</v>
      </c>
      <c r="B348" s="27" t="s">
        <v>12343</v>
      </c>
      <c r="C348" s="28" t="s">
        <v>10353</v>
      </c>
      <c r="D348" s="27" t="s">
        <v>12343</v>
      </c>
      <c r="E348" s="28" cm="1">
        <f ca="1" t="array" ref="E348">SUMPRODUCT(--ISNUMBER(SEARCH(MID(C348,ROW(INDIRECT("1:"&amp;LEN(C348))),1),全球排名!D346)))</f>
        <v>22</v>
      </c>
      <c r="F348" s="29" t="s">
        <v>11570</v>
      </c>
      <c r="G348" s="29" t="s">
        <v>36</v>
      </c>
      <c r="H348" s="30" t="s">
        <v>11571</v>
      </c>
      <c r="I348" s="30" t="s">
        <v>7183</v>
      </c>
      <c r="J348" s="30" t="s">
        <v>11568</v>
      </c>
      <c r="K348" s="30">
        <v>4</v>
      </c>
      <c r="L348" s="30" t="s">
        <v>11573</v>
      </c>
      <c r="M348" s="37">
        <v>11.3</v>
      </c>
      <c r="N348" s="3" t="s">
        <v>11949</v>
      </c>
      <c r="O348" s="37">
        <v>13.3</v>
      </c>
      <c r="P348" s="3" t="s">
        <v>11949</v>
      </c>
      <c r="Q348" s="37">
        <v>7.9</v>
      </c>
      <c r="R348" s="3" t="s">
        <v>11619</v>
      </c>
      <c r="S348" s="38">
        <v>44.2</v>
      </c>
      <c r="T348" s="3" t="s">
        <v>11789</v>
      </c>
      <c r="U348" s="37">
        <v>99.7</v>
      </c>
      <c r="V348" s="3" t="s">
        <v>256</v>
      </c>
      <c r="W348" s="37">
        <v>99.6</v>
      </c>
      <c r="X348" s="3" t="s">
        <v>11580</v>
      </c>
      <c r="Y348" s="37">
        <v>56.9</v>
      </c>
      <c r="Z348" s="3" t="s">
        <v>11812</v>
      </c>
      <c r="AA348" s="3">
        <v>18.5</v>
      </c>
      <c r="AB348" s="3" t="s">
        <v>12376</v>
      </c>
      <c r="AC348" s="3">
        <v>62.8</v>
      </c>
      <c r="AD348" s="3" t="s">
        <v>12269</v>
      </c>
      <c r="AE348" s="43">
        <v>31.9</v>
      </c>
    </row>
    <row r="349" ht="29.1" customHeight="1" spans="1:31">
      <c r="A349" s="26" t="s">
        <v>12369</v>
      </c>
      <c r="B349" s="27" t="s">
        <v>11764</v>
      </c>
      <c r="C349" s="28" t="s">
        <v>10491</v>
      </c>
      <c r="D349" s="27" t="s">
        <v>11764</v>
      </c>
      <c r="E349" s="28" cm="1">
        <f ca="1" t="array" ref="E349">SUMPRODUCT(--ISNUMBER(SEARCH(MID(C349,ROW(INDIRECT("1:"&amp;LEN(C349))),1),全球排名!D347)))</f>
        <v>16</v>
      </c>
      <c r="F349" s="29" t="s">
        <v>12243</v>
      </c>
      <c r="G349" s="29" t="s">
        <v>1068</v>
      </c>
      <c r="H349" s="30" t="s">
        <v>11571</v>
      </c>
      <c r="I349" s="30" t="s">
        <v>7183</v>
      </c>
      <c r="J349" s="30" t="s">
        <v>11568</v>
      </c>
      <c r="K349" s="30">
        <v>4</v>
      </c>
      <c r="L349" s="30" t="s">
        <v>11573</v>
      </c>
      <c r="M349" s="37">
        <v>13.4</v>
      </c>
      <c r="N349" s="3" t="s">
        <v>11949</v>
      </c>
      <c r="O349" s="37">
        <v>6.6</v>
      </c>
      <c r="P349" s="3" t="s">
        <v>11949</v>
      </c>
      <c r="Q349" s="37">
        <v>13.8</v>
      </c>
      <c r="R349" s="3" t="s">
        <v>11619</v>
      </c>
      <c r="S349" s="38">
        <v>84.3</v>
      </c>
      <c r="T349" s="3" t="s">
        <v>2409</v>
      </c>
      <c r="U349" s="37">
        <v>4.3</v>
      </c>
      <c r="V349" s="3" t="s">
        <v>11619</v>
      </c>
      <c r="W349" s="37">
        <v>13.5</v>
      </c>
      <c r="X349" s="3" t="s">
        <v>12112</v>
      </c>
      <c r="Y349" s="37">
        <v>72.3</v>
      </c>
      <c r="Z349" s="3" t="s">
        <v>1770</v>
      </c>
      <c r="AA349" s="3">
        <v>6.7</v>
      </c>
      <c r="AB349" s="3" t="s">
        <v>11619</v>
      </c>
      <c r="AC349" s="3">
        <v>69.3</v>
      </c>
      <c r="AD349" s="3" t="s">
        <v>12120</v>
      </c>
      <c r="AE349" s="43">
        <v>31.6</v>
      </c>
    </row>
    <row r="350" ht="29.1" customHeight="1" spans="1:31">
      <c r="A350" s="26" t="s">
        <v>12377</v>
      </c>
      <c r="B350" s="27" t="s">
        <v>1728</v>
      </c>
      <c r="C350" s="28" t="s">
        <v>1727</v>
      </c>
      <c r="D350" s="27" t="s">
        <v>1728</v>
      </c>
      <c r="E350" s="28" cm="1">
        <f ca="1" t="array" ref="E350">SUMPRODUCT(--ISNUMBER(SEARCH(MID(C350,ROW(INDIRECT("1:"&amp;LEN(C350))),1),全球排名!D348)))</f>
        <v>19</v>
      </c>
      <c r="F350" s="29" t="s">
        <v>26</v>
      </c>
      <c r="G350" s="29" t="s">
        <v>568</v>
      </c>
      <c r="H350" s="30" t="s">
        <v>11571</v>
      </c>
      <c r="I350" s="30" t="s">
        <v>11572</v>
      </c>
      <c r="J350" s="30" t="s">
        <v>7220</v>
      </c>
      <c r="K350" s="30">
        <v>4</v>
      </c>
      <c r="L350" s="30" t="s">
        <v>11573</v>
      </c>
      <c r="M350" s="37">
        <v>34</v>
      </c>
      <c r="N350" s="3" t="s">
        <v>2002</v>
      </c>
      <c r="O350" s="37">
        <v>72.5</v>
      </c>
      <c r="P350" s="3" t="s">
        <v>11711</v>
      </c>
      <c r="Q350" s="37">
        <v>52.4</v>
      </c>
      <c r="R350" s="3" t="s">
        <v>11993</v>
      </c>
      <c r="S350" s="38">
        <v>1.4</v>
      </c>
      <c r="T350" s="3" t="s">
        <v>11619</v>
      </c>
      <c r="U350" s="37">
        <v>44.6</v>
      </c>
      <c r="V350" s="3" t="s">
        <v>356</v>
      </c>
      <c r="W350" s="37">
        <v>6.3</v>
      </c>
      <c r="X350" s="3" t="s">
        <v>11619</v>
      </c>
      <c r="Y350" s="37">
        <v>1.4</v>
      </c>
      <c r="Z350" s="3" t="s">
        <v>11619</v>
      </c>
      <c r="AA350" s="3">
        <v>14.4</v>
      </c>
      <c r="AB350" s="3" t="s">
        <v>12035</v>
      </c>
      <c r="AC350" s="3">
        <v>30.5</v>
      </c>
      <c r="AD350" s="3" t="s">
        <v>12212</v>
      </c>
      <c r="AE350" s="43">
        <v>31.5</v>
      </c>
    </row>
    <row r="351" ht="29.1" customHeight="1" spans="1:31">
      <c r="A351" s="26" t="s">
        <v>12378</v>
      </c>
      <c r="B351" s="27" t="s">
        <v>1728</v>
      </c>
      <c r="C351" s="28" t="s">
        <v>2126</v>
      </c>
      <c r="D351" s="27" t="s">
        <v>1728</v>
      </c>
      <c r="E351" s="28" cm="1">
        <f ca="1" t="array" ref="E351">SUMPRODUCT(--ISNUMBER(SEARCH(MID(C351,ROW(INDIRECT("1:"&amp;LEN(C351))),1),全球排名!D349)))</f>
        <v>22</v>
      </c>
      <c r="F351" s="29" t="s">
        <v>7026</v>
      </c>
      <c r="G351" s="29" t="s">
        <v>74</v>
      </c>
      <c r="H351" s="30" t="s">
        <v>11571</v>
      </c>
      <c r="I351" s="30" t="s">
        <v>11572</v>
      </c>
      <c r="J351" s="30" t="s">
        <v>11568</v>
      </c>
      <c r="K351" s="30">
        <v>5</v>
      </c>
      <c r="L351" s="30" t="s">
        <v>11573</v>
      </c>
      <c r="M351" s="37">
        <v>12</v>
      </c>
      <c r="N351" s="3" t="s">
        <v>11949</v>
      </c>
      <c r="O351" s="37">
        <v>6.8</v>
      </c>
      <c r="P351" s="3" t="s">
        <v>11949</v>
      </c>
      <c r="Q351" s="37">
        <v>17.3</v>
      </c>
      <c r="R351" s="3" t="s">
        <v>11619</v>
      </c>
      <c r="S351" s="38">
        <v>54.3</v>
      </c>
      <c r="T351" s="3" t="s">
        <v>12046</v>
      </c>
      <c r="U351" s="37">
        <v>70</v>
      </c>
      <c r="V351" s="3" t="s">
        <v>11742</v>
      </c>
      <c r="W351" s="37">
        <v>51.8</v>
      </c>
      <c r="X351" s="3" t="s">
        <v>2046</v>
      </c>
      <c r="Y351" s="37">
        <v>47.2</v>
      </c>
      <c r="Z351" s="3" t="s">
        <v>11757</v>
      </c>
      <c r="AA351" s="3">
        <v>20.9</v>
      </c>
      <c r="AB351" s="3" t="s">
        <v>11978</v>
      </c>
      <c r="AC351" s="3">
        <v>94.9</v>
      </c>
      <c r="AD351" s="3" t="s">
        <v>2530</v>
      </c>
      <c r="AE351" s="43">
        <v>31.5</v>
      </c>
    </row>
    <row r="352" ht="29.1" customHeight="1" spans="1:31">
      <c r="A352" s="26" t="s">
        <v>12379</v>
      </c>
      <c r="B352" s="27" t="s">
        <v>1342</v>
      </c>
      <c r="C352" s="28" t="s">
        <v>1341</v>
      </c>
      <c r="D352" s="27" t="s">
        <v>1342</v>
      </c>
      <c r="E352" s="28" cm="1">
        <f ca="1" t="array" ref="E352">SUMPRODUCT(--ISNUMBER(SEARCH(MID(C352,ROW(INDIRECT("1:"&amp;LEN(C352))),1),全球排名!D350)))</f>
        <v>33</v>
      </c>
      <c r="F352" s="29" t="s">
        <v>12380</v>
      </c>
      <c r="G352" s="29" t="s">
        <v>692</v>
      </c>
      <c r="H352" s="30" t="s">
        <v>11571</v>
      </c>
      <c r="I352" s="30" t="s">
        <v>11587</v>
      </c>
      <c r="J352" s="30" t="s">
        <v>11568</v>
      </c>
      <c r="K352" s="30">
        <v>5</v>
      </c>
      <c r="L352" s="30" t="s">
        <v>11573</v>
      </c>
      <c r="M352" s="37">
        <v>20.5</v>
      </c>
      <c r="N352" s="3" t="s">
        <v>11874</v>
      </c>
      <c r="O352" s="37">
        <v>42.7</v>
      </c>
      <c r="P352" s="3" t="s">
        <v>1638</v>
      </c>
      <c r="Q352" s="37">
        <v>4.7</v>
      </c>
      <c r="R352" s="3" t="s">
        <v>11619</v>
      </c>
      <c r="S352" s="38">
        <v>72.3</v>
      </c>
      <c r="T352" s="3" t="s">
        <v>11838</v>
      </c>
      <c r="U352" s="37">
        <v>1.3</v>
      </c>
      <c r="V352" s="3" t="s">
        <v>11619</v>
      </c>
      <c r="W352" s="37">
        <v>4.3</v>
      </c>
      <c r="X352" s="3" t="s">
        <v>11619</v>
      </c>
      <c r="Y352" s="37">
        <v>32</v>
      </c>
      <c r="Z352" s="3" t="s">
        <v>12381</v>
      </c>
      <c r="AA352" s="3">
        <v>31.8</v>
      </c>
      <c r="AB352" s="3" t="s">
        <v>12087</v>
      </c>
      <c r="AC352" s="3">
        <v>7.8</v>
      </c>
      <c r="AD352" s="3" t="s">
        <v>11619</v>
      </c>
      <c r="AE352" s="43">
        <v>31.4</v>
      </c>
    </row>
    <row r="353" ht="29.1" customHeight="1" spans="1:31">
      <c r="A353" s="26" t="s">
        <v>11961</v>
      </c>
      <c r="B353" s="27" t="s">
        <v>1342</v>
      </c>
      <c r="C353" s="28" t="s">
        <v>1426</v>
      </c>
      <c r="D353" s="27" t="s">
        <v>1342</v>
      </c>
      <c r="E353" s="28" cm="1">
        <f ca="1" t="array" ref="E353">SUMPRODUCT(--ISNUMBER(SEARCH(MID(C353,ROW(INDIRECT("1:"&amp;LEN(C353))),1),全球排名!D351)))</f>
        <v>29</v>
      </c>
      <c r="F353" s="29" t="s">
        <v>7183</v>
      </c>
      <c r="G353" s="29" t="s">
        <v>874</v>
      </c>
      <c r="H353" s="30" t="s">
        <v>11571</v>
      </c>
      <c r="I353" s="30" t="s">
        <v>11572</v>
      </c>
      <c r="J353" s="30" t="s">
        <v>7220</v>
      </c>
      <c r="K353" s="30">
        <v>5</v>
      </c>
      <c r="L353" s="30" t="s">
        <v>11569</v>
      </c>
      <c r="M353" s="37">
        <v>43.2</v>
      </c>
      <c r="N353" s="3" t="s">
        <v>11716</v>
      </c>
      <c r="O353" s="37">
        <v>72.7</v>
      </c>
      <c r="P353" s="3" t="s">
        <v>11969</v>
      </c>
      <c r="Q353" s="37">
        <v>22.9</v>
      </c>
      <c r="R353" s="3" t="s">
        <v>11809</v>
      </c>
      <c r="S353" s="38">
        <v>1.7</v>
      </c>
      <c r="T353" s="3" t="s">
        <v>11619</v>
      </c>
      <c r="U353" s="37">
        <v>4</v>
      </c>
      <c r="V353" s="3" t="s">
        <v>11619</v>
      </c>
      <c r="W353" s="37">
        <v>2.7</v>
      </c>
      <c r="X353" s="3" t="s">
        <v>11619</v>
      </c>
      <c r="Y353" s="37">
        <v>4.2</v>
      </c>
      <c r="Z353" s="3" t="s">
        <v>11619</v>
      </c>
      <c r="AA353" s="3">
        <v>57.3</v>
      </c>
      <c r="AB353" s="3" t="s">
        <v>11671</v>
      </c>
      <c r="AC353" s="3">
        <v>29.1</v>
      </c>
      <c r="AD353" s="3" t="s">
        <v>12382</v>
      </c>
      <c r="AE353" s="43">
        <v>31.4</v>
      </c>
    </row>
    <row r="354" ht="29.1" customHeight="1" spans="1:31">
      <c r="A354" s="26" t="s">
        <v>12383</v>
      </c>
      <c r="B354" s="27" t="s">
        <v>2099</v>
      </c>
      <c r="C354" s="28" t="s">
        <v>12384</v>
      </c>
      <c r="D354" s="27" t="s">
        <v>2099</v>
      </c>
      <c r="E354" s="28" cm="1">
        <f ca="1" t="array" ref="E354">SUMPRODUCT(--ISNUMBER(SEARCH(MID(C354,ROW(INDIRECT("1:"&amp;LEN(C354))),1),全球排名!D352)))</f>
        <v>27</v>
      </c>
      <c r="F354" s="29" t="s">
        <v>12033</v>
      </c>
      <c r="G354" s="29" t="s">
        <v>402</v>
      </c>
      <c r="H354" s="30" t="s">
        <v>11592</v>
      </c>
      <c r="I354" s="30" t="s">
        <v>11720</v>
      </c>
      <c r="J354" s="30" t="s">
        <v>10137</v>
      </c>
      <c r="K354" s="30">
        <v>4</v>
      </c>
      <c r="L354" s="30" t="s">
        <v>11573</v>
      </c>
      <c r="M354" s="37">
        <v>31.2</v>
      </c>
      <c r="N354" s="3" t="s">
        <v>2046</v>
      </c>
      <c r="O354" s="37">
        <v>49.3</v>
      </c>
      <c r="P354" s="3" t="s">
        <v>11642</v>
      </c>
      <c r="Q354" s="37">
        <v>14.9</v>
      </c>
      <c r="R354" s="3" t="s">
        <v>11619</v>
      </c>
      <c r="S354" s="38">
        <v>11.4</v>
      </c>
      <c r="T354" s="3" t="s">
        <v>11619</v>
      </c>
      <c r="U354" s="37">
        <v>3.2</v>
      </c>
      <c r="V354" s="3" t="s">
        <v>11619</v>
      </c>
      <c r="W354" s="37">
        <v>30.7</v>
      </c>
      <c r="X354" s="3" t="s">
        <v>11799</v>
      </c>
      <c r="Y354" s="37">
        <v>59.9</v>
      </c>
      <c r="Z354" s="3" t="s">
        <v>999</v>
      </c>
      <c r="AA354" s="3">
        <v>37.3</v>
      </c>
      <c r="AB354" s="3" t="s">
        <v>1040</v>
      </c>
      <c r="AC354" s="3">
        <v>83.5</v>
      </c>
      <c r="AD354" s="3" t="s">
        <v>11790</v>
      </c>
      <c r="AE354" s="43">
        <v>31.3</v>
      </c>
    </row>
    <row r="355" ht="29.1" customHeight="1" spans="1:31">
      <c r="A355" s="26" t="s">
        <v>11873</v>
      </c>
      <c r="B355" s="27" t="s">
        <v>2099</v>
      </c>
      <c r="C355" s="28" t="s">
        <v>2098</v>
      </c>
      <c r="D355" s="27" t="s">
        <v>2099</v>
      </c>
      <c r="E355" s="28" cm="1">
        <f ca="1" t="array" ref="E355">SUMPRODUCT(--ISNUMBER(SEARCH(MID(C355,ROW(INDIRECT("1:"&amp;LEN(C355))),1),全球排名!D353)))</f>
        <v>16</v>
      </c>
      <c r="F355" s="29" t="s">
        <v>11968</v>
      </c>
      <c r="G355" s="29" t="s">
        <v>405</v>
      </c>
      <c r="H355" s="30" t="s">
        <v>11571</v>
      </c>
      <c r="I355" s="30" t="s">
        <v>11572</v>
      </c>
      <c r="J355" s="30" t="s">
        <v>11568</v>
      </c>
      <c r="K355" s="30">
        <v>5</v>
      </c>
      <c r="L355" s="30" t="s">
        <v>11573</v>
      </c>
      <c r="M355" s="37">
        <v>40.4</v>
      </c>
      <c r="N355" s="3" t="s">
        <v>821</v>
      </c>
      <c r="O355" s="37">
        <v>12.7</v>
      </c>
      <c r="P355" s="3" t="s">
        <v>11949</v>
      </c>
      <c r="Q355" s="37">
        <v>7.5</v>
      </c>
      <c r="R355" s="3" t="s">
        <v>11619</v>
      </c>
      <c r="S355" s="38">
        <v>41.1</v>
      </c>
      <c r="T355" s="3" t="s">
        <v>12251</v>
      </c>
      <c r="U355" s="37">
        <v>5.9</v>
      </c>
      <c r="V355" s="3" t="s">
        <v>11619</v>
      </c>
      <c r="W355" s="37">
        <v>4.1</v>
      </c>
      <c r="X355" s="3" t="s">
        <v>11619</v>
      </c>
      <c r="Y355" s="37">
        <v>67.6</v>
      </c>
      <c r="Z355" s="3" t="s">
        <v>12162</v>
      </c>
      <c r="AA355" s="3">
        <v>13.4</v>
      </c>
      <c r="AB355" s="3" t="s">
        <v>12385</v>
      </c>
      <c r="AC355" s="3">
        <v>73.6</v>
      </c>
      <c r="AD355" s="3" t="s">
        <v>11814</v>
      </c>
      <c r="AE355" s="43">
        <v>31.3</v>
      </c>
    </row>
    <row r="356" ht="29.1" customHeight="1" spans="1:31">
      <c r="A356" s="26" t="s">
        <v>12386</v>
      </c>
      <c r="B356" s="27" t="s">
        <v>1220</v>
      </c>
      <c r="C356" s="28" t="s">
        <v>1219</v>
      </c>
      <c r="D356" s="27" t="s">
        <v>1220</v>
      </c>
      <c r="E356" s="28" cm="1">
        <f ca="1" t="array" ref="E356">SUMPRODUCT(--ISNUMBER(SEARCH(MID(C356,ROW(INDIRECT("1:"&amp;LEN(C356))),1),全球排名!D354)))</f>
        <v>37</v>
      </c>
      <c r="F356" s="29" t="s">
        <v>11929</v>
      </c>
      <c r="G356" s="29" t="s">
        <v>261</v>
      </c>
      <c r="H356" s="30" t="s">
        <v>11624</v>
      </c>
      <c r="I356" s="30" t="s">
        <v>11720</v>
      </c>
      <c r="J356" s="30" t="s">
        <v>10137</v>
      </c>
      <c r="K356" s="30">
        <v>4</v>
      </c>
      <c r="L356" s="30" t="s">
        <v>11573</v>
      </c>
      <c r="M356" s="37">
        <v>6.9</v>
      </c>
      <c r="N356" s="3" t="s">
        <v>11949</v>
      </c>
      <c r="O356" s="37">
        <v>13.3</v>
      </c>
      <c r="P356" s="3" t="s">
        <v>11949</v>
      </c>
      <c r="Q356" s="37">
        <v>11.1</v>
      </c>
      <c r="R356" s="3" t="s">
        <v>11619</v>
      </c>
      <c r="S356" s="38">
        <v>97.7</v>
      </c>
      <c r="T356" s="3" t="s">
        <v>11621</v>
      </c>
      <c r="U356" s="37">
        <v>45.2</v>
      </c>
      <c r="V356" s="3" t="s">
        <v>11900</v>
      </c>
      <c r="W356" s="37">
        <v>18.2</v>
      </c>
      <c r="X356" s="3" t="s">
        <v>12072</v>
      </c>
      <c r="Y356" s="37">
        <v>14.7</v>
      </c>
      <c r="Z356" s="3" t="s">
        <v>12373</v>
      </c>
      <c r="AA356" s="3">
        <v>11.4</v>
      </c>
      <c r="AB356" s="3" t="s">
        <v>11619</v>
      </c>
      <c r="AC356" s="3">
        <v>39</v>
      </c>
      <c r="AD356" s="3" t="s">
        <v>12014</v>
      </c>
      <c r="AE356" s="43">
        <v>31.2</v>
      </c>
    </row>
    <row r="357" ht="29.1" customHeight="1" spans="1:31">
      <c r="A357" s="26" t="s">
        <v>12131</v>
      </c>
      <c r="B357" s="27" t="s">
        <v>1220</v>
      </c>
      <c r="C357" s="28" t="s">
        <v>10428</v>
      </c>
      <c r="D357" s="27" t="s">
        <v>1220</v>
      </c>
      <c r="E357" s="28" cm="1">
        <f ca="1" t="array" ref="E357">SUMPRODUCT(--ISNUMBER(SEARCH(MID(C357,ROW(INDIRECT("1:"&amp;LEN(C357))),1),全球排名!D355)))</f>
        <v>15</v>
      </c>
      <c r="F357" s="29" t="s">
        <v>12243</v>
      </c>
      <c r="G357" s="29" t="s">
        <v>1068</v>
      </c>
      <c r="H357" s="30" t="s">
        <v>11571</v>
      </c>
      <c r="I357" s="30" t="s">
        <v>11572</v>
      </c>
      <c r="J357" s="30" t="s">
        <v>11568</v>
      </c>
      <c r="K357" s="30">
        <v>5</v>
      </c>
      <c r="L357" s="30" t="s">
        <v>11573</v>
      </c>
      <c r="M357" s="37">
        <v>28.9</v>
      </c>
      <c r="N357" s="3" t="s">
        <v>11944</v>
      </c>
      <c r="O357" s="37">
        <v>13.1</v>
      </c>
      <c r="P357" s="3" t="s">
        <v>11949</v>
      </c>
      <c r="Q357" s="37">
        <v>11.3</v>
      </c>
      <c r="R357" s="3" t="s">
        <v>11619</v>
      </c>
      <c r="S357" s="38">
        <v>41.6</v>
      </c>
      <c r="T357" s="3" t="s">
        <v>12150</v>
      </c>
      <c r="U357" s="37">
        <v>10.7</v>
      </c>
      <c r="V357" s="3" t="s">
        <v>11619</v>
      </c>
      <c r="W357" s="37">
        <v>37.7</v>
      </c>
      <c r="X357" s="3" t="s">
        <v>11731</v>
      </c>
      <c r="Y357" s="37">
        <v>78.8</v>
      </c>
      <c r="Z357" s="3" t="s">
        <v>2441</v>
      </c>
      <c r="AA357" s="3">
        <v>15.6</v>
      </c>
      <c r="AB357" s="3" t="s">
        <v>12214</v>
      </c>
      <c r="AC357" s="3">
        <v>79.5</v>
      </c>
      <c r="AD357" s="3" t="s">
        <v>11595</v>
      </c>
      <c r="AE357" s="43">
        <v>31.2</v>
      </c>
    </row>
    <row r="358" ht="29.1" customHeight="1" spans="1:31">
      <c r="A358" s="26" t="s">
        <v>11717</v>
      </c>
      <c r="B358" s="27" t="s">
        <v>11636</v>
      </c>
      <c r="C358" s="28" t="s">
        <v>7914</v>
      </c>
      <c r="D358" s="27" t="s">
        <v>11636</v>
      </c>
      <c r="E358" s="28" cm="1">
        <f ca="1" t="array" ref="E358">SUMPRODUCT(--ISNUMBER(SEARCH(MID(C358,ROW(INDIRECT("1:"&amp;LEN(C358))),1),全球排名!D356)))</f>
        <v>15</v>
      </c>
      <c r="F358" s="29" t="s">
        <v>7026</v>
      </c>
      <c r="G358" s="29" t="s">
        <v>74</v>
      </c>
      <c r="H358" s="30" t="s">
        <v>11592</v>
      </c>
      <c r="I358" s="30" t="s">
        <v>7183</v>
      </c>
      <c r="J358" s="30" t="s">
        <v>11568</v>
      </c>
      <c r="K358" s="30">
        <v>4</v>
      </c>
      <c r="L358" s="30" t="s">
        <v>11573</v>
      </c>
      <c r="M358" s="37">
        <v>23</v>
      </c>
      <c r="N358" s="3" t="s">
        <v>11744</v>
      </c>
      <c r="O358" s="37">
        <v>21</v>
      </c>
      <c r="P358" s="3" t="s">
        <v>12275</v>
      </c>
      <c r="Q358" s="37">
        <v>4.6</v>
      </c>
      <c r="R358" s="3" t="s">
        <v>11619</v>
      </c>
      <c r="S358" s="38">
        <v>29.2</v>
      </c>
      <c r="T358" s="3" t="s">
        <v>12342</v>
      </c>
      <c r="U358" s="37">
        <v>50.6</v>
      </c>
      <c r="V358" s="3" t="s">
        <v>11811</v>
      </c>
      <c r="W358" s="37">
        <v>81.2</v>
      </c>
      <c r="X358" s="3" t="s">
        <v>11594</v>
      </c>
      <c r="Y358" s="37">
        <v>28</v>
      </c>
      <c r="Z358" s="3" t="s">
        <v>11785</v>
      </c>
      <c r="AA358" s="3">
        <v>53.2</v>
      </c>
      <c r="AB358" s="3" t="s">
        <v>11953</v>
      </c>
      <c r="AC358" s="3">
        <v>80.8</v>
      </c>
      <c r="AD358" s="3" t="s">
        <v>11617</v>
      </c>
      <c r="AE358" s="43">
        <v>31.1</v>
      </c>
    </row>
    <row r="359" ht="29.1" customHeight="1" spans="1:31">
      <c r="A359" s="26" t="s">
        <v>12387</v>
      </c>
      <c r="B359" s="27" t="s">
        <v>11634</v>
      </c>
      <c r="C359" s="28" t="s">
        <v>12388</v>
      </c>
      <c r="D359" s="27" t="s">
        <v>11634</v>
      </c>
      <c r="E359" s="28" cm="1">
        <f ca="1" t="array" ref="E359">SUMPRODUCT(--ISNUMBER(SEARCH(MID(C359,ROW(INDIRECT("1:"&amp;LEN(C359))),1),全球排名!D357)))</f>
        <v>53</v>
      </c>
      <c r="F359" s="29" t="s">
        <v>12033</v>
      </c>
      <c r="G359" s="29" t="s">
        <v>402</v>
      </c>
      <c r="H359" s="30" t="s">
        <v>11571</v>
      </c>
      <c r="I359" s="30" t="s">
        <v>11587</v>
      </c>
      <c r="J359" s="30" t="s">
        <v>11568</v>
      </c>
      <c r="K359" s="30">
        <v>4</v>
      </c>
      <c r="L359" s="30" t="s">
        <v>11573</v>
      </c>
      <c r="M359" s="37">
        <v>31.9</v>
      </c>
      <c r="N359" s="3" t="s">
        <v>11673</v>
      </c>
      <c r="O359" s="37">
        <v>22</v>
      </c>
      <c r="P359" s="3" t="s">
        <v>1989</v>
      </c>
      <c r="Q359" s="37">
        <v>41.2</v>
      </c>
      <c r="R359" s="3" t="s">
        <v>12183</v>
      </c>
      <c r="S359" s="38">
        <v>22.3</v>
      </c>
      <c r="T359" s="3" t="s">
        <v>12389</v>
      </c>
      <c r="U359" s="37">
        <v>8</v>
      </c>
      <c r="V359" s="3" t="s">
        <v>11619</v>
      </c>
      <c r="W359" s="37">
        <v>21.2</v>
      </c>
      <c r="X359" s="3" t="s">
        <v>12390</v>
      </c>
      <c r="Y359" s="37">
        <v>72.8</v>
      </c>
      <c r="Z359" s="3" t="s">
        <v>854</v>
      </c>
      <c r="AA359" s="3">
        <v>15.1</v>
      </c>
      <c r="AB359" s="3" t="s">
        <v>12347</v>
      </c>
      <c r="AC359" s="3">
        <v>73.3</v>
      </c>
      <c r="AD359" s="3" t="s">
        <v>11942</v>
      </c>
      <c r="AE359" s="43">
        <v>31</v>
      </c>
    </row>
    <row r="360" ht="29.1" customHeight="1" spans="1:31">
      <c r="A360" s="26" t="s">
        <v>11932</v>
      </c>
      <c r="B360" s="27" t="s">
        <v>430</v>
      </c>
      <c r="C360" s="28" t="s">
        <v>12391</v>
      </c>
      <c r="D360" s="27" t="s">
        <v>430</v>
      </c>
      <c r="E360" s="28" cm="1">
        <f ca="1" t="array" ref="E360">SUMPRODUCT(--ISNUMBER(SEARCH(MID(C360,ROW(INDIRECT("1:"&amp;LEN(C360))),1),全球排名!D358)))</f>
        <v>33</v>
      </c>
      <c r="F360" s="29" t="s">
        <v>12205</v>
      </c>
      <c r="G360" s="29" t="s">
        <v>657</v>
      </c>
      <c r="H360" s="30" t="s">
        <v>11571</v>
      </c>
      <c r="I360" s="30" t="s">
        <v>11587</v>
      </c>
      <c r="J360" s="30" t="s">
        <v>11568</v>
      </c>
      <c r="K360" s="30">
        <v>3</v>
      </c>
      <c r="L360" s="30" t="s">
        <v>11573</v>
      </c>
      <c r="M360" s="37">
        <v>29.5</v>
      </c>
      <c r="N360" s="3" t="s">
        <v>11629</v>
      </c>
      <c r="O360" s="37">
        <v>51.7</v>
      </c>
      <c r="P360" s="3" t="s">
        <v>11594</v>
      </c>
      <c r="Q360" s="37">
        <v>96.8</v>
      </c>
      <c r="R360" s="3" t="s">
        <v>161</v>
      </c>
      <c r="S360" s="38">
        <v>1.4</v>
      </c>
      <c r="T360" s="3" t="s">
        <v>11619</v>
      </c>
      <c r="U360" s="37">
        <v>59.3</v>
      </c>
      <c r="V360" s="3" t="s">
        <v>11747</v>
      </c>
      <c r="W360" s="37">
        <v>5.7</v>
      </c>
      <c r="X360" s="3" t="s">
        <v>11619</v>
      </c>
      <c r="Y360" s="37">
        <v>1.1</v>
      </c>
      <c r="Z360" s="3" t="s">
        <v>11619</v>
      </c>
      <c r="AA360" s="3">
        <v>10.9</v>
      </c>
      <c r="AB360" s="3" t="s">
        <v>11619</v>
      </c>
      <c r="AC360" s="3">
        <v>9.6</v>
      </c>
      <c r="AD360" s="3" t="s">
        <v>12392</v>
      </c>
      <c r="AE360" s="43">
        <v>30.9</v>
      </c>
    </row>
    <row r="361" ht="29.1" customHeight="1" spans="1:31">
      <c r="A361" s="26" t="s">
        <v>12393</v>
      </c>
      <c r="B361" s="27" t="s">
        <v>430</v>
      </c>
      <c r="C361" s="28" t="s">
        <v>429</v>
      </c>
      <c r="D361" s="27" t="s">
        <v>430</v>
      </c>
      <c r="E361" s="28" cm="1">
        <f ca="1" t="array" ref="E361">SUMPRODUCT(--ISNUMBER(SEARCH(MID(C361,ROW(INDIRECT("1:"&amp;LEN(C361))),1),全球排名!D359)))</f>
        <v>17</v>
      </c>
      <c r="F361" s="29" t="s">
        <v>11632</v>
      </c>
      <c r="G361" s="29" t="s">
        <v>11633</v>
      </c>
      <c r="H361" s="30" t="s">
        <v>11592</v>
      </c>
      <c r="I361" s="30" t="s">
        <v>11572</v>
      </c>
      <c r="J361" s="30" t="s">
        <v>11568</v>
      </c>
      <c r="K361" s="30">
        <v>3</v>
      </c>
      <c r="L361" s="30" t="s">
        <v>11573</v>
      </c>
      <c r="M361" s="37">
        <v>20.1</v>
      </c>
      <c r="N361" s="3" t="s">
        <v>11935</v>
      </c>
      <c r="O361" s="37">
        <v>7.6</v>
      </c>
      <c r="P361" s="3" t="s">
        <v>11949</v>
      </c>
      <c r="Q361" s="37">
        <v>11.4</v>
      </c>
      <c r="R361" s="3" t="s">
        <v>11619</v>
      </c>
      <c r="S361" s="38">
        <v>94.7</v>
      </c>
      <c r="T361" s="3" t="s">
        <v>190</v>
      </c>
      <c r="U361" s="37">
        <v>6.6</v>
      </c>
      <c r="V361" s="3" t="s">
        <v>11619</v>
      </c>
      <c r="W361" s="37">
        <v>5.4</v>
      </c>
      <c r="X361" s="3" t="s">
        <v>11619</v>
      </c>
      <c r="Y361" s="37">
        <v>26.2</v>
      </c>
      <c r="Z361" s="3" t="s">
        <v>12017</v>
      </c>
      <c r="AA361" s="3">
        <v>14.8</v>
      </c>
      <c r="AB361" s="3" t="s">
        <v>11999</v>
      </c>
      <c r="AC361" s="3">
        <v>18.8</v>
      </c>
      <c r="AD361" s="3" t="s">
        <v>11892</v>
      </c>
      <c r="AE361" s="43">
        <v>30.9</v>
      </c>
    </row>
    <row r="362" ht="29.1" customHeight="1" spans="1:31">
      <c r="A362" s="26" t="s">
        <v>12089</v>
      </c>
      <c r="B362" s="27" t="s">
        <v>430</v>
      </c>
      <c r="C362" s="28" t="s">
        <v>2203</v>
      </c>
      <c r="D362" s="27" t="s">
        <v>430</v>
      </c>
      <c r="E362" s="28" cm="1">
        <f ca="1" t="array" ref="E362">SUMPRODUCT(--ISNUMBER(SEARCH(MID(C362,ROW(INDIRECT("1:"&amp;LEN(C362))),1),全球排名!D360)))</f>
        <v>18</v>
      </c>
      <c r="F362" s="29" t="s">
        <v>11663</v>
      </c>
      <c r="G362" s="29" t="s">
        <v>106</v>
      </c>
      <c r="H362" s="30" t="s">
        <v>11571</v>
      </c>
      <c r="I362" s="30" t="s">
        <v>11572</v>
      </c>
      <c r="J362" s="30" t="s">
        <v>11568</v>
      </c>
      <c r="K362" s="30">
        <v>4</v>
      </c>
      <c r="L362" s="30" t="s">
        <v>11573</v>
      </c>
      <c r="M362" s="37">
        <v>35.8</v>
      </c>
      <c r="N362" s="3" t="s">
        <v>1214</v>
      </c>
      <c r="O362" s="37">
        <v>24</v>
      </c>
      <c r="P362" s="3" t="s">
        <v>12097</v>
      </c>
      <c r="Q362" s="37">
        <v>59</v>
      </c>
      <c r="R362" s="3" t="s">
        <v>999</v>
      </c>
      <c r="S362" s="38">
        <v>19</v>
      </c>
      <c r="T362" s="3" t="s">
        <v>12144</v>
      </c>
      <c r="U362" s="37">
        <v>13.8</v>
      </c>
      <c r="V362" s="3" t="s">
        <v>11768</v>
      </c>
      <c r="W362" s="37">
        <v>21.2</v>
      </c>
      <c r="X362" s="3" t="s">
        <v>915</v>
      </c>
      <c r="Y362" s="37">
        <v>31.7</v>
      </c>
      <c r="Z362" s="3" t="s">
        <v>12376</v>
      </c>
      <c r="AA362" s="3">
        <v>11.5</v>
      </c>
      <c r="AB362" s="3" t="s">
        <v>11619</v>
      </c>
      <c r="AC362" s="3">
        <v>57.7</v>
      </c>
      <c r="AD362" s="3" t="s">
        <v>12231</v>
      </c>
      <c r="AE362" s="43">
        <v>30.9</v>
      </c>
    </row>
    <row r="363" ht="29.1" customHeight="1" spans="1:31">
      <c r="A363" s="26" t="s">
        <v>12124</v>
      </c>
      <c r="B363" s="27" t="s">
        <v>1887</v>
      </c>
      <c r="C363" s="28" t="s">
        <v>1886</v>
      </c>
      <c r="D363" s="27" t="s">
        <v>1887</v>
      </c>
      <c r="E363" s="28" cm="1">
        <f ca="1" t="array" ref="E363">SUMPRODUCT(--ISNUMBER(SEARCH(MID(C363,ROW(INDIRECT("1:"&amp;LEN(C363))),1),全球排名!D361)))</f>
        <v>17</v>
      </c>
      <c r="F363" s="29" t="s">
        <v>11968</v>
      </c>
      <c r="G363" s="29" t="s">
        <v>405</v>
      </c>
      <c r="H363" s="30" t="s">
        <v>11592</v>
      </c>
      <c r="I363" s="30" t="s">
        <v>11572</v>
      </c>
      <c r="J363" s="30" t="s">
        <v>11568</v>
      </c>
      <c r="K363" s="30">
        <v>5</v>
      </c>
      <c r="L363" s="30" t="s">
        <v>11573</v>
      </c>
      <c r="M363" s="37">
        <v>33.6</v>
      </c>
      <c r="N363" s="3" t="s">
        <v>12000</v>
      </c>
      <c r="O363" s="37">
        <v>5.7</v>
      </c>
      <c r="P363" s="3" t="s">
        <v>11949</v>
      </c>
      <c r="Q363" s="37">
        <v>4.1</v>
      </c>
      <c r="R363" s="3" t="s">
        <v>11619</v>
      </c>
      <c r="S363" s="38">
        <v>49.6</v>
      </c>
      <c r="T363" s="3" t="s">
        <v>11724</v>
      </c>
      <c r="U363" s="37">
        <v>8.1</v>
      </c>
      <c r="V363" s="3" t="s">
        <v>11619</v>
      </c>
      <c r="W363" s="37">
        <v>10.7</v>
      </c>
      <c r="X363" s="3" t="s">
        <v>11619</v>
      </c>
      <c r="Y363" s="37">
        <v>73</v>
      </c>
      <c r="Z363" s="3" t="s">
        <v>11709</v>
      </c>
      <c r="AA363" s="3">
        <v>17.4</v>
      </c>
      <c r="AB363" s="3" t="s">
        <v>12290</v>
      </c>
      <c r="AC363" s="3">
        <v>81.1</v>
      </c>
      <c r="AD363" s="3" t="s">
        <v>11704</v>
      </c>
      <c r="AE363" s="43">
        <v>30.8</v>
      </c>
    </row>
    <row r="364" ht="29.1" customHeight="1" spans="1:31">
      <c r="A364" s="26" t="s">
        <v>12284</v>
      </c>
      <c r="B364" s="27" t="s">
        <v>1887</v>
      </c>
      <c r="C364" s="28" t="s">
        <v>2175</v>
      </c>
      <c r="D364" s="27" t="s">
        <v>1887</v>
      </c>
      <c r="E364" s="28" cm="1">
        <f ca="1" t="array" ref="E364">SUMPRODUCT(--ISNUMBER(SEARCH(MID(C364,ROW(INDIRECT("1:"&amp;LEN(C364))),1),全球排名!D362)))</f>
        <v>18</v>
      </c>
      <c r="F364" s="29" t="s">
        <v>12394</v>
      </c>
      <c r="G364" s="29" t="s">
        <v>1609</v>
      </c>
      <c r="H364" s="30" t="s">
        <v>11567</v>
      </c>
      <c r="I364" s="30" t="s">
        <v>11572</v>
      </c>
      <c r="J364" s="30" t="s">
        <v>11568</v>
      </c>
      <c r="K364" s="30">
        <v>5</v>
      </c>
      <c r="L364" s="30" t="s">
        <v>11573</v>
      </c>
      <c r="M364" s="37">
        <v>24.4</v>
      </c>
      <c r="N364" s="3" t="s">
        <v>11662</v>
      </c>
      <c r="O364" s="37">
        <v>9</v>
      </c>
      <c r="P364" s="3" t="s">
        <v>11949</v>
      </c>
      <c r="Q364" s="37">
        <v>91.5</v>
      </c>
      <c r="R364" s="3" t="s">
        <v>436</v>
      </c>
      <c r="S364" s="38">
        <v>11.5</v>
      </c>
      <c r="T364" s="3" t="s">
        <v>11619</v>
      </c>
      <c r="U364" s="37">
        <v>46.5</v>
      </c>
      <c r="V364" s="3" t="s">
        <v>12010</v>
      </c>
      <c r="W364" s="37">
        <v>22.2</v>
      </c>
      <c r="X364" s="3" t="s">
        <v>12357</v>
      </c>
      <c r="Y364" s="37">
        <v>73.7</v>
      </c>
      <c r="Z364" s="3" t="s">
        <v>11589</v>
      </c>
      <c r="AA364" s="3">
        <v>42.1</v>
      </c>
      <c r="AB364" s="3" t="s">
        <v>11965</v>
      </c>
      <c r="AC364" s="3">
        <v>27.6</v>
      </c>
      <c r="AD364" s="3" t="s">
        <v>12027</v>
      </c>
      <c r="AE364" s="43">
        <v>30.8</v>
      </c>
    </row>
    <row r="365" ht="29.1" customHeight="1" spans="1:31">
      <c r="A365" s="26" t="s">
        <v>12395</v>
      </c>
      <c r="B365" s="27" t="s">
        <v>2181</v>
      </c>
      <c r="C365" s="28" t="s">
        <v>2526</v>
      </c>
      <c r="D365" s="27" t="s">
        <v>2181</v>
      </c>
      <c r="E365" s="28" cm="1">
        <f ca="1" t="array" ref="E365">SUMPRODUCT(--ISNUMBER(SEARCH(MID(C365,ROW(INDIRECT("1:"&amp;LEN(C365))),1),全球排名!D363)))</f>
        <v>16</v>
      </c>
      <c r="F365" s="29" t="s">
        <v>11632</v>
      </c>
      <c r="G365" s="29" t="s">
        <v>11633</v>
      </c>
      <c r="H365" s="30" t="s">
        <v>11592</v>
      </c>
      <c r="I365" s="30" t="s">
        <v>11572</v>
      </c>
      <c r="J365" s="30" t="s">
        <v>11568</v>
      </c>
      <c r="K365" s="30">
        <v>4</v>
      </c>
      <c r="L365" s="30" t="s">
        <v>11573</v>
      </c>
      <c r="M365" s="37">
        <v>15.6</v>
      </c>
      <c r="N365" s="3" t="s">
        <v>12090</v>
      </c>
      <c r="O365" s="37">
        <v>31.8</v>
      </c>
      <c r="P365" s="3" t="s">
        <v>11857</v>
      </c>
      <c r="Q365" s="37">
        <v>17.6</v>
      </c>
      <c r="R365" s="3" t="s">
        <v>11619</v>
      </c>
      <c r="S365" s="38">
        <v>78.7</v>
      </c>
      <c r="T365" s="3" t="s">
        <v>396</v>
      </c>
      <c r="U365" s="37">
        <v>8.8</v>
      </c>
      <c r="V365" s="3" t="s">
        <v>11619</v>
      </c>
      <c r="W365" s="37">
        <v>3.4</v>
      </c>
      <c r="X365" s="3" t="s">
        <v>11619</v>
      </c>
      <c r="Y365" s="37">
        <v>16.3</v>
      </c>
      <c r="Z365" s="3" t="s">
        <v>12352</v>
      </c>
      <c r="AA365" s="3">
        <v>17.4</v>
      </c>
      <c r="AB365" s="3" t="s">
        <v>1292</v>
      </c>
      <c r="AC365" s="3">
        <v>28.4</v>
      </c>
      <c r="AD365" s="3" t="s">
        <v>12396</v>
      </c>
      <c r="AE365" s="43">
        <v>30.7</v>
      </c>
    </row>
    <row r="366" ht="29.1" customHeight="1" spans="1:31">
      <c r="A366" s="26" t="s">
        <v>12369</v>
      </c>
      <c r="B366" s="27" t="s">
        <v>2181</v>
      </c>
      <c r="C366" s="28" t="s">
        <v>2180</v>
      </c>
      <c r="D366" s="27" t="s">
        <v>2181</v>
      </c>
      <c r="E366" s="28" cm="1">
        <f ca="1" t="array" ref="E366">SUMPRODUCT(--ISNUMBER(SEARCH(MID(C366,ROW(INDIRECT("1:"&amp;LEN(C366))),1),全球排名!D364)))</f>
        <v>17</v>
      </c>
      <c r="F366" s="29" t="s">
        <v>12365</v>
      </c>
      <c r="G366" s="29" t="s">
        <v>12366</v>
      </c>
      <c r="H366" s="30" t="s">
        <v>11592</v>
      </c>
      <c r="I366" s="30" t="s">
        <v>7183</v>
      </c>
      <c r="J366" s="30" t="s">
        <v>11568</v>
      </c>
      <c r="K366" s="30">
        <v>4</v>
      </c>
      <c r="L366" s="30" t="s">
        <v>11573</v>
      </c>
      <c r="M366" s="37">
        <v>18.7</v>
      </c>
      <c r="N366" s="3" t="s">
        <v>12290</v>
      </c>
      <c r="O366" s="37">
        <v>38.8</v>
      </c>
      <c r="P366" s="3" t="s">
        <v>12121</v>
      </c>
      <c r="Q366" s="37">
        <v>3.4</v>
      </c>
      <c r="R366" s="3" t="s">
        <v>11619</v>
      </c>
      <c r="S366" s="38">
        <v>67.5</v>
      </c>
      <c r="T366" s="3" t="s">
        <v>11626</v>
      </c>
      <c r="U366" s="37">
        <v>2.1</v>
      </c>
      <c r="V366" s="3" t="s">
        <v>11619</v>
      </c>
      <c r="W366" s="37">
        <v>1.8</v>
      </c>
      <c r="X366" s="3" t="s">
        <v>11619</v>
      </c>
      <c r="Y366" s="37">
        <v>68.6</v>
      </c>
      <c r="Z366" s="3" t="s">
        <v>11751</v>
      </c>
      <c r="AA366" s="3">
        <v>17.5</v>
      </c>
      <c r="AB366" s="3" t="s">
        <v>11872</v>
      </c>
      <c r="AC366" s="3">
        <v>18.4</v>
      </c>
      <c r="AD366" s="3" t="s">
        <v>12397</v>
      </c>
      <c r="AE366" s="43">
        <v>30.7</v>
      </c>
    </row>
    <row r="367" ht="29.1" customHeight="1" spans="1:31">
      <c r="A367" s="26" t="s">
        <v>12398</v>
      </c>
      <c r="B367" s="27" t="s">
        <v>12399</v>
      </c>
      <c r="C367" s="28" t="s">
        <v>12400</v>
      </c>
      <c r="D367" s="27" t="s">
        <v>12399</v>
      </c>
      <c r="E367" s="28" cm="1">
        <f ca="1" t="array" ref="E367">SUMPRODUCT(--ISNUMBER(SEARCH(MID(C367,ROW(INDIRECT("1:"&amp;LEN(C367))),1),全球排名!D365)))</f>
        <v>19</v>
      </c>
      <c r="F367" s="29" t="s">
        <v>11805</v>
      </c>
      <c r="G367" s="29" t="s">
        <v>711</v>
      </c>
      <c r="H367" s="30" t="s">
        <v>11624</v>
      </c>
      <c r="I367" s="30" t="s">
        <v>7183</v>
      </c>
      <c r="J367" s="30" t="s">
        <v>11568</v>
      </c>
      <c r="K367" s="30">
        <v>3</v>
      </c>
      <c r="L367" s="30" t="s">
        <v>11573</v>
      </c>
      <c r="M367" s="37">
        <v>7.9</v>
      </c>
      <c r="N367" s="3" t="s">
        <v>11949</v>
      </c>
      <c r="O367" s="37">
        <v>5.3</v>
      </c>
      <c r="P367" s="3" t="s">
        <v>11949</v>
      </c>
      <c r="Q367" s="37">
        <v>39.9</v>
      </c>
      <c r="R367" s="3" t="s">
        <v>11739</v>
      </c>
      <c r="S367" s="38">
        <v>51.5</v>
      </c>
      <c r="T367" s="3" t="s">
        <v>11975</v>
      </c>
      <c r="U367" s="37">
        <v>100</v>
      </c>
      <c r="V367" s="3" t="s">
        <v>2366</v>
      </c>
      <c r="W367" s="37">
        <v>91</v>
      </c>
      <c r="X367" s="3" t="s">
        <v>1661</v>
      </c>
      <c r="Y367" s="37">
        <v>1.2</v>
      </c>
      <c r="Z367" s="3" t="s">
        <v>11619</v>
      </c>
      <c r="AA367" s="3">
        <v>31.7</v>
      </c>
      <c r="AB367" s="3" t="s">
        <v>2273</v>
      </c>
      <c r="AC367" s="3">
        <v>37.8</v>
      </c>
      <c r="AD367" s="3" t="s">
        <v>12401</v>
      </c>
      <c r="AE367" s="43">
        <v>30.6</v>
      </c>
    </row>
    <row r="368" ht="29.1" customHeight="1" spans="1:31">
      <c r="A368" s="26" t="s">
        <v>10152</v>
      </c>
      <c r="B368" s="27" t="s">
        <v>12399</v>
      </c>
      <c r="C368" s="28" t="s">
        <v>12402</v>
      </c>
      <c r="D368" s="27" t="s">
        <v>12399</v>
      </c>
      <c r="E368" s="28" cm="1">
        <f ca="1" t="array" ref="E368">SUMPRODUCT(--ISNUMBER(SEARCH(MID(C368,ROW(INDIRECT("1:"&amp;LEN(C368))),1),全球排名!D366)))</f>
        <v>18</v>
      </c>
      <c r="F368" s="29" t="s">
        <v>11987</v>
      </c>
      <c r="G368" s="29" t="s">
        <v>298</v>
      </c>
      <c r="H368" s="30" t="s">
        <v>11571</v>
      </c>
      <c r="I368" s="30" t="s">
        <v>11572</v>
      </c>
      <c r="J368" s="30" t="s">
        <v>7220</v>
      </c>
      <c r="K368" s="30">
        <v>5</v>
      </c>
      <c r="L368" s="30" t="s">
        <v>11573</v>
      </c>
      <c r="M368" s="37">
        <v>20.2</v>
      </c>
      <c r="N368" s="3" t="s">
        <v>12403</v>
      </c>
      <c r="O368" s="37">
        <v>7</v>
      </c>
      <c r="P368" s="3" t="s">
        <v>11949</v>
      </c>
      <c r="Q368" s="37">
        <v>69.2</v>
      </c>
      <c r="R368" s="3" t="s">
        <v>1905</v>
      </c>
      <c r="S368" s="38">
        <v>11.2</v>
      </c>
      <c r="T368" s="3" t="s">
        <v>11619</v>
      </c>
      <c r="U368" s="37">
        <v>100</v>
      </c>
      <c r="V368" s="3" t="s">
        <v>11683</v>
      </c>
      <c r="W368" s="37">
        <v>100</v>
      </c>
      <c r="X368" s="3" t="s">
        <v>11602</v>
      </c>
      <c r="Y368" s="37">
        <v>32.9</v>
      </c>
      <c r="Z368" s="3" t="s">
        <v>11862</v>
      </c>
      <c r="AA368" s="3">
        <v>35.7</v>
      </c>
      <c r="AB368" s="3" t="s">
        <v>420</v>
      </c>
      <c r="AC368" s="3">
        <v>16.5</v>
      </c>
      <c r="AD368" s="3" t="s">
        <v>12404</v>
      </c>
      <c r="AE368" s="43">
        <v>30.6</v>
      </c>
    </row>
    <row r="369" ht="29.1" customHeight="1" spans="1:31">
      <c r="A369" s="26" t="s">
        <v>12377</v>
      </c>
      <c r="B369" s="27" t="s">
        <v>672</v>
      </c>
      <c r="C369" s="28" t="s">
        <v>671</v>
      </c>
      <c r="D369" s="27" t="s">
        <v>672</v>
      </c>
      <c r="E369" s="28" cm="1">
        <f ca="1" t="array" ref="E369">SUMPRODUCT(--ISNUMBER(SEARCH(MID(C369,ROW(INDIRECT("1:"&amp;LEN(C369))),1),全球排名!D367)))</f>
        <v>24</v>
      </c>
      <c r="F369" s="29" t="s">
        <v>12208</v>
      </c>
      <c r="G369" s="29" t="s">
        <v>632</v>
      </c>
      <c r="H369" s="30" t="s">
        <v>11624</v>
      </c>
      <c r="I369" s="30" t="s">
        <v>7183</v>
      </c>
      <c r="J369" s="30" t="s">
        <v>11568</v>
      </c>
      <c r="K369" s="30">
        <v>3</v>
      </c>
      <c r="L369" s="30" t="s">
        <v>11569</v>
      </c>
      <c r="M369" s="37">
        <v>20</v>
      </c>
      <c r="N369" s="3" t="s">
        <v>11735</v>
      </c>
      <c r="O369" s="37">
        <v>39.1</v>
      </c>
      <c r="P369" s="3" t="s">
        <v>999</v>
      </c>
      <c r="Q369" s="37">
        <v>20.7</v>
      </c>
      <c r="R369" s="3" t="s">
        <v>12202</v>
      </c>
      <c r="S369" s="38">
        <v>20</v>
      </c>
      <c r="T369" s="3" t="s">
        <v>12405</v>
      </c>
      <c r="U369" s="37">
        <v>100</v>
      </c>
      <c r="V369" s="3" t="s">
        <v>48</v>
      </c>
      <c r="W369" s="37">
        <v>100</v>
      </c>
      <c r="X369" s="3" t="s">
        <v>59</v>
      </c>
      <c r="Y369" s="37">
        <v>6.4</v>
      </c>
      <c r="Z369" s="3" t="s">
        <v>11619</v>
      </c>
      <c r="AA369" s="3">
        <v>36.9</v>
      </c>
      <c r="AB369" s="3" t="s">
        <v>439</v>
      </c>
      <c r="AC369" s="3">
        <v>3</v>
      </c>
      <c r="AD369" s="3" t="s">
        <v>11619</v>
      </c>
      <c r="AE369" s="43">
        <v>30.3</v>
      </c>
    </row>
    <row r="370" ht="29.1" customHeight="1" spans="1:31">
      <c r="A370" s="26" t="s">
        <v>12406</v>
      </c>
      <c r="B370" s="27" t="s">
        <v>672</v>
      </c>
      <c r="C370" s="28" t="s">
        <v>12407</v>
      </c>
      <c r="D370" s="27" t="s">
        <v>672</v>
      </c>
      <c r="E370" s="28" cm="1">
        <f ca="1" t="array" ref="E370">SUMPRODUCT(--ISNUMBER(SEARCH(MID(C370,ROW(INDIRECT("1:"&amp;LEN(C370))),1),全球排名!D368)))</f>
        <v>37</v>
      </c>
      <c r="F370" s="29" t="s">
        <v>7021</v>
      </c>
      <c r="G370" s="29" t="s">
        <v>642</v>
      </c>
      <c r="H370" s="30" t="s">
        <v>11567</v>
      </c>
      <c r="I370" s="30" t="s">
        <v>7183</v>
      </c>
      <c r="J370" s="30" t="s">
        <v>11568</v>
      </c>
      <c r="K370" s="30">
        <v>3</v>
      </c>
      <c r="L370" s="30" t="s">
        <v>11573</v>
      </c>
      <c r="M370" s="37">
        <v>17</v>
      </c>
      <c r="N370" s="3" t="s">
        <v>12164</v>
      </c>
      <c r="O370" s="37">
        <v>25.2</v>
      </c>
      <c r="P370" s="3" t="s">
        <v>1998</v>
      </c>
      <c r="Q370" s="37">
        <v>7.7</v>
      </c>
      <c r="R370" s="3" t="s">
        <v>11619</v>
      </c>
      <c r="S370" s="38">
        <v>98.1</v>
      </c>
      <c r="T370" s="3" t="s">
        <v>2411</v>
      </c>
      <c r="U370" s="37">
        <v>3</v>
      </c>
      <c r="V370" s="3" t="s">
        <v>11619</v>
      </c>
      <c r="W370" s="37">
        <v>1.3</v>
      </c>
      <c r="X370" s="3" t="s">
        <v>11619</v>
      </c>
      <c r="Y370" s="37">
        <v>5.8</v>
      </c>
      <c r="Z370" s="3" t="s">
        <v>11619</v>
      </c>
      <c r="AA370" s="3">
        <v>5.5</v>
      </c>
      <c r="AB370" s="3" t="s">
        <v>11619</v>
      </c>
      <c r="AC370" s="3">
        <v>4.4</v>
      </c>
      <c r="AD370" s="3" t="s">
        <v>11619</v>
      </c>
      <c r="AE370" s="43">
        <v>30.3</v>
      </c>
    </row>
    <row r="371" ht="29.1" customHeight="1" spans="1:31">
      <c r="A371" s="26" t="s">
        <v>12408</v>
      </c>
      <c r="B371" s="27" t="s">
        <v>672</v>
      </c>
      <c r="C371" s="28" t="s">
        <v>2204</v>
      </c>
      <c r="D371" s="27" t="s">
        <v>672</v>
      </c>
      <c r="E371" s="28" cm="1">
        <f ca="1" t="array" ref="E371">SUMPRODUCT(--ISNUMBER(SEARCH(MID(C371,ROW(INDIRECT("1:"&amp;LEN(C371))),1),全球排名!D369)))</f>
        <v>19</v>
      </c>
      <c r="F371" s="29" t="s">
        <v>11968</v>
      </c>
      <c r="G371" s="29" t="s">
        <v>405</v>
      </c>
      <c r="H371" s="30" t="s">
        <v>11592</v>
      </c>
      <c r="I371" s="30" t="s">
        <v>11572</v>
      </c>
      <c r="J371" s="30" t="s">
        <v>11568</v>
      </c>
      <c r="K371" s="30">
        <v>5</v>
      </c>
      <c r="L371" s="30" t="s">
        <v>11573</v>
      </c>
      <c r="M371" s="37">
        <v>39.8</v>
      </c>
      <c r="N371" s="3" t="s">
        <v>2478</v>
      </c>
      <c r="O371" s="37">
        <v>5.7</v>
      </c>
      <c r="P371" s="3" t="s">
        <v>11949</v>
      </c>
      <c r="Q371" s="37">
        <v>2.9</v>
      </c>
      <c r="R371" s="3" t="s">
        <v>11619</v>
      </c>
      <c r="S371" s="38">
        <v>36.8</v>
      </c>
      <c r="T371" s="3" t="s">
        <v>12183</v>
      </c>
      <c r="U371" s="37">
        <v>4.6</v>
      </c>
      <c r="V371" s="3" t="s">
        <v>11619</v>
      </c>
      <c r="W371" s="37">
        <v>5.4</v>
      </c>
      <c r="X371" s="3" t="s">
        <v>11619</v>
      </c>
      <c r="Y371" s="37">
        <v>69.4</v>
      </c>
      <c r="Z371" s="3" t="s">
        <v>11991</v>
      </c>
      <c r="AA371" s="3">
        <v>32.5</v>
      </c>
      <c r="AB371" s="3" t="s">
        <v>2392</v>
      </c>
      <c r="AC371" s="3">
        <v>84.3</v>
      </c>
      <c r="AD371" s="3" t="s">
        <v>12303</v>
      </c>
      <c r="AE371" s="43">
        <v>30.3</v>
      </c>
    </row>
    <row r="372" ht="29.1" customHeight="1" spans="1:31">
      <c r="A372" s="26" t="s">
        <v>1523</v>
      </c>
      <c r="B372" s="27" t="s">
        <v>12409</v>
      </c>
      <c r="C372" s="28" t="s">
        <v>12410</v>
      </c>
      <c r="D372" s="27" t="s">
        <v>12409</v>
      </c>
      <c r="E372" s="28" cm="1">
        <f ca="1" t="array" ref="E372">SUMPRODUCT(--ISNUMBER(SEARCH(MID(C372,ROW(INDIRECT("1:"&amp;LEN(C372))),1),全球排名!D370)))</f>
        <v>56</v>
      </c>
      <c r="F372" s="29" t="s">
        <v>12339</v>
      </c>
      <c r="G372" s="29" t="s">
        <v>617</v>
      </c>
      <c r="H372" s="30" t="s">
        <v>11567</v>
      </c>
      <c r="I372" s="30" t="s">
        <v>7183</v>
      </c>
      <c r="J372" s="30" t="s">
        <v>11568</v>
      </c>
      <c r="K372" s="30">
        <v>3</v>
      </c>
      <c r="L372" s="30" t="s">
        <v>11573</v>
      </c>
      <c r="M372" s="37">
        <v>18.9</v>
      </c>
      <c r="N372" s="3" t="s">
        <v>1037</v>
      </c>
      <c r="O372" s="37">
        <v>72.7</v>
      </c>
      <c r="P372" s="3" t="s">
        <v>11772</v>
      </c>
      <c r="Q372" s="37">
        <v>77.4</v>
      </c>
      <c r="R372" s="3" t="s">
        <v>11770</v>
      </c>
      <c r="S372" s="38">
        <v>11.7</v>
      </c>
      <c r="T372" s="3" t="s">
        <v>11619</v>
      </c>
      <c r="U372" s="37">
        <v>2.6</v>
      </c>
      <c r="V372" s="3" t="s">
        <v>11619</v>
      </c>
      <c r="W372" s="37">
        <v>3.9</v>
      </c>
      <c r="X372" s="3" t="s">
        <v>11619</v>
      </c>
      <c r="Y372" s="37">
        <v>23.5</v>
      </c>
      <c r="Z372" s="3" t="s">
        <v>12154</v>
      </c>
      <c r="AA372" s="3">
        <v>9</v>
      </c>
      <c r="AB372" s="3" t="s">
        <v>11619</v>
      </c>
      <c r="AC372" s="3">
        <v>30.7</v>
      </c>
      <c r="AD372" s="3" t="s">
        <v>12131</v>
      </c>
      <c r="AE372" s="43">
        <v>30.2</v>
      </c>
    </row>
    <row r="373" ht="29.1" customHeight="1" spans="1:31">
      <c r="A373" s="26" t="s">
        <v>12378</v>
      </c>
      <c r="B373" s="27" t="s">
        <v>12398</v>
      </c>
      <c r="C373" s="28" t="s">
        <v>12411</v>
      </c>
      <c r="D373" s="27" t="s">
        <v>12398</v>
      </c>
      <c r="E373" s="28" cm="1">
        <f ca="1" t="array" ref="E373">SUMPRODUCT(--ISNUMBER(SEARCH(MID(C373,ROW(INDIRECT("1:"&amp;LEN(C373))),1),全球排名!D371)))</f>
        <v>21</v>
      </c>
      <c r="F373" s="29" t="s">
        <v>12412</v>
      </c>
      <c r="G373" s="29" t="s">
        <v>859</v>
      </c>
      <c r="H373" s="30" t="s">
        <v>11567</v>
      </c>
      <c r="I373" s="30" t="s">
        <v>7183</v>
      </c>
      <c r="J373" s="30" t="s">
        <v>11568</v>
      </c>
      <c r="K373" s="30">
        <v>3</v>
      </c>
      <c r="L373" s="30" t="s">
        <v>11573</v>
      </c>
      <c r="M373" s="37">
        <v>8.9</v>
      </c>
      <c r="N373" s="3" t="s">
        <v>11949</v>
      </c>
      <c r="O373" s="37">
        <v>3.1</v>
      </c>
      <c r="P373" s="3" t="s">
        <v>11949</v>
      </c>
      <c r="Q373" s="37">
        <v>4.9</v>
      </c>
      <c r="R373" s="3" t="s">
        <v>11619</v>
      </c>
      <c r="S373" s="38">
        <v>77.8</v>
      </c>
      <c r="T373" s="3" t="s">
        <v>11967</v>
      </c>
      <c r="U373" s="37">
        <v>92.9</v>
      </c>
      <c r="V373" s="3" t="s">
        <v>11596</v>
      </c>
      <c r="W373" s="37">
        <v>25.4</v>
      </c>
      <c r="X373" s="3" t="s">
        <v>11785</v>
      </c>
      <c r="Y373" s="37">
        <v>55.9</v>
      </c>
      <c r="Z373" s="3" t="s">
        <v>11742</v>
      </c>
      <c r="AA373" s="3">
        <v>18.6</v>
      </c>
      <c r="AB373" s="3" t="s">
        <v>12209</v>
      </c>
      <c r="AC373" s="3">
        <v>24.4</v>
      </c>
      <c r="AD373" s="3" t="s">
        <v>12060</v>
      </c>
      <c r="AE373" s="43">
        <v>30.1</v>
      </c>
    </row>
    <row r="374" ht="29.1" customHeight="1" spans="1:31">
      <c r="A374" s="26" t="s">
        <v>12377</v>
      </c>
      <c r="B374" s="27" t="s">
        <v>2522</v>
      </c>
      <c r="C374" s="28" t="s">
        <v>2891</v>
      </c>
      <c r="D374" s="27" t="s">
        <v>2522</v>
      </c>
      <c r="E374" s="28" cm="1">
        <f ca="1" t="array" ref="E374">SUMPRODUCT(--ISNUMBER(SEARCH(MID(C374,ROW(INDIRECT("1:"&amp;LEN(C374))),1),全球排名!D372)))</f>
        <v>38</v>
      </c>
      <c r="F374" s="29" t="s">
        <v>7021</v>
      </c>
      <c r="G374" s="29" t="s">
        <v>642</v>
      </c>
      <c r="H374" s="30" t="s">
        <v>11567</v>
      </c>
      <c r="I374" s="30" t="s">
        <v>11587</v>
      </c>
      <c r="J374" s="30" t="s">
        <v>11568</v>
      </c>
      <c r="K374" s="30">
        <v>5</v>
      </c>
      <c r="L374" s="30" t="s">
        <v>11573</v>
      </c>
      <c r="M374" s="37">
        <v>17.8</v>
      </c>
      <c r="N374" s="3" t="s">
        <v>12006</v>
      </c>
      <c r="O374" s="37">
        <v>22.5</v>
      </c>
      <c r="P374" s="3" t="s">
        <v>11822</v>
      </c>
      <c r="Q374" s="37">
        <v>7.8</v>
      </c>
      <c r="R374" s="3" t="s">
        <v>11619</v>
      </c>
      <c r="S374" s="38">
        <v>91.2</v>
      </c>
      <c r="T374" s="3" t="s">
        <v>315</v>
      </c>
      <c r="U374" s="37">
        <v>1.3</v>
      </c>
      <c r="V374" s="3" t="s">
        <v>11619</v>
      </c>
      <c r="W374" s="37">
        <v>2.2</v>
      </c>
      <c r="X374" s="3" t="s">
        <v>11619</v>
      </c>
      <c r="Y374" s="37">
        <v>3.6</v>
      </c>
      <c r="Z374" s="3" t="s">
        <v>11619</v>
      </c>
      <c r="AA374" s="3">
        <v>10.5</v>
      </c>
      <c r="AB374" s="3" t="s">
        <v>11619</v>
      </c>
      <c r="AC374" s="3">
        <v>27.6</v>
      </c>
      <c r="AD374" s="3" t="s">
        <v>12027</v>
      </c>
      <c r="AE374" s="43">
        <v>30</v>
      </c>
    </row>
    <row r="375" ht="29.1" customHeight="1" spans="1:31">
      <c r="A375" s="26" t="s">
        <v>11736</v>
      </c>
      <c r="B375" s="27" t="s">
        <v>2522</v>
      </c>
      <c r="C375" s="28" t="s">
        <v>2521</v>
      </c>
      <c r="D375" s="27" t="s">
        <v>2522</v>
      </c>
      <c r="E375" s="28" cm="1">
        <f ca="1" t="array" ref="E375">SUMPRODUCT(--ISNUMBER(SEARCH(MID(C375,ROW(INDIRECT("1:"&amp;LEN(C375))),1),全球排名!D373)))</f>
        <v>16</v>
      </c>
      <c r="F375" s="29" t="s">
        <v>11566</v>
      </c>
      <c r="G375" s="29" t="s">
        <v>40</v>
      </c>
      <c r="H375" s="30" t="s">
        <v>11567</v>
      </c>
      <c r="I375" s="30" t="s">
        <v>11572</v>
      </c>
      <c r="J375" s="30" t="s">
        <v>11568</v>
      </c>
      <c r="K375" s="30">
        <v>5</v>
      </c>
      <c r="L375" s="30" t="s">
        <v>11569</v>
      </c>
      <c r="M375" s="37">
        <v>2.8</v>
      </c>
      <c r="N375" s="3" t="s">
        <v>11949</v>
      </c>
      <c r="O375" s="37">
        <v>3.3</v>
      </c>
      <c r="P375" s="3" t="s">
        <v>11949</v>
      </c>
      <c r="Q375" s="37">
        <v>75</v>
      </c>
      <c r="R375" s="3" t="s">
        <v>11780</v>
      </c>
      <c r="S375" s="38">
        <v>99.7</v>
      </c>
      <c r="T375" s="3" t="s">
        <v>2379</v>
      </c>
      <c r="U375" s="37" t="s">
        <v>10137</v>
      </c>
      <c r="V375" s="3" t="s">
        <v>10137</v>
      </c>
      <c r="W375" s="37">
        <v>8.9</v>
      </c>
      <c r="X375" s="3" t="s">
        <v>11619</v>
      </c>
      <c r="Y375" s="37">
        <v>3.6</v>
      </c>
      <c r="Z375" s="3" t="s">
        <v>11619</v>
      </c>
      <c r="AA375" s="3">
        <v>10.4</v>
      </c>
      <c r="AB375" s="3" t="s">
        <v>11619</v>
      </c>
      <c r="AC375" s="3">
        <v>1.3</v>
      </c>
      <c r="AD375" s="3" t="s">
        <v>11619</v>
      </c>
      <c r="AE375" s="43">
        <v>30</v>
      </c>
    </row>
    <row r="376" ht="29.1" customHeight="1" spans="1:31">
      <c r="A376" s="26" t="s">
        <v>12413</v>
      </c>
      <c r="B376" s="27" t="s">
        <v>780</v>
      </c>
      <c r="C376" s="28" t="s">
        <v>779</v>
      </c>
      <c r="D376" s="27" t="s">
        <v>780</v>
      </c>
      <c r="E376" s="28" cm="1">
        <f ca="1" t="array" ref="E376">SUMPRODUCT(--ISNUMBER(SEARCH(MID(C376,ROW(INDIRECT("1:"&amp;LEN(C376))),1),全球排名!D374)))</f>
        <v>16</v>
      </c>
      <c r="F376" s="29" t="s">
        <v>12414</v>
      </c>
      <c r="G376" s="29" t="s">
        <v>624</v>
      </c>
      <c r="H376" s="30" t="s">
        <v>11592</v>
      </c>
      <c r="I376" s="30" t="s">
        <v>11572</v>
      </c>
      <c r="J376" s="30" t="s">
        <v>11568</v>
      </c>
      <c r="K376" s="30">
        <v>5</v>
      </c>
      <c r="L376" s="30" t="s">
        <v>11573</v>
      </c>
      <c r="M376" s="37">
        <v>43.7</v>
      </c>
      <c r="N376" s="3" t="s">
        <v>11738</v>
      </c>
      <c r="O376" s="37">
        <v>33.2</v>
      </c>
      <c r="P376" s="3" t="s">
        <v>329</v>
      </c>
      <c r="Q376" s="37">
        <v>8</v>
      </c>
      <c r="R376" s="3" t="s">
        <v>11619</v>
      </c>
      <c r="S376" s="38">
        <v>2.8</v>
      </c>
      <c r="T376" s="3" t="s">
        <v>11619</v>
      </c>
      <c r="U376" s="37">
        <v>2.7</v>
      </c>
      <c r="V376" s="3" t="s">
        <v>11619</v>
      </c>
      <c r="W376" s="37">
        <v>6.2</v>
      </c>
      <c r="X376" s="3" t="s">
        <v>11619</v>
      </c>
      <c r="Y376" s="37">
        <v>48.7</v>
      </c>
      <c r="Z376" s="3" t="s">
        <v>12146</v>
      </c>
      <c r="AA376" s="3">
        <v>72.5</v>
      </c>
      <c r="AB376" s="3" t="s">
        <v>91</v>
      </c>
      <c r="AC376" s="3">
        <v>78.6</v>
      </c>
      <c r="AD376" s="3" t="s">
        <v>11594</v>
      </c>
      <c r="AE376" s="43">
        <v>29.9</v>
      </c>
    </row>
    <row r="377" ht="29.1" customHeight="1" spans="1:31">
      <c r="A377" s="26" t="s">
        <v>12415</v>
      </c>
      <c r="B377" s="27" t="s">
        <v>780</v>
      </c>
      <c r="C377" s="28" t="s">
        <v>1656</v>
      </c>
      <c r="D377" s="27" t="s">
        <v>780</v>
      </c>
      <c r="E377" s="28" cm="1">
        <f ca="1" t="array" ref="E377">SUMPRODUCT(--ISNUMBER(SEARCH(MID(C377,ROW(INDIRECT("1:"&amp;LEN(C377))),1),全球排名!D375)))</f>
        <v>17</v>
      </c>
      <c r="F377" s="29" t="s">
        <v>11725</v>
      </c>
      <c r="G377" s="29" t="s">
        <v>156</v>
      </c>
      <c r="H377" s="30" t="s">
        <v>11571</v>
      </c>
      <c r="I377" s="30" t="s">
        <v>11587</v>
      </c>
      <c r="J377" s="30" t="s">
        <v>11568</v>
      </c>
      <c r="K377" s="30">
        <v>4</v>
      </c>
      <c r="L377" s="30" t="s">
        <v>11573</v>
      </c>
      <c r="M377" s="37">
        <v>15.2</v>
      </c>
      <c r="N377" s="3" t="s">
        <v>12072</v>
      </c>
      <c r="O377" s="37">
        <v>33.4</v>
      </c>
      <c r="P377" s="3" t="s">
        <v>11813</v>
      </c>
      <c r="Q377" s="37">
        <v>10.4</v>
      </c>
      <c r="R377" s="3" t="s">
        <v>11619</v>
      </c>
      <c r="S377" s="38">
        <v>44.2</v>
      </c>
      <c r="T377" s="3" t="s">
        <v>11970</v>
      </c>
      <c r="U377" s="37">
        <v>96.6</v>
      </c>
      <c r="V377" s="3" t="s">
        <v>11598</v>
      </c>
      <c r="W377" s="37">
        <v>58.4</v>
      </c>
      <c r="X377" s="3" t="s">
        <v>12000</v>
      </c>
      <c r="Y377" s="37">
        <v>9.4</v>
      </c>
      <c r="Z377" s="3" t="s">
        <v>11936</v>
      </c>
      <c r="AA377" s="3">
        <v>14.1</v>
      </c>
      <c r="AB377" s="3" t="s">
        <v>12143</v>
      </c>
      <c r="AC377" s="3">
        <v>31</v>
      </c>
      <c r="AD377" s="3" t="s">
        <v>11776</v>
      </c>
      <c r="AE377" s="43">
        <v>29.9</v>
      </c>
    </row>
    <row r="378" ht="29.1" customHeight="1" spans="1:31">
      <c r="A378" s="26" t="s">
        <v>12251</v>
      </c>
      <c r="B378" s="27" t="s">
        <v>780</v>
      </c>
      <c r="C378" s="28" t="s">
        <v>2630</v>
      </c>
      <c r="D378" s="27" t="s">
        <v>780</v>
      </c>
      <c r="E378" s="28" cm="1">
        <f ca="1" t="array" ref="E378">SUMPRODUCT(--ISNUMBER(SEARCH(MID(C378,ROW(INDIRECT("1:"&amp;LEN(C378))),1),全球排名!D376)))</f>
        <v>33</v>
      </c>
      <c r="F378" s="29" t="s">
        <v>11860</v>
      </c>
      <c r="G378" s="29" t="s">
        <v>474</v>
      </c>
      <c r="H378" s="30" t="s">
        <v>11592</v>
      </c>
      <c r="I378" s="30" t="s">
        <v>11572</v>
      </c>
      <c r="J378" s="30" t="s">
        <v>11568</v>
      </c>
      <c r="K378" s="30">
        <v>5</v>
      </c>
      <c r="L378" s="30" t="s">
        <v>11573</v>
      </c>
      <c r="M378" s="37">
        <v>60.1</v>
      </c>
      <c r="N378" s="3" t="s">
        <v>11953</v>
      </c>
      <c r="O378" s="37">
        <v>17</v>
      </c>
      <c r="P378" s="3" t="s">
        <v>12092</v>
      </c>
      <c r="Q378" s="37">
        <v>15.4</v>
      </c>
      <c r="R378" s="3" t="s">
        <v>11619</v>
      </c>
      <c r="S378" s="38">
        <v>8.3</v>
      </c>
      <c r="T378" s="3" t="s">
        <v>11619</v>
      </c>
      <c r="U378" s="37">
        <v>7.9</v>
      </c>
      <c r="V378" s="3" t="s">
        <v>11619</v>
      </c>
      <c r="W378" s="37">
        <v>1.6</v>
      </c>
      <c r="X378" s="3" t="s">
        <v>11619</v>
      </c>
      <c r="Y378" s="37">
        <v>51.7</v>
      </c>
      <c r="Z378" s="3" t="s">
        <v>11970</v>
      </c>
      <c r="AA378" s="3">
        <v>36.8</v>
      </c>
      <c r="AB378" s="3" t="s">
        <v>11751</v>
      </c>
      <c r="AC378" s="3">
        <v>23</v>
      </c>
      <c r="AD378" s="3" t="s">
        <v>12340</v>
      </c>
      <c r="AE378" s="43">
        <v>29.9</v>
      </c>
    </row>
    <row r="379" ht="29.1" customHeight="1" spans="1:31">
      <c r="A379" s="26" t="s">
        <v>12387</v>
      </c>
      <c r="B379" s="27" t="s">
        <v>752</v>
      </c>
      <c r="C379" s="28" t="s">
        <v>753</v>
      </c>
      <c r="D379" s="27" t="s">
        <v>752</v>
      </c>
      <c r="E379" s="28" cm="1">
        <f ca="1" t="array" ref="E379">SUMPRODUCT(--ISNUMBER(SEARCH(MID(C379,ROW(INDIRECT("1:"&amp;LEN(C379))),1),全球排名!D377)))</f>
        <v>23</v>
      </c>
      <c r="F379" s="29" t="s">
        <v>11570</v>
      </c>
      <c r="G379" s="29" t="s">
        <v>36</v>
      </c>
      <c r="H379" s="30" t="s">
        <v>11567</v>
      </c>
      <c r="I379" s="30" t="s">
        <v>11587</v>
      </c>
      <c r="J379" s="30" t="s">
        <v>11568</v>
      </c>
      <c r="K379" s="30">
        <v>5</v>
      </c>
      <c r="L379" s="30" t="s">
        <v>11573</v>
      </c>
      <c r="M379" s="37">
        <v>10.8</v>
      </c>
      <c r="N379" s="3" t="s">
        <v>11949</v>
      </c>
      <c r="O379" s="37">
        <v>3.5</v>
      </c>
      <c r="P379" s="3" t="s">
        <v>11949</v>
      </c>
      <c r="Q379" s="37">
        <v>14.1</v>
      </c>
      <c r="R379" s="3" t="s">
        <v>11619</v>
      </c>
      <c r="S379" s="38">
        <v>65.1</v>
      </c>
      <c r="T379" s="3" t="s">
        <v>11604</v>
      </c>
      <c r="U379" s="37">
        <v>97.5</v>
      </c>
      <c r="V379" s="3" t="s">
        <v>11967</v>
      </c>
      <c r="W379" s="37">
        <v>98</v>
      </c>
      <c r="X379" s="3" t="s">
        <v>2366</v>
      </c>
      <c r="Y379" s="37">
        <v>9.1</v>
      </c>
      <c r="Z379" s="3" t="s">
        <v>11786</v>
      </c>
      <c r="AA379" s="3">
        <v>12.3</v>
      </c>
      <c r="AB379" s="3" t="s">
        <v>11619</v>
      </c>
      <c r="AC379" s="3">
        <v>12</v>
      </c>
      <c r="AD379" s="3" t="s">
        <v>12416</v>
      </c>
      <c r="AE379" s="43">
        <v>29.7</v>
      </c>
    </row>
    <row r="380" ht="29.1" customHeight="1" spans="1:31">
      <c r="A380" s="26" t="s">
        <v>12369</v>
      </c>
      <c r="B380" s="27" t="s">
        <v>674</v>
      </c>
      <c r="C380" s="28" t="s">
        <v>2312</v>
      </c>
      <c r="D380" s="27" t="s">
        <v>674</v>
      </c>
      <c r="E380" s="28" cm="1">
        <f ca="1" t="array" ref="E380">SUMPRODUCT(--ISNUMBER(SEARCH(MID(C380,ROW(INDIRECT("1:"&amp;LEN(C380))),1),全球排名!D378)))</f>
        <v>25</v>
      </c>
      <c r="F380" s="29" t="s">
        <v>8491</v>
      </c>
      <c r="G380" s="29" t="s">
        <v>121</v>
      </c>
      <c r="H380" s="30" t="s">
        <v>11592</v>
      </c>
      <c r="I380" s="30" t="s">
        <v>11572</v>
      </c>
      <c r="J380" s="30" t="s">
        <v>7220</v>
      </c>
      <c r="K380" s="30">
        <v>3</v>
      </c>
      <c r="L380" s="30" t="s">
        <v>11573</v>
      </c>
      <c r="M380" s="37">
        <v>18.4</v>
      </c>
      <c r="N380" s="3" t="s">
        <v>11912</v>
      </c>
      <c r="O380" s="37">
        <v>15</v>
      </c>
      <c r="P380" s="3" t="s">
        <v>11842</v>
      </c>
      <c r="Q380" s="37">
        <v>4.5</v>
      </c>
      <c r="R380" s="3" t="s">
        <v>11619</v>
      </c>
      <c r="S380" s="38">
        <v>29.5</v>
      </c>
      <c r="T380" s="3" t="s">
        <v>12069</v>
      </c>
      <c r="U380" s="37">
        <v>100</v>
      </c>
      <c r="V380" s="3" t="s">
        <v>11676</v>
      </c>
      <c r="W380" s="37">
        <v>39.2</v>
      </c>
      <c r="X380" s="3" t="s">
        <v>12052</v>
      </c>
      <c r="Y380" s="37">
        <v>68.3</v>
      </c>
      <c r="Z380" s="3" t="s">
        <v>2072</v>
      </c>
      <c r="AA380" s="3">
        <v>10.3</v>
      </c>
      <c r="AB380" s="3" t="s">
        <v>11619</v>
      </c>
      <c r="AC380" s="3">
        <v>90.4</v>
      </c>
      <c r="AD380" s="3" t="s">
        <v>11623</v>
      </c>
      <c r="AE380" s="43">
        <v>29.5</v>
      </c>
    </row>
    <row r="381" ht="29.1" customHeight="1" spans="1:31">
      <c r="A381" s="26" t="s">
        <v>12417</v>
      </c>
      <c r="B381" s="27" t="s">
        <v>674</v>
      </c>
      <c r="C381" s="28" t="s">
        <v>673</v>
      </c>
      <c r="D381" s="27" t="s">
        <v>674</v>
      </c>
      <c r="E381" s="28" cm="1">
        <f ca="1" t="array" ref="E381">SUMPRODUCT(--ISNUMBER(SEARCH(MID(C381,ROW(INDIRECT("1:"&amp;LEN(C381))),1),全球排名!D379)))</f>
        <v>28</v>
      </c>
      <c r="F381" s="29" t="s">
        <v>12365</v>
      </c>
      <c r="G381" s="29" t="s">
        <v>12366</v>
      </c>
      <c r="H381" s="30" t="s">
        <v>11567</v>
      </c>
      <c r="I381" s="30" t="s">
        <v>11587</v>
      </c>
      <c r="J381" s="30" t="s">
        <v>11568</v>
      </c>
      <c r="K381" s="30">
        <v>4</v>
      </c>
      <c r="L381" s="30" t="s">
        <v>11573</v>
      </c>
      <c r="M381" s="37">
        <v>4.1</v>
      </c>
      <c r="N381" s="3" t="s">
        <v>11949</v>
      </c>
      <c r="O381" s="37">
        <v>33.4</v>
      </c>
      <c r="P381" s="3" t="s">
        <v>11972</v>
      </c>
      <c r="Q381" s="37">
        <v>5.1</v>
      </c>
      <c r="R381" s="3" t="s">
        <v>11619</v>
      </c>
      <c r="S381" s="38">
        <v>99.8</v>
      </c>
      <c r="T381" s="3" t="s">
        <v>79</v>
      </c>
      <c r="U381" s="37">
        <v>15.9</v>
      </c>
      <c r="V381" s="3" t="s">
        <v>12075</v>
      </c>
      <c r="W381" s="37">
        <v>2.8</v>
      </c>
      <c r="X381" s="3" t="s">
        <v>11619</v>
      </c>
      <c r="Y381" s="37">
        <v>9.5</v>
      </c>
      <c r="Z381" s="3" t="s">
        <v>12107</v>
      </c>
      <c r="AA381" s="3">
        <v>10.3</v>
      </c>
      <c r="AB381" s="3" t="s">
        <v>11619</v>
      </c>
      <c r="AC381" s="3">
        <v>16.5</v>
      </c>
      <c r="AD381" s="3" t="s">
        <v>12404</v>
      </c>
      <c r="AE381" s="43">
        <v>29.5</v>
      </c>
    </row>
    <row r="382" ht="29.1" customHeight="1" spans="1:31">
      <c r="A382" s="26" t="s">
        <v>12386</v>
      </c>
      <c r="B382" s="27" t="s">
        <v>674</v>
      </c>
      <c r="C382" s="28" t="s">
        <v>2495</v>
      </c>
      <c r="D382" s="27" t="s">
        <v>674</v>
      </c>
      <c r="E382" s="28" cm="1">
        <f ca="1" t="array" ref="E382">SUMPRODUCT(--ISNUMBER(SEARCH(MID(C382,ROW(INDIRECT("1:"&amp;LEN(C382))),1),全球排名!D380)))</f>
        <v>23</v>
      </c>
      <c r="F382" s="29" t="s">
        <v>11566</v>
      </c>
      <c r="G382" s="29" t="s">
        <v>40</v>
      </c>
      <c r="H382" s="30" t="s">
        <v>11571</v>
      </c>
      <c r="I382" s="30" t="s">
        <v>7183</v>
      </c>
      <c r="J382" s="30" t="s">
        <v>11568</v>
      </c>
      <c r="K382" s="30">
        <v>5</v>
      </c>
      <c r="L382" s="30" t="s">
        <v>11569</v>
      </c>
      <c r="M382" s="37">
        <v>19.4</v>
      </c>
      <c r="N382" s="3" t="s">
        <v>12327</v>
      </c>
      <c r="O382" s="37">
        <v>9.5</v>
      </c>
      <c r="P382" s="3" t="s">
        <v>11949</v>
      </c>
      <c r="Q382" s="37">
        <v>19.1</v>
      </c>
      <c r="R382" s="3" t="s">
        <v>11768</v>
      </c>
      <c r="S382" s="38">
        <v>24.2</v>
      </c>
      <c r="T382" s="3" t="s">
        <v>12206</v>
      </c>
      <c r="U382" s="37">
        <v>60.2</v>
      </c>
      <c r="V382" s="3" t="s">
        <v>11995</v>
      </c>
      <c r="W382" s="37">
        <v>94.3</v>
      </c>
      <c r="X382" s="3" t="s">
        <v>321</v>
      </c>
      <c r="Y382" s="37">
        <v>33.2</v>
      </c>
      <c r="Z382" s="3" t="s">
        <v>12403</v>
      </c>
      <c r="AA382" s="3">
        <v>35.4</v>
      </c>
      <c r="AB382" s="3" t="s">
        <v>821</v>
      </c>
      <c r="AC382" s="3">
        <v>87.3</v>
      </c>
      <c r="AD382" s="3" t="s">
        <v>2228</v>
      </c>
      <c r="AE382" s="43">
        <v>29.5</v>
      </c>
    </row>
    <row r="383" ht="29.1" customHeight="1" spans="1:31">
      <c r="A383" s="26" t="s">
        <v>12166</v>
      </c>
      <c r="B383" s="27" t="s">
        <v>674</v>
      </c>
      <c r="C383" s="28" t="s">
        <v>1482</v>
      </c>
      <c r="D383" s="27" t="s">
        <v>674</v>
      </c>
      <c r="E383" s="28" cm="1">
        <f ca="1" t="array" ref="E383">SUMPRODUCT(--ISNUMBER(SEARCH(MID(C383,ROW(INDIRECT("1:"&amp;LEN(C383))),1),全球排名!D381)))</f>
        <v>17</v>
      </c>
      <c r="F383" s="29" t="s">
        <v>8311</v>
      </c>
      <c r="G383" s="29" t="s">
        <v>96</v>
      </c>
      <c r="H383" s="30" t="s">
        <v>11592</v>
      </c>
      <c r="I383" s="30" t="s">
        <v>11572</v>
      </c>
      <c r="J383" s="30" t="s">
        <v>11568</v>
      </c>
      <c r="K383" s="30">
        <v>4</v>
      </c>
      <c r="L383" s="30" t="s">
        <v>11573</v>
      </c>
      <c r="M383" s="38">
        <v>21.2</v>
      </c>
      <c r="N383" s="3" t="s">
        <v>12358</v>
      </c>
      <c r="O383" s="38">
        <v>11</v>
      </c>
      <c r="P383" s="3" t="s">
        <v>11949</v>
      </c>
      <c r="Q383" s="38">
        <v>2.3</v>
      </c>
      <c r="R383" s="3" t="s">
        <v>11619</v>
      </c>
      <c r="S383" s="38">
        <v>59.7</v>
      </c>
      <c r="T383" s="3" t="s">
        <v>420</v>
      </c>
      <c r="U383" s="38">
        <v>61.1</v>
      </c>
      <c r="V383" s="3" t="s">
        <v>11973</v>
      </c>
      <c r="W383" s="38">
        <v>29.6</v>
      </c>
      <c r="X383" s="3" t="s">
        <v>11874</v>
      </c>
      <c r="Y383" s="38">
        <v>62.3</v>
      </c>
      <c r="Z383" s="3" t="s">
        <v>11678</v>
      </c>
      <c r="AA383" s="3">
        <v>14.7</v>
      </c>
      <c r="AB383" s="3" t="s">
        <v>11760</v>
      </c>
      <c r="AC383" s="3">
        <v>18</v>
      </c>
      <c r="AD383" s="3" t="s">
        <v>11875</v>
      </c>
      <c r="AE383" s="45">
        <v>29.5</v>
      </c>
    </row>
    <row r="384" ht="29.1" customHeight="1" spans="1:31">
      <c r="A384" s="26" t="s">
        <v>12089</v>
      </c>
      <c r="B384" s="27" t="s">
        <v>356</v>
      </c>
      <c r="C384" s="28" t="s">
        <v>355</v>
      </c>
      <c r="D384" s="27" t="s">
        <v>356</v>
      </c>
      <c r="E384" s="28" cm="1">
        <f ca="1" t="array" ref="E384">SUMPRODUCT(--ISNUMBER(SEARCH(MID(C384,ROW(INDIRECT("1:"&amp;LEN(C384))),1),全球排名!D382)))</f>
        <v>16</v>
      </c>
      <c r="F384" s="29" t="s">
        <v>11566</v>
      </c>
      <c r="G384" s="29" t="s">
        <v>40</v>
      </c>
      <c r="H384" s="30" t="s">
        <v>11571</v>
      </c>
      <c r="I384" s="30" t="s">
        <v>11572</v>
      </c>
      <c r="J384" s="30" t="s">
        <v>11568</v>
      </c>
      <c r="K384" s="30">
        <v>5</v>
      </c>
      <c r="L384" s="30" t="s">
        <v>11569</v>
      </c>
      <c r="M384" s="38">
        <v>18.1</v>
      </c>
      <c r="N384" s="3" t="s">
        <v>12206</v>
      </c>
      <c r="O384" s="38">
        <v>5.3</v>
      </c>
      <c r="P384" s="3" t="s">
        <v>11949</v>
      </c>
      <c r="Q384" s="38">
        <v>56.2</v>
      </c>
      <c r="R384" s="3" t="s">
        <v>1732</v>
      </c>
      <c r="S384" s="38">
        <v>42.9</v>
      </c>
      <c r="T384" s="3" t="s">
        <v>11956</v>
      </c>
      <c r="U384" s="38">
        <v>25.2</v>
      </c>
      <c r="V384" s="3" t="s">
        <v>12390</v>
      </c>
      <c r="W384" s="38">
        <v>36.2</v>
      </c>
      <c r="X384" s="3" t="s">
        <v>752</v>
      </c>
      <c r="Y384" s="38">
        <v>18.9</v>
      </c>
      <c r="Z384" s="3" t="s">
        <v>12249</v>
      </c>
      <c r="AA384" s="3">
        <v>47.7</v>
      </c>
      <c r="AB384" s="3" t="s">
        <v>11827</v>
      </c>
      <c r="AC384" s="3">
        <v>50.9</v>
      </c>
      <c r="AD384" s="3" t="s">
        <v>12239</v>
      </c>
      <c r="AE384" s="45">
        <v>29.4</v>
      </c>
    </row>
    <row r="385" ht="29.1" customHeight="1" spans="1:31">
      <c r="A385" s="26" t="s">
        <v>12324</v>
      </c>
      <c r="B385" s="27" t="s">
        <v>12183</v>
      </c>
      <c r="C385" s="28" t="s">
        <v>10326</v>
      </c>
      <c r="D385" s="27" t="s">
        <v>12183</v>
      </c>
      <c r="E385" s="28" cm="1">
        <f ca="1" t="array" ref="E385">SUMPRODUCT(--ISNUMBER(SEARCH(MID(C385,ROW(INDIRECT("1:"&amp;LEN(C385))),1),全球排名!D383)))</f>
        <v>17</v>
      </c>
      <c r="F385" s="29" t="s">
        <v>8491</v>
      </c>
      <c r="G385" s="29" t="s">
        <v>121</v>
      </c>
      <c r="H385" s="30" t="s">
        <v>11571</v>
      </c>
      <c r="I385" s="30" t="s">
        <v>11572</v>
      </c>
      <c r="J385" s="30" t="s">
        <v>11568</v>
      </c>
      <c r="K385" s="30">
        <v>4</v>
      </c>
      <c r="L385" s="30" t="s">
        <v>11573</v>
      </c>
      <c r="M385" s="38">
        <v>13.3</v>
      </c>
      <c r="N385" s="3" t="s">
        <v>11949</v>
      </c>
      <c r="O385" s="38">
        <v>6.7</v>
      </c>
      <c r="P385" s="3" t="s">
        <v>11949</v>
      </c>
      <c r="Q385" s="38">
        <v>6.5</v>
      </c>
      <c r="R385" s="3" t="s">
        <v>11619</v>
      </c>
      <c r="S385" s="38">
        <v>42.6</v>
      </c>
      <c r="T385" s="3" t="s">
        <v>11781</v>
      </c>
      <c r="U385" s="38">
        <v>97</v>
      </c>
      <c r="V385" s="3" t="s">
        <v>11677</v>
      </c>
      <c r="W385" s="38">
        <v>89.5</v>
      </c>
      <c r="X385" s="3" t="s">
        <v>11953</v>
      </c>
      <c r="Y385" s="38">
        <v>38.9</v>
      </c>
      <c r="Z385" s="3" t="s">
        <v>11828</v>
      </c>
      <c r="AA385" s="3">
        <v>10.5</v>
      </c>
      <c r="AB385" s="3" t="s">
        <v>11619</v>
      </c>
      <c r="AC385" s="3">
        <v>64.8</v>
      </c>
      <c r="AD385" s="3" t="s">
        <v>11753</v>
      </c>
      <c r="AE385" s="45">
        <v>29.2</v>
      </c>
    </row>
    <row r="386" ht="29.1" customHeight="1" spans="1:31">
      <c r="A386" s="26" t="s">
        <v>10137</v>
      </c>
      <c r="B386" s="27" t="s">
        <v>1998</v>
      </c>
      <c r="C386" s="28" t="s">
        <v>1997</v>
      </c>
      <c r="D386" s="27" t="s">
        <v>1998</v>
      </c>
      <c r="E386" s="28" cm="1">
        <f ca="1" t="array" ref="E386">SUMPRODUCT(--ISNUMBER(SEARCH(MID(C386,ROW(INDIRECT("1:"&amp;LEN(C386))),1),全球排名!D384)))</f>
        <v>21</v>
      </c>
      <c r="F386" s="29" t="s">
        <v>12418</v>
      </c>
      <c r="G386" s="29" t="s">
        <v>1996</v>
      </c>
      <c r="H386" s="30" t="s">
        <v>11567</v>
      </c>
      <c r="I386" s="30" t="s">
        <v>7183</v>
      </c>
      <c r="J386" s="30" t="s">
        <v>11568</v>
      </c>
      <c r="K386" s="30">
        <v>2</v>
      </c>
      <c r="L386" s="30" t="s">
        <v>10137</v>
      </c>
      <c r="M386" s="38">
        <v>9.1</v>
      </c>
      <c r="N386" s="3" t="s">
        <v>11949</v>
      </c>
      <c r="O386" s="38">
        <v>4.9</v>
      </c>
      <c r="P386" s="3" t="s">
        <v>11949</v>
      </c>
      <c r="Q386" s="38">
        <v>77.2</v>
      </c>
      <c r="R386" s="3" t="s">
        <v>11733</v>
      </c>
      <c r="S386" s="38">
        <v>28.6</v>
      </c>
      <c r="T386" s="3" t="s">
        <v>12381</v>
      </c>
      <c r="U386" s="38">
        <v>100</v>
      </c>
      <c r="V386" s="3" t="s">
        <v>2379</v>
      </c>
      <c r="W386" s="38">
        <v>100</v>
      </c>
      <c r="X386" s="3" t="s">
        <v>2433</v>
      </c>
      <c r="Y386" s="38">
        <v>18.4</v>
      </c>
      <c r="Z386" s="3" t="s">
        <v>12200</v>
      </c>
      <c r="AA386" s="3">
        <v>25.6</v>
      </c>
      <c r="AB386" s="3" t="s">
        <v>11792</v>
      </c>
      <c r="AC386" s="3" t="s">
        <v>10137</v>
      </c>
      <c r="AD386" s="3" t="s">
        <v>10137</v>
      </c>
      <c r="AE386" s="45">
        <v>29.1</v>
      </c>
    </row>
    <row r="387" ht="29.1" customHeight="1" spans="1:31">
      <c r="A387" s="26" t="s">
        <v>12169</v>
      </c>
      <c r="B387" s="27" t="s">
        <v>1253</v>
      </c>
      <c r="C387" s="28" t="s">
        <v>1252</v>
      </c>
      <c r="D387" s="27" t="s">
        <v>1253</v>
      </c>
      <c r="E387" s="28" cm="1">
        <f ca="1" t="array" ref="E387">SUMPRODUCT(--ISNUMBER(SEARCH(MID(C387,ROW(INDIRECT("1:"&amp;LEN(C387))),1),全球排名!D385)))</f>
        <v>15</v>
      </c>
      <c r="F387" s="29" t="s">
        <v>12168</v>
      </c>
      <c r="G387" s="29" t="s">
        <v>497</v>
      </c>
      <c r="H387" s="30" t="s">
        <v>11571</v>
      </c>
      <c r="I387" s="30" t="s">
        <v>11572</v>
      </c>
      <c r="J387" s="30" t="s">
        <v>11568</v>
      </c>
      <c r="K387" s="30">
        <v>4</v>
      </c>
      <c r="L387" s="30" t="s">
        <v>11573</v>
      </c>
      <c r="M387" s="38">
        <v>42.4</v>
      </c>
      <c r="N387" s="3" t="s">
        <v>11815</v>
      </c>
      <c r="O387" s="38">
        <v>30.3</v>
      </c>
      <c r="P387" s="3" t="s">
        <v>12057</v>
      </c>
      <c r="Q387" s="38">
        <v>77.7</v>
      </c>
      <c r="R387" s="3" t="s">
        <v>11730</v>
      </c>
      <c r="S387" s="38">
        <v>4.7</v>
      </c>
      <c r="T387" s="3" t="s">
        <v>11619</v>
      </c>
      <c r="U387" s="38">
        <v>6</v>
      </c>
      <c r="V387" s="3" t="s">
        <v>11619</v>
      </c>
      <c r="W387" s="38">
        <v>5.1</v>
      </c>
      <c r="X387" s="3" t="s">
        <v>11619</v>
      </c>
      <c r="Y387" s="38">
        <v>10.3</v>
      </c>
      <c r="Z387" s="3" t="s">
        <v>12293</v>
      </c>
      <c r="AA387" s="3">
        <v>11</v>
      </c>
      <c r="AB387" s="3" t="s">
        <v>11619</v>
      </c>
      <c r="AC387" s="3">
        <v>27.6</v>
      </c>
      <c r="AD387" s="3" t="s">
        <v>12027</v>
      </c>
      <c r="AE387" s="45">
        <v>29</v>
      </c>
    </row>
    <row r="388" ht="29.1" customHeight="1" spans="1:31">
      <c r="A388" s="26" t="s">
        <v>12369</v>
      </c>
      <c r="B388" s="27" t="s">
        <v>1253</v>
      </c>
      <c r="C388" s="28" t="s">
        <v>2491</v>
      </c>
      <c r="D388" s="27" t="s">
        <v>1253</v>
      </c>
      <c r="E388" s="28" cm="1">
        <f ca="1" t="array" ref="E388">SUMPRODUCT(--ISNUMBER(SEARCH(MID(C388,ROW(INDIRECT("1:"&amp;LEN(C388))),1),全球排名!D386)))</f>
        <v>19</v>
      </c>
      <c r="F388" s="29" t="s">
        <v>11649</v>
      </c>
      <c r="G388" s="29" t="s">
        <v>218</v>
      </c>
      <c r="H388" s="30" t="s">
        <v>11592</v>
      </c>
      <c r="I388" s="30" t="s">
        <v>11587</v>
      </c>
      <c r="J388" s="30" t="s">
        <v>11568</v>
      </c>
      <c r="K388" s="30">
        <v>5</v>
      </c>
      <c r="L388" s="30" t="s">
        <v>11573</v>
      </c>
      <c r="M388" s="38">
        <v>19.4</v>
      </c>
      <c r="N388" s="3" t="s">
        <v>12292</v>
      </c>
      <c r="O388" s="38">
        <v>3.4</v>
      </c>
      <c r="P388" s="3" t="s">
        <v>11949</v>
      </c>
      <c r="Q388" s="38">
        <v>8.9</v>
      </c>
      <c r="R388" s="3" t="s">
        <v>11619</v>
      </c>
      <c r="S388" s="38">
        <v>57.6</v>
      </c>
      <c r="T388" s="3" t="s">
        <v>362</v>
      </c>
      <c r="U388" s="38">
        <v>23.9</v>
      </c>
      <c r="V388" s="3" t="s">
        <v>12350</v>
      </c>
      <c r="W388" s="38">
        <v>32.3</v>
      </c>
      <c r="X388" s="3" t="s">
        <v>11902</v>
      </c>
      <c r="Y388" s="38">
        <v>99.8</v>
      </c>
      <c r="Z388" s="3" t="s">
        <v>11585</v>
      </c>
      <c r="AA388" s="3">
        <v>10.7</v>
      </c>
      <c r="AB388" s="3" t="s">
        <v>11619</v>
      </c>
      <c r="AC388" s="3">
        <v>38.7</v>
      </c>
      <c r="AD388" s="3" t="s">
        <v>12419</v>
      </c>
      <c r="AE388" s="45">
        <v>29</v>
      </c>
    </row>
    <row r="389" ht="29.1" customHeight="1" spans="1:31">
      <c r="A389" s="26" t="s">
        <v>12420</v>
      </c>
      <c r="B389" s="27" t="s">
        <v>1311</v>
      </c>
      <c r="C389" s="28" t="s">
        <v>1310</v>
      </c>
      <c r="D389" s="27" t="s">
        <v>1311</v>
      </c>
      <c r="E389" s="28" cm="1">
        <f ca="1" t="array" ref="E389">SUMPRODUCT(--ISNUMBER(SEARCH(MID(C389,ROW(INDIRECT("1:"&amp;LEN(C389))),1),全球排名!D387)))</f>
        <v>16</v>
      </c>
      <c r="F389" s="29" t="s">
        <v>11632</v>
      </c>
      <c r="G389" s="29" t="s">
        <v>11633</v>
      </c>
      <c r="H389" s="30" t="s">
        <v>11592</v>
      </c>
      <c r="I389" s="30" t="s">
        <v>11572</v>
      </c>
      <c r="J389" s="30" t="s">
        <v>11568</v>
      </c>
      <c r="K389" s="30">
        <v>4</v>
      </c>
      <c r="L389" s="30" t="s">
        <v>11573</v>
      </c>
      <c r="M389" s="38">
        <v>21.1</v>
      </c>
      <c r="N389" s="3" t="s">
        <v>12159</v>
      </c>
      <c r="O389" s="38">
        <v>8.6</v>
      </c>
      <c r="P389" s="3" t="s">
        <v>11949</v>
      </c>
      <c r="Q389" s="38">
        <v>29.5</v>
      </c>
      <c r="R389" s="3" t="s">
        <v>12222</v>
      </c>
      <c r="S389" s="38">
        <v>73.9</v>
      </c>
      <c r="T389" s="3" t="s">
        <v>11729</v>
      </c>
      <c r="U389" s="38">
        <v>11.2</v>
      </c>
      <c r="V389" s="3" t="s">
        <v>11619</v>
      </c>
      <c r="W389" s="38">
        <v>3.5</v>
      </c>
      <c r="X389" s="3" t="s">
        <v>11619</v>
      </c>
      <c r="Y389" s="38">
        <v>8.1</v>
      </c>
      <c r="Z389" s="3" t="s">
        <v>11619</v>
      </c>
      <c r="AA389" s="3">
        <v>18.9</v>
      </c>
      <c r="AB389" s="3" t="s">
        <v>12342</v>
      </c>
      <c r="AC389" s="3">
        <v>22.5</v>
      </c>
      <c r="AD389" s="3" t="s">
        <v>12421</v>
      </c>
      <c r="AE389" s="45">
        <v>28.6</v>
      </c>
    </row>
    <row r="390" ht="29.1" customHeight="1" spans="1:31">
      <c r="A390" s="26" t="s">
        <v>12406</v>
      </c>
      <c r="B390" s="27" t="s">
        <v>1311</v>
      </c>
      <c r="C390" s="28" t="s">
        <v>12422</v>
      </c>
      <c r="D390" s="27" t="s">
        <v>1311</v>
      </c>
      <c r="E390" s="28" cm="1">
        <f ca="1" t="array" ref="E390">SUMPRODUCT(--ISNUMBER(SEARCH(MID(C390,ROW(INDIRECT("1:"&amp;LEN(C390))),1),全球排名!D388)))</f>
        <v>34</v>
      </c>
      <c r="F390" s="29" t="s">
        <v>8311</v>
      </c>
      <c r="G390" s="29" t="s">
        <v>96</v>
      </c>
      <c r="H390" s="30" t="s">
        <v>11571</v>
      </c>
      <c r="I390" s="30" t="s">
        <v>11572</v>
      </c>
      <c r="J390" s="30" t="s">
        <v>11568</v>
      </c>
      <c r="K390" s="30">
        <v>5</v>
      </c>
      <c r="L390" s="30" t="s">
        <v>11573</v>
      </c>
      <c r="M390" s="38">
        <v>31.5</v>
      </c>
      <c r="N390" s="3" t="s">
        <v>11766</v>
      </c>
      <c r="O390" s="38">
        <v>24.6</v>
      </c>
      <c r="P390" s="3" t="s">
        <v>12314</v>
      </c>
      <c r="Q390" s="38">
        <v>55.3</v>
      </c>
      <c r="R390" s="3" t="s">
        <v>12102</v>
      </c>
      <c r="S390" s="38">
        <v>12.5</v>
      </c>
      <c r="T390" s="3" t="s">
        <v>11861</v>
      </c>
      <c r="U390" s="38">
        <v>30.3</v>
      </c>
      <c r="V390" s="3" t="s">
        <v>12187</v>
      </c>
      <c r="W390" s="38">
        <v>4.9</v>
      </c>
      <c r="X390" s="3" t="s">
        <v>11619</v>
      </c>
      <c r="Y390" s="38">
        <v>59.1</v>
      </c>
      <c r="Z390" s="3" t="s">
        <v>12193</v>
      </c>
      <c r="AA390" s="3">
        <v>26.1</v>
      </c>
      <c r="AB390" s="3" t="s">
        <v>11973</v>
      </c>
      <c r="AC390" s="3">
        <v>27.6</v>
      </c>
      <c r="AD390" s="3" t="s">
        <v>12027</v>
      </c>
      <c r="AE390" s="45">
        <v>28.6</v>
      </c>
    </row>
    <row r="391" ht="29.1" customHeight="1" spans="1:31">
      <c r="A391" s="26" t="s">
        <v>10154</v>
      </c>
      <c r="B391" s="27" t="s">
        <v>11666</v>
      </c>
      <c r="C391" s="28" t="s">
        <v>10116</v>
      </c>
      <c r="D391" s="27" t="s">
        <v>11666</v>
      </c>
      <c r="E391" s="28" cm="1">
        <f ca="1" t="array" ref="E391">SUMPRODUCT(--ISNUMBER(SEARCH(MID(C391,ROW(INDIRECT("1:"&amp;LEN(C391))),1),全球排名!D389)))</f>
        <v>25</v>
      </c>
      <c r="F391" s="29" t="s">
        <v>11566</v>
      </c>
      <c r="G391" s="29" t="s">
        <v>40</v>
      </c>
      <c r="H391" s="30" t="s">
        <v>11571</v>
      </c>
      <c r="I391" s="30" t="s">
        <v>11572</v>
      </c>
      <c r="J391" s="30" t="s">
        <v>11568</v>
      </c>
      <c r="K391" s="30">
        <v>5</v>
      </c>
      <c r="L391" s="30" t="s">
        <v>11573</v>
      </c>
      <c r="M391" s="38">
        <v>16.1</v>
      </c>
      <c r="N391" s="3" t="s">
        <v>11924</v>
      </c>
      <c r="O391" s="38">
        <v>8.5</v>
      </c>
      <c r="P391" s="3" t="s">
        <v>11949</v>
      </c>
      <c r="Q391" s="38">
        <v>36.8</v>
      </c>
      <c r="R391" s="3" t="s">
        <v>12038</v>
      </c>
      <c r="S391" s="38">
        <v>48.6</v>
      </c>
      <c r="T391" s="3" t="s">
        <v>11742</v>
      </c>
      <c r="U391" s="38">
        <v>53</v>
      </c>
      <c r="V391" s="3" t="s">
        <v>12280</v>
      </c>
      <c r="W391" s="38">
        <v>12.9</v>
      </c>
      <c r="X391" s="3" t="s">
        <v>12423</v>
      </c>
      <c r="Y391" s="38">
        <v>53.7</v>
      </c>
      <c r="Z391" s="3" t="s">
        <v>11629</v>
      </c>
      <c r="AA391" s="3">
        <v>10.7</v>
      </c>
      <c r="AB391" s="3" t="s">
        <v>11619</v>
      </c>
      <c r="AC391" s="3">
        <v>47.5</v>
      </c>
      <c r="AD391" s="3" t="s">
        <v>10127</v>
      </c>
      <c r="AE391" s="45">
        <v>28.4</v>
      </c>
    </row>
    <row r="392" ht="29.1" customHeight="1" spans="1:31">
      <c r="A392" s="26" t="s">
        <v>12424</v>
      </c>
      <c r="B392" s="27" t="s">
        <v>455</v>
      </c>
      <c r="C392" s="28" t="s">
        <v>630</v>
      </c>
      <c r="D392" s="27" t="s">
        <v>455</v>
      </c>
      <c r="E392" s="28" cm="1">
        <f ca="1" t="array" ref="E392">SUMPRODUCT(--ISNUMBER(SEARCH(MID(C392,ROW(INDIRECT("1:"&amp;LEN(C392))),1),全球排名!D390)))</f>
        <v>21</v>
      </c>
      <c r="F392" s="29" t="s">
        <v>11649</v>
      </c>
      <c r="G392" s="29" t="s">
        <v>218</v>
      </c>
      <c r="H392" s="30" t="s">
        <v>11592</v>
      </c>
      <c r="I392" s="30" t="s">
        <v>11572</v>
      </c>
      <c r="J392" s="30" t="s">
        <v>11568</v>
      </c>
      <c r="K392" s="30">
        <v>5</v>
      </c>
      <c r="L392" s="30" t="s">
        <v>11573</v>
      </c>
      <c r="M392" s="38">
        <v>36.1</v>
      </c>
      <c r="N392" s="3" t="s">
        <v>2273</v>
      </c>
      <c r="O392" s="38">
        <v>4.5</v>
      </c>
      <c r="P392" s="3" t="s">
        <v>11949</v>
      </c>
      <c r="Q392" s="38">
        <v>8.3</v>
      </c>
      <c r="R392" s="3" t="s">
        <v>11619</v>
      </c>
      <c r="S392" s="38">
        <v>26.5</v>
      </c>
      <c r="T392" s="3" t="s">
        <v>12276</v>
      </c>
      <c r="U392" s="38">
        <v>18.5</v>
      </c>
      <c r="V392" s="3" t="s">
        <v>12296</v>
      </c>
      <c r="W392" s="38">
        <v>19.9</v>
      </c>
      <c r="X392" s="3" t="s">
        <v>12322</v>
      </c>
      <c r="Y392" s="38">
        <v>99.4</v>
      </c>
      <c r="Z392" s="3" t="s">
        <v>79</v>
      </c>
      <c r="AA392" s="3">
        <v>11.3</v>
      </c>
      <c r="AB392" s="3" t="s">
        <v>11619</v>
      </c>
      <c r="AC392" s="3">
        <v>64.5</v>
      </c>
      <c r="AD392" s="3" t="s">
        <v>12279</v>
      </c>
      <c r="AE392" s="45">
        <v>28.3</v>
      </c>
    </row>
    <row r="393" ht="29.1" customHeight="1" spans="1:31">
      <c r="A393" s="26" t="s">
        <v>11922</v>
      </c>
      <c r="B393" s="27" t="s">
        <v>455</v>
      </c>
      <c r="C393" s="28" t="s">
        <v>454</v>
      </c>
      <c r="D393" s="27" t="s">
        <v>455</v>
      </c>
      <c r="E393" s="28" cm="1">
        <f ca="1" t="array" ref="E393">SUMPRODUCT(--ISNUMBER(SEARCH(MID(C393,ROW(INDIRECT("1:"&amp;LEN(C393))),1),全球排名!D391)))</f>
        <v>23</v>
      </c>
      <c r="F393" s="29" t="s">
        <v>12425</v>
      </c>
      <c r="G393" s="29" t="s">
        <v>453</v>
      </c>
      <c r="H393" s="30" t="s">
        <v>11571</v>
      </c>
      <c r="I393" s="30" t="s">
        <v>11587</v>
      </c>
      <c r="J393" s="30" t="s">
        <v>11568</v>
      </c>
      <c r="K393" s="30">
        <v>5</v>
      </c>
      <c r="L393" s="30" t="s">
        <v>11573</v>
      </c>
      <c r="M393" s="38">
        <v>26.6</v>
      </c>
      <c r="N393" s="3" t="s">
        <v>11732</v>
      </c>
      <c r="O393" s="38">
        <v>42.5</v>
      </c>
      <c r="P393" s="3" t="s">
        <v>11670</v>
      </c>
      <c r="Q393" s="38">
        <v>95.3</v>
      </c>
      <c r="R393" s="3" t="s">
        <v>119</v>
      </c>
      <c r="S393" s="38">
        <v>1.3</v>
      </c>
      <c r="T393" s="3" t="s">
        <v>11619</v>
      </c>
      <c r="U393" s="38">
        <v>4.1</v>
      </c>
      <c r="V393" s="3" t="s">
        <v>11619</v>
      </c>
      <c r="W393" s="38">
        <v>49.9</v>
      </c>
      <c r="X393" s="3" t="s">
        <v>11813</v>
      </c>
      <c r="Y393" s="38">
        <v>3.4</v>
      </c>
      <c r="Z393" s="3" t="s">
        <v>11619</v>
      </c>
      <c r="AA393" s="3">
        <v>24.5</v>
      </c>
      <c r="AB393" s="3" t="s">
        <v>11741</v>
      </c>
      <c r="AC393" s="3">
        <v>1.4</v>
      </c>
      <c r="AD393" s="3" t="s">
        <v>11619</v>
      </c>
      <c r="AE393" s="45">
        <v>28.3</v>
      </c>
    </row>
    <row r="394" ht="29.1" customHeight="1" spans="1:31">
      <c r="A394" s="26" t="s">
        <v>12413</v>
      </c>
      <c r="B394" s="27" t="s">
        <v>455</v>
      </c>
      <c r="C394" s="28" t="s">
        <v>10430</v>
      </c>
      <c r="D394" s="27" t="s">
        <v>455</v>
      </c>
      <c r="E394" s="28" cm="1">
        <f ca="1" t="array" ref="E394">SUMPRODUCT(--ISNUMBER(SEARCH(MID(C394,ROW(INDIRECT("1:"&amp;LEN(C394))),1),全球排名!D392)))</f>
        <v>17</v>
      </c>
      <c r="F394" s="29" t="s">
        <v>7026</v>
      </c>
      <c r="G394" s="29" t="s">
        <v>74</v>
      </c>
      <c r="H394" s="30" t="s">
        <v>11592</v>
      </c>
      <c r="I394" s="30" t="s">
        <v>7183</v>
      </c>
      <c r="J394" s="30" t="s">
        <v>11568</v>
      </c>
      <c r="K394" s="30">
        <v>3</v>
      </c>
      <c r="L394" s="30" t="s">
        <v>11573</v>
      </c>
      <c r="M394" s="38">
        <v>15</v>
      </c>
      <c r="N394" s="3" t="s">
        <v>12352</v>
      </c>
      <c r="O394" s="38">
        <v>15.2</v>
      </c>
      <c r="P394" s="3" t="s">
        <v>12191</v>
      </c>
      <c r="Q394" s="38">
        <v>3</v>
      </c>
      <c r="R394" s="3" t="s">
        <v>11619</v>
      </c>
      <c r="S394" s="38">
        <v>23.7</v>
      </c>
      <c r="T394" s="3" t="s">
        <v>12012</v>
      </c>
      <c r="U394" s="38">
        <v>80.3</v>
      </c>
      <c r="V394" s="3" t="s">
        <v>11687</v>
      </c>
      <c r="W394" s="38">
        <v>89.3</v>
      </c>
      <c r="X394" s="3" t="s">
        <v>291</v>
      </c>
      <c r="Y394" s="38">
        <v>40.4</v>
      </c>
      <c r="Z394" s="3" t="s">
        <v>11858</v>
      </c>
      <c r="AA394" s="3">
        <v>30.2</v>
      </c>
      <c r="AB394" s="3" t="s">
        <v>2002</v>
      </c>
      <c r="AC394" s="3">
        <v>88.8</v>
      </c>
      <c r="AD394" s="3" t="s">
        <v>12141</v>
      </c>
      <c r="AE394" s="45">
        <v>28.3</v>
      </c>
    </row>
    <row r="395" ht="29.1" customHeight="1" spans="1:31">
      <c r="A395" s="26" t="s">
        <v>11732</v>
      </c>
      <c r="B395" s="27" t="s">
        <v>455</v>
      </c>
      <c r="C395" s="28" t="s">
        <v>10461</v>
      </c>
      <c r="D395" s="27" t="s">
        <v>455</v>
      </c>
      <c r="E395" s="28" cm="1">
        <f ca="1" t="array" ref="E395">SUMPRODUCT(--ISNUMBER(SEARCH(MID(C395,ROW(INDIRECT("1:"&amp;LEN(C395))),1),全球排名!D393)))</f>
        <v>61</v>
      </c>
      <c r="F395" s="29" t="s">
        <v>11807</v>
      </c>
      <c r="G395" s="29" t="s">
        <v>471</v>
      </c>
      <c r="H395" s="30" t="s">
        <v>11567</v>
      </c>
      <c r="I395" s="30" t="s">
        <v>11587</v>
      </c>
      <c r="J395" s="30" t="s">
        <v>11568</v>
      </c>
      <c r="K395" s="30">
        <v>3</v>
      </c>
      <c r="L395" s="30" t="s">
        <v>11573</v>
      </c>
      <c r="M395" s="38">
        <v>27.1</v>
      </c>
      <c r="N395" s="3" t="s">
        <v>12146</v>
      </c>
      <c r="O395" s="38">
        <v>37.8</v>
      </c>
      <c r="P395" s="3" t="s">
        <v>12157</v>
      </c>
      <c r="Q395" s="38">
        <v>43.6</v>
      </c>
      <c r="R395" s="3" t="s">
        <v>12297</v>
      </c>
      <c r="S395" s="38">
        <v>27</v>
      </c>
      <c r="T395" s="3" t="s">
        <v>12327</v>
      </c>
      <c r="U395" s="38">
        <v>17.5</v>
      </c>
      <c r="V395" s="3" t="s">
        <v>12426</v>
      </c>
      <c r="W395" s="38">
        <v>31.1</v>
      </c>
      <c r="X395" s="3" t="s">
        <v>12177</v>
      </c>
      <c r="Y395" s="38">
        <v>1.9</v>
      </c>
      <c r="Z395" s="3" t="s">
        <v>11619</v>
      </c>
      <c r="AA395" s="3">
        <v>18.5</v>
      </c>
      <c r="AB395" s="3" t="s">
        <v>11773</v>
      </c>
      <c r="AC395" s="3">
        <v>26.6</v>
      </c>
      <c r="AD395" s="3" t="s">
        <v>12427</v>
      </c>
      <c r="AE395" s="45">
        <v>28.3</v>
      </c>
    </row>
    <row r="396" ht="29.1" customHeight="1" spans="1:31">
      <c r="A396" s="26" t="s">
        <v>12169</v>
      </c>
      <c r="B396" s="27" t="s">
        <v>455</v>
      </c>
      <c r="C396" s="28" t="s">
        <v>12428</v>
      </c>
      <c r="D396" s="27" t="s">
        <v>455</v>
      </c>
      <c r="E396" s="28" cm="1">
        <f ca="1" t="array" ref="E396">SUMPRODUCT(--ISNUMBER(SEARCH(MID(C396,ROW(INDIRECT("1:"&amp;LEN(C396))),1),全球排名!D394)))</f>
        <v>27</v>
      </c>
      <c r="F396" s="29" t="s">
        <v>12429</v>
      </c>
      <c r="G396" s="29" t="s">
        <v>1757</v>
      </c>
      <c r="H396" s="30" t="s">
        <v>11624</v>
      </c>
      <c r="I396" s="30" t="s">
        <v>7183</v>
      </c>
      <c r="J396" s="30" t="s">
        <v>11568</v>
      </c>
      <c r="K396" s="30">
        <v>3</v>
      </c>
      <c r="L396" s="30" t="s">
        <v>11573</v>
      </c>
      <c r="M396" s="38">
        <v>21</v>
      </c>
      <c r="N396" s="3" t="s">
        <v>11803</v>
      </c>
      <c r="O396" s="38">
        <v>5.5</v>
      </c>
      <c r="P396" s="3" t="s">
        <v>11949</v>
      </c>
      <c r="Q396" s="38">
        <v>96.3</v>
      </c>
      <c r="R396" s="3" t="s">
        <v>11593</v>
      </c>
      <c r="S396" s="38">
        <v>8.2</v>
      </c>
      <c r="T396" s="3" t="s">
        <v>11619</v>
      </c>
      <c r="U396" s="38">
        <v>100</v>
      </c>
      <c r="V396" s="3" t="s">
        <v>11614</v>
      </c>
      <c r="W396" s="38">
        <v>65.1</v>
      </c>
      <c r="X396" s="3" t="s">
        <v>11678</v>
      </c>
      <c r="Y396" s="38">
        <v>2.3</v>
      </c>
      <c r="Z396" s="3" t="s">
        <v>11619</v>
      </c>
      <c r="AA396" s="3">
        <v>27.4</v>
      </c>
      <c r="AB396" s="3" t="s">
        <v>11920</v>
      </c>
      <c r="AC396" s="3">
        <v>4</v>
      </c>
      <c r="AD396" s="3" t="s">
        <v>11619</v>
      </c>
      <c r="AE396" s="45">
        <v>28.3</v>
      </c>
    </row>
    <row r="397" ht="29.1" customHeight="1" spans="1:31">
      <c r="A397" s="26" t="s">
        <v>12430</v>
      </c>
      <c r="B397" s="27" t="s">
        <v>1558</v>
      </c>
      <c r="C397" s="28" t="s">
        <v>12431</v>
      </c>
      <c r="D397" s="27" t="s">
        <v>1558</v>
      </c>
      <c r="E397" s="28" cm="1">
        <f ca="1" t="array" ref="E397">SUMPRODUCT(--ISNUMBER(SEARCH(MID(C397,ROW(INDIRECT("1:"&amp;LEN(C397))),1),全球排名!D395)))</f>
        <v>45</v>
      </c>
      <c r="F397" s="29" t="s">
        <v>11649</v>
      </c>
      <c r="G397" s="29" t="s">
        <v>218</v>
      </c>
      <c r="H397" s="30" t="s">
        <v>11567</v>
      </c>
      <c r="I397" s="30" t="s">
        <v>11587</v>
      </c>
      <c r="J397" s="30" t="s">
        <v>11568</v>
      </c>
      <c r="K397" s="30">
        <v>4</v>
      </c>
      <c r="L397" s="30" t="s">
        <v>11573</v>
      </c>
      <c r="M397" s="38">
        <v>7.8</v>
      </c>
      <c r="N397" s="3" t="s">
        <v>11949</v>
      </c>
      <c r="O397" s="38">
        <v>29.4</v>
      </c>
      <c r="P397" s="3" t="s">
        <v>11757</v>
      </c>
      <c r="Q397" s="38">
        <v>37.1</v>
      </c>
      <c r="R397" s="3" t="s">
        <v>11874</v>
      </c>
      <c r="S397" s="38">
        <v>50.8</v>
      </c>
      <c r="T397" s="3" t="s">
        <v>11818</v>
      </c>
      <c r="U397" s="38">
        <v>29.4</v>
      </c>
      <c r="V397" s="3" t="s">
        <v>11635</v>
      </c>
      <c r="W397" s="38">
        <v>69.3</v>
      </c>
      <c r="X397" s="3" t="s">
        <v>2478</v>
      </c>
      <c r="Y397" s="38">
        <v>18.8</v>
      </c>
      <c r="Z397" s="3" t="s">
        <v>12338</v>
      </c>
      <c r="AA397" s="3">
        <v>12.8</v>
      </c>
      <c r="AB397" s="3" t="s">
        <v>12432</v>
      </c>
      <c r="AC397" s="3">
        <v>20.5</v>
      </c>
      <c r="AD397" s="3" t="s">
        <v>12433</v>
      </c>
      <c r="AE397" s="45">
        <v>28.2</v>
      </c>
    </row>
    <row r="398" ht="29.1" customHeight="1" spans="1:31">
      <c r="A398" s="26" t="s">
        <v>12393</v>
      </c>
      <c r="B398" s="27" t="s">
        <v>1558</v>
      </c>
      <c r="C398" s="28" t="s">
        <v>1557</v>
      </c>
      <c r="D398" s="27" t="s">
        <v>1558</v>
      </c>
      <c r="E398" s="28" cm="1">
        <f ca="1" t="array" ref="E398">SUMPRODUCT(--ISNUMBER(SEARCH(MID(C398,ROW(INDIRECT("1:"&amp;LEN(C398))),1),全球排名!D396)))</f>
        <v>33</v>
      </c>
      <c r="F398" s="29" t="s">
        <v>11632</v>
      </c>
      <c r="G398" s="29" t="s">
        <v>11633</v>
      </c>
      <c r="H398" s="30" t="s">
        <v>11592</v>
      </c>
      <c r="I398" s="30" t="s">
        <v>7183</v>
      </c>
      <c r="J398" s="30" t="s">
        <v>11568</v>
      </c>
      <c r="K398" s="30">
        <v>3</v>
      </c>
      <c r="L398" s="30" t="s">
        <v>11573</v>
      </c>
      <c r="M398" s="38">
        <v>12.5</v>
      </c>
      <c r="N398" s="3" t="s">
        <v>11949</v>
      </c>
      <c r="O398" s="38">
        <v>4.2</v>
      </c>
      <c r="P398" s="3" t="s">
        <v>11949</v>
      </c>
      <c r="Q398" s="38">
        <v>19</v>
      </c>
      <c r="R398" s="3" t="s">
        <v>11840</v>
      </c>
      <c r="S398" s="38">
        <v>95.4</v>
      </c>
      <c r="T398" s="3" t="s">
        <v>139</v>
      </c>
      <c r="U398" s="38">
        <v>10.4</v>
      </c>
      <c r="V398" s="3" t="s">
        <v>11619</v>
      </c>
      <c r="W398" s="38">
        <v>4.5</v>
      </c>
      <c r="X398" s="3" t="s">
        <v>11619</v>
      </c>
      <c r="Y398" s="38">
        <v>9.7</v>
      </c>
      <c r="Z398" s="3" t="s">
        <v>12432</v>
      </c>
      <c r="AA398" s="3">
        <v>21.9</v>
      </c>
      <c r="AB398" s="3" t="s">
        <v>12183</v>
      </c>
      <c r="AC398" s="3">
        <v>10.2</v>
      </c>
      <c r="AD398" s="3" t="s">
        <v>12434</v>
      </c>
      <c r="AE398" s="45">
        <v>28.2</v>
      </c>
    </row>
    <row r="399" ht="29.1" customHeight="1" spans="1:31">
      <c r="A399" s="26" t="s">
        <v>12435</v>
      </c>
      <c r="B399" s="27" t="s">
        <v>1558</v>
      </c>
      <c r="C399" s="28" t="s">
        <v>1626</v>
      </c>
      <c r="D399" s="27" t="s">
        <v>1558</v>
      </c>
      <c r="E399" s="28" cm="1">
        <f ca="1" t="array" ref="E399">SUMPRODUCT(--ISNUMBER(SEARCH(MID(C399,ROW(INDIRECT("1:"&amp;LEN(C399))),1),全球排名!D397)))</f>
        <v>33</v>
      </c>
      <c r="F399" s="29" t="s">
        <v>7041</v>
      </c>
      <c r="G399" s="29" t="s">
        <v>689</v>
      </c>
      <c r="H399" s="30" t="s">
        <v>11571</v>
      </c>
      <c r="I399" s="30" t="s">
        <v>11572</v>
      </c>
      <c r="J399" s="30" t="s">
        <v>11568</v>
      </c>
      <c r="K399" s="30">
        <v>5</v>
      </c>
      <c r="L399" s="30" t="s">
        <v>11573</v>
      </c>
      <c r="M399" s="38">
        <v>25.4</v>
      </c>
      <c r="N399" s="3" t="s">
        <v>12280</v>
      </c>
      <c r="O399" s="38">
        <v>27.8</v>
      </c>
      <c r="P399" s="3" t="s">
        <v>12049</v>
      </c>
      <c r="Q399" s="38">
        <v>43.9</v>
      </c>
      <c r="R399" s="3" t="s">
        <v>12286</v>
      </c>
      <c r="S399" s="38">
        <v>25.4</v>
      </c>
      <c r="T399" s="3" t="s">
        <v>2544</v>
      </c>
      <c r="U399" s="38">
        <v>64.8</v>
      </c>
      <c r="V399" s="3" t="s">
        <v>11920</v>
      </c>
      <c r="W399" s="38">
        <v>4.6</v>
      </c>
      <c r="X399" s="3" t="s">
        <v>11619</v>
      </c>
      <c r="Y399" s="38">
        <v>12.8</v>
      </c>
      <c r="Z399" s="3" t="s">
        <v>12104</v>
      </c>
      <c r="AA399" s="3">
        <v>30.7</v>
      </c>
      <c r="AB399" s="3" t="s">
        <v>2221</v>
      </c>
      <c r="AC399" s="3">
        <v>26.1</v>
      </c>
      <c r="AD399" s="3" t="s">
        <v>12436</v>
      </c>
      <c r="AE399" s="45">
        <v>28.2</v>
      </c>
    </row>
    <row r="400" ht="29.1" customHeight="1" spans="1:31">
      <c r="A400" s="26" t="s">
        <v>12379</v>
      </c>
      <c r="B400" s="27" t="s">
        <v>1558</v>
      </c>
      <c r="C400" s="28" t="s">
        <v>2326</v>
      </c>
      <c r="D400" s="27" t="s">
        <v>1558</v>
      </c>
      <c r="E400" s="28" cm="1">
        <f ca="1" t="array" ref="E400">SUMPRODUCT(--ISNUMBER(SEARCH(MID(C400,ROW(INDIRECT("1:"&amp;LEN(C400))),1),全球排名!D398)))</f>
        <v>16</v>
      </c>
      <c r="F400" s="29" t="s">
        <v>11632</v>
      </c>
      <c r="G400" s="29" t="s">
        <v>11633</v>
      </c>
      <c r="H400" s="30" t="s">
        <v>11592</v>
      </c>
      <c r="I400" s="30" t="s">
        <v>11572</v>
      </c>
      <c r="J400" s="30" t="s">
        <v>11568</v>
      </c>
      <c r="K400" s="30">
        <v>4</v>
      </c>
      <c r="L400" s="30" t="s">
        <v>11573</v>
      </c>
      <c r="M400" s="38">
        <v>25.9</v>
      </c>
      <c r="N400" s="3" t="s">
        <v>12152</v>
      </c>
      <c r="O400" s="38">
        <v>11.6</v>
      </c>
      <c r="P400" s="3" t="s">
        <v>11949</v>
      </c>
      <c r="Q400" s="38">
        <v>20</v>
      </c>
      <c r="R400" s="3" t="s">
        <v>12423</v>
      </c>
      <c r="S400" s="38">
        <v>65.3</v>
      </c>
      <c r="T400" s="3" t="s">
        <v>11727</v>
      </c>
      <c r="U400" s="38">
        <v>5.4</v>
      </c>
      <c r="V400" s="3" t="s">
        <v>11619</v>
      </c>
      <c r="W400" s="38">
        <v>3.4</v>
      </c>
      <c r="X400" s="3" t="s">
        <v>11619</v>
      </c>
      <c r="Y400" s="38">
        <v>25.4</v>
      </c>
      <c r="Z400" s="3" t="s">
        <v>11974</v>
      </c>
      <c r="AA400" s="3">
        <v>21.5</v>
      </c>
      <c r="AB400" s="3" t="s">
        <v>12016</v>
      </c>
      <c r="AC400" s="3">
        <v>17.1</v>
      </c>
      <c r="AD400" s="3" t="s">
        <v>12437</v>
      </c>
      <c r="AE400" s="45">
        <v>28.2</v>
      </c>
    </row>
    <row r="401" ht="29.1" customHeight="1" spans="1:31">
      <c r="A401" s="26" t="s">
        <v>12424</v>
      </c>
      <c r="B401" s="27" t="s">
        <v>1136</v>
      </c>
      <c r="C401" s="28" t="s">
        <v>1137</v>
      </c>
      <c r="D401" s="27" t="s">
        <v>1136</v>
      </c>
      <c r="E401" s="28" cm="1">
        <f ca="1" t="array" ref="E401">SUMPRODUCT(--ISNUMBER(SEARCH(MID(C401,ROW(INDIRECT("1:"&amp;LEN(C401))),1),全球排名!D399)))</f>
        <v>29</v>
      </c>
      <c r="F401" s="29" t="s">
        <v>8311</v>
      </c>
      <c r="G401" s="29" t="s">
        <v>96</v>
      </c>
      <c r="H401" s="30" t="s">
        <v>11571</v>
      </c>
      <c r="I401" s="30" t="s">
        <v>11572</v>
      </c>
      <c r="J401" s="30" t="s">
        <v>11568</v>
      </c>
      <c r="K401" s="30">
        <v>5</v>
      </c>
      <c r="L401" s="30" t="s">
        <v>11573</v>
      </c>
      <c r="M401" s="38">
        <v>13.6</v>
      </c>
      <c r="N401" s="3" t="s">
        <v>11949</v>
      </c>
      <c r="O401" s="38">
        <v>6.1</v>
      </c>
      <c r="P401" s="3" t="s">
        <v>11949</v>
      </c>
      <c r="Q401" s="38">
        <v>1.7</v>
      </c>
      <c r="R401" s="3" t="s">
        <v>11619</v>
      </c>
      <c r="S401" s="38">
        <v>85.7</v>
      </c>
      <c r="T401" s="3" t="s">
        <v>11832</v>
      </c>
      <c r="U401" s="38">
        <v>12.1</v>
      </c>
      <c r="V401" s="3" t="s">
        <v>11619</v>
      </c>
      <c r="W401" s="38">
        <v>18.9</v>
      </c>
      <c r="X401" s="3" t="s">
        <v>12318</v>
      </c>
      <c r="Y401" s="38">
        <v>63.8</v>
      </c>
      <c r="Z401" s="3" t="s">
        <v>11817</v>
      </c>
      <c r="AA401" s="3">
        <v>9.5</v>
      </c>
      <c r="AB401" s="3" t="s">
        <v>11619</v>
      </c>
      <c r="AC401" s="3">
        <v>11.1</v>
      </c>
      <c r="AD401" s="3" t="s">
        <v>12316</v>
      </c>
      <c r="AE401" s="45">
        <v>28.1</v>
      </c>
    </row>
    <row r="402" ht="29.1" customHeight="1" spans="1:31">
      <c r="A402" s="26" t="s">
        <v>12057</v>
      </c>
      <c r="B402" s="27" t="s">
        <v>1136</v>
      </c>
      <c r="C402" s="28" t="s">
        <v>12438</v>
      </c>
      <c r="D402" s="27" t="s">
        <v>1136</v>
      </c>
      <c r="E402" s="28" cm="1">
        <f ca="1" t="array" ref="E402">SUMPRODUCT(--ISNUMBER(SEARCH(MID(C402,ROW(INDIRECT("1:"&amp;LEN(C402))),1),全球排名!D400)))</f>
        <v>34</v>
      </c>
      <c r="F402" s="29" t="s">
        <v>11863</v>
      </c>
      <c r="G402" s="29" t="s">
        <v>373</v>
      </c>
      <c r="H402" s="30" t="s">
        <v>11571</v>
      </c>
      <c r="I402" s="30" t="s">
        <v>11572</v>
      </c>
      <c r="J402" s="30" t="s">
        <v>11568</v>
      </c>
      <c r="K402" s="30">
        <v>5</v>
      </c>
      <c r="L402" s="30" t="s">
        <v>11573</v>
      </c>
      <c r="M402" s="38">
        <v>22.7</v>
      </c>
      <c r="N402" s="3" t="s">
        <v>12016</v>
      </c>
      <c r="O402" s="38">
        <v>7.6</v>
      </c>
      <c r="P402" s="3" t="s">
        <v>11949</v>
      </c>
      <c r="Q402" s="38">
        <v>93.7</v>
      </c>
      <c r="R402" s="3" t="s">
        <v>2449</v>
      </c>
      <c r="S402" s="38">
        <v>2.8</v>
      </c>
      <c r="T402" s="3" t="s">
        <v>11619</v>
      </c>
      <c r="U402" s="38">
        <v>10.5</v>
      </c>
      <c r="V402" s="3" t="s">
        <v>11619</v>
      </c>
      <c r="W402" s="38">
        <v>96.1</v>
      </c>
      <c r="X402" s="3" t="s">
        <v>11650</v>
      </c>
      <c r="Y402" s="38">
        <v>61.7</v>
      </c>
      <c r="Z402" s="3" t="s">
        <v>11616</v>
      </c>
      <c r="AA402" s="3">
        <v>11.2</v>
      </c>
      <c r="AB402" s="3" t="s">
        <v>11619</v>
      </c>
      <c r="AC402" s="3">
        <v>24.4</v>
      </c>
      <c r="AD402" s="3" t="s">
        <v>12060</v>
      </c>
      <c r="AE402" s="45">
        <v>28.1</v>
      </c>
    </row>
    <row r="403" ht="29.1" customHeight="1" spans="1:31">
      <c r="A403" s="26" t="s">
        <v>12166</v>
      </c>
      <c r="B403" s="27" t="s">
        <v>1136</v>
      </c>
      <c r="C403" s="28" t="s">
        <v>10160</v>
      </c>
      <c r="D403" s="27" t="s">
        <v>1136</v>
      </c>
      <c r="E403" s="28" cm="1">
        <f ca="1" t="array" ref="E403">SUMPRODUCT(--ISNUMBER(SEARCH(MID(C403,ROW(INDIRECT("1:"&amp;LEN(C403))),1),全球排名!D401)))</f>
        <v>47</v>
      </c>
      <c r="F403" s="29" t="s">
        <v>11566</v>
      </c>
      <c r="G403" s="29" t="s">
        <v>40</v>
      </c>
      <c r="H403" s="30" t="s">
        <v>11571</v>
      </c>
      <c r="I403" s="30" t="s">
        <v>11572</v>
      </c>
      <c r="J403" s="30" t="s">
        <v>11568</v>
      </c>
      <c r="K403" s="30">
        <v>4</v>
      </c>
      <c r="L403" s="30" t="s">
        <v>11573</v>
      </c>
      <c r="M403" s="38">
        <v>18.9</v>
      </c>
      <c r="N403" s="3" t="s">
        <v>12244</v>
      </c>
      <c r="O403" s="38">
        <v>7.6</v>
      </c>
      <c r="P403" s="3" t="s">
        <v>11949</v>
      </c>
      <c r="Q403" s="38">
        <v>30.4</v>
      </c>
      <c r="R403" s="3" t="s">
        <v>12136</v>
      </c>
      <c r="S403" s="38">
        <v>31.8</v>
      </c>
      <c r="T403" s="3" t="s">
        <v>12045</v>
      </c>
      <c r="U403" s="38">
        <v>45.2</v>
      </c>
      <c r="V403" s="3" t="s">
        <v>11911</v>
      </c>
      <c r="W403" s="38">
        <v>51</v>
      </c>
      <c r="X403" s="3" t="s">
        <v>11783</v>
      </c>
      <c r="Y403" s="38">
        <v>34.4</v>
      </c>
      <c r="Z403" s="3" t="s">
        <v>12045</v>
      </c>
      <c r="AA403" s="3">
        <v>18.5</v>
      </c>
      <c r="AB403" s="3" t="s">
        <v>11855</v>
      </c>
      <c r="AC403" s="3">
        <v>88.8</v>
      </c>
      <c r="AD403" s="3" t="s">
        <v>12141</v>
      </c>
      <c r="AE403" s="45">
        <v>28.1</v>
      </c>
    </row>
    <row r="404" ht="29.1" customHeight="1" spans="1:31">
      <c r="A404" s="26" t="s">
        <v>10152</v>
      </c>
      <c r="B404" s="27" t="s">
        <v>12223</v>
      </c>
      <c r="C404" s="28" t="s">
        <v>10358</v>
      </c>
      <c r="D404" s="27" t="s">
        <v>12223</v>
      </c>
      <c r="E404" s="28" cm="1">
        <f ca="1" t="array" ref="E404">SUMPRODUCT(--ISNUMBER(SEARCH(MID(C404,ROW(INDIRECT("1:"&amp;LEN(C404))),1),全球排名!D402)))</f>
        <v>13</v>
      </c>
      <c r="F404" s="29" t="s">
        <v>11863</v>
      </c>
      <c r="G404" s="29" t="s">
        <v>373</v>
      </c>
      <c r="H404" s="30" t="s">
        <v>11592</v>
      </c>
      <c r="I404" s="30" t="s">
        <v>11587</v>
      </c>
      <c r="J404" s="30" t="s">
        <v>11568</v>
      </c>
      <c r="K404" s="30">
        <v>3</v>
      </c>
      <c r="L404" s="30" t="s">
        <v>11573</v>
      </c>
      <c r="M404" s="38">
        <v>27.3</v>
      </c>
      <c r="N404" s="3" t="s">
        <v>1547</v>
      </c>
      <c r="O404" s="38">
        <v>31.9</v>
      </c>
      <c r="P404" s="3" t="s">
        <v>11899</v>
      </c>
      <c r="Q404" s="38">
        <v>90.7</v>
      </c>
      <c r="R404" s="3" t="s">
        <v>11650</v>
      </c>
      <c r="S404" s="38">
        <v>1.9</v>
      </c>
      <c r="T404" s="3" t="s">
        <v>11619</v>
      </c>
      <c r="U404" s="38">
        <v>6.3</v>
      </c>
      <c r="V404" s="3" t="s">
        <v>11619</v>
      </c>
      <c r="W404" s="38">
        <v>16.1</v>
      </c>
      <c r="X404" s="3" t="s">
        <v>12439</v>
      </c>
      <c r="Y404" s="38">
        <v>71.1</v>
      </c>
      <c r="Z404" s="3" t="s">
        <v>11845</v>
      </c>
      <c r="AA404" s="3">
        <v>13.4</v>
      </c>
      <c r="AB404" s="3" t="s">
        <v>12007</v>
      </c>
      <c r="AC404" s="3">
        <v>5.1</v>
      </c>
      <c r="AD404" s="3" t="s">
        <v>11619</v>
      </c>
      <c r="AE404" s="45">
        <v>28</v>
      </c>
    </row>
    <row r="405" ht="29.1" customHeight="1" spans="1:31">
      <c r="A405" s="26" t="s">
        <v>12427</v>
      </c>
      <c r="B405" s="27" t="s">
        <v>1073</v>
      </c>
      <c r="C405" s="28" t="s">
        <v>1072</v>
      </c>
      <c r="D405" s="27" t="s">
        <v>1073</v>
      </c>
      <c r="E405" s="28" cm="1">
        <f ca="1" t="array" ref="E405">SUMPRODUCT(--ISNUMBER(SEARCH(MID(C405,ROW(INDIRECT("1:"&amp;LEN(C405))),1),全球排名!D403)))</f>
        <v>19</v>
      </c>
      <c r="F405" s="29" t="s">
        <v>11566</v>
      </c>
      <c r="G405" s="29" t="s">
        <v>40</v>
      </c>
      <c r="H405" s="30" t="s">
        <v>11571</v>
      </c>
      <c r="I405" s="30" t="s">
        <v>7183</v>
      </c>
      <c r="J405" s="30" t="s">
        <v>11568</v>
      </c>
      <c r="K405" s="30">
        <v>5</v>
      </c>
      <c r="L405" s="30" t="s">
        <v>11573</v>
      </c>
      <c r="M405" s="38">
        <v>20</v>
      </c>
      <c r="N405" s="3" t="s">
        <v>12342</v>
      </c>
      <c r="O405" s="38">
        <v>13.5</v>
      </c>
      <c r="P405" s="3" t="s">
        <v>12439</v>
      </c>
      <c r="Q405" s="38">
        <v>8.4</v>
      </c>
      <c r="R405" s="3" t="s">
        <v>11619</v>
      </c>
      <c r="S405" s="38">
        <v>58.7</v>
      </c>
      <c r="T405" s="3" t="s">
        <v>1346</v>
      </c>
      <c r="U405" s="38">
        <v>4.6</v>
      </c>
      <c r="V405" s="3" t="s">
        <v>11619</v>
      </c>
      <c r="W405" s="38">
        <v>11.1</v>
      </c>
      <c r="X405" s="3" t="s">
        <v>12440</v>
      </c>
      <c r="Y405" s="38">
        <v>50.9</v>
      </c>
      <c r="Z405" s="3" t="s">
        <v>12096</v>
      </c>
      <c r="AA405" s="3">
        <v>27.2</v>
      </c>
      <c r="AB405" s="3" t="s">
        <v>2965</v>
      </c>
      <c r="AC405" s="3">
        <v>51.8</v>
      </c>
      <c r="AD405" s="3" t="s">
        <v>12441</v>
      </c>
      <c r="AE405" s="45">
        <v>27.9</v>
      </c>
    </row>
    <row r="406" ht="29.1" customHeight="1" spans="1:31">
      <c r="A406" s="26" t="s">
        <v>12413</v>
      </c>
      <c r="B406" s="27" t="s">
        <v>1073</v>
      </c>
      <c r="C406" s="28" t="s">
        <v>10515</v>
      </c>
      <c r="D406" s="27" t="s">
        <v>1073</v>
      </c>
      <c r="E406" s="28" cm="1">
        <f ca="1" t="array" ref="E406">SUMPRODUCT(--ISNUMBER(SEARCH(MID(C406,ROW(INDIRECT("1:"&amp;LEN(C406))),1),全球排名!D404)))</f>
        <v>17</v>
      </c>
      <c r="F406" s="29" t="s">
        <v>12234</v>
      </c>
      <c r="G406" s="29" t="s">
        <v>545</v>
      </c>
      <c r="H406" s="30" t="s">
        <v>11592</v>
      </c>
      <c r="I406" s="30" t="s">
        <v>7183</v>
      </c>
      <c r="J406" s="30" t="s">
        <v>11568</v>
      </c>
      <c r="K406" s="30">
        <v>5</v>
      </c>
      <c r="L406" s="30" t="s">
        <v>11573</v>
      </c>
      <c r="M406" s="38">
        <v>23.2</v>
      </c>
      <c r="N406" s="3" t="s">
        <v>11748</v>
      </c>
      <c r="O406" s="38">
        <v>32.2</v>
      </c>
      <c r="P406" s="3" t="s">
        <v>12155</v>
      </c>
      <c r="Q406" s="38">
        <v>10.4</v>
      </c>
      <c r="R406" s="3" t="s">
        <v>11619</v>
      </c>
      <c r="S406" s="38">
        <v>15.2</v>
      </c>
      <c r="T406" s="3" t="s">
        <v>12104</v>
      </c>
      <c r="U406" s="38">
        <v>31</v>
      </c>
      <c r="V406" s="3" t="s">
        <v>12442</v>
      </c>
      <c r="W406" s="38">
        <v>68.7</v>
      </c>
      <c r="X406" s="3" t="s">
        <v>1638</v>
      </c>
      <c r="Y406" s="38">
        <v>56.2</v>
      </c>
      <c r="Z406" s="3" t="s">
        <v>11986</v>
      </c>
      <c r="AA406" s="3">
        <v>14.6</v>
      </c>
      <c r="AB406" s="3" t="s">
        <v>12246</v>
      </c>
      <c r="AC406" s="3">
        <v>69.9</v>
      </c>
      <c r="AD406" s="3" t="s">
        <v>12022</v>
      </c>
      <c r="AE406" s="45">
        <v>27.9</v>
      </c>
    </row>
    <row r="407" ht="29.1" customHeight="1" spans="1:31">
      <c r="A407" s="26" t="s">
        <v>12377</v>
      </c>
      <c r="B407" s="27" t="s">
        <v>1073</v>
      </c>
      <c r="C407" s="28" t="s">
        <v>2660</v>
      </c>
      <c r="D407" s="27" t="s">
        <v>1073</v>
      </c>
      <c r="E407" s="28" cm="1">
        <f ca="1" t="array" ref="E407">SUMPRODUCT(--ISNUMBER(SEARCH(MID(C407,ROW(INDIRECT("1:"&amp;LEN(C407))),1),全球排名!D405)))</f>
        <v>21</v>
      </c>
      <c r="F407" s="29" t="s">
        <v>12243</v>
      </c>
      <c r="G407" s="29" t="s">
        <v>1068</v>
      </c>
      <c r="H407" s="30" t="s">
        <v>11571</v>
      </c>
      <c r="I407" s="30" t="s">
        <v>11572</v>
      </c>
      <c r="J407" s="30" t="s">
        <v>11568</v>
      </c>
      <c r="K407" s="30">
        <v>4</v>
      </c>
      <c r="L407" s="30" t="s">
        <v>11573</v>
      </c>
      <c r="M407" s="38">
        <v>28</v>
      </c>
      <c r="N407" s="3" t="s">
        <v>11781</v>
      </c>
      <c r="O407" s="38">
        <v>20.2</v>
      </c>
      <c r="P407" s="3" t="s">
        <v>12443</v>
      </c>
      <c r="Q407" s="38">
        <v>19.6</v>
      </c>
      <c r="R407" s="3" t="s">
        <v>12444</v>
      </c>
      <c r="S407" s="38">
        <v>24.2</v>
      </c>
      <c r="T407" s="3" t="s">
        <v>11830</v>
      </c>
      <c r="U407" s="38">
        <v>24</v>
      </c>
      <c r="V407" s="3" t="s">
        <v>11834</v>
      </c>
      <c r="W407" s="38">
        <v>47</v>
      </c>
      <c r="X407" s="3" t="s">
        <v>11889</v>
      </c>
      <c r="Y407" s="38">
        <v>63.5</v>
      </c>
      <c r="Z407" s="3" t="s">
        <v>362</v>
      </c>
      <c r="AA407" s="3">
        <v>18.8</v>
      </c>
      <c r="AB407" s="3" t="s">
        <v>12008</v>
      </c>
      <c r="AC407" s="3">
        <v>40.2</v>
      </c>
      <c r="AD407" s="3" t="s">
        <v>12137</v>
      </c>
      <c r="AE407" s="45">
        <v>27.9</v>
      </c>
    </row>
    <row r="408" ht="29.1" customHeight="1" spans="1:31">
      <c r="A408" s="26" t="s">
        <v>12445</v>
      </c>
      <c r="B408" s="27" t="s">
        <v>1908</v>
      </c>
      <c r="C408" s="28" t="s">
        <v>1907</v>
      </c>
      <c r="D408" s="27" t="s">
        <v>1908</v>
      </c>
      <c r="E408" s="28" cm="1">
        <f ca="1" t="array" ref="E408">SUMPRODUCT(--ISNUMBER(SEARCH(MID(C408,ROW(INDIRECT("1:"&amp;LEN(C408))),1),全球排名!D406)))</f>
        <v>17</v>
      </c>
      <c r="F408" s="29" t="s">
        <v>12033</v>
      </c>
      <c r="G408" s="29" t="s">
        <v>402</v>
      </c>
      <c r="H408" s="30" t="s">
        <v>11592</v>
      </c>
      <c r="I408" s="30" t="s">
        <v>11572</v>
      </c>
      <c r="J408" s="30" t="s">
        <v>11568</v>
      </c>
      <c r="K408" s="30">
        <v>5</v>
      </c>
      <c r="L408" s="30" t="s">
        <v>11573</v>
      </c>
      <c r="M408" s="38">
        <v>44</v>
      </c>
      <c r="N408" s="3" t="s">
        <v>11793</v>
      </c>
      <c r="O408" s="38">
        <v>9.8</v>
      </c>
      <c r="P408" s="3" t="s">
        <v>11949</v>
      </c>
      <c r="Q408" s="38">
        <v>5.6</v>
      </c>
      <c r="R408" s="3" t="s">
        <v>11619</v>
      </c>
      <c r="S408" s="38">
        <v>23.3</v>
      </c>
      <c r="T408" s="3" t="s">
        <v>12092</v>
      </c>
      <c r="U408" s="38">
        <v>3.4</v>
      </c>
      <c r="V408" s="3" t="s">
        <v>11619</v>
      </c>
      <c r="W408" s="38">
        <v>16.1</v>
      </c>
      <c r="X408" s="3" t="s">
        <v>12217</v>
      </c>
      <c r="Y408" s="38">
        <v>96.8</v>
      </c>
      <c r="Z408" s="3" t="s">
        <v>11669</v>
      </c>
      <c r="AA408" s="3">
        <v>5.1</v>
      </c>
      <c r="AB408" s="3" t="s">
        <v>11619</v>
      </c>
      <c r="AC408" s="3">
        <v>36.1</v>
      </c>
      <c r="AD408" s="3" t="s">
        <v>12341</v>
      </c>
      <c r="AE408" s="45">
        <v>27.8</v>
      </c>
    </row>
    <row r="409" ht="29.1" customHeight="1" spans="1:31">
      <c r="A409" s="26" t="s">
        <v>12446</v>
      </c>
      <c r="B409" s="27" t="s">
        <v>1086</v>
      </c>
      <c r="C409" s="28" t="s">
        <v>1085</v>
      </c>
      <c r="D409" s="27" t="s">
        <v>1086</v>
      </c>
      <c r="E409" s="28" cm="1">
        <f ca="1" t="array" ref="E409">SUMPRODUCT(--ISNUMBER(SEARCH(MID(C409,ROW(INDIRECT("1:"&amp;LEN(C409))),1),全球排名!D407)))</f>
        <v>25</v>
      </c>
      <c r="F409" s="29" t="s">
        <v>12370</v>
      </c>
      <c r="G409" s="29" t="s">
        <v>464</v>
      </c>
      <c r="H409" s="30" t="s">
        <v>11571</v>
      </c>
      <c r="I409" s="30" t="s">
        <v>11587</v>
      </c>
      <c r="J409" s="30" t="s">
        <v>11568</v>
      </c>
      <c r="K409" s="30">
        <v>5</v>
      </c>
      <c r="L409" s="30" t="s">
        <v>11573</v>
      </c>
      <c r="M409" s="38">
        <v>24.2</v>
      </c>
      <c r="N409" s="3" t="s">
        <v>11628</v>
      </c>
      <c r="O409" s="38">
        <v>60.4</v>
      </c>
      <c r="P409" s="3" t="s">
        <v>11598</v>
      </c>
      <c r="Q409" s="38">
        <v>12.1</v>
      </c>
      <c r="R409" s="3" t="s">
        <v>11619</v>
      </c>
      <c r="S409" s="38">
        <v>13.3</v>
      </c>
      <c r="T409" s="3" t="s">
        <v>12432</v>
      </c>
      <c r="U409" s="38">
        <v>7.3</v>
      </c>
      <c r="V409" s="3" t="s">
        <v>11619</v>
      </c>
      <c r="W409" s="38">
        <v>18.3</v>
      </c>
      <c r="X409" s="3" t="s">
        <v>12144</v>
      </c>
      <c r="Y409" s="38">
        <v>37.2</v>
      </c>
      <c r="Z409" s="3" t="s">
        <v>11902</v>
      </c>
      <c r="AA409" s="3">
        <v>23</v>
      </c>
      <c r="AB409" s="3" t="s">
        <v>11866</v>
      </c>
      <c r="AC409" s="3">
        <v>63.1</v>
      </c>
      <c r="AD409" s="3" t="s">
        <v>11982</v>
      </c>
      <c r="AE409" s="45">
        <v>27.6</v>
      </c>
    </row>
    <row r="410" ht="29.1" customHeight="1" spans="1:31">
      <c r="A410" s="26" t="s">
        <v>12225</v>
      </c>
      <c r="B410" s="27" t="s">
        <v>1086</v>
      </c>
      <c r="C410" s="28" t="s">
        <v>1823</v>
      </c>
      <c r="D410" s="27" t="s">
        <v>1086</v>
      </c>
      <c r="E410" s="28" cm="1">
        <f ca="1" t="array" ref="E410">SUMPRODUCT(--ISNUMBER(SEARCH(MID(C410,ROW(INDIRECT("1:"&amp;LEN(C410))),1),全球排名!D408)))</f>
        <v>31</v>
      </c>
      <c r="F410" s="29" t="s">
        <v>11566</v>
      </c>
      <c r="G410" s="29" t="s">
        <v>40</v>
      </c>
      <c r="H410" s="30" t="s">
        <v>11571</v>
      </c>
      <c r="I410" s="30" t="s">
        <v>11572</v>
      </c>
      <c r="J410" s="30" t="s">
        <v>11568</v>
      </c>
      <c r="K410" s="30">
        <v>4</v>
      </c>
      <c r="L410" s="30" t="s">
        <v>11573</v>
      </c>
      <c r="M410" s="38">
        <v>17.5</v>
      </c>
      <c r="N410" s="3" t="s">
        <v>12210</v>
      </c>
      <c r="O410" s="38">
        <v>7</v>
      </c>
      <c r="P410" s="3" t="s">
        <v>11949</v>
      </c>
      <c r="Q410" s="38">
        <v>6.7</v>
      </c>
      <c r="R410" s="3" t="s">
        <v>11619</v>
      </c>
      <c r="S410" s="38">
        <v>59.9</v>
      </c>
      <c r="T410" s="3" t="s">
        <v>288</v>
      </c>
      <c r="U410" s="38">
        <v>63</v>
      </c>
      <c r="V410" s="3" t="s">
        <v>12096</v>
      </c>
      <c r="W410" s="38">
        <v>9.1</v>
      </c>
      <c r="X410" s="3" t="s">
        <v>11619</v>
      </c>
      <c r="Y410" s="38">
        <v>45.1</v>
      </c>
      <c r="Z410" s="3" t="s">
        <v>11800</v>
      </c>
      <c r="AA410" s="3">
        <v>10</v>
      </c>
      <c r="AB410" s="3" t="s">
        <v>11619</v>
      </c>
      <c r="AC410" s="3">
        <v>46.6</v>
      </c>
      <c r="AD410" s="3" t="s">
        <v>12312</v>
      </c>
      <c r="AE410" s="45">
        <v>27.6</v>
      </c>
    </row>
    <row r="411" ht="29.1" customHeight="1" spans="1:31">
      <c r="A411" s="26" t="s">
        <v>12320</v>
      </c>
      <c r="B411" s="27" t="s">
        <v>1086</v>
      </c>
      <c r="C411" s="28" t="s">
        <v>10526</v>
      </c>
      <c r="D411" s="27" t="s">
        <v>1086</v>
      </c>
      <c r="E411" s="28" cm="1">
        <f ca="1" t="array" ref="E411">SUMPRODUCT(--ISNUMBER(SEARCH(MID(C411,ROW(INDIRECT("1:"&amp;LEN(C411))),1),全球排名!D409)))</f>
        <v>23</v>
      </c>
      <c r="F411" s="29" t="s">
        <v>12447</v>
      </c>
      <c r="G411" s="29" t="s">
        <v>2624</v>
      </c>
      <c r="H411" s="30" t="s">
        <v>11592</v>
      </c>
      <c r="I411" s="30" t="s">
        <v>11572</v>
      </c>
      <c r="J411" s="30" t="s">
        <v>7220</v>
      </c>
      <c r="K411" s="30">
        <v>5</v>
      </c>
      <c r="L411" s="30" t="s">
        <v>11573</v>
      </c>
      <c r="M411" s="38">
        <v>34.4</v>
      </c>
      <c r="N411" s="3" t="s">
        <v>2221</v>
      </c>
      <c r="O411" s="38">
        <v>58.9</v>
      </c>
      <c r="P411" s="3" t="s">
        <v>250</v>
      </c>
      <c r="Q411" s="38">
        <v>38</v>
      </c>
      <c r="R411" s="3" t="s">
        <v>11743</v>
      </c>
      <c r="S411" s="38">
        <v>1.9</v>
      </c>
      <c r="T411" s="3" t="s">
        <v>11619</v>
      </c>
      <c r="U411" s="38">
        <v>1.6</v>
      </c>
      <c r="V411" s="3" t="s">
        <v>11619</v>
      </c>
      <c r="W411" s="38">
        <v>1.1</v>
      </c>
      <c r="X411" s="3" t="s">
        <v>11619</v>
      </c>
      <c r="Y411" s="38">
        <v>9.3</v>
      </c>
      <c r="Z411" s="3" t="s">
        <v>12448</v>
      </c>
      <c r="AA411" s="3">
        <v>35.3</v>
      </c>
      <c r="AB411" s="3" t="s">
        <v>2478</v>
      </c>
      <c r="AC411" s="3">
        <v>38.7</v>
      </c>
      <c r="AD411" s="3" t="s">
        <v>12419</v>
      </c>
      <c r="AE411" s="45">
        <v>27.6</v>
      </c>
    </row>
    <row r="412" ht="29.1" customHeight="1" spans="1:31">
      <c r="A412" s="26" t="s">
        <v>12449</v>
      </c>
      <c r="B412" s="27" t="s">
        <v>1860</v>
      </c>
      <c r="C412" s="28" t="s">
        <v>12450</v>
      </c>
      <c r="D412" s="27" t="s">
        <v>1860</v>
      </c>
      <c r="E412" s="28" cm="1">
        <f ca="1" t="array" ref="E412">SUMPRODUCT(--ISNUMBER(SEARCH(MID(C412,ROW(INDIRECT("1:"&amp;LEN(C412))),1),全球排名!D410)))</f>
        <v>25</v>
      </c>
      <c r="F412" s="29" t="s">
        <v>11805</v>
      </c>
      <c r="G412" s="29" t="s">
        <v>711</v>
      </c>
      <c r="H412" s="30" t="s">
        <v>11571</v>
      </c>
      <c r="I412" s="30" t="s">
        <v>7183</v>
      </c>
      <c r="J412" s="30" t="s">
        <v>11568</v>
      </c>
      <c r="K412" s="30">
        <v>2</v>
      </c>
      <c r="L412" s="30" t="s">
        <v>11573</v>
      </c>
      <c r="M412" s="38">
        <v>19.3</v>
      </c>
      <c r="N412" s="3" t="s">
        <v>1125</v>
      </c>
      <c r="O412" s="38">
        <v>11.7</v>
      </c>
      <c r="P412" s="3" t="s">
        <v>11949</v>
      </c>
      <c r="Q412" s="38">
        <v>10.3</v>
      </c>
      <c r="R412" s="3" t="s">
        <v>11619</v>
      </c>
      <c r="S412" s="38">
        <v>18.5</v>
      </c>
      <c r="T412" s="3" t="s">
        <v>12246</v>
      </c>
      <c r="U412" s="38">
        <v>100</v>
      </c>
      <c r="V412" s="3" t="s">
        <v>220</v>
      </c>
      <c r="W412" s="38">
        <v>99.3</v>
      </c>
      <c r="X412" s="3" t="s">
        <v>11676</v>
      </c>
      <c r="Y412" s="38">
        <v>12</v>
      </c>
      <c r="Z412" s="3" t="s">
        <v>11714</v>
      </c>
      <c r="AA412" s="3">
        <v>19.3</v>
      </c>
      <c r="AB412" s="3" t="s">
        <v>12403</v>
      </c>
      <c r="AC412" s="3">
        <v>71.5</v>
      </c>
      <c r="AD412" s="3" t="s">
        <v>12043</v>
      </c>
      <c r="AE412" s="45">
        <v>27.4</v>
      </c>
    </row>
    <row r="413" ht="29.1" customHeight="1" spans="1:31">
      <c r="A413" s="26" t="s">
        <v>12451</v>
      </c>
      <c r="B413" s="27" t="s">
        <v>1860</v>
      </c>
      <c r="C413" s="28" t="s">
        <v>1859</v>
      </c>
      <c r="D413" s="27" t="s">
        <v>1860</v>
      </c>
      <c r="E413" s="28" cm="1">
        <f ca="1" t="array" ref="E413">SUMPRODUCT(--ISNUMBER(SEARCH(MID(C413,ROW(INDIRECT("1:"&amp;LEN(C413))),1),全球排名!D411)))</f>
        <v>15</v>
      </c>
      <c r="F413" s="29" t="s">
        <v>7021</v>
      </c>
      <c r="G413" s="29" t="s">
        <v>642</v>
      </c>
      <c r="H413" s="30" t="s">
        <v>11571</v>
      </c>
      <c r="I413" s="30" t="s">
        <v>11572</v>
      </c>
      <c r="J413" s="30" t="s">
        <v>11568</v>
      </c>
      <c r="K413" s="30">
        <v>5</v>
      </c>
      <c r="L413" s="30" t="s">
        <v>11573</v>
      </c>
      <c r="M413" s="38">
        <v>36.1</v>
      </c>
      <c r="N413" s="3" t="s">
        <v>12087</v>
      </c>
      <c r="O413" s="38">
        <v>28.2</v>
      </c>
      <c r="P413" s="3" t="s">
        <v>11764</v>
      </c>
      <c r="Q413" s="38">
        <v>3.9</v>
      </c>
      <c r="R413" s="3" t="s">
        <v>11619</v>
      </c>
      <c r="S413" s="38">
        <v>22.5</v>
      </c>
      <c r="T413" s="3" t="s">
        <v>11740</v>
      </c>
      <c r="U413" s="38">
        <v>1.4</v>
      </c>
      <c r="V413" s="3" t="s">
        <v>11619</v>
      </c>
      <c r="W413" s="38">
        <v>1.7</v>
      </c>
      <c r="X413" s="3" t="s">
        <v>11619</v>
      </c>
      <c r="Y413" s="38">
        <v>24.7</v>
      </c>
      <c r="Z413" s="3" t="s">
        <v>12118</v>
      </c>
      <c r="AA413" s="3">
        <v>91.4</v>
      </c>
      <c r="AB413" s="3" t="s">
        <v>11669</v>
      </c>
      <c r="AC413" s="3">
        <v>31</v>
      </c>
      <c r="AD413" s="3" t="s">
        <v>11776</v>
      </c>
      <c r="AE413" s="45">
        <v>27.4</v>
      </c>
    </row>
    <row r="414" ht="29.1" customHeight="1" spans="1:31">
      <c r="A414" s="26" t="s">
        <v>12435</v>
      </c>
      <c r="B414" s="27" t="s">
        <v>12021</v>
      </c>
      <c r="C414" s="28" t="s">
        <v>8908</v>
      </c>
      <c r="D414" s="27" t="s">
        <v>12021</v>
      </c>
      <c r="E414" s="28" cm="1">
        <f ca="1" t="array" ref="E414">SUMPRODUCT(--ISNUMBER(SEARCH(MID(C414,ROW(INDIRECT("1:"&amp;LEN(C414))),1),全球排名!D412)))</f>
        <v>23</v>
      </c>
      <c r="F414" s="29" t="s">
        <v>11566</v>
      </c>
      <c r="G414" s="29" t="s">
        <v>40</v>
      </c>
      <c r="H414" s="30" t="s">
        <v>11571</v>
      </c>
      <c r="I414" s="30" t="s">
        <v>7183</v>
      </c>
      <c r="J414" s="30" t="s">
        <v>11568</v>
      </c>
      <c r="K414" s="30">
        <v>5</v>
      </c>
      <c r="L414" s="30" t="s">
        <v>11573</v>
      </c>
      <c r="M414" s="38">
        <v>18.8</v>
      </c>
      <c r="N414" s="3" t="s">
        <v>11872</v>
      </c>
      <c r="O414" s="38">
        <v>18.2</v>
      </c>
      <c r="P414" s="3" t="s">
        <v>12199</v>
      </c>
      <c r="Q414" s="38">
        <v>56.8</v>
      </c>
      <c r="R414" s="3" t="s">
        <v>11818</v>
      </c>
      <c r="S414" s="38">
        <v>20.3</v>
      </c>
      <c r="T414" s="3" t="s">
        <v>12338</v>
      </c>
      <c r="U414" s="38">
        <v>12.3</v>
      </c>
      <c r="V414" s="3" t="s">
        <v>11619</v>
      </c>
      <c r="W414" s="38">
        <v>4.2</v>
      </c>
      <c r="X414" s="3" t="s">
        <v>11619</v>
      </c>
      <c r="Y414" s="38">
        <v>54.9</v>
      </c>
      <c r="Z414" s="3" t="s">
        <v>11783</v>
      </c>
      <c r="AA414" s="3">
        <v>15</v>
      </c>
      <c r="AB414" s="3" t="s">
        <v>12405</v>
      </c>
      <c r="AC414" s="3">
        <v>97.7</v>
      </c>
      <c r="AD414" s="3" t="s">
        <v>2361</v>
      </c>
      <c r="AE414" s="45">
        <v>27.3</v>
      </c>
    </row>
    <row r="415" ht="29.1" customHeight="1" spans="1:31">
      <c r="A415" s="26" t="s">
        <v>12452</v>
      </c>
      <c r="B415" s="27" t="s">
        <v>1961</v>
      </c>
      <c r="C415" s="28" t="s">
        <v>12453</v>
      </c>
      <c r="D415" s="27" t="s">
        <v>1961</v>
      </c>
      <c r="E415" s="28" cm="1">
        <f ca="1" t="array" ref="E415">SUMPRODUCT(--ISNUMBER(SEARCH(MID(C415,ROW(INDIRECT("1:"&amp;LEN(C415))),1),全球排名!D413)))</f>
        <v>24</v>
      </c>
      <c r="F415" s="29" t="s">
        <v>11915</v>
      </c>
      <c r="G415" s="29" t="s">
        <v>883</v>
      </c>
      <c r="H415" s="30" t="s">
        <v>11571</v>
      </c>
      <c r="I415" s="30" t="s">
        <v>11572</v>
      </c>
      <c r="J415" s="30" t="s">
        <v>7220</v>
      </c>
      <c r="K415" s="30">
        <v>5</v>
      </c>
      <c r="L415" s="30" t="s">
        <v>11573</v>
      </c>
      <c r="M415" s="38">
        <v>43.3</v>
      </c>
      <c r="N415" s="3" t="s">
        <v>12115</v>
      </c>
      <c r="O415" s="38">
        <v>72.9</v>
      </c>
      <c r="P415" s="3" t="s">
        <v>11832</v>
      </c>
      <c r="Q415" s="38">
        <v>8.7</v>
      </c>
      <c r="R415" s="3" t="s">
        <v>11619</v>
      </c>
      <c r="S415" s="38">
        <v>4</v>
      </c>
      <c r="T415" s="3" t="s">
        <v>11619</v>
      </c>
      <c r="U415" s="38">
        <v>6.6</v>
      </c>
      <c r="V415" s="3" t="s">
        <v>11619</v>
      </c>
      <c r="W415" s="38">
        <v>2.2</v>
      </c>
      <c r="X415" s="3" t="s">
        <v>11619</v>
      </c>
      <c r="Y415" s="38">
        <v>7.3</v>
      </c>
      <c r="Z415" s="3" t="s">
        <v>11619</v>
      </c>
      <c r="AA415" s="3">
        <v>4</v>
      </c>
      <c r="AB415" s="3" t="s">
        <v>11619</v>
      </c>
      <c r="AC415" s="3">
        <v>12.9</v>
      </c>
      <c r="AD415" s="3" t="s">
        <v>11714</v>
      </c>
      <c r="AE415" s="45">
        <v>27.2</v>
      </c>
    </row>
    <row r="416" ht="29.1" customHeight="1" spans="1:31">
      <c r="A416" s="26" t="s">
        <v>12377</v>
      </c>
      <c r="B416" s="27" t="s">
        <v>1961</v>
      </c>
      <c r="C416" s="28" t="s">
        <v>1960</v>
      </c>
      <c r="D416" s="27" t="s">
        <v>1961</v>
      </c>
      <c r="E416" s="28" cm="1">
        <f ca="1" t="array" ref="E416">SUMPRODUCT(--ISNUMBER(SEARCH(MID(C416,ROW(INDIRECT("1:"&amp;LEN(C416))),1),全球排名!D414)))</f>
        <v>17</v>
      </c>
      <c r="F416" s="29" t="s">
        <v>11566</v>
      </c>
      <c r="G416" s="29" t="s">
        <v>40</v>
      </c>
      <c r="H416" s="30" t="s">
        <v>11571</v>
      </c>
      <c r="I416" s="30" t="s">
        <v>11572</v>
      </c>
      <c r="J416" s="30" t="s">
        <v>11568</v>
      </c>
      <c r="K416" s="30">
        <v>5</v>
      </c>
      <c r="L416" s="30" t="s">
        <v>11573</v>
      </c>
      <c r="M416" s="38">
        <v>15.1</v>
      </c>
      <c r="N416" s="3" t="s">
        <v>12315</v>
      </c>
      <c r="O416" s="38">
        <v>13.3</v>
      </c>
      <c r="P416" s="3" t="s">
        <v>11949</v>
      </c>
      <c r="Q416" s="38">
        <v>83.6</v>
      </c>
      <c r="R416" s="3" t="s">
        <v>170</v>
      </c>
      <c r="S416" s="38">
        <v>9</v>
      </c>
      <c r="T416" s="3" t="s">
        <v>11619</v>
      </c>
      <c r="U416" s="38">
        <v>72.6</v>
      </c>
      <c r="V416" s="3" t="s">
        <v>1732</v>
      </c>
      <c r="W416" s="38">
        <v>7.8</v>
      </c>
      <c r="X416" s="3" t="s">
        <v>11619</v>
      </c>
      <c r="Y416" s="38">
        <v>35.7</v>
      </c>
      <c r="Z416" s="3" t="s">
        <v>12159</v>
      </c>
      <c r="AA416" s="3">
        <v>23.5</v>
      </c>
      <c r="AB416" s="3" t="s">
        <v>12039</v>
      </c>
      <c r="AC416" s="3">
        <v>71.8</v>
      </c>
      <c r="AD416" s="3" t="s">
        <v>11712</v>
      </c>
      <c r="AE416" s="45">
        <v>27.2</v>
      </c>
    </row>
    <row r="417" ht="29.1" customHeight="1" spans="1:31">
      <c r="A417" s="26" t="s">
        <v>12454</v>
      </c>
      <c r="B417" s="27" t="s">
        <v>1961</v>
      </c>
      <c r="C417" s="28" t="s">
        <v>2152</v>
      </c>
      <c r="D417" s="27" t="s">
        <v>1961</v>
      </c>
      <c r="E417" s="28" cm="1">
        <f ca="1" t="array" ref="E417">SUMPRODUCT(--ISNUMBER(SEARCH(MID(C417,ROW(INDIRECT("1:"&amp;LEN(C417))),1),全球排名!D415)))</f>
        <v>29</v>
      </c>
      <c r="F417" s="29" t="s">
        <v>8491</v>
      </c>
      <c r="G417" s="29" t="s">
        <v>121</v>
      </c>
      <c r="H417" s="30" t="s">
        <v>11567</v>
      </c>
      <c r="I417" s="30" t="s">
        <v>7183</v>
      </c>
      <c r="J417" s="30" t="s">
        <v>11568</v>
      </c>
      <c r="K417" s="30">
        <v>3</v>
      </c>
      <c r="L417" s="30" t="s">
        <v>11573</v>
      </c>
      <c r="M417" s="38">
        <v>8.5</v>
      </c>
      <c r="N417" s="3" t="s">
        <v>11949</v>
      </c>
      <c r="O417" s="38">
        <v>6.8</v>
      </c>
      <c r="P417" s="3" t="s">
        <v>11949</v>
      </c>
      <c r="Q417" s="38">
        <v>4.5</v>
      </c>
      <c r="R417" s="3" t="s">
        <v>11619</v>
      </c>
      <c r="S417" s="38">
        <v>59.6</v>
      </c>
      <c r="T417" s="3" t="s">
        <v>12162</v>
      </c>
      <c r="U417" s="38">
        <v>76.1</v>
      </c>
      <c r="V417" s="3" t="s">
        <v>2469</v>
      </c>
      <c r="W417" s="38">
        <v>26.3</v>
      </c>
      <c r="X417" s="3" t="s">
        <v>12005</v>
      </c>
      <c r="Y417" s="38">
        <v>60.6</v>
      </c>
      <c r="Z417" s="3" t="s">
        <v>12087</v>
      </c>
      <c r="AA417" s="3">
        <v>12</v>
      </c>
      <c r="AB417" s="3" t="s">
        <v>11619</v>
      </c>
      <c r="AC417" s="3">
        <v>51.2</v>
      </c>
      <c r="AD417" s="3" t="s">
        <v>12258</v>
      </c>
      <c r="AE417" s="45">
        <v>27.2</v>
      </c>
    </row>
    <row r="418" ht="29.1" customHeight="1" spans="1:31">
      <c r="A418" s="26" t="s">
        <v>12131</v>
      </c>
      <c r="B418" s="27" t="s">
        <v>1404</v>
      </c>
      <c r="C418" s="28" t="s">
        <v>1403</v>
      </c>
      <c r="D418" s="27" t="s">
        <v>1404</v>
      </c>
      <c r="E418" s="28" cm="1">
        <f ca="1" t="array" ref="E418">SUMPRODUCT(--ISNUMBER(SEARCH(MID(C418,ROW(INDIRECT("1:"&amp;LEN(C418))),1),全球排名!D416)))</f>
        <v>22</v>
      </c>
      <c r="F418" s="29" t="s">
        <v>11570</v>
      </c>
      <c r="G418" s="29" t="s">
        <v>36</v>
      </c>
      <c r="H418" s="30" t="s">
        <v>11571</v>
      </c>
      <c r="I418" s="30" t="s">
        <v>7183</v>
      </c>
      <c r="J418" s="30" t="s">
        <v>7220</v>
      </c>
      <c r="K418" s="30">
        <v>3</v>
      </c>
      <c r="L418" s="30" t="s">
        <v>11573</v>
      </c>
      <c r="M418" s="38">
        <v>28.9</v>
      </c>
      <c r="N418" s="3" t="s">
        <v>11993</v>
      </c>
      <c r="O418" s="38">
        <v>29.7</v>
      </c>
      <c r="P418" s="3" t="s">
        <v>12150</v>
      </c>
      <c r="Q418" s="38">
        <v>13.8</v>
      </c>
      <c r="R418" s="3" t="s">
        <v>11619</v>
      </c>
      <c r="S418" s="38">
        <v>8.4</v>
      </c>
      <c r="T418" s="3" t="s">
        <v>11619</v>
      </c>
      <c r="U418" s="38">
        <v>68.8</v>
      </c>
      <c r="V418" s="3" t="s">
        <v>11784</v>
      </c>
      <c r="W418" s="38">
        <v>70.3</v>
      </c>
      <c r="X418" s="3" t="s">
        <v>12162</v>
      </c>
      <c r="Y418" s="38">
        <v>27.1</v>
      </c>
      <c r="Z418" s="3" t="s">
        <v>12442</v>
      </c>
      <c r="AA418" s="3">
        <v>18.4</v>
      </c>
      <c r="AB418" s="3" t="s">
        <v>12171</v>
      </c>
      <c r="AC418" s="3">
        <v>34.3</v>
      </c>
      <c r="AD418" s="3" t="s">
        <v>12455</v>
      </c>
      <c r="AE418" s="45">
        <v>27.1</v>
      </c>
    </row>
    <row r="419" ht="29.1" customHeight="1" spans="1:31">
      <c r="A419" s="26" t="s">
        <v>12456</v>
      </c>
      <c r="B419" s="27" t="s">
        <v>1404</v>
      </c>
      <c r="C419" s="28" t="s">
        <v>1479</v>
      </c>
      <c r="D419" s="27" t="s">
        <v>1404</v>
      </c>
      <c r="E419" s="28" cm="1">
        <f ca="1" t="array" ref="E419">SUMPRODUCT(--ISNUMBER(SEARCH(MID(C419,ROW(INDIRECT("1:"&amp;LEN(C419))),1),全球排名!D417)))</f>
        <v>29</v>
      </c>
      <c r="F419" s="29" t="s">
        <v>11570</v>
      </c>
      <c r="G419" s="29" t="s">
        <v>36</v>
      </c>
      <c r="H419" s="30" t="s">
        <v>11567</v>
      </c>
      <c r="I419" s="30" t="s">
        <v>7183</v>
      </c>
      <c r="J419" s="30" t="s">
        <v>11568</v>
      </c>
      <c r="K419" s="30">
        <v>5</v>
      </c>
      <c r="L419" s="30" t="s">
        <v>11573</v>
      </c>
      <c r="M419" s="38">
        <v>16</v>
      </c>
      <c r="N419" s="3" t="s">
        <v>11842</v>
      </c>
      <c r="O419" s="38">
        <v>5.7</v>
      </c>
      <c r="P419" s="3" t="s">
        <v>11949</v>
      </c>
      <c r="Q419" s="38">
        <v>13.7</v>
      </c>
      <c r="R419" s="3" t="s">
        <v>11619</v>
      </c>
      <c r="S419" s="38">
        <v>36.3</v>
      </c>
      <c r="T419" s="3" t="s">
        <v>12278</v>
      </c>
      <c r="U419" s="38">
        <v>94.4</v>
      </c>
      <c r="V419" s="3" t="s">
        <v>11639</v>
      </c>
      <c r="W419" s="38">
        <v>88.7</v>
      </c>
      <c r="X419" s="3" t="s">
        <v>11835</v>
      </c>
      <c r="Y419" s="38">
        <v>23.7</v>
      </c>
      <c r="Z419" s="3" t="s">
        <v>12110</v>
      </c>
      <c r="AA419" s="3">
        <v>11.1</v>
      </c>
      <c r="AB419" s="3" t="s">
        <v>11619</v>
      </c>
      <c r="AC419" s="3">
        <v>38.1</v>
      </c>
      <c r="AD419" s="3" t="s">
        <v>11831</v>
      </c>
      <c r="AE419" s="45">
        <v>27.1</v>
      </c>
    </row>
    <row r="420" ht="29.1" customHeight="1" spans="1:31">
      <c r="A420" s="26" t="s">
        <v>12457</v>
      </c>
      <c r="B420" s="27" t="s">
        <v>1099</v>
      </c>
      <c r="C420" s="28" t="s">
        <v>1098</v>
      </c>
      <c r="D420" s="27" t="s">
        <v>1099</v>
      </c>
      <c r="E420" s="28" cm="1">
        <f ca="1" t="array" ref="E420">SUMPRODUCT(--ISNUMBER(SEARCH(MID(C420,ROW(INDIRECT("1:"&amp;LEN(C420))),1),全球排名!D418)))</f>
        <v>18</v>
      </c>
      <c r="F420" s="29" t="s">
        <v>8491</v>
      </c>
      <c r="G420" s="29" t="s">
        <v>121</v>
      </c>
      <c r="H420" s="30" t="s">
        <v>11567</v>
      </c>
      <c r="I420" s="30" t="s">
        <v>11572</v>
      </c>
      <c r="J420" s="30" t="s">
        <v>11568</v>
      </c>
      <c r="K420" s="30">
        <v>4</v>
      </c>
      <c r="L420" s="30" t="s">
        <v>11573</v>
      </c>
      <c r="M420" s="38">
        <v>15.4</v>
      </c>
      <c r="N420" s="3" t="s">
        <v>12328</v>
      </c>
      <c r="O420" s="38">
        <v>8.7</v>
      </c>
      <c r="P420" s="3" t="s">
        <v>11949</v>
      </c>
      <c r="Q420" s="38">
        <v>14.1</v>
      </c>
      <c r="R420" s="3" t="s">
        <v>11619</v>
      </c>
      <c r="S420" s="38">
        <v>51.1</v>
      </c>
      <c r="T420" s="3" t="s">
        <v>324</v>
      </c>
      <c r="U420" s="38">
        <v>42</v>
      </c>
      <c r="V420" s="3" t="s">
        <v>11739</v>
      </c>
      <c r="W420" s="38">
        <v>13.5</v>
      </c>
      <c r="X420" s="3" t="s">
        <v>12458</v>
      </c>
      <c r="Y420" s="38">
        <v>42.5</v>
      </c>
      <c r="Z420" s="3" t="s">
        <v>12039</v>
      </c>
      <c r="AA420" s="3">
        <v>9</v>
      </c>
      <c r="AB420" s="3" t="s">
        <v>11619</v>
      </c>
      <c r="AC420" s="3">
        <v>83.3</v>
      </c>
      <c r="AD420" s="3" t="s">
        <v>11598</v>
      </c>
      <c r="AE420" s="45">
        <v>27</v>
      </c>
    </row>
    <row r="421" ht="29.1" customHeight="1" spans="1:31">
      <c r="A421" s="26" t="s">
        <v>12305</v>
      </c>
      <c r="B421" s="27" t="s">
        <v>1099</v>
      </c>
      <c r="C421" s="28" t="s">
        <v>12459</v>
      </c>
      <c r="D421" s="27" t="s">
        <v>1099</v>
      </c>
      <c r="E421" s="28" cm="1">
        <f ca="1" t="array" ref="E421">SUMPRODUCT(--ISNUMBER(SEARCH(MID(C421,ROW(INDIRECT("1:"&amp;LEN(C421))),1),全球排名!D419)))</f>
        <v>56</v>
      </c>
      <c r="F421" s="29" t="s">
        <v>11863</v>
      </c>
      <c r="G421" s="29" t="s">
        <v>373</v>
      </c>
      <c r="H421" s="30" t="s">
        <v>11567</v>
      </c>
      <c r="I421" s="30" t="s">
        <v>11587</v>
      </c>
      <c r="J421" s="30" t="s">
        <v>11568</v>
      </c>
      <c r="K421" s="30">
        <v>4</v>
      </c>
      <c r="L421" s="30" t="s">
        <v>11573</v>
      </c>
      <c r="M421" s="38">
        <v>19.8</v>
      </c>
      <c r="N421" s="3" t="s">
        <v>12170</v>
      </c>
      <c r="O421" s="38">
        <v>19.9</v>
      </c>
      <c r="P421" s="3" t="s">
        <v>11682</v>
      </c>
      <c r="Q421" s="38">
        <v>96</v>
      </c>
      <c r="R421" s="3" t="s">
        <v>85</v>
      </c>
      <c r="S421" s="38">
        <v>16</v>
      </c>
      <c r="T421" s="3" t="s">
        <v>12185</v>
      </c>
      <c r="U421" s="38">
        <v>31.4</v>
      </c>
      <c r="V421" s="3" t="s">
        <v>1292</v>
      </c>
      <c r="W421" s="38">
        <v>53.1</v>
      </c>
      <c r="X421" s="3" t="s">
        <v>11941</v>
      </c>
      <c r="Y421" s="38">
        <v>5.4</v>
      </c>
      <c r="Z421" s="3" t="s">
        <v>11619</v>
      </c>
      <c r="AA421" s="3">
        <v>15.7</v>
      </c>
      <c r="AB421" s="3" t="s">
        <v>12179</v>
      </c>
      <c r="AC421" s="3">
        <v>1.2</v>
      </c>
      <c r="AD421" s="3" t="s">
        <v>11619</v>
      </c>
      <c r="AE421" s="45">
        <v>27</v>
      </c>
    </row>
    <row r="422" ht="29.1" customHeight="1" spans="1:31">
      <c r="A422" s="26" t="s">
        <v>12166</v>
      </c>
      <c r="B422" s="27" t="s">
        <v>1099</v>
      </c>
      <c r="C422" s="28" t="s">
        <v>12460</v>
      </c>
      <c r="D422" s="27" t="s">
        <v>1099</v>
      </c>
      <c r="E422" s="28" cm="1">
        <f ca="1" t="array" ref="E422">SUMPRODUCT(--ISNUMBER(SEARCH(MID(C422,ROW(INDIRECT("1:"&amp;LEN(C422))),1),全球排名!D420)))</f>
        <v>28</v>
      </c>
      <c r="F422" s="29" t="s">
        <v>12414</v>
      </c>
      <c r="G422" s="29" t="s">
        <v>624</v>
      </c>
      <c r="H422" s="30" t="s">
        <v>11567</v>
      </c>
      <c r="I422" s="30" t="s">
        <v>7183</v>
      </c>
      <c r="J422" s="30" t="s">
        <v>7220</v>
      </c>
      <c r="K422" s="30">
        <v>5</v>
      </c>
      <c r="L422" s="30" t="s">
        <v>11569</v>
      </c>
      <c r="M422" s="38">
        <v>30.3</v>
      </c>
      <c r="N422" s="3" t="s">
        <v>12037</v>
      </c>
      <c r="O422" s="38">
        <v>23.8</v>
      </c>
      <c r="P422" s="3" t="s">
        <v>12127</v>
      </c>
      <c r="Q422" s="38">
        <v>42.8</v>
      </c>
      <c r="R422" s="3" t="s">
        <v>12398</v>
      </c>
      <c r="S422" s="38">
        <v>4.6</v>
      </c>
      <c r="T422" s="3" t="s">
        <v>11619</v>
      </c>
      <c r="U422" s="38">
        <v>97.9</v>
      </c>
      <c r="V422" s="3" t="s">
        <v>263</v>
      </c>
      <c r="W422" s="38">
        <v>3.9</v>
      </c>
      <c r="X422" s="3" t="s">
        <v>11619</v>
      </c>
      <c r="Y422" s="38">
        <v>1.4</v>
      </c>
      <c r="Z422" s="3" t="s">
        <v>11619</v>
      </c>
      <c r="AA422" s="3">
        <v>63.3</v>
      </c>
      <c r="AB422" s="3" t="s">
        <v>11832</v>
      </c>
      <c r="AC422" s="3">
        <v>16.3</v>
      </c>
      <c r="AD422" s="3" t="s">
        <v>12294</v>
      </c>
      <c r="AE422" s="45">
        <v>27</v>
      </c>
    </row>
    <row r="423" ht="29.1" customHeight="1" spans="1:31">
      <c r="A423" s="26" t="s">
        <v>12282</v>
      </c>
      <c r="B423" s="27" t="s">
        <v>1673</v>
      </c>
      <c r="C423" s="28" t="s">
        <v>1672</v>
      </c>
      <c r="D423" s="27" t="s">
        <v>1673</v>
      </c>
      <c r="E423" s="28" cm="1">
        <f ca="1" t="array" ref="E423">SUMPRODUCT(--ISNUMBER(SEARCH(MID(C423,ROW(INDIRECT("1:"&amp;LEN(C423))),1),全球排名!D421)))</f>
        <v>20</v>
      </c>
      <c r="F423" s="29" t="s">
        <v>11863</v>
      </c>
      <c r="G423" s="29" t="s">
        <v>373</v>
      </c>
      <c r="H423" s="30" t="s">
        <v>11567</v>
      </c>
      <c r="I423" s="30" t="s">
        <v>7183</v>
      </c>
      <c r="J423" s="30" t="s">
        <v>11568</v>
      </c>
      <c r="K423" s="30">
        <v>5</v>
      </c>
      <c r="L423" s="30" t="s">
        <v>11573</v>
      </c>
      <c r="M423" s="38">
        <v>23.1</v>
      </c>
      <c r="N423" s="3" t="s">
        <v>11911</v>
      </c>
      <c r="O423" s="38">
        <v>10.9</v>
      </c>
      <c r="P423" s="3" t="s">
        <v>11949</v>
      </c>
      <c r="Q423" s="38">
        <v>99.4</v>
      </c>
      <c r="R423" s="3" t="s">
        <v>2411</v>
      </c>
      <c r="S423" s="38">
        <v>5.1</v>
      </c>
      <c r="T423" s="3" t="s">
        <v>11619</v>
      </c>
      <c r="U423" s="38">
        <v>23.7</v>
      </c>
      <c r="V423" s="3" t="s">
        <v>12044</v>
      </c>
      <c r="W423" s="38">
        <v>91.5</v>
      </c>
      <c r="X423" s="3" t="s">
        <v>605</v>
      </c>
      <c r="Y423" s="38">
        <v>23.4</v>
      </c>
      <c r="Z423" s="3" t="s">
        <v>12335</v>
      </c>
      <c r="AA423" s="3">
        <v>7.3</v>
      </c>
      <c r="AB423" s="3" t="s">
        <v>11619</v>
      </c>
      <c r="AC423" s="3">
        <v>3</v>
      </c>
      <c r="AD423" s="3" t="s">
        <v>11619</v>
      </c>
      <c r="AE423" s="45">
        <v>26.9</v>
      </c>
    </row>
    <row r="424" ht="29.1" customHeight="1" spans="1:31">
      <c r="A424" s="26" t="s">
        <v>12461</v>
      </c>
      <c r="B424" s="27" t="s">
        <v>2300</v>
      </c>
      <c r="C424" s="28" t="s">
        <v>12462</v>
      </c>
      <c r="D424" s="27" t="s">
        <v>2300</v>
      </c>
      <c r="E424" s="28" cm="1">
        <f ca="1" t="array" ref="E424">SUMPRODUCT(--ISNUMBER(SEARCH(MID(C424,ROW(INDIRECT("1:"&amp;LEN(C424))),1),全球排名!D422)))</f>
        <v>4</v>
      </c>
      <c r="F424" s="29" t="s">
        <v>11860</v>
      </c>
      <c r="G424" s="29" t="s">
        <v>474</v>
      </c>
      <c r="H424" s="30" t="s">
        <v>11592</v>
      </c>
      <c r="I424" s="30" t="s">
        <v>11572</v>
      </c>
      <c r="J424" s="30" t="s">
        <v>11568</v>
      </c>
      <c r="K424" s="30">
        <v>3</v>
      </c>
      <c r="L424" s="30" t="s">
        <v>11573</v>
      </c>
      <c r="M424" s="38">
        <v>39.3</v>
      </c>
      <c r="N424" s="3" t="s">
        <v>11670</v>
      </c>
      <c r="O424" s="38">
        <v>34.6</v>
      </c>
      <c r="P424" s="3" t="s">
        <v>11784</v>
      </c>
      <c r="Q424" s="38">
        <v>15</v>
      </c>
      <c r="R424" s="3" t="s">
        <v>11619</v>
      </c>
      <c r="S424" s="38">
        <v>16.2</v>
      </c>
      <c r="T424" s="3" t="s">
        <v>12463</v>
      </c>
      <c r="U424" s="38">
        <v>6.2</v>
      </c>
      <c r="V424" s="3" t="s">
        <v>11619</v>
      </c>
      <c r="W424" s="38">
        <v>2.8</v>
      </c>
      <c r="X424" s="3" t="s">
        <v>11619</v>
      </c>
      <c r="Y424" s="38">
        <v>34.5</v>
      </c>
      <c r="Z424" s="3" t="s">
        <v>12095</v>
      </c>
      <c r="AA424" s="3">
        <v>5.7</v>
      </c>
      <c r="AB424" s="3" t="s">
        <v>11619</v>
      </c>
      <c r="AC424" s="3">
        <v>53.7</v>
      </c>
      <c r="AD424" s="3" t="s">
        <v>12037</v>
      </c>
      <c r="AE424" s="45">
        <v>26.8</v>
      </c>
    </row>
    <row r="425" ht="29.1" customHeight="1" spans="1:31">
      <c r="A425" s="26" t="s">
        <v>12417</v>
      </c>
      <c r="B425" s="27" t="s">
        <v>2300</v>
      </c>
      <c r="C425" s="28" t="s">
        <v>2299</v>
      </c>
      <c r="D425" s="27" t="s">
        <v>2300</v>
      </c>
      <c r="E425" s="28" cm="1">
        <f ca="1" t="array" ref="E425">SUMPRODUCT(--ISNUMBER(SEARCH(MID(C425,ROW(INDIRECT("1:"&amp;LEN(C425))),1),全球排名!D423)))</f>
        <v>25</v>
      </c>
      <c r="F425" s="29" t="s">
        <v>11566</v>
      </c>
      <c r="G425" s="29" t="s">
        <v>40</v>
      </c>
      <c r="H425" s="30" t="s">
        <v>11571</v>
      </c>
      <c r="I425" s="30" t="s">
        <v>11572</v>
      </c>
      <c r="J425" s="30" t="s">
        <v>11568</v>
      </c>
      <c r="K425" s="30">
        <v>5</v>
      </c>
      <c r="L425" s="30" t="s">
        <v>11573</v>
      </c>
      <c r="M425" s="38">
        <v>24.4</v>
      </c>
      <c r="N425" s="3" t="s">
        <v>11634</v>
      </c>
      <c r="O425" s="38">
        <v>17.9</v>
      </c>
      <c r="P425" s="3" t="s">
        <v>12187</v>
      </c>
      <c r="Q425" s="38">
        <v>16.2</v>
      </c>
      <c r="R425" s="3" t="s">
        <v>11619</v>
      </c>
      <c r="S425" s="38">
        <v>35.4</v>
      </c>
      <c r="T425" s="3" t="s">
        <v>11666</v>
      </c>
      <c r="U425" s="38">
        <v>50</v>
      </c>
      <c r="V425" s="3" t="s">
        <v>12286</v>
      </c>
      <c r="W425" s="38">
        <v>5.5</v>
      </c>
      <c r="X425" s="3" t="s">
        <v>11619</v>
      </c>
      <c r="Y425" s="38">
        <v>46.5</v>
      </c>
      <c r="Z425" s="3" t="s">
        <v>2042</v>
      </c>
      <c r="AA425" s="3">
        <v>11.1</v>
      </c>
      <c r="AB425" s="3" t="s">
        <v>11619</v>
      </c>
      <c r="AC425" s="3">
        <v>49.7</v>
      </c>
      <c r="AD425" s="3" t="s">
        <v>12198</v>
      </c>
      <c r="AE425" s="45">
        <v>26.8</v>
      </c>
    </row>
    <row r="426" ht="29.1" customHeight="1" spans="1:31">
      <c r="A426" s="26" t="s">
        <v>12259</v>
      </c>
      <c r="B426" s="27" t="s">
        <v>996</v>
      </c>
      <c r="C426" s="28" t="s">
        <v>995</v>
      </c>
      <c r="D426" s="27" t="s">
        <v>996</v>
      </c>
      <c r="E426" s="28" cm="1">
        <f ca="1" t="array" ref="E426">SUMPRODUCT(--ISNUMBER(SEARCH(MID(C426,ROW(INDIRECT("1:"&amp;LEN(C426))),1),全球排名!D424)))</f>
        <v>20</v>
      </c>
      <c r="F426" s="29" t="s">
        <v>11987</v>
      </c>
      <c r="G426" s="29" t="s">
        <v>298</v>
      </c>
      <c r="H426" s="30" t="s">
        <v>11567</v>
      </c>
      <c r="I426" s="30" t="s">
        <v>11587</v>
      </c>
      <c r="J426" s="30" t="s">
        <v>11568</v>
      </c>
      <c r="K426" s="30">
        <v>5</v>
      </c>
      <c r="L426" s="30" t="s">
        <v>11573</v>
      </c>
      <c r="M426" s="38">
        <v>14.5</v>
      </c>
      <c r="N426" s="3" t="s">
        <v>12464</v>
      </c>
      <c r="O426" s="38">
        <v>11</v>
      </c>
      <c r="P426" s="3" t="s">
        <v>11949</v>
      </c>
      <c r="Q426" s="38">
        <v>99.5</v>
      </c>
      <c r="R426" s="3" t="s">
        <v>11622</v>
      </c>
      <c r="S426" s="38">
        <v>13.6</v>
      </c>
      <c r="T426" s="3" t="s">
        <v>12423</v>
      </c>
      <c r="U426" s="38">
        <v>75</v>
      </c>
      <c r="V426" s="3" t="s">
        <v>324</v>
      </c>
      <c r="W426" s="38">
        <v>58.8</v>
      </c>
      <c r="X426" s="3" t="s">
        <v>11818</v>
      </c>
      <c r="Y426" s="38">
        <v>10.4</v>
      </c>
      <c r="Z426" s="3" t="s">
        <v>12423</v>
      </c>
      <c r="AA426" s="3">
        <v>13.6</v>
      </c>
      <c r="AB426" s="3" t="s">
        <v>11988</v>
      </c>
      <c r="AC426" s="3">
        <v>4.2</v>
      </c>
      <c r="AD426" s="3" t="s">
        <v>11619</v>
      </c>
      <c r="AE426" s="45">
        <v>26.7</v>
      </c>
    </row>
    <row r="427" ht="29.1" customHeight="1" spans="1:31">
      <c r="A427" s="26" t="s">
        <v>12175</v>
      </c>
      <c r="B427" s="27" t="s">
        <v>996</v>
      </c>
      <c r="C427" s="28" t="s">
        <v>1376</v>
      </c>
      <c r="D427" s="27" t="s">
        <v>996</v>
      </c>
      <c r="E427" s="28" cm="1">
        <f ca="1" t="array" ref="E427">SUMPRODUCT(--ISNUMBER(SEARCH(MID(C427,ROW(INDIRECT("1:"&amp;LEN(C427))),1),全球排名!D425)))</f>
        <v>25</v>
      </c>
      <c r="F427" s="29" t="s">
        <v>11863</v>
      </c>
      <c r="G427" s="29" t="s">
        <v>373</v>
      </c>
      <c r="H427" s="30" t="s">
        <v>11567</v>
      </c>
      <c r="I427" s="30" t="s">
        <v>7183</v>
      </c>
      <c r="J427" s="30" t="s">
        <v>11568</v>
      </c>
      <c r="K427" s="30">
        <v>4</v>
      </c>
      <c r="L427" s="30" t="s">
        <v>11573</v>
      </c>
      <c r="M427" s="38">
        <v>27.5</v>
      </c>
      <c r="N427" s="3" t="s">
        <v>11903</v>
      </c>
      <c r="O427" s="38">
        <v>14.4</v>
      </c>
      <c r="P427" s="3" t="s">
        <v>12372</v>
      </c>
      <c r="Q427" s="38">
        <v>93.5</v>
      </c>
      <c r="R427" s="3" t="s">
        <v>10072</v>
      </c>
      <c r="S427" s="38">
        <v>12.6</v>
      </c>
      <c r="T427" s="3" t="s">
        <v>12448</v>
      </c>
      <c r="U427" s="38">
        <v>6.7</v>
      </c>
      <c r="V427" s="3" t="s">
        <v>11619</v>
      </c>
      <c r="W427" s="38">
        <v>56.3</v>
      </c>
      <c r="X427" s="3" t="s">
        <v>11749</v>
      </c>
      <c r="Y427" s="38">
        <v>5.3</v>
      </c>
      <c r="Z427" s="3" t="s">
        <v>11619</v>
      </c>
      <c r="AA427" s="3">
        <v>12.9</v>
      </c>
      <c r="AB427" s="3" t="s">
        <v>12336</v>
      </c>
      <c r="AC427" s="3">
        <v>6.8</v>
      </c>
      <c r="AD427" s="3" t="s">
        <v>11619</v>
      </c>
      <c r="AE427" s="45">
        <v>26.7</v>
      </c>
    </row>
    <row r="428" ht="29.1" customHeight="1" spans="1:31">
      <c r="A428" s="26" t="s">
        <v>12451</v>
      </c>
      <c r="B428" s="27" t="s">
        <v>996</v>
      </c>
      <c r="C428" s="28" t="s">
        <v>12465</v>
      </c>
      <c r="D428" s="27" t="s">
        <v>996</v>
      </c>
      <c r="E428" s="28" cm="1">
        <f ca="1" t="array" ref="E428">SUMPRODUCT(--ISNUMBER(SEARCH(MID(C428,ROW(INDIRECT("1:"&amp;LEN(C428))),1),全球排名!D426)))</f>
        <v>15</v>
      </c>
      <c r="F428" s="29" t="s">
        <v>11777</v>
      </c>
      <c r="G428" s="29" t="s">
        <v>117</v>
      </c>
      <c r="H428" s="30" t="s">
        <v>11571</v>
      </c>
      <c r="I428" s="30" t="s">
        <v>11572</v>
      </c>
      <c r="J428" s="30" t="s">
        <v>11568</v>
      </c>
      <c r="K428" s="30">
        <v>5</v>
      </c>
      <c r="L428" s="30" t="s">
        <v>11573</v>
      </c>
      <c r="M428" s="38">
        <v>18.1</v>
      </c>
      <c r="N428" s="3" t="s">
        <v>12466</v>
      </c>
      <c r="O428" s="38">
        <v>16.3</v>
      </c>
      <c r="P428" s="3" t="s">
        <v>12389</v>
      </c>
      <c r="Q428" s="38">
        <v>12.9</v>
      </c>
      <c r="R428" s="3" t="s">
        <v>11619</v>
      </c>
      <c r="S428" s="38">
        <v>27.2</v>
      </c>
      <c r="T428" s="3" t="s">
        <v>12292</v>
      </c>
      <c r="U428" s="38">
        <v>50.7</v>
      </c>
      <c r="V428" s="3" t="s">
        <v>11662</v>
      </c>
      <c r="W428" s="38">
        <v>48.5</v>
      </c>
      <c r="X428" s="3" t="s">
        <v>1953</v>
      </c>
      <c r="Y428" s="38">
        <v>79.3</v>
      </c>
      <c r="Z428" s="3" t="s">
        <v>11657</v>
      </c>
      <c r="AA428" s="3">
        <v>16.2</v>
      </c>
      <c r="AB428" s="3" t="s">
        <v>12467</v>
      </c>
      <c r="AC428" s="3">
        <v>47.8</v>
      </c>
      <c r="AD428" s="3" t="s">
        <v>12468</v>
      </c>
      <c r="AE428" s="45">
        <v>26.7</v>
      </c>
    </row>
    <row r="429" ht="29.1" customHeight="1" spans="1:31">
      <c r="A429" s="26" t="s">
        <v>12469</v>
      </c>
      <c r="B429" s="27" t="s">
        <v>996</v>
      </c>
      <c r="C429" s="28" t="s">
        <v>2538</v>
      </c>
      <c r="D429" s="27" t="s">
        <v>996</v>
      </c>
      <c r="E429" s="28" cm="1">
        <f ca="1" t="array" ref="E429">SUMPRODUCT(--ISNUMBER(SEARCH(MID(C429,ROW(INDIRECT("1:"&amp;LEN(C429))),1),全球排名!D427)))</f>
        <v>21</v>
      </c>
      <c r="F429" s="29" t="s">
        <v>11649</v>
      </c>
      <c r="G429" s="29" t="s">
        <v>218</v>
      </c>
      <c r="H429" s="30" t="s">
        <v>11592</v>
      </c>
      <c r="I429" s="30" t="s">
        <v>11572</v>
      </c>
      <c r="J429" s="30" t="s">
        <v>11568</v>
      </c>
      <c r="K429" s="30">
        <v>5</v>
      </c>
      <c r="L429" s="30" t="s">
        <v>11573</v>
      </c>
      <c r="M429" s="38">
        <v>39.6</v>
      </c>
      <c r="N429" s="3" t="s">
        <v>1677</v>
      </c>
      <c r="O429" s="38">
        <v>7.9</v>
      </c>
      <c r="P429" s="3" t="s">
        <v>11949</v>
      </c>
      <c r="Q429" s="38">
        <v>5.3</v>
      </c>
      <c r="R429" s="3" t="s">
        <v>11619</v>
      </c>
      <c r="S429" s="38">
        <v>23.1</v>
      </c>
      <c r="T429" s="3" t="s">
        <v>12154</v>
      </c>
      <c r="U429" s="38">
        <v>35.6</v>
      </c>
      <c r="V429" s="3" t="s">
        <v>11855</v>
      </c>
      <c r="W429" s="38">
        <v>38.6</v>
      </c>
      <c r="X429" s="3" t="s">
        <v>11628</v>
      </c>
      <c r="Y429" s="38">
        <v>70.2</v>
      </c>
      <c r="Z429" s="3" t="s">
        <v>390</v>
      </c>
      <c r="AA429" s="3">
        <v>10.9</v>
      </c>
      <c r="AB429" s="3" t="s">
        <v>11619</v>
      </c>
      <c r="AC429" s="3">
        <v>14.9</v>
      </c>
      <c r="AD429" s="3" t="s">
        <v>12470</v>
      </c>
      <c r="AE429" s="45">
        <v>26.7</v>
      </c>
    </row>
    <row r="430" ht="29.1" customHeight="1" spans="1:31">
      <c r="A430" s="26" t="s">
        <v>12471</v>
      </c>
      <c r="B430" s="27" t="s">
        <v>996</v>
      </c>
      <c r="C430" s="28" t="s">
        <v>1826</v>
      </c>
      <c r="D430" s="27" t="s">
        <v>996</v>
      </c>
      <c r="E430" s="28" cm="1">
        <f ca="1" t="array" ref="E430">SUMPRODUCT(--ISNUMBER(SEARCH(MID(C430,ROW(INDIRECT("1:"&amp;LEN(C430))),1),全球排名!D428)))</f>
        <v>19</v>
      </c>
      <c r="F430" s="29" t="s">
        <v>8491</v>
      </c>
      <c r="G430" s="29" t="s">
        <v>121</v>
      </c>
      <c r="H430" s="30" t="s">
        <v>11567</v>
      </c>
      <c r="I430" s="30" t="s">
        <v>7183</v>
      </c>
      <c r="J430" s="30" t="s">
        <v>11568</v>
      </c>
      <c r="K430" s="30">
        <v>3</v>
      </c>
      <c r="L430" s="30" t="s">
        <v>11573</v>
      </c>
      <c r="M430" s="38">
        <v>13.7</v>
      </c>
      <c r="N430" s="3" t="s">
        <v>11949</v>
      </c>
      <c r="O430" s="38">
        <v>7.3</v>
      </c>
      <c r="P430" s="3" t="s">
        <v>11949</v>
      </c>
      <c r="Q430" s="38">
        <v>2.3</v>
      </c>
      <c r="R430" s="3" t="s">
        <v>11619</v>
      </c>
      <c r="S430" s="38">
        <v>51.7</v>
      </c>
      <c r="T430" s="3" t="s">
        <v>11901</v>
      </c>
      <c r="U430" s="38">
        <v>87</v>
      </c>
      <c r="V430" s="3" t="s">
        <v>11991</v>
      </c>
      <c r="W430" s="38">
        <v>58.9</v>
      </c>
      <c r="X430" s="3" t="s">
        <v>324</v>
      </c>
      <c r="Y430" s="38">
        <v>8.9</v>
      </c>
      <c r="Z430" s="3" t="s">
        <v>12255</v>
      </c>
      <c r="AA430" s="3">
        <v>9.8</v>
      </c>
      <c r="AB430" s="3" t="s">
        <v>11619</v>
      </c>
      <c r="AC430" s="3">
        <v>55.2</v>
      </c>
      <c r="AD430" s="3" t="s">
        <v>12224</v>
      </c>
      <c r="AE430" s="45">
        <v>26.7</v>
      </c>
    </row>
    <row r="431" ht="29.1" customHeight="1" spans="1:31">
      <c r="A431" s="26" t="s">
        <v>12472</v>
      </c>
      <c r="B431" s="27" t="s">
        <v>1989</v>
      </c>
      <c r="C431" s="28" t="s">
        <v>1988</v>
      </c>
      <c r="D431" s="27" t="s">
        <v>1989</v>
      </c>
      <c r="E431" s="28" cm="1">
        <f ca="1" t="array" ref="E431">SUMPRODUCT(--ISNUMBER(SEARCH(MID(C431,ROW(INDIRECT("1:"&amp;LEN(C431))),1),全球排名!D429)))</f>
        <v>17</v>
      </c>
      <c r="F431" s="29" t="s">
        <v>11849</v>
      </c>
      <c r="G431" s="29" t="s">
        <v>370</v>
      </c>
      <c r="H431" s="30" t="s">
        <v>11571</v>
      </c>
      <c r="I431" s="30" t="s">
        <v>11572</v>
      </c>
      <c r="J431" s="30" t="s">
        <v>7220</v>
      </c>
      <c r="K431" s="30">
        <v>4</v>
      </c>
      <c r="L431" s="30" t="s">
        <v>11573</v>
      </c>
      <c r="M431" s="38">
        <v>17.5</v>
      </c>
      <c r="N431" s="3" t="s">
        <v>12247</v>
      </c>
      <c r="O431" s="38">
        <v>29.1</v>
      </c>
      <c r="P431" s="3" t="s">
        <v>12226</v>
      </c>
      <c r="Q431" s="38">
        <v>14</v>
      </c>
      <c r="R431" s="3" t="s">
        <v>11619</v>
      </c>
      <c r="S431" s="38">
        <v>21.9</v>
      </c>
      <c r="T431" s="3" t="s">
        <v>915</v>
      </c>
      <c r="U431" s="38">
        <v>88.4</v>
      </c>
      <c r="V431" s="3" t="s">
        <v>11734</v>
      </c>
      <c r="W431" s="38">
        <v>28.6</v>
      </c>
      <c r="X431" s="3" t="s">
        <v>11862</v>
      </c>
      <c r="Y431" s="38">
        <v>34.6</v>
      </c>
      <c r="Z431" s="3" t="s">
        <v>11822</v>
      </c>
      <c r="AA431" s="3">
        <v>13.9</v>
      </c>
      <c r="AB431" s="3" t="s">
        <v>12463</v>
      </c>
      <c r="AC431" s="3">
        <v>58.9</v>
      </c>
      <c r="AD431" s="3" t="s">
        <v>2002</v>
      </c>
      <c r="AE431" s="45">
        <v>26.6</v>
      </c>
    </row>
    <row r="432" ht="29.1" customHeight="1" spans="1:31">
      <c r="A432" s="26" t="s">
        <v>12413</v>
      </c>
      <c r="B432" s="27" t="s">
        <v>11664</v>
      </c>
      <c r="C432" s="28" t="s">
        <v>10488</v>
      </c>
      <c r="D432" s="27" t="s">
        <v>11664</v>
      </c>
      <c r="E432" s="28" cm="1">
        <f ca="1" t="array" ref="E432">SUMPRODUCT(--ISNUMBER(SEARCH(MID(C432,ROW(INDIRECT("1:"&amp;LEN(C432))),1),全球排名!D430)))</f>
        <v>13</v>
      </c>
      <c r="F432" s="29" t="s">
        <v>7021</v>
      </c>
      <c r="G432" s="29" t="s">
        <v>642</v>
      </c>
      <c r="H432" s="30" t="s">
        <v>11571</v>
      </c>
      <c r="I432" s="30" t="s">
        <v>11587</v>
      </c>
      <c r="J432" s="30" t="s">
        <v>11568</v>
      </c>
      <c r="K432" s="30">
        <v>3</v>
      </c>
      <c r="L432" s="30" t="s">
        <v>11573</v>
      </c>
      <c r="M432" s="38">
        <v>8.5</v>
      </c>
      <c r="N432" s="3" t="s">
        <v>11949</v>
      </c>
      <c r="O432" s="38">
        <v>8.5</v>
      </c>
      <c r="P432" s="3" t="s">
        <v>11949</v>
      </c>
      <c r="Q432" s="38">
        <v>5.3</v>
      </c>
      <c r="R432" s="3" t="s">
        <v>11619</v>
      </c>
      <c r="S432" s="38">
        <v>99.8</v>
      </c>
      <c r="T432" s="3" t="s">
        <v>65</v>
      </c>
      <c r="U432" s="38" t="s">
        <v>10137</v>
      </c>
      <c r="V432" s="3" t="s">
        <v>10137</v>
      </c>
      <c r="W432" s="38">
        <v>1.5</v>
      </c>
      <c r="X432" s="3" t="s">
        <v>11619</v>
      </c>
      <c r="Y432" s="38">
        <v>33.8</v>
      </c>
      <c r="Z432" s="3" t="s">
        <v>11664</v>
      </c>
      <c r="AA432" s="3">
        <v>9.8</v>
      </c>
      <c r="AB432" s="3" t="s">
        <v>11619</v>
      </c>
      <c r="AC432" s="3" t="s">
        <v>10137</v>
      </c>
      <c r="AD432" s="3" t="s">
        <v>10137</v>
      </c>
      <c r="AE432" s="45">
        <v>26.5</v>
      </c>
    </row>
    <row r="433" ht="29.1" customHeight="1" spans="1:31">
      <c r="A433" s="26" t="s">
        <v>12354</v>
      </c>
      <c r="B433" s="27" t="s">
        <v>11726</v>
      </c>
      <c r="C433" s="28" t="s">
        <v>12473</v>
      </c>
      <c r="D433" s="27" t="s">
        <v>11726</v>
      </c>
      <c r="E433" s="28" cm="1">
        <f ca="1" t="array" ref="E433">SUMPRODUCT(--ISNUMBER(SEARCH(MID(C433,ROW(INDIRECT("1:"&amp;LEN(C433))),1),全球排名!D431)))</f>
        <v>13</v>
      </c>
      <c r="F433" s="29" t="s">
        <v>12033</v>
      </c>
      <c r="G433" s="29" t="s">
        <v>402</v>
      </c>
      <c r="H433" s="30" t="s">
        <v>11567</v>
      </c>
      <c r="I433" s="30" t="s">
        <v>11587</v>
      </c>
      <c r="J433" s="30" t="s">
        <v>7220</v>
      </c>
      <c r="K433" s="30">
        <v>2</v>
      </c>
      <c r="L433" s="30" t="s">
        <v>12288</v>
      </c>
      <c r="M433" s="38">
        <v>7</v>
      </c>
      <c r="N433" s="3" t="s">
        <v>11949</v>
      </c>
      <c r="O433" s="38">
        <v>40.9</v>
      </c>
      <c r="P433" s="3" t="s">
        <v>11896</v>
      </c>
      <c r="Q433" s="38">
        <v>56.2</v>
      </c>
      <c r="R433" s="3" t="s">
        <v>2224</v>
      </c>
      <c r="S433" s="38">
        <v>2.6</v>
      </c>
      <c r="T433" s="3" t="s">
        <v>11619</v>
      </c>
      <c r="U433" s="38">
        <v>94.6</v>
      </c>
      <c r="V433" s="3" t="s">
        <v>11595</v>
      </c>
      <c r="W433" s="38">
        <v>100</v>
      </c>
      <c r="X433" s="3" t="s">
        <v>42</v>
      </c>
      <c r="Y433" s="38">
        <v>1</v>
      </c>
      <c r="Z433" s="3" t="s">
        <v>11619</v>
      </c>
      <c r="AA433" s="3">
        <v>39.4</v>
      </c>
      <c r="AB433" s="3" t="s">
        <v>854</v>
      </c>
      <c r="AC433" s="3">
        <v>6</v>
      </c>
      <c r="AD433" s="3" t="s">
        <v>11619</v>
      </c>
      <c r="AE433" s="45">
        <v>26.4</v>
      </c>
    </row>
    <row r="434" ht="29.1" customHeight="1" spans="1:31">
      <c r="A434" s="26" t="s">
        <v>10137</v>
      </c>
      <c r="B434" s="27" t="s">
        <v>2199</v>
      </c>
      <c r="C434" s="28" t="s">
        <v>12474</v>
      </c>
      <c r="D434" s="27" t="s">
        <v>2199</v>
      </c>
      <c r="E434" s="28" cm="1">
        <f ca="1" t="array" ref="E434">SUMPRODUCT(--ISNUMBER(SEARCH(MID(C434,ROW(INDIRECT("1:"&amp;LEN(C434))),1),全球排名!D432)))</f>
        <v>35</v>
      </c>
      <c r="F434" s="29" t="s">
        <v>11591</v>
      </c>
      <c r="G434" s="29" t="s">
        <v>2367</v>
      </c>
      <c r="H434" s="30" t="s">
        <v>11624</v>
      </c>
      <c r="I434" s="30" t="s">
        <v>11720</v>
      </c>
      <c r="J434" s="30" t="s">
        <v>10137</v>
      </c>
      <c r="K434" s="30">
        <v>2</v>
      </c>
      <c r="L434" s="30" t="s">
        <v>10137</v>
      </c>
      <c r="M434" s="38">
        <v>7</v>
      </c>
      <c r="N434" s="3" t="s">
        <v>11949</v>
      </c>
      <c r="O434" s="38">
        <v>5.8</v>
      </c>
      <c r="P434" s="3" t="s">
        <v>11949</v>
      </c>
      <c r="Q434" s="38">
        <v>99.2</v>
      </c>
      <c r="R434" s="3" t="s">
        <v>11669</v>
      </c>
      <c r="S434" s="38">
        <v>64.6</v>
      </c>
      <c r="T434" s="3" t="s">
        <v>11990</v>
      </c>
      <c r="U434" s="38" t="s">
        <v>10137</v>
      </c>
      <c r="V434" s="3" t="s">
        <v>10137</v>
      </c>
      <c r="W434" s="38" t="s">
        <v>10137</v>
      </c>
      <c r="X434" s="3" t="s">
        <v>10137</v>
      </c>
      <c r="Y434" s="38">
        <v>3.1</v>
      </c>
      <c r="Z434" s="3" t="s">
        <v>11619</v>
      </c>
      <c r="AA434" s="3">
        <v>7.5</v>
      </c>
      <c r="AB434" s="3" t="s">
        <v>11619</v>
      </c>
      <c r="AC434" s="3" t="s">
        <v>10137</v>
      </c>
      <c r="AD434" s="3" t="s">
        <v>10137</v>
      </c>
      <c r="AE434" s="45">
        <v>26.3</v>
      </c>
    </row>
    <row r="435" ht="29.1" customHeight="1" spans="1:31">
      <c r="A435" s="26" t="s">
        <v>12430</v>
      </c>
      <c r="B435" s="27" t="s">
        <v>2199</v>
      </c>
      <c r="C435" s="28" t="s">
        <v>2198</v>
      </c>
      <c r="D435" s="27" t="s">
        <v>2199</v>
      </c>
      <c r="E435" s="28" cm="1">
        <f ca="1" t="array" ref="E435">SUMPRODUCT(--ISNUMBER(SEARCH(MID(C435,ROW(INDIRECT("1:"&amp;LEN(C435))),1),全球排名!D433)))</f>
        <v>20</v>
      </c>
      <c r="F435" s="29" t="s">
        <v>11968</v>
      </c>
      <c r="G435" s="29" t="s">
        <v>405</v>
      </c>
      <c r="H435" s="30" t="s">
        <v>11571</v>
      </c>
      <c r="I435" s="30" t="s">
        <v>7183</v>
      </c>
      <c r="J435" s="30" t="s">
        <v>11568</v>
      </c>
      <c r="K435" s="30">
        <v>4</v>
      </c>
      <c r="L435" s="30" t="s">
        <v>11573</v>
      </c>
      <c r="M435" s="38">
        <v>24.6</v>
      </c>
      <c r="N435" s="3" t="s">
        <v>11877</v>
      </c>
      <c r="O435" s="38">
        <v>8.9</v>
      </c>
      <c r="P435" s="3" t="s">
        <v>11949</v>
      </c>
      <c r="Q435" s="38">
        <v>19.3</v>
      </c>
      <c r="R435" s="3" t="s">
        <v>12448</v>
      </c>
      <c r="S435" s="38">
        <v>44</v>
      </c>
      <c r="T435" s="3" t="s">
        <v>12155</v>
      </c>
      <c r="U435" s="38">
        <v>26.9</v>
      </c>
      <c r="V435" s="3" t="s">
        <v>12092</v>
      </c>
      <c r="W435" s="38">
        <v>6.2</v>
      </c>
      <c r="X435" s="3" t="s">
        <v>11619</v>
      </c>
      <c r="Y435" s="38">
        <v>61</v>
      </c>
      <c r="Z435" s="3" t="s">
        <v>11850</v>
      </c>
      <c r="AA435" s="3">
        <v>9.3</v>
      </c>
      <c r="AB435" s="3" t="s">
        <v>11619</v>
      </c>
      <c r="AC435" s="3">
        <v>34.9</v>
      </c>
      <c r="AD435" s="3" t="s">
        <v>12475</v>
      </c>
      <c r="AE435" s="45">
        <v>26.3</v>
      </c>
    </row>
    <row r="436" ht="29.1" customHeight="1" spans="1:31">
      <c r="A436" s="26" t="s">
        <v>12461</v>
      </c>
      <c r="B436" s="27" t="s">
        <v>1194</v>
      </c>
      <c r="C436" s="28" t="s">
        <v>1195</v>
      </c>
      <c r="D436" s="27" t="s">
        <v>1194</v>
      </c>
      <c r="E436" s="28" cm="1">
        <f ca="1" t="array" ref="E436">SUMPRODUCT(--ISNUMBER(SEARCH(MID(C436,ROW(INDIRECT("1:"&amp;LEN(C436))),1),全球排名!D434)))</f>
        <v>12</v>
      </c>
      <c r="F436" s="29" t="s">
        <v>12370</v>
      </c>
      <c r="G436" s="29" t="s">
        <v>464</v>
      </c>
      <c r="H436" s="30" t="s">
        <v>11567</v>
      </c>
      <c r="I436" s="30" t="s">
        <v>11572</v>
      </c>
      <c r="J436" s="30" t="s">
        <v>7220</v>
      </c>
      <c r="K436" s="30">
        <v>3</v>
      </c>
      <c r="L436" s="30" t="s">
        <v>11569</v>
      </c>
      <c r="M436" s="38">
        <v>22.4</v>
      </c>
      <c r="N436" s="3" t="s">
        <v>11739</v>
      </c>
      <c r="O436" s="38">
        <v>47.3</v>
      </c>
      <c r="P436" s="3" t="s">
        <v>1905</v>
      </c>
      <c r="Q436" s="38">
        <v>24</v>
      </c>
      <c r="R436" s="3" t="s">
        <v>12227</v>
      </c>
      <c r="S436" s="38">
        <v>28.6</v>
      </c>
      <c r="T436" s="3" t="s">
        <v>12209</v>
      </c>
      <c r="U436" s="38">
        <v>27.3</v>
      </c>
      <c r="V436" s="3" t="s">
        <v>12012</v>
      </c>
      <c r="W436" s="38">
        <v>11.2</v>
      </c>
      <c r="X436" s="3" t="s">
        <v>11806</v>
      </c>
      <c r="Y436" s="38">
        <v>6.4</v>
      </c>
      <c r="Z436" s="3" t="s">
        <v>11619</v>
      </c>
      <c r="AA436" s="3">
        <v>11</v>
      </c>
      <c r="AB436" s="3" t="s">
        <v>11619</v>
      </c>
      <c r="AC436" s="3">
        <v>29.9</v>
      </c>
      <c r="AD436" s="3" t="s">
        <v>12476</v>
      </c>
      <c r="AE436" s="45">
        <v>26.2</v>
      </c>
    </row>
    <row r="437" ht="29.1" customHeight="1" spans="1:31">
      <c r="A437" s="26" t="s">
        <v>12477</v>
      </c>
      <c r="B437" s="27" t="s">
        <v>1194</v>
      </c>
      <c r="C437" s="28" t="s">
        <v>1296</v>
      </c>
      <c r="D437" s="27" t="s">
        <v>1194</v>
      </c>
      <c r="E437" s="28" cm="1">
        <f ca="1" t="array" ref="E437">SUMPRODUCT(--ISNUMBER(SEARCH(MID(C437,ROW(INDIRECT("1:"&amp;LEN(C437))),1),全球排名!D435)))</f>
        <v>16</v>
      </c>
      <c r="F437" s="29" t="s">
        <v>8491</v>
      </c>
      <c r="G437" s="29" t="s">
        <v>121</v>
      </c>
      <c r="H437" s="30" t="s">
        <v>11567</v>
      </c>
      <c r="I437" s="30" t="s">
        <v>7183</v>
      </c>
      <c r="J437" s="30" t="s">
        <v>11568</v>
      </c>
      <c r="K437" s="30">
        <v>3</v>
      </c>
      <c r="L437" s="30" t="s">
        <v>11573</v>
      </c>
      <c r="M437" s="38">
        <v>7.3</v>
      </c>
      <c r="N437" s="3" t="s">
        <v>11949</v>
      </c>
      <c r="O437" s="38">
        <v>5.3</v>
      </c>
      <c r="P437" s="3" t="s">
        <v>11949</v>
      </c>
      <c r="Q437" s="38">
        <v>5.4</v>
      </c>
      <c r="R437" s="3" t="s">
        <v>11619</v>
      </c>
      <c r="S437" s="38">
        <v>53.1</v>
      </c>
      <c r="T437" s="3" t="s">
        <v>1214</v>
      </c>
      <c r="U437" s="38">
        <v>86.3</v>
      </c>
      <c r="V437" s="3" t="s">
        <v>11815</v>
      </c>
      <c r="W437" s="38">
        <v>76.6</v>
      </c>
      <c r="X437" s="3" t="s">
        <v>11798</v>
      </c>
      <c r="Y437" s="38">
        <v>40.1</v>
      </c>
      <c r="Z437" s="3" t="s">
        <v>11900</v>
      </c>
      <c r="AA437" s="3">
        <v>14.2</v>
      </c>
      <c r="AB437" s="3" t="s">
        <v>12478</v>
      </c>
      <c r="AC437" s="3">
        <v>23.7</v>
      </c>
      <c r="AD437" s="3" t="s">
        <v>12374</v>
      </c>
      <c r="AE437" s="45">
        <v>26.2</v>
      </c>
    </row>
    <row r="438" ht="29.1" customHeight="1" spans="1:31">
      <c r="A438" s="26" t="s">
        <v>12479</v>
      </c>
      <c r="B438" s="27" t="s">
        <v>1194</v>
      </c>
      <c r="C438" s="28" t="s">
        <v>1336</v>
      </c>
      <c r="D438" s="27" t="s">
        <v>1194</v>
      </c>
      <c r="E438" s="28" cm="1">
        <f ca="1" t="array" ref="E438">SUMPRODUCT(--ISNUMBER(SEARCH(MID(C438,ROW(INDIRECT("1:"&amp;LEN(C438))),1),全球排名!D436)))</f>
        <v>37</v>
      </c>
      <c r="F438" s="29" t="s">
        <v>11807</v>
      </c>
      <c r="G438" s="29" t="s">
        <v>471</v>
      </c>
      <c r="H438" s="30" t="s">
        <v>11567</v>
      </c>
      <c r="I438" s="30" t="s">
        <v>11587</v>
      </c>
      <c r="J438" s="30" t="s">
        <v>11568</v>
      </c>
      <c r="K438" s="30">
        <v>3</v>
      </c>
      <c r="L438" s="30" t="s">
        <v>11573</v>
      </c>
      <c r="M438" s="38">
        <v>15</v>
      </c>
      <c r="N438" s="3" t="s">
        <v>12080</v>
      </c>
      <c r="O438" s="38">
        <v>57.7</v>
      </c>
      <c r="P438" s="3" t="s">
        <v>11617</v>
      </c>
      <c r="Q438" s="38">
        <v>27</v>
      </c>
      <c r="R438" s="3" t="s">
        <v>11854</v>
      </c>
      <c r="S438" s="38">
        <v>34.3</v>
      </c>
      <c r="T438" s="3" t="s">
        <v>11902</v>
      </c>
      <c r="U438" s="38">
        <v>21.1</v>
      </c>
      <c r="V438" s="3" t="s">
        <v>12035</v>
      </c>
      <c r="W438" s="38">
        <v>18.2</v>
      </c>
      <c r="X438" s="3" t="s">
        <v>12480</v>
      </c>
      <c r="Y438" s="38">
        <v>1.3</v>
      </c>
      <c r="Z438" s="3" t="s">
        <v>11619</v>
      </c>
      <c r="AA438" s="3">
        <v>17.3</v>
      </c>
      <c r="AB438" s="3" t="s">
        <v>11879</v>
      </c>
      <c r="AC438" s="3">
        <v>12.6</v>
      </c>
      <c r="AD438" s="3" t="s">
        <v>12311</v>
      </c>
      <c r="AE438" s="45">
        <v>26.2</v>
      </c>
    </row>
    <row r="439" ht="29.1" customHeight="1" spans="1:31">
      <c r="A439" s="26" t="s">
        <v>11646</v>
      </c>
      <c r="B439" s="27" t="s">
        <v>1194</v>
      </c>
      <c r="C439" s="28" t="s">
        <v>1337</v>
      </c>
      <c r="D439" s="27" t="s">
        <v>1194</v>
      </c>
      <c r="E439" s="28" cm="1">
        <f ca="1" t="array" ref="E439">SUMPRODUCT(--ISNUMBER(SEARCH(MID(C439,ROW(INDIRECT("1:"&amp;LEN(C439))),1),全球排名!D437)))</f>
        <v>29</v>
      </c>
      <c r="F439" s="29" t="s">
        <v>11807</v>
      </c>
      <c r="G439" s="29" t="s">
        <v>471</v>
      </c>
      <c r="H439" s="30" t="s">
        <v>11567</v>
      </c>
      <c r="I439" s="30" t="s">
        <v>7183</v>
      </c>
      <c r="J439" s="30" t="s">
        <v>11568</v>
      </c>
      <c r="K439" s="30">
        <v>4</v>
      </c>
      <c r="L439" s="30" t="s">
        <v>11573</v>
      </c>
      <c r="M439" s="38">
        <v>34.5</v>
      </c>
      <c r="N439" s="3" t="s">
        <v>11878</v>
      </c>
      <c r="O439" s="38">
        <v>20.8</v>
      </c>
      <c r="P439" s="3" t="s">
        <v>12209</v>
      </c>
      <c r="Q439" s="38">
        <v>65.4</v>
      </c>
      <c r="R439" s="3" t="s">
        <v>12162</v>
      </c>
      <c r="S439" s="38">
        <v>5.9</v>
      </c>
      <c r="T439" s="3" t="s">
        <v>11619</v>
      </c>
      <c r="U439" s="38">
        <v>14.5</v>
      </c>
      <c r="V439" s="3" t="s">
        <v>12432</v>
      </c>
      <c r="W439" s="38">
        <v>26.7</v>
      </c>
      <c r="X439" s="3" t="s">
        <v>12443</v>
      </c>
      <c r="Y439" s="38">
        <v>1.5</v>
      </c>
      <c r="Z439" s="3" t="s">
        <v>11619</v>
      </c>
      <c r="AA439" s="3">
        <v>14.7</v>
      </c>
      <c r="AB439" s="3" t="s">
        <v>12480</v>
      </c>
      <c r="AC439" s="3">
        <v>43.2</v>
      </c>
      <c r="AD439" s="3" t="s">
        <v>11764</v>
      </c>
      <c r="AE439" s="45">
        <v>26.2</v>
      </c>
    </row>
    <row r="440" ht="29.1" customHeight="1" spans="1:31">
      <c r="A440" s="26" t="s">
        <v>12369</v>
      </c>
      <c r="B440" s="27" t="s">
        <v>1194</v>
      </c>
      <c r="C440" s="28" t="s">
        <v>2162</v>
      </c>
      <c r="D440" s="27" t="s">
        <v>1194</v>
      </c>
      <c r="E440" s="28" cm="1">
        <f ca="1" t="array" ref="E440">SUMPRODUCT(--ISNUMBER(SEARCH(MID(C440,ROW(INDIRECT("1:"&amp;LEN(C440))),1),全球排名!D438)))</f>
        <v>19</v>
      </c>
      <c r="F440" s="29" t="s">
        <v>11570</v>
      </c>
      <c r="G440" s="29" t="s">
        <v>36</v>
      </c>
      <c r="H440" s="30" t="s">
        <v>11567</v>
      </c>
      <c r="I440" s="30" t="s">
        <v>7183</v>
      </c>
      <c r="J440" s="30" t="s">
        <v>11568</v>
      </c>
      <c r="K440" s="30">
        <v>4</v>
      </c>
      <c r="L440" s="30" t="s">
        <v>11573</v>
      </c>
      <c r="M440" s="38">
        <v>11.5</v>
      </c>
      <c r="N440" s="3" t="s">
        <v>11949</v>
      </c>
      <c r="O440" s="38">
        <v>10.2</v>
      </c>
      <c r="P440" s="3" t="s">
        <v>11949</v>
      </c>
      <c r="Q440" s="38">
        <v>10.5</v>
      </c>
      <c r="R440" s="3" t="s">
        <v>11619</v>
      </c>
      <c r="S440" s="38">
        <v>34.7</v>
      </c>
      <c r="T440" s="3" t="s">
        <v>11930</v>
      </c>
      <c r="U440" s="38">
        <v>71.9</v>
      </c>
      <c r="V440" s="3" t="s">
        <v>11724</v>
      </c>
      <c r="W440" s="38">
        <v>83.5</v>
      </c>
      <c r="X440" s="3" t="s">
        <v>11657</v>
      </c>
      <c r="Y440" s="38">
        <v>14.4</v>
      </c>
      <c r="Z440" s="3" t="s">
        <v>12158</v>
      </c>
      <c r="AA440" s="3">
        <v>14.8</v>
      </c>
      <c r="AB440" s="3" t="s">
        <v>12180</v>
      </c>
      <c r="AC440" s="3">
        <v>79.8</v>
      </c>
      <c r="AD440" s="3" t="s">
        <v>12237</v>
      </c>
      <c r="AE440" s="45">
        <v>26.2</v>
      </c>
    </row>
    <row r="441" ht="29.1" customHeight="1" spans="1:31">
      <c r="A441" s="26" t="s">
        <v>12027</v>
      </c>
      <c r="B441" s="27" t="s">
        <v>893</v>
      </c>
      <c r="C441" s="28" t="s">
        <v>892</v>
      </c>
      <c r="D441" s="27" t="s">
        <v>893</v>
      </c>
      <c r="E441" s="28" cm="1">
        <f ca="1" t="array" ref="E441">SUMPRODUCT(--ISNUMBER(SEARCH(MID(C441,ROW(INDIRECT("1:"&amp;LEN(C441))),1),全球排名!D439)))</f>
        <v>16</v>
      </c>
      <c r="F441" s="29" t="s">
        <v>11849</v>
      </c>
      <c r="G441" s="29" t="s">
        <v>370</v>
      </c>
      <c r="H441" s="30" t="s">
        <v>11571</v>
      </c>
      <c r="I441" s="30" t="s">
        <v>11572</v>
      </c>
      <c r="J441" s="30" t="s">
        <v>7220</v>
      </c>
      <c r="K441" s="30">
        <v>3</v>
      </c>
      <c r="L441" s="30" t="s">
        <v>11573</v>
      </c>
      <c r="M441" s="38">
        <v>19.7</v>
      </c>
      <c r="N441" s="3" t="s">
        <v>12443</v>
      </c>
      <c r="O441" s="38">
        <v>27</v>
      </c>
      <c r="P441" s="3" t="s">
        <v>12297</v>
      </c>
      <c r="Q441" s="38">
        <v>25.6</v>
      </c>
      <c r="R441" s="3" t="s">
        <v>12246</v>
      </c>
      <c r="S441" s="38">
        <v>12.4</v>
      </c>
      <c r="T441" s="3" t="s">
        <v>12440</v>
      </c>
      <c r="U441" s="38">
        <v>76</v>
      </c>
      <c r="V441" s="3" t="s">
        <v>11878</v>
      </c>
      <c r="W441" s="38">
        <v>19.3</v>
      </c>
      <c r="X441" s="3" t="s">
        <v>12200</v>
      </c>
      <c r="Y441" s="38">
        <v>19.3</v>
      </c>
      <c r="Z441" s="3" t="s">
        <v>11834</v>
      </c>
      <c r="AA441" s="3">
        <v>24.8</v>
      </c>
      <c r="AB441" s="3" t="s">
        <v>1523</v>
      </c>
      <c r="AC441" s="3">
        <v>81.7</v>
      </c>
      <c r="AD441" s="3" t="s">
        <v>11609</v>
      </c>
      <c r="AE441" s="45">
        <v>26</v>
      </c>
    </row>
    <row r="442" ht="29.1" customHeight="1" spans="1:31">
      <c r="A442" s="26" t="s">
        <v>12413</v>
      </c>
      <c r="B442" s="27" t="s">
        <v>893</v>
      </c>
      <c r="C442" s="28" t="s">
        <v>1504</v>
      </c>
      <c r="D442" s="27" t="s">
        <v>893</v>
      </c>
      <c r="E442" s="28" cm="1">
        <f ca="1" t="array" ref="E442">SUMPRODUCT(--ISNUMBER(SEARCH(MID(C442,ROW(INDIRECT("1:"&amp;LEN(C442))),1),全球排名!D440)))</f>
        <v>16</v>
      </c>
      <c r="F442" s="29" t="s">
        <v>11705</v>
      </c>
      <c r="G442" s="29" t="s">
        <v>385</v>
      </c>
      <c r="H442" s="30" t="s">
        <v>11571</v>
      </c>
      <c r="I442" s="30" t="s">
        <v>7183</v>
      </c>
      <c r="J442" s="30" t="s">
        <v>11568</v>
      </c>
      <c r="K442" s="30">
        <v>3</v>
      </c>
      <c r="L442" s="30" t="s">
        <v>11569</v>
      </c>
      <c r="M442" s="38">
        <v>13.8</v>
      </c>
      <c r="N442" s="3" t="s">
        <v>11949</v>
      </c>
      <c r="O442" s="38">
        <v>17.3</v>
      </c>
      <c r="P442" s="3" t="s">
        <v>12012</v>
      </c>
      <c r="Q442" s="38">
        <v>14.7</v>
      </c>
      <c r="R442" s="3" t="s">
        <v>11619</v>
      </c>
      <c r="S442" s="38">
        <v>65.5</v>
      </c>
      <c r="T442" s="3" t="s">
        <v>11631</v>
      </c>
      <c r="U442" s="38">
        <v>24.6</v>
      </c>
      <c r="V442" s="3" t="s">
        <v>12211</v>
      </c>
      <c r="W442" s="38">
        <v>26.7</v>
      </c>
      <c r="X442" s="3" t="s">
        <v>11773</v>
      </c>
      <c r="Y442" s="38">
        <v>29.2</v>
      </c>
      <c r="Z442" s="3" t="s">
        <v>12005</v>
      </c>
      <c r="AA442" s="3">
        <v>5.7</v>
      </c>
      <c r="AB442" s="3" t="s">
        <v>11619</v>
      </c>
      <c r="AC442" s="3">
        <v>8.7</v>
      </c>
      <c r="AD442" s="3" t="s">
        <v>12481</v>
      </c>
      <c r="AE442" s="45">
        <v>26</v>
      </c>
    </row>
    <row r="443" ht="29.1" customHeight="1" spans="1:31">
      <c r="A443" s="26" t="s">
        <v>11743</v>
      </c>
      <c r="B443" s="27" t="s">
        <v>893</v>
      </c>
      <c r="C443" s="28" t="s">
        <v>1613</v>
      </c>
      <c r="D443" s="27" t="s">
        <v>893</v>
      </c>
      <c r="E443" s="28" cm="1">
        <f ca="1" t="array" ref="E443">SUMPRODUCT(--ISNUMBER(SEARCH(MID(C443,ROW(INDIRECT("1:"&amp;LEN(C443))),1),全球排名!D441)))</f>
        <v>16</v>
      </c>
      <c r="F443" s="29" t="s">
        <v>11929</v>
      </c>
      <c r="G443" s="29" t="s">
        <v>261</v>
      </c>
      <c r="H443" s="30" t="s">
        <v>11571</v>
      </c>
      <c r="I443" s="30" t="s">
        <v>11572</v>
      </c>
      <c r="J443" s="30" t="s">
        <v>11568</v>
      </c>
      <c r="K443" s="30">
        <v>1</v>
      </c>
      <c r="L443" s="30" t="s">
        <v>11573</v>
      </c>
      <c r="M443" s="38">
        <v>22.5</v>
      </c>
      <c r="N443" s="3" t="s">
        <v>11930</v>
      </c>
      <c r="O443" s="38">
        <v>19.5</v>
      </c>
      <c r="P443" s="3" t="s">
        <v>12327</v>
      </c>
      <c r="Q443" s="38">
        <v>23.9</v>
      </c>
      <c r="R443" s="3" t="s">
        <v>12464</v>
      </c>
      <c r="S443" s="38">
        <v>31.8</v>
      </c>
      <c r="T443" s="3" t="s">
        <v>12095</v>
      </c>
      <c r="U443" s="38">
        <v>32</v>
      </c>
      <c r="V443" s="3" t="s">
        <v>12244</v>
      </c>
      <c r="W443" s="38">
        <v>6.4</v>
      </c>
      <c r="X443" s="3" t="s">
        <v>11619</v>
      </c>
      <c r="Y443" s="38">
        <v>56.4</v>
      </c>
      <c r="Z443" s="3" t="s">
        <v>394</v>
      </c>
      <c r="AA443" s="3">
        <v>20.6</v>
      </c>
      <c r="AB443" s="3" t="s">
        <v>11959</v>
      </c>
      <c r="AC443" s="3">
        <v>37.2</v>
      </c>
      <c r="AD443" s="3" t="s">
        <v>12016</v>
      </c>
      <c r="AE443" s="45">
        <v>26</v>
      </c>
    </row>
    <row r="444" ht="29.1" customHeight="1" spans="1:31">
      <c r="A444" s="26" t="s">
        <v>12264</v>
      </c>
      <c r="B444" s="27" t="s">
        <v>893</v>
      </c>
      <c r="C444" s="28" t="s">
        <v>10534</v>
      </c>
      <c r="D444" s="27" t="s">
        <v>893</v>
      </c>
      <c r="E444" s="28" cm="1">
        <f ca="1" t="array" ref="E444">SUMPRODUCT(--ISNUMBER(SEARCH(MID(C444,ROW(INDIRECT("1:"&amp;LEN(C444))),1),全球排名!D442)))</f>
        <v>34</v>
      </c>
      <c r="F444" s="29" t="s">
        <v>11632</v>
      </c>
      <c r="G444" s="29" t="s">
        <v>11633</v>
      </c>
      <c r="H444" s="30" t="s">
        <v>11571</v>
      </c>
      <c r="I444" s="30" t="s">
        <v>7183</v>
      </c>
      <c r="J444" s="30" t="s">
        <v>11568</v>
      </c>
      <c r="K444" s="30">
        <v>3</v>
      </c>
      <c r="L444" s="30" t="s">
        <v>11573</v>
      </c>
      <c r="M444" s="38">
        <v>12.6</v>
      </c>
      <c r="N444" s="3" t="s">
        <v>11949</v>
      </c>
      <c r="O444" s="38">
        <v>3</v>
      </c>
      <c r="P444" s="3" t="s">
        <v>11949</v>
      </c>
      <c r="Q444" s="38">
        <v>10.7</v>
      </c>
      <c r="R444" s="3" t="s">
        <v>11619</v>
      </c>
      <c r="S444" s="38">
        <v>97.3</v>
      </c>
      <c r="T444" s="3" t="s">
        <v>11580</v>
      </c>
      <c r="U444" s="38">
        <v>3.3</v>
      </c>
      <c r="V444" s="3" t="s">
        <v>11619</v>
      </c>
      <c r="W444" s="38">
        <v>3</v>
      </c>
      <c r="X444" s="3" t="s">
        <v>11619</v>
      </c>
      <c r="Y444" s="38">
        <v>9.2</v>
      </c>
      <c r="Z444" s="3" t="s">
        <v>11768</v>
      </c>
      <c r="AA444" s="3">
        <v>6.2</v>
      </c>
      <c r="AB444" s="3" t="s">
        <v>11619</v>
      </c>
      <c r="AC444" s="3">
        <v>3.3</v>
      </c>
      <c r="AD444" s="3" t="s">
        <v>11619</v>
      </c>
      <c r="AE444" s="45">
        <v>26</v>
      </c>
    </row>
    <row r="445" ht="29.1" customHeight="1" spans="1:31">
      <c r="A445" s="26" t="s">
        <v>12369</v>
      </c>
      <c r="B445" s="27" t="s">
        <v>893</v>
      </c>
      <c r="C445" s="28" t="s">
        <v>12482</v>
      </c>
      <c r="D445" s="27" t="s">
        <v>893</v>
      </c>
      <c r="E445" s="28" cm="1">
        <f ca="1" t="array" ref="E445">SUMPRODUCT(--ISNUMBER(SEARCH(MID(C445,ROW(INDIRECT("1:"&amp;LEN(C445))),1),全球排名!D443)))</f>
        <v>25</v>
      </c>
      <c r="F445" s="29" t="s">
        <v>11586</v>
      </c>
      <c r="G445" s="29" t="s">
        <v>113</v>
      </c>
      <c r="H445" s="30" t="s">
        <v>11567</v>
      </c>
      <c r="I445" s="30" t="s">
        <v>11720</v>
      </c>
      <c r="J445" s="30" t="s">
        <v>10137</v>
      </c>
      <c r="K445" s="30">
        <v>5</v>
      </c>
      <c r="L445" s="30" t="s">
        <v>11573</v>
      </c>
      <c r="M445" s="38">
        <v>9</v>
      </c>
      <c r="N445" s="3" t="s">
        <v>11949</v>
      </c>
      <c r="O445" s="38">
        <v>27.6</v>
      </c>
      <c r="P445" s="3" t="s">
        <v>12317</v>
      </c>
      <c r="Q445" s="38">
        <v>6.2</v>
      </c>
      <c r="R445" s="3" t="s">
        <v>11619</v>
      </c>
      <c r="S445" s="38">
        <v>22.8</v>
      </c>
      <c r="T445" s="3" t="s">
        <v>12483</v>
      </c>
      <c r="U445" s="38">
        <v>100</v>
      </c>
      <c r="V445" s="3" t="s">
        <v>94</v>
      </c>
      <c r="W445" s="38">
        <v>83.1</v>
      </c>
      <c r="X445" s="3" t="s">
        <v>11946</v>
      </c>
      <c r="Y445" s="38">
        <v>1</v>
      </c>
      <c r="Z445" s="3" t="s">
        <v>11619</v>
      </c>
      <c r="AA445" s="3">
        <v>94.8</v>
      </c>
      <c r="AB445" s="3" t="s">
        <v>11613</v>
      </c>
      <c r="AC445" s="3">
        <v>1.6</v>
      </c>
      <c r="AD445" s="3" t="s">
        <v>11619</v>
      </c>
      <c r="AE445" s="45">
        <v>26</v>
      </c>
    </row>
    <row r="446" ht="29.1" customHeight="1" spans="1:31">
      <c r="A446" s="26" t="s">
        <v>12484</v>
      </c>
      <c r="B446" s="27">
        <v>440</v>
      </c>
      <c r="C446" s="28" t="s">
        <v>12485</v>
      </c>
      <c r="D446" s="27">
        <v>440</v>
      </c>
      <c r="E446" s="28" cm="1">
        <f ca="1" t="array" ref="E446">SUMPRODUCT(--ISNUMBER(SEARCH(MID(C446,ROW(INDIRECT("1:"&amp;LEN(C446))),1),全球排名!D444)))</f>
        <v>27</v>
      </c>
      <c r="F446" s="29" t="s">
        <v>8311</v>
      </c>
      <c r="G446" s="29" t="s">
        <v>96</v>
      </c>
      <c r="H446" s="30" t="s">
        <v>11571</v>
      </c>
      <c r="I446" s="30" t="s">
        <v>11572</v>
      </c>
      <c r="J446" s="30" t="s">
        <v>11568</v>
      </c>
      <c r="K446" s="30">
        <v>5</v>
      </c>
      <c r="L446" s="30" t="s">
        <v>11573</v>
      </c>
      <c r="M446" s="38">
        <v>17.4</v>
      </c>
      <c r="N446" s="3">
        <v>511</v>
      </c>
      <c r="O446" s="38">
        <v>6</v>
      </c>
      <c r="P446" s="3" t="s">
        <v>11949</v>
      </c>
      <c r="Q446" s="38">
        <v>4.9</v>
      </c>
      <c r="R446" s="3" t="s">
        <v>11619</v>
      </c>
      <c r="S446" s="38">
        <v>68</v>
      </c>
      <c r="T446" s="3">
        <v>154</v>
      </c>
      <c r="U446" s="38">
        <v>35.5</v>
      </c>
      <c r="V446" s="3">
        <v>449</v>
      </c>
      <c r="W446" s="38">
        <v>16.4</v>
      </c>
      <c r="X446" s="3">
        <v>591</v>
      </c>
      <c r="Y446" s="38">
        <v>41.9</v>
      </c>
      <c r="Z446" s="3">
        <v>363</v>
      </c>
      <c r="AA446" s="3">
        <v>9.5</v>
      </c>
      <c r="AB446" s="3" t="s">
        <v>11619</v>
      </c>
      <c r="AC446" s="3">
        <v>11.7</v>
      </c>
      <c r="AD446" s="3" t="s">
        <v>12486</v>
      </c>
      <c r="AE446" s="45">
        <v>25.9</v>
      </c>
    </row>
    <row r="447" ht="29.1" customHeight="1" spans="1:31">
      <c r="A447" s="26" t="s">
        <v>11634</v>
      </c>
      <c r="B447" s="27" t="s">
        <v>1748</v>
      </c>
      <c r="C447" s="28" t="s">
        <v>1874</v>
      </c>
      <c r="D447" s="27" t="s">
        <v>1748</v>
      </c>
      <c r="E447" s="28" cm="1">
        <f ca="1" t="array" ref="E447">SUMPRODUCT(--ISNUMBER(SEARCH(MID(C447,ROW(INDIRECT("1:"&amp;LEN(C447))),1),全球排名!D445)))</f>
        <v>21</v>
      </c>
      <c r="F447" s="29" t="s">
        <v>11570</v>
      </c>
      <c r="G447" s="29" t="s">
        <v>36</v>
      </c>
      <c r="H447" s="30" t="s">
        <v>11571</v>
      </c>
      <c r="I447" s="30" t="s">
        <v>11572</v>
      </c>
      <c r="J447" s="30" t="s">
        <v>7220</v>
      </c>
      <c r="K447" s="30">
        <v>4</v>
      </c>
      <c r="L447" s="30" t="s">
        <v>11573</v>
      </c>
      <c r="M447" s="38">
        <v>18.3</v>
      </c>
      <c r="N447" s="3" t="s">
        <v>12013</v>
      </c>
      <c r="O447" s="38">
        <v>13.6</v>
      </c>
      <c r="P447" s="3" t="s">
        <v>12464</v>
      </c>
      <c r="Q447" s="38">
        <v>37.5</v>
      </c>
      <c r="R447" s="3" t="s">
        <v>1673</v>
      </c>
      <c r="S447" s="38">
        <v>14.2</v>
      </c>
      <c r="T447" s="3" t="s">
        <v>11916</v>
      </c>
      <c r="U447" s="38">
        <v>96</v>
      </c>
      <c r="V447" s="3" t="s">
        <v>11821</v>
      </c>
      <c r="W447" s="38">
        <v>79.9</v>
      </c>
      <c r="X447" s="3" t="s">
        <v>2239</v>
      </c>
      <c r="Y447" s="38">
        <v>27.4</v>
      </c>
      <c r="Z447" s="3" t="s">
        <v>11872</v>
      </c>
      <c r="AA447" s="3">
        <v>10.5</v>
      </c>
      <c r="AB447" s="3" t="s">
        <v>11619</v>
      </c>
      <c r="AC447" s="3">
        <v>21.8</v>
      </c>
      <c r="AD447" s="3" t="s">
        <v>12283</v>
      </c>
      <c r="AE447" s="45">
        <v>25.9</v>
      </c>
    </row>
    <row r="448" ht="29.1" customHeight="1" spans="1:31">
      <c r="A448" s="26" t="s">
        <v>12403</v>
      </c>
      <c r="B448" s="27" t="s">
        <v>1748</v>
      </c>
      <c r="C448" s="28" t="s">
        <v>1749</v>
      </c>
      <c r="D448" s="27" t="s">
        <v>1748</v>
      </c>
      <c r="E448" s="28" cm="1">
        <f ca="1" t="array" ref="E448">SUMPRODUCT(--ISNUMBER(SEARCH(MID(C448,ROW(INDIRECT("1:"&amp;LEN(C448))),1),全球排名!D446)))</f>
        <v>14</v>
      </c>
      <c r="F448" s="29" t="s">
        <v>7026</v>
      </c>
      <c r="G448" s="29" t="s">
        <v>74</v>
      </c>
      <c r="H448" s="30" t="s">
        <v>11571</v>
      </c>
      <c r="I448" s="30" t="s">
        <v>11572</v>
      </c>
      <c r="J448" s="30" t="s">
        <v>11568</v>
      </c>
      <c r="K448" s="30">
        <v>5</v>
      </c>
      <c r="L448" s="30" t="s">
        <v>11573</v>
      </c>
      <c r="M448" s="38">
        <v>19.9</v>
      </c>
      <c r="N448" s="3" t="s">
        <v>11955</v>
      </c>
      <c r="O448" s="38">
        <v>11</v>
      </c>
      <c r="P448" s="3" t="s">
        <v>11949</v>
      </c>
      <c r="Q448" s="38">
        <v>25.6</v>
      </c>
      <c r="R448" s="3" t="s">
        <v>12315</v>
      </c>
      <c r="S448" s="38">
        <v>25.1</v>
      </c>
      <c r="T448" s="3" t="s">
        <v>12235</v>
      </c>
      <c r="U448" s="38">
        <v>67.4</v>
      </c>
      <c r="V448" s="3" t="s">
        <v>1699</v>
      </c>
      <c r="W448" s="38">
        <v>36.3</v>
      </c>
      <c r="X448" s="3" t="s">
        <v>12010</v>
      </c>
      <c r="Y448" s="38">
        <v>55.4</v>
      </c>
      <c r="Z448" s="3" t="s">
        <v>2046</v>
      </c>
      <c r="AA448" s="3">
        <v>24.4</v>
      </c>
      <c r="AB448" s="3" t="s">
        <v>12343</v>
      </c>
      <c r="AC448" s="3">
        <v>31</v>
      </c>
      <c r="AD448" s="3" t="s">
        <v>11776</v>
      </c>
      <c r="AE448" s="45">
        <v>25.9</v>
      </c>
    </row>
    <row r="449" ht="29.1" customHeight="1" spans="1:31">
      <c r="A449" s="26" t="s">
        <v>12337</v>
      </c>
      <c r="B449" s="27" t="s">
        <v>1748</v>
      </c>
      <c r="C449" s="28" t="s">
        <v>2215</v>
      </c>
      <c r="D449" s="27" t="s">
        <v>1748</v>
      </c>
      <c r="E449" s="28" cm="1">
        <f ca="1" t="array" ref="E449">SUMPRODUCT(--ISNUMBER(SEARCH(MID(C449,ROW(INDIRECT("1:"&amp;LEN(C449))),1),全球排名!D447)))</f>
        <v>16</v>
      </c>
      <c r="F449" s="29" t="s">
        <v>11566</v>
      </c>
      <c r="G449" s="29" t="s">
        <v>40</v>
      </c>
      <c r="H449" s="30" t="s">
        <v>11571</v>
      </c>
      <c r="I449" s="30" t="s">
        <v>11572</v>
      </c>
      <c r="J449" s="30" t="s">
        <v>11568</v>
      </c>
      <c r="K449" s="30">
        <v>5</v>
      </c>
      <c r="L449" s="30" t="s">
        <v>11573</v>
      </c>
      <c r="M449" s="38">
        <v>15.9</v>
      </c>
      <c r="N449" s="3" t="s">
        <v>11834</v>
      </c>
      <c r="O449" s="38">
        <v>6</v>
      </c>
      <c r="P449" s="3" t="s">
        <v>11949</v>
      </c>
      <c r="Q449" s="38">
        <v>53</v>
      </c>
      <c r="R449" s="3" t="s">
        <v>11972</v>
      </c>
      <c r="S449" s="38">
        <v>36.5</v>
      </c>
      <c r="T449" s="3" t="s">
        <v>12257</v>
      </c>
      <c r="U449" s="38">
        <v>25.3</v>
      </c>
      <c r="V449" s="3" t="s">
        <v>12487</v>
      </c>
      <c r="W449" s="38">
        <v>10.1</v>
      </c>
      <c r="X449" s="3" t="s">
        <v>11619</v>
      </c>
      <c r="Y449" s="38">
        <v>54.4</v>
      </c>
      <c r="Z449" s="3" t="s">
        <v>11775</v>
      </c>
      <c r="AA449" s="3">
        <v>14.9</v>
      </c>
      <c r="AB449" s="3" t="s">
        <v>11854</v>
      </c>
      <c r="AC449" s="3">
        <v>49</v>
      </c>
      <c r="AD449" s="3" t="s">
        <v>12277</v>
      </c>
      <c r="AE449" s="45">
        <v>25.9</v>
      </c>
    </row>
    <row r="450" ht="29.1" customHeight="1" spans="1:31">
      <c r="A450" s="26" t="s">
        <v>12446</v>
      </c>
      <c r="B450" s="27" t="s">
        <v>1846</v>
      </c>
      <c r="C450" s="28" t="s">
        <v>10365</v>
      </c>
      <c r="D450" s="27" t="s">
        <v>1846</v>
      </c>
      <c r="E450" s="28" cm="1">
        <f ca="1" t="array" ref="E450">SUMPRODUCT(--ISNUMBER(SEARCH(MID(C450,ROW(INDIRECT("1:"&amp;LEN(C450))),1),全球排名!D448)))</f>
        <v>44</v>
      </c>
      <c r="F450" s="29" t="s">
        <v>12380</v>
      </c>
      <c r="G450" s="29" t="s">
        <v>692</v>
      </c>
      <c r="H450" s="30" t="s">
        <v>11592</v>
      </c>
      <c r="I450" s="30" t="s">
        <v>11572</v>
      </c>
      <c r="J450" s="30" t="s">
        <v>11568</v>
      </c>
      <c r="K450" s="30">
        <v>5</v>
      </c>
      <c r="L450" s="30" t="s">
        <v>11573</v>
      </c>
      <c r="M450" s="38">
        <v>26.3</v>
      </c>
      <c r="N450" s="3" t="s">
        <v>12042</v>
      </c>
      <c r="O450" s="38">
        <v>31.6</v>
      </c>
      <c r="P450" s="3" t="s">
        <v>11956</v>
      </c>
      <c r="Q450" s="38">
        <v>2</v>
      </c>
      <c r="R450" s="3" t="s">
        <v>11619</v>
      </c>
      <c r="S450" s="38">
        <v>29.1</v>
      </c>
      <c r="T450" s="3" t="s">
        <v>12275</v>
      </c>
      <c r="U450" s="38">
        <v>9.9</v>
      </c>
      <c r="V450" s="3" t="s">
        <v>11619</v>
      </c>
      <c r="W450" s="38">
        <v>16.2</v>
      </c>
      <c r="X450" s="3" t="s">
        <v>12464</v>
      </c>
      <c r="Y450" s="38">
        <v>72.8</v>
      </c>
      <c r="Z450" s="3" t="s">
        <v>1817</v>
      </c>
      <c r="AA450" s="3">
        <v>28.9</v>
      </c>
      <c r="AB450" s="3" t="s">
        <v>11986</v>
      </c>
      <c r="AC450" s="3">
        <v>16.1</v>
      </c>
      <c r="AD450" s="3" t="s">
        <v>12488</v>
      </c>
      <c r="AE450" s="45">
        <v>25.8</v>
      </c>
    </row>
    <row r="451" ht="29.1" customHeight="1" spans="1:31">
      <c r="A451" s="26" t="s">
        <v>10145</v>
      </c>
      <c r="B451" s="27" t="s">
        <v>1846</v>
      </c>
      <c r="C451" s="28" t="s">
        <v>1845</v>
      </c>
      <c r="D451" s="27" t="s">
        <v>1846</v>
      </c>
      <c r="E451" s="28" cm="1">
        <f ca="1" t="array" ref="E451">SUMPRODUCT(--ISNUMBER(SEARCH(MID(C451,ROW(INDIRECT("1:"&amp;LEN(C451))),1),全球排名!D449)))</f>
        <v>23</v>
      </c>
      <c r="F451" s="29" t="s">
        <v>11566</v>
      </c>
      <c r="G451" s="29" t="s">
        <v>40</v>
      </c>
      <c r="H451" s="30" t="s">
        <v>11571</v>
      </c>
      <c r="I451" s="30" t="s">
        <v>11572</v>
      </c>
      <c r="J451" s="30" t="s">
        <v>11568</v>
      </c>
      <c r="K451" s="30">
        <v>5</v>
      </c>
      <c r="L451" s="30" t="s">
        <v>11573</v>
      </c>
      <c r="M451" s="38">
        <v>15.1</v>
      </c>
      <c r="N451" s="3" t="s">
        <v>11881</v>
      </c>
      <c r="O451" s="38">
        <v>6.9</v>
      </c>
      <c r="P451" s="3" t="s">
        <v>11949</v>
      </c>
      <c r="Q451" s="38">
        <v>14.5</v>
      </c>
      <c r="R451" s="3" t="s">
        <v>11619</v>
      </c>
      <c r="S451" s="38">
        <v>41.6</v>
      </c>
      <c r="T451" s="3" t="s">
        <v>11732</v>
      </c>
      <c r="U451" s="38">
        <v>47</v>
      </c>
      <c r="V451" s="3" t="s">
        <v>12398</v>
      </c>
      <c r="W451" s="38">
        <v>19</v>
      </c>
      <c r="X451" s="3" t="s">
        <v>11854</v>
      </c>
      <c r="Y451" s="38">
        <v>61.4</v>
      </c>
      <c r="Z451" s="3" t="s">
        <v>12046</v>
      </c>
      <c r="AA451" s="3">
        <v>21.7</v>
      </c>
      <c r="AB451" s="3" t="s">
        <v>12257</v>
      </c>
      <c r="AC451" s="3">
        <v>61.9</v>
      </c>
      <c r="AD451" s="3" t="s">
        <v>10112</v>
      </c>
      <c r="AE451" s="45">
        <v>25.8</v>
      </c>
    </row>
    <row r="452" ht="29.1" customHeight="1" spans="1:31">
      <c r="A452" s="26" t="s">
        <v>12477</v>
      </c>
      <c r="B452" s="27" t="s">
        <v>702</v>
      </c>
      <c r="C452" s="28" t="s">
        <v>701</v>
      </c>
      <c r="D452" s="27" t="s">
        <v>702</v>
      </c>
      <c r="E452" s="28" cm="1">
        <f ca="1" t="array" ref="E452">SUMPRODUCT(--ISNUMBER(SEARCH(MID(C452,ROW(INDIRECT("1:"&amp;LEN(C452))),1),全球排名!D450)))</f>
        <v>16</v>
      </c>
      <c r="F452" s="29" t="s">
        <v>11570</v>
      </c>
      <c r="G452" s="29" t="s">
        <v>36</v>
      </c>
      <c r="H452" s="30" t="s">
        <v>11571</v>
      </c>
      <c r="I452" s="30" t="s">
        <v>7183</v>
      </c>
      <c r="J452" s="30" t="s">
        <v>11568</v>
      </c>
      <c r="K452" s="30">
        <v>4</v>
      </c>
      <c r="L452" s="30" t="s">
        <v>11573</v>
      </c>
      <c r="M452" s="38">
        <v>12.9</v>
      </c>
      <c r="N452" s="3" t="s">
        <v>11949</v>
      </c>
      <c r="O452" s="38">
        <v>22.8</v>
      </c>
      <c r="P452" s="3" t="s">
        <v>11799</v>
      </c>
      <c r="Q452" s="38">
        <v>10</v>
      </c>
      <c r="R452" s="3" t="s">
        <v>11619</v>
      </c>
      <c r="S452" s="38">
        <v>34.1</v>
      </c>
      <c r="T452" s="3" t="s">
        <v>11966</v>
      </c>
      <c r="U452" s="38">
        <v>93</v>
      </c>
      <c r="V452" s="3" t="s">
        <v>11685</v>
      </c>
      <c r="W452" s="38">
        <v>38.3</v>
      </c>
      <c r="X452" s="3" t="s">
        <v>12039</v>
      </c>
      <c r="Y452" s="38">
        <v>50.5</v>
      </c>
      <c r="Z452" s="3" t="s">
        <v>11857</v>
      </c>
      <c r="AA452" s="3">
        <v>18.1</v>
      </c>
      <c r="AB452" s="3" t="s">
        <v>12327</v>
      </c>
      <c r="AC452" s="3">
        <v>12.3</v>
      </c>
      <c r="AD452" s="3" t="s">
        <v>12489</v>
      </c>
      <c r="AE452" s="45">
        <v>25.7</v>
      </c>
    </row>
    <row r="453" ht="29.1" customHeight="1" spans="1:31">
      <c r="A453" s="26" t="s">
        <v>10145</v>
      </c>
      <c r="B453" s="27" t="s">
        <v>702</v>
      </c>
      <c r="C453" s="28" t="s">
        <v>1128</v>
      </c>
      <c r="D453" s="27" t="s">
        <v>702</v>
      </c>
      <c r="E453" s="28" cm="1">
        <f ca="1" t="array" ref="E453">SUMPRODUCT(--ISNUMBER(SEARCH(MID(C453,ROW(INDIRECT("1:"&amp;LEN(C453))),1),全球排名!D451)))</f>
        <v>27</v>
      </c>
      <c r="F453" s="29" t="s">
        <v>11987</v>
      </c>
      <c r="G453" s="29" t="s">
        <v>298</v>
      </c>
      <c r="H453" s="30" t="s">
        <v>11567</v>
      </c>
      <c r="I453" s="30" t="s">
        <v>7183</v>
      </c>
      <c r="J453" s="30" t="s">
        <v>11568</v>
      </c>
      <c r="K453" s="30">
        <v>4</v>
      </c>
      <c r="L453" s="30" t="s">
        <v>11573</v>
      </c>
      <c r="M453" s="38">
        <v>12.5</v>
      </c>
      <c r="N453" s="3" t="s">
        <v>11949</v>
      </c>
      <c r="O453" s="38">
        <v>13.5</v>
      </c>
      <c r="P453" s="3" t="s">
        <v>12217</v>
      </c>
      <c r="Q453" s="38">
        <v>82.9</v>
      </c>
      <c r="R453" s="3" t="s">
        <v>291</v>
      </c>
      <c r="S453" s="38">
        <v>16.1</v>
      </c>
      <c r="T453" s="3" t="s">
        <v>12490</v>
      </c>
      <c r="U453" s="38">
        <v>86.3</v>
      </c>
      <c r="V453" s="3" t="s">
        <v>11703</v>
      </c>
      <c r="W453" s="38">
        <v>27.2</v>
      </c>
      <c r="X453" s="3" t="s">
        <v>12381</v>
      </c>
      <c r="Y453" s="38">
        <v>26.5</v>
      </c>
      <c r="Z453" s="3" t="s">
        <v>11927</v>
      </c>
      <c r="AA453" s="3">
        <v>11.1</v>
      </c>
      <c r="AB453" s="3" t="s">
        <v>11619</v>
      </c>
      <c r="AC453" s="3">
        <v>18.4</v>
      </c>
      <c r="AD453" s="3" t="s">
        <v>12397</v>
      </c>
      <c r="AE453" s="45">
        <v>25.7</v>
      </c>
    </row>
    <row r="454" ht="29.1" customHeight="1" spans="1:31">
      <c r="A454" s="26" t="s">
        <v>12446</v>
      </c>
      <c r="B454" s="27" t="s">
        <v>702</v>
      </c>
      <c r="C454" s="28" t="s">
        <v>1650</v>
      </c>
      <c r="D454" s="27" t="s">
        <v>702</v>
      </c>
      <c r="E454" s="28" cm="1">
        <f ca="1" t="array" ref="E454">SUMPRODUCT(--ISNUMBER(SEARCH(MID(C454,ROW(INDIRECT("1:"&amp;LEN(C454))),1),全球排名!D452)))</f>
        <v>33</v>
      </c>
      <c r="F454" s="29" t="s">
        <v>11566</v>
      </c>
      <c r="G454" s="29" t="s">
        <v>40</v>
      </c>
      <c r="H454" s="30" t="s">
        <v>11571</v>
      </c>
      <c r="I454" s="30" t="s">
        <v>11572</v>
      </c>
      <c r="J454" s="30" t="s">
        <v>11568</v>
      </c>
      <c r="K454" s="30">
        <v>5</v>
      </c>
      <c r="L454" s="30" t="s">
        <v>11573</v>
      </c>
      <c r="M454" s="38">
        <v>10.3</v>
      </c>
      <c r="N454" s="3" t="s">
        <v>11949</v>
      </c>
      <c r="O454" s="38">
        <v>15.4</v>
      </c>
      <c r="P454" s="3" t="s">
        <v>12179</v>
      </c>
      <c r="Q454" s="38">
        <v>10.8</v>
      </c>
      <c r="R454" s="3" t="s">
        <v>11619</v>
      </c>
      <c r="S454" s="38">
        <v>72.5</v>
      </c>
      <c r="T454" s="3" t="s">
        <v>11836</v>
      </c>
      <c r="U454" s="38">
        <v>4.2</v>
      </c>
      <c r="V454" s="3" t="s">
        <v>11619</v>
      </c>
      <c r="W454" s="38">
        <v>2.5</v>
      </c>
      <c r="X454" s="3" t="s">
        <v>11619</v>
      </c>
      <c r="Y454" s="38">
        <v>45.2</v>
      </c>
      <c r="Z454" s="3" t="s">
        <v>12280</v>
      </c>
      <c r="AA454" s="3">
        <v>11.9</v>
      </c>
      <c r="AB454" s="3" t="s">
        <v>11619</v>
      </c>
      <c r="AC454" s="3">
        <v>30.7</v>
      </c>
      <c r="AD454" s="3" t="s">
        <v>12131</v>
      </c>
      <c r="AE454" s="45">
        <v>25.7</v>
      </c>
    </row>
    <row r="455" ht="29.1" customHeight="1" spans="1:31">
      <c r="A455" s="26" t="s">
        <v>10137</v>
      </c>
      <c r="B455" s="27" t="s">
        <v>702</v>
      </c>
      <c r="C455" s="28" t="s">
        <v>12491</v>
      </c>
      <c r="D455" s="27" t="s">
        <v>702</v>
      </c>
      <c r="E455" s="28" cm="1">
        <f ca="1" t="array" ref="E455">SUMPRODUCT(--ISNUMBER(SEARCH(MID(C455,ROW(INDIRECT("1:"&amp;LEN(C455))),1),全球排名!D453)))</f>
        <v>31</v>
      </c>
      <c r="F455" s="29" t="s">
        <v>11663</v>
      </c>
      <c r="G455" s="29" t="s">
        <v>106</v>
      </c>
      <c r="H455" s="30" t="s">
        <v>11624</v>
      </c>
      <c r="I455" s="30" t="s">
        <v>11587</v>
      </c>
      <c r="J455" s="30" t="s">
        <v>11568</v>
      </c>
      <c r="K455" s="30">
        <v>3</v>
      </c>
      <c r="L455" s="30" t="s">
        <v>12288</v>
      </c>
      <c r="M455" s="38">
        <v>5.2</v>
      </c>
      <c r="N455" s="3" t="s">
        <v>11949</v>
      </c>
      <c r="O455" s="38">
        <v>1.6</v>
      </c>
      <c r="P455" s="3" t="s">
        <v>11949</v>
      </c>
      <c r="Q455" s="38">
        <v>37.5</v>
      </c>
      <c r="R455" s="3" t="s">
        <v>12149</v>
      </c>
      <c r="S455" s="38">
        <v>96.4</v>
      </c>
      <c r="T455" s="3" t="s">
        <v>11583</v>
      </c>
      <c r="U455" s="38">
        <v>7.7</v>
      </c>
      <c r="V455" s="3" t="s">
        <v>11619</v>
      </c>
      <c r="W455" s="38">
        <v>1.6</v>
      </c>
      <c r="X455" s="3" t="s">
        <v>11619</v>
      </c>
      <c r="Y455" s="38">
        <v>1</v>
      </c>
      <c r="Z455" s="3" t="s">
        <v>11619</v>
      </c>
      <c r="AA455" s="3">
        <v>8.4</v>
      </c>
      <c r="AB455" s="3" t="s">
        <v>11619</v>
      </c>
      <c r="AC455" s="3" t="s">
        <v>10137</v>
      </c>
      <c r="AD455" s="3" t="s">
        <v>10137</v>
      </c>
      <c r="AE455" s="45">
        <v>25.7</v>
      </c>
    </row>
    <row r="456" ht="29.1" customHeight="1" spans="1:31">
      <c r="A456" s="26" t="s">
        <v>12354</v>
      </c>
      <c r="B456" s="27" t="s">
        <v>702</v>
      </c>
      <c r="C456" s="28" t="s">
        <v>1956</v>
      </c>
      <c r="D456" s="27" t="s">
        <v>702</v>
      </c>
      <c r="E456" s="28" cm="1">
        <f ca="1" t="array" ref="E456">SUMPRODUCT(--ISNUMBER(SEARCH(MID(C456,ROW(INDIRECT("1:"&amp;LEN(C456))),1),全球排名!D454)))</f>
        <v>18</v>
      </c>
      <c r="F456" s="29" t="s">
        <v>11929</v>
      </c>
      <c r="G456" s="29" t="s">
        <v>261</v>
      </c>
      <c r="H456" s="30" t="s">
        <v>11567</v>
      </c>
      <c r="I456" s="30" t="s">
        <v>11587</v>
      </c>
      <c r="J456" s="30" t="s">
        <v>11568</v>
      </c>
      <c r="K456" s="30">
        <v>4</v>
      </c>
      <c r="L456" s="30" t="s">
        <v>11573</v>
      </c>
      <c r="M456" s="38">
        <v>17.2</v>
      </c>
      <c r="N456" s="3" t="s">
        <v>11700</v>
      </c>
      <c r="O456" s="38">
        <v>12.5</v>
      </c>
      <c r="P456" s="3" t="s">
        <v>11949</v>
      </c>
      <c r="Q456" s="38">
        <v>86.2</v>
      </c>
      <c r="R456" s="3" t="s">
        <v>11643</v>
      </c>
      <c r="S456" s="38">
        <v>15.3</v>
      </c>
      <c r="T456" s="3" t="s">
        <v>12492</v>
      </c>
      <c r="U456" s="38">
        <v>40.9</v>
      </c>
      <c r="V456" s="3" t="s">
        <v>11873</v>
      </c>
      <c r="W456" s="38">
        <v>2.8</v>
      </c>
      <c r="X456" s="3" t="s">
        <v>11619</v>
      </c>
      <c r="Y456" s="38">
        <v>54.7</v>
      </c>
      <c r="Z456" s="3" t="s">
        <v>12037</v>
      </c>
      <c r="AA456" s="3">
        <v>11.4</v>
      </c>
      <c r="AB456" s="3" t="s">
        <v>11619</v>
      </c>
      <c r="AC456" s="3">
        <v>30.2</v>
      </c>
      <c r="AD456" s="3" t="s">
        <v>12493</v>
      </c>
      <c r="AE456" s="45">
        <v>25.7</v>
      </c>
    </row>
    <row r="457" ht="29.1" customHeight="1" spans="1:31">
      <c r="A457" s="26" t="s">
        <v>12472</v>
      </c>
      <c r="B457" s="27" t="s">
        <v>11773</v>
      </c>
      <c r="C457" s="28" t="s">
        <v>10392</v>
      </c>
      <c r="D457" s="27" t="s">
        <v>11773</v>
      </c>
      <c r="E457" s="28" cm="1">
        <f ca="1" t="array" ref="E457">SUMPRODUCT(--ISNUMBER(SEARCH(MID(C457,ROW(INDIRECT("1:"&amp;LEN(C457))),1),全球排名!D455)))</f>
        <v>33</v>
      </c>
      <c r="F457" s="29" t="s">
        <v>12365</v>
      </c>
      <c r="G457" s="29" t="s">
        <v>12366</v>
      </c>
      <c r="H457" s="30" t="s">
        <v>11571</v>
      </c>
      <c r="I457" s="30" t="s">
        <v>11587</v>
      </c>
      <c r="J457" s="30" t="s">
        <v>11568</v>
      </c>
      <c r="K457" s="30">
        <v>4</v>
      </c>
      <c r="L457" s="30" t="s">
        <v>11573</v>
      </c>
      <c r="M457" s="38">
        <v>6.6</v>
      </c>
      <c r="N457" s="3" t="s">
        <v>11949</v>
      </c>
      <c r="O457" s="38">
        <v>23.2</v>
      </c>
      <c r="P457" s="3" t="s">
        <v>12177</v>
      </c>
      <c r="Q457" s="38">
        <v>2.5</v>
      </c>
      <c r="R457" s="3" t="s">
        <v>11619</v>
      </c>
      <c r="S457" s="38">
        <v>94.8</v>
      </c>
      <c r="T457" s="3" t="s">
        <v>11593</v>
      </c>
      <c r="U457" s="38" t="s">
        <v>10137</v>
      </c>
      <c r="V457" s="3" t="s">
        <v>10137</v>
      </c>
      <c r="W457" s="38">
        <v>1.5</v>
      </c>
      <c r="X457" s="3" t="s">
        <v>11619</v>
      </c>
      <c r="Y457" s="38">
        <v>11.1</v>
      </c>
      <c r="Z457" s="3" t="s">
        <v>12075</v>
      </c>
      <c r="AA457" s="3">
        <v>5.5</v>
      </c>
      <c r="AB457" s="3" t="s">
        <v>11619</v>
      </c>
      <c r="AC457" s="3">
        <v>1.5</v>
      </c>
      <c r="AD457" s="3" t="s">
        <v>11619</v>
      </c>
      <c r="AE457" s="45">
        <v>25.6</v>
      </c>
    </row>
    <row r="458" ht="29.1" customHeight="1" spans="1:31">
      <c r="A458" s="26" t="s">
        <v>12494</v>
      </c>
      <c r="B458" s="27" t="s">
        <v>789</v>
      </c>
      <c r="C458" s="28" t="s">
        <v>788</v>
      </c>
      <c r="D458" s="27" t="s">
        <v>789</v>
      </c>
      <c r="E458" s="28" cm="1">
        <f ca="1" t="array" ref="E458">SUMPRODUCT(--ISNUMBER(SEARCH(MID(C458,ROW(INDIRECT("1:"&amp;LEN(C458))),1),全球排名!D456)))</f>
        <v>21</v>
      </c>
      <c r="F458" s="29" t="s">
        <v>11632</v>
      </c>
      <c r="G458" s="29" t="s">
        <v>11633</v>
      </c>
      <c r="H458" s="30" t="s">
        <v>11592</v>
      </c>
      <c r="I458" s="30" t="s">
        <v>11572</v>
      </c>
      <c r="J458" s="30" t="s">
        <v>11568</v>
      </c>
      <c r="K458" s="30">
        <v>2</v>
      </c>
      <c r="L458" s="30" t="s">
        <v>11573</v>
      </c>
      <c r="M458" s="38">
        <v>8.8</v>
      </c>
      <c r="N458" s="3" t="s">
        <v>11949</v>
      </c>
      <c r="O458" s="38">
        <v>3.4</v>
      </c>
      <c r="P458" s="3" t="s">
        <v>11949</v>
      </c>
      <c r="Q458" s="38">
        <v>5.6</v>
      </c>
      <c r="R458" s="3" t="s">
        <v>11619</v>
      </c>
      <c r="S458" s="38">
        <v>98.4</v>
      </c>
      <c r="T458" s="3" t="s">
        <v>108</v>
      </c>
      <c r="U458" s="38">
        <v>6.6</v>
      </c>
      <c r="V458" s="3" t="s">
        <v>11619</v>
      </c>
      <c r="W458" s="38">
        <v>3.6</v>
      </c>
      <c r="X458" s="3" t="s">
        <v>11619</v>
      </c>
      <c r="Y458" s="38">
        <v>13.5</v>
      </c>
      <c r="Z458" s="3" t="s">
        <v>12495</v>
      </c>
      <c r="AA458" s="3">
        <v>9.9</v>
      </c>
      <c r="AB458" s="3" t="s">
        <v>11619</v>
      </c>
      <c r="AC458" s="3">
        <v>8.9</v>
      </c>
      <c r="AD458" s="3" t="s">
        <v>12496</v>
      </c>
      <c r="AE458" s="45">
        <v>25.5</v>
      </c>
    </row>
    <row r="459" ht="29.1" customHeight="1" spans="1:31">
      <c r="A459" s="26" t="s">
        <v>12446</v>
      </c>
      <c r="B459" s="27" t="s">
        <v>789</v>
      </c>
      <c r="C459" s="28" t="s">
        <v>833</v>
      </c>
      <c r="D459" s="27" t="s">
        <v>789</v>
      </c>
      <c r="E459" s="28" cm="1">
        <f ca="1" t="array" ref="E459">SUMPRODUCT(--ISNUMBER(SEARCH(MID(C459,ROW(INDIRECT("1:"&amp;LEN(C459))),1),全球排名!D457)))</f>
        <v>25</v>
      </c>
      <c r="F459" s="29" t="s">
        <v>11649</v>
      </c>
      <c r="G459" s="29" t="s">
        <v>218</v>
      </c>
      <c r="H459" s="30" t="s">
        <v>11592</v>
      </c>
      <c r="I459" s="30" t="s">
        <v>11572</v>
      </c>
      <c r="J459" s="30" t="s">
        <v>11568</v>
      </c>
      <c r="K459" s="30">
        <v>5</v>
      </c>
      <c r="L459" s="30" t="s">
        <v>11573</v>
      </c>
      <c r="M459" s="38">
        <v>18.9</v>
      </c>
      <c r="N459" s="3" t="s">
        <v>11785</v>
      </c>
      <c r="O459" s="38">
        <v>4.1</v>
      </c>
      <c r="P459" s="3" t="s">
        <v>11949</v>
      </c>
      <c r="Q459" s="38">
        <v>8.2</v>
      </c>
      <c r="R459" s="3" t="s">
        <v>11619</v>
      </c>
      <c r="S459" s="38">
        <v>55.3</v>
      </c>
      <c r="T459" s="3" t="s">
        <v>12261</v>
      </c>
      <c r="U459" s="38">
        <v>7.9</v>
      </c>
      <c r="V459" s="3" t="s">
        <v>11619</v>
      </c>
      <c r="W459" s="38">
        <v>13.2</v>
      </c>
      <c r="X459" s="3" t="s">
        <v>11976</v>
      </c>
      <c r="Y459" s="38">
        <v>90.8</v>
      </c>
      <c r="Z459" s="3" t="s">
        <v>436</v>
      </c>
      <c r="AA459" s="3">
        <v>8.8</v>
      </c>
      <c r="AB459" s="3" t="s">
        <v>11619</v>
      </c>
      <c r="AC459" s="3">
        <v>26.6</v>
      </c>
      <c r="AD459" s="3" t="s">
        <v>12427</v>
      </c>
      <c r="AE459" s="45">
        <v>25.5</v>
      </c>
    </row>
    <row r="460" ht="29.1" customHeight="1" spans="1:31">
      <c r="A460" s="26" t="s">
        <v>12420</v>
      </c>
      <c r="B460" s="27" t="s">
        <v>1583</v>
      </c>
      <c r="C460" s="28" t="s">
        <v>10669</v>
      </c>
      <c r="D460" s="27" t="s">
        <v>1583</v>
      </c>
      <c r="E460" s="28" cm="1">
        <f ca="1" t="array" ref="E460">SUMPRODUCT(--ISNUMBER(SEARCH(MID(C460,ROW(INDIRECT("1:"&amp;LEN(C460))),1),全球排名!D458)))</f>
        <v>31</v>
      </c>
      <c r="F460" s="29" t="s">
        <v>12234</v>
      </c>
      <c r="G460" s="29" t="s">
        <v>545</v>
      </c>
      <c r="H460" s="30" t="s">
        <v>11571</v>
      </c>
      <c r="I460" s="30" t="s">
        <v>11720</v>
      </c>
      <c r="J460" s="30" t="s">
        <v>10137</v>
      </c>
      <c r="K460" s="30">
        <v>5</v>
      </c>
      <c r="L460" s="30" t="s">
        <v>11573</v>
      </c>
      <c r="M460" s="38">
        <v>21.5</v>
      </c>
      <c r="N460" s="3" t="s">
        <v>1908</v>
      </c>
      <c r="O460" s="38">
        <v>37.6</v>
      </c>
      <c r="P460" s="3" t="s">
        <v>12000</v>
      </c>
      <c r="Q460" s="38">
        <v>75.8</v>
      </c>
      <c r="R460" s="3" t="s">
        <v>11658</v>
      </c>
      <c r="S460" s="38">
        <v>4.1</v>
      </c>
      <c r="T460" s="3" t="s">
        <v>11619</v>
      </c>
      <c r="U460" s="38">
        <v>25.6</v>
      </c>
      <c r="V460" s="3" t="s">
        <v>12222</v>
      </c>
      <c r="W460" s="38">
        <v>39.2</v>
      </c>
      <c r="X460" s="3" t="s">
        <v>11867</v>
      </c>
      <c r="Y460" s="38">
        <v>15.3</v>
      </c>
      <c r="Z460" s="3" t="s">
        <v>12497</v>
      </c>
      <c r="AA460" s="3">
        <v>13.8</v>
      </c>
      <c r="AB460" s="3" t="s">
        <v>12025</v>
      </c>
      <c r="AC460" s="3">
        <v>1.6</v>
      </c>
      <c r="AD460" s="3" t="s">
        <v>11619</v>
      </c>
      <c r="AE460" s="45">
        <v>25.2</v>
      </c>
    </row>
    <row r="461" ht="29.1" customHeight="1" spans="1:31">
      <c r="A461" s="26" t="s">
        <v>12395</v>
      </c>
      <c r="B461" s="27" t="s">
        <v>1583</v>
      </c>
      <c r="C461" s="28" t="s">
        <v>12498</v>
      </c>
      <c r="D461" s="27" t="s">
        <v>1583</v>
      </c>
      <c r="E461" s="28" cm="1">
        <f ca="1" t="array" ref="E461">SUMPRODUCT(--ISNUMBER(SEARCH(MID(C461,ROW(INDIRECT("1:"&amp;LEN(C461))),1),全球排名!D459)))</f>
        <v>45</v>
      </c>
      <c r="F461" s="29" t="s">
        <v>7021</v>
      </c>
      <c r="G461" s="29" t="s">
        <v>642</v>
      </c>
      <c r="H461" s="30" t="s">
        <v>11624</v>
      </c>
      <c r="I461" s="30" t="s">
        <v>11587</v>
      </c>
      <c r="J461" s="30" t="s">
        <v>11568</v>
      </c>
      <c r="K461" s="30">
        <v>2</v>
      </c>
      <c r="L461" s="30" t="s">
        <v>11573</v>
      </c>
      <c r="M461" s="38">
        <v>5.6</v>
      </c>
      <c r="N461" s="3" t="s">
        <v>11949</v>
      </c>
      <c r="O461" s="38">
        <v>4.3</v>
      </c>
      <c r="P461" s="3" t="s">
        <v>11949</v>
      </c>
      <c r="Q461" s="38">
        <v>33.3</v>
      </c>
      <c r="R461" s="3" t="s">
        <v>12375</v>
      </c>
      <c r="S461" s="38">
        <v>94.4</v>
      </c>
      <c r="T461" s="3" t="s">
        <v>85</v>
      </c>
      <c r="U461" s="38">
        <v>2.3</v>
      </c>
      <c r="V461" s="3" t="s">
        <v>11619</v>
      </c>
      <c r="W461" s="38">
        <v>1.1</v>
      </c>
      <c r="X461" s="3" t="s">
        <v>11619</v>
      </c>
      <c r="Y461" s="38">
        <v>1.2</v>
      </c>
      <c r="Z461" s="3" t="s">
        <v>11619</v>
      </c>
      <c r="AA461" s="3">
        <v>8.4</v>
      </c>
      <c r="AB461" s="3" t="s">
        <v>11619</v>
      </c>
      <c r="AC461" s="3">
        <v>2</v>
      </c>
      <c r="AD461" s="3" t="s">
        <v>11619</v>
      </c>
      <c r="AE461" s="45">
        <v>25.2</v>
      </c>
    </row>
    <row r="462" ht="29.1" customHeight="1" spans="1:31">
      <c r="A462" s="26" t="s">
        <v>12457</v>
      </c>
      <c r="B462" s="27" t="s">
        <v>1583</v>
      </c>
      <c r="C462" s="28" t="s">
        <v>10373</v>
      </c>
      <c r="D462" s="27" t="s">
        <v>1583</v>
      </c>
      <c r="E462" s="28" cm="1">
        <f ca="1" t="array" ref="E462">SUMPRODUCT(--ISNUMBER(SEARCH(MID(C462,ROW(INDIRECT("1:"&amp;LEN(C462))),1),全球排名!D460)))</f>
        <v>18</v>
      </c>
      <c r="F462" s="29" t="s">
        <v>11632</v>
      </c>
      <c r="G462" s="29" t="s">
        <v>11633</v>
      </c>
      <c r="H462" s="30" t="s">
        <v>11592</v>
      </c>
      <c r="I462" s="30" t="s">
        <v>11572</v>
      </c>
      <c r="J462" s="30" t="s">
        <v>11568</v>
      </c>
      <c r="K462" s="30">
        <v>3</v>
      </c>
      <c r="L462" s="30" t="s">
        <v>11573</v>
      </c>
      <c r="M462" s="38">
        <v>12.8</v>
      </c>
      <c r="N462" s="3" t="s">
        <v>11949</v>
      </c>
      <c r="O462" s="38">
        <v>7.4</v>
      </c>
      <c r="P462" s="3" t="s">
        <v>11949</v>
      </c>
      <c r="Q462" s="38">
        <v>23.9</v>
      </c>
      <c r="R462" s="3" t="s">
        <v>12478</v>
      </c>
      <c r="S462" s="38">
        <v>73.1</v>
      </c>
      <c r="T462" s="3" t="s">
        <v>11688</v>
      </c>
      <c r="U462" s="38">
        <v>15.1</v>
      </c>
      <c r="V462" s="3" t="s">
        <v>12423</v>
      </c>
      <c r="W462" s="38">
        <v>3.5</v>
      </c>
      <c r="X462" s="3" t="s">
        <v>11619</v>
      </c>
      <c r="Y462" s="38">
        <v>21.1</v>
      </c>
      <c r="Z462" s="3" t="s">
        <v>12499</v>
      </c>
      <c r="AA462" s="3">
        <v>8.8</v>
      </c>
      <c r="AB462" s="3" t="s">
        <v>11619</v>
      </c>
      <c r="AC462" s="3">
        <v>16.9</v>
      </c>
      <c r="AD462" s="3" t="s">
        <v>11907</v>
      </c>
      <c r="AE462" s="45">
        <v>25.2</v>
      </c>
    </row>
    <row r="463" ht="29.1" customHeight="1" spans="1:31">
      <c r="A463" s="26" t="s">
        <v>12406</v>
      </c>
      <c r="B463" s="27" t="s">
        <v>1583</v>
      </c>
      <c r="C463" s="28" t="s">
        <v>1582</v>
      </c>
      <c r="D463" s="27" t="s">
        <v>1583</v>
      </c>
      <c r="E463" s="28" cm="1">
        <f ca="1" t="array" ref="E463">SUMPRODUCT(--ISNUMBER(SEARCH(MID(C463,ROW(INDIRECT("1:"&amp;LEN(C463))),1),全球排名!D461)))</f>
        <v>22</v>
      </c>
      <c r="F463" s="29" t="s">
        <v>12500</v>
      </c>
      <c r="G463" s="29" t="s">
        <v>1581</v>
      </c>
      <c r="H463" s="30" t="s">
        <v>11567</v>
      </c>
      <c r="I463" s="30" t="s">
        <v>11572</v>
      </c>
      <c r="J463" s="30" t="s">
        <v>11568</v>
      </c>
      <c r="K463" s="30">
        <v>3</v>
      </c>
      <c r="L463" s="30" t="s">
        <v>11573</v>
      </c>
      <c r="M463" s="38">
        <v>16.7</v>
      </c>
      <c r="N463" s="3" t="s">
        <v>12056</v>
      </c>
      <c r="O463" s="38">
        <v>13.7</v>
      </c>
      <c r="P463" s="3" t="s">
        <v>12478</v>
      </c>
      <c r="Q463" s="38">
        <v>56.7</v>
      </c>
      <c r="R463" s="3" t="s">
        <v>12000</v>
      </c>
      <c r="S463" s="38">
        <v>18.4</v>
      </c>
      <c r="T463" s="3" t="s">
        <v>12315</v>
      </c>
      <c r="U463" s="38">
        <v>100</v>
      </c>
      <c r="V463" s="3" t="s">
        <v>136</v>
      </c>
      <c r="W463" s="38">
        <v>3.4</v>
      </c>
      <c r="X463" s="3" t="s">
        <v>11619</v>
      </c>
      <c r="Y463" s="38">
        <v>48.3</v>
      </c>
      <c r="Z463" s="3" t="s">
        <v>12067</v>
      </c>
      <c r="AA463" s="3">
        <v>17.4</v>
      </c>
      <c r="AB463" s="3" t="s">
        <v>12375</v>
      </c>
      <c r="AC463" s="3">
        <v>8</v>
      </c>
      <c r="AD463" s="3" t="s">
        <v>11619</v>
      </c>
      <c r="AE463" s="45">
        <v>25.2</v>
      </c>
    </row>
    <row r="464" ht="29.1" customHeight="1" spans="1:31">
      <c r="A464" s="26" t="s">
        <v>12501</v>
      </c>
      <c r="B464" s="27" t="s">
        <v>1583</v>
      </c>
      <c r="C464" s="28" t="s">
        <v>12502</v>
      </c>
      <c r="D464" s="27" t="s">
        <v>1583</v>
      </c>
      <c r="E464" s="28" cm="1">
        <f ca="1" t="array" ref="E464">SUMPRODUCT(--ISNUMBER(SEARCH(MID(C464,ROW(INDIRECT("1:"&amp;LEN(C464))),1),全球排名!D462)))</f>
        <v>16</v>
      </c>
      <c r="F464" s="29" t="s">
        <v>8311</v>
      </c>
      <c r="G464" s="29" t="s">
        <v>96</v>
      </c>
      <c r="H464" s="30" t="s">
        <v>11567</v>
      </c>
      <c r="I464" s="30" t="s">
        <v>11587</v>
      </c>
      <c r="J464" s="30" t="s">
        <v>11568</v>
      </c>
      <c r="K464" s="30">
        <v>5</v>
      </c>
      <c r="L464" s="30" t="s">
        <v>11573</v>
      </c>
      <c r="M464" s="38">
        <v>16.1</v>
      </c>
      <c r="N464" s="3" t="s">
        <v>12188</v>
      </c>
      <c r="O464" s="38">
        <v>48.6</v>
      </c>
      <c r="P464" s="3" t="s">
        <v>11758</v>
      </c>
      <c r="Q464" s="38">
        <v>2.1</v>
      </c>
      <c r="R464" s="3" t="s">
        <v>11619</v>
      </c>
      <c r="S464" s="38">
        <v>45.1</v>
      </c>
      <c r="T464" s="3" t="s">
        <v>1486</v>
      </c>
      <c r="U464" s="38">
        <v>29.1</v>
      </c>
      <c r="V464" s="3" t="s">
        <v>12466</v>
      </c>
      <c r="W464" s="38">
        <v>20.9</v>
      </c>
      <c r="X464" s="3" t="s">
        <v>12499</v>
      </c>
      <c r="Y464" s="38">
        <v>2</v>
      </c>
      <c r="Z464" s="3" t="s">
        <v>11619</v>
      </c>
      <c r="AA464" s="3">
        <v>23.8</v>
      </c>
      <c r="AB464" s="3" t="s">
        <v>11662</v>
      </c>
      <c r="AC464" s="3">
        <v>2.5</v>
      </c>
      <c r="AD464" s="3" t="s">
        <v>11619</v>
      </c>
      <c r="AE464" s="45">
        <v>25.2</v>
      </c>
    </row>
    <row r="465" ht="29.1" customHeight="1" spans="1:31">
      <c r="A465" s="26" t="s">
        <v>12452</v>
      </c>
      <c r="B465" s="27" t="s">
        <v>1881</v>
      </c>
      <c r="C465" s="28" t="s">
        <v>1882</v>
      </c>
      <c r="D465" s="27" t="s">
        <v>1881</v>
      </c>
      <c r="E465" s="28" cm="1">
        <f ca="1" t="array" ref="E465">SUMPRODUCT(--ISNUMBER(SEARCH(MID(C465,ROW(INDIRECT("1:"&amp;LEN(C465))),1),全球排名!D463)))</f>
        <v>17</v>
      </c>
      <c r="F465" s="29" t="s">
        <v>11570</v>
      </c>
      <c r="G465" s="29" t="s">
        <v>36</v>
      </c>
      <c r="H465" s="30" t="s">
        <v>11571</v>
      </c>
      <c r="I465" s="30" t="s">
        <v>7183</v>
      </c>
      <c r="J465" s="30" t="s">
        <v>11568</v>
      </c>
      <c r="K465" s="30">
        <v>4</v>
      </c>
      <c r="L465" s="30" t="s">
        <v>11573</v>
      </c>
      <c r="M465" s="38">
        <v>16.4</v>
      </c>
      <c r="N465" s="3" t="s">
        <v>12351</v>
      </c>
      <c r="O465" s="38">
        <v>5.1</v>
      </c>
      <c r="P465" s="3" t="s">
        <v>11949</v>
      </c>
      <c r="Q465" s="38">
        <v>13</v>
      </c>
      <c r="R465" s="3" t="s">
        <v>11619</v>
      </c>
      <c r="S465" s="38">
        <v>25.6</v>
      </c>
      <c r="T465" s="3" t="s">
        <v>11872</v>
      </c>
      <c r="U465" s="38">
        <v>99.8</v>
      </c>
      <c r="V465" s="3" t="s">
        <v>11650</v>
      </c>
      <c r="W465" s="38">
        <v>99</v>
      </c>
      <c r="X465" s="3" t="s">
        <v>161</v>
      </c>
      <c r="Y465" s="38">
        <v>40.1</v>
      </c>
      <c r="Z465" s="3" t="s">
        <v>12183</v>
      </c>
      <c r="AA465" s="3">
        <v>13.4</v>
      </c>
      <c r="AB465" s="3" t="s">
        <v>12311</v>
      </c>
      <c r="AC465" s="3">
        <v>9.6</v>
      </c>
      <c r="AD465" s="3" t="s">
        <v>12392</v>
      </c>
      <c r="AE465" s="45">
        <v>25.1</v>
      </c>
    </row>
    <row r="466" ht="29.1" customHeight="1" spans="1:31">
      <c r="A466" s="26" t="s">
        <v>12446</v>
      </c>
      <c r="B466" s="27" t="s">
        <v>12124</v>
      </c>
      <c r="C466" s="28" t="s">
        <v>12503</v>
      </c>
      <c r="D466" s="27" t="s">
        <v>12124</v>
      </c>
      <c r="E466" s="28" cm="1">
        <f ca="1" t="array" ref="E466">SUMPRODUCT(--ISNUMBER(SEARCH(MID(C466,ROW(INDIRECT("1:"&amp;LEN(C466))),1),全球排名!D464)))</f>
        <v>15</v>
      </c>
      <c r="F466" s="29" t="s">
        <v>8311</v>
      </c>
      <c r="G466" s="29" t="s">
        <v>96</v>
      </c>
      <c r="H466" s="30" t="s">
        <v>11571</v>
      </c>
      <c r="I466" s="30" t="s">
        <v>11587</v>
      </c>
      <c r="J466" s="30" t="s">
        <v>11568</v>
      </c>
      <c r="K466" s="30">
        <v>3</v>
      </c>
      <c r="L466" s="30" t="s">
        <v>11573</v>
      </c>
      <c r="M466" s="38">
        <v>16</v>
      </c>
      <c r="N466" s="3" t="s">
        <v>11810</v>
      </c>
      <c r="O466" s="38">
        <v>3.1</v>
      </c>
      <c r="P466" s="3" t="s">
        <v>11949</v>
      </c>
      <c r="Q466" s="38">
        <v>16.4</v>
      </c>
      <c r="R466" s="3" t="s">
        <v>11619</v>
      </c>
      <c r="S466" s="38">
        <v>38.6</v>
      </c>
      <c r="T466" s="3" t="s">
        <v>12039</v>
      </c>
      <c r="U466" s="38">
        <v>51</v>
      </c>
      <c r="V466" s="3" t="s">
        <v>11636</v>
      </c>
      <c r="W466" s="38">
        <v>21.8</v>
      </c>
      <c r="X466" s="3" t="s">
        <v>11700</v>
      </c>
      <c r="Y466" s="38">
        <v>86.3</v>
      </c>
      <c r="Z466" s="3" t="s">
        <v>353</v>
      </c>
      <c r="AA466" s="3">
        <v>7.2</v>
      </c>
      <c r="AB466" s="3" t="s">
        <v>11619</v>
      </c>
      <c r="AC466" s="3">
        <v>42.6</v>
      </c>
      <c r="AD466" s="3" t="s">
        <v>11868</v>
      </c>
      <c r="AE466" s="45">
        <v>25</v>
      </c>
    </row>
    <row r="467" ht="29.1" customHeight="1" spans="1:31">
      <c r="A467" s="26" t="s">
        <v>12471</v>
      </c>
      <c r="B467" s="27" t="s">
        <v>957</v>
      </c>
      <c r="C467" s="28" t="s">
        <v>956</v>
      </c>
      <c r="D467" s="27" t="s">
        <v>957</v>
      </c>
      <c r="E467" s="28" cm="1">
        <f ca="1" t="array" ref="E467">SUMPRODUCT(--ISNUMBER(SEARCH(MID(C467,ROW(INDIRECT("1:"&amp;LEN(C467))),1),全球排名!D465)))</f>
        <v>22</v>
      </c>
      <c r="F467" s="29" t="s">
        <v>11566</v>
      </c>
      <c r="G467" s="29" t="s">
        <v>40</v>
      </c>
      <c r="H467" s="30" t="s">
        <v>11592</v>
      </c>
      <c r="I467" s="30" t="s">
        <v>11572</v>
      </c>
      <c r="J467" s="30" t="s">
        <v>11568</v>
      </c>
      <c r="K467" s="30">
        <v>5</v>
      </c>
      <c r="L467" s="30" t="s">
        <v>11573</v>
      </c>
      <c r="M467" s="38">
        <v>25.1</v>
      </c>
      <c r="N467" s="3" t="s">
        <v>11867</v>
      </c>
      <c r="O467" s="38">
        <v>25.7</v>
      </c>
      <c r="P467" s="3" t="s">
        <v>752</v>
      </c>
      <c r="Q467" s="38">
        <v>6.8</v>
      </c>
      <c r="R467" s="3" t="s">
        <v>11619</v>
      </c>
      <c r="S467" s="38">
        <v>30.7</v>
      </c>
      <c r="T467" s="3" t="s">
        <v>12321</v>
      </c>
      <c r="U467" s="38">
        <v>15.6</v>
      </c>
      <c r="V467" s="3" t="s">
        <v>11976</v>
      </c>
      <c r="W467" s="38">
        <v>3.9</v>
      </c>
      <c r="X467" s="3" t="s">
        <v>11619</v>
      </c>
      <c r="Y467" s="38">
        <v>40.1</v>
      </c>
      <c r="Z467" s="3" t="s">
        <v>356</v>
      </c>
      <c r="AA467" s="3">
        <v>20.5</v>
      </c>
      <c r="AB467" s="3" t="s">
        <v>12176</v>
      </c>
      <c r="AC467" s="3">
        <v>54.3</v>
      </c>
      <c r="AD467" s="3" t="s">
        <v>12181</v>
      </c>
      <c r="AE467" s="45">
        <v>24.9</v>
      </c>
    </row>
    <row r="468" ht="29.1" customHeight="1" spans="1:31">
      <c r="A468" s="26" t="s">
        <v>10152</v>
      </c>
      <c r="B468" s="27" t="s">
        <v>957</v>
      </c>
      <c r="C468" s="28" t="s">
        <v>2697</v>
      </c>
      <c r="D468" s="27" t="s">
        <v>957</v>
      </c>
      <c r="E468" s="28" cm="1">
        <f ca="1" t="array" ref="E468">SUMPRODUCT(--ISNUMBER(SEARCH(MID(C468,ROW(INDIRECT("1:"&amp;LEN(C468))),1),全球排名!D466)))</f>
        <v>68</v>
      </c>
      <c r="F468" s="29" t="s">
        <v>11863</v>
      </c>
      <c r="G468" s="29" t="s">
        <v>373</v>
      </c>
      <c r="H468" s="30" t="s">
        <v>11624</v>
      </c>
      <c r="I468" s="30" t="s">
        <v>11587</v>
      </c>
      <c r="J468" s="30" t="s">
        <v>11568</v>
      </c>
      <c r="K468" s="30">
        <v>2</v>
      </c>
      <c r="L468" s="30" t="s">
        <v>11573</v>
      </c>
      <c r="M468" s="38">
        <v>10.2</v>
      </c>
      <c r="N468" s="3" t="s">
        <v>11949</v>
      </c>
      <c r="O468" s="38">
        <v>10.1</v>
      </c>
      <c r="P468" s="3" t="s">
        <v>11949</v>
      </c>
      <c r="Q468" s="38">
        <v>99</v>
      </c>
      <c r="R468" s="3" t="s">
        <v>11621</v>
      </c>
      <c r="S468" s="38">
        <v>10.9</v>
      </c>
      <c r="T468" s="3" t="s">
        <v>11619</v>
      </c>
      <c r="U468" s="38">
        <v>54.1</v>
      </c>
      <c r="V468" s="3" t="s">
        <v>11741</v>
      </c>
      <c r="W468" s="38">
        <v>90.7</v>
      </c>
      <c r="X468" s="3" t="s">
        <v>263</v>
      </c>
      <c r="Y468" s="38">
        <v>2</v>
      </c>
      <c r="Z468" s="3" t="s">
        <v>11619</v>
      </c>
      <c r="AA468" s="3">
        <v>18</v>
      </c>
      <c r="AB468" s="3" t="s">
        <v>12302</v>
      </c>
      <c r="AC468" s="3">
        <v>1.2</v>
      </c>
      <c r="AD468" s="3" t="s">
        <v>11619</v>
      </c>
      <c r="AE468" s="45">
        <v>24.9</v>
      </c>
    </row>
    <row r="469" ht="29.1" customHeight="1" spans="1:31">
      <c r="A469" s="26" t="s">
        <v>10143</v>
      </c>
      <c r="B469" s="27" t="s">
        <v>957</v>
      </c>
      <c r="C469" s="28" t="s">
        <v>12504</v>
      </c>
      <c r="D469" s="27" t="s">
        <v>957</v>
      </c>
      <c r="E469" s="28" cm="1">
        <f ca="1" t="array" ref="E469">SUMPRODUCT(--ISNUMBER(SEARCH(MID(C469,ROW(INDIRECT("1:"&amp;LEN(C469))),1),全球排名!D467)))</f>
        <v>13</v>
      </c>
      <c r="F469" s="29" t="s">
        <v>8311</v>
      </c>
      <c r="G469" s="29" t="s">
        <v>96</v>
      </c>
      <c r="H469" s="30" t="s">
        <v>11571</v>
      </c>
      <c r="I469" s="30" t="s">
        <v>11572</v>
      </c>
      <c r="J469" s="30" t="s">
        <v>11568</v>
      </c>
      <c r="K469" s="30">
        <v>5</v>
      </c>
      <c r="L469" s="30" t="s">
        <v>11573</v>
      </c>
      <c r="M469" s="38">
        <v>18.5</v>
      </c>
      <c r="N469" s="3" t="s">
        <v>12199</v>
      </c>
      <c r="O469" s="38">
        <v>6</v>
      </c>
      <c r="P469" s="3" t="s">
        <v>11949</v>
      </c>
      <c r="Q469" s="38">
        <v>99.9</v>
      </c>
      <c r="R469" s="3" t="s">
        <v>11612</v>
      </c>
      <c r="S469" s="38">
        <v>10</v>
      </c>
      <c r="T469" s="3" t="s">
        <v>11619</v>
      </c>
      <c r="U469" s="38" t="s">
        <v>10137</v>
      </c>
      <c r="V469" s="3" t="s">
        <v>10137</v>
      </c>
      <c r="W469" s="38">
        <v>22.4</v>
      </c>
      <c r="X469" s="3" t="s">
        <v>12092</v>
      </c>
      <c r="Y469" s="38">
        <v>84</v>
      </c>
      <c r="Z469" s="3" t="s">
        <v>11835</v>
      </c>
      <c r="AA469" s="3">
        <v>8.1</v>
      </c>
      <c r="AB469" s="3" t="s">
        <v>11619</v>
      </c>
      <c r="AC469" s="3">
        <v>16.1</v>
      </c>
      <c r="AD469" s="3" t="s">
        <v>12488</v>
      </c>
      <c r="AE469" s="45">
        <v>24.9</v>
      </c>
    </row>
    <row r="470" ht="29.1" customHeight="1" spans="1:31">
      <c r="A470" s="26" t="s">
        <v>12505</v>
      </c>
      <c r="B470" s="27" t="s">
        <v>1125</v>
      </c>
      <c r="C470" s="28" t="s">
        <v>1126</v>
      </c>
      <c r="D470" s="27" t="s">
        <v>1125</v>
      </c>
      <c r="E470" s="28" cm="1">
        <f ca="1" t="array" ref="E470">SUMPRODUCT(--ISNUMBER(SEARCH(MID(C470,ROW(INDIRECT("1:"&amp;LEN(C470))),1),全球排名!D468)))</f>
        <v>28</v>
      </c>
      <c r="F470" s="29" t="s">
        <v>8311</v>
      </c>
      <c r="G470" s="29" t="s">
        <v>96</v>
      </c>
      <c r="H470" s="30" t="s">
        <v>11592</v>
      </c>
      <c r="I470" s="30" t="s">
        <v>11572</v>
      </c>
      <c r="J470" s="30" t="s">
        <v>11568</v>
      </c>
      <c r="K470" s="30">
        <v>5</v>
      </c>
      <c r="L470" s="30" t="s">
        <v>11573</v>
      </c>
      <c r="M470" s="38">
        <v>22.6</v>
      </c>
      <c r="N470" s="3" t="s">
        <v>12314</v>
      </c>
      <c r="O470" s="38">
        <v>12.7</v>
      </c>
      <c r="P470" s="3" t="s">
        <v>11949</v>
      </c>
      <c r="Q470" s="38">
        <v>54.5</v>
      </c>
      <c r="R470" s="3" t="s">
        <v>11933</v>
      </c>
      <c r="S470" s="38">
        <v>14.8</v>
      </c>
      <c r="T470" s="3" t="s">
        <v>11752</v>
      </c>
      <c r="U470" s="38">
        <v>38.5</v>
      </c>
      <c r="V470" s="3" t="s">
        <v>1673</v>
      </c>
      <c r="W470" s="38">
        <v>16.2</v>
      </c>
      <c r="X470" s="3" t="s">
        <v>11829</v>
      </c>
      <c r="Y470" s="38">
        <v>70.2</v>
      </c>
      <c r="Z470" s="3" t="s">
        <v>11738</v>
      </c>
      <c r="AA470" s="3">
        <v>10.4</v>
      </c>
      <c r="AB470" s="3" t="s">
        <v>11619</v>
      </c>
      <c r="AC470" s="3">
        <v>19</v>
      </c>
      <c r="AD470" s="3" t="s">
        <v>12106</v>
      </c>
      <c r="AE470" s="45">
        <v>24.8</v>
      </c>
    </row>
    <row r="471" ht="29.1" customHeight="1" spans="1:31">
      <c r="A471" s="26" t="s">
        <v>12369</v>
      </c>
      <c r="B471" s="27" t="s">
        <v>839</v>
      </c>
      <c r="C471" s="28" t="s">
        <v>838</v>
      </c>
      <c r="D471" s="27" t="s">
        <v>839</v>
      </c>
      <c r="E471" s="28" cm="1">
        <f ca="1" t="array" ref="E471">SUMPRODUCT(--ISNUMBER(SEARCH(MID(C471,ROW(INDIRECT("1:"&amp;LEN(C471))),1),全球排名!D469)))</f>
        <v>24</v>
      </c>
      <c r="F471" s="29" t="s">
        <v>11566</v>
      </c>
      <c r="G471" s="29" t="s">
        <v>40</v>
      </c>
      <c r="H471" s="30" t="s">
        <v>11567</v>
      </c>
      <c r="I471" s="30" t="s">
        <v>11587</v>
      </c>
      <c r="J471" s="30" t="s">
        <v>11568</v>
      </c>
      <c r="K471" s="30">
        <v>5</v>
      </c>
      <c r="L471" s="30" t="s">
        <v>11573</v>
      </c>
      <c r="M471" s="38">
        <v>7.2</v>
      </c>
      <c r="N471" s="3" t="s">
        <v>11949</v>
      </c>
      <c r="O471" s="38">
        <v>9.6</v>
      </c>
      <c r="P471" s="3" t="s">
        <v>11949</v>
      </c>
      <c r="Q471" s="38">
        <v>19.7</v>
      </c>
      <c r="R471" s="3" t="s">
        <v>12367</v>
      </c>
      <c r="S471" s="38">
        <v>70.8</v>
      </c>
      <c r="T471" s="3" t="s">
        <v>11827</v>
      </c>
      <c r="U471" s="38">
        <v>29.6</v>
      </c>
      <c r="V471" s="3" t="s">
        <v>12015</v>
      </c>
      <c r="W471" s="38">
        <v>9</v>
      </c>
      <c r="X471" s="3" t="s">
        <v>11619</v>
      </c>
      <c r="Y471" s="38">
        <v>2.3</v>
      </c>
      <c r="Z471" s="3" t="s">
        <v>11619</v>
      </c>
      <c r="AA471" s="3">
        <v>17.4</v>
      </c>
      <c r="AB471" s="3" t="s">
        <v>12442</v>
      </c>
      <c r="AC471" s="3">
        <v>42</v>
      </c>
      <c r="AD471" s="3" t="s">
        <v>11662</v>
      </c>
      <c r="AE471" s="45">
        <v>24.7</v>
      </c>
    </row>
    <row r="472" ht="29.1" customHeight="1" spans="1:31">
      <c r="A472" s="26" t="s">
        <v>12377</v>
      </c>
      <c r="B472" s="27" t="s">
        <v>839</v>
      </c>
      <c r="C472" s="28" t="s">
        <v>1691</v>
      </c>
      <c r="D472" s="27" t="s">
        <v>839</v>
      </c>
      <c r="E472" s="28" cm="1">
        <f ca="1" t="array" ref="E472">SUMPRODUCT(--ISNUMBER(SEARCH(MID(C472,ROW(INDIRECT("1:"&amp;LEN(C472))),1),全球排名!D470)))</f>
        <v>15</v>
      </c>
      <c r="F472" s="29" t="s">
        <v>11820</v>
      </c>
      <c r="G472" s="29" t="s">
        <v>131</v>
      </c>
      <c r="H472" s="30" t="s">
        <v>11571</v>
      </c>
      <c r="I472" s="30" t="s">
        <v>11572</v>
      </c>
      <c r="J472" s="30" t="s">
        <v>11568</v>
      </c>
      <c r="K472" s="30">
        <v>4</v>
      </c>
      <c r="L472" s="30" t="s">
        <v>11573</v>
      </c>
      <c r="M472" s="38">
        <v>19.7</v>
      </c>
      <c r="N472" s="3" t="s">
        <v>11855</v>
      </c>
      <c r="O472" s="38">
        <v>13.9</v>
      </c>
      <c r="P472" s="3" t="s">
        <v>12306</v>
      </c>
      <c r="Q472" s="38">
        <v>68.3</v>
      </c>
      <c r="R472" s="3" t="s">
        <v>11845</v>
      </c>
      <c r="S472" s="38">
        <v>14.9</v>
      </c>
      <c r="T472" s="3" t="s">
        <v>11906</v>
      </c>
      <c r="U472" s="38">
        <v>23.8</v>
      </c>
      <c r="V472" s="3" t="s">
        <v>12147</v>
      </c>
      <c r="W472" s="38">
        <v>9.6</v>
      </c>
      <c r="X472" s="3" t="s">
        <v>11619</v>
      </c>
      <c r="Y472" s="38">
        <v>44.8</v>
      </c>
      <c r="Z472" s="3" t="s">
        <v>11867</v>
      </c>
      <c r="AA472" s="3">
        <v>12.7</v>
      </c>
      <c r="AB472" s="3" t="s">
        <v>12107</v>
      </c>
      <c r="AC472" s="3">
        <v>47.8</v>
      </c>
      <c r="AD472" s="3" t="s">
        <v>12468</v>
      </c>
      <c r="AE472" s="45">
        <v>24.7</v>
      </c>
    </row>
    <row r="473" ht="29.1" customHeight="1" spans="1:31">
      <c r="A473" s="26" t="s">
        <v>12451</v>
      </c>
      <c r="B473" s="27" t="s">
        <v>839</v>
      </c>
      <c r="C473" s="28" t="s">
        <v>10323</v>
      </c>
      <c r="D473" s="27" t="s">
        <v>839</v>
      </c>
      <c r="E473" s="28" cm="1">
        <f ca="1" t="array" ref="E473">SUMPRODUCT(--ISNUMBER(SEARCH(MID(C473,ROW(INDIRECT("1:"&amp;LEN(C473))),1),全球排名!D471)))</f>
        <v>16</v>
      </c>
      <c r="F473" s="29" t="s">
        <v>11649</v>
      </c>
      <c r="G473" s="29" t="s">
        <v>218</v>
      </c>
      <c r="H473" s="30" t="s">
        <v>11592</v>
      </c>
      <c r="I473" s="30" t="s">
        <v>11587</v>
      </c>
      <c r="J473" s="30" t="s">
        <v>11568</v>
      </c>
      <c r="K473" s="30">
        <v>5</v>
      </c>
      <c r="L473" s="30" t="s">
        <v>11573</v>
      </c>
      <c r="M473" s="38">
        <v>30.2</v>
      </c>
      <c r="N473" s="3" t="s">
        <v>11775</v>
      </c>
      <c r="O473" s="38">
        <v>5.3</v>
      </c>
      <c r="P473" s="3" t="s">
        <v>11949</v>
      </c>
      <c r="Q473" s="38">
        <v>14.4</v>
      </c>
      <c r="R473" s="3" t="s">
        <v>11619</v>
      </c>
      <c r="S473" s="38">
        <v>21.4</v>
      </c>
      <c r="T473" s="3" t="s">
        <v>12214</v>
      </c>
      <c r="U473" s="38">
        <v>25.6</v>
      </c>
      <c r="V473" s="3" t="s">
        <v>12085</v>
      </c>
      <c r="W473" s="38">
        <v>19.5</v>
      </c>
      <c r="X473" s="3" t="s">
        <v>12147</v>
      </c>
      <c r="Y473" s="38">
        <v>91.2</v>
      </c>
      <c r="Z473" s="3" t="s">
        <v>11601</v>
      </c>
      <c r="AA473" s="3">
        <v>11.9</v>
      </c>
      <c r="AB473" s="3" t="s">
        <v>11619</v>
      </c>
      <c r="AC473" s="3">
        <v>35.8</v>
      </c>
      <c r="AD473" s="3" t="s">
        <v>12368</v>
      </c>
      <c r="AE473" s="45">
        <v>24.7</v>
      </c>
    </row>
    <row r="474" ht="29.1" customHeight="1" spans="1:31">
      <c r="A474" s="26" t="s">
        <v>12446</v>
      </c>
      <c r="B474" s="27" t="s">
        <v>839</v>
      </c>
      <c r="C474" s="28" t="s">
        <v>2134</v>
      </c>
      <c r="D474" s="27" t="s">
        <v>839</v>
      </c>
      <c r="E474" s="28" cm="1">
        <f ca="1" t="array" ref="E474">SUMPRODUCT(--ISNUMBER(SEARCH(MID(C474,ROW(INDIRECT("1:"&amp;LEN(C474))),1),全球排名!D472)))</f>
        <v>19</v>
      </c>
      <c r="F474" s="29" t="s">
        <v>12208</v>
      </c>
      <c r="G474" s="29" t="s">
        <v>632</v>
      </c>
      <c r="H474" s="30" t="s">
        <v>11571</v>
      </c>
      <c r="I474" s="30" t="s">
        <v>7183</v>
      </c>
      <c r="J474" s="30" t="s">
        <v>11568</v>
      </c>
      <c r="K474" s="30">
        <v>3</v>
      </c>
      <c r="L474" s="30" t="s">
        <v>11569</v>
      </c>
      <c r="M474" s="38">
        <v>16.7</v>
      </c>
      <c r="N474" s="3" t="s">
        <v>12487</v>
      </c>
      <c r="O474" s="38">
        <v>18.8</v>
      </c>
      <c r="P474" s="3" t="s">
        <v>12244</v>
      </c>
      <c r="Q474" s="38">
        <v>5.5</v>
      </c>
      <c r="R474" s="3" t="s">
        <v>11619</v>
      </c>
      <c r="S474" s="38">
        <v>13.5</v>
      </c>
      <c r="T474" s="3" t="s">
        <v>12101</v>
      </c>
      <c r="U474" s="38">
        <v>100</v>
      </c>
      <c r="V474" s="3" t="s">
        <v>11585</v>
      </c>
      <c r="W474" s="38">
        <v>99.7</v>
      </c>
      <c r="X474" s="3" t="s">
        <v>11582</v>
      </c>
      <c r="Y474" s="38">
        <v>35.9</v>
      </c>
      <c r="Z474" s="3" t="s">
        <v>12271</v>
      </c>
      <c r="AA474" s="3">
        <v>14.1</v>
      </c>
      <c r="AB474" s="3" t="s">
        <v>11787</v>
      </c>
      <c r="AC474" s="3">
        <v>24.6</v>
      </c>
      <c r="AD474" s="3" t="s">
        <v>12307</v>
      </c>
      <c r="AE474" s="45">
        <v>24.7</v>
      </c>
    </row>
    <row r="475" ht="29.1" customHeight="1" spans="1:31">
      <c r="A475" s="26" t="s">
        <v>12424</v>
      </c>
      <c r="B475" s="27" t="s">
        <v>1054</v>
      </c>
      <c r="C475" s="28" t="s">
        <v>12506</v>
      </c>
      <c r="D475" s="27" t="s">
        <v>1054</v>
      </c>
      <c r="E475" s="28" cm="1">
        <f ca="1" t="array" ref="E475">SUMPRODUCT(--ISNUMBER(SEARCH(MID(C475,ROW(INDIRECT("1:"&amp;LEN(C475))),1),全球排名!D473)))</f>
        <v>26</v>
      </c>
      <c r="F475" s="29" t="s">
        <v>7041</v>
      </c>
      <c r="G475" s="29" t="s">
        <v>689</v>
      </c>
      <c r="H475" s="30" t="s">
        <v>11571</v>
      </c>
      <c r="I475" s="30" t="s">
        <v>11572</v>
      </c>
      <c r="J475" s="30" t="s">
        <v>11568</v>
      </c>
      <c r="K475" s="30">
        <v>4</v>
      </c>
      <c r="L475" s="30" t="s">
        <v>11573</v>
      </c>
      <c r="M475" s="38">
        <v>14.6</v>
      </c>
      <c r="N475" s="3" t="s">
        <v>12497</v>
      </c>
      <c r="O475" s="38">
        <v>14.2</v>
      </c>
      <c r="P475" s="3" t="s">
        <v>12315</v>
      </c>
      <c r="Q475" s="38">
        <v>11.7</v>
      </c>
      <c r="R475" s="3" t="s">
        <v>11619</v>
      </c>
      <c r="S475" s="38">
        <v>52.7</v>
      </c>
      <c r="T475" s="3" t="s">
        <v>2469</v>
      </c>
      <c r="U475" s="38">
        <v>65.3</v>
      </c>
      <c r="V475" s="3" t="s">
        <v>11813</v>
      </c>
      <c r="W475" s="38">
        <v>15.7</v>
      </c>
      <c r="X475" s="3" t="s">
        <v>12158</v>
      </c>
      <c r="Y475" s="38">
        <v>20.1</v>
      </c>
      <c r="Z475" s="3" t="s">
        <v>12191</v>
      </c>
      <c r="AA475" s="3">
        <v>10.5</v>
      </c>
      <c r="AB475" s="3" t="s">
        <v>11619</v>
      </c>
      <c r="AC475" s="3">
        <v>18.2</v>
      </c>
      <c r="AD475" s="3" t="s">
        <v>12507</v>
      </c>
      <c r="AE475" s="45">
        <v>24.6</v>
      </c>
    </row>
    <row r="476" ht="29.1" customHeight="1" spans="1:31">
      <c r="A476" s="26" t="s">
        <v>12417</v>
      </c>
      <c r="B476" s="27" t="s">
        <v>1054</v>
      </c>
      <c r="C476" s="28" t="s">
        <v>1053</v>
      </c>
      <c r="D476" s="27" t="s">
        <v>1054</v>
      </c>
      <c r="E476" s="28" cm="1">
        <f ca="1" t="array" ref="E476">SUMPRODUCT(--ISNUMBER(SEARCH(MID(C476,ROW(INDIRECT("1:"&amp;LEN(C476))),1),全球排名!D474)))</f>
        <v>27</v>
      </c>
      <c r="F476" s="29" t="s">
        <v>11566</v>
      </c>
      <c r="G476" s="29" t="s">
        <v>40</v>
      </c>
      <c r="H476" s="30" t="s">
        <v>11567</v>
      </c>
      <c r="I476" s="30" t="s">
        <v>7183</v>
      </c>
      <c r="J476" s="30" t="s">
        <v>11568</v>
      </c>
      <c r="K476" s="30">
        <v>5</v>
      </c>
      <c r="L476" s="30" t="s">
        <v>11569</v>
      </c>
      <c r="M476" s="38">
        <v>14.2</v>
      </c>
      <c r="N476" s="3" t="s">
        <v>11949</v>
      </c>
      <c r="O476" s="38">
        <v>15.6</v>
      </c>
      <c r="P476" s="3" t="s">
        <v>12390</v>
      </c>
      <c r="Q476" s="38">
        <v>13</v>
      </c>
      <c r="R476" s="3" t="s">
        <v>11619</v>
      </c>
      <c r="S476" s="38">
        <v>48.5</v>
      </c>
      <c r="T476" s="3" t="s">
        <v>2046</v>
      </c>
      <c r="U476" s="38">
        <v>30.1</v>
      </c>
      <c r="V476" s="3" t="s">
        <v>12017</v>
      </c>
      <c r="W476" s="38">
        <v>94.1</v>
      </c>
      <c r="X476" s="3" t="s">
        <v>11772</v>
      </c>
      <c r="Y476" s="38">
        <v>1.5</v>
      </c>
      <c r="Z476" s="3" t="s">
        <v>11619</v>
      </c>
      <c r="AA476" s="3">
        <v>13.6</v>
      </c>
      <c r="AB476" s="3" t="s">
        <v>12063</v>
      </c>
      <c r="AC476" s="3">
        <v>2.5</v>
      </c>
      <c r="AD476" s="3" t="s">
        <v>11619</v>
      </c>
      <c r="AE476" s="45">
        <v>24.6</v>
      </c>
    </row>
    <row r="477" ht="29.1" customHeight="1" spans="1:31">
      <c r="A477" s="26" t="s">
        <v>12477</v>
      </c>
      <c r="B477" s="27" t="s">
        <v>1054</v>
      </c>
      <c r="C477" s="28" t="s">
        <v>12508</v>
      </c>
      <c r="D477" s="27" t="s">
        <v>1054</v>
      </c>
      <c r="E477" s="28" cm="1">
        <f ca="1" t="array" ref="E477">SUMPRODUCT(--ISNUMBER(SEARCH(MID(C477,ROW(INDIRECT("1:"&amp;LEN(C477))),1),全球排名!D475)))</f>
        <v>24</v>
      </c>
      <c r="F477" s="29" t="s">
        <v>11968</v>
      </c>
      <c r="G477" s="29" t="s">
        <v>405</v>
      </c>
      <c r="H477" s="30" t="s">
        <v>11571</v>
      </c>
      <c r="I477" s="30" t="s">
        <v>11572</v>
      </c>
      <c r="J477" s="30" t="s">
        <v>11568</v>
      </c>
      <c r="K477" s="30">
        <v>5</v>
      </c>
      <c r="L477" s="30" t="s">
        <v>11573</v>
      </c>
      <c r="M477" s="38">
        <v>21.2</v>
      </c>
      <c r="N477" s="3" t="s">
        <v>12271</v>
      </c>
      <c r="O477" s="38">
        <v>5.8</v>
      </c>
      <c r="P477" s="3" t="s">
        <v>11949</v>
      </c>
      <c r="Q477" s="38">
        <v>7.5</v>
      </c>
      <c r="R477" s="3" t="s">
        <v>11619</v>
      </c>
      <c r="S477" s="38">
        <v>51</v>
      </c>
      <c r="T477" s="3" t="s">
        <v>12113</v>
      </c>
      <c r="U477" s="38">
        <v>6.1</v>
      </c>
      <c r="V477" s="3" t="s">
        <v>11619</v>
      </c>
      <c r="W477" s="38">
        <v>13.2</v>
      </c>
      <c r="X477" s="3" t="s">
        <v>12361</v>
      </c>
      <c r="Y477" s="38">
        <v>53.1</v>
      </c>
      <c r="Z477" s="3" t="s">
        <v>11920</v>
      </c>
      <c r="AA477" s="3">
        <v>13.2</v>
      </c>
      <c r="AB477" s="3" t="s">
        <v>12075</v>
      </c>
      <c r="AC477" s="3">
        <v>44.4</v>
      </c>
      <c r="AD477" s="3" t="s">
        <v>12128</v>
      </c>
      <c r="AE477" s="45">
        <v>24.6</v>
      </c>
    </row>
    <row r="478" ht="29.1" customHeight="1" spans="1:31">
      <c r="A478" s="26" t="s">
        <v>11992</v>
      </c>
      <c r="B478" s="27" t="s">
        <v>1037</v>
      </c>
      <c r="C478" s="28" t="s">
        <v>1036</v>
      </c>
      <c r="D478" s="27" t="s">
        <v>1037</v>
      </c>
      <c r="E478" s="28" cm="1">
        <f ca="1" t="array" ref="E478">SUMPRODUCT(--ISNUMBER(SEARCH(MID(C478,ROW(INDIRECT("1:"&amp;LEN(C478))),1),全球排名!D476)))</f>
        <v>20</v>
      </c>
      <c r="F478" s="29" t="s">
        <v>11663</v>
      </c>
      <c r="G478" s="29" t="s">
        <v>106</v>
      </c>
      <c r="H478" s="30" t="s">
        <v>11571</v>
      </c>
      <c r="I478" s="30" t="s">
        <v>11572</v>
      </c>
      <c r="J478" s="30" t="s">
        <v>11568</v>
      </c>
      <c r="K478" s="30">
        <v>4</v>
      </c>
      <c r="L478" s="30" t="s">
        <v>11573</v>
      </c>
      <c r="M478" s="38">
        <v>23.6</v>
      </c>
      <c r="N478" s="3" t="s">
        <v>12174</v>
      </c>
      <c r="O478" s="38">
        <v>14</v>
      </c>
      <c r="P478" s="3" t="s">
        <v>11964</v>
      </c>
      <c r="Q478" s="38">
        <v>81</v>
      </c>
      <c r="R478" s="3" t="s">
        <v>250</v>
      </c>
      <c r="S478" s="38">
        <v>9.6</v>
      </c>
      <c r="T478" s="3" t="s">
        <v>11619</v>
      </c>
      <c r="U478" s="38">
        <v>17.3</v>
      </c>
      <c r="V478" s="3" t="s">
        <v>12086</v>
      </c>
      <c r="W478" s="38">
        <v>12.9</v>
      </c>
      <c r="X478" s="3" t="s">
        <v>12509</v>
      </c>
      <c r="Y478" s="38">
        <v>30</v>
      </c>
      <c r="Z478" s="3" t="s">
        <v>12268</v>
      </c>
      <c r="AA478" s="3">
        <v>9.8</v>
      </c>
      <c r="AB478" s="3" t="s">
        <v>11619</v>
      </c>
      <c r="AC478" s="3">
        <v>37.5</v>
      </c>
      <c r="AD478" s="3" t="s">
        <v>11961</v>
      </c>
      <c r="AE478" s="45">
        <v>24.5</v>
      </c>
    </row>
    <row r="479" ht="29.1" customHeight="1" spans="1:31">
      <c r="A479" s="26" t="s">
        <v>12417</v>
      </c>
      <c r="B479" s="27" t="s">
        <v>2281</v>
      </c>
      <c r="C479" s="28" t="s">
        <v>12510</v>
      </c>
      <c r="D479" s="27" t="s">
        <v>2281</v>
      </c>
      <c r="E479" s="28" cm="1">
        <f ca="1" t="array" ref="E479">SUMPRODUCT(--ISNUMBER(SEARCH(MID(C479,ROW(INDIRECT("1:"&amp;LEN(C479))),1),全球排名!D477)))</f>
        <v>25</v>
      </c>
      <c r="F479" s="29" t="s">
        <v>11632</v>
      </c>
      <c r="G479" s="29" t="s">
        <v>11633</v>
      </c>
      <c r="H479" s="30" t="s">
        <v>11571</v>
      </c>
      <c r="I479" s="30" t="s">
        <v>7183</v>
      </c>
      <c r="J479" s="30" t="s">
        <v>11568</v>
      </c>
      <c r="K479" s="30">
        <v>2</v>
      </c>
      <c r="L479" s="30" t="s">
        <v>11573</v>
      </c>
      <c r="M479" s="38">
        <v>13.1</v>
      </c>
      <c r="N479" s="3" t="s">
        <v>11949</v>
      </c>
      <c r="O479" s="38">
        <v>5.5</v>
      </c>
      <c r="P479" s="3" t="s">
        <v>11949</v>
      </c>
      <c r="Q479" s="38">
        <v>36.1</v>
      </c>
      <c r="R479" s="3" t="s">
        <v>12342</v>
      </c>
      <c r="S479" s="38">
        <v>68.7</v>
      </c>
      <c r="T479" s="3" t="s">
        <v>11946</v>
      </c>
      <c r="U479" s="38">
        <v>7.5</v>
      </c>
      <c r="V479" s="3" t="s">
        <v>11619</v>
      </c>
      <c r="W479" s="38">
        <v>4.9</v>
      </c>
      <c r="X479" s="3" t="s">
        <v>11619</v>
      </c>
      <c r="Y479" s="38">
        <v>7</v>
      </c>
      <c r="Z479" s="3" t="s">
        <v>11619</v>
      </c>
      <c r="AA479" s="3">
        <v>13.1</v>
      </c>
      <c r="AB479" s="3" t="s">
        <v>11603</v>
      </c>
      <c r="AC479" s="3">
        <v>15.2</v>
      </c>
      <c r="AD479" s="3" t="s">
        <v>12511</v>
      </c>
      <c r="AE479" s="45">
        <v>24.4</v>
      </c>
    </row>
    <row r="480" ht="29.1" customHeight="1" spans="1:31">
      <c r="A480" s="26" t="s">
        <v>12266</v>
      </c>
      <c r="B480" s="27" t="s">
        <v>2281</v>
      </c>
      <c r="C480" s="28" t="s">
        <v>12512</v>
      </c>
      <c r="D480" s="27" t="s">
        <v>2281</v>
      </c>
      <c r="E480" s="28" cm="1">
        <f ca="1" t="array" ref="E480">SUMPRODUCT(--ISNUMBER(SEARCH(MID(C480,ROW(INDIRECT("1:"&amp;LEN(C480))),1),全球排名!D478)))</f>
        <v>26</v>
      </c>
      <c r="F480" s="29" t="s">
        <v>11863</v>
      </c>
      <c r="G480" s="29" t="s">
        <v>373</v>
      </c>
      <c r="H480" s="30" t="s">
        <v>11592</v>
      </c>
      <c r="I480" s="30" t="s">
        <v>7183</v>
      </c>
      <c r="J480" s="30" t="s">
        <v>11568</v>
      </c>
      <c r="K480" s="30">
        <v>5</v>
      </c>
      <c r="L480" s="30" t="s">
        <v>11573</v>
      </c>
      <c r="M480" s="38">
        <v>21.3</v>
      </c>
      <c r="N480" s="3" t="s">
        <v>12177</v>
      </c>
      <c r="O480" s="38">
        <v>13.3</v>
      </c>
      <c r="P480" s="3" t="s">
        <v>11949</v>
      </c>
      <c r="Q480" s="38">
        <v>93.2</v>
      </c>
      <c r="R480" s="3" t="s">
        <v>236</v>
      </c>
      <c r="S480" s="38">
        <v>2.1</v>
      </c>
      <c r="T480" s="3" t="s">
        <v>11619</v>
      </c>
      <c r="U480" s="38">
        <v>5.7</v>
      </c>
      <c r="V480" s="3" t="s">
        <v>11619</v>
      </c>
      <c r="W480" s="38">
        <v>25.8</v>
      </c>
      <c r="X480" s="3" t="s">
        <v>11699</v>
      </c>
      <c r="Y480" s="38">
        <v>63.3</v>
      </c>
      <c r="Z480" s="3" t="s">
        <v>11607</v>
      </c>
      <c r="AA480" s="3">
        <v>7.4</v>
      </c>
      <c r="AB480" s="3" t="s">
        <v>11619</v>
      </c>
      <c r="AC480" s="3">
        <v>24.8</v>
      </c>
      <c r="AD480" s="3" t="s">
        <v>12424</v>
      </c>
      <c r="AE480" s="45">
        <v>24.4</v>
      </c>
    </row>
    <row r="481" ht="29.1" customHeight="1" spans="1:31">
      <c r="A481" s="26" t="s">
        <v>12475</v>
      </c>
      <c r="B481" s="27" t="s">
        <v>2281</v>
      </c>
      <c r="C481" s="28" t="s">
        <v>2282</v>
      </c>
      <c r="D481" s="27" t="s">
        <v>2281</v>
      </c>
      <c r="E481" s="28" cm="1">
        <f ca="1" t="array" ref="E481">SUMPRODUCT(--ISNUMBER(SEARCH(MID(C481,ROW(INDIRECT("1:"&amp;LEN(C481))),1),全球排名!D479)))</f>
        <v>18</v>
      </c>
      <c r="F481" s="29" t="s">
        <v>12513</v>
      </c>
      <c r="G481" s="29" t="s">
        <v>1158</v>
      </c>
      <c r="H481" s="30" t="s">
        <v>11571</v>
      </c>
      <c r="I481" s="30" t="s">
        <v>11572</v>
      </c>
      <c r="J481" s="30" t="s">
        <v>7220</v>
      </c>
      <c r="K481" s="30">
        <v>5</v>
      </c>
      <c r="L481" s="30" t="s">
        <v>11573</v>
      </c>
      <c r="M481" s="38">
        <v>19.8</v>
      </c>
      <c r="N481" s="3" t="s">
        <v>12381</v>
      </c>
      <c r="O481" s="38">
        <v>27.8</v>
      </c>
      <c r="P481" s="3" t="s">
        <v>11800</v>
      </c>
      <c r="Q481" s="38">
        <v>83</v>
      </c>
      <c r="R481" s="3" t="s">
        <v>11953</v>
      </c>
      <c r="S481" s="38">
        <v>3</v>
      </c>
      <c r="T481" s="3" t="s">
        <v>11619</v>
      </c>
      <c r="U481" s="38">
        <v>13</v>
      </c>
      <c r="V481" s="3" t="s">
        <v>11619</v>
      </c>
      <c r="W481" s="38">
        <v>14.9</v>
      </c>
      <c r="X481" s="3" t="s">
        <v>12426</v>
      </c>
      <c r="Y481" s="38">
        <v>43.5</v>
      </c>
      <c r="Z481" s="3" t="s">
        <v>12052</v>
      </c>
      <c r="AA481" s="3">
        <v>25.5</v>
      </c>
      <c r="AB481" s="3" t="s">
        <v>12067</v>
      </c>
      <c r="AC481" s="3">
        <v>11.7</v>
      </c>
      <c r="AD481" s="3" t="s">
        <v>12486</v>
      </c>
      <c r="AE481" s="45">
        <v>24.4</v>
      </c>
    </row>
    <row r="482" ht="29.1" customHeight="1" spans="1:31">
      <c r="A482" s="26" t="s">
        <v>12313</v>
      </c>
      <c r="B482" s="27" t="s">
        <v>1192</v>
      </c>
      <c r="C482" s="28" t="s">
        <v>1191</v>
      </c>
      <c r="D482" s="27" t="s">
        <v>1192</v>
      </c>
      <c r="E482" s="28" cm="1">
        <f ca="1" t="array" ref="E482">SUMPRODUCT(--ISNUMBER(SEARCH(MID(C482,ROW(INDIRECT("1:"&amp;LEN(C482))),1),全球排名!D480)))</f>
        <v>13</v>
      </c>
      <c r="F482" s="29" t="s">
        <v>11663</v>
      </c>
      <c r="G482" s="29" t="s">
        <v>106</v>
      </c>
      <c r="H482" s="30" t="s">
        <v>11571</v>
      </c>
      <c r="I482" s="30" t="s">
        <v>11572</v>
      </c>
      <c r="J482" s="30" t="s">
        <v>11568</v>
      </c>
      <c r="K482" s="30">
        <v>4</v>
      </c>
      <c r="L482" s="30" t="s">
        <v>11573</v>
      </c>
      <c r="M482" s="38">
        <v>28.5</v>
      </c>
      <c r="N482" s="3" t="s">
        <v>11899</v>
      </c>
      <c r="O482" s="38">
        <v>38.8</v>
      </c>
      <c r="P482" s="3" t="s">
        <v>11878</v>
      </c>
      <c r="Q482" s="38">
        <v>53.2</v>
      </c>
      <c r="R482" s="3" t="s">
        <v>11679</v>
      </c>
      <c r="S482" s="38">
        <v>11.6</v>
      </c>
      <c r="T482" s="3" t="s">
        <v>11619</v>
      </c>
      <c r="U482" s="38">
        <v>7.4</v>
      </c>
      <c r="V482" s="3" t="s">
        <v>11619</v>
      </c>
      <c r="W482" s="38">
        <v>7.7</v>
      </c>
      <c r="X482" s="3" t="s">
        <v>11619</v>
      </c>
      <c r="Y482" s="38">
        <v>8.7</v>
      </c>
      <c r="Z482" s="3" t="s">
        <v>11619</v>
      </c>
      <c r="AA482" s="3">
        <v>11.9</v>
      </c>
      <c r="AB482" s="3" t="s">
        <v>11619</v>
      </c>
      <c r="AC482" s="3">
        <v>10.9</v>
      </c>
      <c r="AD482" s="3" t="s">
        <v>12514</v>
      </c>
      <c r="AE482" s="45">
        <v>24.3</v>
      </c>
    </row>
    <row r="483" ht="29.1" customHeight="1" spans="1:31">
      <c r="A483" s="26" t="s">
        <v>12475</v>
      </c>
      <c r="B483" s="27" t="s">
        <v>1192</v>
      </c>
      <c r="C483" s="28" t="s">
        <v>2736</v>
      </c>
      <c r="D483" s="27" t="s">
        <v>1192</v>
      </c>
      <c r="E483" s="28" cm="1">
        <f ca="1" t="array" ref="E483">SUMPRODUCT(--ISNUMBER(SEARCH(MID(C483,ROW(INDIRECT("1:"&amp;LEN(C483))),1),全球排名!D481)))</f>
        <v>22</v>
      </c>
      <c r="F483" s="29" t="s">
        <v>12033</v>
      </c>
      <c r="G483" s="29" t="s">
        <v>402</v>
      </c>
      <c r="H483" s="30" t="s">
        <v>11571</v>
      </c>
      <c r="I483" s="30" t="s">
        <v>7183</v>
      </c>
      <c r="J483" s="30" t="s">
        <v>11568</v>
      </c>
      <c r="K483" s="30">
        <v>4</v>
      </c>
      <c r="L483" s="30" t="s">
        <v>11573</v>
      </c>
      <c r="M483" s="38">
        <v>26.2</v>
      </c>
      <c r="N483" s="3" t="s">
        <v>11992</v>
      </c>
      <c r="O483" s="38">
        <v>12</v>
      </c>
      <c r="P483" s="3" t="s">
        <v>11949</v>
      </c>
      <c r="Q483" s="38">
        <v>47</v>
      </c>
      <c r="R483" s="3" t="s">
        <v>11646</v>
      </c>
      <c r="S483" s="38">
        <v>19.6</v>
      </c>
      <c r="T483" s="3" t="s">
        <v>12318</v>
      </c>
      <c r="U483" s="38">
        <v>4.3</v>
      </c>
      <c r="V483" s="3" t="s">
        <v>11619</v>
      </c>
      <c r="W483" s="38">
        <v>23.9</v>
      </c>
      <c r="X483" s="3" t="s">
        <v>12187</v>
      </c>
      <c r="Y483" s="38">
        <v>56.8</v>
      </c>
      <c r="Z483" s="3" t="s">
        <v>12102</v>
      </c>
      <c r="AA483" s="3">
        <v>8.1</v>
      </c>
      <c r="AB483" s="3" t="s">
        <v>11619</v>
      </c>
      <c r="AC483" s="3">
        <v>28.1</v>
      </c>
      <c r="AD483" s="3" t="s">
        <v>12515</v>
      </c>
      <c r="AE483" s="45">
        <v>24.3</v>
      </c>
    </row>
    <row r="484" ht="29.1" customHeight="1" spans="1:31">
      <c r="A484" s="26" t="s">
        <v>12501</v>
      </c>
      <c r="B484" s="27" t="s">
        <v>12375</v>
      </c>
      <c r="C484" s="28" t="s">
        <v>12516</v>
      </c>
      <c r="D484" s="27" t="s">
        <v>12375</v>
      </c>
      <c r="E484" s="28" cm="1">
        <f ca="1" t="array" ref="E484">SUMPRODUCT(--ISNUMBER(SEARCH(MID(C484,ROW(INDIRECT("1:"&amp;LEN(C484))),1),全球排名!D482)))</f>
        <v>17</v>
      </c>
      <c r="F484" s="29" t="s">
        <v>8311</v>
      </c>
      <c r="G484" s="29" t="s">
        <v>96</v>
      </c>
      <c r="H484" s="30" t="s">
        <v>11567</v>
      </c>
      <c r="I484" s="30" t="s">
        <v>7183</v>
      </c>
      <c r="J484" s="30" t="s">
        <v>11568</v>
      </c>
      <c r="K484" s="30">
        <v>4</v>
      </c>
      <c r="L484" s="30" t="s">
        <v>11573</v>
      </c>
      <c r="M484" s="38">
        <v>20.4</v>
      </c>
      <c r="N484" s="3" t="s">
        <v>12321</v>
      </c>
      <c r="O484" s="38">
        <v>6.9</v>
      </c>
      <c r="P484" s="3" t="s">
        <v>11949</v>
      </c>
      <c r="Q484" s="38">
        <v>33.7</v>
      </c>
      <c r="R484" s="3" t="s">
        <v>12244</v>
      </c>
      <c r="S484" s="38">
        <v>21.2</v>
      </c>
      <c r="T484" s="3" t="s">
        <v>11996</v>
      </c>
      <c r="U484" s="38">
        <v>79.8</v>
      </c>
      <c r="V484" s="3" t="s">
        <v>11896</v>
      </c>
      <c r="W484" s="38">
        <v>14.2</v>
      </c>
      <c r="X484" s="3" t="s">
        <v>12311</v>
      </c>
      <c r="Y484" s="38">
        <v>24.1</v>
      </c>
      <c r="Z484" s="3" t="s">
        <v>11925</v>
      </c>
      <c r="AA484" s="3">
        <v>15.6</v>
      </c>
      <c r="AB484" s="3" t="s">
        <v>12499</v>
      </c>
      <c r="AC484" s="3">
        <v>55.8</v>
      </c>
      <c r="AD484" s="3" t="s">
        <v>11656</v>
      </c>
      <c r="AE484" s="45">
        <v>24.2</v>
      </c>
    </row>
    <row r="485" ht="29.1" customHeight="1" spans="1:31">
      <c r="A485" s="26" t="s">
        <v>12505</v>
      </c>
      <c r="B485" s="27" t="s">
        <v>2544</v>
      </c>
      <c r="C485" s="28" t="s">
        <v>2545</v>
      </c>
      <c r="D485" s="27" t="s">
        <v>2544</v>
      </c>
      <c r="E485" s="28" cm="1">
        <f ca="1" t="array" ref="E485">SUMPRODUCT(--ISNUMBER(SEARCH(MID(C485,ROW(INDIRECT("1:"&amp;LEN(C485))),1),全球排名!D483)))</f>
        <v>14</v>
      </c>
      <c r="F485" s="29" t="s">
        <v>8311</v>
      </c>
      <c r="G485" s="29" t="s">
        <v>96</v>
      </c>
      <c r="H485" s="30" t="s">
        <v>11571</v>
      </c>
      <c r="I485" s="30" t="s">
        <v>11572</v>
      </c>
      <c r="J485" s="30" t="s">
        <v>11568</v>
      </c>
      <c r="K485" s="30">
        <v>5</v>
      </c>
      <c r="L485" s="30" t="s">
        <v>11573</v>
      </c>
      <c r="M485" s="38">
        <v>25.4</v>
      </c>
      <c r="N485" s="3" t="s">
        <v>11764</v>
      </c>
      <c r="O485" s="38">
        <v>10.2</v>
      </c>
      <c r="P485" s="3" t="s">
        <v>11949</v>
      </c>
      <c r="Q485" s="38">
        <v>71</v>
      </c>
      <c r="R485" s="3" t="s">
        <v>11709</v>
      </c>
      <c r="S485" s="38">
        <v>9.6</v>
      </c>
      <c r="T485" s="3" t="s">
        <v>11619</v>
      </c>
      <c r="U485" s="38" t="s">
        <v>10137</v>
      </c>
      <c r="V485" s="3" t="s">
        <v>10137</v>
      </c>
      <c r="W485" s="38">
        <v>15.8</v>
      </c>
      <c r="X485" s="3" t="s">
        <v>12143</v>
      </c>
      <c r="Y485" s="38">
        <v>59.3</v>
      </c>
      <c r="Z485" s="3" t="s">
        <v>12121</v>
      </c>
      <c r="AA485" s="3">
        <v>10</v>
      </c>
      <c r="AB485" s="3" t="s">
        <v>11619</v>
      </c>
      <c r="AC485" s="3">
        <v>34.6</v>
      </c>
      <c r="AD485" s="3" t="s">
        <v>12248</v>
      </c>
      <c r="AE485" s="45">
        <v>24.1</v>
      </c>
    </row>
    <row r="486" ht="29.1" customHeight="1" spans="1:31">
      <c r="A486" s="26" t="s">
        <v>12369</v>
      </c>
      <c r="B486" s="27" t="s">
        <v>1292</v>
      </c>
      <c r="C486" s="28" t="s">
        <v>1291</v>
      </c>
      <c r="D486" s="27" t="s">
        <v>1292</v>
      </c>
      <c r="E486" s="28" cm="1">
        <f ca="1" t="array" ref="E486">SUMPRODUCT(--ISNUMBER(SEARCH(MID(C486,ROW(INDIRECT("1:"&amp;LEN(C486))),1),全球排名!D484)))</f>
        <v>35</v>
      </c>
      <c r="F486" s="29" t="s">
        <v>11566</v>
      </c>
      <c r="G486" s="29" t="s">
        <v>40</v>
      </c>
      <c r="H486" s="30" t="s">
        <v>11567</v>
      </c>
      <c r="I486" s="30" t="s">
        <v>7183</v>
      </c>
      <c r="J486" s="30" t="s">
        <v>11568</v>
      </c>
      <c r="K486" s="30">
        <v>5</v>
      </c>
      <c r="L486" s="30" t="s">
        <v>11573</v>
      </c>
      <c r="M486" s="38">
        <v>4.6</v>
      </c>
      <c r="N486" s="3" t="s">
        <v>11949</v>
      </c>
      <c r="O486" s="38">
        <v>4.8</v>
      </c>
      <c r="P486" s="3" t="s">
        <v>11949</v>
      </c>
      <c r="Q486" s="38">
        <v>6.5</v>
      </c>
      <c r="R486" s="3" t="s">
        <v>11619</v>
      </c>
      <c r="S486" s="38">
        <v>85.1</v>
      </c>
      <c r="T486" s="3" t="s">
        <v>11969</v>
      </c>
      <c r="U486" s="38">
        <v>61.1</v>
      </c>
      <c r="V486" s="3" t="s">
        <v>11781</v>
      </c>
      <c r="W486" s="38">
        <v>12.3</v>
      </c>
      <c r="X486" s="3" t="s">
        <v>12432</v>
      </c>
      <c r="Y486" s="38">
        <v>2.1</v>
      </c>
      <c r="Z486" s="3" t="s">
        <v>11619</v>
      </c>
      <c r="AA486" s="3">
        <v>9.6</v>
      </c>
      <c r="AB486" s="3" t="s">
        <v>11619</v>
      </c>
      <c r="AC486" s="3">
        <v>1.6</v>
      </c>
      <c r="AD486" s="3" t="s">
        <v>11619</v>
      </c>
      <c r="AE486" s="45">
        <v>24</v>
      </c>
    </row>
    <row r="487" ht="29.1" customHeight="1" spans="1:31">
      <c r="A487" s="26" t="s">
        <v>12446</v>
      </c>
      <c r="B487" s="27" t="s">
        <v>729</v>
      </c>
      <c r="C487" s="28" t="s">
        <v>728</v>
      </c>
      <c r="D487" s="27" t="s">
        <v>729</v>
      </c>
      <c r="E487" s="28" cm="1">
        <f ca="1" t="array" ref="E487">SUMPRODUCT(--ISNUMBER(SEARCH(MID(C487,ROW(INDIRECT("1:"&amp;LEN(C487))),1),全球排名!D485)))</f>
        <v>15</v>
      </c>
      <c r="F487" s="29" t="s">
        <v>11570</v>
      </c>
      <c r="G487" s="29" t="s">
        <v>36</v>
      </c>
      <c r="H487" s="30" t="s">
        <v>11567</v>
      </c>
      <c r="I487" s="30" t="s">
        <v>11572</v>
      </c>
      <c r="J487" s="30" t="s">
        <v>11568</v>
      </c>
      <c r="K487" s="30">
        <v>5</v>
      </c>
      <c r="L487" s="30" t="s">
        <v>11573</v>
      </c>
      <c r="M487" s="38">
        <v>8.8</v>
      </c>
      <c r="N487" s="3" t="s">
        <v>11949</v>
      </c>
      <c r="O487" s="38">
        <v>5.3</v>
      </c>
      <c r="P487" s="3" t="s">
        <v>11949</v>
      </c>
      <c r="Q487" s="38">
        <v>14.9</v>
      </c>
      <c r="R487" s="3" t="s">
        <v>11619</v>
      </c>
      <c r="S487" s="38">
        <v>39.7</v>
      </c>
      <c r="T487" s="3" t="s">
        <v>11800</v>
      </c>
      <c r="U487" s="38">
        <v>42.2</v>
      </c>
      <c r="V487" s="3" t="s">
        <v>11930</v>
      </c>
      <c r="W487" s="38">
        <v>55.4</v>
      </c>
      <c r="X487" s="3" t="s">
        <v>11869</v>
      </c>
      <c r="Y487" s="38">
        <v>24.6</v>
      </c>
      <c r="Z487" s="3" t="s">
        <v>12064</v>
      </c>
      <c r="AA487" s="3">
        <v>13</v>
      </c>
      <c r="AB487" s="3" t="s">
        <v>12018</v>
      </c>
      <c r="AC487" s="3">
        <v>87.4</v>
      </c>
      <c r="AD487" s="3" t="s">
        <v>11686</v>
      </c>
      <c r="AE487" s="45">
        <v>23.9</v>
      </c>
    </row>
    <row r="488" ht="29.1" customHeight="1" spans="1:31">
      <c r="A488" s="26" t="s">
        <v>12472</v>
      </c>
      <c r="B488" s="27" t="s">
        <v>729</v>
      </c>
      <c r="C488" s="28" t="s">
        <v>6537</v>
      </c>
      <c r="D488" s="27" t="s">
        <v>729</v>
      </c>
      <c r="E488" s="28" cm="1">
        <f ca="1" t="array" ref="E488">SUMPRODUCT(--ISNUMBER(SEARCH(MID(C488,ROW(INDIRECT("1:"&amp;LEN(C488))),1),全球排名!D486)))</f>
        <v>22</v>
      </c>
      <c r="F488" s="29" t="s">
        <v>11663</v>
      </c>
      <c r="G488" s="29" t="s">
        <v>106</v>
      </c>
      <c r="H488" s="30" t="s">
        <v>11567</v>
      </c>
      <c r="I488" s="30" t="s">
        <v>11720</v>
      </c>
      <c r="J488" s="30" t="s">
        <v>10137</v>
      </c>
      <c r="K488" s="30">
        <v>4</v>
      </c>
      <c r="L488" s="30" t="s">
        <v>11573</v>
      </c>
      <c r="M488" s="38">
        <v>14.4</v>
      </c>
      <c r="N488" s="3" t="s">
        <v>11949</v>
      </c>
      <c r="O488" s="38">
        <v>80.6</v>
      </c>
      <c r="P488" s="3" t="s">
        <v>315</v>
      </c>
      <c r="Q488" s="38">
        <v>28.6</v>
      </c>
      <c r="R488" s="3" t="s">
        <v>11723</v>
      </c>
      <c r="S488" s="38">
        <v>2.2</v>
      </c>
      <c r="T488" s="3" t="s">
        <v>11619</v>
      </c>
      <c r="U488" s="38">
        <v>21.6</v>
      </c>
      <c r="V488" s="3" t="s">
        <v>12319</v>
      </c>
      <c r="W488" s="38">
        <v>22.4</v>
      </c>
      <c r="X488" s="3" t="s">
        <v>11808</v>
      </c>
      <c r="Y488" s="38">
        <v>1</v>
      </c>
      <c r="Z488" s="3" t="s">
        <v>11619</v>
      </c>
      <c r="AA488" s="3">
        <v>38.4</v>
      </c>
      <c r="AB488" s="3" t="s">
        <v>11734</v>
      </c>
      <c r="AC488" s="3">
        <v>1.1</v>
      </c>
      <c r="AD488" s="3" t="s">
        <v>11619</v>
      </c>
      <c r="AE488" s="45">
        <v>23.9</v>
      </c>
    </row>
    <row r="489" ht="29.1" customHeight="1" spans="1:31">
      <c r="A489" s="26" t="s">
        <v>12446</v>
      </c>
      <c r="B489" s="27" t="s">
        <v>729</v>
      </c>
      <c r="C489" s="28" t="s">
        <v>1229</v>
      </c>
      <c r="D489" s="27" t="s">
        <v>729</v>
      </c>
      <c r="E489" s="28" cm="1">
        <f ca="1" t="array" ref="E489">SUMPRODUCT(--ISNUMBER(SEARCH(MID(C489,ROW(INDIRECT("1:"&amp;LEN(C489))),1),全球排名!D487)))</f>
        <v>24</v>
      </c>
      <c r="F489" s="29" t="s">
        <v>8311</v>
      </c>
      <c r="G489" s="29" t="s">
        <v>96</v>
      </c>
      <c r="H489" s="30" t="s">
        <v>11571</v>
      </c>
      <c r="I489" s="30" t="s">
        <v>7183</v>
      </c>
      <c r="J489" s="30" t="s">
        <v>11568</v>
      </c>
      <c r="K489" s="30">
        <v>5</v>
      </c>
      <c r="L489" s="30" t="s">
        <v>11573</v>
      </c>
      <c r="M489" s="38">
        <v>21.3</v>
      </c>
      <c r="N489" s="3" t="s">
        <v>12161</v>
      </c>
      <c r="O489" s="38">
        <v>33.2</v>
      </c>
      <c r="P489" s="3" t="s">
        <v>863</v>
      </c>
      <c r="Q489" s="38">
        <v>16.8</v>
      </c>
      <c r="R489" s="3" t="s">
        <v>11619</v>
      </c>
      <c r="S489" s="38">
        <v>14.8</v>
      </c>
      <c r="T489" s="3" t="s">
        <v>11638</v>
      </c>
      <c r="U489" s="38">
        <v>40.5</v>
      </c>
      <c r="V489" s="3" t="s">
        <v>12161</v>
      </c>
      <c r="W489" s="38">
        <v>30.6</v>
      </c>
      <c r="X489" s="3" t="s">
        <v>1673</v>
      </c>
      <c r="Y489" s="38">
        <v>44.3</v>
      </c>
      <c r="Z489" s="3" t="s">
        <v>12317</v>
      </c>
      <c r="AA489" s="3">
        <v>13.1</v>
      </c>
      <c r="AB489" s="3" t="s">
        <v>11916</v>
      </c>
      <c r="AC489" s="3">
        <v>29.9</v>
      </c>
      <c r="AD489" s="3" t="s">
        <v>12476</v>
      </c>
      <c r="AE489" s="45">
        <v>23.9</v>
      </c>
    </row>
    <row r="490" ht="29.1" customHeight="1" spans="1:31">
      <c r="A490" s="26" t="s">
        <v>12127</v>
      </c>
      <c r="B490" s="27" t="s">
        <v>729</v>
      </c>
      <c r="C490" s="28" t="s">
        <v>10948</v>
      </c>
      <c r="D490" s="27" t="s">
        <v>729</v>
      </c>
      <c r="E490" s="28" cm="1">
        <f ca="1" t="array" ref="E490">SUMPRODUCT(--ISNUMBER(SEARCH(MID(C490,ROW(INDIRECT("1:"&amp;LEN(C490))),1),全球排名!D488)))</f>
        <v>18</v>
      </c>
      <c r="F490" s="29" t="s">
        <v>12205</v>
      </c>
      <c r="G490" s="29" t="s">
        <v>657</v>
      </c>
      <c r="H490" s="30" t="s">
        <v>11567</v>
      </c>
      <c r="I490" s="30" t="s">
        <v>11587</v>
      </c>
      <c r="J490" s="30" t="s">
        <v>11568</v>
      </c>
      <c r="K490" s="30">
        <v>4</v>
      </c>
      <c r="L490" s="30" t="s">
        <v>11573</v>
      </c>
      <c r="M490" s="38">
        <v>23.3</v>
      </c>
      <c r="N490" s="3" t="s">
        <v>11841</v>
      </c>
      <c r="O490" s="38">
        <v>36</v>
      </c>
      <c r="P490" s="3" t="s">
        <v>11844</v>
      </c>
      <c r="Q490" s="38">
        <v>84.3</v>
      </c>
      <c r="R490" s="3" t="s">
        <v>279</v>
      </c>
      <c r="S490" s="38">
        <v>1.2</v>
      </c>
      <c r="T490" s="3" t="s">
        <v>11619</v>
      </c>
      <c r="U490" s="38">
        <v>40.5</v>
      </c>
      <c r="V490" s="3" t="s">
        <v>12176</v>
      </c>
      <c r="W490" s="38">
        <v>4.2</v>
      </c>
      <c r="X490" s="3" t="s">
        <v>11619</v>
      </c>
      <c r="Y490" s="38">
        <v>1</v>
      </c>
      <c r="Z490" s="3" t="s">
        <v>11619</v>
      </c>
      <c r="AA490" s="3">
        <v>10.5</v>
      </c>
      <c r="AB490" s="3" t="s">
        <v>11619</v>
      </c>
      <c r="AC490" s="3">
        <v>1.3</v>
      </c>
      <c r="AD490" s="3" t="s">
        <v>11619</v>
      </c>
      <c r="AE490" s="45">
        <v>23.9</v>
      </c>
    </row>
    <row r="491" ht="29.1" customHeight="1" spans="1:31">
      <c r="A491" s="26" t="s">
        <v>12446</v>
      </c>
      <c r="B491" s="27">
        <v>481</v>
      </c>
      <c r="C491" s="28" t="s">
        <v>2026</v>
      </c>
      <c r="D491" s="27">
        <v>481</v>
      </c>
      <c r="E491" s="28" cm="1">
        <f ca="1" t="array" ref="E491">SUMPRODUCT(--ISNUMBER(SEARCH(MID(C491,ROW(INDIRECT("1:"&amp;LEN(C491))),1),全球排名!D489)))</f>
        <v>23</v>
      </c>
      <c r="F491" s="29" t="s">
        <v>11968</v>
      </c>
      <c r="G491" s="29" t="s">
        <v>405</v>
      </c>
      <c r="H491" s="30" t="s">
        <v>11571</v>
      </c>
      <c r="I491" s="30" t="s">
        <v>11587</v>
      </c>
      <c r="J491" s="30" t="s">
        <v>11568</v>
      </c>
      <c r="K491" s="30">
        <v>3</v>
      </c>
      <c r="L491" s="30" t="s">
        <v>11573</v>
      </c>
      <c r="M491" s="38">
        <v>20.6</v>
      </c>
      <c r="N491" s="3">
        <v>424</v>
      </c>
      <c r="O491" s="38">
        <v>9.6</v>
      </c>
      <c r="P491" s="3" t="s">
        <v>11949</v>
      </c>
      <c r="Q491" s="38">
        <v>2.9</v>
      </c>
      <c r="R491" s="3" t="s">
        <v>11619</v>
      </c>
      <c r="S491" s="38">
        <v>57.1</v>
      </c>
      <c r="T491" s="3">
        <v>227</v>
      </c>
      <c r="U491" s="38">
        <v>3.3</v>
      </c>
      <c r="V491" s="3" t="s">
        <v>11619</v>
      </c>
      <c r="W491" s="38">
        <v>4.6</v>
      </c>
      <c r="X491" s="3" t="s">
        <v>11619</v>
      </c>
      <c r="Y491" s="38">
        <v>45.2</v>
      </c>
      <c r="Z491" s="3">
        <v>344</v>
      </c>
      <c r="AA491" s="3">
        <v>13.2</v>
      </c>
      <c r="AB491" s="3">
        <v>650</v>
      </c>
      <c r="AC491" s="3">
        <v>29.4</v>
      </c>
      <c r="AD491" s="3" t="s">
        <v>11971</v>
      </c>
      <c r="AE491" s="45">
        <v>24</v>
      </c>
    </row>
    <row r="492" ht="29.1" customHeight="1" spans="1:31">
      <c r="A492" s="26" t="s">
        <v>12517</v>
      </c>
      <c r="B492" s="27" t="s">
        <v>11879</v>
      </c>
      <c r="C492" s="28" t="s">
        <v>12518</v>
      </c>
      <c r="D492" s="27" t="s">
        <v>11879</v>
      </c>
      <c r="E492" s="28" cm="1">
        <f ca="1" t="array" ref="E492">SUMPRODUCT(--ISNUMBER(SEARCH(MID(C492,ROW(INDIRECT("1:"&amp;LEN(C492))),1),全球排名!D490)))</f>
        <v>20</v>
      </c>
      <c r="F492" s="29" t="s">
        <v>12033</v>
      </c>
      <c r="G492" s="29" t="s">
        <v>402</v>
      </c>
      <c r="H492" s="30" t="s">
        <v>11592</v>
      </c>
      <c r="I492" s="30" t="s">
        <v>11572</v>
      </c>
      <c r="J492" s="30" t="s">
        <v>11568</v>
      </c>
      <c r="K492" s="30">
        <v>5</v>
      </c>
      <c r="L492" s="30" t="s">
        <v>11573</v>
      </c>
      <c r="M492" s="38">
        <v>33.9</v>
      </c>
      <c r="N492" s="3" t="s">
        <v>324</v>
      </c>
      <c r="O492" s="38">
        <v>7.3</v>
      </c>
      <c r="P492" s="3" t="s">
        <v>11949</v>
      </c>
      <c r="Q492" s="38">
        <v>10.9</v>
      </c>
      <c r="R492" s="3" t="s">
        <v>11619</v>
      </c>
      <c r="S492" s="38">
        <v>22.4</v>
      </c>
      <c r="T492" s="3" t="s">
        <v>12164</v>
      </c>
      <c r="U492" s="38">
        <v>2.3</v>
      </c>
      <c r="V492" s="3" t="s">
        <v>11619</v>
      </c>
      <c r="W492" s="38">
        <v>16.6</v>
      </c>
      <c r="X492" s="3" t="s">
        <v>12519</v>
      </c>
      <c r="Y492" s="38">
        <v>83.4</v>
      </c>
      <c r="Z492" s="3" t="s">
        <v>1897</v>
      </c>
      <c r="AA492" s="3">
        <v>6.6</v>
      </c>
      <c r="AB492" s="3" t="s">
        <v>11619</v>
      </c>
      <c r="AC492" s="3">
        <v>31.6</v>
      </c>
      <c r="AD492" s="3" t="s">
        <v>12324</v>
      </c>
      <c r="AE492" s="45">
        <v>23.8</v>
      </c>
    </row>
    <row r="493" ht="29.1" customHeight="1" spans="1:31">
      <c r="A493" s="26" t="s">
        <v>12477</v>
      </c>
      <c r="B493" s="27" t="s">
        <v>1913</v>
      </c>
      <c r="C493" s="28" t="s">
        <v>10355</v>
      </c>
      <c r="D493" s="27" t="s">
        <v>1913</v>
      </c>
      <c r="E493" s="28" cm="1">
        <f ca="1" t="array" ref="E493">SUMPRODUCT(--ISNUMBER(SEARCH(MID(C493,ROW(INDIRECT("1:"&amp;LEN(C493))),1),全球排名!D491)))</f>
        <v>55</v>
      </c>
      <c r="F493" s="29" t="s">
        <v>11632</v>
      </c>
      <c r="G493" s="29" t="s">
        <v>11633</v>
      </c>
      <c r="H493" s="30" t="s">
        <v>11592</v>
      </c>
      <c r="I493" s="30" t="s">
        <v>7183</v>
      </c>
      <c r="J493" s="30" t="s">
        <v>11568</v>
      </c>
      <c r="K493" s="30">
        <v>4</v>
      </c>
      <c r="L493" s="30" t="s">
        <v>11573</v>
      </c>
      <c r="M493" s="38">
        <v>4.3</v>
      </c>
      <c r="N493" s="3" t="s">
        <v>11949</v>
      </c>
      <c r="O493" s="38">
        <v>3</v>
      </c>
      <c r="P493" s="3" t="s">
        <v>11949</v>
      </c>
      <c r="Q493" s="38">
        <v>8.6</v>
      </c>
      <c r="R493" s="3" t="s">
        <v>11619</v>
      </c>
      <c r="S493" s="38">
        <v>96.4</v>
      </c>
      <c r="T493" s="3" t="s">
        <v>179</v>
      </c>
      <c r="U493" s="38">
        <v>3.4</v>
      </c>
      <c r="V493" s="3" t="s">
        <v>11619</v>
      </c>
      <c r="W493" s="38">
        <v>2.6</v>
      </c>
      <c r="X493" s="3" t="s">
        <v>11619</v>
      </c>
      <c r="Y493" s="38">
        <v>21.7</v>
      </c>
      <c r="Z493" s="3" t="s">
        <v>12487</v>
      </c>
      <c r="AA493" s="3">
        <v>7.6</v>
      </c>
      <c r="AB493" s="3" t="s">
        <v>11619</v>
      </c>
      <c r="AC493" s="3">
        <v>3.5</v>
      </c>
      <c r="AD493" s="3" t="s">
        <v>11619</v>
      </c>
      <c r="AE493" s="45">
        <v>23.7</v>
      </c>
    </row>
    <row r="494" ht="29.1" customHeight="1" spans="1:31">
      <c r="A494" s="26" t="s">
        <v>12349</v>
      </c>
      <c r="B494" s="27" t="s">
        <v>1913</v>
      </c>
      <c r="C494" s="28" t="s">
        <v>1912</v>
      </c>
      <c r="D494" s="27" t="s">
        <v>1913</v>
      </c>
      <c r="E494" s="28" cm="1">
        <f ca="1" t="array" ref="E494">SUMPRODUCT(--ISNUMBER(SEARCH(MID(C494,ROW(INDIRECT("1:"&amp;LEN(C494))),1),全球排名!D492)))</f>
        <v>17</v>
      </c>
      <c r="F494" s="29" t="s">
        <v>7026</v>
      </c>
      <c r="G494" s="29" t="s">
        <v>74</v>
      </c>
      <c r="H494" s="30" t="s">
        <v>11571</v>
      </c>
      <c r="I494" s="30" t="s">
        <v>7183</v>
      </c>
      <c r="J494" s="30" t="s">
        <v>11568</v>
      </c>
      <c r="K494" s="30">
        <v>4</v>
      </c>
      <c r="L494" s="30" t="s">
        <v>11573</v>
      </c>
      <c r="M494" s="38">
        <v>13.5</v>
      </c>
      <c r="N494" s="3" t="s">
        <v>11949</v>
      </c>
      <c r="O494" s="38">
        <v>20.9</v>
      </c>
      <c r="P494" s="3" t="s">
        <v>12008</v>
      </c>
      <c r="Q494" s="38">
        <v>5.8</v>
      </c>
      <c r="R494" s="3" t="s">
        <v>11619</v>
      </c>
      <c r="S494" s="38">
        <v>47.5</v>
      </c>
      <c r="T494" s="3" t="s">
        <v>11801</v>
      </c>
      <c r="U494" s="38">
        <v>43.5</v>
      </c>
      <c r="V494" s="3" t="s">
        <v>12278</v>
      </c>
      <c r="W494" s="38">
        <v>15.1</v>
      </c>
      <c r="X494" s="3" t="s">
        <v>12025</v>
      </c>
      <c r="Y494" s="38">
        <v>22.3</v>
      </c>
      <c r="Z494" s="3" t="s">
        <v>11962</v>
      </c>
      <c r="AA494" s="3">
        <v>13.1</v>
      </c>
      <c r="AB494" s="3" t="s">
        <v>11846</v>
      </c>
      <c r="AC494" s="3">
        <v>36.3</v>
      </c>
      <c r="AD494" s="3" t="s">
        <v>12058</v>
      </c>
      <c r="AE494" s="45">
        <v>23.7</v>
      </c>
    </row>
    <row r="495" ht="29.1" customHeight="1" spans="1:31">
      <c r="A495" s="26" t="s">
        <v>12476</v>
      </c>
      <c r="B495" s="27" t="s">
        <v>2564</v>
      </c>
      <c r="C495" s="28" t="s">
        <v>12520</v>
      </c>
      <c r="D495" s="27" t="s">
        <v>2564</v>
      </c>
      <c r="E495" s="28" cm="1">
        <f ca="1" t="array" ref="E495">SUMPRODUCT(--ISNUMBER(SEARCH(MID(C495,ROW(INDIRECT("1:"&amp;LEN(C495))),1),全球排名!D493)))</f>
        <v>36</v>
      </c>
      <c r="F495" s="29" t="s">
        <v>26</v>
      </c>
      <c r="G495" s="29" t="s">
        <v>568</v>
      </c>
      <c r="H495" s="30" t="s">
        <v>11571</v>
      </c>
      <c r="I495" s="30" t="s">
        <v>7183</v>
      </c>
      <c r="J495" s="30" t="s">
        <v>11568</v>
      </c>
      <c r="K495" s="30">
        <v>4</v>
      </c>
      <c r="L495" s="30" t="s">
        <v>11573</v>
      </c>
      <c r="M495" s="38">
        <v>21.6</v>
      </c>
      <c r="N495" s="3" t="s">
        <v>12223</v>
      </c>
      <c r="O495" s="38">
        <v>39</v>
      </c>
      <c r="P495" s="3" t="s">
        <v>2168</v>
      </c>
      <c r="Q495" s="38">
        <v>66.1</v>
      </c>
      <c r="R495" s="3" t="s">
        <v>11751</v>
      </c>
      <c r="S495" s="38">
        <v>1.7</v>
      </c>
      <c r="T495" s="3" t="s">
        <v>11619</v>
      </c>
      <c r="U495" s="38">
        <v>54.6</v>
      </c>
      <c r="V495" s="3" t="s">
        <v>11645</v>
      </c>
      <c r="W495" s="38">
        <v>3.8</v>
      </c>
      <c r="X495" s="3" t="s">
        <v>11619</v>
      </c>
      <c r="Y495" s="38">
        <v>1.2</v>
      </c>
      <c r="Z495" s="3" t="s">
        <v>11619</v>
      </c>
      <c r="AA495" s="3">
        <v>24.1</v>
      </c>
      <c r="AB495" s="3" t="s">
        <v>12049</v>
      </c>
      <c r="AC495" s="3">
        <v>3.4</v>
      </c>
      <c r="AD495" s="3" t="s">
        <v>11619</v>
      </c>
      <c r="AE495" s="45">
        <v>23.6</v>
      </c>
    </row>
    <row r="496" ht="29.1" customHeight="1" spans="1:31">
      <c r="A496" s="26" t="s">
        <v>12494</v>
      </c>
      <c r="B496" s="27" t="s">
        <v>2564</v>
      </c>
      <c r="C496" s="28" t="s">
        <v>2565</v>
      </c>
      <c r="D496" s="27" t="s">
        <v>2564</v>
      </c>
      <c r="E496" s="28" cm="1">
        <f ca="1" t="array" ref="E496">SUMPRODUCT(--ISNUMBER(SEARCH(MID(C496,ROW(INDIRECT("1:"&amp;LEN(C496))),1),全球排名!D494)))</f>
        <v>28</v>
      </c>
      <c r="F496" s="29" t="s">
        <v>11968</v>
      </c>
      <c r="G496" s="29" t="s">
        <v>405</v>
      </c>
      <c r="H496" s="30" t="s">
        <v>11571</v>
      </c>
      <c r="I496" s="30" t="s">
        <v>7183</v>
      </c>
      <c r="J496" s="30" t="s">
        <v>11568</v>
      </c>
      <c r="K496" s="30">
        <v>3</v>
      </c>
      <c r="L496" s="30" t="s">
        <v>11573</v>
      </c>
      <c r="M496" s="38">
        <v>31.5</v>
      </c>
      <c r="N496" s="3" t="s">
        <v>11932</v>
      </c>
      <c r="O496" s="38">
        <v>12.6</v>
      </c>
      <c r="P496" s="3" t="s">
        <v>11949</v>
      </c>
      <c r="Q496" s="38">
        <v>7.6</v>
      </c>
      <c r="R496" s="3" t="s">
        <v>11619</v>
      </c>
      <c r="S496" s="38">
        <v>38.1</v>
      </c>
      <c r="T496" s="3" t="s">
        <v>12409</v>
      </c>
      <c r="U496" s="38">
        <v>7.1</v>
      </c>
      <c r="V496" s="3" t="s">
        <v>11619</v>
      </c>
      <c r="W496" s="38">
        <v>16.2</v>
      </c>
      <c r="X496" s="3" t="s">
        <v>12263</v>
      </c>
      <c r="Y496" s="38">
        <v>32.8</v>
      </c>
      <c r="Z496" s="3" t="s">
        <v>11665</v>
      </c>
      <c r="AA496" s="3">
        <v>7.8</v>
      </c>
      <c r="AB496" s="3" t="s">
        <v>11619</v>
      </c>
      <c r="AC496" s="3">
        <v>15.2</v>
      </c>
      <c r="AD496" s="3" t="s">
        <v>12511</v>
      </c>
      <c r="AE496" s="45">
        <v>23.6</v>
      </c>
    </row>
    <row r="497" ht="29.1" customHeight="1" spans="1:31">
      <c r="A497" s="26" t="s">
        <v>12477</v>
      </c>
      <c r="B497" s="27" t="s">
        <v>866</v>
      </c>
      <c r="C497" s="28" t="s">
        <v>865</v>
      </c>
      <c r="D497" s="27" t="s">
        <v>866</v>
      </c>
      <c r="E497" s="28" cm="1">
        <f ca="1" t="array" ref="E497">SUMPRODUCT(--ISNUMBER(SEARCH(MID(C497,ROW(INDIRECT("1:"&amp;LEN(C497))),1),全球排名!D495)))</f>
        <v>21</v>
      </c>
      <c r="F497" s="29" t="s">
        <v>11632</v>
      </c>
      <c r="G497" s="29" t="s">
        <v>11633</v>
      </c>
      <c r="H497" s="30" t="s">
        <v>11592</v>
      </c>
      <c r="I497" s="30" t="s">
        <v>7183</v>
      </c>
      <c r="J497" s="30" t="s">
        <v>11568</v>
      </c>
      <c r="K497" s="30">
        <v>4</v>
      </c>
      <c r="L497" s="30" t="s">
        <v>11573</v>
      </c>
      <c r="M497" s="38">
        <v>9.1</v>
      </c>
      <c r="N497" s="3" t="s">
        <v>11949</v>
      </c>
      <c r="O497" s="38">
        <v>3.2</v>
      </c>
      <c r="P497" s="3" t="s">
        <v>11949</v>
      </c>
      <c r="Q497" s="38">
        <v>16.8</v>
      </c>
      <c r="R497" s="3" t="s">
        <v>11619</v>
      </c>
      <c r="S497" s="38">
        <v>79.8</v>
      </c>
      <c r="T497" s="3" t="s">
        <v>11576</v>
      </c>
      <c r="U497" s="38">
        <v>12.2</v>
      </c>
      <c r="V497" s="3" t="s">
        <v>11619</v>
      </c>
      <c r="W497" s="38">
        <v>3.2</v>
      </c>
      <c r="X497" s="3" t="s">
        <v>11619</v>
      </c>
      <c r="Y497" s="38">
        <v>16.3</v>
      </c>
      <c r="Z497" s="3" t="s">
        <v>12035</v>
      </c>
      <c r="AA497" s="3">
        <v>13.7</v>
      </c>
      <c r="AB497" s="3" t="s">
        <v>12521</v>
      </c>
      <c r="AC497" s="3">
        <v>8.7</v>
      </c>
      <c r="AD497" s="3" t="s">
        <v>12481</v>
      </c>
      <c r="AE497" s="45">
        <v>23.5</v>
      </c>
    </row>
    <row r="498" ht="29.1" customHeight="1" spans="1:31">
      <c r="A498" s="26" t="s">
        <v>12324</v>
      </c>
      <c r="B498" s="27" t="s">
        <v>866</v>
      </c>
      <c r="C498" s="28" t="s">
        <v>10155</v>
      </c>
      <c r="D498" s="27" t="s">
        <v>866</v>
      </c>
      <c r="E498" s="28" cm="1">
        <f ca="1" t="array" ref="E498">SUMPRODUCT(--ISNUMBER(SEARCH(MID(C498,ROW(INDIRECT("1:"&amp;LEN(C498))),1),全球排名!D496)))</f>
        <v>22</v>
      </c>
      <c r="F498" s="29" t="s">
        <v>11566</v>
      </c>
      <c r="G498" s="29" t="s">
        <v>40</v>
      </c>
      <c r="H498" s="30" t="s">
        <v>11571</v>
      </c>
      <c r="I498" s="30" t="s">
        <v>11572</v>
      </c>
      <c r="J498" s="30" t="s">
        <v>11568</v>
      </c>
      <c r="K498" s="30">
        <v>5</v>
      </c>
      <c r="L498" s="30" t="s">
        <v>11573</v>
      </c>
      <c r="M498" s="38">
        <v>18</v>
      </c>
      <c r="N498" s="3" t="s">
        <v>12197</v>
      </c>
      <c r="O498" s="38">
        <v>8.3</v>
      </c>
      <c r="P498" s="3" t="s">
        <v>11949</v>
      </c>
      <c r="Q498" s="38">
        <v>7.8</v>
      </c>
      <c r="R498" s="3" t="s">
        <v>11619</v>
      </c>
      <c r="S498" s="38">
        <v>37.2</v>
      </c>
      <c r="T498" s="3" t="s">
        <v>11900</v>
      </c>
      <c r="U498" s="38">
        <v>42.8</v>
      </c>
      <c r="V498" s="3" t="s">
        <v>12314</v>
      </c>
      <c r="W498" s="38">
        <v>33.3</v>
      </c>
      <c r="X498" s="3" t="s">
        <v>11745</v>
      </c>
      <c r="Y498" s="38">
        <v>23.3</v>
      </c>
      <c r="Z498" s="3" t="s">
        <v>12467</v>
      </c>
      <c r="AA498" s="3">
        <v>24.6</v>
      </c>
      <c r="AB498" s="3" t="s">
        <v>12152</v>
      </c>
      <c r="AC498" s="3">
        <v>50.6</v>
      </c>
      <c r="AD498" s="3" t="s">
        <v>12103</v>
      </c>
      <c r="AE498" s="45">
        <v>23.5</v>
      </c>
    </row>
    <row r="499" ht="29.1" customHeight="1" spans="1:31">
      <c r="A499" s="26" t="s">
        <v>12515</v>
      </c>
      <c r="B499" s="27" t="s">
        <v>866</v>
      </c>
      <c r="C499" s="28" t="s">
        <v>1947</v>
      </c>
      <c r="D499" s="27" t="s">
        <v>866</v>
      </c>
      <c r="E499" s="28" cm="1">
        <f ca="1" t="array" ref="E499">SUMPRODUCT(--ISNUMBER(SEARCH(MID(C499,ROW(INDIRECT("1:"&amp;LEN(C499))),1),全球排名!D497)))</f>
        <v>14</v>
      </c>
      <c r="F499" s="29" t="s">
        <v>11566</v>
      </c>
      <c r="G499" s="29" t="s">
        <v>40</v>
      </c>
      <c r="H499" s="30" t="s">
        <v>11571</v>
      </c>
      <c r="I499" s="30" t="s">
        <v>11572</v>
      </c>
      <c r="J499" s="30" t="s">
        <v>11568</v>
      </c>
      <c r="K499" s="30">
        <v>5</v>
      </c>
      <c r="L499" s="30" t="s">
        <v>11573</v>
      </c>
      <c r="M499" s="38">
        <v>19.9</v>
      </c>
      <c r="N499" s="3" t="s">
        <v>12008</v>
      </c>
      <c r="O499" s="38">
        <v>11.2</v>
      </c>
      <c r="P499" s="3" t="s">
        <v>11949</v>
      </c>
      <c r="Q499" s="38">
        <v>48.2</v>
      </c>
      <c r="R499" s="3" t="s">
        <v>12067</v>
      </c>
      <c r="S499" s="38">
        <v>20.9</v>
      </c>
      <c r="T499" s="3" t="s">
        <v>11834</v>
      </c>
      <c r="U499" s="38">
        <v>22.3</v>
      </c>
      <c r="V499" s="3" t="s">
        <v>12144</v>
      </c>
      <c r="W499" s="38">
        <v>4.6</v>
      </c>
      <c r="X499" s="3" t="s">
        <v>11619</v>
      </c>
      <c r="Y499" s="38">
        <v>51.3</v>
      </c>
      <c r="Z499" s="3" t="s">
        <v>11944</v>
      </c>
      <c r="AA499" s="3">
        <v>22.1</v>
      </c>
      <c r="AB499" s="3" t="s">
        <v>752</v>
      </c>
      <c r="AC499" s="3">
        <v>38.4</v>
      </c>
      <c r="AD499" s="3" t="s">
        <v>12178</v>
      </c>
      <c r="AE499" s="45">
        <v>23.5</v>
      </c>
    </row>
    <row r="500" ht="29.1" customHeight="1" spans="1:31">
      <c r="A500" s="26" t="s">
        <v>12337</v>
      </c>
      <c r="B500" s="27" t="s">
        <v>1049</v>
      </c>
      <c r="C500" s="28" t="s">
        <v>12522</v>
      </c>
      <c r="D500" s="27" t="s">
        <v>1049</v>
      </c>
      <c r="E500" s="28" cm="1">
        <f ca="1" t="array" ref="E500">SUMPRODUCT(--ISNUMBER(SEARCH(MID(C500,ROW(INDIRECT("1:"&amp;LEN(C500))),1),全球排名!D498)))</f>
        <v>20</v>
      </c>
      <c r="F500" s="29" t="s">
        <v>11705</v>
      </c>
      <c r="G500" s="29" t="s">
        <v>385</v>
      </c>
      <c r="H500" s="30" t="s">
        <v>11571</v>
      </c>
      <c r="I500" s="30" t="s">
        <v>11572</v>
      </c>
      <c r="J500" s="30" t="s">
        <v>11568</v>
      </c>
      <c r="K500" s="30">
        <v>4</v>
      </c>
      <c r="L500" s="30" t="s">
        <v>11569</v>
      </c>
      <c r="M500" s="38">
        <v>19.8</v>
      </c>
      <c r="N500" s="3" t="s">
        <v>11680</v>
      </c>
      <c r="O500" s="38">
        <v>36.2</v>
      </c>
      <c r="P500" s="3" t="s">
        <v>12102</v>
      </c>
      <c r="Q500" s="38">
        <v>69.5</v>
      </c>
      <c r="R500" s="3" t="s">
        <v>11942</v>
      </c>
      <c r="S500" s="38">
        <v>8.9</v>
      </c>
      <c r="T500" s="3" t="s">
        <v>11619</v>
      </c>
      <c r="U500" s="38">
        <v>13.8</v>
      </c>
      <c r="V500" s="3" t="s">
        <v>12440</v>
      </c>
      <c r="W500" s="38">
        <v>36.3</v>
      </c>
      <c r="X500" s="3" t="s">
        <v>11858</v>
      </c>
      <c r="Y500" s="38">
        <v>1.7</v>
      </c>
      <c r="Z500" s="3" t="s">
        <v>11619</v>
      </c>
      <c r="AA500" s="3">
        <v>12.8</v>
      </c>
      <c r="AB500" s="3" t="s">
        <v>12026</v>
      </c>
      <c r="AC500" s="3">
        <v>2.5</v>
      </c>
      <c r="AD500" s="3" t="s">
        <v>11619</v>
      </c>
      <c r="AE500" s="45">
        <v>23.4</v>
      </c>
    </row>
    <row r="501" ht="29.1" customHeight="1" spans="1:31">
      <c r="A501" s="26" t="s">
        <v>12349</v>
      </c>
      <c r="B501" s="27" t="s">
        <v>1049</v>
      </c>
      <c r="C501" s="28" t="s">
        <v>1048</v>
      </c>
      <c r="D501" s="27" t="s">
        <v>1049</v>
      </c>
      <c r="E501" s="28" cm="1">
        <f ca="1" t="array" ref="E501">SUMPRODUCT(--ISNUMBER(SEARCH(MID(C501,ROW(INDIRECT("1:"&amp;LEN(C501))),1),全球排名!D499)))</f>
        <v>16</v>
      </c>
      <c r="F501" s="29" t="s">
        <v>11632</v>
      </c>
      <c r="G501" s="29" t="s">
        <v>11633</v>
      </c>
      <c r="H501" s="30" t="s">
        <v>11592</v>
      </c>
      <c r="I501" s="30" t="s">
        <v>7183</v>
      </c>
      <c r="J501" s="30" t="s">
        <v>11568</v>
      </c>
      <c r="K501" s="30">
        <v>4</v>
      </c>
      <c r="L501" s="30" t="s">
        <v>11573</v>
      </c>
      <c r="M501" s="38">
        <v>8.6</v>
      </c>
      <c r="N501" s="3" t="s">
        <v>11949</v>
      </c>
      <c r="O501" s="38">
        <v>8.4</v>
      </c>
      <c r="P501" s="3" t="s">
        <v>11949</v>
      </c>
      <c r="Q501" s="38">
        <v>13.8</v>
      </c>
      <c r="R501" s="3" t="s">
        <v>11619</v>
      </c>
      <c r="S501" s="38">
        <v>82</v>
      </c>
      <c r="T501" s="3" t="s">
        <v>11852</v>
      </c>
      <c r="U501" s="38">
        <v>4.9</v>
      </c>
      <c r="V501" s="3" t="s">
        <v>11619</v>
      </c>
      <c r="W501" s="38">
        <v>1.9</v>
      </c>
      <c r="X501" s="3" t="s">
        <v>11619</v>
      </c>
      <c r="Y501" s="38">
        <v>3.8</v>
      </c>
      <c r="Z501" s="3" t="s">
        <v>11619</v>
      </c>
      <c r="AA501" s="3">
        <v>18.7</v>
      </c>
      <c r="AB501" s="3" t="s">
        <v>12381</v>
      </c>
      <c r="AC501" s="3">
        <v>7</v>
      </c>
      <c r="AD501" s="3" t="s">
        <v>11619</v>
      </c>
      <c r="AE501" s="45">
        <v>23.4</v>
      </c>
    </row>
    <row r="502" ht="29.1" customHeight="1" spans="1:31">
      <c r="A502" s="26" t="s">
        <v>12457</v>
      </c>
      <c r="B502" s="27" t="s">
        <v>1049</v>
      </c>
      <c r="C502" s="28" t="s">
        <v>1460</v>
      </c>
      <c r="D502" s="27" t="s">
        <v>1049</v>
      </c>
      <c r="E502" s="28" cm="1">
        <f ca="1" t="array" ref="E502">SUMPRODUCT(--ISNUMBER(SEARCH(MID(C502,ROW(INDIRECT("1:"&amp;LEN(C502))),1),全球排名!D500)))</f>
        <v>32</v>
      </c>
      <c r="F502" s="29" t="s">
        <v>11566</v>
      </c>
      <c r="G502" s="29" t="s">
        <v>40</v>
      </c>
      <c r="H502" s="30" t="s">
        <v>11567</v>
      </c>
      <c r="I502" s="30" t="s">
        <v>7183</v>
      </c>
      <c r="J502" s="30" t="s">
        <v>11568</v>
      </c>
      <c r="K502" s="30">
        <v>5</v>
      </c>
      <c r="L502" s="30" t="s">
        <v>11569</v>
      </c>
      <c r="M502" s="38">
        <v>8.3</v>
      </c>
      <c r="N502" s="3" t="s">
        <v>11949</v>
      </c>
      <c r="O502" s="38">
        <v>7</v>
      </c>
      <c r="P502" s="3" t="s">
        <v>11949</v>
      </c>
      <c r="Q502" s="38">
        <v>19.5</v>
      </c>
      <c r="R502" s="3" t="s">
        <v>11761</v>
      </c>
      <c r="S502" s="38">
        <v>70.7</v>
      </c>
      <c r="T502" s="3" t="s">
        <v>11617</v>
      </c>
      <c r="U502" s="38">
        <v>4</v>
      </c>
      <c r="V502" s="3" t="s">
        <v>11619</v>
      </c>
      <c r="W502" s="38">
        <v>44.3</v>
      </c>
      <c r="X502" s="3" t="s">
        <v>11983</v>
      </c>
      <c r="Y502" s="38">
        <v>1.6</v>
      </c>
      <c r="Z502" s="3" t="s">
        <v>11619</v>
      </c>
      <c r="AA502" s="3">
        <v>24.1</v>
      </c>
      <c r="AB502" s="3" t="s">
        <v>12317</v>
      </c>
      <c r="AC502" s="3">
        <v>2.7</v>
      </c>
      <c r="AD502" s="3" t="s">
        <v>11619</v>
      </c>
      <c r="AE502" s="45">
        <v>23.4</v>
      </c>
    </row>
    <row r="503" ht="29.1" customHeight="1" spans="1:31">
      <c r="A503" s="26" t="s">
        <v>12477</v>
      </c>
      <c r="B503" s="27" t="s">
        <v>1049</v>
      </c>
      <c r="C503" s="28" t="s">
        <v>12523</v>
      </c>
      <c r="D503" s="27" t="s">
        <v>1049</v>
      </c>
      <c r="E503" s="28" cm="1">
        <f ca="1" t="array" ref="E503">SUMPRODUCT(--ISNUMBER(SEARCH(MID(C503,ROW(INDIRECT("1:"&amp;LEN(C503))),1),全球排名!D501)))</f>
        <v>19</v>
      </c>
      <c r="F503" s="29" t="s">
        <v>12033</v>
      </c>
      <c r="G503" s="29" t="s">
        <v>402</v>
      </c>
      <c r="H503" s="30" t="s">
        <v>11592</v>
      </c>
      <c r="I503" s="30" t="s">
        <v>11572</v>
      </c>
      <c r="J503" s="30" t="s">
        <v>11568</v>
      </c>
      <c r="K503" s="30">
        <v>5</v>
      </c>
      <c r="L503" s="30" t="s">
        <v>11573</v>
      </c>
      <c r="M503" s="38">
        <v>38.8</v>
      </c>
      <c r="N503" s="3" t="s">
        <v>11778</v>
      </c>
      <c r="O503" s="38">
        <v>10.4</v>
      </c>
      <c r="P503" s="3" t="s">
        <v>11949</v>
      </c>
      <c r="Q503" s="38">
        <v>16.7</v>
      </c>
      <c r="R503" s="3" t="s">
        <v>11619</v>
      </c>
      <c r="S503" s="38">
        <v>8.5</v>
      </c>
      <c r="T503" s="3" t="s">
        <v>11619</v>
      </c>
      <c r="U503" s="38">
        <v>3.6</v>
      </c>
      <c r="V503" s="3" t="s">
        <v>11619</v>
      </c>
      <c r="W503" s="38">
        <v>16</v>
      </c>
      <c r="X503" s="3" t="s">
        <v>12373</v>
      </c>
      <c r="Y503" s="38">
        <v>82</v>
      </c>
      <c r="Z503" s="3" t="s">
        <v>11836</v>
      </c>
      <c r="AA503" s="3">
        <v>8</v>
      </c>
      <c r="AB503" s="3" t="s">
        <v>11619</v>
      </c>
      <c r="AC503" s="3">
        <v>29.1</v>
      </c>
      <c r="AD503" s="3" t="s">
        <v>12382</v>
      </c>
      <c r="AE503" s="45">
        <v>23.4</v>
      </c>
    </row>
    <row r="504" ht="29.1" customHeight="1" spans="1:31">
      <c r="A504" s="26" t="s">
        <v>11800</v>
      </c>
      <c r="B504" s="27" t="s">
        <v>931</v>
      </c>
      <c r="C504" s="28" t="s">
        <v>930</v>
      </c>
      <c r="D504" s="27" t="s">
        <v>931</v>
      </c>
      <c r="E504" s="28" cm="1">
        <f ca="1" t="array" ref="E504">SUMPRODUCT(--ISNUMBER(SEARCH(MID(C504,ROW(INDIRECT("1:"&amp;LEN(C504))),1),全球排名!D502)))</f>
        <v>18</v>
      </c>
      <c r="F504" s="29" t="s">
        <v>11705</v>
      </c>
      <c r="G504" s="29" t="s">
        <v>385</v>
      </c>
      <c r="H504" s="30" t="s">
        <v>11571</v>
      </c>
      <c r="I504" s="30" t="s">
        <v>11572</v>
      </c>
      <c r="J504" s="30" t="s">
        <v>7220</v>
      </c>
      <c r="K504" s="30">
        <v>4</v>
      </c>
      <c r="L504" s="30" t="s">
        <v>11569</v>
      </c>
      <c r="M504" s="38">
        <v>26.7</v>
      </c>
      <c r="N504" s="3" t="s">
        <v>12067</v>
      </c>
      <c r="O504" s="38">
        <v>23</v>
      </c>
      <c r="P504" s="3" t="s">
        <v>12271</v>
      </c>
      <c r="Q504" s="38">
        <v>77.4</v>
      </c>
      <c r="R504" s="3" t="s">
        <v>11946</v>
      </c>
      <c r="S504" s="38">
        <v>7.7</v>
      </c>
      <c r="T504" s="3" t="s">
        <v>11619</v>
      </c>
      <c r="U504" s="38">
        <v>7.8</v>
      </c>
      <c r="V504" s="3" t="s">
        <v>11619</v>
      </c>
      <c r="W504" s="38">
        <v>19.8</v>
      </c>
      <c r="X504" s="3" t="s">
        <v>12190</v>
      </c>
      <c r="Y504" s="38">
        <v>1.6</v>
      </c>
      <c r="Z504" s="3" t="s">
        <v>11619</v>
      </c>
      <c r="AA504" s="3">
        <v>15.3</v>
      </c>
      <c r="AB504" s="3" t="s">
        <v>12249</v>
      </c>
      <c r="AC504" s="3">
        <v>6.9</v>
      </c>
      <c r="AD504" s="3" t="s">
        <v>11619</v>
      </c>
      <c r="AE504" s="45">
        <v>23.2</v>
      </c>
    </row>
    <row r="505" ht="29.1" customHeight="1" spans="1:31">
      <c r="A505" s="26" t="s">
        <v>12446</v>
      </c>
      <c r="B505" s="27" t="s">
        <v>931</v>
      </c>
      <c r="C505" s="28" t="s">
        <v>1689</v>
      </c>
      <c r="D505" s="27" t="s">
        <v>931</v>
      </c>
      <c r="E505" s="28" cm="1">
        <f ca="1" t="array" ref="E505">SUMPRODUCT(--ISNUMBER(SEARCH(MID(C505,ROW(INDIRECT("1:"&amp;LEN(C505))),1),全球排名!D503)))</f>
        <v>14</v>
      </c>
      <c r="F505" s="29" t="s">
        <v>11570</v>
      </c>
      <c r="G505" s="29" t="s">
        <v>36</v>
      </c>
      <c r="H505" s="30" t="s">
        <v>11571</v>
      </c>
      <c r="I505" s="30" t="s">
        <v>7183</v>
      </c>
      <c r="J505" s="30" t="s">
        <v>11568</v>
      </c>
      <c r="K505" s="30">
        <v>4</v>
      </c>
      <c r="L505" s="30" t="s">
        <v>11573</v>
      </c>
      <c r="M505" s="38">
        <v>8.4</v>
      </c>
      <c r="N505" s="3" t="s">
        <v>11949</v>
      </c>
      <c r="O505" s="38">
        <v>13</v>
      </c>
      <c r="P505" s="3" t="s">
        <v>11949</v>
      </c>
      <c r="Q505" s="38">
        <v>11.9</v>
      </c>
      <c r="R505" s="3" t="s">
        <v>11619</v>
      </c>
      <c r="S505" s="38">
        <v>12.1</v>
      </c>
      <c r="T505" s="3" t="s">
        <v>11997</v>
      </c>
      <c r="U505" s="38">
        <v>100</v>
      </c>
      <c r="V505" s="3" t="s">
        <v>315</v>
      </c>
      <c r="W505" s="38">
        <v>90.5</v>
      </c>
      <c r="X505" s="3" t="s">
        <v>304</v>
      </c>
      <c r="Y505" s="38">
        <v>38.5</v>
      </c>
      <c r="Z505" s="3" t="s">
        <v>12218</v>
      </c>
      <c r="AA505" s="3">
        <v>11.6</v>
      </c>
      <c r="AB505" s="3" t="s">
        <v>11619</v>
      </c>
      <c r="AC505" s="3">
        <v>63.7</v>
      </c>
      <c r="AD505" s="3" t="s">
        <v>11896</v>
      </c>
      <c r="AE505" s="45">
        <v>23.2</v>
      </c>
    </row>
    <row r="506" ht="29.1" customHeight="1" spans="1:31">
      <c r="A506" s="26" t="s">
        <v>12524</v>
      </c>
      <c r="B506" s="27" t="s">
        <v>931</v>
      </c>
      <c r="C506" s="28" t="s">
        <v>1858</v>
      </c>
      <c r="D506" s="27" t="s">
        <v>931</v>
      </c>
      <c r="E506" s="28" cm="1">
        <f ca="1" t="array" ref="E506">SUMPRODUCT(--ISNUMBER(SEARCH(MID(C506,ROW(INDIRECT("1:"&amp;LEN(C506))),1),全球排名!D504)))</f>
        <v>18</v>
      </c>
      <c r="F506" s="29" t="s">
        <v>11566</v>
      </c>
      <c r="G506" s="29" t="s">
        <v>40</v>
      </c>
      <c r="H506" s="30" t="s">
        <v>11571</v>
      </c>
      <c r="I506" s="30" t="s">
        <v>7183</v>
      </c>
      <c r="J506" s="30" t="s">
        <v>11568</v>
      </c>
      <c r="K506" s="30">
        <v>5</v>
      </c>
      <c r="L506" s="30" t="s">
        <v>11573</v>
      </c>
      <c r="M506" s="38">
        <v>10.3</v>
      </c>
      <c r="N506" s="3" t="s">
        <v>11949</v>
      </c>
      <c r="O506" s="38">
        <v>7.9</v>
      </c>
      <c r="P506" s="3" t="s">
        <v>11949</v>
      </c>
      <c r="Q506" s="38">
        <v>6.9</v>
      </c>
      <c r="R506" s="3" t="s">
        <v>11619</v>
      </c>
      <c r="S506" s="38">
        <v>59.1</v>
      </c>
      <c r="T506" s="3" t="s">
        <v>1248</v>
      </c>
      <c r="U506" s="38">
        <v>36.3</v>
      </c>
      <c r="V506" s="3" t="s">
        <v>12008</v>
      </c>
      <c r="W506" s="38">
        <v>13.7</v>
      </c>
      <c r="X506" s="3" t="s">
        <v>12105</v>
      </c>
      <c r="Y506" s="38">
        <v>28.2</v>
      </c>
      <c r="Z506" s="3" t="s">
        <v>12276</v>
      </c>
      <c r="AA506" s="3">
        <v>19.8</v>
      </c>
      <c r="AB506" s="3" t="s">
        <v>12149</v>
      </c>
      <c r="AC506" s="3">
        <v>31.8</v>
      </c>
      <c r="AD506" s="3" t="s">
        <v>12045</v>
      </c>
      <c r="AE506" s="45">
        <v>23.2</v>
      </c>
    </row>
    <row r="507" ht="29.1" customHeight="1" spans="1:31">
      <c r="A507" s="26" t="s">
        <v>12349</v>
      </c>
      <c r="B507" s="27" t="s">
        <v>931</v>
      </c>
      <c r="C507" s="28" t="s">
        <v>2771</v>
      </c>
      <c r="D507" s="27" t="s">
        <v>931</v>
      </c>
      <c r="E507" s="28" cm="1">
        <f ca="1" t="array" ref="E507">SUMPRODUCT(--ISNUMBER(SEARCH(MID(C507,ROW(INDIRECT("1:"&amp;LEN(C507))),1),全球排名!D505)))</f>
        <v>17</v>
      </c>
      <c r="F507" s="29" t="s">
        <v>12525</v>
      </c>
      <c r="G507" s="29" t="s">
        <v>647</v>
      </c>
      <c r="H507" s="30" t="s">
        <v>11592</v>
      </c>
      <c r="I507" s="30" t="s">
        <v>11572</v>
      </c>
      <c r="J507" s="30" t="s">
        <v>7220</v>
      </c>
      <c r="K507" s="30">
        <v>4</v>
      </c>
      <c r="L507" s="30" t="s">
        <v>11573</v>
      </c>
      <c r="M507" s="38">
        <v>29.1</v>
      </c>
      <c r="N507" s="3" t="s">
        <v>329</v>
      </c>
      <c r="O507" s="38">
        <v>38.8</v>
      </c>
      <c r="P507" s="3" t="s">
        <v>2221</v>
      </c>
      <c r="Q507" s="38">
        <v>17.4</v>
      </c>
      <c r="R507" s="3" t="s">
        <v>11619</v>
      </c>
      <c r="S507" s="38">
        <v>3.3</v>
      </c>
      <c r="T507" s="3" t="s">
        <v>11619</v>
      </c>
      <c r="U507" s="38">
        <v>20.6</v>
      </c>
      <c r="V507" s="3" t="s">
        <v>11960</v>
      </c>
      <c r="W507" s="38">
        <v>34.1</v>
      </c>
      <c r="X507" s="3" t="s">
        <v>11828</v>
      </c>
      <c r="Y507" s="38">
        <v>13.8</v>
      </c>
      <c r="Z507" s="3" t="s">
        <v>12004</v>
      </c>
      <c r="AA507" s="3">
        <v>29.8</v>
      </c>
      <c r="AB507" s="3" t="s">
        <v>11749</v>
      </c>
      <c r="AC507" s="3">
        <v>28.9</v>
      </c>
      <c r="AD507" s="3" t="s">
        <v>12228</v>
      </c>
      <c r="AE507" s="45">
        <v>23.2</v>
      </c>
    </row>
    <row r="508" ht="29.1" customHeight="1" spans="1:31">
      <c r="A508" s="26" t="s">
        <v>12477</v>
      </c>
      <c r="B508" s="27" t="s">
        <v>2104</v>
      </c>
      <c r="C508" s="28" t="s">
        <v>10496</v>
      </c>
      <c r="D508" s="27" t="s">
        <v>2104</v>
      </c>
      <c r="E508" s="28" cm="1">
        <f ca="1" t="array" ref="E508">SUMPRODUCT(--ISNUMBER(SEARCH(MID(C508,ROW(INDIRECT("1:"&amp;LEN(C508))),1),全球排名!D506)))</f>
        <v>15</v>
      </c>
      <c r="F508" s="29" t="s">
        <v>12370</v>
      </c>
      <c r="G508" s="29" t="s">
        <v>464</v>
      </c>
      <c r="H508" s="30" t="s">
        <v>11567</v>
      </c>
      <c r="I508" s="30" t="s">
        <v>7183</v>
      </c>
      <c r="J508" s="30" t="s">
        <v>11568</v>
      </c>
      <c r="K508" s="30">
        <v>3</v>
      </c>
      <c r="L508" s="30" t="s">
        <v>11569</v>
      </c>
      <c r="M508" s="38">
        <v>22.2</v>
      </c>
      <c r="N508" s="3" t="s">
        <v>11978</v>
      </c>
      <c r="O508" s="38">
        <v>44.9</v>
      </c>
      <c r="P508" s="3" t="s">
        <v>1040</v>
      </c>
      <c r="Q508" s="38">
        <v>17.2</v>
      </c>
      <c r="R508" s="3" t="s">
        <v>11619</v>
      </c>
      <c r="S508" s="38">
        <v>12.9</v>
      </c>
      <c r="T508" s="3" t="s">
        <v>12444</v>
      </c>
      <c r="U508" s="38">
        <v>72</v>
      </c>
      <c r="V508" s="3" t="s">
        <v>11749</v>
      </c>
      <c r="W508" s="38">
        <v>5.7</v>
      </c>
      <c r="X508" s="3" t="s">
        <v>11619</v>
      </c>
      <c r="Y508" s="38">
        <v>4.1</v>
      </c>
      <c r="Z508" s="3" t="s">
        <v>11619</v>
      </c>
      <c r="AA508" s="3">
        <v>14.3</v>
      </c>
      <c r="AB508" s="3" t="s">
        <v>12519</v>
      </c>
      <c r="AC508" s="3">
        <v>14.2</v>
      </c>
      <c r="AD508" s="3" t="s">
        <v>11763</v>
      </c>
      <c r="AE508" s="45">
        <v>23.1</v>
      </c>
    </row>
    <row r="509" ht="29.1" customHeight="1" spans="1:31">
      <c r="A509" s="26" t="s">
        <v>12060</v>
      </c>
      <c r="B509" s="27" t="s">
        <v>2104</v>
      </c>
      <c r="C509" s="28" t="s">
        <v>2553</v>
      </c>
      <c r="D509" s="27" t="s">
        <v>2104</v>
      </c>
      <c r="E509" s="28" cm="1">
        <f ca="1" t="array" ref="E509">SUMPRODUCT(--ISNUMBER(SEARCH(MID(C509,ROW(INDIRECT("1:"&amp;LEN(C509))),1),全球排名!D507)))</f>
        <v>15</v>
      </c>
      <c r="F509" s="29" t="s">
        <v>11632</v>
      </c>
      <c r="G509" s="29" t="s">
        <v>11633</v>
      </c>
      <c r="H509" s="30" t="s">
        <v>11592</v>
      </c>
      <c r="I509" s="30" t="s">
        <v>11572</v>
      </c>
      <c r="J509" s="30" t="s">
        <v>11568</v>
      </c>
      <c r="K509" s="30">
        <v>4</v>
      </c>
      <c r="L509" s="30" t="s">
        <v>11573</v>
      </c>
      <c r="M509" s="38">
        <v>14.3</v>
      </c>
      <c r="N509" s="3" t="s">
        <v>11949</v>
      </c>
      <c r="O509" s="38">
        <v>47.1</v>
      </c>
      <c r="P509" s="3" t="s">
        <v>11689</v>
      </c>
      <c r="Q509" s="38">
        <v>39.3</v>
      </c>
      <c r="R509" s="3" t="s">
        <v>12127</v>
      </c>
      <c r="S509" s="38">
        <v>23.6</v>
      </c>
      <c r="T509" s="3" t="s">
        <v>11925</v>
      </c>
      <c r="U509" s="38">
        <v>12.4</v>
      </c>
      <c r="V509" s="3" t="s">
        <v>11619</v>
      </c>
      <c r="W509" s="38">
        <v>2.2</v>
      </c>
      <c r="X509" s="3" t="s">
        <v>11619</v>
      </c>
      <c r="Y509" s="38">
        <v>17.9</v>
      </c>
      <c r="Z509" s="3" t="s">
        <v>12289</v>
      </c>
      <c r="AA509" s="3">
        <v>18.3</v>
      </c>
      <c r="AB509" s="3" t="s">
        <v>12117</v>
      </c>
      <c r="AC509" s="3">
        <v>13.7</v>
      </c>
      <c r="AD509" s="3" t="s">
        <v>12252</v>
      </c>
      <c r="AE509" s="45">
        <v>23.1</v>
      </c>
    </row>
    <row r="510" ht="29.1" customHeight="1" spans="1:31">
      <c r="A510" s="26" t="s">
        <v>12526</v>
      </c>
      <c r="B510" s="27" t="s">
        <v>2104</v>
      </c>
      <c r="C510" s="28" t="s">
        <v>2103</v>
      </c>
      <c r="D510" s="27" t="s">
        <v>2104</v>
      </c>
      <c r="E510" s="28" cm="1">
        <f ca="1" t="array" ref="E510">SUMPRODUCT(--ISNUMBER(SEARCH(MID(C510,ROW(INDIRECT("1:"&amp;LEN(C510))),1),全球排名!D508)))</f>
        <v>24</v>
      </c>
      <c r="F510" s="29" t="s">
        <v>11570</v>
      </c>
      <c r="G510" s="29" t="s">
        <v>36</v>
      </c>
      <c r="H510" s="30" t="s">
        <v>11571</v>
      </c>
      <c r="I510" s="30" t="s">
        <v>7183</v>
      </c>
      <c r="J510" s="30" t="s">
        <v>11568</v>
      </c>
      <c r="K510" s="30">
        <v>3</v>
      </c>
      <c r="L510" s="30" t="s">
        <v>11573</v>
      </c>
      <c r="M510" s="38">
        <v>8.4</v>
      </c>
      <c r="N510" s="3" t="s">
        <v>11949</v>
      </c>
      <c r="O510" s="38">
        <v>9.6</v>
      </c>
      <c r="P510" s="3" t="s">
        <v>11949</v>
      </c>
      <c r="Q510" s="38">
        <v>8.7</v>
      </c>
      <c r="R510" s="3" t="s">
        <v>11619</v>
      </c>
      <c r="S510" s="38">
        <v>18.7</v>
      </c>
      <c r="T510" s="3" t="s">
        <v>12372</v>
      </c>
      <c r="U510" s="38">
        <v>75.1</v>
      </c>
      <c r="V510" s="3" t="s">
        <v>11975</v>
      </c>
      <c r="W510" s="38">
        <v>87.3</v>
      </c>
      <c r="X510" s="3" t="s">
        <v>11688</v>
      </c>
      <c r="Y510" s="38">
        <v>44.8</v>
      </c>
      <c r="Z510" s="3" t="s">
        <v>12256</v>
      </c>
      <c r="AA510" s="3">
        <v>12.6</v>
      </c>
      <c r="AB510" s="3" t="s">
        <v>12440</v>
      </c>
      <c r="AC510" s="3">
        <v>73.1</v>
      </c>
      <c r="AD510" s="3" t="s">
        <v>10135</v>
      </c>
      <c r="AE510" s="45">
        <v>23.1</v>
      </c>
    </row>
    <row r="511" ht="29.1" customHeight="1" spans="1:31">
      <c r="A511" s="26" t="s">
        <v>12524</v>
      </c>
      <c r="B511" s="27" t="s">
        <v>1333</v>
      </c>
      <c r="C511" s="28" t="s">
        <v>10305</v>
      </c>
      <c r="D511" s="27" t="s">
        <v>1333</v>
      </c>
      <c r="E511" s="28" cm="1">
        <f ca="1" t="array" ref="E511">SUMPRODUCT(--ISNUMBER(SEARCH(MID(C511,ROW(INDIRECT("1:"&amp;LEN(C511))),1),全球排名!D509)))</f>
        <v>39</v>
      </c>
      <c r="F511" s="29" t="s">
        <v>7089</v>
      </c>
      <c r="G511" s="29" t="s">
        <v>12245</v>
      </c>
      <c r="H511" s="30" t="s">
        <v>11571</v>
      </c>
      <c r="I511" s="30" t="s">
        <v>7183</v>
      </c>
      <c r="J511" s="30" t="s">
        <v>11568</v>
      </c>
      <c r="K511" s="30">
        <v>2</v>
      </c>
      <c r="L511" s="30" t="s">
        <v>11569</v>
      </c>
      <c r="M511" s="38">
        <v>4.2</v>
      </c>
      <c r="N511" s="3" t="s">
        <v>11949</v>
      </c>
      <c r="O511" s="38">
        <v>4.2</v>
      </c>
      <c r="P511" s="3" t="s">
        <v>11949</v>
      </c>
      <c r="Q511" s="38">
        <v>4.5</v>
      </c>
      <c r="R511" s="3" t="s">
        <v>11619</v>
      </c>
      <c r="S511" s="38">
        <v>47.8</v>
      </c>
      <c r="T511" s="3" t="s">
        <v>1573</v>
      </c>
      <c r="U511" s="38">
        <v>100</v>
      </c>
      <c r="V511" s="3" t="s">
        <v>65</v>
      </c>
      <c r="W511" s="38">
        <v>100</v>
      </c>
      <c r="X511" s="3" t="s">
        <v>50</v>
      </c>
      <c r="Y511" s="38">
        <v>2.4</v>
      </c>
      <c r="Z511" s="3" t="s">
        <v>11619</v>
      </c>
      <c r="AA511" s="3">
        <v>20.9</v>
      </c>
      <c r="AB511" s="3" t="s">
        <v>12527</v>
      </c>
      <c r="AC511" s="3">
        <v>1.1</v>
      </c>
      <c r="AD511" s="3" t="s">
        <v>11619</v>
      </c>
      <c r="AE511" s="45">
        <v>23</v>
      </c>
    </row>
    <row r="512" ht="29.1" customHeight="1" spans="1:31">
      <c r="A512" s="26" t="s">
        <v>12264</v>
      </c>
      <c r="B512" s="27" t="s">
        <v>1333</v>
      </c>
      <c r="C512" s="28" t="s">
        <v>1334</v>
      </c>
      <c r="D512" s="27" t="s">
        <v>1333</v>
      </c>
      <c r="E512" s="28" cm="1">
        <f ca="1" t="array" ref="E512">SUMPRODUCT(--ISNUMBER(SEARCH(MID(C512,ROW(INDIRECT("1:"&amp;LEN(C512))),1),全球排名!D510)))</f>
        <v>30</v>
      </c>
      <c r="F512" s="29" t="s">
        <v>11807</v>
      </c>
      <c r="G512" s="29" t="s">
        <v>471</v>
      </c>
      <c r="H512" s="30" t="s">
        <v>11567</v>
      </c>
      <c r="I512" s="30" t="s">
        <v>7183</v>
      </c>
      <c r="J512" s="30" t="s">
        <v>11568</v>
      </c>
      <c r="K512" s="30">
        <v>3</v>
      </c>
      <c r="L512" s="30" t="s">
        <v>11573</v>
      </c>
      <c r="M512" s="38">
        <v>26.5</v>
      </c>
      <c r="N512" s="3" t="s">
        <v>11696</v>
      </c>
      <c r="O512" s="38">
        <v>24.4</v>
      </c>
      <c r="P512" s="3" t="s">
        <v>12153</v>
      </c>
      <c r="Q512" s="38">
        <v>29.5</v>
      </c>
      <c r="R512" s="3" t="s">
        <v>12085</v>
      </c>
      <c r="S512" s="38">
        <v>25.2</v>
      </c>
      <c r="T512" s="3" t="s">
        <v>11912</v>
      </c>
      <c r="U512" s="38">
        <v>23.8</v>
      </c>
      <c r="V512" s="3" t="s">
        <v>12249</v>
      </c>
      <c r="W512" s="38">
        <v>10.3</v>
      </c>
      <c r="X512" s="3" t="s">
        <v>11619</v>
      </c>
      <c r="Y512" s="38">
        <v>2.5</v>
      </c>
      <c r="Z512" s="3" t="s">
        <v>11619</v>
      </c>
      <c r="AA512" s="3">
        <v>12.1</v>
      </c>
      <c r="AB512" s="3" t="s">
        <v>11619</v>
      </c>
      <c r="AC512" s="3">
        <v>20.9</v>
      </c>
      <c r="AD512" s="3" t="s">
        <v>12098</v>
      </c>
      <c r="AE512" s="45">
        <v>23</v>
      </c>
    </row>
    <row r="513" ht="29.1" customHeight="1" spans="1:31">
      <c r="A513" s="26" t="s">
        <v>12446</v>
      </c>
      <c r="B513" s="27" t="s">
        <v>1333</v>
      </c>
      <c r="C513" s="28" t="s">
        <v>2559</v>
      </c>
      <c r="D513" s="27" t="s">
        <v>1333</v>
      </c>
      <c r="E513" s="28" cm="1">
        <f ca="1" t="array" ref="E513">SUMPRODUCT(--ISNUMBER(SEARCH(MID(C513,ROW(INDIRECT("1:"&amp;LEN(C513))),1),全球排名!D511)))</f>
        <v>22</v>
      </c>
      <c r="F513" s="29" t="s">
        <v>11566</v>
      </c>
      <c r="G513" s="29" t="s">
        <v>40</v>
      </c>
      <c r="H513" s="30" t="s">
        <v>11571</v>
      </c>
      <c r="I513" s="30" t="s">
        <v>7183</v>
      </c>
      <c r="J513" s="30" t="s">
        <v>11568</v>
      </c>
      <c r="K513" s="30">
        <v>5</v>
      </c>
      <c r="L513" s="30" t="s">
        <v>11573</v>
      </c>
      <c r="M513" s="38">
        <v>15.7</v>
      </c>
      <c r="N513" s="3" t="s">
        <v>12347</v>
      </c>
      <c r="O513" s="38">
        <v>4.6</v>
      </c>
      <c r="P513" s="3" t="s">
        <v>11949</v>
      </c>
      <c r="Q513" s="38">
        <v>18.9</v>
      </c>
      <c r="R513" s="3" t="s">
        <v>12528</v>
      </c>
      <c r="S513" s="38">
        <v>41.1</v>
      </c>
      <c r="T513" s="3" t="s">
        <v>1523</v>
      </c>
      <c r="U513" s="38">
        <v>17</v>
      </c>
      <c r="V513" s="3" t="s">
        <v>12521</v>
      </c>
      <c r="W513" s="38">
        <v>9.6</v>
      </c>
      <c r="X513" s="3" t="s">
        <v>11619</v>
      </c>
      <c r="Y513" s="38">
        <v>58.2</v>
      </c>
      <c r="Z513" s="3" t="s">
        <v>12000</v>
      </c>
      <c r="AA513" s="3">
        <v>14.1</v>
      </c>
      <c r="AB513" s="3" t="s">
        <v>12158</v>
      </c>
      <c r="AC513" s="3">
        <v>53.1</v>
      </c>
      <c r="AD513" s="3" t="s">
        <v>2321</v>
      </c>
      <c r="AE513" s="45">
        <v>23</v>
      </c>
    </row>
    <row r="514" ht="29.1" customHeight="1" spans="1:31">
      <c r="A514" s="26" t="s">
        <v>12471</v>
      </c>
      <c r="B514" s="27" t="s">
        <v>1333</v>
      </c>
      <c r="C514" s="28" t="s">
        <v>12529</v>
      </c>
      <c r="D514" s="27" t="s">
        <v>1333</v>
      </c>
      <c r="E514" s="28" cm="1">
        <f ca="1" t="array" ref="E514">SUMPRODUCT(--ISNUMBER(SEARCH(MID(C514,ROW(INDIRECT("1:"&amp;LEN(C514))),1),全球排名!D512)))</f>
        <v>27</v>
      </c>
      <c r="F514" s="29" t="s">
        <v>11968</v>
      </c>
      <c r="G514" s="29" t="s">
        <v>405</v>
      </c>
      <c r="H514" s="30" t="s">
        <v>11571</v>
      </c>
      <c r="I514" s="30" t="s">
        <v>11587</v>
      </c>
      <c r="J514" s="30" t="s">
        <v>11568</v>
      </c>
      <c r="K514" s="30">
        <v>5</v>
      </c>
      <c r="L514" s="30" t="s">
        <v>11569</v>
      </c>
      <c r="M514" s="38">
        <v>23.5</v>
      </c>
      <c r="N514" s="3" t="s">
        <v>12409</v>
      </c>
      <c r="O514" s="38">
        <v>31.4</v>
      </c>
      <c r="P514" s="3" t="s">
        <v>11973</v>
      </c>
      <c r="Q514" s="38">
        <v>35</v>
      </c>
      <c r="R514" s="3" t="s">
        <v>12225</v>
      </c>
      <c r="S514" s="38">
        <v>13.4</v>
      </c>
      <c r="T514" s="3" t="s">
        <v>12026</v>
      </c>
      <c r="U514" s="38">
        <v>10.4</v>
      </c>
      <c r="V514" s="3" t="s">
        <v>11619</v>
      </c>
      <c r="W514" s="38">
        <v>12.7</v>
      </c>
      <c r="X514" s="3" t="s">
        <v>12101</v>
      </c>
      <c r="Y514" s="38">
        <v>9</v>
      </c>
      <c r="Z514" s="3" t="s">
        <v>12081</v>
      </c>
      <c r="AA514" s="3">
        <v>26</v>
      </c>
      <c r="AB514" s="3" t="s">
        <v>1547</v>
      </c>
      <c r="AC514" s="3">
        <v>44.4</v>
      </c>
      <c r="AD514" s="3" t="s">
        <v>12128</v>
      </c>
      <c r="AE514" s="45">
        <v>23</v>
      </c>
    </row>
    <row r="515" ht="29.1" customHeight="1" spans="1:31">
      <c r="A515" s="26" t="s">
        <v>12430</v>
      </c>
      <c r="B515" s="27" t="s">
        <v>1549</v>
      </c>
      <c r="C515" s="28" t="s">
        <v>1548</v>
      </c>
      <c r="D515" s="27" t="s">
        <v>1549</v>
      </c>
      <c r="E515" s="28" cm="1">
        <f ca="1" t="array" ref="E515">SUMPRODUCT(--ISNUMBER(SEARCH(MID(C515,ROW(INDIRECT("1:"&amp;LEN(C515))),1),全球排名!D513)))</f>
        <v>17</v>
      </c>
      <c r="F515" s="29" t="s">
        <v>11705</v>
      </c>
      <c r="G515" s="29" t="s">
        <v>385</v>
      </c>
      <c r="H515" s="30" t="s">
        <v>11567</v>
      </c>
      <c r="I515" s="30" t="s">
        <v>7183</v>
      </c>
      <c r="J515" s="30" t="s">
        <v>11568</v>
      </c>
      <c r="K515" s="30">
        <v>4</v>
      </c>
      <c r="L515" s="30" t="s">
        <v>11569</v>
      </c>
      <c r="M515" s="38">
        <v>21.5</v>
      </c>
      <c r="N515" s="3" t="s">
        <v>11708</v>
      </c>
      <c r="O515" s="38">
        <v>49.1</v>
      </c>
      <c r="P515" s="3" t="s">
        <v>11798</v>
      </c>
      <c r="Q515" s="38">
        <v>55.7</v>
      </c>
      <c r="R515" s="3" t="s">
        <v>11812</v>
      </c>
      <c r="S515" s="38">
        <v>5.5</v>
      </c>
      <c r="T515" s="3" t="s">
        <v>11619</v>
      </c>
      <c r="U515" s="38">
        <v>7.2</v>
      </c>
      <c r="V515" s="3" t="s">
        <v>11619</v>
      </c>
      <c r="W515" s="38">
        <v>24.3</v>
      </c>
      <c r="X515" s="3" t="s">
        <v>11912</v>
      </c>
      <c r="Y515" s="38">
        <v>1</v>
      </c>
      <c r="Z515" s="3" t="s">
        <v>11619</v>
      </c>
      <c r="AA515" s="3">
        <v>16.5</v>
      </c>
      <c r="AB515" s="3" t="s">
        <v>12357</v>
      </c>
      <c r="AC515" s="3">
        <v>1.4</v>
      </c>
      <c r="AD515" s="3" t="s">
        <v>11619</v>
      </c>
      <c r="AE515" s="45">
        <v>22.9</v>
      </c>
    </row>
    <row r="516" ht="29.1" customHeight="1" spans="1:31">
      <c r="A516" s="26" t="s">
        <v>12471</v>
      </c>
      <c r="B516" s="27" t="s">
        <v>1549</v>
      </c>
      <c r="C516" s="28" t="s">
        <v>1794</v>
      </c>
      <c r="D516" s="27" t="s">
        <v>1549</v>
      </c>
      <c r="E516" s="28" cm="1">
        <f ca="1" t="array" ref="E516">SUMPRODUCT(--ISNUMBER(SEARCH(MID(C516,ROW(INDIRECT("1:"&amp;LEN(C516))),1),全球排名!D514)))</f>
        <v>18</v>
      </c>
      <c r="F516" s="29" t="s">
        <v>8311</v>
      </c>
      <c r="G516" s="29" t="s">
        <v>96</v>
      </c>
      <c r="H516" s="30" t="s">
        <v>11567</v>
      </c>
      <c r="I516" s="30" t="s">
        <v>7183</v>
      </c>
      <c r="J516" s="30" t="s">
        <v>11568</v>
      </c>
      <c r="K516" s="30">
        <v>3</v>
      </c>
      <c r="L516" s="30" t="s">
        <v>11573</v>
      </c>
      <c r="M516" s="38">
        <v>10.3</v>
      </c>
      <c r="N516" s="3" t="s">
        <v>11949</v>
      </c>
      <c r="O516" s="38">
        <v>19.3</v>
      </c>
      <c r="P516" s="3" t="s">
        <v>12065</v>
      </c>
      <c r="Q516" s="38">
        <v>46.4</v>
      </c>
      <c r="R516" s="3" t="s">
        <v>11992</v>
      </c>
      <c r="S516" s="38">
        <v>27</v>
      </c>
      <c r="T516" s="3" t="s">
        <v>1125</v>
      </c>
      <c r="U516" s="38">
        <v>50.1</v>
      </c>
      <c r="V516" s="3" t="s">
        <v>11628</v>
      </c>
      <c r="W516" s="38">
        <v>21.9</v>
      </c>
      <c r="X516" s="3" t="s">
        <v>12483</v>
      </c>
      <c r="Y516" s="38">
        <v>40.2</v>
      </c>
      <c r="Z516" s="3" t="s">
        <v>752</v>
      </c>
      <c r="AA516" s="3">
        <v>12.1</v>
      </c>
      <c r="AB516" s="3" t="s">
        <v>11619</v>
      </c>
      <c r="AC516" s="3">
        <v>15.4</v>
      </c>
      <c r="AD516" s="3" t="s">
        <v>12250</v>
      </c>
      <c r="AE516" s="45">
        <v>22.9</v>
      </c>
    </row>
    <row r="517" ht="29.1" customHeight="1" spans="1:31">
      <c r="A517" s="26" t="s">
        <v>12501</v>
      </c>
      <c r="B517" s="27" t="s">
        <v>901</v>
      </c>
      <c r="C517" s="28" t="s">
        <v>900</v>
      </c>
      <c r="D517" s="27" t="s">
        <v>901</v>
      </c>
      <c r="E517" s="28" cm="1">
        <f ca="1" t="array" ref="E517">SUMPRODUCT(--ISNUMBER(SEARCH(MID(C517,ROW(INDIRECT("1:"&amp;LEN(C517))),1),全球排名!D515)))</f>
        <v>24</v>
      </c>
      <c r="F517" s="29" t="s">
        <v>11632</v>
      </c>
      <c r="G517" s="29" t="s">
        <v>11633</v>
      </c>
      <c r="H517" s="30" t="s">
        <v>11571</v>
      </c>
      <c r="I517" s="30" t="s">
        <v>7183</v>
      </c>
      <c r="J517" s="30" t="s">
        <v>11568</v>
      </c>
      <c r="K517" s="30">
        <v>4</v>
      </c>
      <c r="L517" s="30" t="s">
        <v>11573</v>
      </c>
      <c r="M517" s="38">
        <v>15.2</v>
      </c>
      <c r="N517" s="3" t="s">
        <v>12480</v>
      </c>
      <c r="O517" s="38">
        <v>3.7</v>
      </c>
      <c r="P517" s="3" t="s">
        <v>11949</v>
      </c>
      <c r="Q517" s="38">
        <v>19.1</v>
      </c>
      <c r="R517" s="3" t="s">
        <v>12530</v>
      </c>
      <c r="S517" s="38">
        <v>53.1</v>
      </c>
      <c r="T517" s="3" t="s">
        <v>999</v>
      </c>
      <c r="U517" s="38">
        <v>23.3</v>
      </c>
      <c r="V517" s="3" t="s">
        <v>12291</v>
      </c>
      <c r="W517" s="38">
        <v>19.6</v>
      </c>
      <c r="X517" s="3" t="s">
        <v>12338</v>
      </c>
      <c r="Y517" s="38">
        <v>31</v>
      </c>
      <c r="Z517" s="3" t="s">
        <v>12225</v>
      </c>
      <c r="AA517" s="3">
        <v>11.7</v>
      </c>
      <c r="AB517" s="3" t="s">
        <v>11619</v>
      </c>
      <c r="AC517" s="3">
        <v>19.7</v>
      </c>
      <c r="AD517" s="3" t="s">
        <v>11834</v>
      </c>
      <c r="AE517" s="45">
        <v>22.8</v>
      </c>
    </row>
    <row r="518" ht="29.1" customHeight="1" spans="1:31">
      <c r="A518" s="26" t="s">
        <v>12417</v>
      </c>
      <c r="B518" s="27" t="s">
        <v>901</v>
      </c>
      <c r="C518" s="28" t="s">
        <v>12531</v>
      </c>
      <c r="D518" s="27" t="s">
        <v>901</v>
      </c>
      <c r="E518" s="28" cm="1">
        <f ca="1" t="array" ref="E518">SUMPRODUCT(--ISNUMBER(SEARCH(MID(C518,ROW(INDIRECT("1:"&amp;LEN(C518))),1),全球排名!D516)))</f>
        <v>20</v>
      </c>
      <c r="F518" s="29" t="s">
        <v>11570</v>
      </c>
      <c r="G518" s="29" t="s">
        <v>36</v>
      </c>
      <c r="H518" s="30" t="s">
        <v>11567</v>
      </c>
      <c r="I518" s="30" t="s">
        <v>11720</v>
      </c>
      <c r="J518" s="30" t="s">
        <v>10137</v>
      </c>
      <c r="K518" s="30">
        <v>5</v>
      </c>
      <c r="L518" s="30" t="s">
        <v>11573</v>
      </c>
      <c r="M518" s="38">
        <v>18.1</v>
      </c>
      <c r="N518" s="3" t="s">
        <v>11974</v>
      </c>
      <c r="O518" s="38">
        <v>9.5</v>
      </c>
      <c r="P518" s="3" t="s">
        <v>11949</v>
      </c>
      <c r="Q518" s="38">
        <v>18.3</v>
      </c>
      <c r="R518" s="3" t="s">
        <v>11619</v>
      </c>
      <c r="S518" s="38">
        <v>15.2</v>
      </c>
      <c r="T518" s="3" t="s">
        <v>11988</v>
      </c>
      <c r="U518" s="38">
        <v>100</v>
      </c>
      <c r="V518" s="3" t="s">
        <v>141</v>
      </c>
      <c r="W518" s="38">
        <v>99</v>
      </c>
      <c r="X518" s="3" t="s">
        <v>141</v>
      </c>
      <c r="Y518" s="38">
        <v>1</v>
      </c>
      <c r="Z518" s="3" t="s">
        <v>11619</v>
      </c>
      <c r="AA518" s="3">
        <v>19.6</v>
      </c>
      <c r="AB518" s="3" t="s">
        <v>11664</v>
      </c>
      <c r="AC518" s="3">
        <v>3.8</v>
      </c>
      <c r="AD518" s="3" t="s">
        <v>11619</v>
      </c>
      <c r="AE518" s="45">
        <v>22.8</v>
      </c>
    </row>
    <row r="519" ht="29.1" customHeight="1" spans="1:31">
      <c r="A519" s="26" t="s">
        <v>12524</v>
      </c>
      <c r="B519" s="27" t="s">
        <v>901</v>
      </c>
      <c r="C519" s="28" t="s">
        <v>2528</v>
      </c>
      <c r="D519" s="27" t="s">
        <v>901</v>
      </c>
      <c r="E519" s="28" cm="1">
        <f ca="1" t="array" ref="E519">SUMPRODUCT(--ISNUMBER(SEARCH(MID(C519,ROW(INDIRECT("1:"&amp;LEN(C519))),1),全球排名!D517)))</f>
        <v>27</v>
      </c>
      <c r="F519" s="29" t="s">
        <v>11649</v>
      </c>
      <c r="G519" s="29" t="s">
        <v>218</v>
      </c>
      <c r="H519" s="30" t="s">
        <v>11571</v>
      </c>
      <c r="I519" s="30" t="s">
        <v>11587</v>
      </c>
      <c r="J519" s="30" t="s">
        <v>11568</v>
      </c>
      <c r="K519" s="30">
        <v>5</v>
      </c>
      <c r="L519" s="30" t="s">
        <v>11573</v>
      </c>
      <c r="M519" s="38">
        <v>18.4</v>
      </c>
      <c r="N519" s="3" t="s">
        <v>11879</v>
      </c>
      <c r="O519" s="38">
        <v>3.4</v>
      </c>
      <c r="P519" s="3" t="s">
        <v>11949</v>
      </c>
      <c r="Q519" s="38">
        <v>40.4</v>
      </c>
      <c r="R519" s="3" t="s">
        <v>12218</v>
      </c>
      <c r="S519" s="38">
        <v>24.8</v>
      </c>
      <c r="T519" s="3" t="s">
        <v>12532</v>
      </c>
      <c r="U519" s="38">
        <v>5.5</v>
      </c>
      <c r="V519" s="3" t="s">
        <v>11619</v>
      </c>
      <c r="W519" s="38">
        <v>23.5</v>
      </c>
      <c r="X519" s="3" t="s">
        <v>12532</v>
      </c>
      <c r="Y519" s="38">
        <v>98.2</v>
      </c>
      <c r="Z519" s="3" t="s">
        <v>11612</v>
      </c>
      <c r="AA519" s="3">
        <v>7.4</v>
      </c>
      <c r="AB519" s="3" t="s">
        <v>11619</v>
      </c>
      <c r="AC519" s="3">
        <v>21.8</v>
      </c>
      <c r="AD519" s="3" t="s">
        <v>12283</v>
      </c>
      <c r="AE519" s="45">
        <v>22.8</v>
      </c>
    </row>
    <row r="520" ht="29.1" customHeight="1" spans="1:31">
      <c r="A520" s="26" t="s">
        <v>12526</v>
      </c>
      <c r="B520" s="27" t="s">
        <v>757</v>
      </c>
      <c r="C520" s="28" t="s">
        <v>758</v>
      </c>
      <c r="D520" s="27" t="s">
        <v>757</v>
      </c>
      <c r="E520" s="28" cm="1">
        <f ca="1" t="array" ref="E520">SUMPRODUCT(--ISNUMBER(SEARCH(MID(C520,ROW(INDIRECT("1:"&amp;LEN(C520))),1),全球排名!D518)))</f>
        <v>15</v>
      </c>
      <c r="F520" s="29" t="s">
        <v>12370</v>
      </c>
      <c r="G520" s="29" t="s">
        <v>464</v>
      </c>
      <c r="H520" s="30" t="s">
        <v>11571</v>
      </c>
      <c r="I520" s="30" t="s">
        <v>7183</v>
      </c>
      <c r="J520" s="30" t="s">
        <v>7220</v>
      </c>
      <c r="K520" s="30">
        <v>5</v>
      </c>
      <c r="L520" s="30" t="s">
        <v>11573</v>
      </c>
      <c r="M520" s="38">
        <v>23</v>
      </c>
      <c r="N520" s="3" t="s">
        <v>11900</v>
      </c>
      <c r="O520" s="38">
        <v>58.4</v>
      </c>
      <c r="P520" s="3" t="s">
        <v>11795</v>
      </c>
      <c r="Q520" s="38">
        <v>4</v>
      </c>
      <c r="R520" s="3" t="s">
        <v>11619</v>
      </c>
      <c r="S520" s="38">
        <v>14.3</v>
      </c>
      <c r="T520" s="3" t="s">
        <v>12105</v>
      </c>
      <c r="U520" s="38">
        <v>11.1</v>
      </c>
      <c r="V520" s="3" t="s">
        <v>11619</v>
      </c>
      <c r="W520" s="38">
        <v>2.6</v>
      </c>
      <c r="X520" s="3" t="s">
        <v>11619</v>
      </c>
      <c r="Y520" s="38">
        <v>4.9</v>
      </c>
      <c r="Z520" s="3" t="s">
        <v>11619</v>
      </c>
      <c r="AA520" s="3">
        <v>52.7</v>
      </c>
      <c r="AB520" s="3" t="s">
        <v>381</v>
      </c>
      <c r="AC520" s="3">
        <v>6.2</v>
      </c>
      <c r="AD520" s="3" t="s">
        <v>11619</v>
      </c>
      <c r="AE520" s="45">
        <v>22.7</v>
      </c>
    </row>
    <row r="521" ht="29.1" customHeight="1" spans="1:31">
      <c r="A521" s="26" t="s">
        <v>12533</v>
      </c>
      <c r="B521" s="27" t="s">
        <v>757</v>
      </c>
      <c r="C521" s="28" t="s">
        <v>897</v>
      </c>
      <c r="D521" s="27" t="s">
        <v>757</v>
      </c>
      <c r="E521" s="28" cm="1">
        <f ca="1" t="array" ref="E521">SUMPRODUCT(--ISNUMBER(SEARCH(MID(C521,ROW(INDIRECT("1:"&amp;LEN(C521))),1),全球排名!D519)))</f>
        <v>18</v>
      </c>
      <c r="F521" s="29" t="s">
        <v>12534</v>
      </c>
      <c r="G521" s="29" t="s">
        <v>483</v>
      </c>
      <c r="H521" s="30" t="s">
        <v>11571</v>
      </c>
      <c r="I521" s="30" t="s">
        <v>7183</v>
      </c>
      <c r="J521" s="30" t="s">
        <v>11568</v>
      </c>
      <c r="K521" s="30">
        <v>3</v>
      </c>
      <c r="L521" s="30" t="s">
        <v>12288</v>
      </c>
      <c r="M521" s="38">
        <v>10.7</v>
      </c>
      <c r="N521" s="3" t="s">
        <v>11949</v>
      </c>
      <c r="O521" s="38">
        <v>26.3</v>
      </c>
      <c r="P521" s="3" t="s">
        <v>12409</v>
      </c>
      <c r="Q521" s="38">
        <v>3.8</v>
      </c>
      <c r="R521" s="3" t="s">
        <v>11619</v>
      </c>
      <c r="S521" s="38">
        <v>33.6</v>
      </c>
      <c r="T521" s="3" t="s">
        <v>12161</v>
      </c>
      <c r="U521" s="38">
        <v>37</v>
      </c>
      <c r="V521" s="3" t="s">
        <v>11935</v>
      </c>
      <c r="W521" s="38">
        <v>1.2</v>
      </c>
      <c r="X521" s="3" t="s">
        <v>11619</v>
      </c>
      <c r="Y521" s="38">
        <v>63.7</v>
      </c>
      <c r="Z521" s="3" t="s">
        <v>12023</v>
      </c>
      <c r="AA521" s="3">
        <v>10.9</v>
      </c>
      <c r="AB521" s="3" t="s">
        <v>11619</v>
      </c>
      <c r="AC521" s="3">
        <v>57.4</v>
      </c>
      <c r="AD521" s="3" t="s">
        <v>12242</v>
      </c>
      <c r="AE521" s="45">
        <v>22.7</v>
      </c>
    </row>
    <row r="522" ht="29.1" customHeight="1" spans="1:31">
      <c r="A522" s="26" t="s">
        <v>11792</v>
      </c>
      <c r="B522" s="27" t="s">
        <v>757</v>
      </c>
      <c r="C522" s="28" t="s">
        <v>12535</v>
      </c>
      <c r="D522" s="27" t="s">
        <v>757</v>
      </c>
      <c r="E522" s="28" cm="1">
        <f ca="1" t="array" ref="E522">SUMPRODUCT(--ISNUMBER(SEARCH(MID(C522,ROW(INDIRECT("1:"&amp;LEN(C522))),1),全球排名!D520)))</f>
        <v>31</v>
      </c>
      <c r="F522" s="29" t="s">
        <v>7188</v>
      </c>
      <c r="G522" s="29" t="s">
        <v>516</v>
      </c>
      <c r="H522" s="30" t="s">
        <v>11571</v>
      </c>
      <c r="I522" s="30" t="s">
        <v>11572</v>
      </c>
      <c r="J522" s="30" t="s">
        <v>7103</v>
      </c>
      <c r="K522" s="30">
        <v>4</v>
      </c>
      <c r="L522" s="30" t="s">
        <v>11569</v>
      </c>
      <c r="M522" s="38">
        <v>20.4</v>
      </c>
      <c r="N522" s="3" t="s">
        <v>11693</v>
      </c>
      <c r="O522" s="38">
        <v>32.3</v>
      </c>
      <c r="P522" s="3" t="s">
        <v>11789</v>
      </c>
      <c r="Q522" s="38">
        <v>99.9</v>
      </c>
      <c r="R522" s="3" t="s">
        <v>2387</v>
      </c>
      <c r="S522" s="38">
        <v>1.1</v>
      </c>
      <c r="T522" s="3" t="s">
        <v>11619</v>
      </c>
      <c r="U522" s="38">
        <v>1.9</v>
      </c>
      <c r="V522" s="3" t="s">
        <v>11619</v>
      </c>
      <c r="W522" s="38">
        <v>8.8</v>
      </c>
      <c r="X522" s="3" t="s">
        <v>11619</v>
      </c>
      <c r="Y522" s="38">
        <v>1</v>
      </c>
      <c r="Z522" s="3" t="s">
        <v>11619</v>
      </c>
      <c r="AA522" s="3">
        <v>19.8</v>
      </c>
      <c r="AB522" s="3" t="s">
        <v>11803</v>
      </c>
      <c r="AC522" s="3">
        <v>1</v>
      </c>
      <c r="AD522" s="3" t="s">
        <v>11619</v>
      </c>
      <c r="AE522" s="45">
        <v>22.7</v>
      </c>
    </row>
    <row r="523" ht="29.1" customHeight="1" spans="1:31">
      <c r="A523" s="26" t="s">
        <v>12379</v>
      </c>
      <c r="B523" s="27" t="s">
        <v>757</v>
      </c>
      <c r="C523" s="28" t="s">
        <v>1519</v>
      </c>
      <c r="D523" s="27" t="s">
        <v>757</v>
      </c>
      <c r="E523" s="28" cm="1">
        <f ca="1" t="array" ref="E523">SUMPRODUCT(--ISNUMBER(SEARCH(MID(C523,ROW(INDIRECT("1:"&amp;LEN(C523))),1),全球排名!D521)))</f>
        <v>19</v>
      </c>
      <c r="F523" s="29" t="s">
        <v>11632</v>
      </c>
      <c r="G523" s="29" t="s">
        <v>11633</v>
      </c>
      <c r="H523" s="30" t="s">
        <v>11592</v>
      </c>
      <c r="I523" s="30" t="s">
        <v>7183</v>
      </c>
      <c r="J523" s="30" t="s">
        <v>11568</v>
      </c>
      <c r="K523" s="30">
        <v>3</v>
      </c>
      <c r="L523" s="30" t="s">
        <v>11573</v>
      </c>
      <c r="M523" s="38">
        <v>22.2</v>
      </c>
      <c r="N523" s="3" t="s">
        <v>11886</v>
      </c>
      <c r="O523" s="38">
        <v>9</v>
      </c>
      <c r="P523" s="3" t="s">
        <v>11949</v>
      </c>
      <c r="Q523" s="38">
        <v>53.3</v>
      </c>
      <c r="R523" s="3" t="s">
        <v>2321</v>
      </c>
      <c r="S523" s="38">
        <v>25.4</v>
      </c>
      <c r="T523" s="3" t="s">
        <v>12290</v>
      </c>
      <c r="U523" s="38">
        <v>43.8</v>
      </c>
      <c r="V523" s="3" t="s">
        <v>12257</v>
      </c>
      <c r="W523" s="38">
        <v>5.9</v>
      </c>
      <c r="X523" s="3" t="s">
        <v>11619</v>
      </c>
      <c r="Y523" s="38">
        <v>11.5</v>
      </c>
      <c r="Z523" s="3" t="s">
        <v>12536</v>
      </c>
      <c r="AA523" s="3">
        <v>11.1</v>
      </c>
      <c r="AB523" s="3" t="s">
        <v>11619</v>
      </c>
      <c r="AC523" s="3">
        <v>15.8</v>
      </c>
      <c r="AD523" s="3" t="s">
        <v>12537</v>
      </c>
      <c r="AE523" s="45">
        <v>22.7</v>
      </c>
    </row>
    <row r="524" ht="29.1" customHeight="1" spans="1:31">
      <c r="A524" s="26" t="s">
        <v>12446</v>
      </c>
      <c r="B524" s="27" t="s">
        <v>757</v>
      </c>
      <c r="C524" s="28" t="s">
        <v>10153</v>
      </c>
      <c r="D524" s="27" t="s">
        <v>757</v>
      </c>
      <c r="E524" s="28" cm="1">
        <f ca="1" t="array" ref="E524">SUMPRODUCT(--ISNUMBER(SEARCH(MID(C524,ROW(INDIRECT("1:"&amp;LEN(C524))),1),全球排名!D522)))</f>
        <v>22</v>
      </c>
      <c r="F524" s="29" t="s">
        <v>11566</v>
      </c>
      <c r="G524" s="29" t="s">
        <v>40</v>
      </c>
      <c r="H524" s="30" t="s">
        <v>11592</v>
      </c>
      <c r="I524" s="30" t="s">
        <v>11572</v>
      </c>
      <c r="J524" s="30" t="s">
        <v>11568</v>
      </c>
      <c r="K524" s="30">
        <v>5</v>
      </c>
      <c r="L524" s="30" t="s">
        <v>11573</v>
      </c>
      <c r="M524" s="38">
        <v>20.9</v>
      </c>
      <c r="N524" s="3" t="s">
        <v>11822</v>
      </c>
      <c r="O524" s="38">
        <v>18.2</v>
      </c>
      <c r="P524" s="3" t="s">
        <v>12442</v>
      </c>
      <c r="Q524" s="38">
        <v>9.7</v>
      </c>
      <c r="R524" s="3" t="s">
        <v>11619</v>
      </c>
      <c r="S524" s="38">
        <v>29.7</v>
      </c>
      <c r="T524" s="3" t="s">
        <v>11665</v>
      </c>
      <c r="U524" s="38">
        <v>9.7</v>
      </c>
      <c r="V524" s="3" t="s">
        <v>11619</v>
      </c>
      <c r="W524" s="38">
        <v>4.5</v>
      </c>
      <c r="X524" s="3" t="s">
        <v>11619</v>
      </c>
      <c r="Y524" s="38">
        <v>59.1</v>
      </c>
      <c r="Z524" s="3" t="s">
        <v>11975</v>
      </c>
      <c r="AA524" s="3">
        <v>17.7</v>
      </c>
      <c r="AB524" s="3" t="s">
        <v>11890</v>
      </c>
      <c r="AC524" s="3">
        <v>46.6</v>
      </c>
      <c r="AD524" s="3" t="s">
        <v>12312</v>
      </c>
      <c r="AE524" s="45">
        <v>22.7</v>
      </c>
    </row>
    <row r="525" ht="29.1" customHeight="1" spans="1:31">
      <c r="A525" s="26" t="s">
        <v>12446</v>
      </c>
      <c r="B525" s="27" t="s">
        <v>757</v>
      </c>
      <c r="C525" s="28" t="s">
        <v>12538</v>
      </c>
      <c r="D525" s="27" t="s">
        <v>757</v>
      </c>
      <c r="E525" s="28" cm="1">
        <f ca="1" t="array" ref="E525">SUMPRODUCT(--ISNUMBER(SEARCH(MID(C525,ROW(INDIRECT("1:"&amp;LEN(C525))),1),全球排名!D523)))</f>
        <v>16</v>
      </c>
      <c r="F525" s="29" t="s">
        <v>8311</v>
      </c>
      <c r="G525" s="29" t="s">
        <v>96</v>
      </c>
      <c r="H525" s="30" t="s">
        <v>11571</v>
      </c>
      <c r="I525" s="30" t="s">
        <v>7183</v>
      </c>
      <c r="J525" s="30" t="s">
        <v>11568</v>
      </c>
      <c r="K525" s="30">
        <v>4</v>
      </c>
      <c r="L525" s="30" t="s">
        <v>11573</v>
      </c>
      <c r="M525" s="38">
        <v>19.7</v>
      </c>
      <c r="N525" s="3" t="s">
        <v>12376</v>
      </c>
      <c r="O525" s="38">
        <v>8.4</v>
      </c>
      <c r="P525" s="3" t="s">
        <v>11949</v>
      </c>
      <c r="Q525" s="38">
        <v>16.3</v>
      </c>
      <c r="R525" s="3" t="s">
        <v>11619</v>
      </c>
      <c r="S525" s="38">
        <v>24.4</v>
      </c>
      <c r="T525" s="3" t="s">
        <v>12274</v>
      </c>
      <c r="U525" s="38">
        <v>41.7</v>
      </c>
      <c r="V525" s="3" t="s">
        <v>12527</v>
      </c>
      <c r="W525" s="38">
        <v>26.7</v>
      </c>
      <c r="X525" s="3" t="s">
        <v>12225</v>
      </c>
      <c r="Y525" s="38">
        <v>77.7</v>
      </c>
      <c r="Z525" s="3" t="s">
        <v>11674</v>
      </c>
      <c r="AA525" s="3">
        <v>7.2</v>
      </c>
      <c r="AB525" s="3" t="s">
        <v>11619</v>
      </c>
      <c r="AC525" s="3">
        <v>28.1</v>
      </c>
      <c r="AD525" s="3" t="s">
        <v>12515</v>
      </c>
      <c r="AE525" s="45">
        <v>22.7</v>
      </c>
    </row>
    <row r="526" ht="29.1" customHeight="1" spans="1:31">
      <c r="A526" s="26" t="s">
        <v>12369</v>
      </c>
      <c r="B526" s="27" t="s">
        <v>1211</v>
      </c>
      <c r="C526" s="28" t="s">
        <v>1210</v>
      </c>
      <c r="D526" s="27" t="s">
        <v>1211</v>
      </c>
      <c r="E526" s="28" cm="1">
        <f ca="1" t="array" ref="E526">SUMPRODUCT(--ISNUMBER(SEARCH(MID(C526,ROW(INDIRECT("1:"&amp;LEN(C526))),1),全球排名!D524)))</f>
        <v>24</v>
      </c>
      <c r="F526" s="29" t="s">
        <v>11705</v>
      </c>
      <c r="G526" s="29" t="s">
        <v>385</v>
      </c>
      <c r="H526" s="30" t="s">
        <v>11571</v>
      </c>
      <c r="I526" s="30" t="s">
        <v>11572</v>
      </c>
      <c r="J526" s="30" t="s">
        <v>11568</v>
      </c>
      <c r="K526" s="30">
        <v>4</v>
      </c>
      <c r="L526" s="30" t="s">
        <v>11573</v>
      </c>
      <c r="M526" s="38">
        <v>11.1</v>
      </c>
      <c r="N526" s="3" t="s">
        <v>11949</v>
      </c>
      <c r="O526" s="38">
        <v>18</v>
      </c>
      <c r="P526" s="3" t="s">
        <v>11847</v>
      </c>
      <c r="Q526" s="38">
        <v>64.5</v>
      </c>
      <c r="R526" s="3" t="s">
        <v>1346</v>
      </c>
      <c r="S526" s="38">
        <v>17.2</v>
      </c>
      <c r="T526" s="3" t="s">
        <v>12439</v>
      </c>
      <c r="U526" s="38">
        <v>9.8</v>
      </c>
      <c r="V526" s="3" t="s">
        <v>11619</v>
      </c>
      <c r="W526" s="38">
        <v>20.1</v>
      </c>
      <c r="X526" s="3" t="s">
        <v>12188</v>
      </c>
      <c r="Y526" s="38">
        <v>7.7</v>
      </c>
      <c r="Z526" s="3" t="s">
        <v>11619</v>
      </c>
      <c r="AA526" s="3">
        <v>43.1</v>
      </c>
      <c r="AB526" s="3" t="s">
        <v>359</v>
      </c>
      <c r="AC526" s="3">
        <v>54.6</v>
      </c>
      <c r="AD526" s="3" t="s">
        <v>12100</v>
      </c>
      <c r="AE526" s="45">
        <v>22.6</v>
      </c>
    </row>
    <row r="527" ht="29.1" customHeight="1" spans="1:31">
      <c r="A527" s="26" t="s">
        <v>11897</v>
      </c>
      <c r="B527" s="27" t="s">
        <v>1211</v>
      </c>
      <c r="C527" s="28" t="s">
        <v>12539</v>
      </c>
      <c r="D527" s="27" t="s">
        <v>1211</v>
      </c>
      <c r="E527" s="28" cm="1">
        <f ca="1" t="array" ref="E527">SUMPRODUCT(--ISNUMBER(SEARCH(MID(C527,ROW(INDIRECT("1:"&amp;LEN(C527))),1),全球排名!D525)))</f>
        <v>13</v>
      </c>
      <c r="F527" s="29" t="s">
        <v>7188</v>
      </c>
      <c r="G527" s="29" t="s">
        <v>516</v>
      </c>
      <c r="H527" s="30" t="s">
        <v>11624</v>
      </c>
      <c r="I527" s="30" t="s">
        <v>11587</v>
      </c>
      <c r="J527" s="30" t="s">
        <v>11568</v>
      </c>
      <c r="K527" s="30">
        <v>3</v>
      </c>
      <c r="L527" s="30" t="s">
        <v>11569</v>
      </c>
      <c r="M527" s="38">
        <v>19.4</v>
      </c>
      <c r="N527" s="3" t="s">
        <v>12124</v>
      </c>
      <c r="O527" s="38">
        <v>52.5</v>
      </c>
      <c r="P527" s="3" t="s">
        <v>11733</v>
      </c>
      <c r="Q527" s="38">
        <v>75.4</v>
      </c>
      <c r="R527" s="3" t="s">
        <v>11596</v>
      </c>
      <c r="S527" s="38">
        <v>1.8</v>
      </c>
      <c r="T527" s="3" t="s">
        <v>11619</v>
      </c>
      <c r="U527" s="38">
        <v>2.4</v>
      </c>
      <c r="V527" s="3" t="s">
        <v>11619</v>
      </c>
      <c r="W527" s="38">
        <v>8.5</v>
      </c>
      <c r="X527" s="3" t="s">
        <v>11619</v>
      </c>
      <c r="Y527" s="38">
        <v>1</v>
      </c>
      <c r="Z527" s="3" t="s">
        <v>11619</v>
      </c>
      <c r="AA527" s="3">
        <v>9.4</v>
      </c>
      <c r="AB527" s="3" t="s">
        <v>11619</v>
      </c>
      <c r="AC527" s="3">
        <v>1.2</v>
      </c>
      <c r="AD527" s="3" t="s">
        <v>11619</v>
      </c>
      <c r="AE527" s="45">
        <v>22.6</v>
      </c>
    </row>
    <row r="528" ht="29.1" customHeight="1" spans="1:31">
      <c r="A528" s="26" t="s">
        <v>12451</v>
      </c>
      <c r="B528" s="27" t="s">
        <v>1211</v>
      </c>
      <c r="C528" s="28" t="s">
        <v>8690</v>
      </c>
      <c r="D528" s="27" t="s">
        <v>1211</v>
      </c>
      <c r="E528" s="28" cm="1">
        <f ca="1" t="array" ref="E528">SUMPRODUCT(--ISNUMBER(SEARCH(MID(C528,ROW(INDIRECT("1:"&amp;LEN(C528))),1),全球排名!D526)))</f>
        <v>24</v>
      </c>
      <c r="F528" s="29" t="s">
        <v>11566</v>
      </c>
      <c r="G528" s="29" t="s">
        <v>40</v>
      </c>
      <c r="H528" s="30" t="s">
        <v>11571</v>
      </c>
      <c r="I528" s="30" t="s">
        <v>11572</v>
      </c>
      <c r="J528" s="30" t="s">
        <v>11568</v>
      </c>
      <c r="K528" s="30">
        <v>4</v>
      </c>
      <c r="L528" s="30" t="s">
        <v>11573</v>
      </c>
      <c r="M528" s="38">
        <v>13.3</v>
      </c>
      <c r="N528" s="3" t="s">
        <v>11949</v>
      </c>
      <c r="O528" s="38">
        <v>11.6</v>
      </c>
      <c r="P528" s="3" t="s">
        <v>11949</v>
      </c>
      <c r="Q528" s="38">
        <v>3.8</v>
      </c>
      <c r="R528" s="3" t="s">
        <v>11619</v>
      </c>
      <c r="S528" s="38">
        <v>54.5</v>
      </c>
      <c r="T528" s="3" t="s">
        <v>2392</v>
      </c>
      <c r="U528" s="38">
        <v>5.4</v>
      </c>
      <c r="V528" s="3" t="s">
        <v>11619</v>
      </c>
      <c r="W528" s="38">
        <v>35.5</v>
      </c>
      <c r="X528" s="3" t="s">
        <v>11911</v>
      </c>
      <c r="Y528" s="38">
        <v>23.8</v>
      </c>
      <c r="Z528" s="3" t="s">
        <v>12092</v>
      </c>
      <c r="AA528" s="3">
        <v>8.4</v>
      </c>
      <c r="AB528" s="3" t="s">
        <v>11619</v>
      </c>
      <c r="AC528" s="3">
        <v>41.1</v>
      </c>
      <c r="AD528" s="3" t="s">
        <v>12540</v>
      </c>
      <c r="AE528" s="45">
        <v>22.6</v>
      </c>
    </row>
    <row r="529" ht="29.1" customHeight="1" spans="1:31">
      <c r="A529" s="26" t="s">
        <v>12413</v>
      </c>
      <c r="B529" s="27" t="s">
        <v>1930</v>
      </c>
      <c r="C529" s="28" t="s">
        <v>12541</v>
      </c>
      <c r="D529" s="27" t="s">
        <v>1930</v>
      </c>
      <c r="E529" s="28" cm="1">
        <f ca="1" t="array" ref="E529">SUMPRODUCT(--ISNUMBER(SEARCH(MID(C529,ROW(INDIRECT("1:"&amp;LEN(C529))),1),全球排名!D527)))</f>
        <v>19</v>
      </c>
      <c r="F529" s="29" t="s">
        <v>12033</v>
      </c>
      <c r="G529" s="29" t="s">
        <v>402</v>
      </c>
      <c r="H529" s="30" t="s">
        <v>11571</v>
      </c>
      <c r="I529" s="30" t="s">
        <v>11572</v>
      </c>
      <c r="J529" s="30" t="s">
        <v>11568</v>
      </c>
      <c r="K529" s="30">
        <v>5</v>
      </c>
      <c r="L529" s="30" t="s">
        <v>11573</v>
      </c>
      <c r="M529" s="38">
        <v>22.9</v>
      </c>
      <c r="N529" s="3" t="s">
        <v>1998</v>
      </c>
      <c r="O529" s="38">
        <v>4.5</v>
      </c>
      <c r="P529" s="3" t="s">
        <v>11949</v>
      </c>
      <c r="Q529" s="38">
        <v>57.6</v>
      </c>
      <c r="R529" s="3" t="s">
        <v>12193</v>
      </c>
      <c r="S529" s="38">
        <v>7.1</v>
      </c>
      <c r="T529" s="3" t="s">
        <v>11619</v>
      </c>
      <c r="U529" s="38">
        <v>4.1</v>
      </c>
      <c r="V529" s="3" t="s">
        <v>11619</v>
      </c>
      <c r="W529" s="38">
        <v>9.7</v>
      </c>
      <c r="X529" s="3" t="s">
        <v>11619</v>
      </c>
      <c r="Y529" s="38">
        <v>55.3</v>
      </c>
      <c r="Z529" s="3" t="s">
        <v>11784</v>
      </c>
      <c r="AA529" s="3">
        <v>8</v>
      </c>
      <c r="AB529" s="3" t="s">
        <v>11619</v>
      </c>
      <c r="AC529" s="3">
        <v>80.6</v>
      </c>
      <c r="AD529" s="3" t="s">
        <v>11608</v>
      </c>
      <c r="AE529" s="45">
        <v>22.5</v>
      </c>
    </row>
    <row r="530" ht="29.1" customHeight="1" spans="1:31">
      <c r="A530" s="26" t="s">
        <v>12454</v>
      </c>
      <c r="B530" s="27" t="s">
        <v>1930</v>
      </c>
      <c r="C530" s="28" t="s">
        <v>1929</v>
      </c>
      <c r="D530" s="27" t="s">
        <v>1930</v>
      </c>
      <c r="E530" s="28" cm="1">
        <f ca="1" t="array" ref="E530">SUMPRODUCT(--ISNUMBER(SEARCH(MID(C530,ROW(INDIRECT("1:"&amp;LEN(C530))),1),全球排名!D528)))</f>
        <v>17</v>
      </c>
      <c r="F530" s="29" t="s">
        <v>11570</v>
      </c>
      <c r="G530" s="29" t="s">
        <v>36</v>
      </c>
      <c r="H530" s="30" t="s">
        <v>11571</v>
      </c>
      <c r="I530" s="30" t="s">
        <v>11572</v>
      </c>
      <c r="J530" s="30" t="s">
        <v>7220</v>
      </c>
      <c r="K530" s="30">
        <v>4</v>
      </c>
      <c r="L530" s="30" t="s">
        <v>11573</v>
      </c>
      <c r="M530" s="38">
        <v>8.5</v>
      </c>
      <c r="N530" s="3" t="s">
        <v>11949</v>
      </c>
      <c r="O530" s="38">
        <v>3.5</v>
      </c>
      <c r="P530" s="3" t="s">
        <v>11949</v>
      </c>
      <c r="Q530" s="38">
        <v>13</v>
      </c>
      <c r="R530" s="3" t="s">
        <v>11619</v>
      </c>
      <c r="S530" s="38">
        <v>25.4</v>
      </c>
      <c r="T530" s="3" t="s">
        <v>11667</v>
      </c>
      <c r="U530" s="38">
        <v>57.4</v>
      </c>
      <c r="V530" s="3" t="s">
        <v>12057</v>
      </c>
      <c r="W530" s="38">
        <v>67.4</v>
      </c>
      <c r="X530" s="3" t="s">
        <v>11817</v>
      </c>
      <c r="Y530" s="38">
        <v>36.4</v>
      </c>
      <c r="Z530" s="3" t="s">
        <v>12176</v>
      </c>
      <c r="AA530" s="3">
        <v>16.8</v>
      </c>
      <c r="AB530" s="3" t="s">
        <v>12247</v>
      </c>
      <c r="AC530" s="3">
        <v>85.2</v>
      </c>
      <c r="AD530" s="3" t="s">
        <v>11898</v>
      </c>
      <c r="AE530" s="45">
        <v>22.5</v>
      </c>
    </row>
    <row r="531" ht="29.1" customHeight="1" spans="1:31">
      <c r="A531" s="26" t="s">
        <v>12203</v>
      </c>
      <c r="B531" s="27" t="s">
        <v>11962</v>
      </c>
      <c r="C531" s="28" t="s">
        <v>12542</v>
      </c>
      <c r="D531" s="27" t="s">
        <v>11962</v>
      </c>
      <c r="E531" s="28" cm="1">
        <f ca="1" t="array" ref="E531">SUMPRODUCT(--ISNUMBER(SEARCH(MID(C531,ROW(INDIRECT("1:"&amp;LEN(C531))),1),全球排名!D529)))</f>
        <v>24</v>
      </c>
      <c r="F531" s="29" t="s">
        <v>12429</v>
      </c>
      <c r="G531" s="29" t="s">
        <v>1757</v>
      </c>
      <c r="H531" s="30" t="s">
        <v>11624</v>
      </c>
      <c r="I531" s="30" t="s">
        <v>11587</v>
      </c>
      <c r="J531" s="30" t="s">
        <v>11568</v>
      </c>
      <c r="K531" s="30">
        <v>3</v>
      </c>
      <c r="L531" s="30" t="s">
        <v>11573</v>
      </c>
      <c r="M531" s="38">
        <v>13.7</v>
      </c>
      <c r="N531" s="3" t="s">
        <v>11949</v>
      </c>
      <c r="O531" s="38">
        <v>3.9</v>
      </c>
      <c r="P531" s="3" t="s">
        <v>11949</v>
      </c>
      <c r="Q531" s="38">
        <v>90.3</v>
      </c>
      <c r="R531" s="3" t="s">
        <v>11668</v>
      </c>
      <c r="S531" s="38">
        <v>8.6</v>
      </c>
      <c r="T531" s="3" t="s">
        <v>11619</v>
      </c>
      <c r="U531" s="38">
        <v>100</v>
      </c>
      <c r="V531" s="3" t="s">
        <v>179</v>
      </c>
      <c r="W531" s="38">
        <v>5.5</v>
      </c>
      <c r="X531" s="3" t="s">
        <v>11619</v>
      </c>
      <c r="Y531" s="38">
        <v>1</v>
      </c>
      <c r="Z531" s="3" t="s">
        <v>11619</v>
      </c>
      <c r="AA531" s="3">
        <v>34.2</v>
      </c>
      <c r="AB531" s="3" t="s">
        <v>11641</v>
      </c>
      <c r="AC531" s="3">
        <v>1</v>
      </c>
      <c r="AD531" s="3" t="s">
        <v>11619</v>
      </c>
      <c r="AE531" s="45">
        <v>22.4</v>
      </c>
    </row>
    <row r="532" ht="29.1" customHeight="1" spans="1:31">
      <c r="A532" s="26" t="s">
        <v>12280</v>
      </c>
      <c r="B532" s="27" t="s">
        <v>2746</v>
      </c>
      <c r="C532" s="28" t="s">
        <v>12543</v>
      </c>
      <c r="D532" s="27" t="s">
        <v>2746</v>
      </c>
      <c r="E532" s="28" cm="1">
        <f ca="1" t="array" ref="E532">SUMPRODUCT(--ISNUMBER(SEARCH(MID(C532,ROW(INDIRECT("1:"&amp;LEN(C532))),1),全球排名!D530)))</f>
        <v>13</v>
      </c>
      <c r="F532" s="29" t="s">
        <v>11863</v>
      </c>
      <c r="G532" s="29" t="s">
        <v>373</v>
      </c>
      <c r="H532" s="30" t="s">
        <v>11567</v>
      </c>
      <c r="I532" s="30" t="s">
        <v>11720</v>
      </c>
      <c r="J532" s="30" t="s">
        <v>10137</v>
      </c>
      <c r="K532" s="30">
        <v>4</v>
      </c>
      <c r="L532" s="30" t="s">
        <v>11573</v>
      </c>
      <c r="M532" s="38">
        <v>11.8</v>
      </c>
      <c r="N532" s="3" t="s">
        <v>11949</v>
      </c>
      <c r="O532" s="38">
        <v>21.3</v>
      </c>
      <c r="P532" s="3" t="s">
        <v>11935</v>
      </c>
      <c r="Q532" s="38">
        <v>100</v>
      </c>
      <c r="R532" s="3" t="s">
        <v>10061</v>
      </c>
      <c r="S532" s="38">
        <v>1.4</v>
      </c>
      <c r="T532" s="3" t="s">
        <v>11619</v>
      </c>
      <c r="U532" s="38">
        <v>12.7</v>
      </c>
      <c r="V532" s="3" t="s">
        <v>11619</v>
      </c>
      <c r="W532" s="38">
        <v>46.2</v>
      </c>
      <c r="X532" s="3" t="s">
        <v>12277</v>
      </c>
      <c r="Y532" s="38">
        <v>1</v>
      </c>
      <c r="Z532" s="3" t="s">
        <v>11619</v>
      </c>
      <c r="AA532" s="3">
        <v>47.6</v>
      </c>
      <c r="AB532" s="3" t="s">
        <v>11617</v>
      </c>
      <c r="AC532" s="3">
        <v>1</v>
      </c>
      <c r="AD532" s="3" t="s">
        <v>11619</v>
      </c>
      <c r="AE532" s="45">
        <v>22.3</v>
      </c>
    </row>
    <row r="533" ht="29.1" customHeight="1" spans="1:31">
      <c r="A533" s="26" t="s">
        <v>12472</v>
      </c>
      <c r="B533" s="27" t="s">
        <v>2746</v>
      </c>
      <c r="C533" s="28" t="s">
        <v>2745</v>
      </c>
      <c r="D533" s="27" t="s">
        <v>2746</v>
      </c>
      <c r="E533" s="28" cm="1">
        <f ca="1" t="array" ref="E533">SUMPRODUCT(--ISNUMBER(SEARCH(MID(C533,ROW(INDIRECT("1:"&amp;LEN(C533))),1),全球排名!D531)))</f>
        <v>16</v>
      </c>
      <c r="F533" s="29" t="s">
        <v>12370</v>
      </c>
      <c r="G533" s="29" t="s">
        <v>464</v>
      </c>
      <c r="H533" s="30" t="s">
        <v>11624</v>
      </c>
      <c r="I533" s="30" t="s">
        <v>7183</v>
      </c>
      <c r="J533" s="30" t="s">
        <v>11568</v>
      </c>
      <c r="K533" s="30">
        <v>3</v>
      </c>
      <c r="L533" s="30" t="s">
        <v>11569</v>
      </c>
      <c r="M533" s="38">
        <v>18.1</v>
      </c>
      <c r="N533" s="3" t="s">
        <v>12274</v>
      </c>
      <c r="O533" s="38">
        <v>37.5</v>
      </c>
      <c r="P533" s="3" t="s">
        <v>2224</v>
      </c>
      <c r="Q533" s="38">
        <v>34.5</v>
      </c>
      <c r="R533" s="3" t="s">
        <v>11699</v>
      </c>
      <c r="S533" s="38">
        <v>19.2</v>
      </c>
      <c r="T533" s="3" t="s">
        <v>12328</v>
      </c>
      <c r="U533" s="38">
        <v>37</v>
      </c>
      <c r="V533" s="3" t="s">
        <v>12069</v>
      </c>
      <c r="W533" s="38">
        <v>15</v>
      </c>
      <c r="X533" s="3" t="s">
        <v>12185</v>
      </c>
      <c r="Y533" s="38">
        <v>1.8</v>
      </c>
      <c r="Z533" s="3" t="s">
        <v>11619</v>
      </c>
      <c r="AA533" s="3">
        <v>11.2</v>
      </c>
      <c r="AB533" s="3" t="s">
        <v>11619</v>
      </c>
      <c r="AC533" s="3">
        <v>15.4</v>
      </c>
      <c r="AD533" s="3" t="s">
        <v>12250</v>
      </c>
      <c r="AE533" s="45">
        <v>22.3</v>
      </c>
    </row>
    <row r="534" ht="29.1" customHeight="1" spans="1:31">
      <c r="A534" s="26" t="s">
        <v>12501</v>
      </c>
      <c r="B534" s="27" t="s">
        <v>2746</v>
      </c>
      <c r="C534" s="28" t="s">
        <v>3472</v>
      </c>
      <c r="D534" s="27" t="s">
        <v>2746</v>
      </c>
      <c r="E534" s="28" cm="1">
        <f ca="1" t="array" ref="E534">SUMPRODUCT(--ISNUMBER(SEARCH(MID(C534,ROW(INDIRECT("1:"&amp;LEN(C534))),1),全球排名!D532)))</f>
        <v>17</v>
      </c>
      <c r="F534" s="29" t="s">
        <v>7021</v>
      </c>
      <c r="G534" s="29" t="s">
        <v>642</v>
      </c>
      <c r="H534" s="30" t="s">
        <v>11624</v>
      </c>
      <c r="I534" s="30" t="s">
        <v>7183</v>
      </c>
      <c r="J534" s="30" t="s">
        <v>11568</v>
      </c>
      <c r="K534" s="30">
        <v>5</v>
      </c>
      <c r="L534" s="30" t="s">
        <v>11573</v>
      </c>
      <c r="M534" s="38">
        <v>8.7</v>
      </c>
      <c r="N534" s="3" t="s">
        <v>11949</v>
      </c>
      <c r="O534" s="38">
        <v>3.6</v>
      </c>
      <c r="P534" s="3" t="s">
        <v>11949</v>
      </c>
      <c r="Q534" s="38" t="s">
        <v>10137</v>
      </c>
      <c r="R534" s="3" t="s">
        <v>10137</v>
      </c>
      <c r="S534" s="38">
        <v>95.4</v>
      </c>
      <c r="T534" s="3" t="s">
        <v>141</v>
      </c>
      <c r="U534" s="38" t="s">
        <v>10137</v>
      </c>
      <c r="V534" s="3" t="s">
        <v>10137</v>
      </c>
      <c r="W534" s="38" t="s">
        <v>10137</v>
      </c>
      <c r="X534" s="3" t="s">
        <v>10137</v>
      </c>
      <c r="Y534" s="38">
        <v>2.4</v>
      </c>
      <c r="Z534" s="3" t="s">
        <v>11619</v>
      </c>
      <c r="AA534" s="3" t="s">
        <v>10137</v>
      </c>
      <c r="AB534" s="3" t="s">
        <v>10137</v>
      </c>
      <c r="AC534" s="3">
        <v>1.1</v>
      </c>
      <c r="AD534" s="3" t="s">
        <v>11619</v>
      </c>
      <c r="AE534" s="45">
        <v>22.3</v>
      </c>
    </row>
    <row r="535" ht="29.1" customHeight="1" spans="1:31">
      <c r="A535" s="26" t="s">
        <v>12446</v>
      </c>
      <c r="B535" s="27" t="s">
        <v>915</v>
      </c>
      <c r="C535" s="28" t="s">
        <v>916</v>
      </c>
      <c r="D535" s="27" t="s">
        <v>915</v>
      </c>
      <c r="E535" s="28" cm="1">
        <f ca="1" t="array" ref="E535">SUMPRODUCT(--ISNUMBER(SEARCH(MID(C535,ROW(INDIRECT("1:"&amp;LEN(C535))),1),全球排名!D533)))</f>
        <v>19</v>
      </c>
      <c r="F535" s="29" t="s">
        <v>8491</v>
      </c>
      <c r="G535" s="29" t="s">
        <v>121</v>
      </c>
      <c r="H535" s="30" t="s">
        <v>11571</v>
      </c>
      <c r="I535" s="30" t="s">
        <v>7183</v>
      </c>
      <c r="J535" s="30" t="s">
        <v>11568</v>
      </c>
      <c r="K535" s="30">
        <v>3</v>
      </c>
      <c r="L535" s="30" t="s">
        <v>11573</v>
      </c>
      <c r="M535" s="38">
        <v>8.7</v>
      </c>
      <c r="N535" s="3" t="s">
        <v>11949</v>
      </c>
      <c r="O535" s="38">
        <v>8.1</v>
      </c>
      <c r="P535" s="3" t="s">
        <v>11949</v>
      </c>
      <c r="Q535" s="38">
        <v>6.2</v>
      </c>
      <c r="R535" s="3" t="s">
        <v>11619</v>
      </c>
      <c r="S535" s="38">
        <v>41</v>
      </c>
      <c r="T535" s="3" t="s">
        <v>2042</v>
      </c>
      <c r="U535" s="38">
        <v>77.5</v>
      </c>
      <c r="V535" s="3" t="s">
        <v>12087</v>
      </c>
      <c r="W535" s="38">
        <v>72.6</v>
      </c>
      <c r="X535" s="3" t="s">
        <v>12115</v>
      </c>
      <c r="Y535" s="38">
        <v>18.7</v>
      </c>
      <c r="Z535" s="3" t="s">
        <v>12147</v>
      </c>
      <c r="AA535" s="3">
        <v>12</v>
      </c>
      <c r="AB535" s="3" t="s">
        <v>11619</v>
      </c>
      <c r="AC535" s="3">
        <v>11.7</v>
      </c>
      <c r="AD535" s="3" t="s">
        <v>12486</v>
      </c>
      <c r="AE535" s="45">
        <v>22.2</v>
      </c>
    </row>
    <row r="536" ht="29.1" customHeight="1" spans="1:31">
      <c r="A536" s="26" t="s">
        <v>12454</v>
      </c>
      <c r="B536" s="27" t="s">
        <v>694</v>
      </c>
      <c r="C536" s="28" t="s">
        <v>693</v>
      </c>
      <c r="D536" s="27" t="s">
        <v>694</v>
      </c>
      <c r="E536" s="28" cm="1">
        <f ca="1" t="array" ref="E536">SUMPRODUCT(--ISNUMBER(SEARCH(MID(C536,ROW(INDIRECT("1:"&amp;LEN(C536))),1),全球排名!D534)))</f>
        <v>36</v>
      </c>
      <c r="F536" s="29" t="s">
        <v>12380</v>
      </c>
      <c r="G536" s="29" t="s">
        <v>692</v>
      </c>
      <c r="H536" s="30" t="s">
        <v>11592</v>
      </c>
      <c r="I536" s="30" t="s">
        <v>11572</v>
      </c>
      <c r="J536" s="30" t="s">
        <v>11568</v>
      </c>
      <c r="K536" s="30">
        <v>4</v>
      </c>
      <c r="L536" s="30" t="s">
        <v>11573</v>
      </c>
      <c r="M536" s="38">
        <v>28.7</v>
      </c>
      <c r="N536" s="3" t="s">
        <v>12155</v>
      </c>
      <c r="O536" s="38">
        <v>25.9</v>
      </c>
      <c r="P536" s="3" t="s">
        <v>11841</v>
      </c>
      <c r="Q536" s="38">
        <v>3.8</v>
      </c>
      <c r="R536" s="3" t="s">
        <v>11619</v>
      </c>
      <c r="S536" s="38">
        <v>13.5</v>
      </c>
      <c r="T536" s="3" t="s">
        <v>12336</v>
      </c>
      <c r="U536" s="38">
        <v>1.4</v>
      </c>
      <c r="V536" s="3" t="s">
        <v>11619</v>
      </c>
      <c r="W536" s="38">
        <v>4</v>
      </c>
      <c r="X536" s="3" t="s">
        <v>11619</v>
      </c>
      <c r="Y536" s="38">
        <v>75.4</v>
      </c>
      <c r="Z536" s="3" t="s">
        <v>11631</v>
      </c>
      <c r="AA536" s="3">
        <v>15.7</v>
      </c>
      <c r="AB536" s="3" t="s">
        <v>12390</v>
      </c>
      <c r="AC536" s="3">
        <v>36.6</v>
      </c>
      <c r="AD536" s="3" t="s">
        <v>12218</v>
      </c>
      <c r="AE536" s="45">
        <v>22.1</v>
      </c>
    </row>
    <row r="537" ht="29.1" customHeight="1" spans="1:31">
      <c r="A537" s="26" t="s">
        <v>12451</v>
      </c>
      <c r="B537" s="27" t="s">
        <v>694</v>
      </c>
      <c r="C537" s="28" t="s">
        <v>12544</v>
      </c>
      <c r="D537" s="27" t="s">
        <v>694</v>
      </c>
      <c r="E537" s="28" cm="1">
        <f ca="1" t="array" ref="E537">SUMPRODUCT(--ISNUMBER(SEARCH(MID(C537,ROW(INDIRECT("1:"&amp;LEN(C537))),1),全球排名!D535)))</f>
        <v>18</v>
      </c>
      <c r="F537" s="29" t="s">
        <v>8311</v>
      </c>
      <c r="G537" s="29" t="s">
        <v>96</v>
      </c>
      <c r="H537" s="30" t="s">
        <v>11571</v>
      </c>
      <c r="I537" s="30" t="s">
        <v>11572</v>
      </c>
      <c r="J537" s="30" t="s">
        <v>11568</v>
      </c>
      <c r="K537" s="30">
        <v>5</v>
      </c>
      <c r="L537" s="30" t="s">
        <v>11573</v>
      </c>
      <c r="M537" s="38">
        <v>18.6</v>
      </c>
      <c r="N537" s="3" t="s">
        <v>12375</v>
      </c>
      <c r="O537" s="38">
        <v>10.1</v>
      </c>
      <c r="P537" s="3" t="s">
        <v>11949</v>
      </c>
      <c r="Q537" s="38">
        <v>47.7</v>
      </c>
      <c r="R537" s="3" t="s">
        <v>11655</v>
      </c>
      <c r="S537" s="38">
        <v>16.1</v>
      </c>
      <c r="T537" s="3" t="s">
        <v>12495</v>
      </c>
      <c r="U537" s="38" t="s">
        <v>10137</v>
      </c>
      <c r="V537" s="3" t="s">
        <v>10137</v>
      </c>
      <c r="W537" s="38">
        <v>9.4</v>
      </c>
      <c r="X537" s="3" t="s">
        <v>11619</v>
      </c>
      <c r="Y537" s="38">
        <v>79.9</v>
      </c>
      <c r="Z537" s="3" t="s">
        <v>11608</v>
      </c>
      <c r="AA537" s="3">
        <v>10.5</v>
      </c>
      <c r="AB537" s="3" t="s">
        <v>11619</v>
      </c>
      <c r="AC537" s="3">
        <v>42.3</v>
      </c>
      <c r="AD537" s="3" t="s">
        <v>11694</v>
      </c>
      <c r="AE537" s="45">
        <v>22.1</v>
      </c>
    </row>
    <row r="538" ht="29.1" customHeight="1" spans="1:31">
      <c r="A538" s="26" t="s">
        <v>10151</v>
      </c>
      <c r="B538" s="27" t="s">
        <v>694</v>
      </c>
      <c r="C538" s="28" t="s">
        <v>12545</v>
      </c>
      <c r="D538" s="27" t="s">
        <v>694</v>
      </c>
      <c r="E538" s="28" cm="1">
        <f ca="1" t="array" ref="E538">SUMPRODUCT(--ISNUMBER(SEARCH(MID(C538,ROW(INDIRECT("1:"&amp;LEN(C538))),1),全球排名!D536)))</f>
        <v>19</v>
      </c>
      <c r="F538" s="29" t="s">
        <v>7188</v>
      </c>
      <c r="G538" s="29" t="s">
        <v>516</v>
      </c>
      <c r="H538" s="30" t="s">
        <v>11624</v>
      </c>
      <c r="I538" s="30" t="s">
        <v>11587</v>
      </c>
      <c r="J538" s="30" t="s">
        <v>7103</v>
      </c>
      <c r="K538" s="30">
        <v>3</v>
      </c>
      <c r="L538" s="30" t="s">
        <v>11569</v>
      </c>
      <c r="M538" s="38">
        <v>9.3</v>
      </c>
      <c r="N538" s="3" t="s">
        <v>11949</v>
      </c>
      <c r="O538" s="38">
        <v>17.8</v>
      </c>
      <c r="P538" s="3" t="s">
        <v>12532</v>
      </c>
      <c r="Q538" s="38">
        <v>90.5</v>
      </c>
      <c r="R538" s="3" t="s">
        <v>2427</v>
      </c>
      <c r="S538" s="38">
        <v>1.1</v>
      </c>
      <c r="T538" s="3" t="s">
        <v>11619</v>
      </c>
      <c r="U538" s="38">
        <v>40.4</v>
      </c>
      <c r="V538" s="3" t="s">
        <v>12358</v>
      </c>
      <c r="W538" s="38">
        <v>96.6</v>
      </c>
      <c r="X538" s="3" t="s">
        <v>1199</v>
      </c>
      <c r="Y538" s="38">
        <v>1</v>
      </c>
      <c r="Z538" s="3" t="s">
        <v>11619</v>
      </c>
      <c r="AA538" s="3">
        <v>9.6</v>
      </c>
      <c r="AB538" s="3" t="s">
        <v>11619</v>
      </c>
      <c r="AC538" s="3">
        <v>1</v>
      </c>
      <c r="AD538" s="3" t="s">
        <v>11619</v>
      </c>
      <c r="AE538" s="45">
        <v>22.1</v>
      </c>
    </row>
    <row r="539" ht="29.1" customHeight="1" spans="1:31">
      <c r="A539" s="26" t="s">
        <v>12454</v>
      </c>
      <c r="B539" s="27" t="s">
        <v>694</v>
      </c>
      <c r="C539" s="28" t="s">
        <v>1899</v>
      </c>
      <c r="D539" s="27" t="s">
        <v>694</v>
      </c>
      <c r="E539" s="28" cm="1">
        <f ca="1" t="array" ref="E539">SUMPRODUCT(--ISNUMBER(SEARCH(MID(C539,ROW(INDIRECT("1:"&amp;LEN(C539))),1),全球排名!D537)))</f>
        <v>16</v>
      </c>
      <c r="F539" s="29" t="s">
        <v>11968</v>
      </c>
      <c r="G539" s="29" t="s">
        <v>405</v>
      </c>
      <c r="H539" s="30" t="s">
        <v>11571</v>
      </c>
      <c r="I539" s="30" t="s">
        <v>11572</v>
      </c>
      <c r="J539" s="30" t="s">
        <v>11568</v>
      </c>
      <c r="K539" s="30">
        <v>5</v>
      </c>
      <c r="L539" s="30" t="s">
        <v>11573</v>
      </c>
      <c r="M539" s="38">
        <v>17.4</v>
      </c>
      <c r="N539" s="3" t="s">
        <v>12110</v>
      </c>
      <c r="O539" s="38">
        <v>3.8</v>
      </c>
      <c r="P539" s="3" t="s">
        <v>11949</v>
      </c>
      <c r="Q539" s="38">
        <v>11.3</v>
      </c>
      <c r="R539" s="3" t="s">
        <v>11619</v>
      </c>
      <c r="S539" s="38">
        <v>40.6</v>
      </c>
      <c r="T539" s="3" t="s">
        <v>12152</v>
      </c>
      <c r="U539" s="38">
        <v>4.8</v>
      </c>
      <c r="V539" s="3" t="s">
        <v>11619</v>
      </c>
      <c r="W539" s="38">
        <v>8.8</v>
      </c>
      <c r="X539" s="3" t="s">
        <v>11619</v>
      </c>
      <c r="Y539" s="38">
        <v>54.3</v>
      </c>
      <c r="Z539" s="3" t="s">
        <v>2321</v>
      </c>
      <c r="AA539" s="3">
        <v>12.7</v>
      </c>
      <c r="AB539" s="3" t="s">
        <v>12444</v>
      </c>
      <c r="AC539" s="3">
        <v>61.9</v>
      </c>
      <c r="AD539" s="3" t="s">
        <v>10112</v>
      </c>
      <c r="AE539" s="45">
        <v>22.1</v>
      </c>
    </row>
    <row r="540" ht="29.1" customHeight="1" spans="1:31">
      <c r="A540" s="26" t="s">
        <v>12349</v>
      </c>
      <c r="B540" s="27" t="s">
        <v>1419</v>
      </c>
      <c r="C540" s="28" t="s">
        <v>2500</v>
      </c>
      <c r="D540" s="27" t="s">
        <v>1419</v>
      </c>
      <c r="E540" s="28" cm="1">
        <f ca="1" t="array" ref="E540">SUMPRODUCT(--ISNUMBER(SEARCH(MID(C540,ROW(INDIRECT("1:"&amp;LEN(C540))),1),全球排名!D538)))</f>
        <v>23</v>
      </c>
      <c r="F540" s="29" t="s">
        <v>11632</v>
      </c>
      <c r="G540" s="29" t="s">
        <v>11633</v>
      </c>
      <c r="H540" s="30" t="s">
        <v>11571</v>
      </c>
      <c r="I540" s="30" t="s">
        <v>11572</v>
      </c>
      <c r="J540" s="30" t="s">
        <v>11568</v>
      </c>
      <c r="K540" s="30">
        <v>3</v>
      </c>
      <c r="L540" s="30" t="s">
        <v>11573</v>
      </c>
      <c r="M540" s="38">
        <v>9.6</v>
      </c>
      <c r="N540" s="3" t="s">
        <v>11949</v>
      </c>
      <c r="O540" s="38">
        <v>2.1</v>
      </c>
      <c r="P540" s="3" t="s">
        <v>11949</v>
      </c>
      <c r="Q540" s="38">
        <v>19.9</v>
      </c>
      <c r="R540" s="3" t="s">
        <v>12336</v>
      </c>
      <c r="S540" s="38">
        <v>78.7</v>
      </c>
      <c r="T540" s="3" t="s">
        <v>11953</v>
      </c>
      <c r="U540" s="38">
        <v>3.4</v>
      </c>
      <c r="V540" s="3" t="s">
        <v>11619</v>
      </c>
      <c r="W540" s="38">
        <v>1.6</v>
      </c>
      <c r="X540" s="3" t="s">
        <v>11619</v>
      </c>
      <c r="Y540" s="38">
        <v>3.3</v>
      </c>
      <c r="Z540" s="3" t="s">
        <v>11619</v>
      </c>
      <c r="AA540" s="3">
        <v>6.5</v>
      </c>
      <c r="AB540" s="3" t="s">
        <v>11619</v>
      </c>
      <c r="AC540" s="3">
        <v>8.4</v>
      </c>
      <c r="AD540" s="3" t="s">
        <v>12546</v>
      </c>
      <c r="AE540" s="45">
        <v>22</v>
      </c>
    </row>
    <row r="541" ht="29.1" customHeight="1" spans="1:31">
      <c r="A541" s="26" t="s">
        <v>11961</v>
      </c>
      <c r="B541" s="27" t="s">
        <v>1419</v>
      </c>
      <c r="C541" s="28" t="s">
        <v>1418</v>
      </c>
      <c r="D541" s="27" t="s">
        <v>1419</v>
      </c>
      <c r="E541" s="28" cm="1">
        <f ca="1" t="array" ref="E541">SUMPRODUCT(--ISNUMBER(SEARCH(MID(C541,ROW(INDIRECT("1:"&amp;LEN(C541))),1),全球排名!D539)))</f>
        <v>44</v>
      </c>
      <c r="F541" s="29" t="s">
        <v>11863</v>
      </c>
      <c r="G541" s="29" t="s">
        <v>373</v>
      </c>
      <c r="H541" s="30" t="s">
        <v>11571</v>
      </c>
      <c r="I541" s="30" t="s">
        <v>11587</v>
      </c>
      <c r="J541" s="30" t="s">
        <v>11568</v>
      </c>
      <c r="K541" s="30">
        <v>5</v>
      </c>
      <c r="L541" s="30" t="s">
        <v>11573</v>
      </c>
      <c r="M541" s="38">
        <v>16.7</v>
      </c>
      <c r="N541" s="3" t="s">
        <v>915</v>
      </c>
      <c r="O541" s="38">
        <v>9</v>
      </c>
      <c r="P541" s="3" t="s">
        <v>11949</v>
      </c>
      <c r="Q541" s="38">
        <v>77.6</v>
      </c>
      <c r="R541" s="3" t="s">
        <v>1792</v>
      </c>
      <c r="S541" s="38">
        <v>3</v>
      </c>
      <c r="T541" s="3" t="s">
        <v>11619</v>
      </c>
      <c r="U541" s="38">
        <v>15</v>
      </c>
      <c r="V541" s="3" t="s">
        <v>12547</v>
      </c>
      <c r="W541" s="38">
        <v>87.6</v>
      </c>
      <c r="X541" s="3" t="s">
        <v>11598</v>
      </c>
      <c r="Y541" s="38">
        <v>21.9</v>
      </c>
      <c r="Z541" s="3" t="s">
        <v>12056</v>
      </c>
      <c r="AA541" s="3">
        <v>4.3</v>
      </c>
      <c r="AB541" s="3" t="s">
        <v>11619</v>
      </c>
      <c r="AC541" s="3">
        <v>18.2</v>
      </c>
      <c r="AD541" s="3" t="s">
        <v>12507</v>
      </c>
      <c r="AE541" s="45">
        <v>22</v>
      </c>
    </row>
    <row r="542" ht="29.1" customHeight="1" spans="1:31">
      <c r="A542" s="26" t="s">
        <v>12349</v>
      </c>
      <c r="B542" s="27" t="s">
        <v>1419</v>
      </c>
      <c r="C542" s="28" t="s">
        <v>1852</v>
      </c>
      <c r="D542" s="27" t="s">
        <v>1419</v>
      </c>
      <c r="E542" s="28" cm="1">
        <f ca="1" t="array" ref="E542">SUMPRODUCT(--ISNUMBER(SEARCH(MID(C542,ROW(INDIRECT("1:"&amp;LEN(C542))),1),全球排名!D540)))</f>
        <v>19</v>
      </c>
      <c r="F542" s="29" t="s">
        <v>12380</v>
      </c>
      <c r="G542" s="29" t="s">
        <v>692</v>
      </c>
      <c r="H542" s="30" t="s">
        <v>11571</v>
      </c>
      <c r="I542" s="30" t="s">
        <v>11572</v>
      </c>
      <c r="J542" s="30" t="s">
        <v>7220</v>
      </c>
      <c r="K542" s="30">
        <v>4</v>
      </c>
      <c r="L542" s="30" t="s">
        <v>11573</v>
      </c>
      <c r="M542" s="38">
        <v>15.1</v>
      </c>
      <c r="N542" s="3" t="s">
        <v>12246</v>
      </c>
      <c r="O542" s="38">
        <v>14.3</v>
      </c>
      <c r="P542" s="3" t="s">
        <v>12072</v>
      </c>
      <c r="Q542" s="38">
        <v>3</v>
      </c>
      <c r="R542" s="3" t="s">
        <v>11619</v>
      </c>
      <c r="S542" s="38">
        <v>67.9</v>
      </c>
      <c r="T542" s="3" t="s">
        <v>11984</v>
      </c>
      <c r="U542" s="38">
        <v>1.7</v>
      </c>
      <c r="V542" s="3" t="s">
        <v>11619</v>
      </c>
      <c r="W542" s="38">
        <v>3.8</v>
      </c>
      <c r="X542" s="3" t="s">
        <v>11619</v>
      </c>
      <c r="Y542" s="38">
        <v>13.4</v>
      </c>
      <c r="Z542" s="3" t="s">
        <v>11809</v>
      </c>
      <c r="AA542" s="3">
        <v>8.9</v>
      </c>
      <c r="AB542" s="3" t="s">
        <v>11619</v>
      </c>
      <c r="AC542" s="3">
        <v>3.5</v>
      </c>
      <c r="AD542" s="3" t="s">
        <v>11619</v>
      </c>
      <c r="AE542" s="45">
        <v>22</v>
      </c>
    </row>
    <row r="543" ht="29.1" customHeight="1" spans="1:31">
      <c r="A543" s="26" t="s">
        <v>12446</v>
      </c>
      <c r="B543" s="27" t="s">
        <v>1419</v>
      </c>
      <c r="C543" s="28" t="s">
        <v>2115</v>
      </c>
      <c r="D543" s="27" t="s">
        <v>1419</v>
      </c>
      <c r="E543" s="28" cm="1">
        <f ca="1" t="array" ref="E543">SUMPRODUCT(--ISNUMBER(SEARCH(MID(C543,ROW(INDIRECT("1:"&amp;LEN(C543))),1),全球排名!D541)))</f>
        <v>21</v>
      </c>
      <c r="F543" s="29" t="s">
        <v>12033</v>
      </c>
      <c r="G543" s="29" t="s">
        <v>402</v>
      </c>
      <c r="H543" s="30" t="s">
        <v>11571</v>
      </c>
      <c r="I543" s="30" t="s">
        <v>11572</v>
      </c>
      <c r="J543" s="30" t="s">
        <v>11568</v>
      </c>
      <c r="K543" s="30">
        <v>5</v>
      </c>
      <c r="L543" s="30" t="s">
        <v>11573</v>
      </c>
      <c r="M543" s="38">
        <v>26.8</v>
      </c>
      <c r="N543" s="3" t="s">
        <v>12094</v>
      </c>
      <c r="O543" s="38">
        <v>15</v>
      </c>
      <c r="P543" s="3" t="s">
        <v>12350</v>
      </c>
      <c r="Q543" s="38">
        <v>23.2</v>
      </c>
      <c r="R543" s="3" t="s">
        <v>12298</v>
      </c>
      <c r="S543" s="38">
        <v>6.9</v>
      </c>
      <c r="T543" s="3" t="s">
        <v>11619</v>
      </c>
      <c r="U543" s="38">
        <v>6.7</v>
      </c>
      <c r="V543" s="3" t="s">
        <v>11619</v>
      </c>
      <c r="W543" s="38">
        <v>22.4</v>
      </c>
      <c r="X543" s="3" t="s">
        <v>12062</v>
      </c>
      <c r="Y543" s="38">
        <v>45.3</v>
      </c>
      <c r="Z543" s="3" t="s">
        <v>12343</v>
      </c>
      <c r="AA543" s="3">
        <v>15.3</v>
      </c>
      <c r="AB543" s="3" t="s">
        <v>12350</v>
      </c>
      <c r="AC543" s="3">
        <v>72.5</v>
      </c>
      <c r="AD543" s="3" t="s">
        <v>11698</v>
      </c>
      <c r="AE543" s="45">
        <v>22</v>
      </c>
    </row>
    <row r="544" ht="29.1" customHeight="1" spans="1:31">
      <c r="A544" s="26" t="s">
        <v>12471</v>
      </c>
      <c r="B544" s="27" t="s">
        <v>2898</v>
      </c>
      <c r="C544" s="28" t="s">
        <v>2899</v>
      </c>
      <c r="D544" s="27" t="s">
        <v>2898</v>
      </c>
      <c r="E544" s="28" cm="1">
        <f ca="1" t="array" ref="E544">SUMPRODUCT(--ISNUMBER(SEARCH(MID(C544,ROW(INDIRECT("1:"&amp;LEN(C544))),1),全球排名!D542)))</f>
        <v>13</v>
      </c>
      <c r="F544" s="29" t="s">
        <v>12033</v>
      </c>
      <c r="G544" s="29" t="s">
        <v>402</v>
      </c>
      <c r="H544" s="30" t="s">
        <v>11571</v>
      </c>
      <c r="I544" s="30" t="s">
        <v>11572</v>
      </c>
      <c r="J544" s="30" t="s">
        <v>7220</v>
      </c>
      <c r="K544" s="30">
        <v>3</v>
      </c>
      <c r="L544" s="30" t="s">
        <v>11573</v>
      </c>
      <c r="M544" s="38">
        <v>10</v>
      </c>
      <c r="N544" s="3" t="s">
        <v>11949</v>
      </c>
      <c r="O544" s="38">
        <v>4.7</v>
      </c>
      <c r="P544" s="3" t="s">
        <v>11949</v>
      </c>
      <c r="Q544" s="38">
        <v>68.8</v>
      </c>
      <c r="R544" s="3" t="s">
        <v>11689</v>
      </c>
      <c r="S544" s="38">
        <v>5.2</v>
      </c>
      <c r="T544" s="3" t="s">
        <v>11619</v>
      </c>
      <c r="U544" s="38">
        <v>20</v>
      </c>
      <c r="V544" s="3" t="s">
        <v>12040</v>
      </c>
      <c r="W544" s="38">
        <v>66.3</v>
      </c>
      <c r="X544" s="3" t="s">
        <v>11607</v>
      </c>
      <c r="Y544" s="38">
        <v>37.9</v>
      </c>
      <c r="Z544" s="3" t="s">
        <v>12153</v>
      </c>
      <c r="AA544" s="3">
        <v>9.4</v>
      </c>
      <c r="AB544" s="3" t="s">
        <v>11619</v>
      </c>
      <c r="AC544" s="3">
        <v>74.3</v>
      </c>
      <c r="AD544" s="3" t="s">
        <v>11758</v>
      </c>
      <c r="AE544" s="45">
        <v>21.9</v>
      </c>
    </row>
    <row r="545" ht="29.1" customHeight="1" spans="1:31">
      <c r="A545" s="26" t="s">
        <v>12427</v>
      </c>
      <c r="B545" s="27" t="s">
        <v>2898</v>
      </c>
      <c r="C545" s="28" t="s">
        <v>12548</v>
      </c>
      <c r="D545" s="27" t="s">
        <v>2898</v>
      </c>
      <c r="E545" s="28" cm="1">
        <f ca="1" t="array" ref="E545">SUMPRODUCT(--ISNUMBER(SEARCH(MID(C545,ROW(INDIRECT("1:"&amp;LEN(C545))),1),全球排名!D543)))</f>
        <v>26</v>
      </c>
      <c r="F545" s="29" t="s">
        <v>11797</v>
      </c>
      <c r="G545" s="29" t="s">
        <v>572</v>
      </c>
      <c r="H545" s="30" t="s">
        <v>11571</v>
      </c>
      <c r="I545" s="30" t="s">
        <v>11720</v>
      </c>
      <c r="J545" s="30" t="s">
        <v>10137</v>
      </c>
      <c r="K545" s="30">
        <v>3</v>
      </c>
      <c r="L545" s="30" t="s">
        <v>11573</v>
      </c>
      <c r="M545" s="38">
        <v>20.6</v>
      </c>
      <c r="N545" s="3" t="s">
        <v>11826</v>
      </c>
      <c r="O545" s="38">
        <v>28</v>
      </c>
      <c r="P545" s="3" t="s">
        <v>12280</v>
      </c>
      <c r="Q545" s="38">
        <v>40.4</v>
      </c>
      <c r="R545" s="3" t="s">
        <v>12314</v>
      </c>
      <c r="S545" s="38">
        <v>7.1</v>
      </c>
      <c r="T545" s="3" t="s">
        <v>11619</v>
      </c>
      <c r="U545" s="38">
        <v>18.8</v>
      </c>
      <c r="V545" s="3" t="s">
        <v>11654</v>
      </c>
      <c r="W545" s="38">
        <v>79.8</v>
      </c>
      <c r="X545" s="3" t="s">
        <v>11685</v>
      </c>
      <c r="Y545" s="38">
        <v>3.4</v>
      </c>
      <c r="Z545" s="3" t="s">
        <v>11619</v>
      </c>
      <c r="AA545" s="3">
        <v>9.7</v>
      </c>
      <c r="AB545" s="3" t="s">
        <v>11619</v>
      </c>
      <c r="AC545" s="3">
        <v>10.6</v>
      </c>
      <c r="AD545" s="3" t="s">
        <v>12549</v>
      </c>
      <c r="AE545" s="45">
        <v>21.9</v>
      </c>
    </row>
    <row r="546" ht="29.1" customHeight="1" spans="1:31">
      <c r="A546" s="26" t="s">
        <v>12446</v>
      </c>
      <c r="B546" s="27" t="s">
        <v>12550</v>
      </c>
      <c r="C546" s="28" t="s">
        <v>12551</v>
      </c>
      <c r="D546" s="27" t="s">
        <v>12550</v>
      </c>
      <c r="E546" s="28" cm="1">
        <f ca="1" t="array" ref="E546">SUMPRODUCT(--ISNUMBER(SEARCH(MID(C546,ROW(INDIRECT("1:"&amp;LEN(C546))),1),全球排名!D544)))</f>
        <v>39</v>
      </c>
      <c r="F546" s="29" t="s">
        <v>12339</v>
      </c>
      <c r="G546" s="29" t="s">
        <v>617</v>
      </c>
      <c r="H546" s="30" t="s">
        <v>11624</v>
      </c>
      <c r="I546" s="30" t="s">
        <v>7183</v>
      </c>
      <c r="J546" s="30" t="s">
        <v>11568</v>
      </c>
      <c r="K546" s="30">
        <v>3</v>
      </c>
      <c r="L546" s="30" t="s">
        <v>11569</v>
      </c>
      <c r="M546" s="38">
        <v>15.7</v>
      </c>
      <c r="N546" s="3" t="s">
        <v>12044</v>
      </c>
      <c r="O546" s="38">
        <v>72</v>
      </c>
      <c r="P546" s="3" t="s">
        <v>104</v>
      </c>
      <c r="Q546" s="38">
        <v>35.1</v>
      </c>
      <c r="R546" s="3" t="s">
        <v>12443</v>
      </c>
      <c r="S546" s="38">
        <v>6</v>
      </c>
      <c r="T546" s="3" t="s">
        <v>11619</v>
      </c>
      <c r="U546" s="38">
        <v>7.3</v>
      </c>
      <c r="V546" s="3" t="s">
        <v>11619</v>
      </c>
      <c r="W546" s="38">
        <v>1.9</v>
      </c>
      <c r="X546" s="3" t="s">
        <v>11619</v>
      </c>
      <c r="Y546" s="38">
        <v>1.1</v>
      </c>
      <c r="Z546" s="3" t="s">
        <v>11619</v>
      </c>
      <c r="AA546" s="3">
        <v>22.2</v>
      </c>
      <c r="AB546" s="3" t="s">
        <v>11858</v>
      </c>
      <c r="AC546" s="3">
        <v>1.4</v>
      </c>
      <c r="AD546" s="3" t="s">
        <v>11619</v>
      </c>
      <c r="AE546" s="45">
        <v>21.8</v>
      </c>
    </row>
    <row r="547" ht="29.1" customHeight="1" spans="1:31">
      <c r="A547" s="26" t="s">
        <v>12501</v>
      </c>
      <c r="B547" s="27" t="s">
        <v>12550</v>
      </c>
      <c r="C547" s="28" t="s">
        <v>12552</v>
      </c>
      <c r="D547" s="27" t="s">
        <v>12550</v>
      </c>
      <c r="E547" s="28" cm="1">
        <f ca="1" t="array" ref="E547">SUMPRODUCT(--ISNUMBER(SEARCH(MID(C547,ROW(INDIRECT("1:"&amp;LEN(C547))),1),全球排名!D545)))</f>
        <v>28</v>
      </c>
      <c r="F547" s="29" t="s">
        <v>7188</v>
      </c>
      <c r="G547" s="29" t="s">
        <v>516</v>
      </c>
      <c r="H547" s="30" t="s">
        <v>11592</v>
      </c>
      <c r="I547" s="30" t="s">
        <v>11572</v>
      </c>
      <c r="J547" s="30" t="s">
        <v>7220</v>
      </c>
      <c r="K547" s="30">
        <v>5</v>
      </c>
      <c r="L547" s="30" t="s">
        <v>11573</v>
      </c>
      <c r="M547" s="38">
        <v>38.7</v>
      </c>
      <c r="N547" s="3" t="s">
        <v>11817</v>
      </c>
      <c r="O547" s="38">
        <v>31</v>
      </c>
      <c r="P547" s="3" t="s">
        <v>11995</v>
      </c>
      <c r="Q547" s="38">
        <v>23.8</v>
      </c>
      <c r="R547" s="3" t="s">
        <v>12217</v>
      </c>
      <c r="S547" s="38">
        <v>2.1</v>
      </c>
      <c r="T547" s="3" t="s">
        <v>11619</v>
      </c>
      <c r="U547" s="38">
        <v>3.6</v>
      </c>
      <c r="V547" s="3" t="s">
        <v>11619</v>
      </c>
      <c r="W547" s="38">
        <v>29.9</v>
      </c>
      <c r="X547" s="3" t="s">
        <v>11826</v>
      </c>
      <c r="Y547" s="38">
        <v>9.1</v>
      </c>
      <c r="Z547" s="3" t="s">
        <v>12047</v>
      </c>
      <c r="AA547" s="3">
        <v>8.6</v>
      </c>
      <c r="AB547" s="3" t="s">
        <v>11619</v>
      </c>
      <c r="AC547" s="3">
        <v>5.1</v>
      </c>
      <c r="AD547" s="3" t="s">
        <v>11619</v>
      </c>
      <c r="AE547" s="45">
        <v>21.8</v>
      </c>
    </row>
    <row r="548" ht="29.1" customHeight="1" spans="1:31">
      <c r="A548" s="26" t="s">
        <v>10149</v>
      </c>
      <c r="B548" s="27" t="s">
        <v>346</v>
      </c>
      <c r="C548" s="28" t="s">
        <v>1091</v>
      </c>
      <c r="D548" s="27" t="s">
        <v>346</v>
      </c>
      <c r="E548" s="28" cm="1">
        <f ca="1" t="array" ref="E548">SUMPRODUCT(--ISNUMBER(SEARCH(MID(C548,ROW(INDIRECT("1:"&amp;LEN(C548))),1),全球排名!D546)))</f>
        <v>14</v>
      </c>
      <c r="F548" s="29" t="s">
        <v>11863</v>
      </c>
      <c r="G548" s="29" t="s">
        <v>373</v>
      </c>
      <c r="H548" s="30" t="s">
        <v>11567</v>
      </c>
      <c r="I548" s="30" t="s">
        <v>11587</v>
      </c>
      <c r="J548" s="30" t="s">
        <v>11568</v>
      </c>
      <c r="K548" s="30">
        <v>5</v>
      </c>
      <c r="L548" s="30" t="s">
        <v>11573</v>
      </c>
      <c r="M548" s="38">
        <v>12</v>
      </c>
      <c r="N548" s="3" t="s">
        <v>11949</v>
      </c>
      <c r="O548" s="38">
        <v>11.6</v>
      </c>
      <c r="P548" s="3" t="s">
        <v>11949</v>
      </c>
      <c r="Q548" s="38">
        <v>96.2</v>
      </c>
      <c r="R548" s="3" t="s">
        <v>190</v>
      </c>
      <c r="S548" s="38">
        <v>6.9</v>
      </c>
      <c r="T548" s="3" t="s">
        <v>11619</v>
      </c>
      <c r="U548" s="38">
        <v>21.4</v>
      </c>
      <c r="V548" s="3" t="s">
        <v>11980</v>
      </c>
      <c r="W548" s="38">
        <v>38.9</v>
      </c>
      <c r="X548" s="3" t="s">
        <v>11634</v>
      </c>
      <c r="Y548" s="38">
        <v>27.3</v>
      </c>
      <c r="Z548" s="3" t="s">
        <v>12290</v>
      </c>
      <c r="AA548" s="3">
        <v>7.3</v>
      </c>
      <c r="AB548" s="3" t="s">
        <v>11619</v>
      </c>
      <c r="AC548" s="3">
        <v>15</v>
      </c>
      <c r="AD548" s="3" t="s">
        <v>12553</v>
      </c>
      <c r="AE548" s="45">
        <v>21.7</v>
      </c>
    </row>
    <row r="549" ht="29.1" customHeight="1" spans="1:31">
      <c r="A549" s="26" t="s">
        <v>12364</v>
      </c>
      <c r="B549" s="27" t="s">
        <v>346</v>
      </c>
      <c r="C549" s="28" t="s">
        <v>347</v>
      </c>
      <c r="D549" s="27" t="s">
        <v>346</v>
      </c>
      <c r="E549" s="28" cm="1">
        <f ca="1" t="array" ref="E549">SUMPRODUCT(--ISNUMBER(SEARCH(MID(C549,ROW(INDIRECT("1:"&amp;LEN(C549))),1),全球排名!D547)))</f>
        <v>14</v>
      </c>
      <c r="F549" s="29" t="s">
        <v>8311</v>
      </c>
      <c r="G549" s="29" t="s">
        <v>96</v>
      </c>
      <c r="H549" s="30" t="s">
        <v>11567</v>
      </c>
      <c r="I549" s="30" t="s">
        <v>11587</v>
      </c>
      <c r="J549" s="30" t="s">
        <v>11568</v>
      </c>
      <c r="K549" s="30">
        <v>4</v>
      </c>
      <c r="L549" s="30" t="s">
        <v>11573</v>
      </c>
      <c r="M549" s="38">
        <v>7.6</v>
      </c>
      <c r="N549" s="3" t="s">
        <v>11949</v>
      </c>
      <c r="O549" s="38">
        <v>3.9</v>
      </c>
      <c r="P549" s="3" t="s">
        <v>11949</v>
      </c>
      <c r="Q549" s="38">
        <v>78.3</v>
      </c>
      <c r="R549" s="3" t="s">
        <v>11617</v>
      </c>
      <c r="S549" s="38">
        <v>33.7</v>
      </c>
      <c r="T549" s="3" t="s">
        <v>11873</v>
      </c>
      <c r="U549" s="38">
        <v>41.1</v>
      </c>
      <c r="V549" s="3" t="s">
        <v>1908</v>
      </c>
      <c r="W549" s="38">
        <v>21.1</v>
      </c>
      <c r="X549" s="3" t="s">
        <v>12192</v>
      </c>
      <c r="Y549" s="38">
        <v>14.5</v>
      </c>
      <c r="Z549" s="3" t="s">
        <v>11654</v>
      </c>
      <c r="AA549" s="3">
        <v>7.2</v>
      </c>
      <c r="AB549" s="3" t="s">
        <v>11619</v>
      </c>
      <c r="AC549" s="3">
        <v>3.2</v>
      </c>
      <c r="AD549" s="3" t="s">
        <v>11619</v>
      </c>
      <c r="AE549" s="45">
        <v>21.7</v>
      </c>
    </row>
    <row r="550" ht="29.1" customHeight="1" spans="1:31">
      <c r="A550" s="26" t="s">
        <v>12471</v>
      </c>
      <c r="B550" s="27" t="s">
        <v>12191</v>
      </c>
      <c r="C550" s="28" t="s">
        <v>12554</v>
      </c>
      <c r="D550" s="27" t="s">
        <v>12191</v>
      </c>
      <c r="E550" s="28" cm="1">
        <f ca="1" t="array" ref="E550">SUMPRODUCT(--ISNUMBER(SEARCH(MID(C550,ROW(INDIRECT("1:"&amp;LEN(C550))),1),全球排名!D548)))</f>
        <v>22</v>
      </c>
      <c r="F550" s="29" t="s">
        <v>12555</v>
      </c>
      <c r="G550" s="29" t="s">
        <v>1848</v>
      </c>
      <c r="H550" s="30" t="s">
        <v>11571</v>
      </c>
      <c r="I550" s="30" t="s">
        <v>7183</v>
      </c>
      <c r="J550" s="30" t="s">
        <v>7220</v>
      </c>
      <c r="K550" s="30">
        <v>4</v>
      </c>
      <c r="L550" s="30" t="s">
        <v>11573</v>
      </c>
      <c r="M550" s="38">
        <v>33.5</v>
      </c>
      <c r="N550" s="3" t="s">
        <v>2444</v>
      </c>
      <c r="O550" s="38">
        <v>37.6</v>
      </c>
      <c r="P550" s="3" t="s">
        <v>2444</v>
      </c>
      <c r="Q550" s="38">
        <v>34.7</v>
      </c>
      <c r="R550" s="3" t="s">
        <v>1881</v>
      </c>
      <c r="S550" s="38">
        <v>1.8</v>
      </c>
      <c r="T550" s="3" t="s">
        <v>11619</v>
      </c>
      <c r="U550" s="38" t="s">
        <v>10137</v>
      </c>
      <c r="V550" s="3" t="s">
        <v>10137</v>
      </c>
      <c r="W550" s="38" t="s">
        <v>10137</v>
      </c>
      <c r="X550" s="3" t="s">
        <v>10137</v>
      </c>
      <c r="Y550" s="38">
        <v>6</v>
      </c>
      <c r="Z550" s="3" t="s">
        <v>11619</v>
      </c>
      <c r="AA550" s="3">
        <v>33.7</v>
      </c>
      <c r="AB550" s="3" t="s">
        <v>11687</v>
      </c>
      <c r="AC550" s="3">
        <v>4.7</v>
      </c>
      <c r="AD550" s="3" t="s">
        <v>11619</v>
      </c>
      <c r="AE550" s="45">
        <v>21.6</v>
      </c>
    </row>
    <row r="551" ht="29.1" customHeight="1" spans="1:31">
      <c r="A551" s="26" t="s">
        <v>12369</v>
      </c>
      <c r="B551" s="27" t="s">
        <v>732</v>
      </c>
      <c r="C551" s="28" t="s">
        <v>733</v>
      </c>
      <c r="D551" s="27" t="s">
        <v>732</v>
      </c>
      <c r="E551" s="28" cm="1">
        <f ca="1" t="array" ref="E551">SUMPRODUCT(--ISNUMBER(SEARCH(MID(C551,ROW(INDIRECT("1:"&amp;LEN(C551))),1),全球排名!D549)))</f>
        <v>14</v>
      </c>
      <c r="F551" s="29" t="s">
        <v>7041</v>
      </c>
      <c r="G551" s="29" t="s">
        <v>689</v>
      </c>
      <c r="H551" s="30" t="s">
        <v>11571</v>
      </c>
      <c r="I551" s="30" t="s">
        <v>11572</v>
      </c>
      <c r="J551" s="30" t="s">
        <v>11568</v>
      </c>
      <c r="K551" s="30">
        <v>4</v>
      </c>
      <c r="L551" s="30" t="s">
        <v>11573</v>
      </c>
      <c r="M551" s="38">
        <v>8</v>
      </c>
      <c r="N551" s="3" t="s">
        <v>11949</v>
      </c>
      <c r="O551" s="38">
        <v>5.3</v>
      </c>
      <c r="P551" s="3" t="s">
        <v>11949</v>
      </c>
      <c r="Q551" s="38">
        <v>7.8</v>
      </c>
      <c r="R551" s="3" t="s">
        <v>11619</v>
      </c>
      <c r="S551" s="38">
        <v>62.2</v>
      </c>
      <c r="T551" s="3" t="s">
        <v>390</v>
      </c>
      <c r="U551" s="38">
        <v>47.9</v>
      </c>
      <c r="V551" s="3" t="s">
        <v>12174</v>
      </c>
      <c r="W551" s="38">
        <v>2.9</v>
      </c>
      <c r="X551" s="3" t="s">
        <v>11619</v>
      </c>
      <c r="Y551" s="38">
        <v>10.2</v>
      </c>
      <c r="Z551" s="3" t="s">
        <v>12336</v>
      </c>
      <c r="AA551" s="3">
        <v>15.2</v>
      </c>
      <c r="AB551" s="3" t="s">
        <v>12147</v>
      </c>
      <c r="AC551" s="3">
        <v>28.4</v>
      </c>
      <c r="AD551" s="3" t="s">
        <v>12396</v>
      </c>
      <c r="AE551" s="45">
        <v>21.5</v>
      </c>
    </row>
    <row r="552" ht="29.1" customHeight="1" spans="1:31">
      <c r="A552" s="26" t="s">
        <v>12526</v>
      </c>
      <c r="B552" s="27" t="s">
        <v>732</v>
      </c>
      <c r="C552" s="28" t="s">
        <v>10085</v>
      </c>
      <c r="D552" s="27" t="s">
        <v>732</v>
      </c>
      <c r="E552" s="28" cm="1">
        <f ca="1" t="array" ref="E552">SUMPRODUCT(--ISNUMBER(SEARCH(MID(C552,ROW(INDIRECT("1:"&amp;LEN(C552))),1),全球排名!D550)))</f>
        <v>24</v>
      </c>
      <c r="F552" s="29" t="s">
        <v>11566</v>
      </c>
      <c r="G552" s="29" t="s">
        <v>40</v>
      </c>
      <c r="H552" s="30" t="s">
        <v>11592</v>
      </c>
      <c r="I552" s="30" t="s">
        <v>11572</v>
      </c>
      <c r="J552" s="30" t="s">
        <v>11568</v>
      </c>
      <c r="K552" s="30">
        <v>4</v>
      </c>
      <c r="L552" s="30" t="s">
        <v>11573</v>
      </c>
      <c r="M552" s="38">
        <v>22.7</v>
      </c>
      <c r="N552" s="3" t="s">
        <v>11666</v>
      </c>
      <c r="O552" s="38">
        <v>34.1</v>
      </c>
      <c r="P552" s="3" t="s">
        <v>11801</v>
      </c>
      <c r="Q552" s="38">
        <v>9.4</v>
      </c>
      <c r="R552" s="3" t="s">
        <v>11619</v>
      </c>
      <c r="S552" s="38">
        <v>5.8</v>
      </c>
      <c r="T552" s="3" t="s">
        <v>11619</v>
      </c>
      <c r="U552" s="38">
        <v>6.6</v>
      </c>
      <c r="V552" s="3" t="s">
        <v>11619</v>
      </c>
      <c r="W552" s="38">
        <v>4.9</v>
      </c>
      <c r="X552" s="3" t="s">
        <v>11619</v>
      </c>
      <c r="Y552" s="38">
        <v>89</v>
      </c>
      <c r="Z552" s="3" t="s">
        <v>321</v>
      </c>
      <c r="AA552" s="3">
        <v>19.3</v>
      </c>
      <c r="AB552" s="3" t="s">
        <v>11862</v>
      </c>
      <c r="AC552" s="3">
        <v>31.3</v>
      </c>
      <c r="AD552" s="3" t="s">
        <v>12264</v>
      </c>
      <c r="AE552" s="45">
        <v>21.5</v>
      </c>
    </row>
    <row r="553" ht="29.1" customHeight="1" spans="1:31">
      <c r="A553" s="26" t="s">
        <v>12477</v>
      </c>
      <c r="B553" s="27" t="s">
        <v>732</v>
      </c>
      <c r="C553" s="28" t="s">
        <v>2692</v>
      </c>
      <c r="D553" s="27" t="s">
        <v>732</v>
      </c>
      <c r="E553" s="28" cm="1">
        <f ca="1" t="array" ref="E553">SUMPRODUCT(--ISNUMBER(SEARCH(MID(C553,ROW(INDIRECT("1:"&amp;LEN(C553))),1),全球排名!D551)))</f>
        <v>25</v>
      </c>
      <c r="F553" s="29" t="s">
        <v>11591</v>
      </c>
      <c r="G553" s="29" t="s">
        <v>2367</v>
      </c>
      <c r="H553" s="30" t="s">
        <v>11567</v>
      </c>
      <c r="I553" s="30" t="s">
        <v>11720</v>
      </c>
      <c r="J553" s="30" t="s">
        <v>10137</v>
      </c>
      <c r="K553" s="30">
        <v>2</v>
      </c>
      <c r="L553" s="30" t="s">
        <v>11573</v>
      </c>
      <c r="M553" s="38">
        <v>11.8</v>
      </c>
      <c r="N553" s="3" t="s">
        <v>11949</v>
      </c>
      <c r="O553" s="38">
        <v>15.3</v>
      </c>
      <c r="P553" s="3" t="s">
        <v>11723</v>
      </c>
      <c r="Q553" s="38">
        <v>10.5</v>
      </c>
      <c r="R553" s="3" t="s">
        <v>11619</v>
      </c>
      <c r="S553" s="38">
        <v>20.9</v>
      </c>
      <c r="T553" s="3" t="s">
        <v>11842</v>
      </c>
      <c r="U553" s="38">
        <v>100</v>
      </c>
      <c r="V553" s="3" t="s">
        <v>11580</v>
      </c>
      <c r="W553" s="38">
        <v>63.3</v>
      </c>
      <c r="X553" s="3" t="s">
        <v>11850</v>
      </c>
      <c r="Y553" s="38">
        <v>1.2</v>
      </c>
      <c r="Z553" s="3" t="s">
        <v>11619</v>
      </c>
      <c r="AA553" s="3">
        <v>25</v>
      </c>
      <c r="AB553" s="3" t="s">
        <v>11757</v>
      </c>
      <c r="AC553" s="3">
        <v>21.4</v>
      </c>
      <c r="AD553" s="3" t="s">
        <v>12556</v>
      </c>
      <c r="AE553" s="45">
        <v>21.5</v>
      </c>
    </row>
    <row r="554" ht="29.1" customHeight="1" spans="1:31">
      <c r="A554" s="26" t="s">
        <v>12349</v>
      </c>
      <c r="B554" s="27" t="s">
        <v>1227</v>
      </c>
      <c r="C554" s="28" t="s">
        <v>1226</v>
      </c>
      <c r="D554" s="27" t="s">
        <v>1227</v>
      </c>
      <c r="E554" s="28" cm="1">
        <f ca="1" t="array" ref="E554">SUMPRODUCT(--ISNUMBER(SEARCH(MID(C554,ROW(INDIRECT("1:"&amp;LEN(C554))),1),全球排名!D552)))</f>
        <v>15</v>
      </c>
      <c r="F554" s="29" t="s">
        <v>11566</v>
      </c>
      <c r="G554" s="29" t="s">
        <v>40</v>
      </c>
      <c r="H554" s="30" t="s">
        <v>11567</v>
      </c>
      <c r="I554" s="30" t="s">
        <v>7183</v>
      </c>
      <c r="J554" s="30" t="s">
        <v>11568</v>
      </c>
      <c r="K554" s="30">
        <v>5</v>
      </c>
      <c r="L554" s="30" t="s">
        <v>11569</v>
      </c>
      <c r="M554" s="38">
        <v>5.8</v>
      </c>
      <c r="N554" s="3" t="s">
        <v>11949</v>
      </c>
      <c r="O554" s="38">
        <v>4.2</v>
      </c>
      <c r="P554" s="3" t="s">
        <v>11949</v>
      </c>
      <c r="Q554" s="38">
        <v>26.2</v>
      </c>
      <c r="R554" s="3" t="s">
        <v>12328</v>
      </c>
      <c r="S554" s="38">
        <v>38.4</v>
      </c>
      <c r="T554" s="3" t="s">
        <v>11755</v>
      </c>
      <c r="U554" s="38">
        <v>62.4</v>
      </c>
      <c r="V554" s="3" t="s">
        <v>11891</v>
      </c>
      <c r="W554" s="38">
        <v>29.6</v>
      </c>
      <c r="X554" s="3" t="s">
        <v>1989</v>
      </c>
      <c r="Y554" s="38">
        <v>9.1</v>
      </c>
      <c r="Z554" s="3" t="s">
        <v>12530</v>
      </c>
      <c r="AA554" s="3">
        <v>28.3</v>
      </c>
      <c r="AB554" s="3" t="s">
        <v>11783</v>
      </c>
      <c r="AC554" s="3">
        <v>47.5</v>
      </c>
      <c r="AD554" s="3" t="s">
        <v>10127</v>
      </c>
      <c r="AE554" s="45">
        <v>21.4</v>
      </c>
    </row>
    <row r="555" ht="29.1" customHeight="1" spans="1:31">
      <c r="A555" s="26" t="s">
        <v>12454</v>
      </c>
      <c r="B555" s="27" t="s">
        <v>1227</v>
      </c>
      <c r="C555" s="28" t="s">
        <v>12557</v>
      </c>
      <c r="D555" s="27" t="s">
        <v>1227</v>
      </c>
      <c r="E555" s="28" cm="1">
        <f ca="1" t="array" ref="E555">SUMPRODUCT(--ISNUMBER(SEARCH(MID(C555,ROW(INDIRECT("1:"&amp;LEN(C555))),1),全球排名!D553)))</f>
        <v>27</v>
      </c>
      <c r="F555" s="29" t="s">
        <v>11570</v>
      </c>
      <c r="G555" s="29" t="s">
        <v>36</v>
      </c>
      <c r="H555" s="30" t="s">
        <v>11571</v>
      </c>
      <c r="I555" s="30" t="s">
        <v>7183</v>
      </c>
      <c r="J555" s="30" t="s">
        <v>11568</v>
      </c>
      <c r="K555" s="30">
        <v>4</v>
      </c>
      <c r="L555" s="30" t="s">
        <v>11573</v>
      </c>
      <c r="M555" s="38">
        <v>10.5</v>
      </c>
      <c r="N555" s="3" t="s">
        <v>11949</v>
      </c>
      <c r="O555" s="38">
        <v>15.9</v>
      </c>
      <c r="P555" s="3" t="s">
        <v>12487</v>
      </c>
      <c r="Q555" s="38">
        <v>10.7</v>
      </c>
      <c r="R555" s="3" t="s">
        <v>11619</v>
      </c>
      <c r="S555" s="38">
        <v>16</v>
      </c>
      <c r="T555" s="3" t="s">
        <v>12129</v>
      </c>
      <c r="U555" s="38">
        <v>67.2</v>
      </c>
      <c r="V555" s="3" t="s">
        <v>2321</v>
      </c>
      <c r="W555" s="38">
        <v>72.3</v>
      </c>
      <c r="X555" s="3" t="s">
        <v>11991</v>
      </c>
      <c r="Y555" s="38">
        <v>49.8</v>
      </c>
      <c r="Z555" s="3" t="s">
        <v>11973</v>
      </c>
      <c r="AA555" s="3">
        <v>16</v>
      </c>
      <c r="AB555" s="3" t="s">
        <v>12164</v>
      </c>
      <c r="AC555" s="3">
        <v>29.1</v>
      </c>
      <c r="AD555" s="3" t="s">
        <v>12382</v>
      </c>
      <c r="AE555" s="45">
        <v>21.4</v>
      </c>
    </row>
    <row r="556" ht="29.1" customHeight="1" spans="1:31">
      <c r="A556" s="26" t="s">
        <v>12413</v>
      </c>
      <c r="B556" s="27" t="s">
        <v>1227</v>
      </c>
      <c r="C556" s="28" t="s">
        <v>1878</v>
      </c>
      <c r="D556" s="27" t="s">
        <v>1227</v>
      </c>
      <c r="E556" s="28" cm="1">
        <f ca="1" t="array" ref="E556">SUMPRODUCT(--ISNUMBER(SEARCH(MID(C556,ROW(INDIRECT("1:"&amp;LEN(C556))),1),全球排名!D554)))</f>
        <v>23</v>
      </c>
      <c r="F556" s="29" t="s">
        <v>11929</v>
      </c>
      <c r="G556" s="29" t="s">
        <v>261</v>
      </c>
      <c r="H556" s="30" t="s">
        <v>11571</v>
      </c>
      <c r="I556" s="30" t="s">
        <v>7183</v>
      </c>
      <c r="J556" s="30" t="s">
        <v>11568</v>
      </c>
      <c r="K556" s="30">
        <v>4</v>
      </c>
      <c r="L556" s="30" t="s">
        <v>11573</v>
      </c>
      <c r="M556" s="38">
        <v>14.8</v>
      </c>
      <c r="N556" s="3" t="s">
        <v>12519</v>
      </c>
      <c r="O556" s="38">
        <v>9.7</v>
      </c>
      <c r="P556" s="3" t="s">
        <v>11949</v>
      </c>
      <c r="Q556" s="38">
        <v>39.4</v>
      </c>
      <c r="R556" s="3" t="s">
        <v>1908</v>
      </c>
      <c r="S556" s="38">
        <v>24.6</v>
      </c>
      <c r="T556" s="3" t="s">
        <v>11974</v>
      </c>
      <c r="U556" s="38">
        <v>30.9</v>
      </c>
      <c r="V556" s="3" t="s">
        <v>12199</v>
      </c>
      <c r="W556" s="38">
        <v>4.8</v>
      </c>
      <c r="X556" s="3" t="s">
        <v>11619</v>
      </c>
      <c r="Y556" s="38">
        <v>62.4</v>
      </c>
      <c r="Z556" s="3" t="s">
        <v>11896</v>
      </c>
      <c r="AA556" s="3">
        <v>8.1</v>
      </c>
      <c r="AB556" s="3" t="s">
        <v>11619</v>
      </c>
      <c r="AC556" s="3">
        <v>28.4</v>
      </c>
      <c r="AD556" s="3" t="s">
        <v>12396</v>
      </c>
      <c r="AE556" s="45">
        <v>21.4</v>
      </c>
    </row>
    <row r="557" ht="29.1" customHeight="1" spans="1:31">
      <c r="A557" s="26" t="s">
        <v>12454</v>
      </c>
      <c r="B557" s="27" t="s">
        <v>634</v>
      </c>
      <c r="C557" s="28" t="s">
        <v>633</v>
      </c>
      <c r="D557" s="27" t="s">
        <v>634</v>
      </c>
      <c r="E557" s="28" cm="1">
        <f ca="1" t="array" ref="E557">SUMPRODUCT(--ISNUMBER(SEARCH(MID(C557,ROW(INDIRECT("1:"&amp;LEN(C557))),1),全球排名!D555)))</f>
        <v>12</v>
      </c>
      <c r="F557" s="29" t="s">
        <v>12208</v>
      </c>
      <c r="G557" s="29" t="s">
        <v>632</v>
      </c>
      <c r="H557" s="30" t="s">
        <v>11624</v>
      </c>
      <c r="I557" s="30" t="s">
        <v>7183</v>
      </c>
      <c r="J557" s="30" t="s">
        <v>7220</v>
      </c>
      <c r="K557" s="30">
        <v>3</v>
      </c>
      <c r="L557" s="30" t="s">
        <v>12288</v>
      </c>
      <c r="M557" s="38">
        <v>13.6</v>
      </c>
      <c r="N557" s="3" t="s">
        <v>11949</v>
      </c>
      <c r="O557" s="38">
        <v>34.7</v>
      </c>
      <c r="P557" s="3" t="s">
        <v>11742</v>
      </c>
      <c r="Q557" s="38">
        <v>8.2</v>
      </c>
      <c r="R557" s="3" t="s">
        <v>11619</v>
      </c>
      <c r="S557" s="38">
        <v>2.2</v>
      </c>
      <c r="T557" s="3" t="s">
        <v>11619</v>
      </c>
      <c r="U557" s="38">
        <v>100</v>
      </c>
      <c r="V557" s="3" t="s">
        <v>2369</v>
      </c>
      <c r="W557" s="38">
        <v>100</v>
      </c>
      <c r="X557" s="3" t="s">
        <v>38</v>
      </c>
      <c r="Y557" s="38">
        <v>2</v>
      </c>
      <c r="Z557" s="3" t="s">
        <v>11619</v>
      </c>
      <c r="AA557" s="3">
        <v>13.3</v>
      </c>
      <c r="AB557" s="3" t="s">
        <v>12558</v>
      </c>
      <c r="AC557" s="3">
        <v>3</v>
      </c>
      <c r="AD557" s="3" t="s">
        <v>11619</v>
      </c>
      <c r="AE557" s="45">
        <v>21.3</v>
      </c>
    </row>
    <row r="558" ht="29.1" customHeight="1" spans="1:31">
      <c r="A558" s="26" t="s">
        <v>12501</v>
      </c>
      <c r="B558" s="27" t="s">
        <v>634</v>
      </c>
      <c r="C558" s="28" t="s">
        <v>12559</v>
      </c>
      <c r="D558" s="27" t="s">
        <v>634</v>
      </c>
      <c r="E558" s="28" cm="1">
        <f ca="1" t="array" ref="E558">SUMPRODUCT(--ISNUMBER(SEARCH(MID(C558,ROW(INDIRECT("1:"&amp;LEN(C558))),1),全球排名!D556)))</f>
        <v>22</v>
      </c>
      <c r="F558" s="29" t="s">
        <v>12208</v>
      </c>
      <c r="G558" s="29" t="s">
        <v>632</v>
      </c>
      <c r="H558" s="30" t="s">
        <v>11624</v>
      </c>
      <c r="I558" s="30" t="s">
        <v>11587</v>
      </c>
      <c r="J558" s="30" t="s">
        <v>7220</v>
      </c>
      <c r="K558" s="30">
        <v>2</v>
      </c>
      <c r="L558" s="30" t="s">
        <v>12288</v>
      </c>
      <c r="M558" s="38">
        <v>14.7</v>
      </c>
      <c r="N558" s="3" t="s">
        <v>12227</v>
      </c>
      <c r="O558" s="38">
        <v>14.4</v>
      </c>
      <c r="P558" s="3" t="s">
        <v>12328</v>
      </c>
      <c r="Q558" s="38">
        <v>31.3</v>
      </c>
      <c r="R558" s="3" t="s">
        <v>12210</v>
      </c>
      <c r="S558" s="38">
        <v>2.3</v>
      </c>
      <c r="T558" s="3" t="s">
        <v>11619</v>
      </c>
      <c r="U558" s="38">
        <v>100</v>
      </c>
      <c r="V558" s="3" t="s">
        <v>42</v>
      </c>
      <c r="W558" s="38">
        <v>100</v>
      </c>
      <c r="X558" s="3" t="s">
        <v>45</v>
      </c>
      <c r="Y558" s="38">
        <v>1</v>
      </c>
      <c r="Z558" s="3" t="s">
        <v>11619</v>
      </c>
      <c r="AA558" s="3">
        <v>22.3</v>
      </c>
      <c r="AB558" s="3" t="s">
        <v>11748</v>
      </c>
      <c r="AC558" s="3">
        <v>1</v>
      </c>
      <c r="AD558" s="3" t="s">
        <v>11619</v>
      </c>
      <c r="AE558" s="45">
        <v>21.3</v>
      </c>
    </row>
    <row r="559" ht="29.1" customHeight="1" spans="1:31">
      <c r="A559" s="26" t="s">
        <v>12476</v>
      </c>
      <c r="B559" s="27" t="s">
        <v>634</v>
      </c>
      <c r="C559" s="28" t="s">
        <v>1024</v>
      </c>
      <c r="D559" s="27" t="s">
        <v>634</v>
      </c>
      <c r="E559" s="28" cm="1">
        <f ca="1" t="array" ref="E559">SUMPRODUCT(--ISNUMBER(SEARCH(MID(C559,ROW(INDIRECT("1:"&amp;LEN(C559))),1),全球排名!D557)))</f>
        <v>18</v>
      </c>
      <c r="F559" s="29" t="s">
        <v>11777</v>
      </c>
      <c r="G559" s="29" t="s">
        <v>117</v>
      </c>
      <c r="H559" s="30" t="s">
        <v>11567</v>
      </c>
      <c r="I559" s="30" t="s">
        <v>11587</v>
      </c>
      <c r="J559" s="30" t="s">
        <v>11568</v>
      </c>
      <c r="K559" s="30">
        <v>4</v>
      </c>
      <c r="L559" s="30" t="s">
        <v>11573</v>
      </c>
      <c r="M559" s="38">
        <v>5.8</v>
      </c>
      <c r="N559" s="3" t="s">
        <v>11949</v>
      </c>
      <c r="O559" s="38">
        <v>3.4</v>
      </c>
      <c r="P559" s="3" t="s">
        <v>11949</v>
      </c>
      <c r="Q559" s="38">
        <v>78.8</v>
      </c>
      <c r="R559" s="3" t="s">
        <v>11827</v>
      </c>
      <c r="S559" s="38">
        <v>18.3</v>
      </c>
      <c r="T559" s="3" t="s">
        <v>11980</v>
      </c>
      <c r="U559" s="38">
        <v>76</v>
      </c>
      <c r="V559" s="3" t="s">
        <v>12088</v>
      </c>
      <c r="W559" s="38">
        <v>23.9</v>
      </c>
      <c r="X559" s="3" t="s">
        <v>12013</v>
      </c>
      <c r="Y559" s="38">
        <v>27.2</v>
      </c>
      <c r="Z559" s="3" t="s">
        <v>12375</v>
      </c>
      <c r="AA559" s="3">
        <v>10.2</v>
      </c>
      <c r="AB559" s="3" t="s">
        <v>11619</v>
      </c>
      <c r="AC559" s="3">
        <v>15.9</v>
      </c>
      <c r="AD559" s="3" t="s">
        <v>12560</v>
      </c>
      <c r="AE559" s="45">
        <v>21.3</v>
      </c>
    </row>
    <row r="560" ht="29.1" customHeight="1" spans="1:31">
      <c r="A560" s="26" t="s">
        <v>12454</v>
      </c>
      <c r="B560" s="27" t="s">
        <v>634</v>
      </c>
      <c r="C560" s="28" t="s">
        <v>2049</v>
      </c>
      <c r="D560" s="27" t="s">
        <v>634</v>
      </c>
      <c r="E560" s="28" cm="1">
        <f ca="1" t="array" ref="E560">SUMPRODUCT(--ISNUMBER(SEARCH(MID(C560,ROW(INDIRECT("1:"&amp;LEN(C560))),1),全球排名!D558)))</f>
        <v>26</v>
      </c>
      <c r="F560" s="29" t="s">
        <v>11566</v>
      </c>
      <c r="G560" s="29" t="s">
        <v>40</v>
      </c>
      <c r="H560" s="30" t="s">
        <v>11571</v>
      </c>
      <c r="I560" s="30" t="s">
        <v>7183</v>
      </c>
      <c r="J560" s="30" t="s">
        <v>11568</v>
      </c>
      <c r="K560" s="30">
        <v>5</v>
      </c>
      <c r="L560" s="30" t="s">
        <v>11573</v>
      </c>
      <c r="M560" s="38">
        <v>10.8</v>
      </c>
      <c r="N560" s="3" t="s">
        <v>11949</v>
      </c>
      <c r="O560" s="38">
        <v>5.9</v>
      </c>
      <c r="P560" s="3" t="s">
        <v>11949</v>
      </c>
      <c r="Q560" s="38">
        <v>18.8</v>
      </c>
      <c r="R560" s="3" t="s">
        <v>12255</v>
      </c>
      <c r="S560" s="38">
        <v>33.7</v>
      </c>
      <c r="T560" s="3" t="s">
        <v>11959</v>
      </c>
      <c r="U560" s="38">
        <v>30.4</v>
      </c>
      <c r="V560" s="3" t="s">
        <v>12013</v>
      </c>
      <c r="W560" s="38">
        <v>8.2</v>
      </c>
      <c r="X560" s="3" t="s">
        <v>11619</v>
      </c>
      <c r="Y560" s="38">
        <v>42.6</v>
      </c>
      <c r="Z560" s="3" t="s">
        <v>11628</v>
      </c>
      <c r="AA560" s="3">
        <v>12.2</v>
      </c>
      <c r="AB560" s="3" t="s">
        <v>11619</v>
      </c>
      <c r="AC560" s="3">
        <v>79.1</v>
      </c>
      <c r="AD560" s="3" t="s">
        <v>11684</v>
      </c>
      <c r="AE560" s="45">
        <v>21.3</v>
      </c>
    </row>
    <row r="561" ht="29.1" customHeight="1" spans="1:31">
      <c r="A561" s="26" t="s">
        <v>12454</v>
      </c>
      <c r="B561" s="27" t="s">
        <v>12044</v>
      </c>
      <c r="C561" s="28" t="s">
        <v>12561</v>
      </c>
      <c r="D561" s="27" t="s">
        <v>12044</v>
      </c>
      <c r="E561" s="28" cm="1">
        <f ca="1" t="array" ref="E561">SUMPRODUCT(--ISNUMBER(SEARCH(MID(C561,ROW(INDIRECT("1:"&amp;LEN(C561))),1),全球排名!D559)))</f>
        <v>27</v>
      </c>
      <c r="F561" s="29" t="s">
        <v>11797</v>
      </c>
      <c r="G561" s="29" t="s">
        <v>572</v>
      </c>
      <c r="H561" s="30" t="s">
        <v>11592</v>
      </c>
      <c r="I561" s="30" t="s">
        <v>11572</v>
      </c>
      <c r="J561" s="30" t="s">
        <v>11568</v>
      </c>
      <c r="K561" s="30">
        <v>2</v>
      </c>
      <c r="L561" s="30" t="s">
        <v>11573</v>
      </c>
      <c r="M561" s="38">
        <v>28.9</v>
      </c>
      <c r="N561" s="3" t="s">
        <v>11789</v>
      </c>
      <c r="O561" s="38">
        <v>47.6</v>
      </c>
      <c r="P561" s="3" t="s">
        <v>11630</v>
      </c>
      <c r="Q561" s="38">
        <v>15.8</v>
      </c>
      <c r="R561" s="3" t="s">
        <v>11619</v>
      </c>
      <c r="S561" s="38">
        <v>2.8</v>
      </c>
      <c r="T561" s="3" t="s">
        <v>11619</v>
      </c>
      <c r="U561" s="38">
        <v>1.9</v>
      </c>
      <c r="V561" s="3" t="s">
        <v>11619</v>
      </c>
      <c r="W561" s="38">
        <v>2.1</v>
      </c>
      <c r="X561" s="3" t="s">
        <v>11619</v>
      </c>
      <c r="Y561" s="38">
        <v>24.3</v>
      </c>
      <c r="Z561" s="3" t="s">
        <v>12012</v>
      </c>
      <c r="AA561" s="3">
        <v>8.7</v>
      </c>
      <c r="AB561" s="3" t="s">
        <v>11619</v>
      </c>
      <c r="AC561" s="3">
        <v>31</v>
      </c>
      <c r="AD561" s="3" t="s">
        <v>11776</v>
      </c>
      <c r="AE561" s="45">
        <v>21.2</v>
      </c>
    </row>
    <row r="562" ht="29.1" customHeight="1" spans="1:31">
      <c r="A562" s="26" t="s">
        <v>12562</v>
      </c>
      <c r="B562" s="27" t="s">
        <v>955</v>
      </c>
      <c r="C562" s="28" t="s">
        <v>954</v>
      </c>
      <c r="D562" s="27" t="s">
        <v>955</v>
      </c>
      <c r="E562" s="28" cm="1">
        <f ca="1" t="array" ref="E562">SUMPRODUCT(--ISNUMBER(SEARCH(MID(C562,ROW(INDIRECT("1:"&amp;LEN(C562))),1),全球排名!D560)))</f>
        <v>31</v>
      </c>
      <c r="F562" s="29" t="s">
        <v>11566</v>
      </c>
      <c r="G562" s="29" t="s">
        <v>40</v>
      </c>
      <c r="H562" s="30" t="s">
        <v>11592</v>
      </c>
      <c r="I562" s="30" t="s">
        <v>11572</v>
      </c>
      <c r="J562" s="30" t="s">
        <v>7220</v>
      </c>
      <c r="K562" s="30">
        <v>4</v>
      </c>
      <c r="L562" s="30" t="s">
        <v>11573</v>
      </c>
      <c r="M562" s="38">
        <v>14.9</v>
      </c>
      <c r="N562" s="3" t="s">
        <v>11960</v>
      </c>
      <c r="O562" s="38">
        <v>35.4</v>
      </c>
      <c r="P562" s="3" t="s">
        <v>11673</v>
      </c>
      <c r="Q562" s="38">
        <v>12</v>
      </c>
      <c r="R562" s="3" t="s">
        <v>11619</v>
      </c>
      <c r="S562" s="38">
        <v>12.8</v>
      </c>
      <c r="T562" s="3" t="s">
        <v>11761</v>
      </c>
      <c r="U562" s="38">
        <v>21.1</v>
      </c>
      <c r="V562" s="3" t="s">
        <v>11964</v>
      </c>
      <c r="W562" s="38">
        <v>12.1</v>
      </c>
      <c r="X562" s="3" t="s">
        <v>12563</v>
      </c>
      <c r="Y562" s="38">
        <v>68.1</v>
      </c>
      <c r="Z562" s="3" t="s">
        <v>288</v>
      </c>
      <c r="AA562" s="3">
        <v>14.2</v>
      </c>
      <c r="AB562" s="3" t="s">
        <v>11829</v>
      </c>
      <c r="AC562" s="3">
        <v>39</v>
      </c>
      <c r="AD562" s="3" t="s">
        <v>12014</v>
      </c>
      <c r="AE562" s="45">
        <v>21.1</v>
      </c>
    </row>
    <row r="563" ht="29.1" customHeight="1" spans="1:31">
      <c r="A563" s="26" t="s">
        <v>10137</v>
      </c>
      <c r="B563" s="27" t="s">
        <v>955</v>
      </c>
      <c r="C563" s="28" t="s">
        <v>12564</v>
      </c>
      <c r="D563" s="27" t="s">
        <v>955</v>
      </c>
      <c r="E563" s="28" cm="1">
        <f ca="1" t="array" ref="E563">SUMPRODUCT(--ISNUMBER(SEARCH(MID(C563,ROW(INDIRECT("1:"&amp;LEN(C563))),1),全球排名!D561)))</f>
        <v>28</v>
      </c>
      <c r="F563" s="29" t="s">
        <v>11797</v>
      </c>
      <c r="G563" s="29" t="s">
        <v>572</v>
      </c>
      <c r="H563" s="30" t="s">
        <v>11624</v>
      </c>
      <c r="I563" s="30" t="s">
        <v>11587</v>
      </c>
      <c r="J563" s="30" t="s">
        <v>7220</v>
      </c>
      <c r="K563" s="30">
        <v>2</v>
      </c>
      <c r="L563" s="30" t="s">
        <v>12288</v>
      </c>
      <c r="M563" s="38">
        <v>5</v>
      </c>
      <c r="N563" s="3" t="s">
        <v>11949</v>
      </c>
      <c r="O563" s="38">
        <v>14.8</v>
      </c>
      <c r="P563" s="3" t="s">
        <v>12347</v>
      </c>
      <c r="Q563" s="38">
        <v>84.3</v>
      </c>
      <c r="R563" s="3" t="s">
        <v>2228</v>
      </c>
      <c r="S563" s="38">
        <v>1.7</v>
      </c>
      <c r="T563" s="3" t="s">
        <v>11619</v>
      </c>
      <c r="U563" s="38">
        <v>75.2</v>
      </c>
      <c r="V563" s="3" t="s">
        <v>12193</v>
      </c>
      <c r="W563" s="38">
        <v>88.4</v>
      </c>
      <c r="X563" s="3" t="s">
        <v>11600</v>
      </c>
      <c r="Y563" s="38">
        <v>1</v>
      </c>
      <c r="Z563" s="3" t="s">
        <v>11619</v>
      </c>
      <c r="AA563" s="3">
        <v>9.1</v>
      </c>
      <c r="AB563" s="3" t="s">
        <v>11619</v>
      </c>
      <c r="AC563" s="3">
        <v>1</v>
      </c>
      <c r="AD563" s="3" t="s">
        <v>11619</v>
      </c>
      <c r="AE563" s="45">
        <v>21.1</v>
      </c>
    </row>
    <row r="564" ht="29.1" customHeight="1" spans="1:31">
      <c r="A564" s="26" t="s">
        <v>12349</v>
      </c>
      <c r="B564" s="27" t="s">
        <v>955</v>
      </c>
      <c r="C564" s="28" t="s">
        <v>2799</v>
      </c>
      <c r="D564" s="27" t="s">
        <v>955</v>
      </c>
      <c r="E564" s="28" cm="1">
        <f ca="1" t="array" ref="E564">SUMPRODUCT(--ISNUMBER(SEARCH(MID(C564,ROW(INDIRECT("1:"&amp;LEN(C564))),1),全球排名!D562)))</f>
        <v>15</v>
      </c>
      <c r="F564" s="29" t="s">
        <v>11968</v>
      </c>
      <c r="G564" s="29" t="s">
        <v>405</v>
      </c>
      <c r="H564" s="30" t="s">
        <v>11624</v>
      </c>
      <c r="I564" s="30" t="s">
        <v>11720</v>
      </c>
      <c r="J564" s="30" t="s">
        <v>10137</v>
      </c>
      <c r="K564" s="30">
        <v>3</v>
      </c>
      <c r="L564" s="30" t="s">
        <v>11573</v>
      </c>
      <c r="M564" s="38">
        <v>6.5</v>
      </c>
      <c r="N564" s="3" t="s">
        <v>11949</v>
      </c>
      <c r="O564" s="38">
        <v>4.6</v>
      </c>
      <c r="P564" s="3" t="s">
        <v>11949</v>
      </c>
      <c r="Q564" s="38">
        <v>15.6</v>
      </c>
      <c r="R564" s="3" t="s">
        <v>11619</v>
      </c>
      <c r="S564" s="38">
        <v>79.3</v>
      </c>
      <c r="T564" s="3" t="s">
        <v>11702</v>
      </c>
      <c r="U564" s="38">
        <v>5</v>
      </c>
      <c r="V564" s="3" t="s">
        <v>11619</v>
      </c>
      <c r="W564" s="38">
        <v>7.9</v>
      </c>
      <c r="X564" s="3" t="s">
        <v>11619</v>
      </c>
      <c r="Y564" s="38">
        <v>4.1</v>
      </c>
      <c r="Z564" s="3" t="s">
        <v>11619</v>
      </c>
      <c r="AA564" s="3">
        <v>5.5</v>
      </c>
      <c r="AB564" s="3" t="s">
        <v>11619</v>
      </c>
      <c r="AC564" s="3">
        <v>1.1</v>
      </c>
      <c r="AD564" s="3" t="s">
        <v>11619</v>
      </c>
      <c r="AE564" s="45">
        <v>21.1</v>
      </c>
    </row>
    <row r="565" ht="29.1" customHeight="1" spans="1:31">
      <c r="A565" s="26" t="s">
        <v>12446</v>
      </c>
      <c r="B565" s="27" t="s">
        <v>955</v>
      </c>
      <c r="C565" s="28" t="s">
        <v>12565</v>
      </c>
      <c r="D565" s="27" t="s">
        <v>955</v>
      </c>
      <c r="E565" s="28" cm="1">
        <f ca="1" t="array" ref="E565">SUMPRODUCT(--ISNUMBER(SEARCH(MID(C565,ROW(INDIRECT("1:"&amp;LEN(C565))),1),全球排名!D563)))</f>
        <v>29</v>
      </c>
      <c r="F565" s="29" t="s">
        <v>11632</v>
      </c>
      <c r="G565" s="29" t="s">
        <v>11633</v>
      </c>
      <c r="H565" s="30" t="s">
        <v>11571</v>
      </c>
      <c r="I565" s="30" t="s">
        <v>11587</v>
      </c>
      <c r="J565" s="30" t="s">
        <v>11568</v>
      </c>
      <c r="K565" s="30">
        <v>4</v>
      </c>
      <c r="L565" s="30" t="s">
        <v>11573</v>
      </c>
      <c r="M565" s="38">
        <v>23.7</v>
      </c>
      <c r="N565" s="3" t="s">
        <v>11931</v>
      </c>
      <c r="O565" s="38">
        <v>40.4</v>
      </c>
      <c r="P565" s="3" t="s">
        <v>12261</v>
      </c>
      <c r="Q565" s="38">
        <v>17.2</v>
      </c>
      <c r="R565" s="3" t="s">
        <v>11619</v>
      </c>
      <c r="S565" s="38">
        <v>8</v>
      </c>
      <c r="T565" s="3" t="s">
        <v>11619</v>
      </c>
      <c r="U565" s="38">
        <v>7</v>
      </c>
      <c r="V565" s="3" t="s">
        <v>11619</v>
      </c>
      <c r="W565" s="38">
        <v>5.3</v>
      </c>
      <c r="X565" s="3" t="s">
        <v>11619</v>
      </c>
      <c r="Y565" s="38">
        <v>1.5</v>
      </c>
      <c r="Z565" s="3" t="s">
        <v>11619</v>
      </c>
      <c r="AA565" s="3">
        <v>62.4</v>
      </c>
      <c r="AB565" s="3" t="s">
        <v>11969</v>
      </c>
      <c r="AC565" s="3">
        <v>18.2</v>
      </c>
      <c r="AD565" s="3" t="s">
        <v>12507</v>
      </c>
      <c r="AE565" s="45">
        <v>21.1</v>
      </c>
    </row>
    <row r="566" ht="29.1" customHeight="1" spans="1:31">
      <c r="A566" s="26" t="s">
        <v>12286</v>
      </c>
      <c r="B566" s="27" t="s">
        <v>955</v>
      </c>
      <c r="C566" s="28" t="s">
        <v>10664</v>
      </c>
      <c r="D566" s="27" t="s">
        <v>955</v>
      </c>
      <c r="E566" s="28" cm="1">
        <f ca="1" t="array" ref="E566">SUMPRODUCT(--ISNUMBER(SEARCH(MID(C566,ROW(INDIRECT("1:"&amp;LEN(C566))),1),全球排名!D564)))</f>
        <v>34</v>
      </c>
      <c r="F566" s="29" t="s">
        <v>12234</v>
      </c>
      <c r="G566" s="29" t="s">
        <v>545</v>
      </c>
      <c r="H566" s="30" t="s">
        <v>11624</v>
      </c>
      <c r="I566" s="30" t="s">
        <v>11587</v>
      </c>
      <c r="J566" s="30" t="s">
        <v>11568</v>
      </c>
      <c r="K566" s="30">
        <v>4</v>
      </c>
      <c r="L566" s="30" t="s">
        <v>11573</v>
      </c>
      <c r="M566" s="38">
        <v>6.1</v>
      </c>
      <c r="N566" s="3" t="s">
        <v>11949</v>
      </c>
      <c r="O566" s="38">
        <v>7.9</v>
      </c>
      <c r="P566" s="3" t="s">
        <v>11949</v>
      </c>
      <c r="Q566" s="38">
        <v>99</v>
      </c>
      <c r="R566" s="3" t="s">
        <v>11582</v>
      </c>
      <c r="S566" s="38">
        <v>12.9</v>
      </c>
      <c r="T566" s="3" t="s">
        <v>12566</v>
      </c>
      <c r="U566" s="38">
        <v>27.8</v>
      </c>
      <c r="V566" s="3" t="s">
        <v>12118</v>
      </c>
      <c r="W566" s="38">
        <v>71.9</v>
      </c>
      <c r="X566" s="3" t="s">
        <v>11703</v>
      </c>
      <c r="Y566" s="38">
        <v>3.2</v>
      </c>
      <c r="Z566" s="3" t="s">
        <v>11619</v>
      </c>
      <c r="AA566" s="3">
        <v>10.1</v>
      </c>
      <c r="AB566" s="3" t="s">
        <v>11619</v>
      </c>
      <c r="AC566" s="3">
        <v>1.3</v>
      </c>
      <c r="AD566" s="3" t="s">
        <v>11619</v>
      </c>
      <c r="AE566" s="45">
        <v>21.1</v>
      </c>
    </row>
    <row r="567" ht="29.1" customHeight="1" spans="1:31">
      <c r="A567" s="26" t="s">
        <v>12454</v>
      </c>
      <c r="B567" s="27" t="s">
        <v>817</v>
      </c>
      <c r="C567" s="28" t="s">
        <v>816</v>
      </c>
      <c r="D567" s="27" t="s">
        <v>817</v>
      </c>
      <c r="E567" s="28" cm="1">
        <f ca="1" t="array" ref="E567">SUMPRODUCT(--ISNUMBER(SEARCH(MID(C567,ROW(INDIRECT("1:"&amp;LEN(C567))),1),全球排名!D565)))</f>
        <v>19</v>
      </c>
      <c r="F567" s="29" t="s">
        <v>11632</v>
      </c>
      <c r="G567" s="29" t="s">
        <v>11633</v>
      </c>
      <c r="H567" s="30" t="s">
        <v>11592</v>
      </c>
      <c r="I567" s="30" t="s">
        <v>7183</v>
      </c>
      <c r="J567" s="30" t="s">
        <v>11568</v>
      </c>
      <c r="K567" s="30">
        <v>4</v>
      </c>
      <c r="L567" s="30" t="s">
        <v>11573</v>
      </c>
      <c r="M567" s="38">
        <v>8.4</v>
      </c>
      <c r="N567" s="3" t="s">
        <v>11949</v>
      </c>
      <c r="O567" s="38">
        <v>3.8</v>
      </c>
      <c r="P567" s="3" t="s">
        <v>11949</v>
      </c>
      <c r="Q567" s="38">
        <v>13.2</v>
      </c>
      <c r="R567" s="3" t="s">
        <v>11619</v>
      </c>
      <c r="S567" s="38">
        <v>70.4</v>
      </c>
      <c r="T567" s="3" t="s">
        <v>11870</v>
      </c>
      <c r="U567" s="38">
        <v>14.7</v>
      </c>
      <c r="V567" s="3" t="s">
        <v>12026</v>
      </c>
      <c r="W567" s="38">
        <v>2.2</v>
      </c>
      <c r="X567" s="3" t="s">
        <v>11619</v>
      </c>
      <c r="Y567" s="38">
        <v>11.4</v>
      </c>
      <c r="Z567" s="3" t="s">
        <v>11917</v>
      </c>
      <c r="AA567" s="3">
        <v>13.6</v>
      </c>
      <c r="AB567" s="3" t="s">
        <v>12133</v>
      </c>
      <c r="AC567" s="3">
        <v>10.3</v>
      </c>
      <c r="AD567" s="3" t="s">
        <v>12567</v>
      </c>
      <c r="AE567" s="45">
        <v>21</v>
      </c>
    </row>
    <row r="568" ht="29.1" customHeight="1" spans="1:31">
      <c r="A568" s="26" t="s">
        <v>12454</v>
      </c>
      <c r="B568" s="27" t="s">
        <v>817</v>
      </c>
      <c r="C568" s="28" t="s">
        <v>2101</v>
      </c>
      <c r="D568" s="27" t="s">
        <v>817</v>
      </c>
      <c r="E568" s="28" cm="1">
        <f ca="1" t="array" ref="E568">SUMPRODUCT(--ISNUMBER(SEARCH(MID(C568,ROW(INDIRECT("1:"&amp;LEN(C568))),1),全球排名!D566)))</f>
        <v>18</v>
      </c>
      <c r="F568" s="29" t="s">
        <v>11570</v>
      </c>
      <c r="G568" s="29" t="s">
        <v>36</v>
      </c>
      <c r="H568" s="30" t="s">
        <v>11571</v>
      </c>
      <c r="I568" s="30" t="s">
        <v>11572</v>
      </c>
      <c r="J568" s="30" t="s">
        <v>7220</v>
      </c>
      <c r="K568" s="30">
        <v>5</v>
      </c>
      <c r="L568" s="30" t="s">
        <v>11573</v>
      </c>
      <c r="M568" s="38">
        <v>9</v>
      </c>
      <c r="N568" s="3" t="s">
        <v>11949</v>
      </c>
      <c r="O568" s="38">
        <v>12.1</v>
      </c>
      <c r="P568" s="3" t="s">
        <v>11949</v>
      </c>
      <c r="Q568" s="38">
        <v>12.2</v>
      </c>
      <c r="R568" s="3" t="s">
        <v>11619</v>
      </c>
      <c r="S568" s="38">
        <v>29.1</v>
      </c>
      <c r="T568" s="3" t="s">
        <v>11955</v>
      </c>
      <c r="U568" s="38">
        <v>51.3</v>
      </c>
      <c r="V568" s="3" t="s">
        <v>11877</v>
      </c>
      <c r="W568" s="38">
        <v>38.9</v>
      </c>
      <c r="X568" s="3" t="s">
        <v>11877</v>
      </c>
      <c r="Y568" s="38">
        <v>45.4</v>
      </c>
      <c r="Z568" s="3" t="s">
        <v>11908</v>
      </c>
      <c r="AA568" s="3">
        <v>11.2</v>
      </c>
      <c r="AB568" s="3" t="s">
        <v>11619</v>
      </c>
      <c r="AC568" s="3">
        <v>45</v>
      </c>
      <c r="AD568" s="3" t="s">
        <v>2042</v>
      </c>
      <c r="AE568" s="45">
        <v>21</v>
      </c>
    </row>
    <row r="569" ht="29.1" customHeight="1" spans="1:31">
      <c r="A569" s="26" t="s">
        <v>12454</v>
      </c>
      <c r="B569" s="27" t="s">
        <v>2145</v>
      </c>
      <c r="C569" s="28" t="s">
        <v>10335</v>
      </c>
      <c r="D569" s="27" t="s">
        <v>2145</v>
      </c>
      <c r="E569" s="28" cm="1">
        <f ca="1" t="array" ref="E569">SUMPRODUCT(--ISNUMBER(SEARCH(MID(C569,ROW(INDIRECT("1:"&amp;LEN(C569))),1),全球排名!D567)))</f>
        <v>23</v>
      </c>
      <c r="F569" s="29" t="s">
        <v>12447</v>
      </c>
      <c r="G569" s="29" t="s">
        <v>2624</v>
      </c>
      <c r="H569" s="30" t="s">
        <v>11571</v>
      </c>
      <c r="I569" s="30" t="s">
        <v>11572</v>
      </c>
      <c r="J569" s="30" t="s">
        <v>7103</v>
      </c>
      <c r="K569" s="30">
        <v>5</v>
      </c>
      <c r="L569" s="30" t="s">
        <v>11569</v>
      </c>
      <c r="M569" s="38">
        <v>19.7</v>
      </c>
      <c r="N569" s="3" t="s">
        <v>11773</v>
      </c>
      <c r="O569" s="38">
        <v>57.9</v>
      </c>
      <c r="P569" s="3" t="s">
        <v>11644</v>
      </c>
      <c r="Q569" s="38">
        <v>29</v>
      </c>
      <c r="R569" s="3" t="s">
        <v>12192</v>
      </c>
      <c r="S569" s="38">
        <v>1.7</v>
      </c>
      <c r="T569" s="3" t="s">
        <v>11619</v>
      </c>
      <c r="U569" s="38">
        <v>3.3</v>
      </c>
      <c r="V569" s="3" t="s">
        <v>11619</v>
      </c>
      <c r="W569" s="38">
        <v>2.7</v>
      </c>
      <c r="X569" s="3" t="s">
        <v>11619</v>
      </c>
      <c r="Y569" s="38">
        <v>1.1</v>
      </c>
      <c r="Z569" s="3" t="s">
        <v>11619</v>
      </c>
      <c r="AA569" s="3">
        <v>54.6</v>
      </c>
      <c r="AB569" s="3" t="s">
        <v>263</v>
      </c>
      <c r="AC569" s="3">
        <v>1.7</v>
      </c>
      <c r="AD569" s="3" t="s">
        <v>11619</v>
      </c>
      <c r="AE569" s="45">
        <v>20.9</v>
      </c>
    </row>
    <row r="570" ht="29.1" customHeight="1" spans="1:31">
      <c r="A570" s="26" t="s">
        <v>12517</v>
      </c>
      <c r="B570" s="27" t="s">
        <v>2145</v>
      </c>
      <c r="C570" s="28" t="s">
        <v>12568</v>
      </c>
      <c r="D570" s="27" t="s">
        <v>2145</v>
      </c>
      <c r="E570" s="28" cm="1">
        <f ca="1" t="array" ref="E570">SUMPRODUCT(--ISNUMBER(SEARCH(MID(C570,ROW(INDIRECT("1:"&amp;LEN(C570))),1),全球排名!D568)))</f>
        <v>19</v>
      </c>
      <c r="F570" s="29" t="s">
        <v>11586</v>
      </c>
      <c r="G570" s="29" t="s">
        <v>113</v>
      </c>
      <c r="H570" s="30" t="s">
        <v>11567</v>
      </c>
      <c r="I570" s="30" t="s">
        <v>7183</v>
      </c>
      <c r="J570" s="30" t="s">
        <v>11568</v>
      </c>
      <c r="K570" s="30">
        <v>5</v>
      </c>
      <c r="L570" s="30" t="s">
        <v>11573</v>
      </c>
      <c r="M570" s="38">
        <v>10.7</v>
      </c>
      <c r="N570" s="3" t="s">
        <v>11949</v>
      </c>
      <c r="O570" s="38">
        <v>3.8</v>
      </c>
      <c r="P570" s="3" t="s">
        <v>11949</v>
      </c>
      <c r="Q570" s="38">
        <v>5.3</v>
      </c>
      <c r="R570" s="3" t="s">
        <v>11619</v>
      </c>
      <c r="S570" s="38">
        <v>38.8</v>
      </c>
      <c r="T570" s="3" t="s">
        <v>11662</v>
      </c>
      <c r="U570" s="38">
        <v>100</v>
      </c>
      <c r="V570" s="3" t="s">
        <v>11647</v>
      </c>
      <c r="W570" s="38">
        <v>45.4</v>
      </c>
      <c r="X570" s="3" t="s">
        <v>11747</v>
      </c>
      <c r="Y570" s="38">
        <v>8.9</v>
      </c>
      <c r="Z570" s="3" t="s">
        <v>11619</v>
      </c>
      <c r="AA570" s="3">
        <v>20.4</v>
      </c>
      <c r="AB570" s="3" t="s">
        <v>12358</v>
      </c>
      <c r="AC570" s="3">
        <v>5.2</v>
      </c>
      <c r="AD570" s="3" t="s">
        <v>11619</v>
      </c>
      <c r="AE570" s="45">
        <v>20.9</v>
      </c>
    </row>
    <row r="571" ht="29.1" customHeight="1" spans="1:31">
      <c r="A571" s="26" t="s">
        <v>12446</v>
      </c>
      <c r="B571" s="27" t="s">
        <v>2145</v>
      </c>
      <c r="C571" s="28" t="s">
        <v>2144</v>
      </c>
      <c r="D571" s="27" t="s">
        <v>2145</v>
      </c>
      <c r="E571" s="28" cm="1">
        <f ca="1" t="array" ref="E571">SUMPRODUCT(--ISNUMBER(SEARCH(MID(C571,ROW(INDIRECT("1:"&amp;LEN(C571))),1),全球排名!D569)))</f>
        <v>26</v>
      </c>
      <c r="F571" s="29" t="s">
        <v>11566</v>
      </c>
      <c r="G571" s="29" t="s">
        <v>40</v>
      </c>
      <c r="H571" s="30" t="s">
        <v>11592</v>
      </c>
      <c r="I571" s="30" t="s">
        <v>7183</v>
      </c>
      <c r="J571" s="30" t="s">
        <v>11568</v>
      </c>
      <c r="K571" s="30">
        <v>4</v>
      </c>
      <c r="L571" s="30" t="s">
        <v>11573</v>
      </c>
      <c r="M571" s="38">
        <v>13.2</v>
      </c>
      <c r="N571" s="3" t="s">
        <v>11949</v>
      </c>
      <c r="O571" s="38">
        <v>10.2</v>
      </c>
      <c r="P571" s="3" t="s">
        <v>11949</v>
      </c>
      <c r="Q571" s="38">
        <v>7.9</v>
      </c>
      <c r="R571" s="3" t="s">
        <v>11619</v>
      </c>
      <c r="S571" s="38">
        <v>36.6</v>
      </c>
      <c r="T571" s="3" t="s">
        <v>1998</v>
      </c>
      <c r="U571" s="38">
        <v>30.7</v>
      </c>
      <c r="V571" s="3" t="s">
        <v>11879</v>
      </c>
      <c r="W571" s="38">
        <v>13.8</v>
      </c>
      <c r="X571" s="3" t="s">
        <v>11989</v>
      </c>
      <c r="Y571" s="38">
        <v>57.8</v>
      </c>
      <c r="Z571" s="3" t="s">
        <v>234</v>
      </c>
      <c r="AA571" s="3">
        <v>10.6</v>
      </c>
      <c r="AB571" s="3" t="s">
        <v>11619</v>
      </c>
      <c r="AC571" s="3">
        <v>34.9</v>
      </c>
      <c r="AD571" s="3" t="s">
        <v>12475</v>
      </c>
      <c r="AE571" s="45">
        <v>20.9</v>
      </c>
    </row>
    <row r="572" ht="29.1" customHeight="1" spans="1:31">
      <c r="A572" s="26" t="s">
        <v>12427</v>
      </c>
      <c r="B572" s="27" t="s">
        <v>761</v>
      </c>
      <c r="C572" s="28" t="s">
        <v>760</v>
      </c>
      <c r="D572" s="27" t="s">
        <v>761</v>
      </c>
      <c r="E572" s="28" cm="1">
        <f ca="1" t="array" ref="E572">SUMPRODUCT(--ISNUMBER(SEARCH(MID(C572,ROW(INDIRECT("1:"&amp;LEN(C572))),1),全球排名!D570)))</f>
        <v>13</v>
      </c>
      <c r="F572" s="29" t="s">
        <v>8491</v>
      </c>
      <c r="G572" s="29" t="s">
        <v>121</v>
      </c>
      <c r="H572" s="30" t="s">
        <v>11624</v>
      </c>
      <c r="I572" s="30" t="s">
        <v>11587</v>
      </c>
      <c r="J572" s="30" t="s">
        <v>11568</v>
      </c>
      <c r="K572" s="30">
        <v>3</v>
      </c>
      <c r="L572" s="30" t="s">
        <v>11569</v>
      </c>
      <c r="M572" s="38">
        <v>4.7</v>
      </c>
      <c r="N572" s="3" t="s">
        <v>11949</v>
      </c>
      <c r="O572" s="38">
        <v>5.2</v>
      </c>
      <c r="P572" s="3" t="s">
        <v>11949</v>
      </c>
      <c r="Q572" s="38">
        <v>44.1</v>
      </c>
      <c r="R572" s="3" t="s">
        <v>11811</v>
      </c>
      <c r="S572" s="38">
        <v>22.8</v>
      </c>
      <c r="T572" s="3" t="s">
        <v>11700</v>
      </c>
      <c r="U572" s="38">
        <v>87.7</v>
      </c>
      <c r="V572" s="3" t="s">
        <v>2407</v>
      </c>
      <c r="W572" s="38">
        <v>93.6</v>
      </c>
      <c r="X572" s="3" t="s">
        <v>11599</v>
      </c>
      <c r="Y572" s="38">
        <v>1.1</v>
      </c>
      <c r="Z572" s="3" t="s">
        <v>11619</v>
      </c>
      <c r="AA572" s="3">
        <v>11.7</v>
      </c>
      <c r="AB572" s="3" t="s">
        <v>11619</v>
      </c>
      <c r="AC572" s="3">
        <v>1.1</v>
      </c>
      <c r="AD572" s="3" t="s">
        <v>11619</v>
      </c>
      <c r="AE572" s="45">
        <v>20.8</v>
      </c>
    </row>
    <row r="573" ht="29.1" customHeight="1" spans="1:31">
      <c r="A573" s="26" t="s">
        <v>12446</v>
      </c>
      <c r="B573" s="27" t="s">
        <v>761</v>
      </c>
      <c r="C573" s="28" t="s">
        <v>1318</v>
      </c>
      <c r="D573" s="27" t="s">
        <v>761</v>
      </c>
      <c r="E573" s="28" cm="1">
        <f ca="1" t="array" ref="E573">SUMPRODUCT(--ISNUMBER(SEARCH(MID(C573,ROW(INDIRECT("1:"&amp;LEN(C573))),1),全球排名!D571)))</f>
        <v>27</v>
      </c>
      <c r="F573" s="29" t="s">
        <v>11807</v>
      </c>
      <c r="G573" s="29" t="s">
        <v>471</v>
      </c>
      <c r="H573" s="30" t="s">
        <v>11567</v>
      </c>
      <c r="I573" s="30" t="s">
        <v>7183</v>
      </c>
      <c r="J573" s="30" t="s">
        <v>7220</v>
      </c>
      <c r="K573" s="30">
        <v>4</v>
      </c>
      <c r="L573" s="30" t="s">
        <v>11573</v>
      </c>
      <c r="M573" s="38">
        <v>19.5</v>
      </c>
      <c r="N573" s="3" t="s">
        <v>11682</v>
      </c>
      <c r="O573" s="38">
        <v>39</v>
      </c>
      <c r="P573" s="3" t="s">
        <v>2469</v>
      </c>
      <c r="Q573" s="38">
        <v>19.7</v>
      </c>
      <c r="R573" s="3" t="s">
        <v>12432</v>
      </c>
      <c r="S573" s="38">
        <v>2.7</v>
      </c>
      <c r="T573" s="3" t="s">
        <v>11619</v>
      </c>
      <c r="U573" s="38">
        <v>27.1</v>
      </c>
      <c r="V573" s="3" t="s">
        <v>12247</v>
      </c>
      <c r="W573" s="38">
        <v>23.5</v>
      </c>
      <c r="X573" s="3" t="s">
        <v>12015</v>
      </c>
      <c r="Y573" s="38">
        <v>1</v>
      </c>
      <c r="Z573" s="3" t="s">
        <v>11619</v>
      </c>
      <c r="AA573" s="3">
        <v>81</v>
      </c>
      <c r="AB573" s="3" t="s">
        <v>11651</v>
      </c>
      <c r="AC573" s="3">
        <v>1.9</v>
      </c>
      <c r="AD573" s="3" t="s">
        <v>11619</v>
      </c>
      <c r="AE573" s="45">
        <v>20.8</v>
      </c>
    </row>
    <row r="574" ht="29.1" customHeight="1" spans="1:31">
      <c r="A574" s="26" t="s">
        <v>12562</v>
      </c>
      <c r="B574" s="27" t="s">
        <v>761</v>
      </c>
      <c r="C574" s="28" t="s">
        <v>12569</v>
      </c>
      <c r="D574" s="27" t="s">
        <v>761</v>
      </c>
      <c r="E574" s="28" cm="1">
        <f ca="1" t="array" ref="E574">SUMPRODUCT(--ISNUMBER(SEARCH(MID(C574,ROW(INDIRECT("1:"&amp;LEN(C574))),1),全球排名!D572)))</f>
        <v>17</v>
      </c>
      <c r="F574" s="29" t="s">
        <v>11915</v>
      </c>
      <c r="G574" s="29" t="s">
        <v>883</v>
      </c>
      <c r="H574" s="30" t="s">
        <v>11567</v>
      </c>
      <c r="I574" s="30" t="s">
        <v>11587</v>
      </c>
      <c r="J574" s="30" t="s">
        <v>11568</v>
      </c>
      <c r="K574" s="30">
        <v>3</v>
      </c>
      <c r="L574" s="30" t="s">
        <v>11569</v>
      </c>
      <c r="M574" s="38">
        <v>19.1</v>
      </c>
      <c r="N574" s="3" t="s">
        <v>12073</v>
      </c>
      <c r="O574" s="38">
        <v>73.5</v>
      </c>
      <c r="P574" s="3" t="s">
        <v>321</v>
      </c>
      <c r="Q574" s="38">
        <v>4.2</v>
      </c>
      <c r="R574" s="3" t="s">
        <v>11619</v>
      </c>
      <c r="S574" s="38">
        <v>4.4</v>
      </c>
      <c r="T574" s="3" t="s">
        <v>11619</v>
      </c>
      <c r="U574" s="38">
        <v>37.7</v>
      </c>
      <c r="V574" s="3" t="s">
        <v>11664</v>
      </c>
      <c r="W574" s="38">
        <v>4.2</v>
      </c>
      <c r="X574" s="3" t="s">
        <v>11619</v>
      </c>
      <c r="Y574" s="38">
        <v>1.2</v>
      </c>
      <c r="Z574" s="3" t="s">
        <v>11619</v>
      </c>
      <c r="AA574" s="3">
        <v>13.7</v>
      </c>
      <c r="AB574" s="3" t="s">
        <v>12086</v>
      </c>
      <c r="AC574" s="3">
        <v>1.1</v>
      </c>
      <c r="AD574" s="3" t="s">
        <v>11619</v>
      </c>
      <c r="AE574" s="45">
        <v>20.8</v>
      </c>
    </row>
    <row r="575" ht="29.1" customHeight="1" spans="1:31">
      <c r="A575" s="26" t="s">
        <v>12454</v>
      </c>
      <c r="B575" s="27" t="s">
        <v>761</v>
      </c>
      <c r="C575" s="28" t="s">
        <v>1927</v>
      </c>
      <c r="D575" s="27" t="s">
        <v>761</v>
      </c>
      <c r="E575" s="28" cm="1">
        <f ca="1" t="array" ref="E575">SUMPRODUCT(--ISNUMBER(SEARCH(MID(C575,ROW(INDIRECT("1:"&amp;LEN(C575))),1),全球排名!D573)))</f>
        <v>21</v>
      </c>
      <c r="F575" s="29" t="s">
        <v>11570</v>
      </c>
      <c r="G575" s="29" t="s">
        <v>36</v>
      </c>
      <c r="H575" s="30" t="s">
        <v>11571</v>
      </c>
      <c r="I575" s="30" t="s">
        <v>7183</v>
      </c>
      <c r="J575" s="30" t="s">
        <v>11568</v>
      </c>
      <c r="K575" s="30">
        <v>3</v>
      </c>
      <c r="L575" s="30" t="s">
        <v>11573</v>
      </c>
      <c r="M575" s="38">
        <v>12.5</v>
      </c>
      <c r="N575" s="3" t="s">
        <v>11949</v>
      </c>
      <c r="O575" s="38">
        <v>15</v>
      </c>
      <c r="P575" s="3" t="s">
        <v>11834</v>
      </c>
      <c r="Q575" s="38">
        <v>6.7</v>
      </c>
      <c r="R575" s="3" t="s">
        <v>11619</v>
      </c>
      <c r="S575" s="38">
        <v>20.9</v>
      </c>
      <c r="T575" s="3" t="s">
        <v>11810</v>
      </c>
      <c r="U575" s="38">
        <v>65.1</v>
      </c>
      <c r="V575" s="3" t="s">
        <v>11972</v>
      </c>
      <c r="W575" s="38">
        <v>79.4</v>
      </c>
      <c r="X575" s="3" t="s">
        <v>11596</v>
      </c>
      <c r="Y575" s="38">
        <v>41.2</v>
      </c>
      <c r="Z575" s="3" t="s">
        <v>12409</v>
      </c>
      <c r="AA575" s="3">
        <v>9</v>
      </c>
      <c r="AB575" s="3" t="s">
        <v>11619</v>
      </c>
      <c r="AC575" s="3">
        <v>7.3</v>
      </c>
      <c r="AD575" s="3" t="s">
        <v>11619</v>
      </c>
      <c r="AE575" s="45">
        <v>20.8</v>
      </c>
    </row>
    <row r="576" ht="29.1" customHeight="1" spans="1:31">
      <c r="A576" s="26" t="s">
        <v>12446</v>
      </c>
      <c r="B576" s="27" t="s">
        <v>808</v>
      </c>
      <c r="C576" s="28" t="s">
        <v>807</v>
      </c>
      <c r="D576" s="27" t="s">
        <v>808</v>
      </c>
      <c r="E576" s="28" cm="1">
        <f ca="1" t="array" ref="E576">SUMPRODUCT(--ISNUMBER(SEARCH(MID(C576,ROW(INDIRECT("1:"&amp;LEN(C576))),1),全球排名!D574)))</f>
        <v>17</v>
      </c>
      <c r="F576" s="29" t="s">
        <v>12168</v>
      </c>
      <c r="G576" s="29" t="s">
        <v>497</v>
      </c>
      <c r="H576" s="30" t="s">
        <v>11592</v>
      </c>
      <c r="I576" s="30" t="s">
        <v>11572</v>
      </c>
      <c r="J576" s="30" t="s">
        <v>7220</v>
      </c>
      <c r="K576" s="30">
        <v>4</v>
      </c>
      <c r="L576" s="30" t="s">
        <v>11573</v>
      </c>
      <c r="M576" s="38">
        <v>33.8</v>
      </c>
      <c r="N576" s="3" t="s">
        <v>12157</v>
      </c>
      <c r="O576" s="38">
        <v>19.3</v>
      </c>
      <c r="P576" s="3" t="s">
        <v>12302</v>
      </c>
      <c r="Q576" s="38">
        <v>16.4</v>
      </c>
      <c r="R576" s="3" t="s">
        <v>11619</v>
      </c>
      <c r="S576" s="38">
        <v>3.9</v>
      </c>
      <c r="T576" s="3" t="s">
        <v>11619</v>
      </c>
      <c r="U576" s="38">
        <v>5.1</v>
      </c>
      <c r="V576" s="3" t="s">
        <v>11619</v>
      </c>
      <c r="W576" s="38">
        <v>4.1</v>
      </c>
      <c r="X576" s="3" t="s">
        <v>11619</v>
      </c>
      <c r="Y576" s="38">
        <v>20.9</v>
      </c>
      <c r="Z576" s="3" t="s">
        <v>11723</v>
      </c>
      <c r="AA576" s="3">
        <v>17.1</v>
      </c>
      <c r="AB576" s="3" t="s">
        <v>12466</v>
      </c>
      <c r="AC576" s="3">
        <v>59.2</v>
      </c>
      <c r="AD576" s="3" t="s">
        <v>12281</v>
      </c>
      <c r="AE576" s="45">
        <v>20.7</v>
      </c>
    </row>
    <row r="577" ht="29.1" customHeight="1" spans="1:31">
      <c r="A577" s="26" t="s">
        <v>12454</v>
      </c>
      <c r="B577" s="27" t="s">
        <v>808</v>
      </c>
      <c r="C577" s="28" t="s">
        <v>847</v>
      </c>
      <c r="D577" s="27" t="s">
        <v>808</v>
      </c>
      <c r="E577" s="28" cm="1">
        <f ca="1" t="array" ref="E577">SUMPRODUCT(--ISNUMBER(SEARCH(MID(C577,ROW(INDIRECT("1:"&amp;LEN(C577))),1),全球排名!D575)))</f>
        <v>18</v>
      </c>
      <c r="F577" s="29" t="s">
        <v>11570</v>
      </c>
      <c r="G577" s="29" t="s">
        <v>36</v>
      </c>
      <c r="H577" s="30" t="s">
        <v>11592</v>
      </c>
      <c r="I577" s="30" t="s">
        <v>7183</v>
      </c>
      <c r="J577" s="30" t="s">
        <v>11568</v>
      </c>
      <c r="K577" s="30">
        <v>3</v>
      </c>
      <c r="L577" s="30" t="s">
        <v>11573</v>
      </c>
      <c r="M577" s="38">
        <v>9.2</v>
      </c>
      <c r="N577" s="3" t="s">
        <v>11949</v>
      </c>
      <c r="O577" s="38">
        <v>12.5</v>
      </c>
      <c r="P577" s="3" t="s">
        <v>11949</v>
      </c>
      <c r="Q577" s="38">
        <v>15.7</v>
      </c>
      <c r="R577" s="3" t="s">
        <v>11619</v>
      </c>
      <c r="S577" s="38">
        <v>6.8</v>
      </c>
      <c r="T577" s="3" t="s">
        <v>11619</v>
      </c>
      <c r="U577" s="38">
        <v>74.8</v>
      </c>
      <c r="V577" s="3" t="s">
        <v>12113</v>
      </c>
      <c r="W577" s="38">
        <v>100</v>
      </c>
      <c r="X577" s="3" t="s">
        <v>11613</v>
      </c>
      <c r="Y577" s="38">
        <v>50.7</v>
      </c>
      <c r="Z577" s="3" t="s">
        <v>11899</v>
      </c>
      <c r="AA577" s="3">
        <v>13.7</v>
      </c>
      <c r="AB577" s="3" t="s">
        <v>12492</v>
      </c>
      <c r="AC577" s="3">
        <v>26.6</v>
      </c>
      <c r="AD577" s="3" t="s">
        <v>12427</v>
      </c>
      <c r="AE577" s="45">
        <v>20.7</v>
      </c>
    </row>
    <row r="578" ht="29.1" customHeight="1" spans="1:31">
      <c r="A578" s="26" t="s">
        <v>12454</v>
      </c>
      <c r="B578" s="27" t="s">
        <v>808</v>
      </c>
      <c r="C578" s="28" t="s">
        <v>12570</v>
      </c>
      <c r="D578" s="27" t="s">
        <v>808</v>
      </c>
      <c r="E578" s="28" cm="1">
        <f ca="1" t="array" ref="E578">SUMPRODUCT(--ISNUMBER(SEARCH(MID(C578,ROW(INDIRECT("1:"&amp;LEN(C578))),1),全球排名!D576)))</f>
        <v>35</v>
      </c>
      <c r="F578" s="29" t="s">
        <v>7021</v>
      </c>
      <c r="G578" s="29" t="s">
        <v>642</v>
      </c>
      <c r="H578" s="30" t="s">
        <v>11567</v>
      </c>
      <c r="I578" s="30" t="s">
        <v>11587</v>
      </c>
      <c r="J578" s="30" t="s">
        <v>11568</v>
      </c>
      <c r="K578" s="30">
        <v>5</v>
      </c>
      <c r="L578" s="30" t="s">
        <v>11573</v>
      </c>
      <c r="M578" s="38">
        <v>4.4</v>
      </c>
      <c r="N578" s="3" t="s">
        <v>11949</v>
      </c>
      <c r="O578" s="38">
        <v>3.6</v>
      </c>
      <c r="P578" s="3" t="s">
        <v>11949</v>
      </c>
      <c r="Q578" s="38">
        <v>3.9</v>
      </c>
      <c r="R578" s="3" t="s">
        <v>11619</v>
      </c>
      <c r="S578" s="38">
        <v>88.7</v>
      </c>
      <c r="T578" s="3" t="s">
        <v>436</v>
      </c>
      <c r="U578" s="38">
        <v>1.4</v>
      </c>
      <c r="V578" s="3" t="s">
        <v>11619</v>
      </c>
      <c r="W578" s="38">
        <v>1.1</v>
      </c>
      <c r="X578" s="3" t="s">
        <v>11619</v>
      </c>
      <c r="Y578" s="38">
        <v>1.5</v>
      </c>
      <c r="Z578" s="3" t="s">
        <v>11619</v>
      </c>
      <c r="AA578" s="3">
        <v>8.2</v>
      </c>
      <c r="AB578" s="3" t="s">
        <v>11619</v>
      </c>
      <c r="AC578" s="3">
        <v>4</v>
      </c>
      <c r="AD578" s="3" t="s">
        <v>11619</v>
      </c>
      <c r="AE578" s="45">
        <v>20.7</v>
      </c>
    </row>
    <row r="579" ht="29.1" customHeight="1" spans="1:31">
      <c r="A579" s="26" t="s">
        <v>12451</v>
      </c>
      <c r="B579" s="27" t="s">
        <v>808</v>
      </c>
      <c r="C579" s="28" t="s">
        <v>2296</v>
      </c>
      <c r="D579" s="27" t="s">
        <v>808</v>
      </c>
      <c r="E579" s="28" cm="1">
        <f ca="1" t="array" ref="E579">SUMPRODUCT(--ISNUMBER(SEARCH(MID(C579,ROW(INDIRECT("1:"&amp;LEN(C579))),1),全球排名!D577)))</f>
        <v>25</v>
      </c>
      <c r="F579" s="29" t="s">
        <v>12260</v>
      </c>
      <c r="G579" s="29" t="s">
        <v>461</v>
      </c>
      <c r="H579" s="30" t="s">
        <v>11571</v>
      </c>
      <c r="I579" s="30" t="s">
        <v>11587</v>
      </c>
      <c r="J579" s="30" t="s">
        <v>11568</v>
      </c>
      <c r="K579" s="30">
        <v>5</v>
      </c>
      <c r="L579" s="30" t="s">
        <v>11573</v>
      </c>
      <c r="M579" s="38">
        <v>22.8</v>
      </c>
      <c r="N579" s="3" t="s">
        <v>11839</v>
      </c>
      <c r="O579" s="38">
        <v>49.8</v>
      </c>
      <c r="P579" s="3" t="s">
        <v>11604</v>
      </c>
      <c r="Q579" s="38">
        <v>38.7</v>
      </c>
      <c r="R579" s="3" t="s">
        <v>12161</v>
      </c>
      <c r="S579" s="38">
        <v>4.3</v>
      </c>
      <c r="T579" s="3" t="s">
        <v>11619</v>
      </c>
      <c r="U579" s="38">
        <v>1.8</v>
      </c>
      <c r="V579" s="3" t="s">
        <v>11619</v>
      </c>
      <c r="W579" s="38">
        <v>10.3</v>
      </c>
      <c r="X579" s="3" t="s">
        <v>11619</v>
      </c>
      <c r="Y579" s="38">
        <v>9.7</v>
      </c>
      <c r="Z579" s="3" t="s">
        <v>12563</v>
      </c>
      <c r="AA579" s="3">
        <v>11.5</v>
      </c>
      <c r="AB579" s="3" t="s">
        <v>11619</v>
      </c>
      <c r="AC579" s="3">
        <v>2.1</v>
      </c>
      <c r="AD579" s="3" t="s">
        <v>11619</v>
      </c>
      <c r="AE579" s="45">
        <v>20.7</v>
      </c>
    </row>
    <row r="580" ht="29.1" customHeight="1" spans="1:31">
      <c r="A580" s="26" t="s">
        <v>12484</v>
      </c>
      <c r="B580" s="27" t="s">
        <v>12571</v>
      </c>
      <c r="C580" s="28" t="s">
        <v>12572</v>
      </c>
      <c r="D580" s="27" t="s">
        <v>12571</v>
      </c>
      <c r="E580" s="28" cm="1">
        <f ca="1" t="array" ref="E580">SUMPRODUCT(--ISNUMBER(SEARCH(MID(C580,ROW(INDIRECT("1:"&amp;LEN(C580))),1),全球排名!D578)))</f>
        <v>43</v>
      </c>
      <c r="F580" s="29" t="s">
        <v>11705</v>
      </c>
      <c r="G580" s="29" t="s">
        <v>385</v>
      </c>
      <c r="H580" s="30" t="s">
        <v>11571</v>
      </c>
      <c r="I580" s="30" t="s">
        <v>7183</v>
      </c>
      <c r="J580" s="30" t="s">
        <v>7220</v>
      </c>
      <c r="K580" s="30">
        <v>3</v>
      </c>
      <c r="L580" s="30" t="s">
        <v>11569</v>
      </c>
      <c r="M580" s="38">
        <v>13.4</v>
      </c>
      <c r="N580" s="3" t="s">
        <v>11949</v>
      </c>
      <c r="O580" s="38">
        <v>23.9</v>
      </c>
      <c r="P580" s="3" t="s">
        <v>11873</v>
      </c>
      <c r="Q580" s="38">
        <v>85.3</v>
      </c>
      <c r="R580" s="3" t="s">
        <v>11852</v>
      </c>
      <c r="S580" s="38">
        <v>1.6</v>
      </c>
      <c r="T580" s="3" t="s">
        <v>11619</v>
      </c>
      <c r="U580" s="38">
        <v>32.3</v>
      </c>
      <c r="V580" s="3" t="s">
        <v>11785</v>
      </c>
      <c r="W580" s="38">
        <v>45.1</v>
      </c>
      <c r="X580" s="3" t="s">
        <v>11823</v>
      </c>
      <c r="Y580" s="38">
        <v>1</v>
      </c>
      <c r="Z580" s="3" t="s">
        <v>11619</v>
      </c>
      <c r="AA580" s="3">
        <v>5.7</v>
      </c>
      <c r="AB580" s="3" t="s">
        <v>11619</v>
      </c>
      <c r="AC580" s="3">
        <v>1.3</v>
      </c>
      <c r="AD580" s="3" t="s">
        <v>11619</v>
      </c>
      <c r="AE580" s="45">
        <v>20.6</v>
      </c>
    </row>
    <row r="581" ht="29.1" customHeight="1" spans="1:31">
      <c r="A581" s="26" t="s">
        <v>12526</v>
      </c>
      <c r="B581" s="27" t="s">
        <v>12571</v>
      </c>
      <c r="C581" s="28" t="s">
        <v>8793</v>
      </c>
      <c r="D581" s="27" t="s">
        <v>12571</v>
      </c>
      <c r="E581" s="28" cm="1">
        <f ca="1" t="array" ref="E581">SUMPRODUCT(--ISNUMBER(SEARCH(MID(C581,ROW(INDIRECT("1:"&amp;LEN(C581))),1),全球排名!D579)))</f>
        <v>24</v>
      </c>
      <c r="F581" s="29" t="s">
        <v>11566</v>
      </c>
      <c r="G581" s="29" t="s">
        <v>40</v>
      </c>
      <c r="H581" s="30" t="s">
        <v>11592</v>
      </c>
      <c r="I581" s="30" t="s">
        <v>11572</v>
      </c>
      <c r="J581" s="30" t="s">
        <v>11568</v>
      </c>
      <c r="K581" s="30">
        <v>5</v>
      </c>
      <c r="L581" s="30" t="s">
        <v>11573</v>
      </c>
      <c r="M581" s="38">
        <v>14.7</v>
      </c>
      <c r="N581" s="3" t="s">
        <v>12040</v>
      </c>
      <c r="O581" s="38">
        <v>11.8</v>
      </c>
      <c r="P581" s="3" t="s">
        <v>11949</v>
      </c>
      <c r="Q581" s="38">
        <v>8.9</v>
      </c>
      <c r="R581" s="3" t="s">
        <v>11619</v>
      </c>
      <c r="S581" s="38">
        <v>33.6</v>
      </c>
      <c r="T581" s="3" t="s">
        <v>12176</v>
      </c>
      <c r="U581" s="38">
        <v>37.8</v>
      </c>
      <c r="V581" s="3" t="s">
        <v>12045</v>
      </c>
      <c r="W581" s="38">
        <v>3.5</v>
      </c>
      <c r="X581" s="3" t="s">
        <v>11619</v>
      </c>
      <c r="Y581" s="38">
        <v>40.8</v>
      </c>
      <c r="Z581" s="3" t="s">
        <v>11841</v>
      </c>
      <c r="AA581" s="3">
        <v>17.1</v>
      </c>
      <c r="AB581" s="3" t="s">
        <v>11974</v>
      </c>
      <c r="AC581" s="3">
        <v>39.6</v>
      </c>
      <c r="AD581" s="3" t="s">
        <v>11866</v>
      </c>
      <c r="AE581" s="45">
        <v>20.6</v>
      </c>
    </row>
    <row r="582" ht="29.1" customHeight="1" spans="1:31">
      <c r="A582" s="26" t="s">
        <v>12446</v>
      </c>
      <c r="B582" s="27" t="s">
        <v>1223</v>
      </c>
      <c r="C582" s="28" t="s">
        <v>1222</v>
      </c>
      <c r="D582" s="27" t="s">
        <v>1223</v>
      </c>
      <c r="E582" s="28" cm="1">
        <f ca="1" t="array" ref="E582">SUMPRODUCT(--ISNUMBER(SEARCH(MID(C582,ROW(INDIRECT("1:"&amp;LEN(C582))),1),全球排名!D580)))</f>
        <v>17</v>
      </c>
      <c r="F582" s="29" t="s">
        <v>12196</v>
      </c>
      <c r="G582" s="29" t="s">
        <v>668</v>
      </c>
      <c r="H582" s="30" t="s">
        <v>11592</v>
      </c>
      <c r="I582" s="30" t="s">
        <v>11572</v>
      </c>
      <c r="J582" s="30" t="s">
        <v>7220</v>
      </c>
      <c r="K582" s="30">
        <v>4</v>
      </c>
      <c r="L582" s="30" t="s">
        <v>11573</v>
      </c>
      <c r="M582" s="38">
        <v>23.7</v>
      </c>
      <c r="N582" s="3" t="s">
        <v>11731</v>
      </c>
      <c r="O582" s="38">
        <v>49.8</v>
      </c>
      <c r="P582" s="3" t="s">
        <v>11965</v>
      </c>
      <c r="Q582" s="38">
        <v>11.6</v>
      </c>
      <c r="R582" s="3" t="s">
        <v>11619</v>
      </c>
      <c r="S582" s="38">
        <v>2.1</v>
      </c>
      <c r="T582" s="3" t="s">
        <v>11619</v>
      </c>
      <c r="U582" s="38">
        <v>43.3</v>
      </c>
      <c r="V582" s="3" t="s">
        <v>12016</v>
      </c>
      <c r="W582" s="38">
        <v>31.9</v>
      </c>
      <c r="X582" s="3" t="s">
        <v>11708</v>
      </c>
      <c r="Y582" s="38">
        <v>2.3</v>
      </c>
      <c r="Z582" s="3" t="s">
        <v>11619</v>
      </c>
      <c r="AA582" s="3">
        <v>9.9</v>
      </c>
      <c r="AB582" s="3" t="s">
        <v>11619</v>
      </c>
      <c r="AC582" s="3">
        <v>2.1</v>
      </c>
      <c r="AD582" s="3" t="s">
        <v>11619</v>
      </c>
      <c r="AE582" s="45">
        <v>20.5</v>
      </c>
    </row>
    <row r="583" ht="29.1" customHeight="1" spans="1:31">
      <c r="A583" s="26" t="s">
        <v>12406</v>
      </c>
      <c r="B583" s="27" t="s">
        <v>1223</v>
      </c>
      <c r="C583" s="28" t="s">
        <v>12573</v>
      </c>
      <c r="D583" s="27" t="s">
        <v>1223</v>
      </c>
      <c r="E583" s="28" cm="1">
        <f ca="1" t="array" ref="E583">SUMPRODUCT(--ISNUMBER(SEARCH(MID(C583,ROW(INDIRECT("1:"&amp;LEN(C583))),1),全球排名!D581)))</f>
        <v>25</v>
      </c>
      <c r="F583" s="29" t="s">
        <v>11807</v>
      </c>
      <c r="G583" s="29" t="s">
        <v>471</v>
      </c>
      <c r="H583" s="30" t="s">
        <v>11567</v>
      </c>
      <c r="I583" s="30" t="s">
        <v>11720</v>
      </c>
      <c r="J583" s="30" t="s">
        <v>10137</v>
      </c>
      <c r="K583" s="30">
        <v>2</v>
      </c>
      <c r="L583" s="30" t="s">
        <v>11569</v>
      </c>
      <c r="M583" s="38">
        <v>10.3</v>
      </c>
      <c r="N583" s="3" t="s">
        <v>11949</v>
      </c>
      <c r="O583" s="38">
        <v>15.4</v>
      </c>
      <c r="P583" s="3" t="s">
        <v>12499</v>
      </c>
      <c r="Q583" s="38">
        <v>91.1</v>
      </c>
      <c r="R583" s="3" t="s">
        <v>11710</v>
      </c>
      <c r="S583" s="38">
        <v>17.9</v>
      </c>
      <c r="T583" s="3" t="s">
        <v>12189</v>
      </c>
      <c r="U583" s="38">
        <v>15.1</v>
      </c>
      <c r="V583" s="3" t="s">
        <v>12336</v>
      </c>
      <c r="W583" s="38">
        <v>15.6</v>
      </c>
      <c r="X583" s="3" t="s">
        <v>12296</v>
      </c>
      <c r="Y583" s="38">
        <v>1.3</v>
      </c>
      <c r="Z583" s="3" t="s">
        <v>11619</v>
      </c>
      <c r="AA583" s="3">
        <v>9.9</v>
      </c>
      <c r="AB583" s="3" t="s">
        <v>11619</v>
      </c>
      <c r="AC583" s="3">
        <v>9</v>
      </c>
      <c r="AD583" s="3" t="s">
        <v>11861</v>
      </c>
      <c r="AE583" s="45">
        <v>20.5</v>
      </c>
    </row>
    <row r="584" ht="29.1" customHeight="1" spans="1:31">
      <c r="A584" s="26" t="s">
        <v>12287</v>
      </c>
      <c r="B584" s="27" t="s">
        <v>1223</v>
      </c>
      <c r="C584" s="28" t="s">
        <v>12574</v>
      </c>
      <c r="D584" s="27" t="s">
        <v>1223</v>
      </c>
      <c r="E584" s="28" cm="1">
        <f ca="1" t="array" ref="E584">SUMPRODUCT(--ISNUMBER(SEARCH(MID(C584,ROW(INDIRECT("1:"&amp;LEN(C584))),1),全球排名!D582)))</f>
        <v>49</v>
      </c>
      <c r="F584" s="29" t="s">
        <v>11948</v>
      </c>
      <c r="G584" s="29" t="s">
        <v>302</v>
      </c>
      <c r="H584" s="30" t="s">
        <v>11571</v>
      </c>
      <c r="I584" s="30" t="s">
        <v>11572</v>
      </c>
      <c r="J584" s="30" t="s">
        <v>7220</v>
      </c>
      <c r="K584" s="30">
        <v>4</v>
      </c>
      <c r="L584" s="30" t="s">
        <v>11573</v>
      </c>
      <c r="M584" s="38">
        <v>12.1</v>
      </c>
      <c r="N584" s="3" t="s">
        <v>11949</v>
      </c>
      <c r="O584" s="38">
        <v>3.7</v>
      </c>
      <c r="P584" s="3" t="s">
        <v>11949</v>
      </c>
      <c r="Q584" s="38">
        <v>70.5</v>
      </c>
      <c r="R584" s="3" t="s">
        <v>1817</v>
      </c>
      <c r="S584" s="38">
        <v>8.9</v>
      </c>
      <c r="T584" s="3" t="s">
        <v>11619</v>
      </c>
      <c r="U584" s="38">
        <v>70.4</v>
      </c>
      <c r="V584" s="3" t="s">
        <v>11941</v>
      </c>
      <c r="W584" s="38">
        <v>7.7</v>
      </c>
      <c r="X584" s="3" t="s">
        <v>11619</v>
      </c>
      <c r="Y584" s="38">
        <v>42.5</v>
      </c>
      <c r="Z584" s="3" t="s">
        <v>12297</v>
      </c>
      <c r="AA584" s="3">
        <v>9.6</v>
      </c>
      <c r="AB584" s="3" t="s">
        <v>11619</v>
      </c>
      <c r="AC584" s="3">
        <v>21.8</v>
      </c>
      <c r="AD584" s="3" t="s">
        <v>12283</v>
      </c>
      <c r="AE584" s="45">
        <v>20.5</v>
      </c>
    </row>
    <row r="585" ht="29.1" customHeight="1" spans="1:31">
      <c r="A585" s="26" t="s">
        <v>12454</v>
      </c>
      <c r="B585" s="27" t="s">
        <v>12575</v>
      </c>
      <c r="C585" s="28" t="s">
        <v>10319</v>
      </c>
      <c r="D585" s="27" t="s">
        <v>12575</v>
      </c>
      <c r="E585" s="28" cm="1">
        <f ca="1" t="array" ref="E585">SUMPRODUCT(--ISNUMBER(SEARCH(MID(C585,ROW(INDIRECT("1:"&amp;LEN(C585))),1),全球排名!D583)))</f>
        <v>17</v>
      </c>
      <c r="F585" s="29" t="s">
        <v>12208</v>
      </c>
      <c r="G585" s="29" t="s">
        <v>632</v>
      </c>
      <c r="H585" s="30" t="s">
        <v>11624</v>
      </c>
      <c r="I585" s="30" t="s">
        <v>11720</v>
      </c>
      <c r="J585" s="30" t="s">
        <v>10137</v>
      </c>
      <c r="K585" s="30">
        <v>2</v>
      </c>
      <c r="L585" s="30" t="s">
        <v>12288</v>
      </c>
      <c r="M585" s="38">
        <v>11.5</v>
      </c>
      <c r="N585" s="3" t="s">
        <v>11949</v>
      </c>
      <c r="O585" s="38">
        <v>17.9</v>
      </c>
      <c r="P585" s="3" t="s">
        <v>12017</v>
      </c>
      <c r="Q585" s="38">
        <v>12.6</v>
      </c>
      <c r="R585" s="3" t="s">
        <v>11619</v>
      </c>
      <c r="S585" s="38">
        <v>12.4</v>
      </c>
      <c r="T585" s="3" t="s">
        <v>12173</v>
      </c>
      <c r="U585" s="38">
        <v>100</v>
      </c>
      <c r="V585" s="3" t="s">
        <v>45</v>
      </c>
      <c r="W585" s="38">
        <v>99.9</v>
      </c>
      <c r="X585" s="3" t="s">
        <v>2411</v>
      </c>
      <c r="Y585" s="38">
        <v>1.2</v>
      </c>
      <c r="Z585" s="3" t="s">
        <v>11619</v>
      </c>
      <c r="AA585" s="3">
        <v>11.3</v>
      </c>
      <c r="AB585" s="3" t="s">
        <v>11619</v>
      </c>
      <c r="AC585" s="3">
        <v>1.1</v>
      </c>
      <c r="AD585" s="3" t="s">
        <v>11619</v>
      </c>
      <c r="AE585" s="45">
        <v>20.4</v>
      </c>
    </row>
    <row r="586" ht="29.1" customHeight="1" spans="1:31">
      <c r="A586" s="26" t="s">
        <v>12449</v>
      </c>
      <c r="B586" s="27" t="s">
        <v>12575</v>
      </c>
      <c r="C586" s="28" t="s">
        <v>10360</v>
      </c>
      <c r="D586" s="27" t="s">
        <v>12575</v>
      </c>
      <c r="E586" s="28" cm="1">
        <f ca="1" t="array" ref="E586">SUMPRODUCT(--ISNUMBER(SEARCH(MID(C586,ROW(INDIRECT("1:"&amp;LEN(C586))),1),全球排名!D584)))</f>
        <v>21</v>
      </c>
      <c r="F586" s="29" t="s">
        <v>11987</v>
      </c>
      <c r="G586" s="29" t="s">
        <v>298</v>
      </c>
      <c r="H586" s="30" t="s">
        <v>11624</v>
      </c>
      <c r="I586" s="30" t="s">
        <v>11587</v>
      </c>
      <c r="J586" s="30" t="s">
        <v>11568</v>
      </c>
      <c r="K586" s="30">
        <v>4</v>
      </c>
      <c r="L586" s="30" t="s">
        <v>11573</v>
      </c>
      <c r="M586" s="38">
        <v>5.5</v>
      </c>
      <c r="N586" s="3" t="s">
        <v>11949</v>
      </c>
      <c r="O586" s="38">
        <v>4.3</v>
      </c>
      <c r="P586" s="3" t="s">
        <v>11949</v>
      </c>
      <c r="Q586" s="38">
        <v>60.2</v>
      </c>
      <c r="R586" s="3" t="s">
        <v>1033</v>
      </c>
      <c r="S586" s="38">
        <v>11.4</v>
      </c>
      <c r="T586" s="3" t="s">
        <v>11619</v>
      </c>
      <c r="U586" s="38">
        <v>95.2</v>
      </c>
      <c r="V586" s="3" t="s">
        <v>1792</v>
      </c>
      <c r="W586" s="38">
        <v>86.6</v>
      </c>
      <c r="X586" s="3" t="s">
        <v>11838</v>
      </c>
      <c r="Y586" s="38">
        <v>3</v>
      </c>
      <c r="Z586" s="3" t="s">
        <v>11619</v>
      </c>
      <c r="AA586" s="3">
        <v>12</v>
      </c>
      <c r="AB586" s="3" t="s">
        <v>11619</v>
      </c>
      <c r="AC586" s="3">
        <v>1.6</v>
      </c>
      <c r="AD586" s="3" t="s">
        <v>11619</v>
      </c>
      <c r="AE586" s="45">
        <v>20.4</v>
      </c>
    </row>
    <row r="587" ht="29.1" customHeight="1" spans="1:31">
      <c r="A587" s="26" t="s">
        <v>12477</v>
      </c>
      <c r="B587" s="27" t="s">
        <v>12576</v>
      </c>
      <c r="C587" s="28" t="s">
        <v>12577</v>
      </c>
      <c r="D587" s="27" t="s">
        <v>12576</v>
      </c>
      <c r="E587" s="28" cm="1">
        <f ca="1" t="array" ref="E587">SUMPRODUCT(--ISNUMBER(SEARCH(MID(C587,ROW(INDIRECT("1:"&amp;LEN(C587))),1),全球排名!D585)))</f>
        <v>30</v>
      </c>
      <c r="F587" s="29" t="s">
        <v>12578</v>
      </c>
      <c r="G587" s="29" t="s">
        <v>12579</v>
      </c>
      <c r="H587" s="30" t="s">
        <v>11624</v>
      </c>
      <c r="I587" s="30" t="s">
        <v>11587</v>
      </c>
      <c r="J587" s="30" t="s">
        <v>7220</v>
      </c>
      <c r="K587" s="30">
        <v>2</v>
      </c>
      <c r="L587" s="30" t="s">
        <v>11569</v>
      </c>
      <c r="M587" s="38">
        <v>18.2</v>
      </c>
      <c r="N587" s="3" t="s">
        <v>12532</v>
      </c>
      <c r="O587" s="38">
        <v>21.9</v>
      </c>
      <c r="P587" s="3" t="s">
        <v>12038</v>
      </c>
      <c r="Q587" s="38">
        <v>36.8</v>
      </c>
      <c r="R587" s="3" t="s">
        <v>11693</v>
      </c>
      <c r="S587" s="38">
        <v>1.7</v>
      </c>
      <c r="T587" s="3" t="s">
        <v>11619</v>
      </c>
      <c r="U587" s="38">
        <v>100</v>
      </c>
      <c r="V587" s="3" t="s">
        <v>76</v>
      </c>
      <c r="W587" s="38">
        <v>44.9</v>
      </c>
      <c r="X587" s="3" t="s">
        <v>12094</v>
      </c>
      <c r="Y587" s="38">
        <v>1</v>
      </c>
      <c r="Z587" s="3" t="s">
        <v>11619</v>
      </c>
      <c r="AA587" s="3">
        <v>8.3</v>
      </c>
      <c r="AB587" s="3" t="s">
        <v>11619</v>
      </c>
      <c r="AC587" s="3" t="s">
        <v>10137</v>
      </c>
      <c r="AD587" s="3" t="s">
        <v>10137</v>
      </c>
      <c r="AE587" s="45">
        <v>20.3</v>
      </c>
    </row>
    <row r="588" ht="29.1" customHeight="1" spans="1:31">
      <c r="A588" s="26" t="s">
        <v>12562</v>
      </c>
      <c r="B588" s="27" t="s">
        <v>12576</v>
      </c>
      <c r="C588" s="28" t="s">
        <v>12580</v>
      </c>
      <c r="D588" s="27" t="s">
        <v>12576</v>
      </c>
      <c r="E588" s="28" cm="1">
        <f ca="1" t="array" ref="E588">SUMPRODUCT(--ISNUMBER(SEARCH(MID(C588,ROW(INDIRECT("1:"&amp;LEN(C588))),1),全球排名!D586)))</f>
        <v>28</v>
      </c>
      <c r="F588" s="29" t="s">
        <v>12581</v>
      </c>
      <c r="G588" s="29" t="s">
        <v>12582</v>
      </c>
      <c r="H588" s="30" t="s">
        <v>11567</v>
      </c>
      <c r="I588" s="30" t="s">
        <v>11587</v>
      </c>
      <c r="J588" s="30" t="s">
        <v>7103</v>
      </c>
      <c r="K588" s="30">
        <v>4</v>
      </c>
      <c r="L588" s="30" t="s">
        <v>11569</v>
      </c>
      <c r="M588" s="38">
        <v>26.6</v>
      </c>
      <c r="N588" s="3" t="s">
        <v>11655</v>
      </c>
      <c r="O588" s="38">
        <v>67.7</v>
      </c>
      <c r="P588" s="3" t="s">
        <v>2228</v>
      </c>
      <c r="Q588" s="38">
        <v>3.7</v>
      </c>
      <c r="R588" s="3" t="s">
        <v>11619</v>
      </c>
      <c r="S588" s="38">
        <v>1</v>
      </c>
      <c r="T588" s="3" t="s">
        <v>11619</v>
      </c>
      <c r="U588" s="38">
        <v>2.5</v>
      </c>
      <c r="V588" s="3" t="s">
        <v>11619</v>
      </c>
      <c r="W588" s="38">
        <v>2.9</v>
      </c>
      <c r="X588" s="3" t="s">
        <v>11619</v>
      </c>
      <c r="Y588" s="38" t="s">
        <v>10137</v>
      </c>
      <c r="Z588" s="3" t="s">
        <v>10137</v>
      </c>
      <c r="AA588" s="3">
        <v>29.8</v>
      </c>
      <c r="AB588" s="3" t="s">
        <v>11724</v>
      </c>
      <c r="AC588" s="3" t="s">
        <v>10137</v>
      </c>
      <c r="AD588" s="3" t="s">
        <v>10137</v>
      </c>
      <c r="AE588" s="45">
        <v>20.3</v>
      </c>
    </row>
    <row r="589" ht="29.1" customHeight="1" spans="1:31">
      <c r="A589" s="26" t="s">
        <v>12446</v>
      </c>
      <c r="B589" s="27" t="s">
        <v>12576</v>
      </c>
      <c r="C589" s="28" t="s">
        <v>12583</v>
      </c>
      <c r="D589" s="27" t="s">
        <v>12576</v>
      </c>
      <c r="E589" s="28" cm="1">
        <f ca="1" t="array" ref="E589">SUMPRODUCT(--ISNUMBER(SEARCH(MID(C589,ROW(INDIRECT("1:"&amp;LEN(C589))),1),全球排名!D587)))</f>
        <v>22</v>
      </c>
      <c r="F589" s="29" t="s">
        <v>12033</v>
      </c>
      <c r="G589" s="29" t="s">
        <v>402</v>
      </c>
      <c r="H589" s="30" t="s">
        <v>11567</v>
      </c>
      <c r="I589" s="30" t="s">
        <v>11587</v>
      </c>
      <c r="J589" s="30" t="s">
        <v>11568</v>
      </c>
      <c r="K589" s="30">
        <v>3</v>
      </c>
      <c r="L589" s="30" t="s">
        <v>11569</v>
      </c>
      <c r="M589" s="38">
        <v>8.1</v>
      </c>
      <c r="N589" s="3" t="s">
        <v>11949</v>
      </c>
      <c r="O589" s="38">
        <v>65.9</v>
      </c>
      <c r="P589" s="3" t="s">
        <v>381</v>
      </c>
      <c r="Q589" s="38">
        <v>39.9</v>
      </c>
      <c r="R589" s="3" t="s">
        <v>12153</v>
      </c>
      <c r="S589" s="38">
        <v>2.3</v>
      </c>
      <c r="T589" s="3" t="s">
        <v>11619</v>
      </c>
      <c r="U589" s="38">
        <v>19.3</v>
      </c>
      <c r="V589" s="3" t="s">
        <v>12439</v>
      </c>
      <c r="W589" s="38">
        <v>5.8</v>
      </c>
      <c r="X589" s="3" t="s">
        <v>11619</v>
      </c>
      <c r="Y589" s="38">
        <v>1</v>
      </c>
      <c r="Z589" s="3" t="s">
        <v>11619</v>
      </c>
      <c r="AA589" s="3">
        <v>45.5</v>
      </c>
      <c r="AB589" s="3" t="s">
        <v>11595</v>
      </c>
      <c r="AC589" s="3">
        <v>2</v>
      </c>
      <c r="AD589" s="3" t="s">
        <v>11619</v>
      </c>
      <c r="AE589" s="45">
        <v>20.3</v>
      </c>
    </row>
    <row r="590" ht="29.1" customHeight="1" spans="1:31">
      <c r="A590" s="26" t="s">
        <v>12415</v>
      </c>
      <c r="B590" s="27" t="s">
        <v>1588</v>
      </c>
      <c r="C590" s="28" t="s">
        <v>12584</v>
      </c>
      <c r="D590" s="27" t="s">
        <v>1588</v>
      </c>
      <c r="E590" s="28" cm="1">
        <f ca="1" t="array" ref="E590">SUMPRODUCT(--ISNUMBER(SEARCH(MID(C590,ROW(INDIRECT("1:"&amp;LEN(C590))),1),全球排名!D588)))</f>
        <v>36</v>
      </c>
      <c r="F590" s="29" t="s">
        <v>11863</v>
      </c>
      <c r="G590" s="29" t="s">
        <v>373</v>
      </c>
      <c r="H590" s="30" t="s">
        <v>11567</v>
      </c>
      <c r="I590" s="30" t="s">
        <v>11587</v>
      </c>
      <c r="J590" s="30" t="s">
        <v>11568</v>
      </c>
      <c r="K590" s="30">
        <v>5</v>
      </c>
      <c r="L590" s="30" t="s">
        <v>11573</v>
      </c>
      <c r="M590" s="38">
        <v>9.7</v>
      </c>
      <c r="N590" s="3" t="s">
        <v>11949</v>
      </c>
      <c r="O590" s="38">
        <v>7.5</v>
      </c>
      <c r="P590" s="3" t="s">
        <v>11949</v>
      </c>
      <c r="Q590" s="38">
        <v>93.9</v>
      </c>
      <c r="R590" s="3" t="s">
        <v>11605</v>
      </c>
      <c r="S590" s="38">
        <v>4</v>
      </c>
      <c r="T590" s="3" t="s">
        <v>11619</v>
      </c>
      <c r="U590" s="38">
        <v>8.1</v>
      </c>
      <c r="V590" s="3" t="s">
        <v>11619</v>
      </c>
      <c r="W590" s="38">
        <v>76.6</v>
      </c>
      <c r="X590" s="3" t="s">
        <v>11589</v>
      </c>
      <c r="Y590" s="38">
        <v>21.3</v>
      </c>
      <c r="Z590" s="3" t="s">
        <v>12351</v>
      </c>
      <c r="AA590" s="3">
        <v>8.1</v>
      </c>
      <c r="AB590" s="3" t="s">
        <v>11619</v>
      </c>
      <c r="AC590" s="3">
        <v>8.3</v>
      </c>
      <c r="AD590" s="3" t="s">
        <v>11619</v>
      </c>
      <c r="AE590" s="45">
        <v>20.2</v>
      </c>
    </row>
    <row r="591" ht="29.1" customHeight="1" spans="1:31">
      <c r="A591" s="26" t="s">
        <v>12446</v>
      </c>
      <c r="B591" s="27" t="s">
        <v>1588</v>
      </c>
      <c r="C591" s="28" t="s">
        <v>1587</v>
      </c>
      <c r="D591" s="27" t="s">
        <v>1588</v>
      </c>
      <c r="E591" s="28" cm="1">
        <f ca="1" t="array" ref="E591">SUMPRODUCT(--ISNUMBER(SEARCH(MID(C591,ROW(INDIRECT("1:"&amp;LEN(C591))),1),全球排名!D589)))</f>
        <v>16</v>
      </c>
      <c r="F591" s="29" t="s">
        <v>11797</v>
      </c>
      <c r="G591" s="29" t="s">
        <v>572</v>
      </c>
      <c r="H591" s="30" t="s">
        <v>11624</v>
      </c>
      <c r="I591" s="30" t="s">
        <v>7183</v>
      </c>
      <c r="J591" s="30" t="s">
        <v>11568</v>
      </c>
      <c r="K591" s="30">
        <v>2</v>
      </c>
      <c r="L591" s="30" t="s">
        <v>11569</v>
      </c>
      <c r="M591" s="38">
        <v>10.5</v>
      </c>
      <c r="N591" s="3" t="s">
        <v>11949</v>
      </c>
      <c r="O591" s="38">
        <v>44.1</v>
      </c>
      <c r="P591" s="3" t="s">
        <v>11880</v>
      </c>
      <c r="Q591" s="38">
        <v>52.2</v>
      </c>
      <c r="R591" s="3" t="s">
        <v>11789</v>
      </c>
      <c r="S591" s="38">
        <v>7.2</v>
      </c>
      <c r="T591" s="3" t="s">
        <v>11619</v>
      </c>
      <c r="U591" s="38">
        <v>35.5</v>
      </c>
      <c r="V591" s="3" t="s">
        <v>12376</v>
      </c>
      <c r="W591" s="38">
        <v>24.3</v>
      </c>
      <c r="X591" s="3" t="s">
        <v>12199</v>
      </c>
      <c r="Y591" s="38">
        <v>4.4</v>
      </c>
      <c r="Z591" s="3" t="s">
        <v>11619</v>
      </c>
      <c r="AA591" s="3">
        <v>9.2</v>
      </c>
      <c r="AB591" s="3" t="s">
        <v>11619</v>
      </c>
      <c r="AC591" s="3">
        <v>5.4</v>
      </c>
      <c r="AD591" s="3" t="s">
        <v>11619</v>
      </c>
      <c r="AE591" s="45">
        <v>20.2</v>
      </c>
    </row>
    <row r="592" ht="29.1" customHeight="1" spans="1:31">
      <c r="A592" s="26" t="s">
        <v>12471</v>
      </c>
      <c r="B592" s="27" t="s">
        <v>1588</v>
      </c>
      <c r="C592" s="28" t="s">
        <v>2616</v>
      </c>
      <c r="D592" s="27" t="s">
        <v>1588</v>
      </c>
      <c r="E592" s="28" cm="1">
        <f ca="1" t="array" ref="E592">SUMPRODUCT(--ISNUMBER(SEARCH(MID(C592,ROW(INDIRECT("1:"&amp;LEN(C592))),1),全球排名!D590)))</f>
        <v>22</v>
      </c>
      <c r="F592" s="29" t="s">
        <v>11566</v>
      </c>
      <c r="G592" s="29" t="s">
        <v>40</v>
      </c>
      <c r="H592" s="30" t="s">
        <v>11571</v>
      </c>
      <c r="I592" s="30" t="s">
        <v>11572</v>
      </c>
      <c r="J592" s="30" t="s">
        <v>11568</v>
      </c>
      <c r="K592" s="30">
        <v>5</v>
      </c>
      <c r="L592" s="30" t="s">
        <v>11573</v>
      </c>
      <c r="M592" s="38">
        <v>14.2</v>
      </c>
      <c r="N592" s="3" t="s">
        <v>11949</v>
      </c>
      <c r="O592" s="38">
        <v>9.6</v>
      </c>
      <c r="P592" s="3" t="s">
        <v>11949</v>
      </c>
      <c r="Q592" s="38">
        <v>40.2</v>
      </c>
      <c r="R592" s="3" t="s">
        <v>11788</v>
      </c>
      <c r="S592" s="38">
        <v>17.4</v>
      </c>
      <c r="T592" s="3" t="s">
        <v>12227</v>
      </c>
      <c r="U592" s="38">
        <v>56.4</v>
      </c>
      <c r="V592" s="3" t="s">
        <v>12150</v>
      </c>
      <c r="W592" s="38">
        <v>3.3</v>
      </c>
      <c r="X592" s="3" t="s">
        <v>11619</v>
      </c>
      <c r="Y592" s="38">
        <v>23.9</v>
      </c>
      <c r="Z592" s="3" t="s">
        <v>11808</v>
      </c>
      <c r="AA592" s="3">
        <v>24.2</v>
      </c>
      <c r="AB592" s="3" t="s">
        <v>11800</v>
      </c>
      <c r="AC592" s="3">
        <v>35.5</v>
      </c>
      <c r="AD592" s="3" t="s">
        <v>12077</v>
      </c>
      <c r="AE592" s="45">
        <v>20.2</v>
      </c>
    </row>
    <row r="593" ht="29.1" customHeight="1" spans="1:31">
      <c r="A593" s="26" t="s">
        <v>12454</v>
      </c>
      <c r="B593" s="27" t="s">
        <v>12585</v>
      </c>
      <c r="C593" s="28" t="s">
        <v>12586</v>
      </c>
      <c r="D593" s="27" t="s">
        <v>12585</v>
      </c>
      <c r="E593" s="28" cm="1">
        <f ca="1" t="array" ref="E593">SUMPRODUCT(--ISNUMBER(SEARCH(MID(C593,ROW(INDIRECT("1:"&amp;LEN(C593))),1),全球排名!D591)))</f>
        <v>51</v>
      </c>
      <c r="F593" s="29" t="s">
        <v>8491</v>
      </c>
      <c r="G593" s="29" t="s">
        <v>121</v>
      </c>
      <c r="H593" s="30" t="s">
        <v>11624</v>
      </c>
      <c r="I593" s="30" t="s">
        <v>7183</v>
      </c>
      <c r="J593" s="30" t="s">
        <v>11568</v>
      </c>
      <c r="K593" s="30">
        <v>3</v>
      </c>
      <c r="L593" s="30" t="s">
        <v>11573</v>
      </c>
      <c r="M593" s="38">
        <v>8.7</v>
      </c>
      <c r="N593" s="3" t="s">
        <v>11949</v>
      </c>
      <c r="O593" s="38">
        <v>9.5</v>
      </c>
      <c r="P593" s="3" t="s">
        <v>11949</v>
      </c>
      <c r="Q593" s="38">
        <v>24</v>
      </c>
      <c r="R593" s="3" t="s">
        <v>12497</v>
      </c>
      <c r="S593" s="38">
        <v>16</v>
      </c>
      <c r="T593" s="3" t="s">
        <v>11809</v>
      </c>
      <c r="U593" s="38">
        <v>98</v>
      </c>
      <c r="V593" s="3" t="s">
        <v>1661</v>
      </c>
      <c r="W593" s="38">
        <v>98.1</v>
      </c>
      <c r="X593" s="3" t="s">
        <v>119</v>
      </c>
      <c r="Y593" s="38">
        <v>1.2</v>
      </c>
      <c r="Z593" s="3" t="s">
        <v>11619</v>
      </c>
      <c r="AA593" s="3">
        <v>8.3</v>
      </c>
      <c r="AB593" s="3" t="s">
        <v>11619</v>
      </c>
      <c r="AC593" s="3">
        <v>5.6</v>
      </c>
      <c r="AD593" s="3" t="s">
        <v>11619</v>
      </c>
      <c r="AE593" s="45">
        <v>20.1</v>
      </c>
    </row>
    <row r="594" ht="29.1" customHeight="1" spans="1:31">
      <c r="A594" s="26" t="s">
        <v>12533</v>
      </c>
      <c r="B594" s="27" t="s">
        <v>12585</v>
      </c>
      <c r="C594" s="28" t="s">
        <v>12587</v>
      </c>
      <c r="D594" s="27" t="s">
        <v>12585</v>
      </c>
      <c r="E594" s="28" cm="1">
        <f ca="1" t="array" ref="E594">SUMPRODUCT(--ISNUMBER(SEARCH(MID(C594,ROW(INDIRECT("1:"&amp;LEN(C594))),1),全球排名!D592)))</f>
        <v>34</v>
      </c>
      <c r="F594" s="29" t="s">
        <v>11570</v>
      </c>
      <c r="G594" s="29" t="s">
        <v>36</v>
      </c>
      <c r="H594" s="30" t="s">
        <v>11592</v>
      </c>
      <c r="I594" s="30" t="s">
        <v>7183</v>
      </c>
      <c r="J594" s="30" t="s">
        <v>11568</v>
      </c>
      <c r="K594" s="30">
        <v>4</v>
      </c>
      <c r="L594" s="30" t="s">
        <v>11573</v>
      </c>
      <c r="M594" s="38">
        <v>12</v>
      </c>
      <c r="N594" s="3" t="s">
        <v>11949</v>
      </c>
      <c r="O594" s="38">
        <v>13.4</v>
      </c>
      <c r="P594" s="3" t="s">
        <v>11949</v>
      </c>
      <c r="Q594" s="38">
        <v>8.5</v>
      </c>
      <c r="R594" s="3" t="s">
        <v>11619</v>
      </c>
      <c r="S594" s="38">
        <v>9.8</v>
      </c>
      <c r="T594" s="3" t="s">
        <v>11619</v>
      </c>
      <c r="U594" s="38">
        <v>44.4</v>
      </c>
      <c r="V594" s="3" t="s">
        <v>12183</v>
      </c>
      <c r="W594" s="38">
        <v>40.5</v>
      </c>
      <c r="X594" s="3" t="s">
        <v>11645</v>
      </c>
      <c r="Y594" s="38">
        <v>66.6</v>
      </c>
      <c r="Z594" s="3" t="s">
        <v>2208</v>
      </c>
      <c r="AA594" s="3">
        <v>14.6</v>
      </c>
      <c r="AB594" s="3" t="s">
        <v>11881</v>
      </c>
      <c r="AC594" s="3">
        <v>69.3</v>
      </c>
      <c r="AD594" s="3" t="s">
        <v>12120</v>
      </c>
      <c r="AE594" s="45">
        <v>20.1</v>
      </c>
    </row>
    <row r="595" ht="29.1" customHeight="1" spans="1:31">
      <c r="A595" s="26" t="s">
        <v>12454</v>
      </c>
      <c r="B595" s="27" t="s">
        <v>12585</v>
      </c>
      <c r="C595" s="28" t="s">
        <v>12588</v>
      </c>
      <c r="D595" s="27" t="s">
        <v>12585</v>
      </c>
      <c r="E595" s="28" cm="1">
        <f ca="1" t="array" ref="E595">SUMPRODUCT(--ISNUMBER(SEARCH(MID(C595,ROW(INDIRECT("1:"&amp;LEN(C595))),1),全球排名!D593)))</f>
        <v>23</v>
      </c>
      <c r="F595" s="29" t="s">
        <v>12019</v>
      </c>
      <c r="G595" s="29" t="s">
        <v>653</v>
      </c>
      <c r="H595" s="30" t="s">
        <v>11624</v>
      </c>
      <c r="I595" s="30" t="s">
        <v>11720</v>
      </c>
      <c r="J595" s="30" t="s">
        <v>10137</v>
      </c>
      <c r="K595" s="30">
        <v>2</v>
      </c>
      <c r="L595" s="30" t="s">
        <v>11569</v>
      </c>
      <c r="M595" s="38">
        <v>15.4</v>
      </c>
      <c r="N595" s="3" t="s">
        <v>12236</v>
      </c>
      <c r="O595" s="38">
        <v>19.1</v>
      </c>
      <c r="P595" s="3" t="s">
        <v>12276</v>
      </c>
      <c r="Q595" s="38">
        <v>20.8</v>
      </c>
      <c r="R595" s="3" t="s">
        <v>12458</v>
      </c>
      <c r="S595" s="38">
        <v>20.3</v>
      </c>
      <c r="T595" s="3" t="s">
        <v>12044</v>
      </c>
      <c r="U595" s="38">
        <v>100</v>
      </c>
      <c r="V595" s="3" t="s">
        <v>2374</v>
      </c>
      <c r="W595" s="38">
        <v>20.5</v>
      </c>
      <c r="X595" s="3" t="s">
        <v>12211</v>
      </c>
      <c r="Y595" s="38">
        <v>1.1</v>
      </c>
      <c r="Z595" s="3" t="s">
        <v>11619</v>
      </c>
      <c r="AA595" s="3">
        <v>9.4</v>
      </c>
      <c r="AB595" s="3" t="s">
        <v>11619</v>
      </c>
      <c r="AC595" s="3">
        <v>1</v>
      </c>
      <c r="AD595" s="3" t="s">
        <v>11619</v>
      </c>
      <c r="AE595" s="45">
        <v>20.1</v>
      </c>
    </row>
    <row r="596" ht="29.1" customHeight="1" spans="1:31">
      <c r="A596" s="26" t="s">
        <v>12471</v>
      </c>
      <c r="B596" s="27" t="s">
        <v>989</v>
      </c>
      <c r="C596" s="28" t="s">
        <v>990</v>
      </c>
      <c r="D596" s="27" t="s">
        <v>989</v>
      </c>
      <c r="E596" s="28" cm="1">
        <f ca="1" t="array" ref="E596">SUMPRODUCT(--ISNUMBER(SEARCH(MID(C596,ROW(INDIRECT("1:"&amp;LEN(C596))),1),全球排名!D594)))</f>
        <v>22</v>
      </c>
      <c r="F596" s="29" t="s">
        <v>11570</v>
      </c>
      <c r="G596" s="29" t="s">
        <v>36</v>
      </c>
      <c r="H596" s="30" t="s">
        <v>11567</v>
      </c>
      <c r="I596" s="30" t="s">
        <v>11587</v>
      </c>
      <c r="J596" s="30" t="s">
        <v>11568</v>
      </c>
      <c r="K596" s="30">
        <v>5</v>
      </c>
      <c r="L596" s="30" t="s">
        <v>11573</v>
      </c>
      <c r="M596" s="38">
        <v>14.9</v>
      </c>
      <c r="N596" s="3" t="s">
        <v>11864</v>
      </c>
      <c r="O596" s="38">
        <v>6</v>
      </c>
      <c r="P596" s="3" t="s">
        <v>11949</v>
      </c>
      <c r="Q596" s="38">
        <v>14.7</v>
      </c>
      <c r="R596" s="3" t="s">
        <v>11619</v>
      </c>
      <c r="S596" s="38">
        <v>13.6</v>
      </c>
      <c r="T596" s="3" t="s">
        <v>12509</v>
      </c>
      <c r="U596" s="38">
        <v>97.8</v>
      </c>
      <c r="V596" s="3" t="s">
        <v>304</v>
      </c>
      <c r="W596" s="38">
        <v>92.8</v>
      </c>
      <c r="X596" s="3" t="s">
        <v>11825</v>
      </c>
      <c r="Y596" s="38">
        <v>1.2</v>
      </c>
      <c r="Z596" s="3" t="s">
        <v>11619</v>
      </c>
      <c r="AA596" s="3">
        <v>17.2</v>
      </c>
      <c r="AB596" s="3" t="s">
        <v>12017</v>
      </c>
      <c r="AC596" s="3">
        <v>1.8</v>
      </c>
      <c r="AD596" s="3" t="s">
        <v>11619</v>
      </c>
      <c r="AE596" s="45">
        <v>20</v>
      </c>
    </row>
    <row r="597" ht="29.1" customHeight="1" spans="1:31">
      <c r="A597" s="26" t="s">
        <v>12533</v>
      </c>
      <c r="B597" s="27" t="s">
        <v>989</v>
      </c>
      <c r="C597" s="28" t="s">
        <v>1835</v>
      </c>
      <c r="D597" s="27" t="s">
        <v>989</v>
      </c>
      <c r="E597" s="28" cm="1">
        <f ca="1" t="array" ref="E597">SUMPRODUCT(--ISNUMBER(SEARCH(MID(C597,ROW(INDIRECT("1:"&amp;LEN(C597))),1),全球排名!D595)))</f>
        <v>25</v>
      </c>
      <c r="F597" s="29" t="s">
        <v>11566</v>
      </c>
      <c r="G597" s="29" t="s">
        <v>40</v>
      </c>
      <c r="H597" s="30" t="s">
        <v>11592</v>
      </c>
      <c r="I597" s="30" t="s">
        <v>11572</v>
      </c>
      <c r="J597" s="30" t="s">
        <v>11568</v>
      </c>
      <c r="K597" s="30">
        <v>4</v>
      </c>
      <c r="L597" s="30" t="s">
        <v>11573</v>
      </c>
      <c r="M597" s="38">
        <v>14.4</v>
      </c>
      <c r="N597" s="3" t="s">
        <v>11949</v>
      </c>
      <c r="O597" s="38">
        <v>37.1</v>
      </c>
      <c r="P597" s="3" t="s">
        <v>11749</v>
      </c>
      <c r="Q597" s="38">
        <v>2.8</v>
      </c>
      <c r="R597" s="3" t="s">
        <v>11619</v>
      </c>
      <c r="S597" s="38">
        <v>25.7</v>
      </c>
      <c r="T597" s="3" t="s">
        <v>11938</v>
      </c>
      <c r="U597" s="38">
        <v>17.1</v>
      </c>
      <c r="V597" s="3" t="s">
        <v>12492</v>
      </c>
      <c r="W597" s="38">
        <v>4.5</v>
      </c>
      <c r="X597" s="3" t="s">
        <v>11619</v>
      </c>
      <c r="Y597" s="38">
        <v>32.1</v>
      </c>
      <c r="Z597" s="3" t="s">
        <v>11680</v>
      </c>
      <c r="AA597" s="3">
        <v>11.1</v>
      </c>
      <c r="AB597" s="3" t="s">
        <v>11619</v>
      </c>
      <c r="AC597" s="3">
        <v>32.7</v>
      </c>
      <c r="AD597" s="3" t="s">
        <v>12505</v>
      </c>
      <c r="AE597" s="45">
        <v>20</v>
      </c>
    </row>
    <row r="598" ht="29.1" customHeight="1" spans="1:31">
      <c r="A598" s="26" t="s">
        <v>12461</v>
      </c>
      <c r="B598" s="27" t="s">
        <v>1372</v>
      </c>
      <c r="C598" s="28" t="s">
        <v>12589</v>
      </c>
      <c r="D598" s="27" t="s">
        <v>1372</v>
      </c>
      <c r="E598" s="28" cm="1">
        <f ca="1" t="array" ref="E598">SUMPRODUCT(--ISNUMBER(SEARCH(MID(C598,ROW(INDIRECT("1:"&amp;LEN(C598))),1),全球排名!D596)))</f>
        <v>58</v>
      </c>
      <c r="F598" s="29" t="s">
        <v>12019</v>
      </c>
      <c r="G598" s="29" t="s">
        <v>653</v>
      </c>
      <c r="H598" s="30" t="s">
        <v>11571</v>
      </c>
      <c r="I598" s="30" t="s">
        <v>11572</v>
      </c>
      <c r="J598" s="30" t="s">
        <v>7220</v>
      </c>
      <c r="K598" s="30">
        <v>3</v>
      </c>
      <c r="L598" s="30" t="s">
        <v>11573</v>
      </c>
      <c r="M598" s="38">
        <v>7.6</v>
      </c>
      <c r="N598" s="3" t="s">
        <v>11949</v>
      </c>
      <c r="O598" s="38">
        <v>7.1</v>
      </c>
      <c r="P598" s="3" t="s">
        <v>11949</v>
      </c>
      <c r="Q598" s="38">
        <v>85.9</v>
      </c>
      <c r="R598" s="3" t="s">
        <v>11825</v>
      </c>
      <c r="S598" s="38">
        <v>2.3</v>
      </c>
      <c r="T598" s="3" t="s">
        <v>11619</v>
      </c>
      <c r="U598" s="38">
        <v>98.5</v>
      </c>
      <c r="V598" s="3" t="s">
        <v>353</v>
      </c>
      <c r="W598" s="38">
        <v>16.5</v>
      </c>
      <c r="X598" s="3" t="s">
        <v>12148</v>
      </c>
      <c r="Y598" s="38">
        <v>11.6</v>
      </c>
      <c r="Z598" s="3" t="s">
        <v>11638</v>
      </c>
      <c r="AA598" s="3">
        <v>8.1</v>
      </c>
      <c r="AB598" s="3" t="s">
        <v>11619</v>
      </c>
      <c r="AC598" s="3">
        <v>19</v>
      </c>
      <c r="AD598" s="3" t="s">
        <v>12106</v>
      </c>
      <c r="AE598" s="45">
        <v>19.9</v>
      </c>
    </row>
    <row r="599" ht="29.1" customHeight="1" spans="1:31">
      <c r="A599" s="26" t="s">
        <v>12533</v>
      </c>
      <c r="B599" s="27" t="s">
        <v>1372</v>
      </c>
      <c r="C599" s="28" t="s">
        <v>1371</v>
      </c>
      <c r="D599" s="27" t="s">
        <v>1372</v>
      </c>
      <c r="E599" s="28" cm="1">
        <f ca="1" t="array" ref="E599">SUMPRODUCT(--ISNUMBER(SEARCH(MID(C599,ROW(INDIRECT("1:"&amp;LEN(C599))),1),全球排名!D597)))</f>
        <v>16</v>
      </c>
      <c r="F599" s="29" t="s">
        <v>11570</v>
      </c>
      <c r="G599" s="29" t="s">
        <v>36</v>
      </c>
      <c r="H599" s="30" t="s">
        <v>11592</v>
      </c>
      <c r="I599" s="30" t="s">
        <v>7183</v>
      </c>
      <c r="J599" s="30" t="s">
        <v>7220</v>
      </c>
      <c r="K599" s="30">
        <v>3</v>
      </c>
      <c r="L599" s="30" t="s">
        <v>11573</v>
      </c>
      <c r="M599" s="38">
        <v>10.6</v>
      </c>
      <c r="N599" s="3" t="s">
        <v>11949</v>
      </c>
      <c r="O599" s="38">
        <v>20.5</v>
      </c>
      <c r="P599" s="3" t="s">
        <v>12376</v>
      </c>
      <c r="Q599" s="38">
        <v>10.2</v>
      </c>
      <c r="R599" s="3" t="s">
        <v>11619</v>
      </c>
      <c r="S599" s="38">
        <v>5.2</v>
      </c>
      <c r="T599" s="3" t="s">
        <v>11619</v>
      </c>
      <c r="U599" s="38">
        <v>56.9</v>
      </c>
      <c r="V599" s="3" t="s">
        <v>11983</v>
      </c>
      <c r="W599" s="38">
        <v>61</v>
      </c>
      <c r="X599" s="3" t="s">
        <v>999</v>
      </c>
      <c r="Y599" s="38">
        <v>52.1</v>
      </c>
      <c r="Z599" s="3" t="s">
        <v>2965</v>
      </c>
      <c r="AA599" s="3">
        <v>13.8</v>
      </c>
      <c r="AB599" s="3" t="s">
        <v>12495</v>
      </c>
      <c r="AC599" s="3">
        <v>50.6</v>
      </c>
      <c r="AD599" s="3" t="s">
        <v>12103</v>
      </c>
      <c r="AE599" s="45">
        <v>19.9</v>
      </c>
    </row>
    <row r="600" ht="29.1" customHeight="1" spans="1:31">
      <c r="A600" s="26" t="s">
        <v>12446</v>
      </c>
      <c r="B600" s="27" t="s">
        <v>1372</v>
      </c>
      <c r="C600" s="28" t="s">
        <v>3280</v>
      </c>
      <c r="D600" s="27" t="s">
        <v>1372</v>
      </c>
      <c r="E600" s="28" cm="1">
        <f ca="1" t="array" ref="E600">SUMPRODUCT(--ISNUMBER(SEARCH(MID(C600,ROW(INDIRECT("1:"&amp;LEN(C600))),1),全球排名!D598)))</f>
        <v>33</v>
      </c>
      <c r="F600" s="29" t="s">
        <v>11860</v>
      </c>
      <c r="G600" s="29" t="s">
        <v>474</v>
      </c>
      <c r="H600" s="30" t="s">
        <v>11567</v>
      </c>
      <c r="I600" s="30" t="s">
        <v>7183</v>
      </c>
      <c r="J600" s="30" t="s">
        <v>11568</v>
      </c>
      <c r="K600" s="30">
        <v>4</v>
      </c>
      <c r="L600" s="30" t="s">
        <v>11569</v>
      </c>
      <c r="M600" s="38">
        <v>33.4</v>
      </c>
      <c r="N600" s="3" t="s">
        <v>234</v>
      </c>
      <c r="O600" s="38">
        <v>24.5</v>
      </c>
      <c r="P600" s="3" t="s">
        <v>11788</v>
      </c>
      <c r="Q600" s="38">
        <v>9.3</v>
      </c>
      <c r="R600" s="3" t="s">
        <v>11619</v>
      </c>
      <c r="S600" s="38">
        <v>7.7</v>
      </c>
      <c r="T600" s="3" t="s">
        <v>11619</v>
      </c>
      <c r="U600" s="38">
        <v>12.4</v>
      </c>
      <c r="V600" s="3" t="s">
        <v>11619</v>
      </c>
      <c r="W600" s="38">
        <v>1.6</v>
      </c>
      <c r="X600" s="3" t="s">
        <v>11619</v>
      </c>
      <c r="Y600" s="38">
        <v>2.4</v>
      </c>
      <c r="Z600" s="3" t="s">
        <v>11619</v>
      </c>
      <c r="AA600" s="3">
        <v>28.6</v>
      </c>
      <c r="AB600" s="3" t="s">
        <v>11742</v>
      </c>
      <c r="AC600" s="3">
        <v>32.7</v>
      </c>
      <c r="AD600" s="3" t="s">
        <v>12505</v>
      </c>
      <c r="AE600" s="45">
        <v>19.9</v>
      </c>
    </row>
    <row r="601" ht="29.1" customHeight="1" spans="1:31">
      <c r="A601" s="26" t="s">
        <v>12524</v>
      </c>
      <c r="B601" s="27" t="s">
        <v>1372</v>
      </c>
      <c r="C601" s="28" t="s">
        <v>1526</v>
      </c>
      <c r="D601" s="27" t="s">
        <v>1372</v>
      </c>
      <c r="E601" s="28" cm="1">
        <f ca="1" t="array" ref="E601">SUMPRODUCT(--ISNUMBER(SEARCH(MID(C601,ROW(INDIRECT("1:"&amp;LEN(C601))),1),全球排名!D599)))</f>
        <v>16</v>
      </c>
      <c r="F601" s="29" t="s">
        <v>11632</v>
      </c>
      <c r="G601" s="29" t="s">
        <v>11633</v>
      </c>
      <c r="H601" s="30" t="s">
        <v>11592</v>
      </c>
      <c r="I601" s="30" t="s">
        <v>7183</v>
      </c>
      <c r="J601" s="30" t="s">
        <v>11568</v>
      </c>
      <c r="K601" s="30">
        <v>3</v>
      </c>
      <c r="L601" s="30" t="s">
        <v>11573</v>
      </c>
      <c r="M601" s="38">
        <v>8.4</v>
      </c>
      <c r="N601" s="3" t="s">
        <v>11949</v>
      </c>
      <c r="O601" s="38">
        <v>2.3</v>
      </c>
      <c r="P601" s="3" t="s">
        <v>11949</v>
      </c>
      <c r="Q601" s="38">
        <v>55.2</v>
      </c>
      <c r="R601" s="3" t="s">
        <v>394</v>
      </c>
      <c r="S601" s="38">
        <v>42.6</v>
      </c>
      <c r="T601" s="3" t="s">
        <v>11973</v>
      </c>
      <c r="U601" s="38">
        <v>13.2</v>
      </c>
      <c r="V601" s="3" t="s">
        <v>12528</v>
      </c>
      <c r="W601" s="38">
        <v>1.4</v>
      </c>
      <c r="X601" s="3" t="s">
        <v>11619</v>
      </c>
      <c r="Y601" s="38">
        <v>14.3</v>
      </c>
      <c r="Z601" s="3" t="s">
        <v>12296</v>
      </c>
      <c r="AA601" s="3">
        <v>17.6</v>
      </c>
      <c r="AB601" s="3" t="s">
        <v>1037</v>
      </c>
      <c r="AC601" s="3">
        <v>15.8</v>
      </c>
      <c r="AD601" s="3" t="s">
        <v>12537</v>
      </c>
      <c r="AE601" s="45">
        <v>19.9</v>
      </c>
    </row>
    <row r="602" ht="29.1" customHeight="1" spans="1:31">
      <c r="A602" s="26" t="s">
        <v>12479</v>
      </c>
      <c r="B602" s="27" t="s">
        <v>1372</v>
      </c>
      <c r="C602" s="28" t="s">
        <v>2289</v>
      </c>
      <c r="D602" s="27" t="s">
        <v>1372</v>
      </c>
      <c r="E602" s="28" cm="1">
        <f ca="1" t="array" ref="E602">SUMPRODUCT(--ISNUMBER(SEARCH(MID(C602,ROW(INDIRECT("1:"&amp;LEN(C602))),1),全球排名!D600)))</f>
        <v>29</v>
      </c>
      <c r="F602" s="29" t="s">
        <v>11968</v>
      </c>
      <c r="G602" s="29" t="s">
        <v>405</v>
      </c>
      <c r="H602" s="30" t="s">
        <v>11624</v>
      </c>
      <c r="I602" s="30" t="s">
        <v>11720</v>
      </c>
      <c r="J602" s="30" t="s">
        <v>10137</v>
      </c>
      <c r="K602" s="30">
        <v>3</v>
      </c>
      <c r="L602" s="30" t="s">
        <v>11569</v>
      </c>
      <c r="M602" s="38">
        <v>3.1</v>
      </c>
      <c r="N602" s="3" t="s">
        <v>11949</v>
      </c>
      <c r="O602" s="38">
        <v>1.7</v>
      </c>
      <c r="P602" s="3" t="s">
        <v>11949</v>
      </c>
      <c r="Q602" s="38">
        <v>98.8</v>
      </c>
      <c r="R602" s="3" t="s">
        <v>100</v>
      </c>
      <c r="S602" s="38">
        <v>39</v>
      </c>
      <c r="T602" s="3" t="s">
        <v>11877</v>
      </c>
      <c r="U602" s="38">
        <v>8.3</v>
      </c>
      <c r="V602" s="3" t="s">
        <v>11619</v>
      </c>
      <c r="W602" s="38">
        <v>3.1</v>
      </c>
      <c r="X602" s="3" t="s">
        <v>11619</v>
      </c>
      <c r="Y602" s="38">
        <v>3.6</v>
      </c>
      <c r="Z602" s="3" t="s">
        <v>11619</v>
      </c>
      <c r="AA602" s="3">
        <v>7.6</v>
      </c>
      <c r="AB602" s="3" t="s">
        <v>11619</v>
      </c>
      <c r="AC602" s="3">
        <v>1</v>
      </c>
      <c r="AD602" s="3" t="s">
        <v>11619</v>
      </c>
      <c r="AE602" s="45">
        <v>19.9</v>
      </c>
    </row>
    <row r="603" ht="29.1" customHeight="1" spans="1:31">
      <c r="A603" s="26" t="s">
        <v>12446</v>
      </c>
      <c r="B603" s="27" t="s">
        <v>1645</v>
      </c>
      <c r="C603" s="28" t="s">
        <v>12590</v>
      </c>
      <c r="D603" s="27" t="s">
        <v>1645</v>
      </c>
      <c r="E603" s="28" cm="1">
        <f ca="1" t="array" ref="E603">SUMPRODUCT(--ISNUMBER(SEARCH(MID(C603,ROW(INDIRECT("1:"&amp;LEN(C603))),1),全球排名!D601)))</f>
        <v>35</v>
      </c>
      <c r="F603" s="29" t="s">
        <v>11632</v>
      </c>
      <c r="G603" s="29" t="s">
        <v>11633</v>
      </c>
      <c r="H603" s="30" t="s">
        <v>11571</v>
      </c>
      <c r="I603" s="30" t="s">
        <v>11587</v>
      </c>
      <c r="J603" s="30" t="s">
        <v>11568</v>
      </c>
      <c r="K603" s="30">
        <v>2</v>
      </c>
      <c r="L603" s="30" t="s">
        <v>11573</v>
      </c>
      <c r="M603" s="38">
        <v>5.1</v>
      </c>
      <c r="N603" s="3" t="s">
        <v>11949</v>
      </c>
      <c r="O603" s="38">
        <v>2.2</v>
      </c>
      <c r="P603" s="3" t="s">
        <v>11949</v>
      </c>
      <c r="Q603" s="38">
        <v>10.9</v>
      </c>
      <c r="R603" s="3" t="s">
        <v>11619</v>
      </c>
      <c r="S603" s="38">
        <v>82.2</v>
      </c>
      <c r="T603" s="3" t="s">
        <v>11695</v>
      </c>
      <c r="U603" s="38" t="s">
        <v>10137</v>
      </c>
      <c r="V603" s="3" t="s">
        <v>10137</v>
      </c>
      <c r="W603" s="38" t="s">
        <v>10137</v>
      </c>
      <c r="X603" s="3" t="s">
        <v>10137</v>
      </c>
      <c r="Y603" s="38">
        <v>3.4</v>
      </c>
      <c r="Z603" s="3" t="s">
        <v>11619</v>
      </c>
      <c r="AA603" s="3">
        <v>6.2</v>
      </c>
      <c r="AB603" s="3" t="s">
        <v>11619</v>
      </c>
      <c r="AC603" s="3">
        <v>1.8</v>
      </c>
      <c r="AD603" s="3" t="s">
        <v>11619</v>
      </c>
      <c r="AE603" s="45">
        <v>19.8</v>
      </c>
    </row>
    <row r="604" ht="29.1" customHeight="1" spans="1:31">
      <c r="A604" s="26" t="s">
        <v>12454</v>
      </c>
      <c r="B604" s="27" t="s">
        <v>1645</v>
      </c>
      <c r="C604" s="28" t="s">
        <v>1644</v>
      </c>
      <c r="D604" s="27" t="s">
        <v>1645</v>
      </c>
      <c r="E604" s="28" cm="1">
        <f ca="1" t="array" ref="E604">SUMPRODUCT(--ISNUMBER(SEARCH(MID(C604,ROW(INDIRECT("1:"&amp;LEN(C604))),1),全球排名!D602)))</f>
        <v>18</v>
      </c>
      <c r="F604" s="29" t="s">
        <v>12168</v>
      </c>
      <c r="G604" s="29" t="s">
        <v>497</v>
      </c>
      <c r="H604" s="30" t="s">
        <v>11592</v>
      </c>
      <c r="I604" s="30" t="s">
        <v>11572</v>
      </c>
      <c r="J604" s="30" t="s">
        <v>7220</v>
      </c>
      <c r="K604" s="30">
        <v>4</v>
      </c>
      <c r="L604" s="30" t="s">
        <v>11573</v>
      </c>
      <c r="M604" s="38">
        <v>23.8</v>
      </c>
      <c r="N604" s="3" t="s">
        <v>12297</v>
      </c>
      <c r="O604" s="38">
        <v>26.4</v>
      </c>
      <c r="P604" s="3" t="s">
        <v>11866</v>
      </c>
      <c r="Q604" s="38">
        <v>25.1</v>
      </c>
      <c r="R604" s="3" t="s">
        <v>12306</v>
      </c>
      <c r="S604" s="38">
        <v>2.1</v>
      </c>
      <c r="T604" s="3" t="s">
        <v>11619</v>
      </c>
      <c r="U604" s="38">
        <v>11.6</v>
      </c>
      <c r="V604" s="3" t="s">
        <v>11619</v>
      </c>
      <c r="W604" s="38">
        <v>1.7</v>
      </c>
      <c r="X604" s="3" t="s">
        <v>11619</v>
      </c>
      <c r="Y604" s="38">
        <v>2</v>
      </c>
      <c r="Z604" s="3" t="s">
        <v>11619</v>
      </c>
      <c r="AA604" s="3">
        <v>72.5</v>
      </c>
      <c r="AB604" s="3" t="s">
        <v>129</v>
      </c>
      <c r="AC604" s="3">
        <v>29.4</v>
      </c>
      <c r="AD604" s="3" t="s">
        <v>11971</v>
      </c>
      <c r="AE604" s="45">
        <v>19.8</v>
      </c>
    </row>
    <row r="605" ht="29.1" customHeight="1" spans="1:31">
      <c r="A605" s="26" t="s">
        <v>12027</v>
      </c>
      <c r="B605" s="27" t="s">
        <v>1645</v>
      </c>
      <c r="C605" s="28" t="s">
        <v>8262</v>
      </c>
      <c r="D605" s="27" t="s">
        <v>1645</v>
      </c>
      <c r="E605" s="28" cm="1">
        <f ca="1" t="array" ref="E605">SUMPRODUCT(--ISNUMBER(SEARCH(MID(C605,ROW(INDIRECT("1:"&amp;LEN(C605))),1),全球排名!D603)))</f>
        <v>16</v>
      </c>
      <c r="F605" s="29" t="s">
        <v>11566</v>
      </c>
      <c r="G605" s="29" t="s">
        <v>40</v>
      </c>
      <c r="H605" s="30" t="s">
        <v>11571</v>
      </c>
      <c r="I605" s="30" t="s">
        <v>11572</v>
      </c>
      <c r="J605" s="30" t="s">
        <v>7220</v>
      </c>
      <c r="K605" s="30">
        <v>5</v>
      </c>
      <c r="L605" s="30" t="s">
        <v>11569</v>
      </c>
      <c r="M605" s="38">
        <v>9.6</v>
      </c>
      <c r="N605" s="3" t="s">
        <v>11949</v>
      </c>
      <c r="O605" s="38">
        <v>5</v>
      </c>
      <c r="P605" s="3" t="s">
        <v>11949</v>
      </c>
      <c r="Q605" s="38">
        <v>81.5</v>
      </c>
      <c r="R605" s="3" t="s">
        <v>11688</v>
      </c>
      <c r="S605" s="38">
        <v>10.4</v>
      </c>
      <c r="T605" s="3" t="s">
        <v>11619</v>
      </c>
      <c r="U605" s="38">
        <v>16.9</v>
      </c>
      <c r="V605" s="3" t="s">
        <v>11707</v>
      </c>
      <c r="W605" s="38">
        <v>14.5</v>
      </c>
      <c r="X605" s="3" t="s">
        <v>12133</v>
      </c>
      <c r="Y605" s="38">
        <v>45.5</v>
      </c>
      <c r="Z605" s="3" t="s">
        <v>11645</v>
      </c>
      <c r="AA605" s="3">
        <v>22.7</v>
      </c>
      <c r="AB605" s="3" t="s">
        <v>12409</v>
      </c>
      <c r="AC605" s="3">
        <v>21.4</v>
      </c>
      <c r="AD605" s="3" t="s">
        <v>12556</v>
      </c>
      <c r="AE605" s="45">
        <v>19.8</v>
      </c>
    </row>
    <row r="606" ht="29.1" customHeight="1" spans="1:31">
      <c r="A606" s="26" t="s">
        <v>12591</v>
      </c>
      <c r="B606" s="27" t="s">
        <v>1645</v>
      </c>
      <c r="C606" s="28" t="s">
        <v>12592</v>
      </c>
      <c r="D606" s="27" t="s">
        <v>1645</v>
      </c>
      <c r="E606" s="28" cm="1">
        <f ca="1" t="array" ref="E606">SUMPRODUCT(--ISNUMBER(SEARCH(MID(C606,ROW(INDIRECT("1:"&amp;LEN(C606))),1),全球排名!D604)))</f>
        <v>23</v>
      </c>
      <c r="F606" s="29" t="s">
        <v>8311</v>
      </c>
      <c r="G606" s="29" t="s">
        <v>96</v>
      </c>
      <c r="H606" s="30" t="s">
        <v>11571</v>
      </c>
      <c r="I606" s="30" t="s">
        <v>11572</v>
      </c>
      <c r="J606" s="30" t="s">
        <v>11568</v>
      </c>
      <c r="K606" s="30">
        <v>4</v>
      </c>
      <c r="L606" s="30" t="s">
        <v>11573</v>
      </c>
      <c r="M606" s="38">
        <v>11.1</v>
      </c>
      <c r="N606" s="3" t="s">
        <v>11949</v>
      </c>
      <c r="O606" s="38">
        <v>4.5</v>
      </c>
      <c r="P606" s="3" t="s">
        <v>11949</v>
      </c>
      <c r="Q606" s="38">
        <v>89.9</v>
      </c>
      <c r="R606" s="3" t="s">
        <v>11701</v>
      </c>
      <c r="S606" s="38">
        <v>8.3</v>
      </c>
      <c r="T606" s="3" t="s">
        <v>11619</v>
      </c>
      <c r="U606" s="38">
        <v>4.9</v>
      </c>
      <c r="V606" s="3" t="s">
        <v>11619</v>
      </c>
      <c r="W606" s="38">
        <v>39.2</v>
      </c>
      <c r="X606" s="3" t="s">
        <v>12317</v>
      </c>
      <c r="Y606" s="38">
        <v>39</v>
      </c>
      <c r="Z606" s="3" t="s">
        <v>12278</v>
      </c>
      <c r="AA606" s="3">
        <v>20.1</v>
      </c>
      <c r="AB606" s="3" t="s">
        <v>11799</v>
      </c>
      <c r="AC606" s="3">
        <v>2</v>
      </c>
      <c r="AD606" s="3" t="s">
        <v>11619</v>
      </c>
      <c r="AE606" s="45">
        <v>19.8</v>
      </c>
    </row>
    <row r="607" ht="29.1" customHeight="1" spans="1:31">
      <c r="A607" s="26" t="s">
        <v>12446</v>
      </c>
      <c r="B607" s="27" t="s">
        <v>610</v>
      </c>
      <c r="C607" s="28" t="s">
        <v>609</v>
      </c>
      <c r="D607" s="27" t="s">
        <v>610</v>
      </c>
      <c r="E607" s="28" cm="1">
        <f ca="1" t="array" ref="E607">SUMPRODUCT(--ISNUMBER(SEARCH(MID(C607,ROW(INDIRECT("1:"&amp;LEN(C607))),1),全球排名!D605)))</f>
        <v>20</v>
      </c>
      <c r="F607" s="29" t="s">
        <v>11929</v>
      </c>
      <c r="G607" s="29" t="s">
        <v>261</v>
      </c>
      <c r="H607" s="30" t="s">
        <v>11567</v>
      </c>
      <c r="I607" s="30" t="s">
        <v>7183</v>
      </c>
      <c r="J607" s="30" t="s">
        <v>11568</v>
      </c>
      <c r="K607" s="30">
        <v>5</v>
      </c>
      <c r="L607" s="30" t="s">
        <v>11573</v>
      </c>
      <c r="M607" s="38">
        <v>8.3</v>
      </c>
      <c r="N607" s="3" t="s">
        <v>11949</v>
      </c>
      <c r="O607" s="38">
        <v>6.2</v>
      </c>
      <c r="P607" s="3" t="s">
        <v>11949</v>
      </c>
      <c r="Q607" s="38">
        <v>23.6</v>
      </c>
      <c r="R607" s="3" t="s">
        <v>12201</v>
      </c>
      <c r="S607" s="38">
        <v>40.7</v>
      </c>
      <c r="T607" s="3" t="s">
        <v>12042</v>
      </c>
      <c r="U607" s="38">
        <v>45.2</v>
      </c>
      <c r="V607" s="3" t="s">
        <v>11744</v>
      </c>
      <c r="W607" s="38">
        <v>15.5</v>
      </c>
      <c r="X607" s="3" t="s">
        <v>12593</v>
      </c>
      <c r="Y607" s="38">
        <v>29.5</v>
      </c>
      <c r="Z607" s="3" t="s">
        <v>12124</v>
      </c>
      <c r="AA607" s="3">
        <v>11.5</v>
      </c>
      <c r="AB607" s="3" t="s">
        <v>11619</v>
      </c>
      <c r="AC607" s="3">
        <v>11.8</v>
      </c>
      <c r="AD607" s="3" t="s">
        <v>12594</v>
      </c>
      <c r="AE607" s="45" t="s">
        <v>12595</v>
      </c>
    </row>
    <row r="608" ht="29.1" customHeight="1" spans="1:31">
      <c r="A608" s="26" t="s">
        <v>12454</v>
      </c>
      <c r="B608" s="27" t="s">
        <v>610</v>
      </c>
      <c r="C608" s="28" t="s">
        <v>12596</v>
      </c>
      <c r="D608" s="27" t="s">
        <v>610</v>
      </c>
      <c r="E608" s="28" cm="1">
        <f ca="1" t="array" ref="E608">SUMPRODUCT(--ISNUMBER(SEARCH(MID(C608,ROW(INDIRECT("1:"&amp;LEN(C608))),1),全球排名!D606)))</f>
        <v>25</v>
      </c>
      <c r="F608" s="29" t="s">
        <v>12208</v>
      </c>
      <c r="G608" s="29" t="s">
        <v>632</v>
      </c>
      <c r="H608" s="30" t="s">
        <v>11624</v>
      </c>
      <c r="I608" s="30" t="s">
        <v>11587</v>
      </c>
      <c r="J608" s="30" t="s">
        <v>7220</v>
      </c>
      <c r="K608" s="30">
        <v>3</v>
      </c>
      <c r="L608" s="30" t="s">
        <v>12288</v>
      </c>
      <c r="M608" s="38">
        <v>9.8</v>
      </c>
      <c r="N608" s="3" t="s">
        <v>11949</v>
      </c>
      <c r="O608" s="38">
        <v>16.8</v>
      </c>
      <c r="P608" s="3" t="s">
        <v>12357</v>
      </c>
      <c r="Q608" s="38">
        <v>20.4</v>
      </c>
      <c r="R608" s="3" t="s">
        <v>12361</v>
      </c>
      <c r="S608" s="38">
        <v>1.9</v>
      </c>
      <c r="T608" s="3" t="s">
        <v>11619</v>
      </c>
      <c r="U608" s="38">
        <v>100</v>
      </c>
      <c r="V608" s="3" t="s">
        <v>38</v>
      </c>
      <c r="W608" s="38">
        <v>100</v>
      </c>
      <c r="X608" s="3" t="s">
        <v>2369</v>
      </c>
      <c r="Y608" s="38">
        <v>1</v>
      </c>
      <c r="Z608" s="3" t="s">
        <v>11619</v>
      </c>
      <c r="AA608" s="3">
        <v>37.3</v>
      </c>
      <c r="AB608" s="3" t="s">
        <v>2407</v>
      </c>
      <c r="AC608" s="3">
        <v>1</v>
      </c>
      <c r="AD608" s="3" t="s">
        <v>11619</v>
      </c>
      <c r="AE608" s="45" t="s">
        <v>12595</v>
      </c>
    </row>
    <row r="609" ht="29.1" customHeight="1" spans="1:31">
      <c r="A609" s="26" t="s">
        <v>12526</v>
      </c>
      <c r="B609" s="27" t="s">
        <v>610</v>
      </c>
      <c r="C609" s="28" t="s">
        <v>800</v>
      </c>
      <c r="D609" s="27" t="s">
        <v>610</v>
      </c>
      <c r="E609" s="28" cm="1">
        <f ca="1" t="array" ref="E609">SUMPRODUCT(--ISNUMBER(SEARCH(MID(C609,ROW(INDIRECT("1:"&amp;LEN(C609))),1),全球排名!D607)))</f>
        <v>19</v>
      </c>
      <c r="F609" s="29" t="s">
        <v>8491</v>
      </c>
      <c r="G609" s="29" t="s">
        <v>121</v>
      </c>
      <c r="H609" s="30" t="s">
        <v>11567</v>
      </c>
      <c r="I609" s="30" t="s">
        <v>7183</v>
      </c>
      <c r="J609" s="30" t="s">
        <v>11568</v>
      </c>
      <c r="K609" s="30">
        <v>2</v>
      </c>
      <c r="L609" s="30" t="s">
        <v>11573</v>
      </c>
      <c r="M609" s="38">
        <v>5.8</v>
      </c>
      <c r="N609" s="3" t="s">
        <v>11949</v>
      </c>
      <c r="O609" s="38">
        <v>4.7</v>
      </c>
      <c r="P609" s="3" t="s">
        <v>11949</v>
      </c>
      <c r="Q609" s="38">
        <v>4</v>
      </c>
      <c r="R609" s="3" t="s">
        <v>11619</v>
      </c>
      <c r="S609" s="38">
        <v>41.3</v>
      </c>
      <c r="T609" s="3" t="s">
        <v>11757</v>
      </c>
      <c r="U609" s="38">
        <v>37.4</v>
      </c>
      <c r="V609" s="3" t="s">
        <v>12038</v>
      </c>
      <c r="W609" s="38">
        <v>76.7</v>
      </c>
      <c r="X609" s="3" t="s">
        <v>11642</v>
      </c>
      <c r="Y609" s="38">
        <v>3.6</v>
      </c>
      <c r="Z609" s="3" t="s">
        <v>11619</v>
      </c>
      <c r="AA609" s="3">
        <v>8.5</v>
      </c>
      <c r="AB609" s="3" t="s">
        <v>11619</v>
      </c>
      <c r="AC609" s="3">
        <v>45.3</v>
      </c>
      <c r="AD609" s="3" t="s">
        <v>1523</v>
      </c>
      <c r="AE609" s="45" t="s">
        <v>12595</v>
      </c>
    </row>
    <row r="610" ht="29.1" customHeight="1" spans="1:31">
      <c r="A610" s="26" t="s">
        <v>12454</v>
      </c>
      <c r="B610" s="27" t="s">
        <v>610</v>
      </c>
      <c r="C610" s="28" t="s">
        <v>891</v>
      </c>
      <c r="D610" s="27" t="s">
        <v>610</v>
      </c>
      <c r="E610" s="28" cm="1">
        <f ca="1" t="array" ref="E610">SUMPRODUCT(--ISNUMBER(SEARCH(MID(C610,ROW(INDIRECT("1:"&amp;LEN(C610))),1),全球排名!D608)))</f>
        <v>15</v>
      </c>
      <c r="F610" s="29" t="s">
        <v>11566</v>
      </c>
      <c r="G610" s="29" t="s">
        <v>40</v>
      </c>
      <c r="H610" s="30" t="s">
        <v>11571</v>
      </c>
      <c r="I610" s="30" t="s">
        <v>11572</v>
      </c>
      <c r="J610" s="30" t="s">
        <v>11568</v>
      </c>
      <c r="K610" s="30">
        <v>5</v>
      </c>
      <c r="L610" s="30" t="s">
        <v>11569</v>
      </c>
      <c r="M610" s="38">
        <v>8.4</v>
      </c>
      <c r="N610" s="3" t="s">
        <v>11949</v>
      </c>
      <c r="O610" s="38">
        <v>6.1</v>
      </c>
      <c r="P610" s="3" t="s">
        <v>11949</v>
      </c>
      <c r="Q610" s="38">
        <v>21.1</v>
      </c>
      <c r="R610" s="3" t="s">
        <v>12558</v>
      </c>
      <c r="S610" s="38">
        <v>35.1</v>
      </c>
      <c r="T610" s="3" t="s">
        <v>12218</v>
      </c>
      <c r="U610" s="38">
        <v>32.8</v>
      </c>
      <c r="V610" s="3" t="s">
        <v>12276</v>
      </c>
      <c r="W610" s="38">
        <v>22.3</v>
      </c>
      <c r="X610" s="3" t="s">
        <v>12110</v>
      </c>
      <c r="Y610" s="38">
        <v>28.4</v>
      </c>
      <c r="Z610" s="3" t="s">
        <v>12065</v>
      </c>
      <c r="AA610" s="3">
        <v>26</v>
      </c>
      <c r="AB610" s="3" t="s">
        <v>11995</v>
      </c>
      <c r="AC610" s="3">
        <v>34.6</v>
      </c>
      <c r="AD610" s="3" t="s">
        <v>12248</v>
      </c>
      <c r="AE610" s="45" t="s">
        <v>12595</v>
      </c>
    </row>
    <row r="611" ht="29.1" customHeight="1" spans="1:31">
      <c r="A611" s="26" t="s">
        <v>12446</v>
      </c>
      <c r="B611" s="27" t="s">
        <v>610</v>
      </c>
      <c r="C611" s="28" t="s">
        <v>10444</v>
      </c>
      <c r="D611" s="27" t="s">
        <v>610</v>
      </c>
      <c r="E611" s="28" cm="1">
        <f ca="1" t="array" ref="E611">SUMPRODUCT(--ISNUMBER(SEARCH(MID(C611,ROW(INDIRECT("1:"&amp;LEN(C611))),1),全球排名!D609)))</f>
        <v>21</v>
      </c>
      <c r="F611" s="29" t="s">
        <v>7021</v>
      </c>
      <c r="G611" s="29" t="s">
        <v>642</v>
      </c>
      <c r="H611" s="30" t="s">
        <v>11567</v>
      </c>
      <c r="I611" s="30" t="s">
        <v>7183</v>
      </c>
      <c r="J611" s="30" t="s">
        <v>11568</v>
      </c>
      <c r="K611" s="30">
        <v>4</v>
      </c>
      <c r="L611" s="30" t="s">
        <v>11573</v>
      </c>
      <c r="M611" s="38">
        <v>29.1</v>
      </c>
      <c r="N611" s="3" t="s">
        <v>863</v>
      </c>
      <c r="O611" s="38">
        <v>10.6</v>
      </c>
      <c r="P611" s="3" t="s">
        <v>11949</v>
      </c>
      <c r="Q611" s="38">
        <v>12.2</v>
      </c>
      <c r="R611" s="3" t="s">
        <v>11619</v>
      </c>
      <c r="S611" s="38">
        <v>24.1</v>
      </c>
      <c r="T611" s="3" t="s">
        <v>12006</v>
      </c>
      <c r="U611" s="38" t="s">
        <v>10137</v>
      </c>
      <c r="V611" s="3" t="s">
        <v>10137</v>
      </c>
      <c r="W611" s="38">
        <v>1.6</v>
      </c>
      <c r="X611" s="3" t="s">
        <v>11619</v>
      </c>
      <c r="Y611" s="38">
        <v>4.8</v>
      </c>
      <c r="Z611" s="3" t="s">
        <v>11619</v>
      </c>
      <c r="AA611" s="3">
        <v>13.2</v>
      </c>
      <c r="AB611" s="3" t="s">
        <v>12597</v>
      </c>
      <c r="AC611" s="3">
        <v>47.5</v>
      </c>
      <c r="AD611" s="3" t="s">
        <v>10127</v>
      </c>
      <c r="AE611" s="45" t="s">
        <v>12595</v>
      </c>
    </row>
    <row r="612" ht="29.1" customHeight="1" spans="1:31">
      <c r="A612" s="26" t="s">
        <v>12446</v>
      </c>
      <c r="B612" s="27" t="s">
        <v>610</v>
      </c>
      <c r="C612" s="28" t="s">
        <v>12598</v>
      </c>
      <c r="D612" s="27" t="s">
        <v>610</v>
      </c>
      <c r="E612" s="28" cm="1">
        <f ca="1" t="array" ref="E612">SUMPRODUCT(--ISNUMBER(SEARCH(MID(C612,ROW(INDIRECT("1:"&amp;LEN(C612))),1),全球排名!D610)))</f>
        <v>20</v>
      </c>
      <c r="F612" s="29" t="s">
        <v>11570</v>
      </c>
      <c r="G612" s="29" t="s">
        <v>36</v>
      </c>
      <c r="H612" s="30" t="s">
        <v>11571</v>
      </c>
      <c r="I612" s="30" t="s">
        <v>7183</v>
      </c>
      <c r="J612" s="30" t="s">
        <v>7220</v>
      </c>
      <c r="K612" s="30">
        <v>3</v>
      </c>
      <c r="L612" s="30" t="s">
        <v>11573</v>
      </c>
      <c r="M612" s="38">
        <v>17.5</v>
      </c>
      <c r="N612" s="3" t="s">
        <v>11925</v>
      </c>
      <c r="O612" s="38">
        <v>12.6</v>
      </c>
      <c r="P612" s="3" t="s">
        <v>11949</v>
      </c>
      <c r="Q612" s="38">
        <v>6.1</v>
      </c>
      <c r="R612" s="3" t="s">
        <v>11619</v>
      </c>
      <c r="S612" s="38">
        <v>8.7</v>
      </c>
      <c r="T612" s="3" t="s">
        <v>11619</v>
      </c>
      <c r="U612" s="38">
        <v>71.9</v>
      </c>
      <c r="V612" s="3" t="s">
        <v>11945</v>
      </c>
      <c r="W612" s="38">
        <v>99.4</v>
      </c>
      <c r="X612" s="3" t="s">
        <v>11583</v>
      </c>
      <c r="Y612" s="38">
        <v>9.2</v>
      </c>
      <c r="Z612" s="3" t="s">
        <v>12440</v>
      </c>
      <c r="AA612" s="3">
        <v>14.1</v>
      </c>
      <c r="AB612" s="3" t="s">
        <v>12201</v>
      </c>
      <c r="AC612" s="3">
        <v>9.8</v>
      </c>
      <c r="AD612" s="3" t="s">
        <v>12599</v>
      </c>
      <c r="AE612" s="45" t="s">
        <v>12595</v>
      </c>
    </row>
    <row r="613" ht="29.1" customHeight="1" spans="1:31">
      <c r="A613" s="26" t="s">
        <v>12476</v>
      </c>
      <c r="B613" s="27" t="s">
        <v>610</v>
      </c>
      <c r="C613" s="28" t="s">
        <v>1695</v>
      </c>
      <c r="D613" s="27" t="s">
        <v>610</v>
      </c>
      <c r="E613" s="28" cm="1">
        <f ca="1" t="array" ref="E613">SUMPRODUCT(--ISNUMBER(SEARCH(MID(C613,ROW(INDIRECT("1:"&amp;LEN(C613))),1),全球排名!D611)))</f>
        <v>18</v>
      </c>
      <c r="F613" s="29" t="s">
        <v>12019</v>
      </c>
      <c r="G613" s="29" t="s">
        <v>653</v>
      </c>
      <c r="H613" s="30" t="s">
        <v>11592</v>
      </c>
      <c r="I613" s="30" t="s">
        <v>11572</v>
      </c>
      <c r="J613" s="30" t="s">
        <v>7220</v>
      </c>
      <c r="K613" s="30">
        <v>4</v>
      </c>
      <c r="L613" s="30" t="s">
        <v>11573</v>
      </c>
      <c r="M613" s="38">
        <v>18.3</v>
      </c>
      <c r="N613" s="3" t="s">
        <v>12187</v>
      </c>
      <c r="O613" s="38">
        <v>9.4</v>
      </c>
      <c r="P613" s="3" t="s">
        <v>11949</v>
      </c>
      <c r="Q613" s="38">
        <v>56.9</v>
      </c>
      <c r="R613" s="3" t="s">
        <v>12157</v>
      </c>
      <c r="S613" s="38">
        <v>2</v>
      </c>
      <c r="T613" s="3" t="s">
        <v>11619</v>
      </c>
      <c r="U613" s="38">
        <v>100</v>
      </c>
      <c r="V613" s="3" t="s">
        <v>223</v>
      </c>
      <c r="W613" s="38">
        <v>17.6</v>
      </c>
      <c r="X613" s="3" t="s">
        <v>11964</v>
      </c>
      <c r="Y613" s="38">
        <v>4.5</v>
      </c>
      <c r="Z613" s="3" t="s">
        <v>11619</v>
      </c>
      <c r="AA613" s="3">
        <v>8.2</v>
      </c>
      <c r="AB613" s="3" t="s">
        <v>11619</v>
      </c>
      <c r="AC613" s="3">
        <v>3.1</v>
      </c>
      <c r="AD613" s="3" t="s">
        <v>11619</v>
      </c>
      <c r="AE613" s="45" t="s">
        <v>12595</v>
      </c>
    </row>
    <row r="614" ht="29.1" customHeight="1" spans="1:31">
      <c r="A614" s="26" t="s">
        <v>12446</v>
      </c>
      <c r="B614" s="27" t="s">
        <v>610</v>
      </c>
      <c r="C614" s="28" t="s">
        <v>2855</v>
      </c>
      <c r="D614" s="27" t="s">
        <v>610</v>
      </c>
      <c r="E614" s="28" cm="1">
        <f ca="1" t="array" ref="E614">SUMPRODUCT(--ISNUMBER(SEARCH(MID(C614,ROW(INDIRECT("1:"&amp;LEN(C614))),1),全球排名!D612)))</f>
        <v>20</v>
      </c>
      <c r="F614" s="29" t="s">
        <v>11915</v>
      </c>
      <c r="G614" s="29" t="s">
        <v>883</v>
      </c>
      <c r="H614" s="30" t="s">
        <v>11571</v>
      </c>
      <c r="I614" s="30" t="s">
        <v>11572</v>
      </c>
      <c r="J614" s="30" t="s">
        <v>7220</v>
      </c>
      <c r="K614" s="30">
        <v>5</v>
      </c>
      <c r="L614" s="30" t="s">
        <v>11569</v>
      </c>
      <c r="M614" s="38">
        <v>27</v>
      </c>
      <c r="N614" s="3" t="s">
        <v>12057</v>
      </c>
      <c r="O614" s="38">
        <v>35.6</v>
      </c>
      <c r="P614" s="3" t="s">
        <v>11941</v>
      </c>
      <c r="Q614" s="38">
        <v>13.1</v>
      </c>
      <c r="R614" s="3" t="s">
        <v>11619</v>
      </c>
      <c r="S614" s="38">
        <v>7.4</v>
      </c>
      <c r="T614" s="3" t="s">
        <v>11619</v>
      </c>
      <c r="U614" s="38">
        <v>13.1</v>
      </c>
      <c r="V614" s="3" t="s">
        <v>12071</v>
      </c>
      <c r="W614" s="38">
        <v>2.2</v>
      </c>
      <c r="X614" s="3" t="s">
        <v>11619</v>
      </c>
      <c r="Y614" s="38">
        <v>16.3</v>
      </c>
      <c r="Z614" s="3" t="s">
        <v>11964</v>
      </c>
      <c r="AA614" s="3">
        <v>9.5</v>
      </c>
      <c r="AB614" s="3" t="s">
        <v>11619</v>
      </c>
      <c r="AC614" s="3">
        <v>31.6</v>
      </c>
      <c r="AD614" s="3" t="s">
        <v>12324</v>
      </c>
      <c r="AE614" s="44" t="s">
        <v>12595</v>
      </c>
    </row>
    <row r="615" ht="29.1" customHeight="1" spans="1:31">
      <c r="A615" s="26" t="s">
        <v>12413</v>
      </c>
      <c r="B615" s="27" t="s">
        <v>610</v>
      </c>
      <c r="C615" s="28" t="s">
        <v>10623</v>
      </c>
      <c r="D615" s="27" t="s">
        <v>610</v>
      </c>
      <c r="E615" s="28" cm="1">
        <f ca="1" t="array" ref="E615">SUMPRODUCT(--ISNUMBER(SEARCH(MID(C615,ROW(INDIRECT("1:"&amp;LEN(C615))),1),全球排名!D613)))</f>
        <v>17</v>
      </c>
      <c r="F615" s="29" t="s">
        <v>8681</v>
      </c>
      <c r="G615" s="29" t="s">
        <v>924</v>
      </c>
      <c r="H615" s="30" t="s">
        <v>11571</v>
      </c>
      <c r="I615" s="30" t="s">
        <v>11572</v>
      </c>
      <c r="J615" s="30" t="s">
        <v>7220</v>
      </c>
      <c r="K615" s="30">
        <v>5</v>
      </c>
      <c r="L615" s="30" t="s">
        <v>11569</v>
      </c>
      <c r="M615" s="38">
        <v>18</v>
      </c>
      <c r="N615" s="3" t="s">
        <v>11830</v>
      </c>
      <c r="O615" s="38">
        <v>12</v>
      </c>
      <c r="P615" s="3" t="s">
        <v>11949</v>
      </c>
      <c r="Q615" s="38">
        <v>44.6</v>
      </c>
      <c r="R615" s="3" t="s">
        <v>11877</v>
      </c>
      <c r="S615" s="38">
        <v>4.9</v>
      </c>
      <c r="T615" s="3" t="s">
        <v>11619</v>
      </c>
      <c r="U615" s="38">
        <v>11.9</v>
      </c>
      <c r="V615" s="3" t="s">
        <v>11619</v>
      </c>
      <c r="W615" s="38">
        <v>50.5</v>
      </c>
      <c r="X615" s="3" t="s">
        <v>11672</v>
      </c>
      <c r="Y615" s="38">
        <v>34.6</v>
      </c>
      <c r="Z615" s="3" t="s">
        <v>11803</v>
      </c>
      <c r="AA615" s="3">
        <v>9.1</v>
      </c>
      <c r="AB615" s="3" t="s">
        <v>11619</v>
      </c>
      <c r="AC615" s="3">
        <v>34.9</v>
      </c>
      <c r="AD615" s="3" t="s">
        <v>12475</v>
      </c>
      <c r="AE615" s="45" t="s">
        <v>12595</v>
      </c>
    </row>
    <row r="616" ht="29.1" customHeight="1" spans="1:31">
      <c r="A616" s="26" t="s">
        <v>12446</v>
      </c>
      <c r="B616" s="27" t="s">
        <v>772</v>
      </c>
      <c r="C616" s="28" t="s">
        <v>12600</v>
      </c>
      <c r="D616" s="27" t="s">
        <v>772</v>
      </c>
      <c r="E616" s="28" cm="1">
        <f ca="1" t="array" ref="E616">SUMPRODUCT(--ISNUMBER(SEARCH(MID(C616,ROW(INDIRECT("1:"&amp;LEN(C616))),1),全球排名!D614)))</f>
        <v>15</v>
      </c>
      <c r="F616" s="29" t="s">
        <v>12208</v>
      </c>
      <c r="G616" s="29" t="s">
        <v>632</v>
      </c>
      <c r="H616" s="30" t="s">
        <v>11624</v>
      </c>
      <c r="I616" s="30" t="s">
        <v>11587</v>
      </c>
      <c r="J616" s="30" t="s">
        <v>11568</v>
      </c>
      <c r="K616" s="30">
        <v>2</v>
      </c>
      <c r="L616" s="30" t="s">
        <v>11569</v>
      </c>
      <c r="M616" s="38">
        <v>17.4</v>
      </c>
      <c r="N616" s="3" t="s">
        <v>12092</v>
      </c>
      <c r="O616" s="38">
        <v>11</v>
      </c>
      <c r="P616" s="3" t="s">
        <v>11949</v>
      </c>
      <c r="Q616" s="38">
        <v>11.9</v>
      </c>
      <c r="R616" s="3" t="s">
        <v>11619</v>
      </c>
      <c r="S616" s="38">
        <v>4.2</v>
      </c>
      <c r="T616" s="3" t="s">
        <v>11619</v>
      </c>
      <c r="U616" s="38">
        <v>100</v>
      </c>
      <c r="V616" s="3" t="s">
        <v>50</v>
      </c>
      <c r="W616" s="38">
        <v>100</v>
      </c>
      <c r="X616" s="3" t="s">
        <v>76</v>
      </c>
      <c r="Y616" s="38">
        <v>1.4</v>
      </c>
      <c r="Z616" s="3" t="s">
        <v>11619</v>
      </c>
      <c r="AA616" s="3">
        <v>11.4</v>
      </c>
      <c r="AB616" s="3" t="s">
        <v>11619</v>
      </c>
      <c r="AC616" s="3">
        <v>1</v>
      </c>
      <c r="AD616" s="3" t="s">
        <v>11619</v>
      </c>
      <c r="AE616" s="45" t="s">
        <v>12595</v>
      </c>
    </row>
    <row r="617" ht="29.1" customHeight="1" spans="1:31">
      <c r="A617" s="26" t="s">
        <v>12417</v>
      </c>
      <c r="B617" s="27" t="s">
        <v>772</v>
      </c>
      <c r="C617" s="28" t="s">
        <v>12601</v>
      </c>
      <c r="D617" s="27" t="s">
        <v>772</v>
      </c>
      <c r="E617" s="28" cm="1">
        <f ca="1" t="array" ref="E617">SUMPRODUCT(--ISNUMBER(SEARCH(MID(C617,ROW(INDIRECT("1:"&amp;LEN(C617))),1),全球排名!D615)))</f>
        <v>34</v>
      </c>
      <c r="F617" s="29" t="s">
        <v>12205</v>
      </c>
      <c r="G617" s="29" t="s">
        <v>657</v>
      </c>
      <c r="H617" s="30" t="s">
        <v>11571</v>
      </c>
      <c r="I617" s="30" t="s">
        <v>7183</v>
      </c>
      <c r="J617" s="30" t="s">
        <v>7103</v>
      </c>
      <c r="K617" s="30">
        <v>4</v>
      </c>
      <c r="L617" s="30" t="s">
        <v>11573</v>
      </c>
      <c r="M617" s="38">
        <v>15.2</v>
      </c>
      <c r="N617" s="3" t="s">
        <v>12068</v>
      </c>
      <c r="O617" s="38">
        <v>21.5</v>
      </c>
      <c r="P617" s="3" t="s">
        <v>11897</v>
      </c>
      <c r="Q617" s="38">
        <v>92</v>
      </c>
      <c r="R617" s="3" t="s">
        <v>11647</v>
      </c>
      <c r="S617" s="38">
        <v>1</v>
      </c>
      <c r="T617" s="3" t="s">
        <v>11619</v>
      </c>
      <c r="U617" s="38">
        <v>13.3</v>
      </c>
      <c r="V617" s="3" t="s">
        <v>11997</v>
      </c>
      <c r="W617" s="38">
        <v>21.3</v>
      </c>
      <c r="X617" s="3" t="s">
        <v>12222</v>
      </c>
      <c r="Y617" s="38">
        <v>1</v>
      </c>
      <c r="Z617" s="3" t="s">
        <v>11619</v>
      </c>
      <c r="AA617" s="3">
        <v>11.2</v>
      </c>
      <c r="AB617" s="3" t="s">
        <v>11619</v>
      </c>
      <c r="AC617" s="3">
        <v>1</v>
      </c>
      <c r="AD617" s="3" t="s">
        <v>11619</v>
      </c>
      <c r="AE617" s="45" t="s">
        <v>12595</v>
      </c>
    </row>
    <row r="618" ht="29.1" customHeight="1" spans="1:31">
      <c r="A618" s="26" t="s">
        <v>12526</v>
      </c>
      <c r="B618" s="27" t="s">
        <v>772</v>
      </c>
      <c r="C618" s="28" t="s">
        <v>771</v>
      </c>
      <c r="D618" s="27" t="s">
        <v>772</v>
      </c>
      <c r="E618" s="28" cm="1">
        <f ca="1" t="array" ref="E618">SUMPRODUCT(--ISNUMBER(SEARCH(MID(C618,ROW(INDIRECT("1:"&amp;LEN(C618))),1),全球排名!D616)))</f>
        <v>22</v>
      </c>
      <c r="F618" s="29" t="s">
        <v>12234</v>
      </c>
      <c r="G618" s="29" t="s">
        <v>545</v>
      </c>
      <c r="H618" s="30" t="s">
        <v>11571</v>
      </c>
      <c r="I618" s="30" t="s">
        <v>11587</v>
      </c>
      <c r="J618" s="30" t="s">
        <v>11568</v>
      </c>
      <c r="K618" s="30">
        <v>5</v>
      </c>
      <c r="L618" s="30" t="s">
        <v>11573</v>
      </c>
      <c r="M618" s="38">
        <v>13.1</v>
      </c>
      <c r="N618" s="3" t="s">
        <v>11949</v>
      </c>
      <c r="O618" s="38">
        <v>34.7</v>
      </c>
      <c r="P618" s="3" t="s">
        <v>2046</v>
      </c>
      <c r="Q618" s="38">
        <v>22.7</v>
      </c>
      <c r="R618" s="3" t="s">
        <v>12036</v>
      </c>
      <c r="S618" s="38">
        <v>6.7</v>
      </c>
      <c r="T618" s="3" t="s">
        <v>11619</v>
      </c>
      <c r="U618" s="38">
        <v>9</v>
      </c>
      <c r="V618" s="3" t="s">
        <v>11619</v>
      </c>
      <c r="W618" s="38">
        <v>70.9</v>
      </c>
      <c r="X618" s="3" t="s">
        <v>11880</v>
      </c>
      <c r="Y618" s="38">
        <v>38.6</v>
      </c>
      <c r="Z618" s="3" t="s">
        <v>12016</v>
      </c>
      <c r="AA618" s="3">
        <v>14.2</v>
      </c>
      <c r="AB618" s="3" t="s">
        <v>12439</v>
      </c>
      <c r="AC618" s="3">
        <v>2.7</v>
      </c>
      <c r="AD618" s="3" t="s">
        <v>11619</v>
      </c>
      <c r="AE618" s="45" t="s">
        <v>12595</v>
      </c>
    </row>
    <row r="619" ht="29.1" customHeight="1" spans="1:31">
      <c r="A619" s="26" t="s">
        <v>12461</v>
      </c>
      <c r="B619" s="27" t="s">
        <v>772</v>
      </c>
      <c r="C619" s="28" t="s">
        <v>2683</v>
      </c>
      <c r="D619" s="27" t="s">
        <v>772</v>
      </c>
      <c r="E619" s="28" cm="1">
        <f ca="1" t="array" ref="E619">SUMPRODUCT(--ISNUMBER(SEARCH(MID(C619,ROW(INDIRECT("1:"&amp;LEN(C619))),1),全球排名!D617)))</f>
        <v>29</v>
      </c>
      <c r="F619" s="29" t="s">
        <v>8311</v>
      </c>
      <c r="G619" s="29" t="s">
        <v>96</v>
      </c>
      <c r="H619" s="30" t="s">
        <v>11571</v>
      </c>
      <c r="I619" s="30" t="s">
        <v>11572</v>
      </c>
      <c r="J619" s="30" t="s">
        <v>11568</v>
      </c>
      <c r="K619" s="30">
        <v>5</v>
      </c>
      <c r="L619" s="30" t="s">
        <v>11573</v>
      </c>
      <c r="M619" s="38">
        <v>14.4</v>
      </c>
      <c r="N619" s="3" t="s">
        <v>12373</v>
      </c>
      <c r="O619" s="38">
        <v>4.3</v>
      </c>
      <c r="P619" s="3" t="s">
        <v>11949</v>
      </c>
      <c r="Q619" s="38">
        <v>82.8</v>
      </c>
      <c r="R619" s="3" t="s">
        <v>11967</v>
      </c>
      <c r="S619" s="38">
        <v>6.9</v>
      </c>
      <c r="T619" s="3" t="s">
        <v>11619</v>
      </c>
      <c r="U619" s="38" t="s">
        <v>10137</v>
      </c>
      <c r="V619" s="3" t="s">
        <v>10137</v>
      </c>
      <c r="W619" s="38">
        <v>9.8</v>
      </c>
      <c r="X619" s="3" t="s">
        <v>11619</v>
      </c>
      <c r="Y619" s="38">
        <v>73.4</v>
      </c>
      <c r="Z619" s="3" t="s">
        <v>11758</v>
      </c>
      <c r="AA619" s="3">
        <v>7.6</v>
      </c>
      <c r="AB619" s="3" t="s">
        <v>11619</v>
      </c>
      <c r="AC619" s="3">
        <v>5.8</v>
      </c>
      <c r="AD619" s="3" t="s">
        <v>11619</v>
      </c>
      <c r="AE619" s="45" t="s">
        <v>12595</v>
      </c>
    </row>
    <row r="620" ht="29.1" customHeight="1" spans="1:31">
      <c r="A620" s="26" t="s">
        <v>12524</v>
      </c>
      <c r="B620" s="27" t="s">
        <v>772</v>
      </c>
      <c r="C620" s="28" t="s">
        <v>1316</v>
      </c>
      <c r="D620" s="27" t="s">
        <v>772</v>
      </c>
      <c r="E620" s="28" cm="1">
        <f ca="1" t="array" ref="E620">SUMPRODUCT(--ISNUMBER(SEARCH(MID(C620,ROW(INDIRECT("1:"&amp;LEN(C620))),1),全球排名!D618)))</f>
        <v>27</v>
      </c>
      <c r="F620" s="29" t="s">
        <v>11807</v>
      </c>
      <c r="G620" s="29" t="s">
        <v>471</v>
      </c>
      <c r="H620" s="30" t="s">
        <v>11567</v>
      </c>
      <c r="I620" s="30" t="s">
        <v>7183</v>
      </c>
      <c r="J620" s="30" t="s">
        <v>11568</v>
      </c>
      <c r="K620" s="30">
        <v>4</v>
      </c>
      <c r="L620" s="30" t="s">
        <v>11573</v>
      </c>
      <c r="M620" s="38">
        <v>21.5</v>
      </c>
      <c r="N620" s="3" t="s">
        <v>12097</v>
      </c>
      <c r="O620" s="38">
        <v>27.1</v>
      </c>
      <c r="P620" s="3" t="s">
        <v>12286</v>
      </c>
      <c r="Q620" s="38">
        <v>23</v>
      </c>
      <c r="R620" s="3" t="s">
        <v>12490</v>
      </c>
      <c r="S620" s="38">
        <v>17.8</v>
      </c>
      <c r="T620" s="3" t="s">
        <v>11960</v>
      </c>
      <c r="U620" s="38">
        <v>12.9</v>
      </c>
      <c r="V620" s="3" t="s">
        <v>11619</v>
      </c>
      <c r="W620" s="38">
        <v>9.1</v>
      </c>
      <c r="X620" s="3" t="s">
        <v>11619</v>
      </c>
      <c r="Y620" s="38">
        <v>2.1</v>
      </c>
      <c r="Z620" s="3" t="s">
        <v>11619</v>
      </c>
      <c r="AA620" s="3">
        <v>6.5</v>
      </c>
      <c r="AB620" s="3" t="s">
        <v>11619</v>
      </c>
      <c r="AC620" s="3">
        <v>30.2</v>
      </c>
      <c r="AD620" s="3" t="s">
        <v>12493</v>
      </c>
      <c r="AE620" s="45" t="s">
        <v>12595</v>
      </c>
    </row>
    <row r="621" ht="29.1" customHeight="1" spans="1:31">
      <c r="A621" s="26" t="s">
        <v>12446</v>
      </c>
      <c r="B621" s="27" t="s">
        <v>772</v>
      </c>
      <c r="C621" s="28" t="s">
        <v>1447</v>
      </c>
      <c r="D621" s="27" t="s">
        <v>772</v>
      </c>
      <c r="E621" s="28" cm="1">
        <f ca="1" t="array" ref="E621">SUMPRODUCT(--ISNUMBER(SEARCH(MID(C621,ROW(INDIRECT("1:"&amp;LEN(C621))),1),全球排名!D619)))</f>
        <v>20</v>
      </c>
      <c r="F621" s="29" t="s">
        <v>11705</v>
      </c>
      <c r="G621" s="29" t="s">
        <v>385</v>
      </c>
      <c r="H621" s="30" t="s">
        <v>11571</v>
      </c>
      <c r="I621" s="30" t="s">
        <v>11572</v>
      </c>
      <c r="J621" s="30" t="s">
        <v>11568</v>
      </c>
      <c r="K621" s="30">
        <v>4</v>
      </c>
      <c r="L621" s="30" t="s">
        <v>11573</v>
      </c>
      <c r="M621" s="38">
        <v>23</v>
      </c>
      <c r="N621" s="3" t="s">
        <v>356</v>
      </c>
      <c r="O621" s="38">
        <v>18.5</v>
      </c>
      <c r="P621" s="3" t="s">
        <v>11872</v>
      </c>
      <c r="Q621" s="38">
        <v>38</v>
      </c>
      <c r="R621" s="3" t="s">
        <v>11799</v>
      </c>
      <c r="S621" s="38">
        <v>17.1</v>
      </c>
      <c r="T621" s="3" t="s">
        <v>12373</v>
      </c>
      <c r="U621" s="38">
        <v>10.4</v>
      </c>
      <c r="V621" s="3" t="s">
        <v>11619</v>
      </c>
      <c r="W621" s="38">
        <v>12.4</v>
      </c>
      <c r="X621" s="3" t="s">
        <v>12026</v>
      </c>
      <c r="Y621" s="38">
        <v>7.9</v>
      </c>
      <c r="Z621" s="3" t="s">
        <v>11619</v>
      </c>
      <c r="AA621" s="3">
        <v>13.3</v>
      </c>
      <c r="AB621" s="3" t="s">
        <v>12536</v>
      </c>
      <c r="AC621" s="3">
        <v>8.1</v>
      </c>
      <c r="AD621" s="3" t="s">
        <v>11619</v>
      </c>
      <c r="AE621" s="45" t="s">
        <v>12595</v>
      </c>
    </row>
    <row r="622" ht="29.1" customHeight="1" spans="1:31">
      <c r="A622" s="26" t="s">
        <v>12337</v>
      </c>
      <c r="B622" s="27" t="s">
        <v>772</v>
      </c>
      <c r="C622" s="28" t="s">
        <v>10409</v>
      </c>
      <c r="D622" s="27" t="s">
        <v>772</v>
      </c>
      <c r="E622" s="28" cm="1">
        <f ca="1" t="array" ref="E622">SUMPRODUCT(--ISNUMBER(SEARCH(MID(C622,ROW(INDIRECT("1:"&amp;LEN(C622))),1),全球排名!D620)))</f>
        <v>37</v>
      </c>
      <c r="F622" s="29" t="s">
        <v>11663</v>
      </c>
      <c r="G622" s="29" t="s">
        <v>106</v>
      </c>
      <c r="H622" s="30" t="s">
        <v>11624</v>
      </c>
      <c r="I622" s="30" t="s">
        <v>11587</v>
      </c>
      <c r="J622" s="30" t="s">
        <v>11568</v>
      </c>
      <c r="K622" s="30">
        <v>4</v>
      </c>
      <c r="L622" s="30" t="s">
        <v>11573</v>
      </c>
      <c r="M622" s="38">
        <v>11.5</v>
      </c>
      <c r="N622" s="3" t="s">
        <v>11949</v>
      </c>
      <c r="O622" s="38">
        <v>5.8</v>
      </c>
      <c r="P622" s="3" t="s">
        <v>11949</v>
      </c>
      <c r="Q622" s="38">
        <v>100</v>
      </c>
      <c r="R622" s="3" t="s">
        <v>2358</v>
      </c>
      <c r="S622" s="38">
        <v>18.2</v>
      </c>
      <c r="T622" s="3" t="s">
        <v>12352</v>
      </c>
      <c r="U622" s="38">
        <v>3.5</v>
      </c>
      <c r="V622" s="3" t="s">
        <v>11619</v>
      </c>
      <c r="W622" s="38">
        <v>15.3</v>
      </c>
      <c r="X622" s="3" t="s">
        <v>12463</v>
      </c>
      <c r="Y622" s="38">
        <v>1.2</v>
      </c>
      <c r="Z622" s="3" t="s">
        <v>11619</v>
      </c>
      <c r="AA622" s="3">
        <v>8</v>
      </c>
      <c r="AB622" s="3" t="s">
        <v>11619</v>
      </c>
      <c r="AC622" s="3">
        <v>1.1</v>
      </c>
      <c r="AD622" s="3" t="s">
        <v>11619</v>
      </c>
      <c r="AE622" s="45" t="s">
        <v>12595</v>
      </c>
    </row>
    <row r="623" ht="29.1" customHeight="1" spans="1:31">
      <c r="A623" s="26" t="s">
        <v>12349</v>
      </c>
      <c r="B623" s="27" t="s">
        <v>772</v>
      </c>
      <c r="C623" s="28" t="s">
        <v>10517</v>
      </c>
      <c r="D623" s="27" t="s">
        <v>772</v>
      </c>
      <c r="E623" s="28" cm="1">
        <f ca="1" t="array" ref="E623">SUMPRODUCT(--ISNUMBER(SEARCH(MID(C623,ROW(INDIRECT("1:"&amp;LEN(C623))),1),全球排名!D621)))</f>
        <v>14</v>
      </c>
      <c r="F623" s="29" t="s">
        <v>12243</v>
      </c>
      <c r="G623" s="29" t="s">
        <v>1068</v>
      </c>
      <c r="H623" s="30" t="s">
        <v>11571</v>
      </c>
      <c r="I623" s="30" t="s">
        <v>11572</v>
      </c>
      <c r="J623" s="30" t="s">
        <v>11568</v>
      </c>
      <c r="K623" s="30">
        <v>4</v>
      </c>
      <c r="L623" s="30" t="s">
        <v>11573</v>
      </c>
      <c r="M623" s="38">
        <v>15.6</v>
      </c>
      <c r="N623" s="3" t="s">
        <v>12291</v>
      </c>
      <c r="O623" s="38">
        <v>8.7</v>
      </c>
      <c r="P623" s="3" t="s">
        <v>11949</v>
      </c>
      <c r="Q623" s="38">
        <v>32.8</v>
      </c>
      <c r="R623" s="3" t="s">
        <v>11912</v>
      </c>
      <c r="S623" s="38">
        <v>18.7</v>
      </c>
      <c r="T623" s="3" t="s">
        <v>12072</v>
      </c>
      <c r="U623" s="38">
        <v>19.4</v>
      </c>
      <c r="V623" s="3" t="s">
        <v>12263</v>
      </c>
      <c r="W623" s="38">
        <v>18</v>
      </c>
      <c r="X623" s="3" t="s">
        <v>12246</v>
      </c>
      <c r="Y623" s="38">
        <v>52.7</v>
      </c>
      <c r="Z623" s="3" t="s">
        <v>329</v>
      </c>
      <c r="AA623" s="3">
        <v>10.2</v>
      </c>
      <c r="AB623" s="3" t="s">
        <v>11619</v>
      </c>
      <c r="AC623" s="3">
        <v>27.6</v>
      </c>
      <c r="AD623" s="3" t="s">
        <v>12027</v>
      </c>
      <c r="AE623" s="45" t="s">
        <v>12595</v>
      </c>
    </row>
    <row r="624" ht="29.1" customHeight="1" spans="1:31">
      <c r="A624" s="26" t="s">
        <v>10137</v>
      </c>
      <c r="B624" s="27" t="s">
        <v>795</v>
      </c>
      <c r="C624" s="28" t="s">
        <v>12602</v>
      </c>
      <c r="D624" s="27" t="s">
        <v>795</v>
      </c>
      <c r="E624" s="28" cm="1">
        <f ca="1" t="array" ref="E624">SUMPRODUCT(--ISNUMBER(SEARCH(MID(C624,ROW(INDIRECT("1:"&amp;LEN(C624))),1),全球排名!D622)))</f>
        <v>48</v>
      </c>
      <c r="F624" s="29" t="s">
        <v>11797</v>
      </c>
      <c r="G624" s="29" t="s">
        <v>572</v>
      </c>
      <c r="H624" s="30" t="s">
        <v>11624</v>
      </c>
      <c r="I624" s="30" t="s">
        <v>11587</v>
      </c>
      <c r="J624" s="30" t="s">
        <v>11568</v>
      </c>
      <c r="K624" s="30">
        <v>2</v>
      </c>
      <c r="L624" s="30" t="s">
        <v>12288</v>
      </c>
      <c r="M624" s="38">
        <v>6.4</v>
      </c>
      <c r="N624" s="3" t="s">
        <v>11949</v>
      </c>
      <c r="O624" s="38">
        <v>8.6</v>
      </c>
      <c r="P624" s="3" t="s">
        <v>11949</v>
      </c>
      <c r="Q624" s="38">
        <v>57.8</v>
      </c>
      <c r="R624" s="3" t="s">
        <v>2221</v>
      </c>
      <c r="S624" s="38">
        <v>1.5</v>
      </c>
      <c r="T624" s="3" t="s">
        <v>11619</v>
      </c>
      <c r="U624" s="38">
        <v>89.8</v>
      </c>
      <c r="V624" s="3" t="s">
        <v>11697</v>
      </c>
      <c r="W624" s="38">
        <v>100</v>
      </c>
      <c r="X624" s="3" t="s">
        <v>56</v>
      </c>
      <c r="Y624" s="38">
        <v>1</v>
      </c>
      <c r="Z624" s="3" t="s">
        <v>11619</v>
      </c>
      <c r="AA624" s="3">
        <v>9.4</v>
      </c>
      <c r="AB624" s="3" t="s">
        <v>11619</v>
      </c>
      <c r="AC624" s="3">
        <v>1</v>
      </c>
      <c r="AD624" s="3" t="s">
        <v>11619</v>
      </c>
      <c r="AE624" s="45" t="s">
        <v>12595</v>
      </c>
    </row>
    <row r="625" ht="29.1" customHeight="1" spans="1:31">
      <c r="A625" s="26" t="s">
        <v>12408</v>
      </c>
      <c r="B625" s="27" t="s">
        <v>795</v>
      </c>
      <c r="C625" s="28" t="s">
        <v>794</v>
      </c>
      <c r="D625" s="27" t="s">
        <v>795</v>
      </c>
      <c r="E625" s="28" cm="1">
        <f ca="1" t="array" ref="E625">SUMPRODUCT(--ISNUMBER(SEARCH(MID(C625,ROW(INDIRECT("1:"&amp;LEN(C625))),1),全球排名!D623)))</f>
        <v>18</v>
      </c>
      <c r="F625" s="29" t="s">
        <v>11807</v>
      </c>
      <c r="G625" s="29" t="s">
        <v>471</v>
      </c>
      <c r="H625" s="30" t="s">
        <v>11567</v>
      </c>
      <c r="I625" s="30" t="s">
        <v>11587</v>
      </c>
      <c r="J625" s="30" t="s">
        <v>11568</v>
      </c>
      <c r="K625" s="30">
        <v>3</v>
      </c>
      <c r="L625" s="30" t="s">
        <v>11569</v>
      </c>
      <c r="M625" s="38">
        <v>5.7</v>
      </c>
      <c r="N625" s="3" t="s">
        <v>11949</v>
      </c>
      <c r="O625" s="38">
        <v>4.6</v>
      </c>
      <c r="P625" s="3" t="s">
        <v>11949</v>
      </c>
      <c r="Q625" s="38">
        <v>70</v>
      </c>
      <c r="R625" s="3" t="s">
        <v>11630</v>
      </c>
      <c r="S625" s="38">
        <v>43</v>
      </c>
      <c r="T625" s="3" t="s">
        <v>11889</v>
      </c>
      <c r="U625" s="38">
        <v>4.3</v>
      </c>
      <c r="V625" s="3" t="s">
        <v>11619</v>
      </c>
      <c r="W625" s="38">
        <v>4.7</v>
      </c>
      <c r="X625" s="3" t="s">
        <v>11619</v>
      </c>
      <c r="Y625" s="38">
        <v>1.4</v>
      </c>
      <c r="Z625" s="3" t="s">
        <v>11619</v>
      </c>
      <c r="AA625" s="3">
        <v>7.9</v>
      </c>
      <c r="AB625" s="3" t="s">
        <v>11619</v>
      </c>
      <c r="AC625" s="3">
        <v>4.1</v>
      </c>
      <c r="AD625" s="3" t="s">
        <v>11619</v>
      </c>
      <c r="AE625" s="45" t="s">
        <v>12595</v>
      </c>
    </row>
    <row r="626" ht="29.1" customHeight="1" spans="1:31">
      <c r="A626" s="26" t="s">
        <v>12526</v>
      </c>
      <c r="B626" s="27" t="s">
        <v>795</v>
      </c>
      <c r="C626" s="28" t="s">
        <v>12603</v>
      </c>
      <c r="D626" s="27" t="s">
        <v>795</v>
      </c>
      <c r="E626" s="28" cm="1">
        <f ca="1" t="array" ref="E626">SUMPRODUCT(--ISNUMBER(SEARCH(MID(C626,ROW(INDIRECT("1:"&amp;LEN(C626))),1),全球排名!D624)))</f>
        <v>43</v>
      </c>
      <c r="F626" s="29" t="s">
        <v>26</v>
      </c>
      <c r="G626" s="29" t="s">
        <v>568</v>
      </c>
      <c r="H626" s="30" t="s">
        <v>11571</v>
      </c>
      <c r="I626" s="30" t="s">
        <v>11720</v>
      </c>
      <c r="J626" s="30" t="s">
        <v>10137</v>
      </c>
      <c r="K626" s="30">
        <v>2</v>
      </c>
      <c r="L626" s="30" t="s">
        <v>11573</v>
      </c>
      <c r="M626" s="38">
        <v>15.3</v>
      </c>
      <c r="N626" s="3" t="s">
        <v>11760</v>
      </c>
      <c r="O626" s="38">
        <v>41</v>
      </c>
      <c r="P626" s="3" t="s">
        <v>11687</v>
      </c>
      <c r="Q626" s="38">
        <v>36.9</v>
      </c>
      <c r="R626" s="3" t="s">
        <v>11664</v>
      </c>
      <c r="S626" s="38">
        <v>1.7</v>
      </c>
      <c r="T626" s="3" t="s">
        <v>11619</v>
      </c>
      <c r="U626" s="38">
        <v>43.1</v>
      </c>
      <c r="V626" s="3" t="s">
        <v>12218</v>
      </c>
      <c r="W626" s="38">
        <v>5.2</v>
      </c>
      <c r="X626" s="3" t="s">
        <v>11619</v>
      </c>
      <c r="Y626" s="38">
        <v>1</v>
      </c>
      <c r="Z626" s="3" t="s">
        <v>11619</v>
      </c>
      <c r="AA626" s="3">
        <v>14.5</v>
      </c>
      <c r="AB626" s="3" t="s">
        <v>12315</v>
      </c>
      <c r="AC626" s="3">
        <v>26.3</v>
      </c>
      <c r="AD626" s="3" t="s">
        <v>12235</v>
      </c>
      <c r="AE626" s="45" t="s">
        <v>12595</v>
      </c>
    </row>
    <row r="627" ht="29.1" customHeight="1" spans="1:31">
      <c r="A627" s="26" t="s">
        <v>12446</v>
      </c>
      <c r="B627" s="27" t="s">
        <v>795</v>
      </c>
      <c r="C627" s="28" t="s">
        <v>12604</v>
      </c>
      <c r="D627" s="27" t="s">
        <v>795</v>
      </c>
      <c r="E627" s="28" cm="1">
        <f ca="1" t="array" ref="E627">SUMPRODUCT(--ISNUMBER(SEARCH(MID(C627,ROW(INDIRECT("1:"&amp;LEN(C627))),1),全球排名!D625)))</f>
        <v>30</v>
      </c>
      <c r="F627" s="29" t="s">
        <v>11797</v>
      </c>
      <c r="G627" s="29" t="s">
        <v>572</v>
      </c>
      <c r="H627" s="30" t="s">
        <v>11624</v>
      </c>
      <c r="I627" s="30" t="s">
        <v>11587</v>
      </c>
      <c r="J627" s="30" t="s">
        <v>11568</v>
      </c>
      <c r="K627" s="30">
        <v>2</v>
      </c>
      <c r="L627" s="30" t="s">
        <v>12288</v>
      </c>
      <c r="M627" s="38">
        <v>12.4</v>
      </c>
      <c r="N627" s="3" t="s">
        <v>11949</v>
      </c>
      <c r="O627" s="38">
        <v>12.2</v>
      </c>
      <c r="P627" s="3" t="s">
        <v>11949</v>
      </c>
      <c r="Q627" s="38">
        <v>33.5</v>
      </c>
      <c r="R627" s="3" t="s">
        <v>12290</v>
      </c>
      <c r="S627" s="38">
        <v>1.6</v>
      </c>
      <c r="T627" s="3" t="s">
        <v>11619</v>
      </c>
      <c r="U627" s="38">
        <v>90.5</v>
      </c>
      <c r="V627" s="3" t="s">
        <v>11990</v>
      </c>
      <c r="W627" s="38">
        <v>94.1</v>
      </c>
      <c r="X627" s="3" t="s">
        <v>11832</v>
      </c>
      <c r="Y627" s="38">
        <v>1</v>
      </c>
      <c r="Z627" s="3" t="s">
        <v>11619</v>
      </c>
      <c r="AA627" s="3">
        <v>10.1</v>
      </c>
      <c r="AB627" s="3" t="s">
        <v>11619</v>
      </c>
      <c r="AC627" s="3">
        <v>1</v>
      </c>
      <c r="AD627" s="3" t="s">
        <v>11619</v>
      </c>
      <c r="AE627" s="45" t="s">
        <v>12595</v>
      </c>
    </row>
    <row r="628" ht="29.1" customHeight="1" spans="1:31">
      <c r="A628" s="26" t="s">
        <v>12413</v>
      </c>
      <c r="B628" s="27" t="s">
        <v>795</v>
      </c>
      <c r="C628" s="28" t="s">
        <v>1368</v>
      </c>
      <c r="D628" s="27" t="s">
        <v>795</v>
      </c>
      <c r="E628" s="28" cm="1">
        <f ca="1" t="array" ref="E628">SUMPRODUCT(--ISNUMBER(SEARCH(MID(C628,ROW(INDIRECT("1:"&amp;LEN(C628))),1),全球排名!D626)))</f>
        <v>35</v>
      </c>
      <c r="F628" s="29" t="s">
        <v>11632</v>
      </c>
      <c r="G628" s="29" t="s">
        <v>11633</v>
      </c>
      <c r="H628" s="30" t="s">
        <v>11592</v>
      </c>
      <c r="I628" s="30" t="s">
        <v>7183</v>
      </c>
      <c r="J628" s="30" t="s">
        <v>11568</v>
      </c>
      <c r="K628" s="30">
        <v>4</v>
      </c>
      <c r="L628" s="30" t="s">
        <v>11573</v>
      </c>
      <c r="M628" s="38">
        <v>5.9</v>
      </c>
      <c r="N628" s="3" t="s">
        <v>11949</v>
      </c>
      <c r="O628" s="38">
        <v>2.5</v>
      </c>
      <c r="P628" s="3" t="s">
        <v>11949</v>
      </c>
      <c r="Q628" s="38">
        <v>46</v>
      </c>
      <c r="R628" s="3" t="s">
        <v>11741</v>
      </c>
      <c r="S628" s="38">
        <v>53.6</v>
      </c>
      <c r="T628" s="3" t="s">
        <v>12109</v>
      </c>
      <c r="U628" s="38">
        <v>13.9</v>
      </c>
      <c r="V628" s="3" t="s">
        <v>12270</v>
      </c>
      <c r="W628" s="38">
        <v>4.8</v>
      </c>
      <c r="X628" s="3" t="s">
        <v>11619</v>
      </c>
      <c r="Y628" s="38">
        <v>6.1</v>
      </c>
      <c r="Z628" s="3" t="s">
        <v>11619</v>
      </c>
      <c r="AA628" s="3">
        <v>10.1</v>
      </c>
      <c r="AB628" s="3" t="s">
        <v>11619</v>
      </c>
      <c r="AC628" s="3">
        <v>3.2</v>
      </c>
      <c r="AD628" s="3" t="s">
        <v>11619</v>
      </c>
      <c r="AE628" s="45" t="s">
        <v>12595</v>
      </c>
    </row>
    <row r="629" ht="29.1" customHeight="1" spans="1:31">
      <c r="A629" s="26" t="s">
        <v>12526</v>
      </c>
      <c r="B629" s="27" t="s">
        <v>795</v>
      </c>
      <c r="C629" s="28" t="s">
        <v>1575</v>
      </c>
      <c r="D629" s="27" t="s">
        <v>795</v>
      </c>
      <c r="E629" s="28" cm="1">
        <f ca="1" t="array" ref="E629">SUMPRODUCT(--ISNUMBER(SEARCH(MID(C629,ROW(INDIRECT("1:"&amp;LEN(C629))),1),全球排名!D627)))</f>
        <v>29</v>
      </c>
      <c r="F629" s="29" t="s">
        <v>11566</v>
      </c>
      <c r="G629" s="29" t="s">
        <v>40</v>
      </c>
      <c r="H629" s="30" t="s">
        <v>11567</v>
      </c>
      <c r="I629" s="30" t="s">
        <v>7183</v>
      </c>
      <c r="J629" s="30" t="s">
        <v>11568</v>
      </c>
      <c r="K629" s="30">
        <v>5</v>
      </c>
      <c r="L629" s="30" t="s">
        <v>11569</v>
      </c>
      <c r="M629" s="38">
        <v>2.7</v>
      </c>
      <c r="N629" s="3" t="s">
        <v>11949</v>
      </c>
      <c r="O629" s="38">
        <v>2.9</v>
      </c>
      <c r="P629" s="3" t="s">
        <v>11949</v>
      </c>
      <c r="Q629" s="38">
        <v>4.7</v>
      </c>
      <c r="R629" s="3" t="s">
        <v>11619</v>
      </c>
      <c r="S629" s="38">
        <v>52.4</v>
      </c>
      <c r="T629" s="3" t="s">
        <v>11981</v>
      </c>
      <c r="U629" s="38">
        <v>37.5</v>
      </c>
      <c r="V629" s="3" t="s">
        <v>11726</v>
      </c>
      <c r="W629" s="38">
        <v>91.4</v>
      </c>
      <c r="X629" s="3" t="s">
        <v>11576</v>
      </c>
      <c r="Y629" s="38">
        <v>1.2</v>
      </c>
      <c r="Z629" s="3" t="s">
        <v>11619</v>
      </c>
      <c r="AA629" s="3">
        <v>12.2</v>
      </c>
      <c r="AB629" s="3" t="s">
        <v>11619</v>
      </c>
      <c r="AC629" s="3">
        <v>1.1</v>
      </c>
      <c r="AD629" s="3" t="s">
        <v>11619</v>
      </c>
      <c r="AE629" s="45" t="s">
        <v>12595</v>
      </c>
    </row>
    <row r="630" ht="29.1" customHeight="1" spans="1:31">
      <c r="A630" s="26" t="s">
        <v>12454</v>
      </c>
      <c r="B630" s="27" t="s">
        <v>795</v>
      </c>
      <c r="C630" s="28" t="s">
        <v>1737</v>
      </c>
      <c r="D630" s="27" t="s">
        <v>795</v>
      </c>
      <c r="E630" s="28" cm="1">
        <f ca="1" t="array" ref="E630">SUMPRODUCT(--ISNUMBER(SEARCH(MID(C630,ROW(INDIRECT("1:"&amp;LEN(C630))),1),全球排名!D628)))</f>
        <v>22</v>
      </c>
      <c r="F630" s="29" t="s">
        <v>12033</v>
      </c>
      <c r="G630" s="29" t="s">
        <v>402</v>
      </c>
      <c r="H630" s="30" t="s">
        <v>11571</v>
      </c>
      <c r="I630" s="30" t="s">
        <v>7183</v>
      </c>
      <c r="J630" s="30" t="s">
        <v>7220</v>
      </c>
      <c r="K630" s="30">
        <v>3</v>
      </c>
      <c r="L630" s="30" t="s">
        <v>11569</v>
      </c>
      <c r="M630" s="38">
        <v>10.4</v>
      </c>
      <c r="N630" s="3" t="s">
        <v>11949</v>
      </c>
      <c r="O630" s="38">
        <v>43.7</v>
      </c>
      <c r="P630" s="3" t="s">
        <v>420</v>
      </c>
      <c r="Q630" s="38">
        <v>6.3</v>
      </c>
      <c r="R630" s="3" t="s">
        <v>11619</v>
      </c>
      <c r="S630" s="38">
        <v>8.5</v>
      </c>
      <c r="T630" s="3" t="s">
        <v>11619</v>
      </c>
      <c r="U630" s="38">
        <v>94.7</v>
      </c>
      <c r="V630" s="3" t="s">
        <v>2441</v>
      </c>
      <c r="W630" s="38">
        <v>32.2</v>
      </c>
      <c r="X630" s="3" t="s">
        <v>12223</v>
      </c>
      <c r="Y630" s="38">
        <v>2.4</v>
      </c>
      <c r="Z630" s="3" t="s">
        <v>11619</v>
      </c>
      <c r="AA630" s="3">
        <v>15.6</v>
      </c>
      <c r="AB630" s="3" t="s">
        <v>12351</v>
      </c>
      <c r="AC630" s="3">
        <v>1.4</v>
      </c>
      <c r="AD630" s="3" t="s">
        <v>11619</v>
      </c>
      <c r="AE630" s="45" t="s">
        <v>12595</v>
      </c>
    </row>
    <row r="631" ht="29.1" customHeight="1" spans="1:31">
      <c r="A631" s="26" t="s">
        <v>12533</v>
      </c>
      <c r="B631" s="27" t="s">
        <v>795</v>
      </c>
      <c r="C631" s="28" t="s">
        <v>1973</v>
      </c>
      <c r="D631" s="27" t="s">
        <v>795</v>
      </c>
      <c r="E631" s="28" cm="1">
        <f ca="1" t="array" ref="E631">SUMPRODUCT(--ISNUMBER(SEARCH(MID(C631,ROW(INDIRECT("1:"&amp;LEN(C631))),1),全球排名!D629)))</f>
        <v>19</v>
      </c>
      <c r="F631" s="29" t="s">
        <v>12084</v>
      </c>
      <c r="G631" s="29" t="s">
        <v>366</v>
      </c>
      <c r="H631" s="30" t="s">
        <v>11571</v>
      </c>
      <c r="I631" s="30" t="s">
        <v>11572</v>
      </c>
      <c r="J631" s="30" t="s">
        <v>11568</v>
      </c>
      <c r="K631" s="30">
        <v>4</v>
      </c>
      <c r="L631" s="30" t="s">
        <v>11573</v>
      </c>
      <c r="M631" s="38">
        <v>12.9</v>
      </c>
      <c r="N631" s="3" t="s">
        <v>11949</v>
      </c>
      <c r="O631" s="38">
        <v>11.8</v>
      </c>
      <c r="P631" s="3" t="s">
        <v>11949</v>
      </c>
      <c r="Q631" s="38">
        <v>6.5</v>
      </c>
      <c r="R631" s="3" t="s">
        <v>11619</v>
      </c>
      <c r="S631" s="38">
        <v>22.8</v>
      </c>
      <c r="T631" s="3" t="s">
        <v>12467</v>
      </c>
      <c r="U631" s="38">
        <v>25.1</v>
      </c>
      <c r="V631" s="3" t="s">
        <v>12179</v>
      </c>
      <c r="W631" s="38">
        <v>1.9</v>
      </c>
      <c r="X631" s="3" t="s">
        <v>11619</v>
      </c>
      <c r="Y631" s="38">
        <v>78.1</v>
      </c>
      <c r="Z631" s="3" t="s">
        <v>11594</v>
      </c>
      <c r="AA631" s="3">
        <v>28</v>
      </c>
      <c r="AB631" s="3" t="s">
        <v>12037</v>
      </c>
      <c r="AC631" s="3">
        <v>37.8</v>
      </c>
      <c r="AD631" s="3" t="s">
        <v>12401</v>
      </c>
      <c r="AE631" s="45" t="s">
        <v>12595</v>
      </c>
    </row>
    <row r="632" ht="29.1" customHeight="1" spans="1:31">
      <c r="A632" s="26" t="s">
        <v>12446</v>
      </c>
      <c r="B632" s="27" t="s">
        <v>795</v>
      </c>
      <c r="C632" s="28" t="s">
        <v>1994</v>
      </c>
      <c r="D632" s="27" t="s">
        <v>795</v>
      </c>
      <c r="E632" s="28" cm="1">
        <f ca="1" t="array" ref="E632">SUMPRODUCT(--ISNUMBER(SEARCH(MID(C632,ROW(INDIRECT("1:"&amp;LEN(C632))),1),全球排名!D630)))</f>
        <v>19</v>
      </c>
      <c r="F632" s="29" t="s">
        <v>12605</v>
      </c>
      <c r="G632" s="29" t="s">
        <v>1993</v>
      </c>
      <c r="H632" s="30" t="s">
        <v>11592</v>
      </c>
      <c r="I632" s="30" t="s">
        <v>11572</v>
      </c>
      <c r="J632" s="30" t="s">
        <v>11568</v>
      </c>
      <c r="K632" s="30">
        <v>5</v>
      </c>
      <c r="L632" s="30" t="s">
        <v>11573</v>
      </c>
      <c r="M632" s="38">
        <v>20</v>
      </c>
      <c r="N632" s="3" t="s">
        <v>11994</v>
      </c>
      <c r="O632" s="38">
        <v>9.5</v>
      </c>
      <c r="P632" s="3" t="s">
        <v>11949</v>
      </c>
      <c r="Q632" s="38">
        <v>35.6</v>
      </c>
      <c r="R632" s="3" t="s">
        <v>12170</v>
      </c>
      <c r="S632" s="38">
        <v>6.3</v>
      </c>
      <c r="T632" s="3" t="s">
        <v>11619</v>
      </c>
      <c r="U632" s="38">
        <v>4.5</v>
      </c>
      <c r="V632" s="3" t="s">
        <v>11619</v>
      </c>
      <c r="W632" s="38">
        <v>10.7</v>
      </c>
      <c r="X632" s="3" t="s">
        <v>11619</v>
      </c>
      <c r="Y632" s="38">
        <v>59.3</v>
      </c>
      <c r="Z632" s="3" t="s">
        <v>2221</v>
      </c>
      <c r="AA632" s="3">
        <v>48.9</v>
      </c>
      <c r="AB632" s="3" t="s">
        <v>187</v>
      </c>
      <c r="AC632" s="3">
        <v>17.2</v>
      </c>
      <c r="AD632" s="3" t="s">
        <v>12300</v>
      </c>
      <c r="AE632" s="45" t="s">
        <v>12595</v>
      </c>
    </row>
    <row r="633" ht="29.1" customHeight="1" spans="1:31">
      <c r="A633" s="26" t="s">
        <v>12526</v>
      </c>
      <c r="B633" s="27" t="s">
        <v>795</v>
      </c>
      <c r="C633" s="28" t="s">
        <v>10493</v>
      </c>
      <c r="D633" s="27" t="s">
        <v>795</v>
      </c>
      <c r="E633" s="28" cm="1">
        <f ca="1" t="array" ref="E633">SUMPRODUCT(--ISNUMBER(SEARCH(MID(C633,ROW(INDIRECT("1:"&amp;LEN(C633))),1),全球排名!D631)))</f>
        <v>27</v>
      </c>
      <c r="F633" s="29" t="s">
        <v>12033</v>
      </c>
      <c r="G633" s="29" t="s">
        <v>402</v>
      </c>
      <c r="H633" s="30" t="s">
        <v>11592</v>
      </c>
      <c r="I633" s="30" t="s">
        <v>7183</v>
      </c>
      <c r="J633" s="30" t="s">
        <v>11568</v>
      </c>
      <c r="K633" s="30">
        <v>3</v>
      </c>
      <c r="L633" s="30" t="s">
        <v>11573</v>
      </c>
      <c r="M633" s="38">
        <v>19.4</v>
      </c>
      <c r="N633" s="3" t="s">
        <v>12268</v>
      </c>
      <c r="O633" s="38">
        <v>6.4</v>
      </c>
      <c r="P633" s="3" t="s">
        <v>11949</v>
      </c>
      <c r="Q633" s="38">
        <v>34.7</v>
      </c>
      <c r="R633" s="3" t="s">
        <v>12005</v>
      </c>
      <c r="S633" s="38">
        <v>17.4</v>
      </c>
      <c r="T633" s="3" t="s">
        <v>12478</v>
      </c>
      <c r="U633" s="38">
        <v>2.5</v>
      </c>
      <c r="V633" s="3" t="s">
        <v>11619</v>
      </c>
      <c r="W633" s="38">
        <v>3.8</v>
      </c>
      <c r="X633" s="3" t="s">
        <v>11619</v>
      </c>
      <c r="Y633" s="38">
        <v>73.6</v>
      </c>
      <c r="Z633" s="3" t="s">
        <v>11798</v>
      </c>
      <c r="AA633" s="3">
        <v>7</v>
      </c>
      <c r="AB633" s="3" t="s">
        <v>11619</v>
      </c>
      <c r="AC633" s="3">
        <v>21.2</v>
      </c>
      <c r="AD633" s="3" t="s">
        <v>12285</v>
      </c>
      <c r="AE633" s="45" t="s">
        <v>12595</v>
      </c>
    </row>
    <row r="634" ht="29.1" customHeight="1" spans="1:31">
      <c r="A634" s="26" t="s">
        <v>12533</v>
      </c>
      <c r="B634" s="27" t="s">
        <v>795</v>
      </c>
      <c r="C634" s="28" t="s">
        <v>2355</v>
      </c>
      <c r="D634" s="27" t="s">
        <v>795</v>
      </c>
      <c r="E634" s="28" cm="1">
        <f ca="1" t="array" ref="E634">SUMPRODUCT(--ISNUMBER(SEARCH(MID(C634,ROW(INDIRECT("1:"&amp;LEN(C634))),1),全球排名!D632)))</f>
        <v>15</v>
      </c>
      <c r="F634" s="29" t="s">
        <v>11632</v>
      </c>
      <c r="G634" s="29" t="s">
        <v>11633</v>
      </c>
      <c r="H634" s="30" t="s">
        <v>11592</v>
      </c>
      <c r="I634" s="30" t="s">
        <v>11572</v>
      </c>
      <c r="J634" s="30" t="s">
        <v>11568</v>
      </c>
      <c r="K634" s="30">
        <v>4</v>
      </c>
      <c r="L634" s="30" t="s">
        <v>11573</v>
      </c>
      <c r="M634" s="38">
        <v>5.4</v>
      </c>
      <c r="N634" s="3" t="s">
        <v>11949</v>
      </c>
      <c r="O634" s="38">
        <v>19.7</v>
      </c>
      <c r="P634" s="3" t="s">
        <v>12292</v>
      </c>
      <c r="Q634" s="38">
        <v>4.7</v>
      </c>
      <c r="R634" s="3" t="s">
        <v>11619</v>
      </c>
      <c r="S634" s="38">
        <v>65.6</v>
      </c>
      <c r="T634" s="3" t="s">
        <v>359</v>
      </c>
      <c r="U634" s="38" t="s">
        <v>10137</v>
      </c>
      <c r="V634" s="3" t="s">
        <v>10137</v>
      </c>
      <c r="W634" s="38">
        <v>2.5</v>
      </c>
      <c r="X634" s="3" t="s">
        <v>11619</v>
      </c>
      <c r="Y634" s="38">
        <v>4.4</v>
      </c>
      <c r="Z634" s="3" t="s">
        <v>11619</v>
      </c>
      <c r="AA634" s="3">
        <v>6.7</v>
      </c>
      <c r="AB634" s="3" t="s">
        <v>11619</v>
      </c>
      <c r="AC634" s="3">
        <v>3.2</v>
      </c>
      <c r="AD634" s="3" t="s">
        <v>11619</v>
      </c>
      <c r="AE634" s="45" t="s">
        <v>12595</v>
      </c>
    </row>
    <row r="635" ht="29.1" customHeight="1" spans="1:31">
      <c r="A635" s="26" t="s">
        <v>12383</v>
      </c>
      <c r="B635" s="27" t="s">
        <v>637</v>
      </c>
      <c r="C635" s="28" t="s">
        <v>638</v>
      </c>
      <c r="D635" s="27" t="s">
        <v>637</v>
      </c>
      <c r="E635" s="28" cm="1">
        <f ca="1" t="array" ref="E635">SUMPRODUCT(--ISNUMBER(SEARCH(MID(C635,ROW(INDIRECT("1:"&amp;LEN(C635))),1),全球排名!D633)))</f>
        <v>13</v>
      </c>
      <c r="F635" s="29" t="s">
        <v>11705</v>
      </c>
      <c r="G635" s="29" t="s">
        <v>385</v>
      </c>
      <c r="H635" s="30" t="s">
        <v>11567</v>
      </c>
      <c r="I635" s="30" t="s">
        <v>11572</v>
      </c>
      <c r="J635" s="30" t="s">
        <v>11568</v>
      </c>
      <c r="K635" s="30">
        <v>4</v>
      </c>
      <c r="L635" s="30" t="s">
        <v>11569</v>
      </c>
      <c r="M635" s="38">
        <v>15.5</v>
      </c>
      <c r="N635" s="3" t="s">
        <v>12289</v>
      </c>
      <c r="O635" s="38">
        <v>15.4</v>
      </c>
      <c r="P635" s="3" t="s">
        <v>12351</v>
      </c>
      <c r="Q635" s="38">
        <v>65.1</v>
      </c>
      <c r="R635" s="3" t="s">
        <v>821</v>
      </c>
      <c r="S635" s="38">
        <v>17.4</v>
      </c>
      <c r="T635" s="3" t="s">
        <v>12464</v>
      </c>
      <c r="U635" s="38">
        <v>6.2</v>
      </c>
      <c r="V635" s="3" t="s">
        <v>11619</v>
      </c>
      <c r="W635" s="38">
        <v>13.7</v>
      </c>
      <c r="X635" s="3" t="s">
        <v>12597</v>
      </c>
      <c r="Y635" s="38">
        <v>1.1</v>
      </c>
      <c r="Z635" s="3" t="s">
        <v>11619</v>
      </c>
      <c r="AA635" s="3">
        <v>8.3</v>
      </c>
      <c r="AB635" s="3" t="s">
        <v>11619</v>
      </c>
      <c r="AC635" s="3">
        <v>5</v>
      </c>
      <c r="AD635" s="3" t="s">
        <v>11619</v>
      </c>
      <c r="AE635" s="45" t="s">
        <v>12595</v>
      </c>
    </row>
    <row r="636" ht="29.1" customHeight="1" spans="1:31">
      <c r="A636" s="26" t="s">
        <v>12477</v>
      </c>
      <c r="B636" s="27" t="s">
        <v>637</v>
      </c>
      <c r="C636" s="28" t="s">
        <v>763</v>
      </c>
      <c r="D636" s="27" t="s">
        <v>637</v>
      </c>
      <c r="E636" s="28" cm="1">
        <f ca="1" t="array" ref="E636">SUMPRODUCT(--ISNUMBER(SEARCH(MID(C636,ROW(INDIRECT("1:"&amp;LEN(C636))),1),全球排名!D634)))</f>
        <v>12</v>
      </c>
      <c r="F636" s="29" t="s">
        <v>11566</v>
      </c>
      <c r="G636" s="29" t="s">
        <v>40</v>
      </c>
      <c r="H636" s="30" t="s">
        <v>11571</v>
      </c>
      <c r="I636" s="30" t="s">
        <v>7183</v>
      </c>
      <c r="J636" s="30" t="s">
        <v>11568</v>
      </c>
      <c r="K636" s="30">
        <v>5</v>
      </c>
      <c r="L636" s="30" t="s">
        <v>11569</v>
      </c>
      <c r="M636" s="38">
        <v>20.5</v>
      </c>
      <c r="N636" s="3" t="s">
        <v>1989</v>
      </c>
      <c r="O636" s="38">
        <v>12.9</v>
      </c>
      <c r="P636" s="3" t="s">
        <v>11949</v>
      </c>
      <c r="Q636" s="38">
        <v>19.3</v>
      </c>
      <c r="R636" s="3" t="s">
        <v>12362</v>
      </c>
      <c r="S636" s="38">
        <v>21.5</v>
      </c>
      <c r="T636" s="3" t="s">
        <v>12351</v>
      </c>
      <c r="U636" s="38">
        <v>12</v>
      </c>
      <c r="V636" s="3" t="s">
        <v>11619</v>
      </c>
      <c r="W636" s="38">
        <v>18.3</v>
      </c>
      <c r="X636" s="3" t="s">
        <v>12236</v>
      </c>
      <c r="Y636" s="38">
        <v>9.1</v>
      </c>
      <c r="Z636" s="3" t="s">
        <v>11840</v>
      </c>
      <c r="AA636" s="3">
        <v>38.4</v>
      </c>
      <c r="AB636" s="3" t="s">
        <v>11689</v>
      </c>
      <c r="AC636" s="3">
        <v>15.9</v>
      </c>
      <c r="AD636" s="3" t="s">
        <v>12560</v>
      </c>
      <c r="AE636" s="45" t="s">
        <v>12595</v>
      </c>
    </row>
    <row r="637" ht="29.1" customHeight="1" spans="1:31">
      <c r="A637" s="26" t="s">
        <v>12526</v>
      </c>
      <c r="B637" s="27" t="s">
        <v>637</v>
      </c>
      <c r="C637" s="28" t="s">
        <v>12606</v>
      </c>
      <c r="D637" s="27" t="s">
        <v>637</v>
      </c>
      <c r="E637" s="28" cm="1">
        <f ca="1" t="array" ref="E637">SUMPRODUCT(--ISNUMBER(SEARCH(MID(C637,ROW(INDIRECT("1:"&amp;LEN(C637))),1),全球排名!D635)))</f>
        <v>20</v>
      </c>
      <c r="F637" s="29" t="s">
        <v>11632</v>
      </c>
      <c r="G637" s="29" t="s">
        <v>11633</v>
      </c>
      <c r="H637" s="30" t="s">
        <v>11592</v>
      </c>
      <c r="I637" s="30" t="s">
        <v>11572</v>
      </c>
      <c r="J637" s="30" t="s">
        <v>11568</v>
      </c>
      <c r="K637" s="30">
        <v>4</v>
      </c>
      <c r="L637" s="30" t="s">
        <v>11573</v>
      </c>
      <c r="M637" s="38">
        <v>5.6</v>
      </c>
      <c r="N637" s="3" t="s">
        <v>11949</v>
      </c>
      <c r="O637" s="38">
        <v>2.1</v>
      </c>
      <c r="P637" s="3" t="s">
        <v>11949</v>
      </c>
      <c r="Q637" s="38">
        <v>9.4</v>
      </c>
      <c r="R637" s="3" t="s">
        <v>11619</v>
      </c>
      <c r="S637" s="38">
        <v>42.9</v>
      </c>
      <c r="T637" s="3" t="s">
        <v>11857</v>
      </c>
      <c r="U637" s="38">
        <v>36.7</v>
      </c>
      <c r="V637" s="3" t="s">
        <v>12342</v>
      </c>
      <c r="W637" s="38">
        <v>85.2</v>
      </c>
      <c r="X637" s="3" t="s">
        <v>11821</v>
      </c>
      <c r="Y637" s="38">
        <v>9.6</v>
      </c>
      <c r="Z637" s="3" t="s">
        <v>12607</v>
      </c>
      <c r="AA637" s="3">
        <v>7.3</v>
      </c>
      <c r="AB637" s="3" t="s">
        <v>11619</v>
      </c>
      <c r="AC637" s="3">
        <v>5</v>
      </c>
      <c r="AD637" s="3" t="s">
        <v>11619</v>
      </c>
      <c r="AE637" s="45" t="s">
        <v>12595</v>
      </c>
    </row>
    <row r="638" ht="29.1" customHeight="1" spans="1:31">
      <c r="A638" s="26" t="s">
        <v>12454</v>
      </c>
      <c r="B638" s="27" t="s">
        <v>637</v>
      </c>
      <c r="C638" s="28" t="s">
        <v>1411</v>
      </c>
      <c r="D638" s="27" t="s">
        <v>637</v>
      </c>
      <c r="E638" s="28" cm="1">
        <f ca="1" t="array" ref="E638">SUMPRODUCT(--ISNUMBER(SEARCH(MID(C638,ROW(INDIRECT("1:"&amp;LEN(C638))),1),全球排名!D636)))</f>
        <v>19</v>
      </c>
      <c r="F638" s="29" t="s">
        <v>12234</v>
      </c>
      <c r="G638" s="29" t="s">
        <v>545</v>
      </c>
      <c r="H638" s="30" t="s">
        <v>11571</v>
      </c>
      <c r="I638" s="30" t="s">
        <v>11587</v>
      </c>
      <c r="J638" s="30" t="s">
        <v>11568</v>
      </c>
      <c r="K638" s="30">
        <v>5</v>
      </c>
      <c r="L638" s="30" t="s">
        <v>11573</v>
      </c>
      <c r="M638" s="38">
        <v>15</v>
      </c>
      <c r="N638" s="3" t="s">
        <v>12306</v>
      </c>
      <c r="O638" s="38">
        <v>17.9</v>
      </c>
      <c r="P638" s="3" t="s">
        <v>11635</v>
      </c>
      <c r="Q638" s="38">
        <v>29.6</v>
      </c>
      <c r="R638" s="3" t="s">
        <v>12389</v>
      </c>
      <c r="S638" s="38">
        <v>8.6</v>
      </c>
      <c r="T638" s="3" t="s">
        <v>11619</v>
      </c>
      <c r="U638" s="38">
        <v>33.3</v>
      </c>
      <c r="V638" s="3" t="s">
        <v>11699</v>
      </c>
      <c r="W638" s="38">
        <v>19.5</v>
      </c>
      <c r="X638" s="3" t="s">
        <v>12044</v>
      </c>
      <c r="Y638" s="38">
        <v>54</v>
      </c>
      <c r="Z638" s="3" t="s">
        <v>11679</v>
      </c>
      <c r="AA638" s="3">
        <v>9.5</v>
      </c>
      <c r="AB638" s="3" t="s">
        <v>11619</v>
      </c>
      <c r="AC638" s="3">
        <v>23.7</v>
      </c>
      <c r="AD638" s="3" t="s">
        <v>12374</v>
      </c>
      <c r="AE638" s="45" t="s">
        <v>12595</v>
      </c>
    </row>
    <row r="639" ht="29.1" customHeight="1" spans="1:31">
      <c r="A639" s="26" t="s">
        <v>12526</v>
      </c>
      <c r="B639" s="27" t="s">
        <v>637</v>
      </c>
      <c r="C639" s="28" t="s">
        <v>1468</v>
      </c>
      <c r="D639" s="27" t="s">
        <v>637</v>
      </c>
      <c r="E639" s="28" cm="1">
        <f ca="1" t="array" ref="E639">SUMPRODUCT(--ISNUMBER(SEARCH(MID(C639,ROW(INDIRECT("1:"&amp;LEN(C639))),1),全球排名!D637)))</f>
        <v>18</v>
      </c>
      <c r="F639" s="29" t="s">
        <v>11663</v>
      </c>
      <c r="G639" s="29" t="s">
        <v>106</v>
      </c>
      <c r="H639" s="30" t="s">
        <v>11592</v>
      </c>
      <c r="I639" s="30" t="s">
        <v>7183</v>
      </c>
      <c r="J639" s="30" t="s">
        <v>7220</v>
      </c>
      <c r="K639" s="30">
        <v>5</v>
      </c>
      <c r="L639" s="30" t="s">
        <v>11569</v>
      </c>
      <c r="M639" s="38">
        <v>15.2</v>
      </c>
      <c r="N639" s="3" t="s">
        <v>12372</v>
      </c>
      <c r="O639" s="38">
        <v>68.4</v>
      </c>
      <c r="P639" s="3" t="s">
        <v>11737</v>
      </c>
      <c r="Q639" s="38">
        <v>8.1</v>
      </c>
      <c r="R639" s="3" t="s">
        <v>11619</v>
      </c>
      <c r="S639" s="38">
        <v>3.8</v>
      </c>
      <c r="T639" s="3" t="s">
        <v>11619</v>
      </c>
      <c r="U639" s="38">
        <v>24.7</v>
      </c>
      <c r="V639" s="3" t="s">
        <v>11853</v>
      </c>
      <c r="W639" s="38">
        <v>10.2</v>
      </c>
      <c r="X639" s="3" t="s">
        <v>11619</v>
      </c>
      <c r="Y639" s="38">
        <v>2</v>
      </c>
      <c r="Z639" s="3" t="s">
        <v>11619</v>
      </c>
      <c r="AA639" s="3">
        <v>8.7</v>
      </c>
      <c r="AB639" s="3" t="s">
        <v>11619</v>
      </c>
      <c r="AC639" s="3">
        <v>2.2</v>
      </c>
      <c r="AD639" s="3" t="s">
        <v>11619</v>
      </c>
      <c r="AE639" s="45" t="s">
        <v>12595</v>
      </c>
    </row>
    <row r="640" ht="29.1" customHeight="1" spans="1:31">
      <c r="A640" s="26" t="s">
        <v>12472</v>
      </c>
      <c r="B640" s="27" t="s">
        <v>637</v>
      </c>
      <c r="C640" s="28" t="s">
        <v>12608</v>
      </c>
      <c r="D640" s="27" t="s">
        <v>637</v>
      </c>
      <c r="E640" s="28" cm="1">
        <f ca="1" t="array" ref="E640">SUMPRODUCT(--ISNUMBER(SEARCH(MID(C640,ROW(INDIRECT("1:"&amp;LEN(C640))),1),全球排名!D638)))</f>
        <v>35</v>
      </c>
      <c r="F640" s="29" t="s">
        <v>12196</v>
      </c>
      <c r="G640" s="29" t="s">
        <v>668</v>
      </c>
      <c r="H640" s="30" t="s">
        <v>11567</v>
      </c>
      <c r="I640" s="30" t="s">
        <v>11572</v>
      </c>
      <c r="J640" s="30" t="s">
        <v>7220</v>
      </c>
      <c r="K640" s="30">
        <v>5</v>
      </c>
      <c r="L640" s="30" t="s">
        <v>11569</v>
      </c>
      <c r="M640" s="38">
        <v>9.2</v>
      </c>
      <c r="N640" s="3" t="s">
        <v>11949</v>
      </c>
      <c r="O640" s="38">
        <v>27.6</v>
      </c>
      <c r="P640" s="3" t="s">
        <v>11634</v>
      </c>
      <c r="Q640" s="38">
        <v>46.8</v>
      </c>
      <c r="R640" s="3" t="s">
        <v>1523</v>
      </c>
      <c r="S640" s="38">
        <v>2.5</v>
      </c>
      <c r="T640" s="3" t="s">
        <v>11619</v>
      </c>
      <c r="U640" s="38">
        <v>90.8</v>
      </c>
      <c r="V640" s="3" t="s">
        <v>11798</v>
      </c>
      <c r="W640" s="38">
        <v>19.7</v>
      </c>
      <c r="X640" s="3" t="s">
        <v>12249</v>
      </c>
      <c r="Y640" s="38">
        <v>1</v>
      </c>
      <c r="Z640" s="3" t="s">
        <v>11619</v>
      </c>
      <c r="AA640" s="3">
        <v>13</v>
      </c>
      <c r="AB640" s="3" t="s">
        <v>12423</v>
      </c>
      <c r="AC640" s="3">
        <v>9.7</v>
      </c>
      <c r="AD640" s="3" t="s">
        <v>12609</v>
      </c>
      <c r="AE640" s="45" t="s">
        <v>12595</v>
      </c>
    </row>
    <row r="641" ht="29.1" customHeight="1" spans="1:31">
      <c r="A641" s="26" t="s">
        <v>12526</v>
      </c>
      <c r="B641" s="27" t="s">
        <v>637</v>
      </c>
      <c r="C641" s="28" t="s">
        <v>12610</v>
      </c>
      <c r="D641" s="27" t="s">
        <v>637</v>
      </c>
      <c r="E641" s="28" cm="1">
        <f ca="1" t="array" ref="E641">SUMPRODUCT(--ISNUMBER(SEARCH(MID(C641,ROW(INDIRECT("1:"&amp;LEN(C641))),1),全球排名!D639)))</f>
        <v>29</v>
      </c>
      <c r="F641" s="29" t="s">
        <v>12581</v>
      </c>
      <c r="G641" s="29" t="s">
        <v>12582</v>
      </c>
      <c r="H641" s="30" t="s">
        <v>11592</v>
      </c>
      <c r="I641" s="30" t="s">
        <v>11572</v>
      </c>
      <c r="J641" s="30" t="s">
        <v>7103</v>
      </c>
      <c r="K641" s="30">
        <v>5</v>
      </c>
      <c r="L641" s="30" t="s">
        <v>11573</v>
      </c>
      <c r="M641" s="38">
        <v>23.1</v>
      </c>
      <c r="N641" s="3" t="s">
        <v>752</v>
      </c>
      <c r="O641" s="38">
        <v>58.4</v>
      </c>
      <c r="P641" s="3" t="s">
        <v>187</v>
      </c>
      <c r="Q641" s="38">
        <v>21</v>
      </c>
      <c r="R641" s="3" t="s">
        <v>12597</v>
      </c>
      <c r="S641" s="38">
        <v>1.1</v>
      </c>
      <c r="T641" s="3" t="s">
        <v>11619</v>
      </c>
      <c r="U641" s="38" t="s">
        <v>10137</v>
      </c>
      <c r="V641" s="3" t="s">
        <v>10137</v>
      </c>
      <c r="W641" s="38" t="s">
        <v>10137</v>
      </c>
      <c r="X641" s="3" t="s">
        <v>10137</v>
      </c>
      <c r="Y641" s="38">
        <v>1.2</v>
      </c>
      <c r="Z641" s="3" t="s">
        <v>11619</v>
      </c>
      <c r="AA641" s="3">
        <v>14.3</v>
      </c>
      <c r="AB641" s="3" t="s">
        <v>12040</v>
      </c>
      <c r="AC641" s="3">
        <v>1.1</v>
      </c>
      <c r="AD641" s="3" t="s">
        <v>11619</v>
      </c>
      <c r="AE641" s="45" t="s">
        <v>12595</v>
      </c>
    </row>
    <row r="642" ht="29.1" customHeight="1" spans="1:31">
      <c r="A642" s="26" t="s">
        <v>12562</v>
      </c>
      <c r="B642" s="27" t="s">
        <v>637</v>
      </c>
      <c r="C642" s="28" t="s">
        <v>2579</v>
      </c>
      <c r="D642" s="27" t="s">
        <v>637</v>
      </c>
      <c r="E642" s="28" cm="1">
        <f ca="1" t="array" ref="E642">SUMPRODUCT(--ISNUMBER(SEARCH(MID(C642,ROW(INDIRECT("1:"&amp;LEN(C642))),1),全球排名!D640)))</f>
        <v>18</v>
      </c>
      <c r="F642" s="29" t="s">
        <v>11649</v>
      </c>
      <c r="G642" s="29" t="s">
        <v>218</v>
      </c>
      <c r="H642" s="30" t="s">
        <v>11592</v>
      </c>
      <c r="I642" s="30" t="s">
        <v>11587</v>
      </c>
      <c r="J642" s="30" t="s">
        <v>11568</v>
      </c>
      <c r="K642" s="30">
        <v>1</v>
      </c>
      <c r="L642" s="30" t="s">
        <v>11573</v>
      </c>
      <c r="M642" s="38">
        <v>25.3</v>
      </c>
      <c r="N642" s="3" t="s">
        <v>11800</v>
      </c>
      <c r="O642" s="38">
        <v>4.2</v>
      </c>
      <c r="P642" s="3" t="s">
        <v>11949</v>
      </c>
      <c r="Q642" s="38">
        <v>4.4</v>
      </c>
      <c r="R642" s="3" t="s">
        <v>11619</v>
      </c>
      <c r="S642" s="38">
        <v>14.6</v>
      </c>
      <c r="T642" s="3" t="s">
        <v>12536</v>
      </c>
      <c r="U642" s="38">
        <v>16.8</v>
      </c>
      <c r="V642" s="3" t="s">
        <v>11906</v>
      </c>
      <c r="W642" s="38">
        <v>17.6</v>
      </c>
      <c r="X642" s="3" t="s">
        <v>12352</v>
      </c>
      <c r="Y642" s="38">
        <v>86.3</v>
      </c>
      <c r="Z642" s="3" t="s">
        <v>239</v>
      </c>
      <c r="AA642" s="3">
        <v>7</v>
      </c>
      <c r="AB642" s="3" t="s">
        <v>11619</v>
      </c>
      <c r="AC642" s="3">
        <v>17.2</v>
      </c>
      <c r="AD642" s="3" t="s">
        <v>12300</v>
      </c>
      <c r="AE642" s="45" t="s">
        <v>12595</v>
      </c>
    </row>
    <row r="643" ht="29.1" customHeight="1" spans="1:31">
      <c r="A643" s="26" t="s">
        <v>12526</v>
      </c>
      <c r="B643" s="27" t="s">
        <v>637</v>
      </c>
      <c r="C643" s="28" t="s">
        <v>9073</v>
      </c>
      <c r="D643" s="27" t="s">
        <v>637</v>
      </c>
      <c r="E643" s="28" cm="1">
        <f ca="1" t="array" ref="E643">SUMPRODUCT(--ISNUMBER(SEARCH(MID(C643,ROW(INDIRECT("1:"&amp;LEN(C643))),1),全球排名!D641)))</f>
        <v>19</v>
      </c>
      <c r="F643" s="29" t="s">
        <v>11566</v>
      </c>
      <c r="G643" s="29" t="s">
        <v>40</v>
      </c>
      <c r="H643" s="30" t="s">
        <v>11571</v>
      </c>
      <c r="I643" s="30" t="s">
        <v>11572</v>
      </c>
      <c r="J643" s="30" t="s">
        <v>11568</v>
      </c>
      <c r="K643" s="30">
        <v>5</v>
      </c>
      <c r="L643" s="30" t="s">
        <v>11573</v>
      </c>
      <c r="M643" s="38">
        <v>11.6</v>
      </c>
      <c r="N643" s="3" t="s">
        <v>11949</v>
      </c>
      <c r="O643" s="38">
        <v>13.9</v>
      </c>
      <c r="P643" s="3" t="s">
        <v>12035</v>
      </c>
      <c r="Q643" s="38">
        <v>38.3</v>
      </c>
      <c r="R643" s="3" t="s">
        <v>12066</v>
      </c>
      <c r="S643" s="38">
        <v>16.4</v>
      </c>
      <c r="T643" s="3" t="s">
        <v>12325</v>
      </c>
      <c r="U643" s="38">
        <v>15.7</v>
      </c>
      <c r="V643" s="3" t="s">
        <v>11846</v>
      </c>
      <c r="W643" s="38">
        <v>4</v>
      </c>
      <c r="X643" s="3" t="s">
        <v>11619</v>
      </c>
      <c r="Y643" s="38">
        <v>57.5</v>
      </c>
      <c r="Z643" s="3" t="s">
        <v>1732</v>
      </c>
      <c r="AA643" s="3">
        <v>9.3</v>
      </c>
      <c r="AB643" s="3" t="s">
        <v>11619</v>
      </c>
      <c r="AC643" s="3">
        <v>33.8</v>
      </c>
      <c r="AD643" s="3" t="s">
        <v>12334</v>
      </c>
      <c r="AE643" s="45" t="s">
        <v>12595</v>
      </c>
    </row>
    <row r="644" ht="29.1" customHeight="1" spans="1:31">
      <c r="A644" s="26" t="s">
        <v>12469</v>
      </c>
      <c r="B644" s="27" t="s">
        <v>934</v>
      </c>
      <c r="C644" s="28" t="s">
        <v>933</v>
      </c>
      <c r="D644" s="27" t="s">
        <v>934</v>
      </c>
      <c r="E644" s="28" cm="1">
        <f ca="1" t="array" ref="E644">SUMPRODUCT(--ISNUMBER(SEARCH(MID(C644,ROW(INDIRECT("1:"&amp;LEN(C644))),1),全球排名!D642)))</f>
        <v>29</v>
      </c>
      <c r="F644" s="29" t="s">
        <v>11863</v>
      </c>
      <c r="G644" s="29" t="s">
        <v>373</v>
      </c>
      <c r="H644" s="30" t="s">
        <v>11571</v>
      </c>
      <c r="I644" s="30" t="s">
        <v>7183</v>
      </c>
      <c r="J644" s="30" t="s">
        <v>7220</v>
      </c>
      <c r="K644" s="30">
        <v>5</v>
      </c>
      <c r="L644" s="30" t="s">
        <v>11573</v>
      </c>
      <c r="M644" s="38">
        <v>10.6</v>
      </c>
      <c r="N644" s="3" t="s">
        <v>11949</v>
      </c>
      <c r="O644" s="38">
        <v>3.5</v>
      </c>
      <c r="P644" s="3" t="s">
        <v>11949</v>
      </c>
      <c r="Q644" s="38">
        <v>94.9</v>
      </c>
      <c r="R644" s="3" t="s">
        <v>2366</v>
      </c>
      <c r="S644" s="38">
        <v>1.8</v>
      </c>
      <c r="T644" s="3" t="s">
        <v>11619</v>
      </c>
      <c r="U644" s="38">
        <v>14.1</v>
      </c>
      <c r="V644" s="3" t="s">
        <v>12448</v>
      </c>
      <c r="W644" s="38">
        <v>66.1</v>
      </c>
      <c r="X644" s="3" t="s">
        <v>11687</v>
      </c>
      <c r="Y644" s="38">
        <v>5.1</v>
      </c>
      <c r="Z644" s="3" t="s">
        <v>11619</v>
      </c>
      <c r="AA644" s="3">
        <v>8.2</v>
      </c>
      <c r="AB644" s="3" t="s">
        <v>11619</v>
      </c>
      <c r="AC644" s="3">
        <v>1.2</v>
      </c>
      <c r="AD644" s="3" t="s">
        <v>11619</v>
      </c>
      <c r="AE644" s="45" t="s">
        <v>12595</v>
      </c>
    </row>
    <row r="645" ht="29.1" customHeight="1" spans="1:31">
      <c r="A645" s="26" t="s">
        <v>12526</v>
      </c>
      <c r="B645" s="27" t="s">
        <v>934</v>
      </c>
      <c r="C645" s="28" t="s">
        <v>959</v>
      </c>
      <c r="D645" s="27" t="s">
        <v>934</v>
      </c>
      <c r="E645" s="28" cm="1">
        <f ca="1" t="array" ref="E645">SUMPRODUCT(--ISNUMBER(SEARCH(MID(C645,ROW(INDIRECT("1:"&amp;LEN(C645))),1),全球排名!D643)))</f>
        <v>27</v>
      </c>
      <c r="F645" s="29" t="s">
        <v>11968</v>
      </c>
      <c r="G645" s="29" t="s">
        <v>405</v>
      </c>
      <c r="H645" s="30" t="s">
        <v>11624</v>
      </c>
      <c r="I645" s="30" t="s">
        <v>11587</v>
      </c>
      <c r="J645" s="30" t="s">
        <v>11568</v>
      </c>
      <c r="K645" s="30">
        <v>3</v>
      </c>
      <c r="L645" s="30" t="s">
        <v>11573</v>
      </c>
      <c r="M645" s="38">
        <v>5</v>
      </c>
      <c r="N645" s="3" t="s">
        <v>11949</v>
      </c>
      <c r="O645" s="38">
        <v>1.5</v>
      </c>
      <c r="P645" s="3" t="s">
        <v>11949</v>
      </c>
      <c r="Q645" s="38">
        <v>11</v>
      </c>
      <c r="R645" s="3" t="s">
        <v>11619</v>
      </c>
      <c r="S645" s="38">
        <v>47.6</v>
      </c>
      <c r="T645" s="3" t="s">
        <v>11783</v>
      </c>
      <c r="U645" s="38">
        <v>74.8</v>
      </c>
      <c r="V645" s="3" t="s">
        <v>12157</v>
      </c>
      <c r="W645" s="38">
        <v>26.3</v>
      </c>
      <c r="X645" s="3" t="s">
        <v>12124</v>
      </c>
      <c r="Y645" s="38">
        <v>11.1</v>
      </c>
      <c r="Z645" s="3" t="s">
        <v>12112</v>
      </c>
      <c r="AA645" s="3">
        <v>8</v>
      </c>
      <c r="AB645" s="3" t="s">
        <v>11619</v>
      </c>
      <c r="AC645" s="3">
        <v>1.9</v>
      </c>
      <c r="AD645" s="3" t="s">
        <v>11619</v>
      </c>
      <c r="AE645" s="45" t="s">
        <v>12595</v>
      </c>
    </row>
    <row r="646" ht="29.1" customHeight="1" spans="1:31">
      <c r="A646" s="26" t="s">
        <v>12427</v>
      </c>
      <c r="B646" s="27" t="s">
        <v>934</v>
      </c>
      <c r="C646" s="28" t="s">
        <v>12611</v>
      </c>
      <c r="D646" s="27" t="s">
        <v>934</v>
      </c>
      <c r="E646" s="28" cm="1">
        <f ca="1" t="array" ref="E646">SUMPRODUCT(--ISNUMBER(SEARCH(MID(C646,ROW(INDIRECT("1:"&amp;LEN(C646))),1),全球排名!D644)))</f>
        <v>29</v>
      </c>
      <c r="F646" s="29" t="s">
        <v>12205</v>
      </c>
      <c r="G646" s="29" t="s">
        <v>657</v>
      </c>
      <c r="H646" s="30" t="s">
        <v>11567</v>
      </c>
      <c r="I646" s="30" t="s">
        <v>11720</v>
      </c>
      <c r="J646" s="30" t="s">
        <v>10137</v>
      </c>
      <c r="K646" s="30">
        <v>4</v>
      </c>
      <c r="L646" s="30" t="s">
        <v>11573</v>
      </c>
      <c r="M646" s="38">
        <v>17.4</v>
      </c>
      <c r="N646" s="3" t="s">
        <v>12062</v>
      </c>
      <c r="O646" s="38">
        <v>13.1</v>
      </c>
      <c r="P646" s="3" t="s">
        <v>11949</v>
      </c>
      <c r="Q646" s="38">
        <v>79.8</v>
      </c>
      <c r="R646" s="3" t="s">
        <v>187</v>
      </c>
      <c r="S646" s="38">
        <v>1.1</v>
      </c>
      <c r="T646" s="3" t="s">
        <v>11619</v>
      </c>
      <c r="U646" s="38">
        <v>20.2</v>
      </c>
      <c r="V646" s="3" t="s">
        <v>12519</v>
      </c>
      <c r="W646" s="38">
        <v>24.3</v>
      </c>
      <c r="X646" s="3" t="s">
        <v>12442</v>
      </c>
      <c r="Y646" s="38">
        <v>1</v>
      </c>
      <c r="Z646" s="3" t="s">
        <v>11619</v>
      </c>
      <c r="AA646" s="3">
        <v>11.8</v>
      </c>
      <c r="AB646" s="3" t="s">
        <v>11619</v>
      </c>
      <c r="AC646" s="3">
        <v>1.1</v>
      </c>
      <c r="AD646" s="3" t="s">
        <v>11619</v>
      </c>
      <c r="AE646" s="45" t="s">
        <v>12595</v>
      </c>
    </row>
    <row r="647" ht="29.1" customHeight="1" spans="1:31">
      <c r="A647" s="26" t="s">
        <v>12446</v>
      </c>
      <c r="B647" s="27" t="s">
        <v>934</v>
      </c>
      <c r="C647" s="28" t="s">
        <v>12612</v>
      </c>
      <c r="D647" s="27" t="s">
        <v>934</v>
      </c>
      <c r="E647" s="28" cm="1">
        <f ca="1" t="array" ref="E647">SUMPRODUCT(--ISNUMBER(SEARCH(MID(C647,ROW(INDIRECT("1:"&amp;LEN(C647))),1),全球排名!D645)))</f>
        <v>25</v>
      </c>
      <c r="F647" s="29" t="s">
        <v>11660</v>
      </c>
      <c r="G647" s="29" t="s">
        <v>11661</v>
      </c>
      <c r="H647" s="30" t="s">
        <v>11624</v>
      </c>
      <c r="I647" s="30" t="s">
        <v>11720</v>
      </c>
      <c r="J647" s="30" t="s">
        <v>10137</v>
      </c>
      <c r="K647" s="30">
        <v>2</v>
      </c>
      <c r="L647" s="30" t="s">
        <v>11573</v>
      </c>
      <c r="M647" s="38">
        <v>9.3</v>
      </c>
      <c r="N647" s="3" t="s">
        <v>11949</v>
      </c>
      <c r="O647" s="38">
        <v>5.5</v>
      </c>
      <c r="P647" s="3" t="s">
        <v>11949</v>
      </c>
      <c r="Q647" s="38">
        <v>14.6</v>
      </c>
      <c r="R647" s="3" t="s">
        <v>11619</v>
      </c>
      <c r="S647" s="38">
        <v>16.3</v>
      </c>
      <c r="T647" s="3" t="s">
        <v>12298</v>
      </c>
      <c r="U647" s="38">
        <v>100</v>
      </c>
      <c r="V647" s="3" t="s">
        <v>2411</v>
      </c>
      <c r="W647" s="38">
        <v>95</v>
      </c>
      <c r="X647" s="3" t="s">
        <v>11824</v>
      </c>
      <c r="Y647" s="38">
        <v>1.1</v>
      </c>
      <c r="Z647" s="3" t="s">
        <v>11619</v>
      </c>
      <c r="AA647" s="3">
        <v>8</v>
      </c>
      <c r="AB647" s="3" t="s">
        <v>11619</v>
      </c>
      <c r="AC647" s="3">
        <v>1.1</v>
      </c>
      <c r="AD647" s="3" t="s">
        <v>11619</v>
      </c>
      <c r="AE647" s="45" t="s">
        <v>12595</v>
      </c>
    </row>
    <row r="648" ht="29.1" customHeight="1" spans="1:31">
      <c r="A648" s="26" t="s">
        <v>12562</v>
      </c>
      <c r="B648" s="27" t="s">
        <v>934</v>
      </c>
      <c r="C648" s="28" t="s">
        <v>1280</v>
      </c>
      <c r="D648" s="27" t="s">
        <v>934</v>
      </c>
      <c r="E648" s="28" cm="1">
        <f ca="1" t="array" ref="E648">SUMPRODUCT(--ISNUMBER(SEARCH(MID(C648,ROW(INDIRECT("1:"&amp;LEN(C648))),1),全球排名!D646)))</f>
        <v>25</v>
      </c>
      <c r="F648" s="29" t="s">
        <v>7026</v>
      </c>
      <c r="G648" s="29" t="s">
        <v>74</v>
      </c>
      <c r="H648" s="30" t="s">
        <v>11571</v>
      </c>
      <c r="I648" s="30" t="s">
        <v>11572</v>
      </c>
      <c r="J648" s="30" t="s">
        <v>7220</v>
      </c>
      <c r="K648" s="30">
        <v>4</v>
      </c>
      <c r="L648" s="30" t="s">
        <v>11573</v>
      </c>
      <c r="M648" s="38">
        <v>7</v>
      </c>
      <c r="N648" s="3" t="s">
        <v>11949</v>
      </c>
      <c r="O648" s="38">
        <v>4.6</v>
      </c>
      <c r="P648" s="3" t="s">
        <v>11949</v>
      </c>
      <c r="Q648" s="38">
        <v>11</v>
      </c>
      <c r="R648" s="3" t="s">
        <v>11619</v>
      </c>
      <c r="S648" s="38">
        <v>28.5</v>
      </c>
      <c r="T648" s="3" t="s">
        <v>11855</v>
      </c>
      <c r="U648" s="38">
        <v>25.3</v>
      </c>
      <c r="V648" s="3" t="s">
        <v>915</v>
      </c>
      <c r="W648" s="38">
        <v>71.9</v>
      </c>
      <c r="X648" s="3" t="s">
        <v>439</v>
      </c>
      <c r="Y648" s="38">
        <v>36.5</v>
      </c>
      <c r="Z648" s="3" t="s">
        <v>11959</v>
      </c>
      <c r="AA648" s="3">
        <v>11.8</v>
      </c>
      <c r="AB648" s="3" t="s">
        <v>11619</v>
      </c>
      <c r="AC648" s="3">
        <v>31</v>
      </c>
      <c r="AD648" s="3" t="s">
        <v>11776</v>
      </c>
      <c r="AE648" s="45" t="s">
        <v>12595</v>
      </c>
    </row>
    <row r="649" ht="29.1" customHeight="1" spans="1:31">
      <c r="A649" s="26" t="s">
        <v>12454</v>
      </c>
      <c r="B649" s="27" t="s">
        <v>934</v>
      </c>
      <c r="C649" s="28" t="s">
        <v>12613</v>
      </c>
      <c r="D649" s="27" t="s">
        <v>934</v>
      </c>
      <c r="E649" s="28" cm="1">
        <f ca="1" t="array" ref="E649">SUMPRODUCT(--ISNUMBER(SEARCH(MID(C649,ROW(INDIRECT("1:"&amp;LEN(C649))),1),全球排名!D647)))</f>
        <v>32</v>
      </c>
      <c r="F649" s="29" t="s">
        <v>11566</v>
      </c>
      <c r="G649" s="29" t="s">
        <v>40</v>
      </c>
      <c r="H649" s="30" t="s">
        <v>11567</v>
      </c>
      <c r="I649" s="30" t="s">
        <v>7183</v>
      </c>
      <c r="J649" s="30" t="s">
        <v>11568</v>
      </c>
      <c r="K649" s="30">
        <v>5</v>
      </c>
      <c r="L649" s="30" t="s">
        <v>11573</v>
      </c>
      <c r="M649" s="38">
        <v>3.9</v>
      </c>
      <c r="N649" s="3" t="s">
        <v>11949</v>
      </c>
      <c r="O649" s="38">
        <v>6.1</v>
      </c>
      <c r="P649" s="3" t="s">
        <v>11949</v>
      </c>
      <c r="Q649" s="38">
        <v>14</v>
      </c>
      <c r="R649" s="3" t="s">
        <v>11619</v>
      </c>
      <c r="S649" s="38">
        <v>27.5</v>
      </c>
      <c r="T649" s="3" t="s">
        <v>12171</v>
      </c>
      <c r="U649" s="38">
        <v>84.5</v>
      </c>
      <c r="V649" s="3" t="s">
        <v>821</v>
      </c>
      <c r="W649" s="38">
        <v>69.9</v>
      </c>
      <c r="X649" s="3" t="s">
        <v>821</v>
      </c>
      <c r="Y649" s="38">
        <v>1.9</v>
      </c>
      <c r="Z649" s="3" t="s">
        <v>11619</v>
      </c>
      <c r="AA649" s="3">
        <v>9.9</v>
      </c>
      <c r="AB649" s="3" t="s">
        <v>11619</v>
      </c>
      <c r="AC649" s="3">
        <v>20.5</v>
      </c>
      <c r="AD649" s="3" t="s">
        <v>12433</v>
      </c>
      <c r="AE649" s="45" t="s">
        <v>12595</v>
      </c>
    </row>
    <row r="650" ht="29.1" customHeight="1" spans="1:31">
      <c r="A650" s="26" t="s">
        <v>10151</v>
      </c>
      <c r="B650" s="27" t="s">
        <v>934</v>
      </c>
      <c r="C650" s="28" t="s">
        <v>12614</v>
      </c>
      <c r="D650" s="27" t="s">
        <v>934</v>
      </c>
      <c r="E650" s="28" cm="1">
        <f ca="1" t="array" ref="E650">SUMPRODUCT(--ISNUMBER(SEARCH(MID(C650,ROW(INDIRECT("1:"&amp;LEN(C650))),1),全球排名!D648)))</f>
        <v>48</v>
      </c>
      <c r="F650" s="29" t="s">
        <v>12339</v>
      </c>
      <c r="G650" s="29" t="s">
        <v>617</v>
      </c>
      <c r="H650" s="30" t="s">
        <v>11624</v>
      </c>
      <c r="I650" s="30" t="s">
        <v>11587</v>
      </c>
      <c r="J650" s="30" t="s">
        <v>11568</v>
      </c>
      <c r="K650" s="30">
        <v>3</v>
      </c>
      <c r="L650" s="30" t="s">
        <v>11573</v>
      </c>
      <c r="M650" s="38">
        <v>5.5</v>
      </c>
      <c r="N650" s="3" t="s">
        <v>11949</v>
      </c>
      <c r="O650" s="38">
        <v>9.5</v>
      </c>
      <c r="P650" s="3" t="s">
        <v>11949</v>
      </c>
      <c r="Q650" s="38">
        <v>76.6</v>
      </c>
      <c r="R650" s="3" t="s">
        <v>11684</v>
      </c>
      <c r="S650" s="38">
        <v>34.4</v>
      </c>
      <c r="T650" s="3" t="s">
        <v>11978</v>
      </c>
      <c r="U650" s="38" t="s">
        <v>10137</v>
      </c>
      <c r="V650" s="3" t="s">
        <v>10137</v>
      </c>
      <c r="W650" s="38">
        <v>1</v>
      </c>
      <c r="X650" s="3" t="s">
        <v>11619</v>
      </c>
      <c r="Y650" s="38">
        <v>1.1</v>
      </c>
      <c r="Z650" s="3" t="s">
        <v>11619</v>
      </c>
      <c r="AA650" s="3">
        <v>10.9</v>
      </c>
      <c r="AB650" s="3" t="s">
        <v>11619</v>
      </c>
      <c r="AC650" s="3">
        <v>1</v>
      </c>
      <c r="AD650" s="3" t="s">
        <v>11619</v>
      </c>
      <c r="AE650" s="45" t="s">
        <v>12595</v>
      </c>
    </row>
    <row r="651" ht="29.1" customHeight="1" spans="1:31">
      <c r="A651" s="26" t="s">
        <v>12451</v>
      </c>
      <c r="B651" s="27" t="s">
        <v>934</v>
      </c>
      <c r="C651" s="28" t="s">
        <v>9024</v>
      </c>
      <c r="D651" s="27" t="s">
        <v>934</v>
      </c>
      <c r="E651" s="28" cm="1">
        <f ca="1" t="array" ref="E651">SUMPRODUCT(--ISNUMBER(SEARCH(MID(C651,ROW(INDIRECT("1:"&amp;LEN(C651))),1),全球排名!D649)))</f>
        <v>13</v>
      </c>
      <c r="F651" s="29" t="s">
        <v>11566</v>
      </c>
      <c r="G651" s="29" t="s">
        <v>40</v>
      </c>
      <c r="H651" s="30" t="s">
        <v>11567</v>
      </c>
      <c r="I651" s="30" t="s">
        <v>11587</v>
      </c>
      <c r="J651" s="30" t="s">
        <v>11568</v>
      </c>
      <c r="K651" s="30">
        <v>5</v>
      </c>
      <c r="L651" s="30" t="s">
        <v>11569</v>
      </c>
      <c r="M651" s="38">
        <v>15.9</v>
      </c>
      <c r="N651" s="3" t="s">
        <v>12322</v>
      </c>
      <c r="O651" s="38">
        <v>14.9</v>
      </c>
      <c r="P651" s="3" t="s">
        <v>12190</v>
      </c>
      <c r="Q651" s="38">
        <v>44.3</v>
      </c>
      <c r="R651" s="3" t="s">
        <v>11662</v>
      </c>
      <c r="S651" s="38">
        <v>2.8</v>
      </c>
      <c r="T651" s="3" t="s">
        <v>11619</v>
      </c>
      <c r="U651" s="38">
        <v>6</v>
      </c>
      <c r="V651" s="3" t="s">
        <v>11619</v>
      </c>
      <c r="W651" s="38">
        <v>91.7</v>
      </c>
      <c r="X651" s="3" t="s">
        <v>11671</v>
      </c>
      <c r="Y651" s="38">
        <v>1.2</v>
      </c>
      <c r="Z651" s="3" t="s">
        <v>11619</v>
      </c>
      <c r="AA651" s="3">
        <v>24.7</v>
      </c>
      <c r="AB651" s="3" t="s">
        <v>12226</v>
      </c>
      <c r="AC651" s="3">
        <v>1.1</v>
      </c>
      <c r="AD651" s="3" t="s">
        <v>11619</v>
      </c>
      <c r="AE651" s="45" t="s">
        <v>12595</v>
      </c>
    </row>
    <row r="652" ht="29.1" customHeight="1" spans="1:31">
      <c r="A652" s="26" t="s">
        <v>12515</v>
      </c>
      <c r="B652" s="27" t="s">
        <v>934</v>
      </c>
      <c r="C652" s="28" t="s">
        <v>12615</v>
      </c>
      <c r="D652" s="27" t="s">
        <v>934</v>
      </c>
      <c r="E652" s="28" cm="1">
        <f ca="1" t="array" ref="E652">SUMPRODUCT(--ISNUMBER(SEARCH(MID(C652,ROW(INDIRECT("1:"&amp;LEN(C652))),1),全球排名!D650)))</f>
        <v>21</v>
      </c>
      <c r="F652" s="29" t="s">
        <v>12616</v>
      </c>
      <c r="G652" s="29" t="s">
        <v>3890</v>
      </c>
      <c r="H652" s="30" t="s">
        <v>11571</v>
      </c>
      <c r="I652" s="30" t="s">
        <v>7183</v>
      </c>
      <c r="J652" s="30" t="s">
        <v>7220</v>
      </c>
      <c r="K652" s="30">
        <v>5</v>
      </c>
      <c r="L652" s="30" t="s">
        <v>11573</v>
      </c>
      <c r="M652" s="38">
        <v>19.5</v>
      </c>
      <c r="N652" s="3" t="s">
        <v>12171</v>
      </c>
      <c r="O652" s="38">
        <v>17.3</v>
      </c>
      <c r="P652" s="3" t="s">
        <v>11913</v>
      </c>
      <c r="Q652" s="38">
        <v>72.9</v>
      </c>
      <c r="R652" s="3" t="s">
        <v>11859</v>
      </c>
      <c r="S652" s="38">
        <v>1.6</v>
      </c>
      <c r="T652" s="3" t="s">
        <v>11619</v>
      </c>
      <c r="U652" s="38">
        <v>1.9</v>
      </c>
      <c r="V652" s="3" t="s">
        <v>11619</v>
      </c>
      <c r="W652" s="38">
        <v>4</v>
      </c>
      <c r="X652" s="3" t="s">
        <v>11619</v>
      </c>
      <c r="Y652" s="38">
        <v>1.2</v>
      </c>
      <c r="Z652" s="3" t="s">
        <v>11619</v>
      </c>
      <c r="AA652" s="3">
        <v>35.3</v>
      </c>
      <c r="AB652" s="3" t="s">
        <v>1248</v>
      </c>
      <c r="AC652" s="3">
        <v>1.2</v>
      </c>
      <c r="AD652" s="3" t="s">
        <v>11619</v>
      </c>
      <c r="AE652" s="45" t="s">
        <v>12595</v>
      </c>
    </row>
    <row r="653" ht="29.1" customHeight="1" spans="1:31">
      <c r="A653" s="26" t="s">
        <v>12526</v>
      </c>
      <c r="B653" s="27" t="s">
        <v>934</v>
      </c>
      <c r="C653" s="28" t="s">
        <v>1803</v>
      </c>
      <c r="D653" s="27" t="s">
        <v>934</v>
      </c>
      <c r="E653" s="28" cm="1">
        <f ca="1" t="array" ref="E653">SUMPRODUCT(--ISNUMBER(SEARCH(MID(C653,ROW(INDIRECT("1:"&amp;LEN(C653))),1),全球排名!D651)))</f>
        <v>17</v>
      </c>
      <c r="F653" s="29" t="s">
        <v>11570</v>
      </c>
      <c r="G653" s="29" t="s">
        <v>36</v>
      </c>
      <c r="H653" s="30" t="s">
        <v>11567</v>
      </c>
      <c r="I653" s="30" t="s">
        <v>7183</v>
      </c>
      <c r="J653" s="30" t="s">
        <v>11568</v>
      </c>
      <c r="K653" s="30">
        <v>4</v>
      </c>
      <c r="L653" s="30" t="s">
        <v>11573</v>
      </c>
      <c r="M653" s="38">
        <v>8.7</v>
      </c>
      <c r="N653" s="3" t="s">
        <v>11949</v>
      </c>
      <c r="O653" s="38">
        <v>7.3</v>
      </c>
      <c r="P653" s="3" t="s">
        <v>11949</v>
      </c>
      <c r="Q653" s="38">
        <v>8.2</v>
      </c>
      <c r="R653" s="3" t="s">
        <v>11619</v>
      </c>
      <c r="S653" s="38">
        <v>18.1</v>
      </c>
      <c r="T653" s="3" t="s">
        <v>12035</v>
      </c>
      <c r="U653" s="38">
        <v>63.8</v>
      </c>
      <c r="V653" s="3" t="s">
        <v>11993</v>
      </c>
      <c r="W653" s="38">
        <v>93.2</v>
      </c>
      <c r="X653" s="3" t="s">
        <v>11690</v>
      </c>
      <c r="Y653" s="38">
        <v>20.1</v>
      </c>
      <c r="Z653" s="3" t="s">
        <v>11924</v>
      </c>
      <c r="AA653" s="3">
        <v>21.6</v>
      </c>
      <c r="AB653" s="3" t="s">
        <v>12278</v>
      </c>
      <c r="AC653" s="3">
        <v>3.4</v>
      </c>
      <c r="AD653" s="3" t="s">
        <v>11619</v>
      </c>
      <c r="AE653" s="45" t="s">
        <v>12595</v>
      </c>
    </row>
    <row r="654" ht="29.1" customHeight="1" spans="1:31">
      <c r="A654" s="26" t="s">
        <v>12562</v>
      </c>
      <c r="B654" s="27" t="s">
        <v>934</v>
      </c>
      <c r="C654" s="28" t="s">
        <v>1922</v>
      </c>
      <c r="D654" s="27" t="s">
        <v>934</v>
      </c>
      <c r="E654" s="28" cm="1">
        <f ca="1" t="array" ref="E654">SUMPRODUCT(--ISNUMBER(SEARCH(MID(C654,ROW(INDIRECT("1:"&amp;LEN(C654))),1),全球排名!D652)))</f>
        <v>17</v>
      </c>
      <c r="F654" s="29" t="s">
        <v>11566</v>
      </c>
      <c r="G654" s="29" t="s">
        <v>40</v>
      </c>
      <c r="H654" s="30" t="s">
        <v>11592</v>
      </c>
      <c r="I654" s="30" t="s">
        <v>7183</v>
      </c>
      <c r="J654" s="30" t="s">
        <v>11568</v>
      </c>
      <c r="K654" s="30">
        <v>4</v>
      </c>
      <c r="L654" s="30" t="s">
        <v>11573</v>
      </c>
      <c r="M654" s="38">
        <v>13.9</v>
      </c>
      <c r="N654" s="3" t="s">
        <v>11949</v>
      </c>
      <c r="O654" s="38">
        <v>10.9</v>
      </c>
      <c r="P654" s="3" t="s">
        <v>11949</v>
      </c>
      <c r="Q654" s="38">
        <v>4.5</v>
      </c>
      <c r="R654" s="3" t="s">
        <v>11619</v>
      </c>
      <c r="S654" s="38">
        <v>34</v>
      </c>
      <c r="T654" s="3" t="s">
        <v>12097</v>
      </c>
      <c r="U654" s="38">
        <v>8.5</v>
      </c>
      <c r="V654" s="3" t="s">
        <v>11619</v>
      </c>
      <c r="W654" s="38">
        <v>9.3</v>
      </c>
      <c r="X654" s="3" t="s">
        <v>11619</v>
      </c>
      <c r="Y654" s="38">
        <v>34</v>
      </c>
      <c r="Z654" s="3" t="s">
        <v>1989</v>
      </c>
      <c r="AA654" s="3">
        <v>29.2</v>
      </c>
      <c r="AB654" s="3" t="s">
        <v>11941</v>
      </c>
      <c r="AC654" s="3">
        <v>27.8</v>
      </c>
      <c r="AD654" s="3" t="s">
        <v>12617</v>
      </c>
      <c r="AE654" s="45" t="s">
        <v>12595</v>
      </c>
    </row>
    <row r="655" ht="29.1" customHeight="1" spans="1:31">
      <c r="A655" s="26" t="s">
        <v>12533</v>
      </c>
      <c r="B655" s="27" t="s">
        <v>934</v>
      </c>
      <c r="C655" s="28" t="s">
        <v>10363</v>
      </c>
      <c r="D655" s="27" t="s">
        <v>934</v>
      </c>
      <c r="E655" s="28" cm="1">
        <f ca="1" t="array" ref="E655">SUMPRODUCT(--ISNUMBER(SEARCH(MID(C655,ROW(INDIRECT("1:"&amp;LEN(C655))),1),全球排名!D653)))</f>
        <v>30</v>
      </c>
      <c r="F655" s="29" t="s">
        <v>11968</v>
      </c>
      <c r="G655" s="29" t="s">
        <v>405</v>
      </c>
      <c r="H655" s="30" t="s">
        <v>11571</v>
      </c>
      <c r="I655" s="30" t="s">
        <v>11572</v>
      </c>
      <c r="J655" s="30" t="s">
        <v>11568</v>
      </c>
      <c r="K655" s="30">
        <v>5</v>
      </c>
      <c r="L655" s="30" t="s">
        <v>11573</v>
      </c>
      <c r="M655" s="38">
        <v>8.7</v>
      </c>
      <c r="N655" s="3" t="s">
        <v>11949</v>
      </c>
      <c r="O655" s="38">
        <v>3.2</v>
      </c>
      <c r="P655" s="3" t="s">
        <v>11949</v>
      </c>
      <c r="Q655" s="38">
        <v>2.3</v>
      </c>
      <c r="R655" s="3" t="s">
        <v>11619</v>
      </c>
      <c r="S655" s="38">
        <v>50.3</v>
      </c>
      <c r="T655" s="3" t="s">
        <v>2224</v>
      </c>
      <c r="U655" s="38">
        <v>3.9</v>
      </c>
      <c r="V655" s="3" t="s">
        <v>11619</v>
      </c>
      <c r="W655" s="38">
        <v>3.8</v>
      </c>
      <c r="X655" s="3" t="s">
        <v>11619</v>
      </c>
      <c r="Y655" s="38">
        <v>21.4</v>
      </c>
      <c r="Z655" s="3" t="s">
        <v>12390</v>
      </c>
      <c r="AA655" s="3">
        <v>13.9</v>
      </c>
      <c r="AB655" s="3" t="s">
        <v>12004</v>
      </c>
      <c r="AC655" s="3">
        <v>57.4</v>
      </c>
      <c r="AD655" s="3" t="s">
        <v>12242</v>
      </c>
      <c r="AE655" s="45" t="s">
        <v>12595</v>
      </c>
    </row>
    <row r="656" ht="29.1" customHeight="1" spans="1:31">
      <c r="A656" s="26" t="s">
        <v>12526</v>
      </c>
      <c r="B656" s="27" t="s">
        <v>934</v>
      </c>
      <c r="C656" s="28" t="s">
        <v>8792</v>
      </c>
      <c r="D656" s="27" t="s">
        <v>934</v>
      </c>
      <c r="E656" s="28" cm="1">
        <f ca="1" t="array" ref="E656">SUMPRODUCT(--ISNUMBER(SEARCH(MID(C656,ROW(INDIRECT("1:"&amp;LEN(C656))),1),全球排名!D654)))</f>
        <v>17</v>
      </c>
      <c r="F656" s="29" t="s">
        <v>11566</v>
      </c>
      <c r="G656" s="29" t="s">
        <v>40</v>
      </c>
      <c r="H656" s="30" t="s">
        <v>11571</v>
      </c>
      <c r="I656" s="30" t="s">
        <v>11572</v>
      </c>
      <c r="J656" s="30" t="s">
        <v>11568</v>
      </c>
      <c r="K656" s="30">
        <v>5</v>
      </c>
      <c r="L656" s="30" t="s">
        <v>11573</v>
      </c>
      <c r="M656" s="38">
        <v>9.6</v>
      </c>
      <c r="N656" s="3" t="s">
        <v>11949</v>
      </c>
      <c r="O656" s="38">
        <v>10.6</v>
      </c>
      <c r="P656" s="3" t="s">
        <v>11949</v>
      </c>
      <c r="Q656" s="38">
        <v>16.3</v>
      </c>
      <c r="R656" s="3" t="s">
        <v>11619</v>
      </c>
      <c r="S656" s="38">
        <v>34.3</v>
      </c>
      <c r="T656" s="3" t="s">
        <v>11886</v>
      </c>
      <c r="U656" s="38">
        <v>34.5</v>
      </c>
      <c r="V656" s="3" t="s">
        <v>1881</v>
      </c>
      <c r="W656" s="38">
        <v>5.1</v>
      </c>
      <c r="X656" s="3" t="s">
        <v>11619</v>
      </c>
      <c r="Y656" s="38">
        <v>17.9</v>
      </c>
      <c r="Z656" s="3" t="s">
        <v>12291</v>
      </c>
      <c r="AA656" s="3">
        <v>17.2</v>
      </c>
      <c r="AB656" s="3" t="s">
        <v>12013</v>
      </c>
      <c r="AC656" s="3">
        <v>33.5</v>
      </c>
      <c r="AD656" s="3" t="s">
        <v>12363</v>
      </c>
      <c r="AE656" s="45" t="s">
        <v>12595</v>
      </c>
    </row>
    <row r="657" ht="29.1" customHeight="1" spans="1:31">
      <c r="A657" s="26" t="s">
        <v>12562</v>
      </c>
      <c r="B657" s="27" t="s">
        <v>934</v>
      </c>
      <c r="C657" s="28" t="s">
        <v>2234</v>
      </c>
      <c r="D657" s="27" t="s">
        <v>934</v>
      </c>
      <c r="E657" s="28" cm="1">
        <f ca="1" t="array" ref="E657">SUMPRODUCT(--ISNUMBER(SEARCH(MID(C657,ROW(INDIRECT("1:"&amp;LEN(C657))),1),全球排名!D655)))</f>
        <v>19</v>
      </c>
      <c r="F657" s="29" t="s">
        <v>7026</v>
      </c>
      <c r="G657" s="29" t="s">
        <v>74</v>
      </c>
      <c r="H657" s="30" t="s">
        <v>11571</v>
      </c>
      <c r="I657" s="30" t="s">
        <v>7183</v>
      </c>
      <c r="J657" s="30" t="s">
        <v>11568</v>
      </c>
      <c r="K657" s="30">
        <v>5</v>
      </c>
      <c r="L657" s="30" t="s">
        <v>11573</v>
      </c>
      <c r="M657" s="38">
        <v>3.6</v>
      </c>
      <c r="N657" s="3" t="s">
        <v>11949</v>
      </c>
      <c r="O657" s="38">
        <v>4.8</v>
      </c>
      <c r="P657" s="3" t="s">
        <v>11949</v>
      </c>
      <c r="Q657" s="38">
        <v>2.3</v>
      </c>
      <c r="R657" s="3" t="s">
        <v>11619</v>
      </c>
      <c r="S657" s="38">
        <v>33.1</v>
      </c>
      <c r="T657" s="3">
        <v>411</v>
      </c>
      <c r="U657" s="38">
        <v>87.6</v>
      </c>
      <c r="V657" s="3">
        <v>195</v>
      </c>
      <c r="W657" s="38">
        <v>75.1</v>
      </c>
      <c r="X657" s="3">
        <v>184</v>
      </c>
      <c r="Y657" s="38">
        <v>6.1</v>
      </c>
      <c r="Z657" s="3" t="s">
        <v>11619</v>
      </c>
      <c r="AA657" s="3">
        <v>20.4</v>
      </c>
      <c r="AB657" s="3">
        <v>409</v>
      </c>
      <c r="AC657" s="3">
        <v>6.4</v>
      </c>
      <c r="AD657" s="3" t="s">
        <v>11619</v>
      </c>
      <c r="AE657" s="45" t="s">
        <v>12595</v>
      </c>
    </row>
    <row r="658" ht="29.1" customHeight="1" spans="1:31">
      <c r="A658" s="26" t="s">
        <v>493</v>
      </c>
      <c r="B658" s="27" t="s">
        <v>1563</v>
      </c>
      <c r="C658" s="28" t="s">
        <v>10429</v>
      </c>
      <c r="D658" s="27" t="s">
        <v>1563</v>
      </c>
      <c r="E658" s="28" cm="1">
        <f ca="1" t="array" ref="E658">SUMPRODUCT(--ISNUMBER(SEARCH(MID(C658,ROW(INDIRECT("1:"&amp;LEN(C658))),1),全球排名!D656)))</f>
        <v>23</v>
      </c>
      <c r="F658" s="29" t="s">
        <v>12339</v>
      </c>
      <c r="G658" s="29" t="s">
        <v>617</v>
      </c>
      <c r="H658" s="30" t="s">
        <v>11592</v>
      </c>
      <c r="I658" s="30" t="s">
        <v>7183</v>
      </c>
      <c r="J658" s="30" t="s">
        <v>11568</v>
      </c>
      <c r="K658" s="30">
        <v>2</v>
      </c>
      <c r="L658" s="30" t="s">
        <v>11573</v>
      </c>
      <c r="M658" s="38">
        <v>10.4</v>
      </c>
      <c r="N658" s="3" t="s">
        <v>11949</v>
      </c>
      <c r="O658" s="38">
        <v>29.2</v>
      </c>
      <c r="P658" s="3" t="s">
        <v>12251</v>
      </c>
      <c r="Q658" s="38">
        <v>14.4</v>
      </c>
      <c r="R658" s="3" t="s">
        <v>11619</v>
      </c>
      <c r="S658" s="38">
        <v>13.9</v>
      </c>
      <c r="T658" s="3" t="s">
        <v>11846</v>
      </c>
      <c r="U658" s="38">
        <v>1.6</v>
      </c>
      <c r="V658" s="3" t="s">
        <v>11619</v>
      </c>
      <c r="W658" s="38">
        <v>1.6</v>
      </c>
      <c r="X658" s="3" t="s">
        <v>11619</v>
      </c>
      <c r="Y658" s="38">
        <v>62.6</v>
      </c>
      <c r="Z658" s="3" t="s">
        <v>11910</v>
      </c>
      <c r="AA658" s="3">
        <v>8.1</v>
      </c>
      <c r="AB658" s="3" t="s">
        <v>11619</v>
      </c>
      <c r="AC658" s="3">
        <v>50.9</v>
      </c>
      <c r="AD658" s="3" t="s">
        <v>12239</v>
      </c>
      <c r="AE658" s="45" t="s">
        <v>12595</v>
      </c>
    </row>
    <row r="659" ht="29.1" customHeight="1" spans="1:31">
      <c r="A659" s="26" t="s">
        <v>12562</v>
      </c>
      <c r="B659" s="27" t="s">
        <v>1563</v>
      </c>
      <c r="C659" s="28" t="s">
        <v>12618</v>
      </c>
      <c r="D659" s="27" t="s">
        <v>1563</v>
      </c>
      <c r="E659" s="28" cm="1">
        <f ca="1" t="array" ref="E659">SUMPRODUCT(--ISNUMBER(SEARCH(MID(C659,ROW(INDIRECT("1:"&amp;LEN(C659))),1),全球排名!D657)))</f>
        <v>34</v>
      </c>
      <c r="F659" s="29" t="s">
        <v>11885</v>
      </c>
      <c r="G659" s="29" t="s">
        <v>457</v>
      </c>
      <c r="H659" s="30" t="s">
        <v>11624</v>
      </c>
      <c r="I659" s="30" t="s">
        <v>11587</v>
      </c>
      <c r="J659" s="30" t="s">
        <v>7220</v>
      </c>
      <c r="K659" s="30">
        <v>4</v>
      </c>
      <c r="L659" s="30" t="s">
        <v>11569</v>
      </c>
      <c r="M659" s="38">
        <v>15.5</v>
      </c>
      <c r="N659" s="3" t="s">
        <v>12091</v>
      </c>
      <c r="O659" s="38">
        <v>35.1</v>
      </c>
      <c r="P659" s="3" t="s">
        <v>11986</v>
      </c>
      <c r="Q659" s="38">
        <v>11.7</v>
      </c>
      <c r="R659" s="3" t="s">
        <v>11619</v>
      </c>
      <c r="S659" s="38">
        <v>1.8</v>
      </c>
      <c r="T659" s="3" t="s">
        <v>11619</v>
      </c>
      <c r="U659" s="38">
        <v>65.6</v>
      </c>
      <c r="V659" s="3" t="s">
        <v>11629</v>
      </c>
      <c r="W659" s="38">
        <v>1.5</v>
      </c>
      <c r="X659" s="3" t="s">
        <v>11619</v>
      </c>
      <c r="Y659" s="38">
        <v>1</v>
      </c>
      <c r="Z659" s="3" t="s">
        <v>11619</v>
      </c>
      <c r="AA659" s="3">
        <v>64.9</v>
      </c>
      <c r="AB659" s="3" t="s">
        <v>11824</v>
      </c>
      <c r="AC659" s="3">
        <v>1.2</v>
      </c>
      <c r="AD659" s="3" t="s">
        <v>11619</v>
      </c>
      <c r="AE659" s="45" t="s">
        <v>12595</v>
      </c>
    </row>
    <row r="660" ht="29.1" customHeight="1" spans="1:31">
      <c r="A660" s="26" t="s">
        <v>12526</v>
      </c>
      <c r="B660" s="27" t="s">
        <v>1563</v>
      </c>
      <c r="C660" s="28" t="s">
        <v>1564</v>
      </c>
      <c r="D660" s="27" t="s">
        <v>1563</v>
      </c>
      <c r="E660" s="28" cm="1">
        <f ca="1" t="array" ref="E660">SUMPRODUCT(--ISNUMBER(SEARCH(MID(C660,ROW(INDIRECT("1:"&amp;LEN(C660))),1),全球排名!D658)))</f>
        <v>24</v>
      </c>
      <c r="F660" s="29" t="s">
        <v>8491</v>
      </c>
      <c r="G660" s="29" t="s">
        <v>121</v>
      </c>
      <c r="H660" s="30" t="s">
        <v>11567</v>
      </c>
      <c r="I660" s="30" t="s">
        <v>7183</v>
      </c>
      <c r="J660" s="30" t="s">
        <v>11568</v>
      </c>
      <c r="K660" s="30">
        <v>2</v>
      </c>
      <c r="L660" s="30" t="s">
        <v>11573</v>
      </c>
      <c r="M660" s="38">
        <v>4.7</v>
      </c>
      <c r="N660" s="3" t="s">
        <v>11949</v>
      </c>
      <c r="O660" s="38">
        <v>3.4</v>
      </c>
      <c r="P660" s="3" t="s">
        <v>11949</v>
      </c>
      <c r="Q660" s="38">
        <v>3.2</v>
      </c>
      <c r="R660" s="3" t="s">
        <v>11619</v>
      </c>
      <c r="S660" s="38">
        <v>38.6</v>
      </c>
      <c r="T660" s="3" t="s">
        <v>11771</v>
      </c>
      <c r="U660" s="38">
        <v>71.2</v>
      </c>
      <c r="V660" s="3" t="s">
        <v>11721</v>
      </c>
      <c r="W660" s="38">
        <v>66.2</v>
      </c>
      <c r="X660" s="3" t="s">
        <v>11641</v>
      </c>
      <c r="Y660" s="38">
        <v>9.3</v>
      </c>
      <c r="Z660" s="3" t="s">
        <v>11806</v>
      </c>
      <c r="AA660" s="3">
        <v>6.9</v>
      </c>
      <c r="AB660" s="3" t="s">
        <v>11619</v>
      </c>
      <c r="AC660" s="3">
        <v>11</v>
      </c>
      <c r="AD660" s="3" t="s">
        <v>12619</v>
      </c>
      <c r="AE660" s="45" t="s">
        <v>12595</v>
      </c>
    </row>
    <row r="661" ht="29.1" customHeight="1" spans="1:31">
      <c r="A661" s="26" t="s">
        <v>12526</v>
      </c>
      <c r="B661" s="27" t="s">
        <v>1563</v>
      </c>
      <c r="C661" s="28" t="s">
        <v>12620</v>
      </c>
      <c r="D661" s="27" t="s">
        <v>1563</v>
      </c>
      <c r="E661" s="28" cm="1">
        <f ca="1" t="array" ref="E661">SUMPRODUCT(--ISNUMBER(SEARCH(MID(C661,ROW(INDIRECT("1:"&amp;LEN(C661))),1),全球排名!D659)))</f>
        <v>32</v>
      </c>
      <c r="F661" s="29" t="s">
        <v>12394</v>
      </c>
      <c r="G661" s="29" t="s">
        <v>1609</v>
      </c>
      <c r="H661" s="30" t="s">
        <v>11567</v>
      </c>
      <c r="I661" s="30" t="s">
        <v>11587</v>
      </c>
      <c r="J661" s="30" t="s">
        <v>11568</v>
      </c>
      <c r="K661" s="30">
        <v>5</v>
      </c>
      <c r="L661" s="30" t="s">
        <v>11573</v>
      </c>
      <c r="M661" s="38">
        <v>12.9</v>
      </c>
      <c r="N661" s="3" t="s">
        <v>11949</v>
      </c>
      <c r="O661" s="38">
        <v>11.4</v>
      </c>
      <c r="P661" s="3" t="s">
        <v>11949</v>
      </c>
      <c r="Q661" s="38">
        <v>27.6</v>
      </c>
      <c r="R661" s="3" t="s">
        <v>12338</v>
      </c>
      <c r="S661" s="38">
        <v>9.6</v>
      </c>
      <c r="T661" s="3" t="s">
        <v>11619</v>
      </c>
      <c r="U661" s="38">
        <v>49.5</v>
      </c>
      <c r="V661" s="3" t="s">
        <v>12297</v>
      </c>
      <c r="W661" s="38">
        <v>25</v>
      </c>
      <c r="X661" s="3" t="s">
        <v>11872</v>
      </c>
      <c r="Y661" s="38">
        <v>48.5</v>
      </c>
      <c r="Z661" s="3" t="s">
        <v>11792</v>
      </c>
      <c r="AA661" s="3">
        <v>32</v>
      </c>
      <c r="AB661" s="3" t="s">
        <v>12109</v>
      </c>
      <c r="AC661" s="3">
        <v>3.5</v>
      </c>
      <c r="AD661" s="3" t="s">
        <v>11619</v>
      </c>
      <c r="AE661" s="45" t="s">
        <v>12595</v>
      </c>
    </row>
    <row r="662" ht="29.1" customHeight="1" spans="1:31">
      <c r="A662" s="26" t="s">
        <v>12476</v>
      </c>
      <c r="B662" s="27" t="s">
        <v>1563</v>
      </c>
      <c r="C662" s="28" t="s">
        <v>12621</v>
      </c>
      <c r="D662" s="27" t="s">
        <v>1563</v>
      </c>
      <c r="E662" s="28" cm="1">
        <f ca="1" t="array" ref="E662">SUMPRODUCT(--ISNUMBER(SEARCH(MID(C662,ROW(INDIRECT("1:"&amp;LEN(C662))),1),全球排名!D660)))</f>
        <v>22</v>
      </c>
      <c r="F662" s="29" t="s">
        <v>12622</v>
      </c>
      <c r="G662" s="29" t="s">
        <v>2967</v>
      </c>
      <c r="H662" s="30" t="s">
        <v>11624</v>
      </c>
      <c r="I662" s="30" t="s">
        <v>11572</v>
      </c>
      <c r="J662" s="30" t="s">
        <v>7103</v>
      </c>
      <c r="K662" s="30">
        <v>3</v>
      </c>
      <c r="L662" s="30" t="s">
        <v>11569</v>
      </c>
      <c r="M662" s="38">
        <v>18.6</v>
      </c>
      <c r="N662" s="3" t="s">
        <v>2544</v>
      </c>
      <c r="O662" s="38">
        <v>13.5</v>
      </c>
      <c r="P662" s="3" t="s">
        <v>12373</v>
      </c>
      <c r="Q662" s="38">
        <v>80.2</v>
      </c>
      <c r="R662" s="3" t="s">
        <v>11795</v>
      </c>
      <c r="S662" s="38">
        <v>1.1</v>
      </c>
      <c r="T662" s="3" t="s">
        <v>11619</v>
      </c>
      <c r="U662" s="38">
        <v>23.7</v>
      </c>
      <c r="V662" s="3" t="s">
        <v>12347</v>
      </c>
      <c r="W662" s="38">
        <v>3.3</v>
      </c>
      <c r="X662" s="3" t="s">
        <v>11619</v>
      </c>
      <c r="Y662" s="38">
        <v>1</v>
      </c>
      <c r="Z662" s="3" t="s">
        <v>11619</v>
      </c>
      <c r="AA662" s="3">
        <v>18.8</v>
      </c>
      <c r="AB662" s="3" t="s">
        <v>11955</v>
      </c>
      <c r="AC662" s="3" t="s">
        <v>10137</v>
      </c>
      <c r="AD662" s="3" t="s">
        <v>10137</v>
      </c>
      <c r="AE662" s="45" t="s">
        <v>12595</v>
      </c>
    </row>
    <row r="663" ht="29.1" customHeight="1" spans="1:31">
      <c r="A663" s="26" t="s">
        <v>12526</v>
      </c>
      <c r="B663" s="27" t="s">
        <v>1563</v>
      </c>
      <c r="C663" s="28" t="s">
        <v>1916</v>
      </c>
      <c r="D663" s="27" t="s">
        <v>1563</v>
      </c>
      <c r="E663" s="28" cm="1">
        <f ca="1" t="array" ref="E663">SUMPRODUCT(--ISNUMBER(SEARCH(MID(C663,ROW(INDIRECT("1:"&amp;LEN(C663))),1),全球排名!D661)))</f>
        <v>15</v>
      </c>
      <c r="F663" s="29" t="s">
        <v>7041</v>
      </c>
      <c r="G663" s="29" t="s">
        <v>689</v>
      </c>
      <c r="H663" s="30" t="s">
        <v>11571</v>
      </c>
      <c r="I663" s="30" t="s">
        <v>11587</v>
      </c>
      <c r="J663" s="30" t="s">
        <v>11568</v>
      </c>
      <c r="K663" s="30">
        <v>4</v>
      </c>
      <c r="L663" s="30" t="s">
        <v>11573</v>
      </c>
      <c r="M663" s="38">
        <v>13.1</v>
      </c>
      <c r="N663" s="3" t="s">
        <v>11949</v>
      </c>
      <c r="O663" s="38">
        <v>7.4</v>
      </c>
      <c r="P663" s="3" t="s">
        <v>11949</v>
      </c>
      <c r="Q663" s="38">
        <v>19.6</v>
      </c>
      <c r="R663" s="3" t="s">
        <v>12140</v>
      </c>
      <c r="S663" s="38">
        <v>30.1</v>
      </c>
      <c r="T663" s="3" t="s">
        <v>12403</v>
      </c>
      <c r="U663" s="38">
        <v>14.2</v>
      </c>
      <c r="V663" s="3" t="s">
        <v>12107</v>
      </c>
      <c r="W663" s="38">
        <v>3.9</v>
      </c>
      <c r="X663" s="3" t="s">
        <v>11619</v>
      </c>
      <c r="Y663" s="38">
        <v>13.5</v>
      </c>
      <c r="Z663" s="3" t="s">
        <v>12490</v>
      </c>
      <c r="AA663" s="3">
        <v>14.1</v>
      </c>
      <c r="AB663" s="3" t="s">
        <v>11851</v>
      </c>
      <c r="AC663" s="3">
        <v>51.8</v>
      </c>
      <c r="AD663" s="3" t="s">
        <v>12441</v>
      </c>
      <c r="AE663" s="45" t="s">
        <v>12595</v>
      </c>
    </row>
    <row r="664" ht="29.1" customHeight="1" spans="1:31">
      <c r="A664" s="26" t="s">
        <v>12533</v>
      </c>
      <c r="B664" s="27" t="s">
        <v>1563</v>
      </c>
      <c r="C664" s="28" t="s">
        <v>10303</v>
      </c>
      <c r="D664" s="27" t="s">
        <v>1563</v>
      </c>
      <c r="E664" s="28" cm="1">
        <f ca="1" t="array" ref="E664">SUMPRODUCT(--ISNUMBER(SEARCH(MID(C664,ROW(INDIRECT("1:"&amp;LEN(C664))),1),全球排名!D662)))</f>
        <v>17</v>
      </c>
      <c r="F664" s="29" t="s">
        <v>8311</v>
      </c>
      <c r="G664" s="29" t="s">
        <v>96</v>
      </c>
      <c r="H664" s="30" t="s">
        <v>11567</v>
      </c>
      <c r="I664" s="30" t="s">
        <v>11720</v>
      </c>
      <c r="J664" s="30" t="s">
        <v>10137</v>
      </c>
      <c r="K664" s="30">
        <v>5</v>
      </c>
      <c r="L664" s="30" t="s">
        <v>11573</v>
      </c>
      <c r="M664" s="38">
        <v>9.8</v>
      </c>
      <c r="N664" s="3" t="s">
        <v>11949</v>
      </c>
      <c r="O664" s="38">
        <v>5.3</v>
      </c>
      <c r="P664" s="3" t="s">
        <v>11949</v>
      </c>
      <c r="Q664" s="38">
        <v>10</v>
      </c>
      <c r="R664" s="3" t="s">
        <v>11619</v>
      </c>
      <c r="S664" s="38">
        <v>39.4</v>
      </c>
      <c r="T664" s="3" t="s">
        <v>12256</v>
      </c>
      <c r="U664" s="38">
        <v>26.4</v>
      </c>
      <c r="V664" s="3" t="s">
        <v>12483</v>
      </c>
      <c r="W664" s="38">
        <v>24.2</v>
      </c>
      <c r="X664" s="3" t="s">
        <v>12235</v>
      </c>
      <c r="Y664" s="38">
        <v>36.3</v>
      </c>
      <c r="Z664" s="3" t="s">
        <v>12177</v>
      </c>
      <c r="AA664" s="3">
        <v>8.8</v>
      </c>
      <c r="AB664" s="3" t="s">
        <v>11619</v>
      </c>
      <c r="AC664" s="3">
        <v>15</v>
      </c>
      <c r="AD664" s="3" t="s">
        <v>12553</v>
      </c>
      <c r="AE664" s="45" t="s">
        <v>12595</v>
      </c>
    </row>
    <row r="665" ht="29.1" customHeight="1" spans="1:31">
      <c r="A665" s="26" t="s">
        <v>12454</v>
      </c>
      <c r="B665" s="27" t="s">
        <v>570</v>
      </c>
      <c r="C665" s="28" t="s">
        <v>607</v>
      </c>
      <c r="D665" s="27" t="s">
        <v>570</v>
      </c>
      <c r="E665" s="28" cm="1">
        <f ca="1" t="array" ref="E665">SUMPRODUCT(--ISNUMBER(SEARCH(MID(C665,ROW(INDIRECT("1:"&amp;LEN(C665))),1),全球排名!D663)))</f>
        <v>19</v>
      </c>
      <c r="F665" s="29" t="s">
        <v>11570</v>
      </c>
      <c r="G665" s="29" t="s">
        <v>36</v>
      </c>
      <c r="H665" s="30" t="s">
        <v>11567</v>
      </c>
      <c r="I665" s="30" t="s">
        <v>7183</v>
      </c>
      <c r="J665" s="30" t="s">
        <v>11568</v>
      </c>
      <c r="K665" s="30">
        <v>5</v>
      </c>
      <c r="L665" s="30" t="s">
        <v>11573</v>
      </c>
      <c r="M665" s="38">
        <v>9.5</v>
      </c>
      <c r="N665" s="3" t="s">
        <v>11949</v>
      </c>
      <c r="O665" s="38">
        <v>6.4</v>
      </c>
      <c r="P665" s="3" t="s">
        <v>11949</v>
      </c>
      <c r="Q665" s="38">
        <v>19.5</v>
      </c>
      <c r="R665" s="3" t="s">
        <v>12566</v>
      </c>
      <c r="S665" s="38">
        <v>23.5</v>
      </c>
      <c r="T665" s="3" t="s">
        <v>12247</v>
      </c>
      <c r="U665" s="38">
        <v>46.1</v>
      </c>
      <c r="V665" s="3" t="s">
        <v>752</v>
      </c>
      <c r="W665" s="38">
        <v>49.5</v>
      </c>
      <c r="X665" s="3" t="s">
        <v>2965</v>
      </c>
      <c r="Y665" s="38">
        <v>27.1</v>
      </c>
      <c r="Z665" s="3" t="s">
        <v>12199</v>
      </c>
      <c r="AA665" s="3">
        <v>10.5</v>
      </c>
      <c r="AB665" s="3" t="s">
        <v>11619</v>
      </c>
      <c r="AC665" s="3">
        <v>9.6</v>
      </c>
      <c r="AD665" s="3" t="s">
        <v>12392</v>
      </c>
      <c r="AE665" s="45" t="s">
        <v>12595</v>
      </c>
    </row>
    <row r="666" ht="29.1" customHeight="1" spans="1:31">
      <c r="A666" s="26" t="s">
        <v>12060</v>
      </c>
      <c r="B666" s="27" t="s">
        <v>570</v>
      </c>
      <c r="C666" s="28" t="s">
        <v>769</v>
      </c>
      <c r="D666" s="27" t="s">
        <v>570</v>
      </c>
      <c r="E666" s="28" cm="1">
        <f ca="1" t="array" ref="E666">SUMPRODUCT(--ISNUMBER(SEARCH(MID(C666,ROW(INDIRECT("1:"&amp;LEN(C666))),1),全球排名!D664)))</f>
        <v>17</v>
      </c>
      <c r="F666" s="29" t="s">
        <v>11566</v>
      </c>
      <c r="G666" s="29" t="s">
        <v>40</v>
      </c>
      <c r="H666" s="30" t="s">
        <v>11567</v>
      </c>
      <c r="I666" s="30" t="s">
        <v>7183</v>
      </c>
      <c r="J666" s="30" t="s">
        <v>11568</v>
      </c>
      <c r="K666" s="30">
        <v>4</v>
      </c>
      <c r="L666" s="30" t="s">
        <v>11569</v>
      </c>
      <c r="M666" s="38">
        <v>9.8</v>
      </c>
      <c r="N666" s="3" t="s">
        <v>11949</v>
      </c>
      <c r="O666" s="38">
        <v>4.3</v>
      </c>
      <c r="P666" s="3" t="s">
        <v>11949</v>
      </c>
      <c r="Q666" s="38">
        <v>49.9</v>
      </c>
      <c r="R666" s="3" t="s">
        <v>11891</v>
      </c>
      <c r="S666" s="38">
        <v>16.3</v>
      </c>
      <c r="T666" s="3" t="s">
        <v>12296</v>
      </c>
      <c r="U666" s="38">
        <v>26.2</v>
      </c>
      <c r="V666" s="3" t="s">
        <v>11627</v>
      </c>
      <c r="W666" s="38">
        <v>70.6</v>
      </c>
      <c r="X666" s="3" t="s">
        <v>288</v>
      </c>
      <c r="Y666" s="38">
        <v>1.4</v>
      </c>
      <c r="Z666" s="3" t="s">
        <v>11619</v>
      </c>
      <c r="AA666" s="3">
        <v>17.4</v>
      </c>
      <c r="AB666" s="3" t="s">
        <v>11667</v>
      </c>
      <c r="AC666" s="3">
        <v>1.5</v>
      </c>
      <c r="AD666" s="3" t="s">
        <v>11619</v>
      </c>
      <c r="AE666" s="45" t="s">
        <v>12595</v>
      </c>
    </row>
    <row r="667" ht="29.1" customHeight="1" spans="1:31">
      <c r="A667" s="26" t="s">
        <v>12533</v>
      </c>
      <c r="B667" s="27" t="s">
        <v>570</v>
      </c>
      <c r="C667" s="28" t="s">
        <v>12623</v>
      </c>
      <c r="D667" s="27" t="s">
        <v>570</v>
      </c>
      <c r="E667" s="28" cm="1">
        <f ca="1" t="array" ref="E667">SUMPRODUCT(--ISNUMBER(SEARCH(MID(C667,ROW(INDIRECT("1:"&amp;LEN(C667))),1),全球排名!D665)))</f>
        <v>25</v>
      </c>
      <c r="F667" s="29" t="s">
        <v>11968</v>
      </c>
      <c r="G667" s="29" t="s">
        <v>405</v>
      </c>
      <c r="H667" s="30" t="s">
        <v>11571</v>
      </c>
      <c r="I667" s="30" t="s">
        <v>11587</v>
      </c>
      <c r="J667" s="30" t="s">
        <v>11568</v>
      </c>
      <c r="K667" s="30">
        <v>5</v>
      </c>
      <c r="L667" s="30" t="s">
        <v>11573</v>
      </c>
      <c r="M667" s="38">
        <v>18.8</v>
      </c>
      <c r="N667" s="3" t="s">
        <v>11938</v>
      </c>
      <c r="O667" s="38">
        <v>14.8</v>
      </c>
      <c r="P667" s="3" t="s">
        <v>12147</v>
      </c>
      <c r="Q667" s="38">
        <v>4.9</v>
      </c>
      <c r="R667" s="3" t="s">
        <v>11619</v>
      </c>
      <c r="S667" s="38">
        <v>14.2</v>
      </c>
      <c r="T667" s="3" t="s">
        <v>12202</v>
      </c>
      <c r="U667" s="38">
        <v>35.1</v>
      </c>
      <c r="V667" s="3" t="s">
        <v>12171</v>
      </c>
      <c r="W667" s="38">
        <v>8.2</v>
      </c>
      <c r="X667" s="3" t="s">
        <v>11619</v>
      </c>
      <c r="Y667" s="38">
        <v>15.5</v>
      </c>
      <c r="Z667" s="3" t="s">
        <v>12040</v>
      </c>
      <c r="AA667" s="3">
        <v>10.8</v>
      </c>
      <c r="AB667" s="3" t="s">
        <v>11619</v>
      </c>
      <c r="AC667" s="3">
        <v>62.8</v>
      </c>
      <c r="AD667" s="3" t="s">
        <v>12269</v>
      </c>
      <c r="AE667" s="45" t="s">
        <v>12595</v>
      </c>
    </row>
    <row r="668" ht="29.1" customHeight="1" spans="1:31">
      <c r="A668" s="26" t="s">
        <v>12517</v>
      </c>
      <c r="B668" s="27" t="s">
        <v>570</v>
      </c>
      <c r="C668" s="28" t="s">
        <v>12624</v>
      </c>
      <c r="D668" s="27" t="s">
        <v>570</v>
      </c>
      <c r="E668" s="28" cm="1">
        <f ca="1" t="array" ref="E668">SUMPRODUCT(--ISNUMBER(SEARCH(MID(C668,ROW(INDIRECT("1:"&amp;LEN(C668))),1),全球排名!D666)))</f>
        <v>27</v>
      </c>
      <c r="F668" s="29" t="s">
        <v>12196</v>
      </c>
      <c r="G668" s="29" t="s">
        <v>668</v>
      </c>
      <c r="H668" s="30" t="s">
        <v>11567</v>
      </c>
      <c r="I668" s="30" t="s">
        <v>11572</v>
      </c>
      <c r="J668" s="30" t="s">
        <v>7103</v>
      </c>
      <c r="K668" s="30">
        <v>4</v>
      </c>
      <c r="L668" s="30" t="s">
        <v>11569</v>
      </c>
      <c r="M668" s="38">
        <v>6</v>
      </c>
      <c r="N668" s="3" t="s">
        <v>11949</v>
      </c>
      <c r="O668" s="38">
        <v>12</v>
      </c>
      <c r="P668" s="3" t="s">
        <v>11949</v>
      </c>
      <c r="Q668" s="38">
        <v>60.6</v>
      </c>
      <c r="R668" s="3" t="s">
        <v>11616</v>
      </c>
      <c r="S668" s="38">
        <v>2</v>
      </c>
      <c r="T668" s="3" t="s">
        <v>11619</v>
      </c>
      <c r="U668" s="38">
        <v>99</v>
      </c>
      <c r="V668" s="3" t="s">
        <v>2409</v>
      </c>
      <c r="W668" s="38">
        <v>38.3</v>
      </c>
      <c r="X668" s="3" t="s">
        <v>12286</v>
      </c>
      <c r="Y668" s="38">
        <v>1</v>
      </c>
      <c r="Z668" s="3" t="s">
        <v>11619</v>
      </c>
      <c r="AA668" s="3">
        <v>9.5</v>
      </c>
      <c r="AB668" s="3" t="s">
        <v>11619</v>
      </c>
      <c r="AC668" s="3">
        <v>2.6</v>
      </c>
      <c r="AD668" s="3" t="s">
        <v>11619</v>
      </c>
      <c r="AE668" s="45" t="s">
        <v>12595</v>
      </c>
    </row>
    <row r="669" ht="29.1" customHeight="1" spans="1:31">
      <c r="A669" s="26" t="s">
        <v>12454</v>
      </c>
      <c r="B669" s="27" t="s">
        <v>570</v>
      </c>
      <c r="C669" s="28" t="s">
        <v>12625</v>
      </c>
      <c r="D669" s="27" t="s">
        <v>570</v>
      </c>
      <c r="E669" s="28" cm="1">
        <f ca="1" t="array" ref="E669">SUMPRODUCT(--ISNUMBER(SEARCH(MID(C669,ROW(INDIRECT("1:"&amp;LEN(C669))),1),全球排名!D667)))</f>
        <v>25</v>
      </c>
      <c r="F669" s="29" t="s">
        <v>11987</v>
      </c>
      <c r="G669" s="29" t="s">
        <v>298</v>
      </c>
      <c r="H669" s="30" t="s">
        <v>11571</v>
      </c>
      <c r="I669" s="30" t="s">
        <v>7183</v>
      </c>
      <c r="J669" s="30" t="s">
        <v>11568</v>
      </c>
      <c r="K669" s="30">
        <v>5</v>
      </c>
      <c r="L669" s="30" t="s">
        <v>11573</v>
      </c>
      <c r="M669" s="38">
        <v>21.3</v>
      </c>
      <c r="N669" s="3" t="s">
        <v>12176</v>
      </c>
      <c r="O669" s="38">
        <v>9.5</v>
      </c>
      <c r="P669" s="3" t="s">
        <v>11949</v>
      </c>
      <c r="Q669" s="38">
        <v>12.3</v>
      </c>
      <c r="R669" s="3" t="s">
        <v>11619</v>
      </c>
      <c r="S669" s="38">
        <v>10.9</v>
      </c>
      <c r="T669" s="3" t="s">
        <v>11619</v>
      </c>
      <c r="U669" s="38">
        <v>46.9</v>
      </c>
      <c r="V669" s="3" t="s">
        <v>11979</v>
      </c>
      <c r="W669" s="38">
        <v>28.4</v>
      </c>
      <c r="X669" s="3" t="s">
        <v>11994</v>
      </c>
      <c r="Y669" s="38">
        <v>15.2</v>
      </c>
      <c r="Z669" s="3" t="s">
        <v>12263</v>
      </c>
      <c r="AA669" s="3">
        <v>18.3</v>
      </c>
      <c r="AB669" s="3" t="s">
        <v>11717</v>
      </c>
      <c r="AC669" s="3">
        <v>19.2</v>
      </c>
      <c r="AD669" s="3" t="s">
        <v>12126</v>
      </c>
      <c r="AE669" s="45" t="s">
        <v>12595</v>
      </c>
    </row>
    <row r="670" ht="29.1" customHeight="1" spans="1:31">
      <c r="A670" s="26" t="s">
        <v>12446</v>
      </c>
      <c r="B670" s="27" t="s">
        <v>570</v>
      </c>
      <c r="C670" s="28" t="s">
        <v>1221</v>
      </c>
      <c r="D670" s="27" t="s">
        <v>570</v>
      </c>
      <c r="E670" s="28" cm="1">
        <f ca="1" t="array" ref="E670">SUMPRODUCT(--ISNUMBER(SEARCH(MID(C670,ROW(INDIRECT("1:"&amp;LEN(C670))),1),全球排名!D668)))</f>
        <v>25</v>
      </c>
      <c r="F670" s="29" t="s">
        <v>12196</v>
      </c>
      <c r="G670" s="29" t="s">
        <v>668</v>
      </c>
      <c r="H670" s="30" t="s">
        <v>11567</v>
      </c>
      <c r="I670" s="30" t="s">
        <v>11572</v>
      </c>
      <c r="J670" s="30" t="s">
        <v>7220</v>
      </c>
      <c r="K670" s="30">
        <v>4</v>
      </c>
      <c r="L670" s="30" t="s">
        <v>11569</v>
      </c>
      <c r="M670" s="38">
        <v>10.5</v>
      </c>
      <c r="N670" s="3" t="s">
        <v>11949</v>
      </c>
      <c r="O670" s="38">
        <v>28.2</v>
      </c>
      <c r="P670" s="3" t="s">
        <v>11908</v>
      </c>
      <c r="Q670" s="38">
        <v>35.5</v>
      </c>
      <c r="R670" s="3" t="s">
        <v>12381</v>
      </c>
      <c r="S670" s="38">
        <v>3.2</v>
      </c>
      <c r="T670" s="3" t="s">
        <v>11619</v>
      </c>
      <c r="U670" s="38">
        <v>78.9</v>
      </c>
      <c r="V670" s="3" t="s">
        <v>12261</v>
      </c>
      <c r="W670" s="38">
        <v>26.4</v>
      </c>
      <c r="X670" s="3" t="s">
        <v>12268</v>
      </c>
      <c r="Y670" s="38">
        <v>1</v>
      </c>
      <c r="Z670" s="3" t="s">
        <v>11619</v>
      </c>
      <c r="AA670" s="3">
        <v>10.4</v>
      </c>
      <c r="AB670" s="3" t="s">
        <v>11619</v>
      </c>
      <c r="AC670" s="3">
        <v>7.8</v>
      </c>
      <c r="AD670" s="3" t="s">
        <v>11619</v>
      </c>
      <c r="AE670" s="45" t="s">
        <v>12595</v>
      </c>
    </row>
    <row r="671" ht="29.1" customHeight="1" spans="1:31">
      <c r="A671" s="26" t="s">
        <v>12562</v>
      </c>
      <c r="B671" s="27" t="s">
        <v>570</v>
      </c>
      <c r="C671" s="28" t="s">
        <v>1283</v>
      </c>
      <c r="D671" s="27" t="s">
        <v>570</v>
      </c>
      <c r="E671" s="28" cm="1">
        <f ca="1" t="array" ref="E671">SUMPRODUCT(--ISNUMBER(SEARCH(MID(C671,ROW(INDIRECT("1:"&amp;LEN(C671))),1),全球排名!D669)))</f>
        <v>18</v>
      </c>
      <c r="F671" s="29" t="s">
        <v>11570</v>
      </c>
      <c r="G671" s="29" t="s">
        <v>36</v>
      </c>
      <c r="H671" s="30" t="s">
        <v>11571</v>
      </c>
      <c r="I671" s="30" t="s">
        <v>7183</v>
      </c>
      <c r="J671" s="30" t="s">
        <v>7220</v>
      </c>
      <c r="K671" s="30">
        <v>4</v>
      </c>
      <c r="L671" s="30" t="s">
        <v>11573</v>
      </c>
      <c r="M671" s="38">
        <v>5.6</v>
      </c>
      <c r="N671" s="3" t="s">
        <v>11949</v>
      </c>
      <c r="O671" s="38">
        <v>4.8</v>
      </c>
      <c r="P671" s="3" t="s">
        <v>11949</v>
      </c>
      <c r="Q671" s="38">
        <v>8.3</v>
      </c>
      <c r="R671" s="3" t="s">
        <v>11619</v>
      </c>
      <c r="S671" s="38">
        <v>14.3</v>
      </c>
      <c r="T671" s="3" t="s">
        <v>12458</v>
      </c>
      <c r="U671" s="38">
        <v>85.1</v>
      </c>
      <c r="V671" s="3" t="s">
        <v>12162</v>
      </c>
      <c r="W671" s="38">
        <v>99.6</v>
      </c>
      <c r="X671" s="3" t="s">
        <v>11606</v>
      </c>
      <c r="Y671" s="38">
        <v>20.6</v>
      </c>
      <c r="Z671" s="3" t="s">
        <v>11853</v>
      </c>
      <c r="AA671" s="3">
        <v>15.8</v>
      </c>
      <c r="AB671" s="3" t="s">
        <v>915</v>
      </c>
      <c r="AC671" s="3">
        <v>8.6</v>
      </c>
      <c r="AD671" s="3" t="s">
        <v>12530</v>
      </c>
      <c r="AE671" s="45" t="s">
        <v>12595</v>
      </c>
    </row>
    <row r="672" ht="29.1" customHeight="1" spans="1:31">
      <c r="A672" s="26" t="s">
        <v>12454</v>
      </c>
      <c r="B672" s="27" t="s">
        <v>570</v>
      </c>
      <c r="C672" s="28" t="s">
        <v>1321</v>
      </c>
      <c r="D672" s="27" t="s">
        <v>570</v>
      </c>
      <c r="E672" s="28" cm="1">
        <f ca="1" t="array" ref="E672">SUMPRODUCT(--ISNUMBER(SEARCH(MID(C672,ROW(INDIRECT("1:"&amp;LEN(C672))),1),全球排名!D670)))</f>
        <v>28</v>
      </c>
      <c r="F672" s="29" t="s">
        <v>11807</v>
      </c>
      <c r="G672" s="29" t="s">
        <v>471</v>
      </c>
      <c r="H672" s="30" t="s">
        <v>11571</v>
      </c>
      <c r="I672" s="30" t="s">
        <v>7183</v>
      </c>
      <c r="J672" s="30" t="s">
        <v>11568</v>
      </c>
      <c r="K672" s="30">
        <v>4</v>
      </c>
      <c r="L672" s="30" t="s">
        <v>11573</v>
      </c>
      <c r="M672" s="38">
        <v>20.2</v>
      </c>
      <c r="N672" s="3" t="s">
        <v>11862</v>
      </c>
      <c r="O672" s="38">
        <v>24.1</v>
      </c>
      <c r="P672" s="3" t="s">
        <v>11966</v>
      </c>
      <c r="Q672" s="38">
        <v>27.6</v>
      </c>
      <c r="R672" s="3" t="s">
        <v>12249</v>
      </c>
      <c r="S672" s="38">
        <v>11.8</v>
      </c>
      <c r="T672" s="3" t="s">
        <v>11619</v>
      </c>
      <c r="U672" s="38">
        <v>7.9</v>
      </c>
      <c r="V672" s="3" t="s">
        <v>11619</v>
      </c>
      <c r="W672" s="38">
        <v>5.6</v>
      </c>
      <c r="X672" s="3" t="s">
        <v>11619</v>
      </c>
      <c r="Y672" s="38">
        <v>2.2</v>
      </c>
      <c r="Z672" s="3" t="s">
        <v>11619</v>
      </c>
      <c r="AA672" s="3">
        <v>20.4</v>
      </c>
      <c r="AB672" s="3" t="s">
        <v>12177</v>
      </c>
      <c r="AC672" s="3">
        <v>20.1</v>
      </c>
      <c r="AD672" s="3" t="s">
        <v>12191</v>
      </c>
      <c r="AE672" s="45" t="s">
        <v>12595</v>
      </c>
    </row>
    <row r="673" ht="29.1" customHeight="1" spans="1:31">
      <c r="A673" s="26" t="s">
        <v>12526</v>
      </c>
      <c r="B673" s="27" t="s">
        <v>570</v>
      </c>
      <c r="C673" s="28" t="s">
        <v>1445</v>
      </c>
      <c r="D673" s="27" t="s">
        <v>570</v>
      </c>
      <c r="E673" s="28" cm="1">
        <f ca="1" t="array" ref="E673">SUMPRODUCT(--ISNUMBER(SEARCH(MID(C673,ROW(INDIRECT("1:"&amp;LEN(C673))),1),全球排名!D671)))</f>
        <v>38</v>
      </c>
      <c r="F673" s="29" t="s">
        <v>12019</v>
      </c>
      <c r="G673" s="29" t="s">
        <v>653</v>
      </c>
      <c r="H673" s="30" t="s">
        <v>11571</v>
      </c>
      <c r="I673" s="30" t="s">
        <v>7183</v>
      </c>
      <c r="J673" s="30" t="s">
        <v>7220</v>
      </c>
      <c r="K673" s="30">
        <v>4</v>
      </c>
      <c r="L673" s="30" t="s">
        <v>11573</v>
      </c>
      <c r="M673" s="38">
        <v>16.6</v>
      </c>
      <c r="N673" s="3" t="s">
        <v>12390</v>
      </c>
      <c r="O673" s="38">
        <v>16.5</v>
      </c>
      <c r="P673" s="3" t="s">
        <v>12054</v>
      </c>
      <c r="Q673" s="38">
        <v>19.4</v>
      </c>
      <c r="R673" s="3" t="s">
        <v>11936</v>
      </c>
      <c r="S673" s="38">
        <v>1.9</v>
      </c>
      <c r="T673" s="3" t="s">
        <v>11619</v>
      </c>
      <c r="U673" s="38">
        <v>92.5</v>
      </c>
      <c r="V673" s="3" t="s">
        <v>11780</v>
      </c>
      <c r="W673" s="38">
        <v>47.7</v>
      </c>
      <c r="X673" s="3" t="s">
        <v>12096</v>
      </c>
      <c r="Y673" s="38">
        <v>6.3</v>
      </c>
      <c r="Z673" s="3" t="s">
        <v>11619</v>
      </c>
      <c r="AA673" s="3">
        <v>8.2</v>
      </c>
      <c r="AB673" s="3" t="s">
        <v>11619</v>
      </c>
      <c r="AC673" s="3">
        <v>2.5</v>
      </c>
      <c r="AD673" s="3" t="s">
        <v>11619</v>
      </c>
      <c r="AE673" s="45" t="s">
        <v>12595</v>
      </c>
    </row>
    <row r="674" ht="29.1" customHeight="1" spans="1:31">
      <c r="A674" s="26" t="s">
        <v>12533</v>
      </c>
      <c r="B674" s="27" t="s">
        <v>570</v>
      </c>
      <c r="C674" s="28" t="s">
        <v>1669</v>
      </c>
      <c r="D674" s="27" t="s">
        <v>570</v>
      </c>
      <c r="E674" s="28" cm="1">
        <f ca="1" t="array" ref="E674">SUMPRODUCT(--ISNUMBER(SEARCH(MID(C674,ROW(INDIRECT("1:"&amp;LEN(C674))),1),全球排名!D672)))</f>
        <v>26</v>
      </c>
      <c r="F674" s="29" t="s">
        <v>11663</v>
      </c>
      <c r="G674" s="29" t="s">
        <v>106</v>
      </c>
      <c r="H674" s="30" t="s">
        <v>11571</v>
      </c>
      <c r="I674" s="30" t="s">
        <v>11587</v>
      </c>
      <c r="J674" s="30" t="s">
        <v>11568</v>
      </c>
      <c r="K674" s="30">
        <v>4</v>
      </c>
      <c r="L674" s="30" t="s">
        <v>11569</v>
      </c>
      <c r="M674" s="38">
        <v>11</v>
      </c>
      <c r="N674" s="3" t="s">
        <v>11949</v>
      </c>
      <c r="O674" s="38">
        <v>54.8</v>
      </c>
      <c r="P674" s="3" t="s">
        <v>11657</v>
      </c>
      <c r="Q674" s="38">
        <v>10.6</v>
      </c>
      <c r="R674" s="3" t="s">
        <v>11619</v>
      </c>
      <c r="S674" s="38">
        <v>11.7</v>
      </c>
      <c r="T674" s="3" t="s">
        <v>11619</v>
      </c>
      <c r="U674" s="38">
        <v>13.3</v>
      </c>
      <c r="V674" s="3" t="s">
        <v>12081</v>
      </c>
      <c r="W674" s="38">
        <v>3.8</v>
      </c>
      <c r="X674" s="3" t="s">
        <v>11619</v>
      </c>
      <c r="Y674" s="38">
        <v>1.2</v>
      </c>
      <c r="Z674" s="3" t="s">
        <v>11619</v>
      </c>
      <c r="AA674" s="3">
        <v>29.8</v>
      </c>
      <c r="AB674" s="3" t="s">
        <v>11869</v>
      </c>
      <c r="AC674" s="3">
        <v>7</v>
      </c>
      <c r="AD674" s="3" t="s">
        <v>11619</v>
      </c>
      <c r="AE674" s="45" t="s">
        <v>12595</v>
      </c>
    </row>
    <row r="675" ht="29.1" customHeight="1" spans="1:31">
      <c r="A675" s="26" t="s">
        <v>12501</v>
      </c>
      <c r="B675" s="27" t="s">
        <v>570</v>
      </c>
      <c r="C675" s="28" t="s">
        <v>10927</v>
      </c>
      <c r="D675" s="27" t="s">
        <v>570</v>
      </c>
      <c r="E675" s="28" cm="1">
        <f ca="1" t="array" ref="E675">SUMPRODUCT(--ISNUMBER(SEARCH(MID(C675,ROW(INDIRECT("1:"&amp;LEN(C675))),1),全球排名!D673)))</f>
        <v>23</v>
      </c>
      <c r="F675" s="29" t="s">
        <v>11885</v>
      </c>
      <c r="G675" s="29" t="s">
        <v>457</v>
      </c>
      <c r="H675" s="30" t="s">
        <v>11571</v>
      </c>
      <c r="I675" s="30" t="s">
        <v>11587</v>
      </c>
      <c r="J675" s="30" t="s">
        <v>7220</v>
      </c>
      <c r="K675" s="30">
        <v>4</v>
      </c>
      <c r="L675" s="30" t="s">
        <v>11569</v>
      </c>
      <c r="M675" s="38">
        <v>8.7</v>
      </c>
      <c r="N675" s="3" t="s">
        <v>11949</v>
      </c>
      <c r="O675" s="38">
        <v>22</v>
      </c>
      <c r="P675" s="3" t="s">
        <v>11664</v>
      </c>
      <c r="Q675" s="38">
        <v>81.5</v>
      </c>
      <c r="R675" s="3" t="s">
        <v>11692</v>
      </c>
      <c r="S675" s="38">
        <v>1.2</v>
      </c>
      <c r="T675" s="3" t="s">
        <v>11619</v>
      </c>
      <c r="U675" s="38">
        <v>10.5</v>
      </c>
      <c r="V675" s="3" t="s">
        <v>11619</v>
      </c>
      <c r="W675" s="38">
        <v>2.5</v>
      </c>
      <c r="X675" s="3" t="s">
        <v>11619</v>
      </c>
      <c r="Y675" s="38">
        <v>1.2</v>
      </c>
      <c r="Z675" s="3" t="s">
        <v>11619</v>
      </c>
      <c r="AA675" s="3">
        <v>49.4</v>
      </c>
      <c r="AB675" s="3" t="s">
        <v>11838</v>
      </c>
      <c r="AC675" s="3">
        <v>1</v>
      </c>
      <c r="AD675" s="3" t="s">
        <v>11619</v>
      </c>
      <c r="AE675" s="45" t="s">
        <v>12595</v>
      </c>
    </row>
    <row r="676" ht="29.1" customHeight="1" spans="1:31">
      <c r="A676" s="26" t="s">
        <v>12533</v>
      </c>
      <c r="B676" s="27" t="s">
        <v>570</v>
      </c>
      <c r="C676" s="28" t="s">
        <v>12626</v>
      </c>
      <c r="D676" s="27" t="s">
        <v>570</v>
      </c>
      <c r="E676" s="28" cm="1">
        <f ca="1" t="array" ref="E676">SUMPRODUCT(--ISNUMBER(SEARCH(MID(C676,ROW(INDIRECT("1:"&amp;LEN(C676))),1),全球排名!D674)))</f>
        <v>27</v>
      </c>
      <c r="F676" s="29" t="s">
        <v>11968</v>
      </c>
      <c r="G676" s="29" t="s">
        <v>405</v>
      </c>
      <c r="H676" s="30" t="s">
        <v>11571</v>
      </c>
      <c r="I676" s="30" t="s">
        <v>11572</v>
      </c>
      <c r="J676" s="30" t="s">
        <v>11568</v>
      </c>
      <c r="K676" s="30">
        <v>5</v>
      </c>
      <c r="L676" s="30" t="s">
        <v>11573</v>
      </c>
      <c r="M676" s="38">
        <v>9.3</v>
      </c>
      <c r="N676" s="3" t="s">
        <v>11949</v>
      </c>
      <c r="O676" s="38">
        <v>2.3</v>
      </c>
      <c r="P676" s="3" t="s">
        <v>11949</v>
      </c>
      <c r="Q676" s="38">
        <v>3.6</v>
      </c>
      <c r="R676" s="3" t="s">
        <v>11619</v>
      </c>
      <c r="S676" s="38">
        <v>42.4</v>
      </c>
      <c r="T676" s="3" t="s">
        <v>1547</v>
      </c>
      <c r="U676" s="38">
        <v>6.9</v>
      </c>
      <c r="V676" s="3" t="s">
        <v>11619</v>
      </c>
      <c r="W676" s="38">
        <v>5.9</v>
      </c>
      <c r="X676" s="3" t="s">
        <v>11619</v>
      </c>
      <c r="Y676" s="38">
        <v>27.3</v>
      </c>
      <c r="Z676" s="3" t="s">
        <v>11667</v>
      </c>
      <c r="AA676" s="3">
        <v>6</v>
      </c>
      <c r="AB676" s="3" t="s">
        <v>11619</v>
      </c>
      <c r="AC676" s="3">
        <v>66</v>
      </c>
      <c r="AD676" s="3" t="s">
        <v>12023</v>
      </c>
      <c r="AE676" s="45" t="s">
        <v>12595</v>
      </c>
    </row>
    <row r="677" ht="29.1" customHeight="1" spans="1:31">
      <c r="A677" s="26" t="s">
        <v>12562</v>
      </c>
      <c r="B677" s="27" t="s">
        <v>570</v>
      </c>
      <c r="C677" s="28" t="s">
        <v>569</v>
      </c>
      <c r="D677" s="27" t="s">
        <v>570</v>
      </c>
      <c r="E677" s="28" cm="1">
        <f ca="1" t="array" ref="E677">SUMPRODUCT(--ISNUMBER(SEARCH(MID(C677,ROW(INDIRECT("1:"&amp;LEN(C677))),1),全球排名!D675)))</f>
        <v>13</v>
      </c>
      <c r="F677" s="29" t="s">
        <v>26</v>
      </c>
      <c r="G677" s="29" t="s">
        <v>568</v>
      </c>
      <c r="H677" s="30" t="s">
        <v>11592</v>
      </c>
      <c r="I677" s="30" t="s">
        <v>11587</v>
      </c>
      <c r="J677" s="30" t="s">
        <v>11568</v>
      </c>
      <c r="K677" s="30">
        <v>4</v>
      </c>
      <c r="L677" s="30" t="s">
        <v>11573</v>
      </c>
      <c r="M677" s="38">
        <v>16.8</v>
      </c>
      <c r="N677" s="3" t="s">
        <v>11962</v>
      </c>
      <c r="O677" s="38">
        <v>34</v>
      </c>
      <c r="P677" s="3" t="s">
        <v>12037</v>
      </c>
      <c r="Q677" s="38">
        <v>36.6</v>
      </c>
      <c r="R677" s="3" t="s">
        <v>12403</v>
      </c>
      <c r="S677" s="38">
        <v>1.4</v>
      </c>
      <c r="T677" s="3" t="s">
        <v>11619</v>
      </c>
      <c r="U677" s="38">
        <v>24</v>
      </c>
      <c r="V677" s="3" t="s">
        <v>12322</v>
      </c>
      <c r="W677" s="38">
        <v>1.7</v>
      </c>
      <c r="X677" s="3" t="s">
        <v>11619</v>
      </c>
      <c r="Y677" s="38">
        <v>1.2</v>
      </c>
      <c r="Z677" s="3" t="s">
        <v>11619</v>
      </c>
      <c r="AA677" s="3">
        <v>22</v>
      </c>
      <c r="AB677" s="3" t="s">
        <v>12215</v>
      </c>
      <c r="AC677" s="3">
        <v>24.8</v>
      </c>
      <c r="AD677" s="3" t="s">
        <v>12424</v>
      </c>
      <c r="AE677" s="45" t="s">
        <v>12595</v>
      </c>
    </row>
    <row r="678" ht="29.1" customHeight="1" spans="1:31">
      <c r="A678" s="26" t="s">
        <v>12562</v>
      </c>
      <c r="B678" s="27" t="s">
        <v>570</v>
      </c>
      <c r="C678" s="28" t="s">
        <v>1473</v>
      </c>
      <c r="D678" s="27" t="s">
        <v>570</v>
      </c>
      <c r="E678" s="28" cm="1">
        <f ca="1" t="array" ref="E678">SUMPRODUCT(--ISNUMBER(SEARCH(MID(C678,ROW(INDIRECT("1:"&amp;LEN(C678))),1),全球排名!D676)))</f>
        <v>24</v>
      </c>
      <c r="F678" s="29" t="s">
        <v>12033</v>
      </c>
      <c r="G678" s="29" t="s">
        <v>402</v>
      </c>
      <c r="H678" s="30" t="s">
        <v>11571</v>
      </c>
      <c r="I678" s="30" t="s">
        <v>11572</v>
      </c>
      <c r="J678" s="30" t="s">
        <v>7220</v>
      </c>
      <c r="K678" s="30">
        <v>3</v>
      </c>
      <c r="L678" s="30" t="s">
        <v>11573</v>
      </c>
      <c r="M678" s="38">
        <v>6.7</v>
      </c>
      <c r="N678" s="3" t="s">
        <v>11949</v>
      </c>
      <c r="O678" s="38">
        <v>2</v>
      </c>
      <c r="P678" s="3" t="s">
        <v>11949</v>
      </c>
      <c r="Q678" s="38">
        <v>16.6</v>
      </c>
      <c r="R678" s="3" t="s">
        <v>11619</v>
      </c>
      <c r="S678" s="38">
        <v>37.4</v>
      </c>
      <c r="T678" s="3" t="s">
        <v>12215</v>
      </c>
      <c r="U678" s="38">
        <v>7.6</v>
      </c>
      <c r="V678" s="3" t="s">
        <v>11619</v>
      </c>
      <c r="W678" s="38">
        <v>22.5</v>
      </c>
      <c r="X678" s="3" t="s">
        <v>12247</v>
      </c>
      <c r="Y678" s="38">
        <v>38.6</v>
      </c>
      <c r="Z678" s="3" t="s">
        <v>11666</v>
      </c>
      <c r="AA678" s="3">
        <v>7.5</v>
      </c>
      <c r="AB678" s="3" t="s">
        <v>11619</v>
      </c>
      <c r="AC678" s="3">
        <v>47.2</v>
      </c>
      <c r="AD678" s="3" t="s">
        <v>11750</v>
      </c>
      <c r="AE678" s="45" t="s">
        <v>12595</v>
      </c>
    </row>
    <row r="679" ht="29.1" customHeight="1" spans="1:31">
      <c r="A679" s="26" t="s">
        <v>12526</v>
      </c>
      <c r="B679" s="27" t="s">
        <v>784</v>
      </c>
      <c r="C679" s="28" t="s">
        <v>12627</v>
      </c>
      <c r="D679" s="27" t="s">
        <v>784</v>
      </c>
      <c r="E679" s="28" cm="1">
        <f ca="1" t="array" ref="E679">SUMPRODUCT(--ISNUMBER(SEARCH(MID(C679,ROW(INDIRECT("1:"&amp;LEN(C679))),1),全球排名!D677)))</f>
        <v>35</v>
      </c>
      <c r="F679" s="29" t="s">
        <v>12628</v>
      </c>
      <c r="G679" s="29" t="s">
        <v>1205</v>
      </c>
      <c r="H679" s="30" t="s">
        <v>11567</v>
      </c>
      <c r="I679" s="30" t="s">
        <v>11720</v>
      </c>
      <c r="J679" s="30" t="s">
        <v>10137</v>
      </c>
      <c r="K679" s="30">
        <v>2</v>
      </c>
      <c r="L679" s="30" t="s">
        <v>12288</v>
      </c>
      <c r="M679" s="38">
        <v>17.7</v>
      </c>
      <c r="N679" s="3" t="s">
        <v>12012</v>
      </c>
      <c r="O679" s="38">
        <v>18</v>
      </c>
      <c r="P679" s="3" t="s">
        <v>11927</v>
      </c>
      <c r="Q679" s="38">
        <v>17.8</v>
      </c>
      <c r="R679" s="3" t="s">
        <v>11619</v>
      </c>
      <c r="S679" s="38">
        <v>3.3</v>
      </c>
      <c r="T679" s="3" t="s">
        <v>11619</v>
      </c>
      <c r="U679" s="38">
        <v>100</v>
      </c>
      <c r="V679" s="3" t="s">
        <v>59</v>
      </c>
      <c r="W679" s="38">
        <v>25</v>
      </c>
      <c r="X679" s="3" t="s">
        <v>11938</v>
      </c>
      <c r="Y679" s="38">
        <v>1.3</v>
      </c>
      <c r="Z679" s="3" t="s">
        <v>11619</v>
      </c>
      <c r="AA679" s="3">
        <v>12.7</v>
      </c>
      <c r="AB679" s="3" t="s">
        <v>12566</v>
      </c>
      <c r="AC679" s="3">
        <v>1.1</v>
      </c>
      <c r="AD679" s="3" t="s">
        <v>11619</v>
      </c>
      <c r="AE679" s="45" t="s">
        <v>12595</v>
      </c>
    </row>
    <row r="680" ht="29.1" customHeight="1" spans="1:31">
      <c r="A680" s="26" t="s">
        <v>12446</v>
      </c>
      <c r="B680" s="27" t="s">
        <v>784</v>
      </c>
      <c r="C680" s="28" t="s">
        <v>783</v>
      </c>
      <c r="D680" s="27" t="s">
        <v>784</v>
      </c>
      <c r="E680" s="28" cm="1">
        <f ca="1" t="array" ref="E680">SUMPRODUCT(--ISNUMBER(SEARCH(MID(C680,ROW(INDIRECT("1:"&amp;LEN(C680))),1),全球排名!D678)))</f>
        <v>18</v>
      </c>
      <c r="F680" s="29" t="s">
        <v>7026</v>
      </c>
      <c r="G680" s="29" t="s">
        <v>74</v>
      </c>
      <c r="H680" s="30" t="s">
        <v>11571</v>
      </c>
      <c r="I680" s="30" t="s">
        <v>7183</v>
      </c>
      <c r="J680" s="30" t="s">
        <v>11568</v>
      </c>
      <c r="K680" s="30">
        <v>4</v>
      </c>
      <c r="L680" s="30" t="s">
        <v>11573</v>
      </c>
      <c r="M680" s="38">
        <v>10.9</v>
      </c>
      <c r="N680" s="3" t="s">
        <v>11949</v>
      </c>
      <c r="O680" s="38">
        <v>13.9</v>
      </c>
      <c r="P680" s="3" t="s">
        <v>12080</v>
      </c>
      <c r="Q680" s="38">
        <v>3.1</v>
      </c>
      <c r="R680" s="3" t="s">
        <v>11619</v>
      </c>
      <c r="S680" s="38">
        <v>21.8</v>
      </c>
      <c r="T680" s="3" t="s">
        <v>11928</v>
      </c>
      <c r="U680" s="38">
        <v>21.6</v>
      </c>
      <c r="V680" s="3" t="s">
        <v>12246</v>
      </c>
      <c r="W680" s="38">
        <v>46</v>
      </c>
      <c r="X680" s="3" t="s">
        <v>11995</v>
      </c>
      <c r="Y680" s="38">
        <v>16.8</v>
      </c>
      <c r="Z680" s="3" t="s">
        <v>11881</v>
      </c>
      <c r="AA680" s="3">
        <v>28.5</v>
      </c>
      <c r="AB680" s="3" t="s">
        <v>11933</v>
      </c>
      <c r="AC680" s="3">
        <v>35.8</v>
      </c>
      <c r="AD680" s="3" t="s">
        <v>12368</v>
      </c>
      <c r="AE680" s="45" t="s">
        <v>12595</v>
      </c>
    </row>
    <row r="681" ht="29.1" customHeight="1" spans="1:31">
      <c r="A681" s="26" t="s">
        <v>12427</v>
      </c>
      <c r="B681" s="27" t="s">
        <v>784</v>
      </c>
      <c r="C681" s="28" t="s">
        <v>2928</v>
      </c>
      <c r="D681" s="27" t="s">
        <v>784</v>
      </c>
      <c r="E681" s="28" cm="1">
        <f ca="1" t="array" ref="E681">SUMPRODUCT(--ISNUMBER(SEARCH(MID(C681,ROW(INDIRECT("1:"&amp;LEN(C681))),1),全球排名!D679)))</f>
        <v>15</v>
      </c>
      <c r="F681" s="29" t="s">
        <v>11705</v>
      </c>
      <c r="G681" s="29" t="s">
        <v>385</v>
      </c>
      <c r="H681" s="30" t="s">
        <v>11571</v>
      </c>
      <c r="I681" s="30" t="s">
        <v>11572</v>
      </c>
      <c r="J681" s="30" t="s">
        <v>7220</v>
      </c>
      <c r="K681" s="30">
        <v>4</v>
      </c>
      <c r="L681" s="30" t="s">
        <v>11569</v>
      </c>
      <c r="M681" s="38">
        <v>10.4</v>
      </c>
      <c r="N681" s="3" t="s">
        <v>11949</v>
      </c>
      <c r="O681" s="38">
        <v>11.5</v>
      </c>
      <c r="P681" s="3" t="s">
        <v>11949</v>
      </c>
      <c r="Q681" s="38">
        <v>88.5</v>
      </c>
      <c r="R681" s="3" t="s">
        <v>321</v>
      </c>
      <c r="S681" s="38">
        <v>8.5</v>
      </c>
      <c r="T681" s="3" t="s">
        <v>11619</v>
      </c>
      <c r="U681" s="38">
        <v>8.5</v>
      </c>
      <c r="V681" s="3" t="s">
        <v>11619</v>
      </c>
      <c r="W681" s="38">
        <v>23.4</v>
      </c>
      <c r="X681" s="3" t="s">
        <v>12466</v>
      </c>
      <c r="Y681" s="38">
        <v>2.8</v>
      </c>
      <c r="Z681" s="3" t="s">
        <v>11619</v>
      </c>
      <c r="AA681" s="3">
        <v>4.9</v>
      </c>
      <c r="AB681" s="3" t="s">
        <v>11619</v>
      </c>
      <c r="AC681" s="3">
        <v>1.6</v>
      </c>
      <c r="AD681" s="3" t="s">
        <v>11619</v>
      </c>
      <c r="AE681" s="45" t="s">
        <v>12595</v>
      </c>
    </row>
    <row r="682" ht="29.1" customHeight="1" spans="1:31">
      <c r="A682" s="26" t="s">
        <v>12454</v>
      </c>
      <c r="B682" s="27" t="s">
        <v>784</v>
      </c>
      <c r="C682" s="28" t="s">
        <v>1857</v>
      </c>
      <c r="D682" s="27" t="s">
        <v>784</v>
      </c>
      <c r="E682" s="28" cm="1">
        <f ca="1" t="array" ref="E682">SUMPRODUCT(--ISNUMBER(SEARCH(MID(C682,ROW(INDIRECT("1:"&amp;LEN(C682))),1),全球排名!D680)))</f>
        <v>21</v>
      </c>
      <c r="F682" s="29" t="s">
        <v>8681</v>
      </c>
      <c r="G682" s="29" t="s">
        <v>924</v>
      </c>
      <c r="H682" s="30" t="s">
        <v>11571</v>
      </c>
      <c r="I682" s="30" t="s">
        <v>11572</v>
      </c>
      <c r="J682" s="30" t="s">
        <v>7220</v>
      </c>
      <c r="K682" s="30">
        <v>5</v>
      </c>
      <c r="L682" s="30" t="s">
        <v>11573</v>
      </c>
      <c r="M682" s="38">
        <v>17.3</v>
      </c>
      <c r="N682" s="3" t="s">
        <v>12483</v>
      </c>
      <c r="O682" s="38">
        <v>10.3</v>
      </c>
      <c r="P682" s="3" t="s">
        <v>11949</v>
      </c>
      <c r="Q682" s="38">
        <v>30.4</v>
      </c>
      <c r="R682" s="3" t="s">
        <v>12467</v>
      </c>
      <c r="S682" s="38">
        <v>3.7</v>
      </c>
      <c r="T682" s="3" t="s">
        <v>11619</v>
      </c>
      <c r="U682" s="38">
        <v>10.6</v>
      </c>
      <c r="V682" s="3" t="s">
        <v>11619</v>
      </c>
      <c r="W682" s="38">
        <v>68</v>
      </c>
      <c r="X682" s="3" t="s">
        <v>2170</v>
      </c>
      <c r="Y682" s="38">
        <v>39.6</v>
      </c>
      <c r="Z682" s="3" t="s">
        <v>1998</v>
      </c>
      <c r="AA682" s="3">
        <v>16.9</v>
      </c>
      <c r="AB682" s="3" t="s">
        <v>12006</v>
      </c>
      <c r="AC682" s="3">
        <v>3.5</v>
      </c>
      <c r="AD682" s="3" t="s">
        <v>11619</v>
      </c>
      <c r="AE682" s="45" t="s">
        <v>12595</v>
      </c>
    </row>
    <row r="683" ht="29.1" customHeight="1" spans="1:31">
      <c r="A683" s="26" t="s">
        <v>12533</v>
      </c>
      <c r="B683" s="27" t="s">
        <v>784</v>
      </c>
      <c r="C683" s="28" t="s">
        <v>1910</v>
      </c>
      <c r="D683" s="27" t="s">
        <v>784</v>
      </c>
      <c r="E683" s="28" cm="1">
        <f ca="1" t="array" ref="E683">SUMPRODUCT(--ISNUMBER(SEARCH(MID(C683,ROW(INDIRECT("1:"&amp;LEN(C683))),1),全球排名!D681)))</f>
        <v>19</v>
      </c>
      <c r="F683" s="29" t="s">
        <v>11570</v>
      </c>
      <c r="G683" s="29" t="s">
        <v>36</v>
      </c>
      <c r="H683" s="30" t="s">
        <v>11571</v>
      </c>
      <c r="I683" s="30" t="s">
        <v>7183</v>
      </c>
      <c r="J683" s="30" t="s">
        <v>7220</v>
      </c>
      <c r="K683" s="30">
        <v>3</v>
      </c>
      <c r="L683" s="30" t="s">
        <v>11573</v>
      </c>
      <c r="M683" s="38">
        <v>4.5</v>
      </c>
      <c r="N683" s="3" t="s">
        <v>11949</v>
      </c>
      <c r="O683" s="38">
        <v>4.2</v>
      </c>
      <c r="P683" s="3" t="s">
        <v>11949</v>
      </c>
      <c r="Q683" s="38">
        <v>4.6</v>
      </c>
      <c r="R683" s="3" t="s">
        <v>11619</v>
      </c>
      <c r="S683" s="38">
        <v>10.6</v>
      </c>
      <c r="T683" s="3" t="s">
        <v>11619</v>
      </c>
      <c r="U683" s="38">
        <v>91.9</v>
      </c>
      <c r="V683" s="3" t="s">
        <v>11859</v>
      </c>
      <c r="W683" s="38">
        <v>100</v>
      </c>
      <c r="X683" s="3" t="s">
        <v>126</v>
      </c>
      <c r="Y683" s="38">
        <v>41.1</v>
      </c>
      <c r="Z683" s="3" t="s">
        <v>12398</v>
      </c>
      <c r="AA683" s="3">
        <v>12.8</v>
      </c>
      <c r="AB683" s="3" t="s">
        <v>12024</v>
      </c>
      <c r="AC683" s="3">
        <v>12.7</v>
      </c>
      <c r="AD683" s="3" t="s">
        <v>12629</v>
      </c>
      <c r="AE683" s="45" t="s">
        <v>12595</v>
      </c>
    </row>
    <row r="684" ht="29.1" customHeight="1" spans="1:31">
      <c r="A684" s="26" t="s">
        <v>12454</v>
      </c>
      <c r="B684" s="27" t="s">
        <v>784</v>
      </c>
      <c r="C684" s="28" t="s">
        <v>2007</v>
      </c>
      <c r="D684" s="27" t="s">
        <v>784</v>
      </c>
      <c r="E684" s="28" cm="1">
        <f ca="1" t="array" ref="E684">SUMPRODUCT(--ISNUMBER(SEARCH(MID(C684,ROW(INDIRECT("1:"&amp;LEN(C684))),1),全球排名!D682)))</f>
        <v>21</v>
      </c>
      <c r="F684" s="29" t="s">
        <v>7026</v>
      </c>
      <c r="G684" s="29" t="s">
        <v>74</v>
      </c>
      <c r="H684" s="30" t="s">
        <v>11592</v>
      </c>
      <c r="I684" s="30" t="s">
        <v>11572</v>
      </c>
      <c r="J684" s="30" t="s">
        <v>11568</v>
      </c>
      <c r="K684" s="30">
        <v>5</v>
      </c>
      <c r="L684" s="30" t="s">
        <v>11573</v>
      </c>
      <c r="M684" s="38">
        <v>14.5</v>
      </c>
      <c r="N684" s="3" t="s">
        <v>12263</v>
      </c>
      <c r="O684" s="38">
        <v>12</v>
      </c>
      <c r="P684" s="3" t="s">
        <v>11949</v>
      </c>
      <c r="Q684" s="38">
        <v>36.3</v>
      </c>
      <c r="R684" s="3" t="s">
        <v>11735</v>
      </c>
      <c r="S684" s="38">
        <v>10</v>
      </c>
      <c r="T684" s="3" t="s">
        <v>11619</v>
      </c>
      <c r="U684" s="38" t="s">
        <v>10137</v>
      </c>
      <c r="V684" s="3" t="s">
        <v>10137</v>
      </c>
      <c r="W684" s="38">
        <v>27.8</v>
      </c>
      <c r="X684" s="3" t="s">
        <v>12050</v>
      </c>
      <c r="Y684" s="38">
        <v>29.3</v>
      </c>
      <c r="Z684" s="3" t="s">
        <v>12292</v>
      </c>
      <c r="AA684" s="3">
        <v>24.1</v>
      </c>
      <c r="AB684" s="3" t="s">
        <v>12256</v>
      </c>
      <c r="AC684" s="3">
        <v>32.9</v>
      </c>
      <c r="AD684" s="3" t="s">
        <v>12149</v>
      </c>
      <c r="AE684" s="45" t="s">
        <v>12595</v>
      </c>
    </row>
    <row r="685" ht="29.1" customHeight="1" spans="1:31">
      <c r="A685" s="26" t="s">
        <v>12471</v>
      </c>
      <c r="B685" s="27" t="s">
        <v>1533</v>
      </c>
      <c r="C685" s="28" t="s">
        <v>11222</v>
      </c>
      <c r="D685" s="27" t="s">
        <v>1533</v>
      </c>
      <c r="E685" s="28" cm="1">
        <f ca="1" t="array" ref="E685">SUMPRODUCT(--ISNUMBER(SEARCH(MID(C685,ROW(INDIRECT("1:"&amp;LEN(C685))),1),全球排名!D683)))</f>
        <v>25</v>
      </c>
      <c r="F685" s="29" t="s">
        <v>12205</v>
      </c>
      <c r="G685" s="29" t="s">
        <v>657</v>
      </c>
      <c r="H685" s="30" t="s">
        <v>11571</v>
      </c>
      <c r="I685" s="30" t="s">
        <v>7183</v>
      </c>
      <c r="J685" s="30" t="s">
        <v>7103</v>
      </c>
      <c r="K685" s="30">
        <v>4</v>
      </c>
      <c r="L685" s="30" t="s">
        <v>11573</v>
      </c>
      <c r="M685" s="38">
        <v>23.2</v>
      </c>
      <c r="N685" s="3" t="s">
        <v>12010</v>
      </c>
      <c r="O685" s="38">
        <v>17</v>
      </c>
      <c r="P685" s="3" t="s">
        <v>12062</v>
      </c>
      <c r="Q685" s="38">
        <v>47.8</v>
      </c>
      <c r="R685" s="3" t="s">
        <v>11732</v>
      </c>
      <c r="S685" s="38">
        <v>1.2</v>
      </c>
      <c r="T685" s="3" t="s">
        <v>11619</v>
      </c>
      <c r="U685" s="38">
        <v>38</v>
      </c>
      <c r="V685" s="3" t="s">
        <v>11826</v>
      </c>
      <c r="W685" s="38">
        <v>2.8</v>
      </c>
      <c r="X685" s="3" t="s">
        <v>11619</v>
      </c>
      <c r="Y685" s="38">
        <v>1</v>
      </c>
      <c r="Z685" s="3" t="s">
        <v>11619</v>
      </c>
      <c r="AA685" s="3">
        <v>12.1</v>
      </c>
      <c r="AB685" s="3" t="s">
        <v>11619</v>
      </c>
      <c r="AC685" s="3">
        <v>1</v>
      </c>
      <c r="AD685" s="3" t="s">
        <v>11619</v>
      </c>
      <c r="AE685" s="45" t="s">
        <v>12595</v>
      </c>
    </row>
    <row r="686" ht="29.1" customHeight="1" spans="1:31">
      <c r="A686" s="26" t="s">
        <v>12456</v>
      </c>
      <c r="B686" s="27" t="s">
        <v>1533</v>
      </c>
      <c r="C686" s="28" t="s">
        <v>12630</v>
      </c>
      <c r="D686" s="27" t="s">
        <v>1533</v>
      </c>
      <c r="E686" s="28" cm="1">
        <f ca="1" t="array" ref="E686">SUMPRODUCT(--ISNUMBER(SEARCH(MID(C686,ROW(INDIRECT("1:"&amp;LEN(C686))),1),全球排名!D684)))</f>
        <v>10</v>
      </c>
      <c r="F686" s="29" t="s">
        <v>11885</v>
      </c>
      <c r="G686" s="29" t="s">
        <v>457</v>
      </c>
      <c r="H686" s="30" t="s">
        <v>11624</v>
      </c>
      <c r="I686" s="30" t="s">
        <v>11587</v>
      </c>
      <c r="J686" s="30" t="s">
        <v>7220</v>
      </c>
      <c r="K686" s="30">
        <v>4</v>
      </c>
      <c r="L686" s="30" t="s">
        <v>11573</v>
      </c>
      <c r="M686" s="38">
        <v>15.6</v>
      </c>
      <c r="N686" s="3" t="s">
        <v>12405</v>
      </c>
      <c r="O686" s="38">
        <v>3.1</v>
      </c>
      <c r="P686" s="3" t="s">
        <v>11949</v>
      </c>
      <c r="Q686" s="38">
        <v>100</v>
      </c>
      <c r="R686" s="3" t="s">
        <v>48</v>
      </c>
      <c r="S686" s="38">
        <v>1.6</v>
      </c>
      <c r="T686" s="3" t="s">
        <v>11619</v>
      </c>
      <c r="U686" s="38">
        <v>9.1</v>
      </c>
      <c r="V686" s="3" t="s">
        <v>11619</v>
      </c>
      <c r="W686" s="38">
        <v>18</v>
      </c>
      <c r="X686" s="3" t="s">
        <v>11881</v>
      </c>
      <c r="Y686" s="38">
        <v>1</v>
      </c>
      <c r="Z686" s="3" t="s">
        <v>11619</v>
      </c>
      <c r="AA686" s="3">
        <v>7.7</v>
      </c>
      <c r="AB686" s="3" t="s">
        <v>11619</v>
      </c>
      <c r="AC686" s="3">
        <v>1</v>
      </c>
      <c r="AD686" s="3" t="s">
        <v>11619</v>
      </c>
      <c r="AE686" s="45" t="s">
        <v>12595</v>
      </c>
    </row>
    <row r="687" ht="29.1" customHeight="1" spans="1:31">
      <c r="A687" s="26" t="s">
        <v>12533</v>
      </c>
      <c r="B687" s="27" t="s">
        <v>1533</v>
      </c>
      <c r="C687" s="28" t="s">
        <v>10671</v>
      </c>
      <c r="D687" s="27" t="s">
        <v>1533</v>
      </c>
      <c r="E687" s="28" cm="1">
        <f ca="1" t="array" ref="E687">SUMPRODUCT(--ISNUMBER(SEARCH(MID(C687,ROW(INDIRECT("1:"&amp;LEN(C687))),1),全球排名!D685)))</f>
        <v>22</v>
      </c>
      <c r="F687" s="29" t="s">
        <v>12447</v>
      </c>
      <c r="G687" s="29" t="s">
        <v>2624</v>
      </c>
      <c r="H687" s="30" t="s">
        <v>11571</v>
      </c>
      <c r="I687" s="30" t="s">
        <v>7183</v>
      </c>
      <c r="J687" s="30" t="s">
        <v>7220</v>
      </c>
      <c r="K687" s="30">
        <v>4</v>
      </c>
      <c r="L687" s="30" t="s">
        <v>11569</v>
      </c>
      <c r="M687" s="38">
        <v>21</v>
      </c>
      <c r="N687" s="3" t="s">
        <v>12149</v>
      </c>
      <c r="O687" s="38">
        <v>45.1</v>
      </c>
      <c r="P687" s="3" t="s">
        <v>11845</v>
      </c>
      <c r="Q687" s="38">
        <v>10.5</v>
      </c>
      <c r="R687" s="3" t="s">
        <v>11619</v>
      </c>
      <c r="S687" s="38">
        <v>4.2</v>
      </c>
      <c r="T687" s="3" t="s">
        <v>11619</v>
      </c>
      <c r="U687" s="38">
        <v>2</v>
      </c>
      <c r="V687" s="3" t="s">
        <v>11619</v>
      </c>
      <c r="W687" s="38">
        <v>2.7</v>
      </c>
      <c r="X687" s="3" t="s">
        <v>11619</v>
      </c>
      <c r="Y687" s="38">
        <v>1.3</v>
      </c>
      <c r="Z687" s="3" t="s">
        <v>11619</v>
      </c>
      <c r="AA687" s="3">
        <v>35.6</v>
      </c>
      <c r="AB687" s="3" t="s">
        <v>2208</v>
      </c>
      <c r="AC687" s="3">
        <v>5.6</v>
      </c>
      <c r="AD687" s="3" t="s">
        <v>11619</v>
      </c>
      <c r="AE687" s="45" t="s">
        <v>12595</v>
      </c>
    </row>
    <row r="688" ht="29.1" customHeight="1" spans="1:31">
      <c r="A688" s="26" t="s">
        <v>12446</v>
      </c>
      <c r="B688" s="27" t="s">
        <v>1533</v>
      </c>
      <c r="C688" s="28" t="s">
        <v>10572</v>
      </c>
      <c r="D688" s="27" t="s">
        <v>1533</v>
      </c>
      <c r="E688" s="28" cm="1">
        <f ca="1" t="array" ref="E688">SUMPRODUCT(--ISNUMBER(SEARCH(MID(C688,ROW(INDIRECT("1:"&amp;LEN(C688))),1),全球排名!D686)))</f>
        <v>39</v>
      </c>
      <c r="F688" s="29" t="s">
        <v>11632</v>
      </c>
      <c r="G688" s="29" t="s">
        <v>11633</v>
      </c>
      <c r="H688" s="30" t="s">
        <v>11571</v>
      </c>
      <c r="I688" s="30" t="s">
        <v>7183</v>
      </c>
      <c r="J688" s="30" t="s">
        <v>11568</v>
      </c>
      <c r="K688" s="30">
        <v>4</v>
      </c>
      <c r="L688" s="30" t="s">
        <v>11573</v>
      </c>
      <c r="M688" s="38">
        <v>7.5</v>
      </c>
      <c r="N688" s="3" t="s">
        <v>11949</v>
      </c>
      <c r="O688" s="38">
        <v>2.6</v>
      </c>
      <c r="P688" s="3" t="s">
        <v>11949</v>
      </c>
      <c r="Q688" s="38">
        <v>13</v>
      </c>
      <c r="R688" s="3" t="s">
        <v>11619</v>
      </c>
      <c r="S688" s="38">
        <v>61.4</v>
      </c>
      <c r="T688" s="3" t="s">
        <v>11815</v>
      </c>
      <c r="U688" s="38">
        <v>2.7</v>
      </c>
      <c r="V688" s="3" t="s">
        <v>11619</v>
      </c>
      <c r="W688" s="38">
        <v>1.8</v>
      </c>
      <c r="X688" s="3" t="s">
        <v>11619</v>
      </c>
      <c r="Y688" s="38">
        <v>2.8</v>
      </c>
      <c r="Z688" s="3" t="s">
        <v>11619</v>
      </c>
      <c r="AA688" s="3">
        <v>11.7</v>
      </c>
      <c r="AB688" s="3" t="s">
        <v>11619</v>
      </c>
      <c r="AC688" s="3">
        <v>3.6</v>
      </c>
      <c r="AD688" s="3" t="s">
        <v>11619</v>
      </c>
      <c r="AE688" s="45" t="s">
        <v>12595</v>
      </c>
    </row>
    <row r="689" ht="29.1" customHeight="1" spans="1:31">
      <c r="A689" s="26" t="s">
        <v>12562</v>
      </c>
      <c r="B689" s="27" t="s">
        <v>1533</v>
      </c>
      <c r="C689" s="28" t="s">
        <v>12631</v>
      </c>
      <c r="D689" s="27" t="s">
        <v>1533</v>
      </c>
      <c r="E689" s="28" cm="1">
        <f ca="1" t="array" ref="E689">SUMPRODUCT(--ISNUMBER(SEARCH(MID(C689,ROW(INDIRECT("1:"&amp;LEN(C689))),1),全球排名!D687)))</f>
        <v>29</v>
      </c>
      <c r="F689" s="29" t="s">
        <v>11987</v>
      </c>
      <c r="G689" s="29" t="s">
        <v>298</v>
      </c>
      <c r="H689" s="30" t="s">
        <v>11567</v>
      </c>
      <c r="I689" s="30" t="s">
        <v>7183</v>
      </c>
      <c r="J689" s="30" t="s">
        <v>11568</v>
      </c>
      <c r="K689" s="30">
        <v>5</v>
      </c>
      <c r="L689" s="30" t="s">
        <v>11573</v>
      </c>
      <c r="M689" s="38">
        <v>9.4</v>
      </c>
      <c r="N689" s="3" t="s">
        <v>11949</v>
      </c>
      <c r="O689" s="38">
        <v>2.3</v>
      </c>
      <c r="P689" s="3" t="s">
        <v>11949</v>
      </c>
      <c r="Q689" s="38">
        <v>13</v>
      </c>
      <c r="R689" s="3" t="s">
        <v>11619</v>
      </c>
      <c r="S689" s="38">
        <v>8</v>
      </c>
      <c r="T689" s="3" t="s">
        <v>11619</v>
      </c>
      <c r="U689" s="38">
        <v>95.1</v>
      </c>
      <c r="V689" s="3" t="s">
        <v>11946</v>
      </c>
      <c r="W689" s="38">
        <v>97.5</v>
      </c>
      <c r="X689" s="3" t="s">
        <v>2449</v>
      </c>
      <c r="Y689" s="38">
        <v>13.3</v>
      </c>
      <c r="Z689" s="3" t="s">
        <v>12129</v>
      </c>
      <c r="AA689" s="3">
        <v>12</v>
      </c>
      <c r="AB689" s="3" t="s">
        <v>11619</v>
      </c>
      <c r="AC689" s="3">
        <v>6.3</v>
      </c>
      <c r="AD689" s="3" t="s">
        <v>11619</v>
      </c>
      <c r="AE689" s="45" t="s">
        <v>12595</v>
      </c>
    </row>
    <row r="690" ht="29.1" customHeight="1" spans="1:31">
      <c r="A690" s="26" t="s">
        <v>12562</v>
      </c>
      <c r="B690" s="27" t="s">
        <v>1533</v>
      </c>
      <c r="C690" s="28" t="s">
        <v>3165</v>
      </c>
      <c r="D690" s="27" t="s">
        <v>1533</v>
      </c>
      <c r="E690" s="28" cm="1">
        <f ca="1" t="array" ref="E690">SUMPRODUCT(--ISNUMBER(SEARCH(MID(C690,ROW(INDIRECT("1:"&amp;LEN(C690))),1),全球排名!D688)))</f>
        <v>31</v>
      </c>
      <c r="F690" s="29" t="s">
        <v>11915</v>
      </c>
      <c r="G690" s="29" t="s">
        <v>883</v>
      </c>
      <c r="H690" s="30" t="s">
        <v>11571</v>
      </c>
      <c r="I690" s="30" t="s">
        <v>7183</v>
      </c>
      <c r="J690" s="30" t="s">
        <v>11568</v>
      </c>
      <c r="K690" s="30">
        <v>4</v>
      </c>
      <c r="L690" s="30" t="s">
        <v>11569</v>
      </c>
      <c r="M690" s="38">
        <v>27.3</v>
      </c>
      <c r="N690" s="3" t="s">
        <v>11747</v>
      </c>
      <c r="O690" s="38">
        <v>39.6</v>
      </c>
      <c r="P690" s="3" t="s">
        <v>12109</v>
      </c>
      <c r="Q690" s="38">
        <v>4.9</v>
      </c>
      <c r="R690" s="3" t="s">
        <v>11619</v>
      </c>
      <c r="S690" s="38">
        <v>6.6</v>
      </c>
      <c r="T690" s="3" t="s">
        <v>11619</v>
      </c>
      <c r="U690" s="38">
        <v>10.4</v>
      </c>
      <c r="V690" s="3" t="s">
        <v>11619</v>
      </c>
      <c r="W690" s="38">
        <v>1.6</v>
      </c>
      <c r="X690" s="3" t="s">
        <v>11619</v>
      </c>
      <c r="Y690" s="38">
        <v>5.3</v>
      </c>
      <c r="Z690" s="3" t="s">
        <v>11619</v>
      </c>
      <c r="AA690" s="3">
        <v>8.7</v>
      </c>
      <c r="AB690" s="3" t="s">
        <v>11619</v>
      </c>
      <c r="AC690" s="3">
        <v>1.8</v>
      </c>
      <c r="AD690" s="3" t="s">
        <v>11619</v>
      </c>
      <c r="AE690" s="45" t="s">
        <v>12595</v>
      </c>
    </row>
    <row r="691" ht="29.1" customHeight="1" spans="1:31">
      <c r="A691" s="26" t="s">
        <v>12562</v>
      </c>
      <c r="B691" s="27" t="s">
        <v>1533</v>
      </c>
      <c r="C691" s="28" t="s">
        <v>1532</v>
      </c>
      <c r="D691" s="27" t="s">
        <v>1533</v>
      </c>
      <c r="E691" s="28" cm="1">
        <f ca="1" t="array" ref="E691">SUMPRODUCT(--ISNUMBER(SEARCH(MID(C691,ROW(INDIRECT("1:"&amp;LEN(C691))),1),全球排名!D689)))</f>
        <v>15</v>
      </c>
      <c r="F691" s="29" t="s">
        <v>12365</v>
      </c>
      <c r="G691" s="29" t="s">
        <v>12366</v>
      </c>
      <c r="H691" s="30" t="s">
        <v>11571</v>
      </c>
      <c r="I691" s="30" t="s">
        <v>7183</v>
      </c>
      <c r="J691" s="30" t="s">
        <v>11568</v>
      </c>
      <c r="K691" s="30">
        <v>4</v>
      </c>
      <c r="L691" s="30" t="s">
        <v>11573</v>
      </c>
      <c r="M691" s="38">
        <v>5.7</v>
      </c>
      <c r="N691" s="3" t="s">
        <v>11949</v>
      </c>
      <c r="O691" s="38">
        <v>10.4</v>
      </c>
      <c r="P691" s="3" t="s">
        <v>11949</v>
      </c>
      <c r="Q691" s="38">
        <v>5.1</v>
      </c>
      <c r="R691" s="3" t="s">
        <v>11619</v>
      </c>
      <c r="S691" s="38">
        <v>54.9</v>
      </c>
      <c r="T691" s="3" t="s">
        <v>11616</v>
      </c>
      <c r="U691" s="38">
        <v>1.2</v>
      </c>
      <c r="V691" s="3" t="s">
        <v>11619</v>
      </c>
      <c r="W691" s="38">
        <v>1.8</v>
      </c>
      <c r="X691" s="3" t="s">
        <v>11619</v>
      </c>
      <c r="Y691" s="38">
        <v>6.4</v>
      </c>
      <c r="Z691" s="3" t="s">
        <v>11619</v>
      </c>
      <c r="AA691" s="3">
        <v>13.4</v>
      </c>
      <c r="AB691" s="3" t="s">
        <v>11638</v>
      </c>
      <c r="AC691" s="3">
        <v>27.6</v>
      </c>
      <c r="AD691" s="3" t="s">
        <v>12027</v>
      </c>
      <c r="AE691" s="45" t="s">
        <v>12595</v>
      </c>
    </row>
    <row r="692" ht="29.1" customHeight="1" spans="1:31">
      <c r="A692" s="26" t="s">
        <v>12454</v>
      </c>
      <c r="B692" s="27" t="s">
        <v>1533</v>
      </c>
      <c r="C692" s="28" t="s">
        <v>12632</v>
      </c>
      <c r="D692" s="27" t="s">
        <v>1533</v>
      </c>
      <c r="E692" s="28" cm="1">
        <f ca="1" t="array" ref="E692">SUMPRODUCT(--ISNUMBER(SEARCH(MID(C692,ROW(INDIRECT("1:"&amp;LEN(C692))),1),全球排名!D690)))</f>
        <v>14</v>
      </c>
      <c r="F692" s="29" t="s">
        <v>11632</v>
      </c>
      <c r="G692" s="29" t="s">
        <v>11633</v>
      </c>
      <c r="H692" s="30" t="s">
        <v>11592</v>
      </c>
      <c r="I692" s="30" t="s">
        <v>7183</v>
      </c>
      <c r="J692" s="30" t="s">
        <v>11568</v>
      </c>
      <c r="K692" s="30">
        <v>3</v>
      </c>
      <c r="L692" s="30" t="s">
        <v>11573</v>
      </c>
      <c r="M692" s="38">
        <v>6.2</v>
      </c>
      <c r="N692" s="3" t="s">
        <v>11949</v>
      </c>
      <c r="O692" s="38">
        <v>2.3</v>
      </c>
      <c r="P692" s="3" t="s">
        <v>11949</v>
      </c>
      <c r="Q692" s="38">
        <v>16.8</v>
      </c>
      <c r="R692" s="3" t="s">
        <v>11619</v>
      </c>
      <c r="S692" s="38">
        <v>58.5</v>
      </c>
      <c r="T692" s="3" t="s">
        <v>2170</v>
      </c>
      <c r="U692" s="38">
        <v>6.7</v>
      </c>
      <c r="V692" s="3" t="s">
        <v>11619</v>
      </c>
      <c r="W692" s="38">
        <v>2.7</v>
      </c>
      <c r="X692" s="3" t="s">
        <v>11619</v>
      </c>
      <c r="Y692" s="38">
        <v>10.4</v>
      </c>
      <c r="Z692" s="3" t="s">
        <v>12001</v>
      </c>
      <c r="AA692" s="3">
        <v>11.1</v>
      </c>
      <c r="AB692" s="3" t="s">
        <v>11619</v>
      </c>
      <c r="AC692" s="3">
        <v>3.8</v>
      </c>
      <c r="AD692" s="3" t="s">
        <v>11619</v>
      </c>
      <c r="AE692" s="45" t="s">
        <v>12595</v>
      </c>
    </row>
    <row r="693" ht="29.1" customHeight="1" spans="1:31">
      <c r="A693" s="26" t="s">
        <v>12454</v>
      </c>
      <c r="B693" s="27" t="s">
        <v>1533</v>
      </c>
      <c r="C693" s="28" t="s">
        <v>1620</v>
      </c>
      <c r="D693" s="27" t="s">
        <v>1533</v>
      </c>
      <c r="E693" s="28" cm="1">
        <f ca="1" t="array" ref="E693">SUMPRODUCT(--ISNUMBER(SEARCH(MID(C693,ROW(INDIRECT("1:"&amp;LEN(C693))),1),全球排名!D691)))</f>
        <v>35</v>
      </c>
      <c r="F693" s="29" t="s">
        <v>12633</v>
      </c>
      <c r="G693" s="29" t="s">
        <v>1618</v>
      </c>
      <c r="H693" s="30" t="s">
        <v>11571</v>
      </c>
      <c r="I693" s="30" t="s">
        <v>7183</v>
      </c>
      <c r="J693" s="30" t="s">
        <v>11568</v>
      </c>
      <c r="K693" s="30">
        <v>5</v>
      </c>
      <c r="L693" s="30" t="s">
        <v>11573</v>
      </c>
      <c r="M693" s="38">
        <v>19.2</v>
      </c>
      <c r="N693" s="3" t="s">
        <v>12065</v>
      </c>
      <c r="O693" s="38">
        <v>38.6</v>
      </c>
      <c r="P693" s="3" t="s">
        <v>12193</v>
      </c>
      <c r="Q693" s="38">
        <v>33.4</v>
      </c>
      <c r="R693" s="3" t="s">
        <v>11667</v>
      </c>
      <c r="S693" s="38">
        <v>2.3</v>
      </c>
      <c r="T693" s="3" t="s">
        <v>11619</v>
      </c>
      <c r="U693" s="38">
        <v>1.5</v>
      </c>
      <c r="V693" s="3" t="s">
        <v>11619</v>
      </c>
      <c r="W693" s="38">
        <v>5.1</v>
      </c>
      <c r="X693" s="3" t="s">
        <v>11619</v>
      </c>
      <c r="Y693" s="38">
        <v>2.9</v>
      </c>
      <c r="Z693" s="3" t="s">
        <v>11619</v>
      </c>
      <c r="AA693" s="3">
        <v>28</v>
      </c>
      <c r="AB693" s="3" t="s">
        <v>11672</v>
      </c>
      <c r="AC693" s="3">
        <v>1.9</v>
      </c>
      <c r="AD693" s="3" t="s">
        <v>11619</v>
      </c>
      <c r="AE693" s="45" t="s">
        <v>12595</v>
      </c>
    </row>
    <row r="694" ht="29.1" customHeight="1" spans="1:31">
      <c r="A694" s="26" t="s">
        <v>12515</v>
      </c>
      <c r="B694" s="27" t="s">
        <v>1533</v>
      </c>
      <c r="C694" s="28" t="s">
        <v>12634</v>
      </c>
      <c r="D694" s="27" t="s">
        <v>1533</v>
      </c>
      <c r="E694" s="28" cm="1">
        <f ca="1" t="array" ref="E694">SUMPRODUCT(--ISNUMBER(SEARCH(MID(C694,ROW(INDIRECT("1:"&amp;LEN(C694))),1),全球排名!D692)))</f>
        <v>52</v>
      </c>
      <c r="F694" s="29" t="s">
        <v>11863</v>
      </c>
      <c r="G694" s="29" t="s">
        <v>373</v>
      </c>
      <c r="H694" s="30" t="s">
        <v>11567</v>
      </c>
      <c r="I694" s="30" t="s">
        <v>11720</v>
      </c>
      <c r="J694" s="30" t="s">
        <v>10137</v>
      </c>
      <c r="K694" s="30">
        <v>2</v>
      </c>
      <c r="L694" s="30" t="s">
        <v>11573</v>
      </c>
      <c r="M694" s="38">
        <v>6.5</v>
      </c>
      <c r="N694" s="3" t="s">
        <v>11949</v>
      </c>
      <c r="O694" s="38">
        <v>8</v>
      </c>
      <c r="P694" s="3" t="s">
        <v>11949</v>
      </c>
      <c r="Q694" s="38">
        <v>75.5</v>
      </c>
      <c r="R694" s="3" t="s">
        <v>2421</v>
      </c>
      <c r="S694" s="38">
        <v>14.7</v>
      </c>
      <c r="T694" s="3" t="s">
        <v>12385</v>
      </c>
      <c r="U694" s="38">
        <v>7.9</v>
      </c>
      <c r="V694" s="3" t="s">
        <v>11619</v>
      </c>
      <c r="W694" s="38">
        <v>49.9</v>
      </c>
      <c r="X694" s="3" t="s">
        <v>11972</v>
      </c>
      <c r="Y694" s="38">
        <v>3.6</v>
      </c>
      <c r="Z694" s="3" t="s">
        <v>11619</v>
      </c>
      <c r="AA694" s="3">
        <v>9.8</v>
      </c>
      <c r="AB694" s="3" t="s">
        <v>11619</v>
      </c>
      <c r="AC694" s="3">
        <v>1.1</v>
      </c>
      <c r="AD694" s="3" t="s">
        <v>11619</v>
      </c>
      <c r="AE694" s="45" t="s">
        <v>12595</v>
      </c>
    </row>
    <row r="695" ht="29.1" customHeight="1" spans="1:31">
      <c r="A695" s="26" t="s">
        <v>12526</v>
      </c>
      <c r="B695" s="27" t="s">
        <v>1533</v>
      </c>
      <c r="C695" s="28" t="s">
        <v>1965</v>
      </c>
      <c r="D695" s="27" t="s">
        <v>1533</v>
      </c>
      <c r="E695" s="28" cm="1">
        <f ca="1" t="array" ref="E695">SUMPRODUCT(--ISNUMBER(SEARCH(MID(C695,ROW(INDIRECT("1:"&amp;LEN(C695))),1),全球排名!D693)))</f>
        <v>20</v>
      </c>
      <c r="F695" s="29" t="s">
        <v>11566</v>
      </c>
      <c r="G695" s="29" t="s">
        <v>40</v>
      </c>
      <c r="H695" s="30" t="s">
        <v>11571</v>
      </c>
      <c r="I695" s="30" t="s">
        <v>11572</v>
      </c>
      <c r="J695" s="30" t="s">
        <v>11568</v>
      </c>
      <c r="K695" s="30">
        <v>5</v>
      </c>
      <c r="L695" s="30" t="s">
        <v>11573</v>
      </c>
      <c r="M695" s="38">
        <v>10.9</v>
      </c>
      <c r="N695" s="3" t="s">
        <v>11949</v>
      </c>
      <c r="O695" s="38">
        <v>11.5</v>
      </c>
      <c r="P695" s="3" t="s">
        <v>11949</v>
      </c>
      <c r="Q695" s="38">
        <v>18.9</v>
      </c>
      <c r="R695" s="3" t="s">
        <v>12081</v>
      </c>
      <c r="S695" s="38">
        <v>26.1</v>
      </c>
      <c r="T695" s="3" t="s">
        <v>11890</v>
      </c>
      <c r="U695" s="38">
        <v>20.9</v>
      </c>
      <c r="V695" s="3" t="s">
        <v>12080</v>
      </c>
      <c r="W695" s="38">
        <v>3.7</v>
      </c>
      <c r="X695" s="3" t="s">
        <v>11619</v>
      </c>
      <c r="Y695" s="38">
        <v>40.6</v>
      </c>
      <c r="Z695" s="3" t="s">
        <v>11748</v>
      </c>
      <c r="AA695" s="3">
        <v>13.6</v>
      </c>
      <c r="AB695" s="3" t="s">
        <v>11765</v>
      </c>
      <c r="AC695" s="3">
        <v>24.1</v>
      </c>
      <c r="AD695" s="3" t="s">
        <v>12093</v>
      </c>
      <c r="AE695" s="45" t="s">
        <v>12595</v>
      </c>
    </row>
    <row r="696" ht="29.1" customHeight="1" spans="1:31">
      <c r="A696" s="26" t="s">
        <v>12524</v>
      </c>
      <c r="B696" s="27" t="s">
        <v>1065</v>
      </c>
      <c r="C696" s="28" t="s">
        <v>12635</v>
      </c>
      <c r="D696" s="27" t="s">
        <v>1065</v>
      </c>
      <c r="E696" s="28" cm="1">
        <f ca="1" t="array" ref="E696">SUMPRODUCT(--ISNUMBER(SEARCH(MID(C696,ROW(INDIRECT("1:"&amp;LEN(C696))),1),全球排名!D694)))</f>
        <v>27</v>
      </c>
      <c r="F696" s="29" t="s">
        <v>7021</v>
      </c>
      <c r="G696" s="29" t="s">
        <v>642</v>
      </c>
      <c r="H696" s="30" t="s">
        <v>11624</v>
      </c>
      <c r="I696" s="30" t="s">
        <v>7183</v>
      </c>
      <c r="J696" s="30" t="s">
        <v>11568</v>
      </c>
      <c r="K696" s="30">
        <v>2</v>
      </c>
      <c r="L696" s="30" t="s">
        <v>11573</v>
      </c>
      <c r="M696" s="38">
        <v>5.1</v>
      </c>
      <c r="N696" s="3" t="s">
        <v>11949</v>
      </c>
      <c r="O696" s="38">
        <v>2.7</v>
      </c>
      <c r="P696" s="3" t="s">
        <v>11949</v>
      </c>
      <c r="Q696" s="38">
        <v>16.6</v>
      </c>
      <c r="R696" s="3" t="s">
        <v>11619</v>
      </c>
      <c r="S696" s="38">
        <v>64.3</v>
      </c>
      <c r="T696" s="3" t="s">
        <v>11709</v>
      </c>
      <c r="U696" s="38">
        <v>1.2</v>
      </c>
      <c r="V696" s="3" t="s">
        <v>11619</v>
      </c>
      <c r="W696" s="38">
        <v>1.1</v>
      </c>
      <c r="X696" s="3" t="s">
        <v>11619</v>
      </c>
      <c r="Y696" s="38">
        <v>1</v>
      </c>
      <c r="Z696" s="3" t="s">
        <v>11619</v>
      </c>
      <c r="AA696" s="3">
        <v>8.2</v>
      </c>
      <c r="AB696" s="3" t="s">
        <v>11619</v>
      </c>
      <c r="AC696" s="3">
        <v>2.6</v>
      </c>
      <c r="AD696" s="3" t="s">
        <v>11619</v>
      </c>
      <c r="AE696" s="45" t="s">
        <v>12595</v>
      </c>
    </row>
    <row r="697" ht="29.1" customHeight="1" spans="1:31">
      <c r="A697" s="26" t="s">
        <v>12472</v>
      </c>
      <c r="B697" s="27" t="s">
        <v>1065</v>
      </c>
      <c r="C697" s="28" t="s">
        <v>1064</v>
      </c>
      <c r="D697" s="27" t="s">
        <v>1065</v>
      </c>
      <c r="E697" s="28" cm="1">
        <f ca="1" t="array" ref="E697">SUMPRODUCT(--ISNUMBER(SEARCH(MID(C697,ROW(INDIRECT("1:"&amp;LEN(C697))),1),全球排名!D695)))</f>
        <v>15</v>
      </c>
      <c r="F697" s="29" t="s">
        <v>11705</v>
      </c>
      <c r="G697" s="29" t="s">
        <v>385</v>
      </c>
      <c r="H697" s="30" t="s">
        <v>11571</v>
      </c>
      <c r="I697" s="30" t="s">
        <v>11572</v>
      </c>
      <c r="J697" s="30" t="s">
        <v>11568</v>
      </c>
      <c r="K697" s="30">
        <v>4</v>
      </c>
      <c r="L697" s="30" t="s">
        <v>11569</v>
      </c>
      <c r="M697" s="38">
        <v>10.9</v>
      </c>
      <c r="N697" s="3" t="s">
        <v>11949</v>
      </c>
      <c r="O697" s="38">
        <v>15.3</v>
      </c>
      <c r="P697" s="3" t="s">
        <v>12230</v>
      </c>
      <c r="Q697" s="38">
        <v>72.9</v>
      </c>
      <c r="R697" s="3" t="s">
        <v>11604</v>
      </c>
      <c r="S697" s="38">
        <v>11.7</v>
      </c>
      <c r="T697" s="3" t="s">
        <v>11619</v>
      </c>
      <c r="U697" s="38">
        <v>8.8</v>
      </c>
      <c r="V697" s="3" t="s">
        <v>11619</v>
      </c>
      <c r="W697" s="38">
        <v>14.4</v>
      </c>
      <c r="X697" s="3" t="s">
        <v>11765</v>
      </c>
      <c r="Y697" s="38">
        <v>1.4</v>
      </c>
      <c r="Z697" s="3" t="s">
        <v>11619</v>
      </c>
      <c r="AA697" s="3">
        <v>12.4</v>
      </c>
      <c r="AB697" s="3" t="s">
        <v>12255</v>
      </c>
      <c r="AC697" s="3">
        <v>3</v>
      </c>
      <c r="AD697" s="3" t="s">
        <v>11619</v>
      </c>
      <c r="AE697" s="45" t="s">
        <v>12595</v>
      </c>
    </row>
    <row r="698" ht="29.1" customHeight="1" spans="1:31">
      <c r="A698" s="26" t="s">
        <v>12526</v>
      </c>
      <c r="B698" s="27" t="s">
        <v>1065</v>
      </c>
      <c r="C698" s="28" t="s">
        <v>12636</v>
      </c>
      <c r="D698" s="27" t="s">
        <v>1065</v>
      </c>
      <c r="E698" s="28" cm="1">
        <f ca="1" t="array" ref="E698">SUMPRODUCT(--ISNUMBER(SEARCH(MID(C698,ROW(INDIRECT("1:"&amp;LEN(C698))),1),全球排名!D696)))</f>
        <v>29</v>
      </c>
      <c r="F698" s="29" t="s">
        <v>11885</v>
      </c>
      <c r="G698" s="29" t="s">
        <v>457</v>
      </c>
      <c r="H698" s="30" t="s">
        <v>11571</v>
      </c>
      <c r="I698" s="30" t="s">
        <v>11572</v>
      </c>
      <c r="J698" s="30" t="s">
        <v>7103</v>
      </c>
      <c r="K698" s="30">
        <v>4</v>
      </c>
      <c r="L698" s="30" t="s">
        <v>11569</v>
      </c>
      <c r="M698" s="38">
        <v>19.1</v>
      </c>
      <c r="N698" s="3" t="s">
        <v>12276</v>
      </c>
      <c r="O698" s="38">
        <v>31.1</v>
      </c>
      <c r="P698" s="3" t="s">
        <v>12277</v>
      </c>
      <c r="Q698" s="38">
        <v>31.6</v>
      </c>
      <c r="R698" s="3" t="s">
        <v>12274</v>
      </c>
      <c r="S698" s="38">
        <v>1.3</v>
      </c>
      <c r="T698" s="3" t="s">
        <v>11619</v>
      </c>
      <c r="U698" s="38">
        <v>5.5</v>
      </c>
      <c r="V698" s="3" t="s">
        <v>11619</v>
      </c>
      <c r="W698" s="38">
        <v>2.4</v>
      </c>
      <c r="X698" s="3" t="s">
        <v>11619</v>
      </c>
      <c r="Y698" s="38">
        <v>1</v>
      </c>
      <c r="Z698" s="3" t="s">
        <v>11619</v>
      </c>
      <c r="AA698" s="3">
        <v>51.4</v>
      </c>
      <c r="AB698" s="3" t="s">
        <v>11677</v>
      </c>
      <c r="AC698" s="3">
        <v>7.4</v>
      </c>
      <c r="AD698" s="3" t="s">
        <v>11619</v>
      </c>
      <c r="AE698" s="45" t="s">
        <v>12595</v>
      </c>
    </row>
    <row r="699" ht="29.1" customHeight="1" spans="1:31">
      <c r="A699" s="26" t="s">
        <v>12526</v>
      </c>
      <c r="B699" s="27" t="s">
        <v>1065</v>
      </c>
      <c r="C699" s="28" t="s">
        <v>2656</v>
      </c>
      <c r="D699" s="27" t="s">
        <v>1065</v>
      </c>
      <c r="E699" s="28" cm="1">
        <f ca="1" t="array" ref="E699">SUMPRODUCT(--ISNUMBER(SEARCH(MID(C699,ROW(INDIRECT("1:"&amp;LEN(C699))),1),全球排名!D697)))</f>
        <v>39</v>
      </c>
      <c r="F699" s="29" t="s">
        <v>11860</v>
      </c>
      <c r="G699" s="29" t="s">
        <v>474</v>
      </c>
      <c r="H699" s="30" t="s">
        <v>11592</v>
      </c>
      <c r="I699" s="30" t="s">
        <v>11572</v>
      </c>
      <c r="J699" s="30" t="s">
        <v>11568</v>
      </c>
      <c r="K699" s="30">
        <v>5</v>
      </c>
      <c r="L699" s="30" t="s">
        <v>11573</v>
      </c>
      <c r="M699" s="38">
        <v>32.7</v>
      </c>
      <c r="N699" s="3" t="s">
        <v>11943</v>
      </c>
      <c r="O699" s="38">
        <v>5.7</v>
      </c>
      <c r="P699" s="3" t="s">
        <v>11949</v>
      </c>
      <c r="Q699" s="38">
        <v>12.4</v>
      </c>
      <c r="R699" s="3" t="s">
        <v>11619</v>
      </c>
      <c r="S699" s="38">
        <v>7.6</v>
      </c>
      <c r="T699" s="3" t="s">
        <v>11619</v>
      </c>
      <c r="U699" s="38">
        <v>7.1</v>
      </c>
      <c r="V699" s="3" t="s">
        <v>11619</v>
      </c>
      <c r="W699" s="38">
        <v>1.8</v>
      </c>
      <c r="X699" s="3" t="s">
        <v>11619</v>
      </c>
      <c r="Y699" s="38">
        <v>24.7</v>
      </c>
      <c r="Z699" s="3" t="s">
        <v>11913</v>
      </c>
      <c r="AA699" s="3">
        <v>25.6</v>
      </c>
      <c r="AB699" s="3" t="s">
        <v>12057</v>
      </c>
      <c r="AC699" s="3">
        <v>13.7</v>
      </c>
      <c r="AD699" s="3" t="s">
        <v>12252</v>
      </c>
      <c r="AE699" s="45" t="s">
        <v>12595</v>
      </c>
    </row>
    <row r="700" ht="29.1" customHeight="1" spans="1:31">
      <c r="A700" s="26" t="s">
        <v>12562</v>
      </c>
      <c r="B700" s="27" t="s">
        <v>1065</v>
      </c>
      <c r="C700" s="28" t="s">
        <v>1722</v>
      </c>
      <c r="D700" s="27" t="s">
        <v>1065</v>
      </c>
      <c r="E700" s="28" cm="1">
        <f ca="1" t="array" ref="E700">SUMPRODUCT(--ISNUMBER(SEARCH(MID(C700,ROW(INDIRECT("1:"&amp;LEN(C700))),1),全球排名!D698)))</f>
        <v>35</v>
      </c>
      <c r="F700" s="29" t="s">
        <v>11860</v>
      </c>
      <c r="G700" s="29" t="s">
        <v>474</v>
      </c>
      <c r="H700" s="30" t="s">
        <v>11592</v>
      </c>
      <c r="I700" s="30" t="s">
        <v>11572</v>
      </c>
      <c r="J700" s="30" t="s">
        <v>11568</v>
      </c>
      <c r="K700" s="30">
        <v>5</v>
      </c>
      <c r="L700" s="30" t="s">
        <v>11573</v>
      </c>
      <c r="M700" s="38">
        <v>28.6</v>
      </c>
      <c r="N700" s="3" t="s">
        <v>12096</v>
      </c>
      <c r="O700" s="38">
        <v>3.8</v>
      </c>
      <c r="P700" s="3" t="s">
        <v>11949</v>
      </c>
      <c r="Q700" s="38">
        <v>10.9</v>
      </c>
      <c r="R700" s="3" t="s">
        <v>11619</v>
      </c>
      <c r="S700" s="38">
        <v>10.1</v>
      </c>
      <c r="T700" s="3" t="s">
        <v>11619</v>
      </c>
      <c r="U700" s="38">
        <v>2.2</v>
      </c>
      <c r="V700" s="3" t="s">
        <v>11619</v>
      </c>
      <c r="W700" s="38">
        <v>1.6</v>
      </c>
      <c r="X700" s="3" t="s">
        <v>11619</v>
      </c>
      <c r="Y700" s="38">
        <v>36</v>
      </c>
      <c r="Z700" s="3" t="s">
        <v>12066</v>
      </c>
      <c r="AA700" s="3">
        <v>9.5</v>
      </c>
      <c r="AB700" s="3" t="s">
        <v>11619</v>
      </c>
      <c r="AC700" s="3">
        <v>46.3</v>
      </c>
      <c r="AD700" s="3" t="s">
        <v>11696</v>
      </c>
      <c r="AE700" s="45" t="s">
        <v>12595</v>
      </c>
    </row>
    <row r="701" ht="29.1" customHeight="1" spans="1:31">
      <c r="A701" s="26" t="s">
        <v>12526</v>
      </c>
      <c r="B701" s="27" t="s">
        <v>1065</v>
      </c>
      <c r="C701" s="28" t="s">
        <v>8874</v>
      </c>
      <c r="D701" s="27" t="s">
        <v>1065</v>
      </c>
      <c r="E701" s="28" cm="1">
        <f ca="1" t="array" ref="E701">SUMPRODUCT(--ISNUMBER(SEARCH(MID(C701,ROW(INDIRECT("1:"&amp;LEN(C701))),1),全球排名!D699)))</f>
        <v>21</v>
      </c>
      <c r="F701" s="29" t="s">
        <v>11566</v>
      </c>
      <c r="G701" s="29" t="s">
        <v>40</v>
      </c>
      <c r="H701" s="30" t="s">
        <v>11592</v>
      </c>
      <c r="I701" s="30" t="s">
        <v>11572</v>
      </c>
      <c r="J701" s="30" t="s">
        <v>11568</v>
      </c>
      <c r="K701" s="30">
        <v>5</v>
      </c>
      <c r="L701" s="30" t="s">
        <v>11573</v>
      </c>
      <c r="M701" s="38">
        <v>12.3</v>
      </c>
      <c r="N701" s="3" t="s">
        <v>11949</v>
      </c>
      <c r="O701" s="38">
        <v>7.6</v>
      </c>
      <c r="P701" s="3" t="s">
        <v>11949</v>
      </c>
      <c r="Q701" s="38">
        <v>21</v>
      </c>
      <c r="R701" s="3" t="s">
        <v>11937</v>
      </c>
      <c r="S701" s="38">
        <v>25.8</v>
      </c>
      <c r="T701" s="3" t="s">
        <v>11785</v>
      </c>
      <c r="U701" s="38">
        <v>6</v>
      </c>
      <c r="V701" s="3" t="s">
        <v>11619</v>
      </c>
      <c r="W701" s="38">
        <v>10.8</v>
      </c>
      <c r="X701" s="3" t="s">
        <v>12528</v>
      </c>
      <c r="Y701" s="38">
        <v>32.1</v>
      </c>
      <c r="Z701" s="3" t="s">
        <v>12170</v>
      </c>
      <c r="AA701" s="3">
        <v>20</v>
      </c>
      <c r="AB701" s="3" t="s">
        <v>11895</v>
      </c>
      <c r="AC701" s="3">
        <v>31.3</v>
      </c>
      <c r="AD701" s="3" t="s">
        <v>12264</v>
      </c>
      <c r="AE701" s="44" t="s">
        <v>12595</v>
      </c>
    </row>
    <row r="702" ht="29.1" customHeight="1" spans="1:31">
      <c r="A702" s="26" t="s">
        <v>12533</v>
      </c>
      <c r="B702" s="27" t="s">
        <v>1065</v>
      </c>
      <c r="C702" s="28" t="s">
        <v>1868</v>
      </c>
      <c r="D702" s="27" t="s">
        <v>1065</v>
      </c>
      <c r="E702" s="28" cm="1">
        <f ca="1" t="array" ref="E702">SUMPRODUCT(--ISNUMBER(SEARCH(MID(C702,ROW(INDIRECT("1:"&amp;LEN(C702))),1),全球排名!D700)))</f>
        <v>16</v>
      </c>
      <c r="F702" s="29" t="s">
        <v>12637</v>
      </c>
      <c r="G702" s="29" t="s">
        <v>1867</v>
      </c>
      <c r="H702" s="30" t="s">
        <v>11592</v>
      </c>
      <c r="I702" s="30" t="s">
        <v>11572</v>
      </c>
      <c r="J702" s="30" t="s">
        <v>7103</v>
      </c>
      <c r="K702" s="30">
        <v>5</v>
      </c>
      <c r="L702" s="30" t="s">
        <v>11573</v>
      </c>
      <c r="M702" s="38">
        <v>21.3</v>
      </c>
      <c r="N702" s="3" t="s">
        <v>12021</v>
      </c>
      <c r="O702" s="38">
        <v>44.9</v>
      </c>
      <c r="P702" s="3" t="s">
        <v>2407</v>
      </c>
      <c r="Q702" s="38">
        <v>11.7</v>
      </c>
      <c r="R702" s="3" t="s">
        <v>11619</v>
      </c>
      <c r="S702" s="38">
        <v>2.6</v>
      </c>
      <c r="T702" s="3" t="s">
        <v>11619</v>
      </c>
      <c r="U702" s="38">
        <v>1.7</v>
      </c>
      <c r="V702" s="3" t="s">
        <v>11619</v>
      </c>
      <c r="W702" s="38">
        <v>1</v>
      </c>
      <c r="X702" s="3" t="s">
        <v>11619</v>
      </c>
      <c r="Y702" s="38">
        <v>2.1</v>
      </c>
      <c r="Z702" s="3" t="s">
        <v>11619</v>
      </c>
      <c r="AA702" s="3">
        <v>30.3</v>
      </c>
      <c r="AB702" s="3" t="s">
        <v>11975</v>
      </c>
      <c r="AC702" s="3">
        <v>11.6</v>
      </c>
      <c r="AD702" s="3" t="s">
        <v>12638</v>
      </c>
      <c r="AE702" s="45" t="s">
        <v>12595</v>
      </c>
    </row>
    <row r="703" ht="29.1" customHeight="1" spans="1:31">
      <c r="A703" s="26" t="s">
        <v>12526</v>
      </c>
      <c r="B703" s="27" t="s">
        <v>1065</v>
      </c>
      <c r="C703" s="28" t="s">
        <v>2033</v>
      </c>
      <c r="D703" s="27" t="s">
        <v>1065</v>
      </c>
      <c r="E703" s="28" cm="1">
        <f ca="1" t="array" ref="E703">SUMPRODUCT(--ISNUMBER(SEARCH(MID(C703,ROW(INDIRECT("1:"&amp;LEN(C703))),1),全球排名!D701)))</f>
        <v>18</v>
      </c>
      <c r="F703" s="29" t="s">
        <v>11777</v>
      </c>
      <c r="G703" s="29" t="s">
        <v>117</v>
      </c>
      <c r="H703" s="30" t="s">
        <v>11567</v>
      </c>
      <c r="I703" s="30" t="s">
        <v>7183</v>
      </c>
      <c r="J703" s="30" t="s">
        <v>11568</v>
      </c>
      <c r="K703" s="30">
        <v>2</v>
      </c>
      <c r="L703" s="30" t="s">
        <v>11573</v>
      </c>
      <c r="M703" s="38">
        <v>6.7</v>
      </c>
      <c r="N703" s="3" t="s">
        <v>11949</v>
      </c>
      <c r="O703" s="38">
        <v>13</v>
      </c>
      <c r="P703" s="3" t="s">
        <v>11949</v>
      </c>
      <c r="Q703" s="38">
        <v>3.1</v>
      </c>
      <c r="R703" s="3" t="s">
        <v>11619</v>
      </c>
      <c r="S703" s="38">
        <v>40.3</v>
      </c>
      <c r="T703" s="3" t="s">
        <v>12343</v>
      </c>
      <c r="U703" s="38">
        <v>35.9</v>
      </c>
      <c r="V703" s="3" t="s">
        <v>12209</v>
      </c>
      <c r="W703" s="38">
        <v>43.6</v>
      </c>
      <c r="X703" s="3" t="s">
        <v>11757</v>
      </c>
      <c r="Y703" s="38">
        <v>5.2</v>
      </c>
      <c r="Z703" s="3" t="s">
        <v>11619</v>
      </c>
      <c r="AA703" s="3">
        <v>11.3</v>
      </c>
      <c r="AB703" s="3" t="s">
        <v>11619</v>
      </c>
      <c r="AC703" s="3">
        <v>1.8</v>
      </c>
      <c r="AD703" s="3" t="s">
        <v>11619</v>
      </c>
      <c r="AE703" s="45" t="s">
        <v>12595</v>
      </c>
    </row>
    <row r="704" ht="29.1" customHeight="1" spans="1:31">
      <c r="A704" s="26" t="s">
        <v>12526</v>
      </c>
      <c r="B704" s="27" t="s">
        <v>1065</v>
      </c>
      <c r="C704" s="28" t="s">
        <v>2201</v>
      </c>
      <c r="D704" s="27" t="s">
        <v>1065</v>
      </c>
      <c r="E704" s="28" cm="1">
        <f ca="1" t="array" ref="E704">SUMPRODUCT(--ISNUMBER(SEARCH(MID(C704,ROW(INDIRECT("1:"&amp;LEN(C704))),1),全球排名!D702)))</f>
        <v>21</v>
      </c>
      <c r="F704" s="29" t="s">
        <v>11968</v>
      </c>
      <c r="G704" s="29" t="s">
        <v>405</v>
      </c>
      <c r="H704" s="30" t="s">
        <v>11571</v>
      </c>
      <c r="I704" s="30" t="s">
        <v>11572</v>
      </c>
      <c r="J704" s="30" t="s">
        <v>7220</v>
      </c>
      <c r="K704" s="30">
        <v>4</v>
      </c>
      <c r="L704" s="30" t="s">
        <v>11573</v>
      </c>
      <c r="M704" s="38">
        <v>11.9</v>
      </c>
      <c r="N704" s="3" t="s">
        <v>11949</v>
      </c>
      <c r="O704" s="38">
        <v>3.6</v>
      </c>
      <c r="P704" s="3" t="s">
        <v>11949</v>
      </c>
      <c r="Q704" s="38">
        <v>4</v>
      </c>
      <c r="R704" s="3" t="s">
        <v>11619</v>
      </c>
      <c r="S704" s="38">
        <v>45.5</v>
      </c>
      <c r="T704" s="3" t="s">
        <v>329</v>
      </c>
      <c r="U704" s="38">
        <v>6.4</v>
      </c>
      <c r="V704" s="3" t="s">
        <v>11619</v>
      </c>
      <c r="W704" s="38">
        <v>7.6</v>
      </c>
      <c r="X704" s="3" t="s">
        <v>11619</v>
      </c>
      <c r="Y704" s="38">
        <v>37.6</v>
      </c>
      <c r="Z704" s="3" t="s">
        <v>11886</v>
      </c>
      <c r="AA704" s="3">
        <v>12.9</v>
      </c>
      <c r="AB704" s="3" t="s">
        <v>12293</v>
      </c>
      <c r="AC704" s="3">
        <v>4</v>
      </c>
      <c r="AD704" s="3" t="s">
        <v>11619</v>
      </c>
      <c r="AE704" s="45" t="s">
        <v>12595</v>
      </c>
    </row>
    <row r="705" ht="29.1" customHeight="1" spans="1:31">
      <c r="A705" s="26" t="s">
        <v>12501</v>
      </c>
      <c r="B705" s="27" t="s">
        <v>1065</v>
      </c>
      <c r="C705" s="28" t="s">
        <v>12639</v>
      </c>
      <c r="D705" s="27" t="s">
        <v>1065</v>
      </c>
      <c r="E705" s="28" cm="1">
        <f ca="1" t="array" ref="E705">SUMPRODUCT(--ISNUMBER(SEARCH(MID(C705,ROW(INDIRECT("1:"&amp;LEN(C705))),1),全球排名!D703)))</f>
        <v>34</v>
      </c>
      <c r="F705" s="29" t="s">
        <v>12633</v>
      </c>
      <c r="G705" s="29" t="s">
        <v>1618</v>
      </c>
      <c r="H705" s="30" t="s">
        <v>11571</v>
      </c>
      <c r="I705" s="30" t="s">
        <v>11572</v>
      </c>
      <c r="J705" s="30" t="s">
        <v>7220</v>
      </c>
      <c r="K705" s="30">
        <v>5</v>
      </c>
      <c r="L705" s="30" t="s">
        <v>11573</v>
      </c>
      <c r="M705" s="38">
        <v>12.6</v>
      </c>
      <c r="N705" s="3" t="s">
        <v>11949</v>
      </c>
      <c r="O705" s="38">
        <v>17.9</v>
      </c>
      <c r="P705" s="3" t="s">
        <v>12015</v>
      </c>
      <c r="Q705" s="38">
        <v>66</v>
      </c>
      <c r="R705" s="3" t="s">
        <v>11880</v>
      </c>
      <c r="S705" s="38">
        <v>1.4</v>
      </c>
      <c r="T705" s="3" t="s">
        <v>11619</v>
      </c>
      <c r="U705" s="38">
        <v>3.1</v>
      </c>
      <c r="V705" s="3" t="s">
        <v>11619</v>
      </c>
      <c r="W705" s="38">
        <v>58.8</v>
      </c>
      <c r="X705" s="3" t="s">
        <v>12113</v>
      </c>
      <c r="Y705" s="38">
        <v>1.6</v>
      </c>
      <c r="Z705" s="3" t="s">
        <v>11619</v>
      </c>
      <c r="AA705" s="3">
        <v>9.9</v>
      </c>
      <c r="AB705" s="3" t="s">
        <v>11619</v>
      </c>
      <c r="AC705" s="3">
        <v>1.1</v>
      </c>
      <c r="AD705" s="3" t="s">
        <v>11619</v>
      </c>
      <c r="AE705" s="45" t="s">
        <v>12595</v>
      </c>
    </row>
    <row r="706" ht="29.1" customHeight="1" spans="1:31">
      <c r="A706" s="26" t="s">
        <v>12451</v>
      </c>
      <c r="B706" s="27" t="s">
        <v>811</v>
      </c>
      <c r="C706" s="28" t="s">
        <v>10643</v>
      </c>
      <c r="D706" s="27" t="s">
        <v>811</v>
      </c>
      <c r="E706" s="28" cm="1">
        <f ca="1" t="array" ref="E706">SUMPRODUCT(--ISNUMBER(SEARCH(MID(C706,ROW(INDIRECT("1:"&amp;LEN(C706))),1),全球排名!D704)))</f>
        <v>19</v>
      </c>
      <c r="F706" s="29" t="s">
        <v>11863</v>
      </c>
      <c r="G706" s="29" t="s">
        <v>373</v>
      </c>
      <c r="H706" s="30" t="s">
        <v>11567</v>
      </c>
      <c r="I706" s="30" t="s">
        <v>11587</v>
      </c>
      <c r="J706" s="30" t="s">
        <v>11568</v>
      </c>
      <c r="K706" s="30">
        <v>4</v>
      </c>
      <c r="L706" s="30" t="s">
        <v>11573</v>
      </c>
      <c r="M706" s="38">
        <v>10</v>
      </c>
      <c r="N706" s="3" t="s">
        <v>11949</v>
      </c>
      <c r="O706" s="38">
        <v>3.7</v>
      </c>
      <c r="P706" s="3" t="s">
        <v>11949</v>
      </c>
      <c r="Q706" s="38">
        <v>84.4</v>
      </c>
      <c r="R706" s="3" t="s">
        <v>11576</v>
      </c>
      <c r="S706" s="38">
        <v>1.4</v>
      </c>
      <c r="T706" s="3" t="s">
        <v>11619</v>
      </c>
      <c r="U706" s="38">
        <v>6.7</v>
      </c>
      <c r="V706" s="3" t="s">
        <v>11619</v>
      </c>
      <c r="W706" s="38">
        <v>69.9</v>
      </c>
      <c r="X706" s="3" t="s">
        <v>1248</v>
      </c>
      <c r="Y706" s="38">
        <v>1</v>
      </c>
      <c r="Z706" s="3" t="s">
        <v>11619</v>
      </c>
      <c r="AA706" s="3">
        <v>7.6</v>
      </c>
      <c r="AB706" s="3" t="s">
        <v>11619</v>
      </c>
      <c r="AC706" s="3">
        <v>6.1</v>
      </c>
      <c r="AD706" s="3" t="s">
        <v>11619</v>
      </c>
      <c r="AE706" s="45" t="s">
        <v>12595</v>
      </c>
    </row>
    <row r="707" ht="29.1" customHeight="1" spans="1:31">
      <c r="A707" s="26" t="s">
        <v>12424</v>
      </c>
      <c r="B707" s="27" t="s">
        <v>811</v>
      </c>
      <c r="C707" s="28" t="s">
        <v>810</v>
      </c>
      <c r="D707" s="27" t="s">
        <v>811</v>
      </c>
      <c r="E707" s="28" cm="1">
        <f ca="1" t="array" ref="E707">SUMPRODUCT(--ISNUMBER(SEARCH(MID(C707,ROW(INDIRECT("1:"&amp;LEN(C707))),1),全球排名!D705)))</f>
        <v>13</v>
      </c>
      <c r="F707" s="29" t="s">
        <v>11663</v>
      </c>
      <c r="G707" s="29" t="s">
        <v>106</v>
      </c>
      <c r="H707" s="30" t="s">
        <v>11571</v>
      </c>
      <c r="I707" s="30" t="s">
        <v>11572</v>
      </c>
      <c r="J707" s="30" t="s">
        <v>11568</v>
      </c>
      <c r="K707" s="30">
        <v>4</v>
      </c>
      <c r="L707" s="30" t="s">
        <v>11573</v>
      </c>
      <c r="M707" s="38">
        <v>16.8</v>
      </c>
      <c r="N707" s="3" t="s">
        <v>12085</v>
      </c>
      <c r="O707" s="38">
        <v>8.4</v>
      </c>
      <c r="P707" s="3" t="s">
        <v>11949</v>
      </c>
      <c r="Q707" s="38">
        <v>62.3</v>
      </c>
      <c r="R707" s="3" t="s">
        <v>11641</v>
      </c>
      <c r="S707" s="38">
        <v>10.9</v>
      </c>
      <c r="T707" s="3" t="s">
        <v>11619</v>
      </c>
      <c r="U707" s="38">
        <v>7.5</v>
      </c>
      <c r="V707" s="3" t="s">
        <v>11619</v>
      </c>
      <c r="W707" s="38">
        <v>5.2</v>
      </c>
      <c r="X707" s="3" t="s">
        <v>11619</v>
      </c>
      <c r="Y707" s="38">
        <v>2.5</v>
      </c>
      <c r="Z707" s="3" t="s">
        <v>11619</v>
      </c>
      <c r="AA707" s="3">
        <v>8.6</v>
      </c>
      <c r="AB707" s="3" t="s">
        <v>11619</v>
      </c>
      <c r="AC707" s="3">
        <v>18.8</v>
      </c>
      <c r="AD707" s="3" t="s">
        <v>11892</v>
      </c>
      <c r="AE707" s="45" t="s">
        <v>12595</v>
      </c>
    </row>
    <row r="708" ht="29.1" customHeight="1" spans="1:31">
      <c r="A708" s="26" t="s">
        <v>12533</v>
      </c>
      <c r="B708" s="27" t="s">
        <v>811</v>
      </c>
      <c r="C708" s="28" t="s">
        <v>12640</v>
      </c>
      <c r="D708" s="27" t="s">
        <v>811</v>
      </c>
      <c r="E708" s="28" cm="1">
        <f ca="1" t="array" ref="E708">SUMPRODUCT(--ISNUMBER(SEARCH(MID(C708,ROW(INDIRECT("1:"&amp;LEN(C708))),1),全球排名!D706)))</f>
        <v>33</v>
      </c>
      <c r="F708" s="29" t="s">
        <v>12234</v>
      </c>
      <c r="G708" s="29" t="s">
        <v>545</v>
      </c>
      <c r="H708" s="30" t="s">
        <v>11571</v>
      </c>
      <c r="I708" s="30" t="s">
        <v>11587</v>
      </c>
      <c r="J708" s="30" t="s">
        <v>11568</v>
      </c>
      <c r="K708" s="30">
        <v>5</v>
      </c>
      <c r="L708" s="30" t="s">
        <v>11573</v>
      </c>
      <c r="M708" s="38">
        <v>11</v>
      </c>
      <c r="N708" s="3" t="s">
        <v>11949</v>
      </c>
      <c r="O708" s="38">
        <v>8.8</v>
      </c>
      <c r="P708" s="3" t="s">
        <v>11949</v>
      </c>
      <c r="Q708" s="38">
        <v>9.2</v>
      </c>
      <c r="R708" s="3" t="s">
        <v>11619</v>
      </c>
      <c r="S708" s="38">
        <v>9.5</v>
      </c>
      <c r="T708" s="3" t="s">
        <v>11619</v>
      </c>
      <c r="U708" s="38">
        <v>26.6</v>
      </c>
      <c r="V708" s="3" t="s">
        <v>12335</v>
      </c>
      <c r="W708" s="38">
        <v>64.5</v>
      </c>
      <c r="X708" s="3" t="s">
        <v>12261</v>
      </c>
      <c r="Y708" s="38">
        <v>54.7</v>
      </c>
      <c r="Z708" s="3" t="s">
        <v>11672</v>
      </c>
      <c r="AA708" s="3">
        <v>9.4</v>
      </c>
      <c r="AB708" s="3" t="s">
        <v>11619</v>
      </c>
      <c r="AC708" s="3">
        <v>35.8</v>
      </c>
      <c r="AD708" s="3" t="s">
        <v>12368</v>
      </c>
      <c r="AE708" s="45" t="s">
        <v>12595</v>
      </c>
    </row>
    <row r="709" ht="29.1" customHeight="1" spans="1:31">
      <c r="A709" s="26" t="s">
        <v>12526</v>
      </c>
      <c r="B709" s="27" t="s">
        <v>811</v>
      </c>
      <c r="C709" s="28" t="s">
        <v>926</v>
      </c>
      <c r="D709" s="27" t="s">
        <v>811</v>
      </c>
      <c r="E709" s="28" cm="1">
        <f ca="1" t="array" ref="E709">SUMPRODUCT(--ISNUMBER(SEARCH(MID(C709,ROW(INDIRECT("1:"&amp;LEN(C709))),1),全球排名!D707)))</f>
        <v>20</v>
      </c>
      <c r="F709" s="29" t="s">
        <v>8681</v>
      </c>
      <c r="G709" s="29" t="s">
        <v>924</v>
      </c>
      <c r="H709" s="30" t="s">
        <v>11571</v>
      </c>
      <c r="I709" s="30" t="s">
        <v>7183</v>
      </c>
      <c r="J709" s="30" t="s">
        <v>11568</v>
      </c>
      <c r="K709" s="30">
        <v>5</v>
      </c>
      <c r="L709" s="30" t="s">
        <v>11573</v>
      </c>
      <c r="M709" s="38">
        <v>23.9</v>
      </c>
      <c r="N709" s="3" t="s">
        <v>12039</v>
      </c>
      <c r="O709" s="38">
        <v>16.8</v>
      </c>
      <c r="P709" s="3" t="s">
        <v>12483</v>
      </c>
      <c r="Q709" s="38">
        <v>13.2</v>
      </c>
      <c r="R709" s="3" t="s">
        <v>11619</v>
      </c>
      <c r="S709" s="38">
        <v>7.8</v>
      </c>
      <c r="T709" s="3" t="s">
        <v>11619</v>
      </c>
      <c r="U709" s="38">
        <v>5</v>
      </c>
      <c r="V709" s="3" t="s">
        <v>11619</v>
      </c>
      <c r="W709" s="38">
        <v>11.3</v>
      </c>
      <c r="X709" s="3" t="s">
        <v>12448</v>
      </c>
      <c r="Y709" s="38">
        <v>31.1</v>
      </c>
      <c r="Z709" s="3" t="s">
        <v>12443</v>
      </c>
      <c r="AA709" s="3">
        <v>30.8</v>
      </c>
      <c r="AB709" s="3" t="s">
        <v>11878</v>
      </c>
      <c r="AC709" s="3">
        <v>10.2</v>
      </c>
      <c r="AD709" s="3" t="s">
        <v>12434</v>
      </c>
      <c r="AE709" s="45" t="s">
        <v>12595</v>
      </c>
    </row>
    <row r="710" ht="29.1" customHeight="1" spans="1:31">
      <c r="A710" s="26" t="s">
        <v>12454</v>
      </c>
      <c r="B710" s="27" t="s">
        <v>811</v>
      </c>
      <c r="C710" s="28" t="s">
        <v>2880</v>
      </c>
      <c r="D710" s="27" t="s">
        <v>811</v>
      </c>
      <c r="E710" s="28" cm="1">
        <f ca="1" t="array" ref="E710">SUMPRODUCT(--ISNUMBER(SEARCH(MID(C710,ROW(INDIRECT("1:"&amp;LEN(C710))),1),全球排名!D708)))</f>
        <v>23</v>
      </c>
      <c r="F710" s="29" t="s">
        <v>7183</v>
      </c>
      <c r="G710" s="29" t="s">
        <v>874</v>
      </c>
      <c r="H710" s="30" t="s">
        <v>11592</v>
      </c>
      <c r="I710" s="30" t="s">
        <v>11572</v>
      </c>
      <c r="J710" s="30" t="s">
        <v>7220</v>
      </c>
      <c r="K710" s="30">
        <v>5</v>
      </c>
      <c r="L710" s="30" t="s">
        <v>11573</v>
      </c>
      <c r="M710" s="38">
        <v>31</v>
      </c>
      <c r="N710" s="3" t="s">
        <v>11933</v>
      </c>
      <c r="O710" s="38">
        <v>33.9</v>
      </c>
      <c r="P710" s="3" t="s">
        <v>11672</v>
      </c>
      <c r="Q710" s="38">
        <v>4.2</v>
      </c>
      <c r="R710" s="3" t="s">
        <v>11619</v>
      </c>
      <c r="S710" s="38">
        <v>4.3</v>
      </c>
      <c r="T710" s="3" t="s">
        <v>11619</v>
      </c>
      <c r="U710" s="38">
        <v>3.9</v>
      </c>
      <c r="V710" s="3" t="s">
        <v>11619</v>
      </c>
      <c r="W710" s="38">
        <v>1.3</v>
      </c>
      <c r="X710" s="3" t="s">
        <v>11619</v>
      </c>
      <c r="Y710" s="38">
        <v>3.9</v>
      </c>
      <c r="Z710" s="3" t="s">
        <v>11619</v>
      </c>
      <c r="AA710" s="3">
        <v>9.6</v>
      </c>
      <c r="AB710" s="3" t="s">
        <v>11619</v>
      </c>
      <c r="AC710" s="3">
        <v>5.2</v>
      </c>
      <c r="AD710" s="3" t="s">
        <v>11619</v>
      </c>
      <c r="AE710" s="45" t="s">
        <v>12595</v>
      </c>
    </row>
    <row r="711" ht="29.1" customHeight="1" spans="1:31">
      <c r="A711" s="26" t="s">
        <v>12562</v>
      </c>
      <c r="B711" s="27" t="s">
        <v>811</v>
      </c>
      <c r="C711" s="28" t="s">
        <v>2648</v>
      </c>
      <c r="D711" s="27" t="s">
        <v>811</v>
      </c>
      <c r="E711" s="28" cm="1">
        <f ca="1" t="array" ref="E711">SUMPRODUCT(--ISNUMBER(SEARCH(MID(C711,ROW(INDIRECT("1:"&amp;LEN(C711))),1),全球排名!D709)))</f>
        <v>34</v>
      </c>
      <c r="F711" s="29" t="s">
        <v>12033</v>
      </c>
      <c r="G711" s="29" t="s">
        <v>402</v>
      </c>
      <c r="H711" s="30" t="s">
        <v>11571</v>
      </c>
      <c r="I711" s="30" t="s">
        <v>7183</v>
      </c>
      <c r="J711" s="30" t="s">
        <v>11568</v>
      </c>
      <c r="K711" s="30">
        <v>5</v>
      </c>
      <c r="L711" s="30" t="s">
        <v>11573</v>
      </c>
      <c r="M711" s="38">
        <v>23.5</v>
      </c>
      <c r="N711" s="3" t="s">
        <v>12398</v>
      </c>
      <c r="O711" s="38">
        <v>10.3</v>
      </c>
      <c r="P711" s="3" t="s">
        <v>11949</v>
      </c>
      <c r="Q711" s="38">
        <v>13</v>
      </c>
      <c r="R711" s="3" t="s">
        <v>11619</v>
      </c>
      <c r="S711" s="38">
        <v>16.1</v>
      </c>
      <c r="T711" s="3" t="s">
        <v>12025</v>
      </c>
      <c r="U711" s="38">
        <v>2.8</v>
      </c>
      <c r="V711" s="3" t="s">
        <v>11619</v>
      </c>
      <c r="W711" s="38">
        <v>6</v>
      </c>
      <c r="X711" s="3" t="s">
        <v>11619</v>
      </c>
      <c r="Y711" s="38">
        <v>38</v>
      </c>
      <c r="Z711" s="3" t="s">
        <v>12527</v>
      </c>
      <c r="AA711" s="3">
        <v>8.1</v>
      </c>
      <c r="AB711" s="3" t="s">
        <v>11619</v>
      </c>
      <c r="AC711" s="3">
        <v>23.2</v>
      </c>
      <c r="AD711" s="3" t="s">
        <v>12055</v>
      </c>
      <c r="AE711" s="45" t="s">
        <v>12595</v>
      </c>
    </row>
    <row r="712" ht="29.1" customHeight="1" spans="1:31">
      <c r="A712" s="26" t="s">
        <v>12131</v>
      </c>
      <c r="B712" s="27" t="s">
        <v>811</v>
      </c>
      <c r="C712" s="28" t="s">
        <v>2295</v>
      </c>
      <c r="D712" s="27" t="s">
        <v>811</v>
      </c>
      <c r="E712" s="28" cm="1">
        <f ca="1" t="array" ref="E712">SUMPRODUCT(--ISNUMBER(SEARCH(MID(C712,ROW(INDIRECT("1:"&amp;LEN(C712))),1),全球排名!D710)))</f>
        <v>19</v>
      </c>
      <c r="F712" s="29" t="s">
        <v>11566</v>
      </c>
      <c r="G712" s="29" t="s">
        <v>40</v>
      </c>
      <c r="H712" s="30" t="s">
        <v>11567</v>
      </c>
      <c r="I712" s="30" t="s">
        <v>11572</v>
      </c>
      <c r="J712" s="30" t="s">
        <v>11568</v>
      </c>
      <c r="K712" s="30">
        <v>5</v>
      </c>
      <c r="L712" s="30" t="s">
        <v>11569</v>
      </c>
      <c r="M712" s="38">
        <v>5.4</v>
      </c>
      <c r="N712" s="3" t="s">
        <v>11949</v>
      </c>
      <c r="O712" s="38">
        <v>6.1</v>
      </c>
      <c r="P712" s="3" t="s">
        <v>11949</v>
      </c>
      <c r="Q712" s="38">
        <v>100</v>
      </c>
      <c r="R712" s="3" t="s">
        <v>79</v>
      </c>
      <c r="S712" s="38">
        <v>11</v>
      </c>
      <c r="T712" s="3" t="s">
        <v>11619</v>
      </c>
      <c r="U712" s="38">
        <v>5.4</v>
      </c>
      <c r="V712" s="3" t="s">
        <v>11619</v>
      </c>
      <c r="W712" s="38">
        <v>13.5</v>
      </c>
      <c r="X712" s="3" t="s">
        <v>11916</v>
      </c>
      <c r="Y712" s="38">
        <v>5.5</v>
      </c>
      <c r="Z712" s="3" t="s">
        <v>11619</v>
      </c>
      <c r="AA712" s="3">
        <v>16.5</v>
      </c>
      <c r="AB712" s="3" t="s">
        <v>12335</v>
      </c>
      <c r="AC712" s="3">
        <v>2.3</v>
      </c>
      <c r="AD712" s="3" t="s">
        <v>11619</v>
      </c>
      <c r="AE712" s="45" t="s">
        <v>12595</v>
      </c>
    </row>
    <row r="713" ht="29.1" customHeight="1" spans="1:31">
      <c r="A713" s="26" t="s">
        <v>12526</v>
      </c>
      <c r="B713" s="27" t="s">
        <v>811</v>
      </c>
      <c r="C713" s="28" t="s">
        <v>2348</v>
      </c>
      <c r="D713" s="27" t="s">
        <v>811</v>
      </c>
      <c r="E713" s="28" cm="1">
        <f ca="1" t="array" ref="E713">SUMPRODUCT(--ISNUMBER(SEARCH(MID(C713,ROW(INDIRECT("1:"&amp;LEN(C713))),1),全球排名!D711)))</f>
        <v>15</v>
      </c>
      <c r="F713" s="29" t="s">
        <v>12208</v>
      </c>
      <c r="G713" s="29" t="s">
        <v>632</v>
      </c>
      <c r="H713" s="30" t="s">
        <v>11567</v>
      </c>
      <c r="I713" s="30" t="s">
        <v>7183</v>
      </c>
      <c r="J713" s="30" t="s">
        <v>7220</v>
      </c>
      <c r="K713" s="30">
        <v>3</v>
      </c>
      <c r="L713" s="30" t="s">
        <v>11573</v>
      </c>
      <c r="M713" s="38">
        <v>14.5</v>
      </c>
      <c r="N713" s="3" t="s">
        <v>12439</v>
      </c>
      <c r="O713" s="38">
        <v>17.3</v>
      </c>
      <c r="P713" s="3" t="s">
        <v>12064</v>
      </c>
      <c r="Q713" s="38">
        <v>22</v>
      </c>
      <c r="R713" s="3" t="s">
        <v>12104</v>
      </c>
      <c r="S713" s="38">
        <v>6.3</v>
      </c>
      <c r="T713" s="3" t="s">
        <v>11619</v>
      </c>
      <c r="U713" s="38">
        <v>100</v>
      </c>
      <c r="V713" s="3" t="s">
        <v>79</v>
      </c>
      <c r="W713" s="38">
        <v>2</v>
      </c>
      <c r="X713" s="3" t="s">
        <v>11619</v>
      </c>
      <c r="Y713" s="38">
        <v>8.3</v>
      </c>
      <c r="Z713" s="3" t="s">
        <v>11619</v>
      </c>
      <c r="AA713" s="3">
        <v>17</v>
      </c>
      <c r="AB713" s="3" t="s">
        <v>12197</v>
      </c>
      <c r="AC713" s="3">
        <v>2.8</v>
      </c>
      <c r="AD713" s="3" t="s">
        <v>11619</v>
      </c>
      <c r="AE713" s="45" t="s">
        <v>12595</v>
      </c>
    </row>
    <row r="714" ht="29.1" customHeight="1" spans="1:31">
      <c r="A714" s="26" t="s">
        <v>12533</v>
      </c>
      <c r="B714" s="27" t="s">
        <v>876</v>
      </c>
      <c r="C714" s="28" t="s">
        <v>12641</v>
      </c>
      <c r="D714" s="27" t="s">
        <v>876</v>
      </c>
      <c r="E714" s="28" cm="1">
        <f ca="1" t="array" ref="E714">SUMPRODUCT(--ISNUMBER(SEARCH(MID(C714,ROW(INDIRECT("1:"&amp;LEN(C714))),1),全球排名!D712)))</f>
        <v>21</v>
      </c>
      <c r="F714" s="29" t="s">
        <v>12196</v>
      </c>
      <c r="G714" s="29" t="s">
        <v>668</v>
      </c>
      <c r="H714" s="30" t="s">
        <v>11624</v>
      </c>
      <c r="I714" s="30" t="s">
        <v>11572</v>
      </c>
      <c r="J714" s="30" t="s">
        <v>7220</v>
      </c>
      <c r="K714" s="30">
        <v>4</v>
      </c>
      <c r="L714" s="30" t="s">
        <v>11569</v>
      </c>
      <c r="M714" s="38">
        <v>13.4</v>
      </c>
      <c r="N714" s="3" t="s">
        <v>11949</v>
      </c>
      <c r="O714" s="38">
        <v>18.8</v>
      </c>
      <c r="P714" s="3" t="s">
        <v>11938</v>
      </c>
      <c r="Q714" s="38">
        <v>16.5</v>
      </c>
      <c r="R714" s="3" t="s">
        <v>11619</v>
      </c>
      <c r="S714" s="38">
        <v>2.7</v>
      </c>
      <c r="T714" s="3" t="s">
        <v>11619</v>
      </c>
      <c r="U714" s="38">
        <v>80.1</v>
      </c>
      <c r="V714" s="3" t="s">
        <v>11947</v>
      </c>
      <c r="W714" s="38">
        <v>51.3</v>
      </c>
      <c r="X714" s="3" t="s">
        <v>11933</v>
      </c>
      <c r="Y714" s="38">
        <v>1.1</v>
      </c>
      <c r="Z714" s="3" t="s">
        <v>11619</v>
      </c>
      <c r="AA714" s="3">
        <v>18.2</v>
      </c>
      <c r="AB714" s="3" t="s">
        <v>12124</v>
      </c>
      <c r="AC714" s="3">
        <v>1.1</v>
      </c>
      <c r="AD714" s="3" t="s">
        <v>11619</v>
      </c>
      <c r="AE714" s="45" t="s">
        <v>12595</v>
      </c>
    </row>
    <row r="715" ht="29.1" customHeight="1" spans="1:31">
      <c r="A715" s="26" t="s">
        <v>12501</v>
      </c>
      <c r="B715" s="27" t="s">
        <v>876</v>
      </c>
      <c r="C715" s="28" t="s">
        <v>2633</v>
      </c>
      <c r="D715" s="27" t="s">
        <v>876</v>
      </c>
      <c r="E715" s="28" cm="1">
        <f ca="1" t="array" ref="E715">SUMPRODUCT(--ISNUMBER(SEARCH(MID(C715,ROW(INDIRECT("1:"&amp;LEN(C715))),1),全球排名!D713)))</f>
        <v>23</v>
      </c>
      <c r="F715" s="29" t="s">
        <v>11632</v>
      </c>
      <c r="G715" s="29" t="s">
        <v>11633</v>
      </c>
      <c r="H715" s="30" t="s">
        <v>11571</v>
      </c>
      <c r="I715" s="30" t="s">
        <v>7183</v>
      </c>
      <c r="J715" s="30" t="s">
        <v>11568</v>
      </c>
      <c r="K715" s="30">
        <v>3</v>
      </c>
      <c r="L715" s="30" t="s">
        <v>11573</v>
      </c>
      <c r="M715" s="38">
        <v>3.8</v>
      </c>
      <c r="N715" s="3" t="s">
        <v>11949</v>
      </c>
      <c r="O715" s="38">
        <v>1.5</v>
      </c>
      <c r="P715" s="3" t="s">
        <v>11949</v>
      </c>
      <c r="Q715" s="38">
        <v>9.8</v>
      </c>
      <c r="R715" s="3" t="s">
        <v>11619</v>
      </c>
      <c r="S715" s="38">
        <v>64.8</v>
      </c>
      <c r="T715" s="3" t="s">
        <v>11798</v>
      </c>
      <c r="U715" s="38">
        <v>1.5</v>
      </c>
      <c r="V715" s="3" t="s">
        <v>11619</v>
      </c>
      <c r="W715" s="38">
        <v>3.2</v>
      </c>
      <c r="X715" s="3" t="s">
        <v>11619</v>
      </c>
      <c r="Y715" s="38">
        <v>1.2</v>
      </c>
      <c r="Z715" s="3" t="s">
        <v>11619</v>
      </c>
      <c r="AA715" s="3">
        <v>17.1</v>
      </c>
      <c r="AB715" s="3" t="s">
        <v>12532</v>
      </c>
      <c r="AC715" s="3">
        <v>2.5</v>
      </c>
      <c r="AD715" s="3" t="s">
        <v>11619</v>
      </c>
      <c r="AE715" s="45" t="s">
        <v>12595</v>
      </c>
    </row>
    <row r="716" ht="29.1" customHeight="1" spans="1:31">
      <c r="A716" s="26" t="s">
        <v>12454</v>
      </c>
      <c r="B716" s="27" t="s">
        <v>876</v>
      </c>
      <c r="C716" s="28" t="s">
        <v>12642</v>
      </c>
      <c r="D716" s="27" t="s">
        <v>876</v>
      </c>
      <c r="E716" s="28" cm="1">
        <f ca="1" t="array" ref="E716">SUMPRODUCT(--ISNUMBER(SEARCH(MID(C716,ROW(INDIRECT("1:"&amp;LEN(C716))),1),全球排名!D714)))</f>
        <v>39</v>
      </c>
      <c r="F716" s="29" t="s">
        <v>11797</v>
      </c>
      <c r="G716" s="29" t="s">
        <v>572</v>
      </c>
      <c r="H716" s="30" t="s">
        <v>11571</v>
      </c>
      <c r="I716" s="30" t="s">
        <v>11572</v>
      </c>
      <c r="J716" s="30" t="s">
        <v>7220</v>
      </c>
      <c r="K716" s="30">
        <v>3</v>
      </c>
      <c r="L716" s="30" t="s">
        <v>11573</v>
      </c>
      <c r="M716" s="38">
        <v>22.8</v>
      </c>
      <c r="N716" s="3" t="s">
        <v>12257</v>
      </c>
      <c r="O716" s="38">
        <v>17.2</v>
      </c>
      <c r="P716" s="3" t="s">
        <v>11925</v>
      </c>
      <c r="Q716" s="38">
        <v>14.2</v>
      </c>
      <c r="R716" s="3" t="s">
        <v>11619</v>
      </c>
      <c r="S716" s="38">
        <v>2.9</v>
      </c>
      <c r="T716" s="3" t="s">
        <v>11619</v>
      </c>
      <c r="U716" s="38">
        <v>24</v>
      </c>
      <c r="V716" s="3" t="s">
        <v>11842</v>
      </c>
      <c r="W716" s="38">
        <v>60.2</v>
      </c>
      <c r="X716" s="3" t="s">
        <v>11981</v>
      </c>
      <c r="Y716" s="38">
        <v>12.2</v>
      </c>
      <c r="Z716" s="3" t="s">
        <v>12063</v>
      </c>
      <c r="AA716" s="3">
        <v>7.2</v>
      </c>
      <c r="AB716" s="3" t="s">
        <v>11619</v>
      </c>
      <c r="AC716" s="3">
        <v>3</v>
      </c>
      <c r="AD716" s="3" t="s">
        <v>11619</v>
      </c>
      <c r="AE716" s="45" t="s">
        <v>12595</v>
      </c>
    </row>
    <row r="717" ht="29.1" customHeight="1" spans="1:31">
      <c r="A717" s="26" t="s">
        <v>12533</v>
      </c>
      <c r="B717" s="27" t="s">
        <v>876</v>
      </c>
      <c r="C717" s="28" t="s">
        <v>1087</v>
      </c>
      <c r="D717" s="27" t="s">
        <v>876</v>
      </c>
      <c r="E717" s="28" cm="1">
        <f ca="1" t="array" ref="E717">SUMPRODUCT(--ISNUMBER(SEARCH(MID(C717,ROW(INDIRECT("1:"&amp;LEN(C717))),1),全球排名!D715)))</f>
        <v>17</v>
      </c>
      <c r="F717" s="29" t="s">
        <v>12370</v>
      </c>
      <c r="G717" s="29" t="s">
        <v>464</v>
      </c>
      <c r="H717" s="30" t="s">
        <v>11592</v>
      </c>
      <c r="I717" s="30" t="s">
        <v>11572</v>
      </c>
      <c r="J717" s="30" t="s">
        <v>7220</v>
      </c>
      <c r="K717" s="30">
        <v>5</v>
      </c>
      <c r="L717" s="30" t="s">
        <v>11573</v>
      </c>
      <c r="M717" s="38">
        <v>26.4</v>
      </c>
      <c r="N717" s="3" t="s">
        <v>12251</v>
      </c>
      <c r="O717" s="38">
        <v>19.1</v>
      </c>
      <c r="P717" s="3" t="s">
        <v>12073</v>
      </c>
      <c r="Q717" s="38">
        <v>3</v>
      </c>
      <c r="R717" s="3" t="s">
        <v>11619</v>
      </c>
      <c r="S717" s="38">
        <v>4.2</v>
      </c>
      <c r="T717" s="3" t="s">
        <v>11619</v>
      </c>
      <c r="U717" s="38">
        <v>6.4</v>
      </c>
      <c r="V717" s="3" t="s">
        <v>11619</v>
      </c>
      <c r="W717" s="38">
        <v>15.7</v>
      </c>
      <c r="X717" s="3" t="s">
        <v>12304</v>
      </c>
      <c r="Y717" s="38">
        <v>36.1</v>
      </c>
      <c r="Z717" s="3" t="s">
        <v>12358</v>
      </c>
      <c r="AA717" s="3">
        <v>34.7</v>
      </c>
      <c r="AB717" s="3" t="s">
        <v>11778</v>
      </c>
      <c r="AC717" s="3">
        <v>3.4</v>
      </c>
      <c r="AD717" s="3" t="s">
        <v>11619</v>
      </c>
      <c r="AE717" s="45" t="s">
        <v>12595</v>
      </c>
    </row>
    <row r="718" ht="29.1" customHeight="1" spans="1:31">
      <c r="A718" s="26" t="s">
        <v>12501</v>
      </c>
      <c r="B718" s="27" t="s">
        <v>876</v>
      </c>
      <c r="C718" s="28" t="s">
        <v>1502</v>
      </c>
      <c r="D718" s="27" t="s">
        <v>876</v>
      </c>
      <c r="E718" s="28" cm="1">
        <f ca="1" t="array" ref="E718">SUMPRODUCT(--ISNUMBER(SEARCH(MID(C718,ROW(INDIRECT("1:"&amp;LEN(C718))),1),全球排名!D716)))</f>
        <v>29</v>
      </c>
      <c r="F718" s="29" t="s">
        <v>7021</v>
      </c>
      <c r="G718" s="29" t="s">
        <v>642</v>
      </c>
      <c r="H718" s="30" t="s">
        <v>11567</v>
      </c>
      <c r="I718" s="30" t="s">
        <v>7183</v>
      </c>
      <c r="J718" s="30" t="s">
        <v>11568</v>
      </c>
      <c r="K718" s="30">
        <v>4</v>
      </c>
      <c r="L718" s="30" t="s">
        <v>11573</v>
      </c>
      <c r="M718" s="38">
        <v>7.8</v>
      </c>
      <c r="N718" s="3" t="s">
        <v>11949</v>
      </c>
      <c r="O718" s="38">
        <v>11.3</v>
      </c>
      <c r="P718" s="3" t="s">
        <v>11949</v>
      </c>
      <c r="Q718" s="38">
        <v>55.1</v>
      </c>
      <c r="R718" s="3" t="s">
        <v>11986</v>
      </c>
      <c r="S718" s="38">
        <v>30.4</v>
      </c>
      <c r="T718" s="3" t="s">
        <v>11897</v>
      </c>
      <c r="U718" s="38">
        <v>1.2</v>
      </c>
      <c r="V718" s="3" t="s">
        <v>11619</v>
      </c>
      <c r="W718" s="38">
        <v>3.3</v>
      </c>
      <c r="X718" s="3" t="s">
        <v>11619</v>
      </c>
      <c r="Y718" s="38">
        <v>3</v>
      </c>
      <c r="Z718" s="3" t="s">
        <v>11619</v>
      </c>
      <c r="AA718" s="3">
        <v>7.2</v>
      </c>
      <c r="AB718" s="3" t="s">
        <v>11619</v>
      </c>
      <c r="AC718" s="3">
        <v>4.9</v>
      </c>
      <c r="AD718" s="3" t="s">
        <v>11619</v>
      </c>
      <c r="AE718" s="45" t="s">
        <v>12595</v>
      </c>
    </row>
    <row r="719" ht="29.1" customHeight="1" spans="1:31">
      <c r="A719" s="26" t="s">
        <v>12562</v>
      </c>
      <c r="B719" s="27" t="s">
        <v>876</v>
      </c>
      <c r="C719" s="28" t="s">
        <v>875</v>
      </c>
      <c r="D719" s="27" t="s">
        <v>876</v>
      </c>
      <c r="E719" s="28" cm="1">
        <f ca="1" t="array" ref="E719">SUMPRODUCT(--ISNUMBER(SEARCH(MID(C719,ROW(INDIRECT("1:"&amp;LEN(C719))),1),全球排名!D717)))</f>
        <v>20</v>
      </c>
      <c r="F719" s="29" t="s">
        <v>7183</v>
      </c>
      <c r="G719" s="29" t="s">
        <v>874</v>
      </c>
      <c r="H719" s="30" t="s">
        <v>11567</v>
      </c>
      <c r="I719" s="30" t="s">
        <v>11587</v>
      </c>
      <c r="J719" s="30" t="s">
        <v>11568</v>
      </c>
      <c r="K719" s="30">
        <v>5</v>
      </c>
      <c r="L719" s="30" t="s">
        <v>11569</v>
      </c>
      <c r="M719" s="38">
        <v>14.4</v>
      </c>
      <c r="N719" s="3" t="s">
        <v>11949</v>
      </c>
      <c r="O719" s="38">
        <v>43.4</v>
      </c>
      <c r="P719" s="3" t="s">
        <v>2478</v>
      </c>
      <c r="Q719" s="38">
        <v>21</v>
      </c>
      <c r="R719" s="3" t="s">
        <v>11917</v>
      </c>
      <c r="S719" s="38">
        <v>2.7</v>
      </c>
      <c r="T719" s="3" t="s">
        <v>11619</v>
      </c>
      <c r="U719" s="38">
        <v>9.5</v>
      </c>
      <c r="V719" s="3" t="s">
        <v>11619</v>
      </c>
      <c r="W719" s="38">
        <v>2.4</v>
      </c>
      <c r="X719" s="3" t="s">
        <v>11619</v>
      </c>
      <c r="Y719" s="38">
        <v>1.1</v>
      </c>
      <c r="Z719" s="3" t="s">
        <v>11619</v>
      </c>
      <c r="AA719" s="3">
        <v>27.5</v>
      </c>
      <c r="AB719" s="3" t="s">
        <v>11972</v>
      </c>
      <c r="AC719" s="3">
        <v>22.5</v>
      </c>
      <c r="AD719" s="3" t="s">
        <v>12421</v>
      </c>
      <c r="AE719" s="45" t="s">
        <v>12595</v>
      </c>
    </row>
    <row r="720" ht="29.1" customHeight="1" spans="1:31">
      <c r="A720" s="26" t="s">
        <v>12533</v>
      </c>
      <c r="B720" s="27" t="s">
        <v>876</v>
      </c>
      <c r="C720" s="28" t="s">
        <v>12643</v>
      </c>
      <c r="D720" s="27" t="s">
        <v>876</v>
      </c>
      <c r="E720" s="28" cm="1">
        <f ca="1" t="array" ref="E720">SUMPRODUCT(--ISNUMBER(SEARCH(MID(C720,ROW(INDIRECT("1:"&amp;LEN(C720))),1),全球排名!D718)))</f>
        <v>40</v>
      </c>
      <c r="F720" s="29" t="s">
        <v>11649</v>
      </c>
      <c r="G720" s="29" t="s">
        <v>218</v>
      </c>
      <c r="H720" s="30" t="s">
        <v>11571</v>
      </c>
      <c r="I720" s="30" t="s">
        <v>11587</v>
      </c>
      <c r="J720" s="30" t="s">
        <v>11568</v>
      </c>
      <c r="K720" s="30">
        <v>5</v>
      </c>
      <c r="L720" s="30" t="s">
        <v>11573</v>
      </c>
      <c r="M720" s="38">
        <v>15.8</v>
      </c>
      <c r="N720" s="3" t="s">
        <v>12350</v>
      </c>
      <c r="O720" s="38">
        <v>4</v>
      </c>
      <c r="P720" s="3" t="s">
        <v>11949</v>
      </c>
      <c r="Q720" s="38">
        <v>12.2</v>
      </c>
      <c r="R720" s="3" t="s">
        <v>11619</v>
      </c>
      <c r="S720" s="38">
        <v>25</v>
      </c>
      <c r="T720" s="3" t="s">
        <v>11927</v>
      </c>
      <c r="U720" s="38">
        <v>12.6</v>
      </c>
      <c r="V720" s="3" t="s">
        <v>11619</v>
      </c>
      <c r="W720" s="38">
        <v>12.1</v>
      </c>
      <c r="X720" s="3" t="s">
        <v>12607</v>
      </c>
      <c r="Y720" s="38">
        <v>57.3</v>
      </c>
      <c r="Z720" s="3" t="s">
        <v>11945</v>
      </c>
      <c r="AA720" s="3">
        <v>7.4</v>
      </c>
      <c r="AB720" s="3" t="s">
        <v>11619</v>
      </c>
      <c r="AC720" s="3">
        <v>13.4</v>
      </c>
      <c r="AD720" s="3" t="s">
        <v>11865</v>
      </c>
      <c r="AE720" s="45" t="s">
        <v>12595</v>
      </c>
    </row>
    <row r="721" ht="29.1" customHeight="1" spans="1:31">
      <c r="A721" s="26" t="s">
        <v>12533</v>
      </c>
      <c r="B721" s="27" t="s">
        <v>876</v>
      </c>
      <c r="C721" s="28" t="s">
        <v>2015</v>
      </c>
      <c r="D721" s="27" t="s">
        <v>876</v>
      </c>
      <c r="E721" s="28" cm="1">
        <f ca="1" t="array" ref="E721">SUMPRODUCT(--ISNUMBER(SEARCH(MID(C721,ROW(INDIRECT("1:"&amp;LEN(C721))),1),全球排名!D719)))</f>
        <v>33</v>
      </c>
      <c r="F721" s="29" t="s">
        <v>11566</v>
      </c>
      <c r="G721" s="29" t="s">
        <v>40</v>
      </c>
      <c r="H721" s="30" t="s">
        <v>11567</v>
      </c>
      <c r="I721" s="30" t="s">
        <v>11572</v>
      </c>
      <c r="J721" s="30" t="s">
        <v>11568</v>
      </c>
      <c r="K721" s="30">
        <v>4</v>
      </c>
      <c r="L721" s="30" t="s">
        <v>11573</v>
      </c>
      <c r="M721" s="38">
        <v>10.6</v>
      </c>
      <c r="N721" s="3" t="s">
        <v>11949</v>
      </c>
      <c r="O721" s="38">
        <v>13.1</v>
      </c>
      <c r="P721" s="3" t="s">
        <v>11949</v>
      </c>
      <c r="Q721" s="38">
        <v>13.4</v>
      </c>
      <c r="R721" s="3" t="s">
        <v>11619</v>
      </c>
      <c r="S721" s="38">
        <v>18.1</v>
      </c>
      <c r="T721" s="3" t="s">
        <v>11964</v>
      </c>
      <c r="U721" s="38">
        <v>59.4</v>
      </c>
      <c r="V721" s="3" t="s">
        <v>1547</v>
      </c>
      <c r="W721" s="38">
        <v>15.9</v>
      </c>
      <c r="X721" s="3" t="s">
        <v>11851</v>
      </c>
      <c r="Y721" s="38">
        <v>6.2</v>
      </c>
      <c r="Z721" s="3" t="s">
        <v>11619</v>
      </c>
      <c r="AA721" s="3">
        <v>10.8</v>
      </c>
      <c r="AB721" s="3" t="s">
        <v>11619</v>
      </c>
      <c r="AC721" s="3">
        <v>38.7</v>
      </c>
      <c r="AD721" s="3" t="s">
        <v>12419</v>
      </c>
      <c r="AE721" s="45" t="s">
        <v>12595</v>
      </c>
    </row>
    <row r="722" ht="29.1" customHeight="1" spans="1:31">
      <c r="A722" s="26" t="s">
        <v>12526</v>
      </c>
      <c r="B722" s="27" t="s">
        <v>876</v>
      </c>
      <c r="C722" s="28" t="s">
        <v>2945</v>
      </c>
      <c r="D722" s="27" t="s">
        <v>876</v>
      </c>
      <c r="E722" s="28" cm="1">
        <f ca="1" t="array" ref="E722">SUMPRODUCT(--ISNUMBER(SEARCH(MID(C722,ROW(INDIRECT("1:"&amp;LEN(C722))),1),全球排名!D720)))</f>
        <v>23</v>
      </c>
      <c r="F722" s="29" t="s">
        <v>7026</v>
      </c>
      <c r="G722" s="29" t="s">
        <v>74</v>
      </c>
      <c r="H722" s="30" t="s">
        <v>11567</v>
      </c>
      <c r="I722" s="30" t="s">
        <v>7183</v>
      </c>
      <c r="J722" s="30" t="s">
        <v>11568</v>
      </c>
      <c r="K722" s="30">
        <v>5</v>
      </c>
      <c r="L722" s="30" t="s">
        <v>11573</v>
      </c>
      <c r="M722" s="38">
        <v>4.6</v>
      </c>
      <c r="N722" s="3" t="s">
        <v>11949</v>
      </c>
      <c r="O722" s="38">
        <v>6.9</v>
      </c>
      <c r="P722" s="3" t="s">
        <v>11949</v>
      </c>
      <c r="Q722" s="38">
        <v>23</v>
      </c>
      <c r="R722" s="3" t="s">
        <v>12025</v>
      </c>
      <c r="S722" s="38">
        <v>24.9</v>
      </c>
      <c r="T722" s="3" t="s">
        <v>12017</v>
      </c>
      <c r="U722" s="38">
        <v>63.8</v>
      </c>
      <c r="V722" s="3" t="s">
        <v>11789</v>
      </c>
      <c r="W722" s="38">
        <v>24.8</v>
      </c>
      <c r="X722" s="3" t="s">
        <v>12290</v>
      </c>
      <c r="Y722" s="38">
        <v>5.9</v>
      </c>
      <c r="Z722" s="3" t="s">
        <v>11619</v>
      </c>
      <c r="AA722" s="3">
        <v>14.4</v>
      </c>
      <c r="AB722" s="3" t="s">
        <v>12306</v>
      </c>
      <c r="AC722" s="3">
        <v>32.7</v>
      </c>
      <c r="AD722" s="3" t="s">
        <v>12505</v>
      </c>
      <c r="AE722" s="45" t="s">
        <v>12595</v>
      </c>
    </row>
    <row r="723" ht="29.1" customHeight="1" spans="1:31">
      <c r="A723" s="26" t="s">
        <v>12526</v>
      </c>
      <c r="B723" s="27" t="s">
        <v>876</v>
      </c>
      <c r="C723" s="28" t="s">
        <v>2232</v>
      </c>
      <c r="D723" s="27" t="s">
        <v>876</v>
      </c>
      <c r="E723" s="28" cm="1">
        <f ca="1" t="array" ref="E723">SUMPRODUCT(--ISNUMBER(SEARCH(MID(C723,ROW(INDIRECT("1:"&amp;LEN(C723))),1),全球排名!D721)))</f>
        <v>9</v>
      </c>
      <c r="F723" s="29" t="s">
        <v>11570</v>
      </c>
      <c r="G723" s="29" t="s">
        <v>36</v>
      </c>
      <c r="H723" s="30" t="s">
        <v>11571</v>
      </c>
      <c r="I723" s="30" t="s">
        <v>7183</v>
      </c>
      <c r="J723" s="30" t="s">
        <v>7220</v>
      </c>
      <c r="K723" s="30">
        <v>3</v>
      </c>
      <c r="L723" s="30" t="s">
        <v>11573</v>
      </c>
      <c r="M723" s="38">
        <v>12.9</v>
      </c>
      <c r="N723" s="3" t="s">
        <v>11949</v>
      </c>
      <c r="O723" s="38">
        <v>6.7</v>
      </c>
      <c r="P723" s="3" t="s">
        <v>11949</v>
      </c>
      <c r="Q723" s="38">
        <v>5.9</v>
      </c>
      <c r="R723" s="3" t="s">
        <v>11619</v>
      </c>
      <c r="S723" s="38">
        <v>6</v>
      </c>
      <c r="T723" s="3" t="s">
        <v>11619</v>
      </c>
      <c r="U723" s="38">
        <v>78.4</v>
      </c>
      <c r="V723" s="3" t="s">
        <v>1033</v>
      </c>
      <c r="W723" s="38">
        <v>100</v>
      </c>
      <c r="X723" s="3" t="s">
        <v>108</v>
      </c>
      <c r="Y723" s="38">
        <v>1.9</v>
      </c>
      <c r="Z723" s="3" t="s">
        <v>11619</v>
      </c>
      <c r="AA723" s="3">
        <v>16.3</v>
      </c>
      <c r="AB723" s="3" t="s">
        <v>12483</v>
      </c>
      <c r="AC723" s="3">
        <v>1.9</v>
      </c>
      <c r="AD723" s="3" t="s">
        <v>11619</v>
      </c>
      <c r="AE723" s="45" t="s">
        <v>12595</v>
      </c>
    </row>
    <row r="724" ht="29.1" customHeight="1" spans="1:31">
      <c r="A724" s="26" t="s">
        <v>12526</v>
      </c>
      <c r="B724" s="27" t="s">
        <v>876</v>
      </c>
      <c r="C724" s="28" t="s">
        <v>2270</v>
      </c>
      <c r="D724" s="27" t="s">
        <v>876</v>
      </c>
      <c r="E724" s="28" cm="1">
        <f ca="1" t="array" ref="E724">SUMPRODUCT(--ISNUMBER(SEARCH(MID(C724,ROW(INDIRECT("1:"&amp;LEN(C724))),1),全球排名!D722)))</f>
        <v>18</v>
      </c>
      <c r="F724" s="29" t="s">
        <v>8491</v>
      </c>
      <c r="G724" s="29" t="s">
        <v>121</v>
      </c>
      <c r="H724" s="30" t="s">
        <v>11571</v>
      </c>
      <c r="I724" s="30" t="s">
        <v>7183</v>
      </c>
      <c r="J724" s="30" t="s">
        <v>7220</v>
      </c>
      <c r="K724" s="30">
        <v>3</v>
      </c>
      <c r="L724" s="30" t="s">
        <v>11573</v>
      </c>
      <c r="M724" s="38">
        <v>7.6</v>
      </c>
      <c r="N724" s="3" t="s">
        <v>11949</v>
      </c>
      <c r="O724" s="38">
        <v>6.5</v>
      </c>
      <c r="P724" s="3" t="s">
        <v>11949</v>
      </c>
      <c r="Q724" s="38">
        <v>2.4</v>
      </c>
      <c r="R724" s="3" t="s">
        <v>11619</v>
      </c>
      <c r="S724" s="38">
        <v>34.6</v>
      </c>
      <c r="T724" s="3" t="s">
        <v>12153</v>
      </c>
      <c r="U724" s="38">
        <v>34.1</v>
      </c>
      <c r="V724" s="3" t="s">
        <v>12005</v>
      </c>
      <c r="W724" s="38">
        <v>57.6</v>
      </c>
      <c r="X724" s="3" t="s">
        <v>2444</v>
      </c>
      <c r="Y724" s="38">
        <v>15</v>
      </c>
      <c r="Z724" s="3" t="s">
        <v>12217</v>
      </c>
      <c r="AA724" s="3">
        <v>12.3</v>
      </c>
      <c r="AB724" s="3" t="s">
        <v>11619</v>
      </c>
      <c r="AC724" s="3">
        <v>4.1</v>
      </c>
      <c r="AD724" s="3" t="s">
        <v>11619</v>
      </c>
      <c r="AE724" s="45" t="s">
        <v>12595</v>
      </c>
    </row>
    <row r="725" ht="29.1" customHeight="1" spans="1:31">
      <c r="A725" s="26" t="s">
        <v>12533</v>
      </c>
      <c r="B725" s="27" t="s">
        <v>626</v>
      </c>
      <c r="C725" s="28" t="s">
        <v>627</v>
      </c>
      <c r="D725" s="27" t="s">
        <v>626</v>
      </c>
      <c r="E725" s="28" cm="1">
        <f ca="1" t="array" ref="E725">SUMPRODUCT(--ISNUMBER(SEARCH(MID(C725,ROW(INDIRECT("1:"&amp;LEN(C725))),1),全球排名!D723)))</f>
        <v>18</v>
      </c>
      <c r="F725" s="29" t="s">
        <v>12414</v>
      </c>
      <c r="G725" s="29" t="s">
        <v>624</v>
      </c>
      <c r="H725" s="30" t="s">
        <v>11592</v>
      </c>
      <c r="I725" s="30" t="s">
        <v>11572</v>
      </c>
      <c r="J725" s="30" t="s">
        <v>11568</v>
      </c>
      <c r="K725" s="30">
        <v>4</v>
      </c>
      <c r="L725" s="30" t="s">
        <v>11573</v>
      </c>
      <c r="M725" s="38">
        <v>22.4</v>
      </c>
      <c r="N725" s="3" t="s">
        <v>12527</v>
      </c>
      <c r="O725" s="38">
        <v>25.4</v>
      </c>
      <c r="P725" s="3" t="s">
        <v>11744</v>
      </c>
      <c r="Q725" s="38">
        <v>10.2</v>
      </c>
      <c r="R725" s="3" t="s">
        <v>11619</v>
      </c>
      <c r="S725" s="38">
        <v>1.9</v>
      </c>
      <c r="T725" s="3" t="s">
        <v>11619</v>
      </c>
      <c r="U725" s="38">
        <v>25</v>
      </c>
      <c r="V725" s="3" t="s">
        <v>12499</v>
      </c>
      <c r="W725" s="38">
        <v>5.6</v>
      </c>
      <c r="X725" s="3" t="s">
        <v>11619</v>
      </c>
      <c r="Y725" s="38">
        <v>22.2</v>
      </c>
      <c r="Z725" s="3" t="s">
        <v>12222</v>
      </c>
      <c r="AA725" s="3">
        <v>30.2</v>
      </c>
      <c r="AB725" s="3" t="s">
        <v>324</v>
      </c>
      <c r="AC725" s="3">
        <v>7</v>
      </c>
      <c r="AD725" s="3" t="s">
        <v>11619</v>
      </c>
      <c r="AE725" s="45" t="s">
        <v>12595</v>
      </c>
    </row>
    <row r="726" ht="29.1" customHeight="1" spans="1:31">
      <c r="A726" s="26" t="s">
        <v>12451</v>
      </c>
      <c r="B726" s="27" t="s">
        <v>626</v>
      </c>
      <c r="C726" s="28" t="s">
        <v>2548</v>
      </c>
      <c r="D726" s="27" t="s">
        <v>626</v>
      </c>
      <c r="E726" s="28" cm="1">
        <f ca="1" t="array" ref="E726">SUMPRODUCT(--ISNUMBER(SEARCH(MID(C726,ROW(INDIRECT("1:"&amp;LEN(C726))),1),全球排名!D724)))</f>
        <v>36</v>
      </c>
      <c r="F726" s="29" t="s">
        <v>11632</v>
      </c>
      <c r="G726" s="29" t="s">
        <v>11633</v>
      </c>
      <c r="H726" s="30" t="s">
        <v>11592</v>
      </c>
      <c r="I726" s="30" t="s">
        <v>7183</v>
      </c>
      <c r="J726" s="30" t="s">
        <v>11568</v>
      </c>
      <c r="K726" s="30">
        <v>4</v>
      </c>
      <c r="L726" s="30" t="s">
        <v>11573</v>
      </c>
      <c r="M726" s="38">
        <v>4.8</v>
      </c>
      <c r="N726" s="3" t="s">
        <v>11949</v>
      </c>
      <c r="O726" s="38">
        <v>1.8</v>
      </c>
      <c r="P726" s="3" t="s">
        <v>11949</v>
      </c>
      <c r="Q726" s="38">
        <v>15.6</v>
      </c>
      <c r="R726" s="3" t="s">
        <v>11619</v>
      </c>
      <c r="S726" s="38">
        <v>62.7</v>
      </c>
      <c r="T726" s="3" t="s">
        <v>11793</v>
      </c>
      <c r="U726" s="38" t="s">
        <v>10137</v>
      </c>
      <c r="V726" s="3" t="s">
        <v>10137</v>
      </c>
      <c r="W726" s="38" t="s">
        <v>10137</v>
      </c>
      <c r="X726" s="3" t="s">
        <v>10137</v>
      </c>
      <c r="Y726" s="38">
        <v>2</v>
      </c>
      <c r="Z726" s="3" t="s">
        <v>11619</v>
      </c>
      <c r="AA726" s="3">
        <v>5.9</v>
      </c>
      <c r="AB726" s="3" t="s">
        <v>11619</v>
      </c>
      <c r="AC726" s="3">
        <v>1.4</v>
      </c>
      <c r="AD726" s="3" t="s">
        <v>11619</v>
      </c>
      <c r="AE726" s="45" t="s">
        <v>12595</v>
      </c>
    </row>
    <row r="727" ht="29.1" customHeight="1" spans="1:31">
      <c r="A727" s="26" t="s">
        <v>12413</v>
      </c>
      <c r="B727" s="27" t="s">
        <v>626</v>
      </c>
      <c r="C727" s="28" t="s">
        <v>1113</v>
      </c>
      <c r="D727" s="27" t="s">
        <v>626</v>
      </c>
      <c r="E727" s="28" cm="1">
        <f ca="1" t="array" ref="E727">SUMPRODUCT(--ISNUMBER(SEARCH(MID(C727,ROW(INDIRECT("1:"&amp;LEN(C727))),1),全球排名!D725)))</f>
        <v>23</v>
      </c>
      <c r="F727" s="29" t="s">
        <v>11705</v>
      </c>
      <c r="G727" s="29" t="s">
        <v>385</v>
      </c>
      <c r="H727" s="30" t="s">
        <v>11571</v>
      </c>
      <c r="I727" s="30" t="s">
        <v>11572</v>
      </c>
      <c r="J727" s="30" t="s">
        <v>11568</v>
      </c>
      <c r="K727" s="30">
        <v>4</v>
      </c>
      <c r="L727" s="30" t="s">
        <v>11573</v>
      </c>
      <c r="M727" s="38">
        <v>16.7</v>
      </c>
      <c r="N727" s="3" t="s">
        <v>11928</v>
      </c>
      <c r="O727" s="38">
        <v>10.7</v>
      </c>
      <c r="P727" s="3" t="s">
        <v>11949</v>
      </c>
      <c r="Q727" s="38">
        <v>65.8</v>
      </c>
      <c r="R727" s="3" t="s">
        <v>288</v>
      </c>
      <c r="S727" s="38">
        <v>9.7</v>
      </c>
      <c r="T727" s="3" t="s">
        <v>11619</v>
      </c>
      <c r="U727" s="38">
        <v>8.2</v>
      </c>
      <c r="V727" s="3" t="s">
        <v>11619</v>
      </c>
      <c r="W727" s="38">
        <v>7.4</v>
      </c>
      <c r="X727" s="3" t="s">
        <v>11619</v>
      </c>
      <c r="Y727" s="38">
        <v>2.9</v>
      </c>
      <c r="Z727" s="3" t="s">
        <v>11619</v>
      </c>
      <c r="AA727" s="3">
        <v>5.1</v>
      </c>
      <c r="AB727" s="3" t="s">
        <v>11619</v>
      </c>
      <c r="AC727" s="3">
        <v>3.1</v>
      </c>
      <c r="AD727" s="3" t="s">
        <v>11619</v>
      </c>
      <c r="AE727" s="45" t="s">
        <v>12595</v>
      </c>
    </row>
    <row r="728" ht="29.1" customHeight="1" spans="1:31">
      <c r="A728" s="26" t="s">
        <v>12562</v>
      </c>
      <c r="B728" s="27" t="s">
        <v>626</v>
      </c>
      <c r="C728" s="28" t="s">
        <v>1639</v>
      </c>
      <c r="D728" s="27" t="s">
        <v>626</v>
      </c>
      <c r="E728" s="28" cm="1">
        <f ca="1" t="array" ref="E728">SUMPRODUCT(--ISNUMBER(SEARCH(MID(C728,ROW(INDIRECT("1:"&amp;LEN(C728))),1),全球排名!D726)))</f>
        <v>15</v>
      </c>
      <c r="F728" s="29" t="s">
        <v>11566</v>
      </c>
      <c r="G728" s="29" t="s">
        <v>40</v>
      </c>
      <c r="H728" s="30" t="s">
        <v>11571</v>
      </c>
      <c r="I728" s="30" t="s">
        <v>11572</v>
      </c>
      <c r="J728" s="30" t="s">
        <v>11568</v>
      </c>
      <c r="K728" s="30">
        <v>5</v>
      </c>
      <c r="L728" s="30" t="s">
        <v>11573</v>
      </c>
      <c r="M728" s="38">
        <v>12.5</v>
      </c>
      <c r="N728" s="3" t="s">
        <v>11949</v>
      </c>
      <c r="O728" s="38">
        <v>7.9</v>
      </c>
      <c r="P728" s="3" t="s">
        <v>11949</v>
      </c>
      <c r="Q728" s="38">
        <v>26.4</v>
      </c>
      <c r="R728" s="3" t="s">
        <v>12091</v>
      </c>
      <c r="S728" s="38">
        <v>18.8</v>
      </c>
      <c r="T728" s="3" t="s">
        <v>11760</v>
      </c>
      <c r="U728" s="38">
        <v>3.4</v>
      </c>
      <c r="V728" s="3" t="s">
        <v>11619</v>
      </c>
      <c r="W728" s="38">
        <v>5.7</v>
      </c>
      <c r="X728" s="3" t="s">
        <v>11619</v>
      </c>
      <c r="Y728" s="38">
        <v>48.1</v>
      </c>
      <c r="Z728" s="3" t="s">
        <v>11983</v>
      </c>
      <c r="AA728" s="3">
        <v>18.3</v>
      </c>
      <c r="AB728" s="3" t="s">
        <v>11682</v>
      </c>
      <c r="AC728" s="3">
        <v>23</v>
      </c>
      <c r="AD728" s="3" t="s">
        <v>12340</v>
      </c>
      <c r="AE728" s="45" t="s">
        <v>12595</v>
      </c>
    </row>
    <row r="729" ht="29.1" customHeight="1" spans="1:31">
      <c r="A729" s="26" t="s">
        <v>493</v>
      </c>
      <c r="B729" s="27" t="s">
        <v>626</v>
      </c>
      <c r="C729" s="28" t="s">
        <v>1675</v>
      </c>
      <c r="D729" s="27" t="s">
        <v>626</v>
      </c>
      <c r="E729" s="28" cm="1">
        <f ca="1" t="array" ref="E729">SUMPRODUCT(--ISNUMBER(SEARCH(MID(C729,ROW(INDIRECT("1:"&amp;LEN(C729))),1),全球排名!D727)))</f>
        <v>17</v>
      </c>
      <c r="F729" s="29" t="s">
        <v>12534</v>
      </c>
      <c r="G729" s="29" t="s">
        <v>483</v>
      </c>
      <c r="H729" s="30" t="s">
        <v>11571</v>
      </c>
      <c r="I729" s="30" t="s">
        <v>11587</v>
      </c>
      <c r="J729" s="30" t="s">
        <v>11568</v>
      </c>
      <c r="K729" s="30">
        <v>3</v>
      </c>
      <c r="L729" s="30" t="s">
        <v>11569</v>
      </c>
      <c r="M729" s="38">
        <v>4.2</v>
      </c>
      <c r="N729" s="3" t="s">
        <v>11949</v>
      </c>
      <c r="O729" s="38">
        <v>10.2</v>
      </c>
      <c r="P729" s="3" t="s">
        <v>11949</v>
      </c>
      <c r="Q729" s="38">
        <v>5.1</v>
      </c>
      <c r="R729" s="3" t="s">
        <v>11619</v>
      </c>
      <c r="S729" s="38">
        <v>34.6</v>
      </c>
      <c r="T729" s="3" t="s">
        <v>12527</v>
      </c>
      <c r="U729" s="38">
        <v>18.4</v>
      </c>
      <c r="V729" s="3" t="s">
        <v>12644</v>
      </c>
      <c r="W729" s="38">
        <v>1.6</v>
      </c>
      <c r="X729" s="3" t="s">
        <v>11619</v>
      </c>
      <c r="Y729" s="38">
        <v>84.9</v>
      </c>
      <c r="Z729" s="3" t="s">
        <v>304</v>
      </c>
      <c r="AA729" s="3">
        <v>11.8</v>
      </c>
      <c r="AB729" s="3" t="s">
        <v>11619</v>
      </c>
      <c r="AC729" s="3">
        <v>6.8</v>
      </c>
      <c r="AD729" s="3" t="s">
        <v>11619</v>
      </c>
      <c r="AE729" s="45" t="s">
        <v>12595</v>
      </c>
    </row>
    <row r="730" ht="29.1" customHeight="1" spans="1:31">
      <c r="A730" s="26" t="s">
        <v>12533</v>
      </c>
      <c r="B730" s="27" t="s">
        <v>626</v>
      </c>
      <c r="C730" s="28" t="s">
        <v>12645</v>
      </c>
      <c r="D730" s="27" t="s">
        <v>626</v>
      </c>
      <c r="E730" s="28" cm="1">
        <f ca="1" t="array" ref="E730">SUMPRODUCT(--ISNUMBER(SEARCH(MID(C730,ROW(INDIRECT("1:"&amp;LEN(C730))),1),全球排名!D728)))</f>
        <v>30</v>
      </c>
      <c r="F730" s="29" t="s">
        <v>11968</v>
      </c>
      <c r="G730" s="29" t="s">
        <v>405</v>
      </c>
      <c r="H730" s="30" t="s">
        <v>11567</v>
      </c>
      <c r="I730" s="30" t="s">
        <v>11587</v>
      </c>
      <c r="J730" s="30" t="s">
        <v>11568</v>
      </c>
      <c r="K730" s="30">
        <v>4</v>
      </c>
      <c r="L730" s="30" t="s">
        <v>11573</v>
      </c>
      <c r="M730" s="38">
        <v>6</v>
      </c>
      <c r="N730" s="3" t="s">
        <v>11949</v>
      </c>
      <c r="O730" s="38">
        <v>2.8</v>
      </c>
      <c r="P730" s="3" t="s">
        <v>11949</v>
      </c>
      <c r="Q730" s="38">
        <v>11</v>
      </c>
      <c r="R730" s="3" t="s">
        <v>11619</v>
      </c>
      <c r="S730" s="38">
        <v>49.1</v>
      </c>
      <c r="T730" s="3" t="s">
        <v>11941</v>
      </c>
      <c r="U730" s="38">
        <v>3.9</v>
      </c>
      <c r="V730" s="3" t="s">
        <v>11619</v>
      </c>
      <c r="W730" s="38">
        <v>4.8</v>
      </c>
      <c r="X730" s="3" t="s">
        <v>11619</v>
      </c>
      <c r="Y730" s="38">
        <v>40.9</v>
      </c>
      <c r="Z730" s="3" t="s">
        <v>11979</v>
      </c>
      <c r="AA730" s="3">
        <v>6.9</v>
      </c>
      <c r="AB730" s="3" t="s">
        <v>11619</v>
      </c>
      <c r="AC730" s="3">
        <v>6.5</v>
      </c>
      <c r="AD730" s="3" t="s">
        <v>11619</v>
      </c>
      <c r="AE730" s="45" t="s">
        <v>12595</v>
      </c>
    </row>
    <row r="731" ht="29.1" customHeight="1" spans="1:31">
      <c r="A731" s="26" t="s">
        <v>12562</v>
      </c>
      <c r="B731" s="27" t="s">
        <v>626</v>
      </c>
      <c r="C731" s="28" t="s">
        <v>1740</v>
      </c>
      <c r="D731" s="27" t="s">
        <v>626</v>
      </c>
      <c r="E731" s="28" cm="1">
        <f ca="1" t="array" ref="E731">SUMPRODUCT(--ISNUMBER(SEARCH(MID(C731,ROW(INDIRECT("1:"&amp;LEN(C731))),1),全球排名!D729)))</f>
        <v>17</v>
      </c>
      <c r="F731" s="29" t="s">
        <v>11649</v>
      </c>
      <c r="G731" s="29" t="s">
        <v>218</v>
      </c>
      <c r="H731" s="30" t="s">
        <v>11592</v>
      </c>
      <c r="I731" s="30" t="s">
        <v>11572</v>
      </c>
      <c r="J731" s="30" t="s">
        <v>11568</v>
      </c>
      <c r="K731" s="30">
        <v>1</v>
      </c>
      <c r="L731" s="30" t="s">
        <v>11573</v>
      </c>
      <c r="M731" s="38">
        <v>15.8</v>
      </c>
      <c r="N731" s="3" t="s">
        <v>12190</v>
      </c>
      <c r="O731" s="38">
        <v>3</v>
      </c>
      <c r="P731" s="3" t="s">
        <v>11949</v>
      </c>
      <c r="Q731" s="38">
        <v>5.2</v>
      </c>
      <c r="R731" s="3" t="s">
        <v>11619</v>
      </c>
      <c r="S731" s="38">
        <v>21.8</v>
      </c>
      <c r="T731" s="3" t="s">
        <v>12487</v>
      </c>
      <c r="U731" s="38">
        <v>32.8</v>
      </c>
      <c r="V731" s="3" t="s">
        <v>12065</v>
      </c>
      <c r="W731" s="38">
        <v>39.7</v>
      </c>
      <c r="X731" s="3" t="s">
        <v>12280</v>
      </c>
      <c r="Y731" s="38">
        <v>42.6</v>
      </c>
      <c r="Z731" s="3" t="s">
        <v>11811</v>
      </c>
      <c r="AA731" s="3">
        <v>7.8</v>
      </c>
      <c r="AB731" s="3" t="s">
        <v>11619</v>
      </c>
      <c r="AC731" s="3">
        <v>5.6</v>
      </c>
      <c r="AD731" s="3" t="s">
        <v>11619</v>
      </c>
      <c r="AE731" s="45" t="s">
        <v>12595</v>
      </c>
    </row>
    <row r="732" ht="29.1" customHeight="1" spans="1:31">
      <c r="A732" s="26" t="s">
        <v>12533</v>
      </c>
      <c r="B732" s="27" t="s">
        <v>626</v>
      </c>
      <c r="C732" s="28" t="s">
        <v>2604</v>
      </c>
      <c r="D732" s="27" t="s">
        <v>626</v>
      </c>
      <c r="E732" s="28" cm="1">
        <f ca="1" t="array" ref="E732">SUMPRODUCT(--ISNUMBER(SEARCH(MID(C732,ROW(INDIRECT("1:"&amp;LEN(C732))),1),全球排名!D730)))</f>
        <v>21</v>
      </c>
      <c r="F732" s="29" t="s">
        <v>11649</v>
      </c>
      <c r="G732" s="29" t="s">
        <v>218</v>
      </c>
      <c r="H732" s="30" t="s">
        <v>11592</v>
      </c>
      <c r="I732" s="30" t="s">
        <v>11587</v>
      </c>
      <c r="J732" s="30" t="s">
        <v>11568</v>
      </c>
      <c r="K732" s="30">
        <v>5</v>
      </c>
      <c r="L732" s="30" t="s">
        <v>11573</v>
      </c>
      <c r="M732" s="38">
        <v>13.7</v>
      </c>
      <c r="N732" s="3" t="s">
        <v>11949</v>
      </c>
      <c r="O732" s="38">
        <v>3.6</v>
      </c>
      <c r="P732" s="3" t="s">
        <v>11949</v>
      </c>
      <c r="Q732" s="38">
        <v>6.4</v>
      </c>
      <c r="R732" s="3" t="s">
        <v>11619</v>
      </c>
      <c r="S732" s="38">
        <v>11.4</v>
      </c>
      <c r="T732" s="3" t="s">
        <v>11619</v>
      </c>
      <c r="U732" s="38">
        <v>28.9</v>
      </c>
      <c r="V732" s="3" t="s">
        <v>12274</v>
      </c>
      <c r="W732" s="38">
        <v>28.4</v>
      </c>
      <c r="X732" s="3" t="s">
        <v>11735</v>
      </c>
      <c r="Y732" s="38">
        <v>93.1</v>
      </c>
      <c r="Z732" s="3" t="s">
        <v>91</v>
      </c>
      <c r="AA732" s="3">
        <v>10.2</v>
      </c>
      <c r="AB732" s="3" t="s">
        <v>11619</v>
      </c>
      <c r="AC732" s="3">
        <v>17.2</v>
      </c>
      <c r="AD732" s="3" t="s">
        <v>12300</v>
      </c>
      <c r="AE732" s="45" t="s">
        <v>12595</v>
      </c>
    </row>
    <row r="733" ht="29.1" customHeight="1" spans="1:31">
      <c r="A733" s="26" t="s">
        <v>493</v>
      </c>
      <c r="B733" s="27" t="s">
        <v>626</v>
      </c>
      <c r="C733" s="28" t="s">
        <v>1796</v>
      </c>
      <c r="D733" s="27" t="s">
        <v>626</v>
      </c>
      <c r="E733" s="28" cm="1">
        <f ca="1" t="array" ref="E733">SUMPRODUCT(--ISNUMBER(SEARCH(MID(C733,ROW(INDIRECT("1:"&amp;LEN(C733))),1),全球排名!D731)))</f>
        <v>19</v>
      </c>
      <c r="F733" s="29" t="s">
        <v>12646</v>
      </c>
      <c r="G733" s="29" t="s">
        <v>582</v>
      </c>
      <c r="H733" s="30" t="s">
        <v>11592</v>
      </c>
      <c r="I733" s="30" t="s">
        <v>11572</v>
      </c>
      <c r="J733" s="30" t="s">
        <v>11568</v>
      </c>
      <c r="K733" s="30">
        <v>5</v>
      </c>
      <c r="L733" s="30" t="s">
        <v>11573</v>
      </c>
      <c r="M733" s="38">
        <v>17.8</v>
      </c>
      <c r="N733" s="3" t="s">
        <v>11913</v>
      </c>
      <c r="O733" s="38">
        <v>5.2</v>
      </c>
      <c r="P733" s="3" t="s">
        <v>11949</v>
      </c>
      <c r="Q733" s="38">
        <v>4.3</v>
      </c>
      <c r="R733" s="3" t="s">
        <v>11619</v>
      </c>
      <c r="S733" s="38">
        <v>5.3</v>
      </c>
      <c r="T733" s="3" t="s">
        <v>11619</v>
      </c>
      <c r="U733" s="38">
        <v>2.9</v>
      </c>
      <c r="V733" s="3" t="s">
        <v>11619</v>
      </c>
      <c r="W733" s="38">
        <v>4.3</v>
      </c>
      <c r="X733" s="3" t="s">
        <v>11619</v>
      </c>
      <c r="Y733" s="38">
        <v>95.4</v>
      </c>
      <c r="Z733" s="3" t="s">
        <v>139</v>
      </c>
      <c r="AA733" s="3">
        <v>56.7</v>
      </c>
      <c r="AB733" s="3" t="s">
        <v>11576</v>
      </c>
      <c r="AC733" s="3">
        <v>16.1</v>
      </c>
      <c r="AD733" s="3" t="s">
        <v>12488</v>
      </c>
      <c r="AE733" s="45" t="s">
        <v>12595</v>
      </c>
    </row>
    <row r="734" ht="29.1" customHeight="1" spans="1:31">
      <c r="A734" s="26" t="s">
        <v>12264</v>
      </c>
      <c r="B734" s="27" t="s">
        <v>626</v>
      </c>
      <c r="C734" s="28" t="s">
        <v>12647</v>
      </c>
      <c r="D734" s="27" t="s">
        <v>626</v>
      </c>
      <c r="E734" s="28" cm="1">
        <f ca="1" t="array" ref="E734">SUMPRODUCT(--ISNUMBER(SEARCH(MID(C734,ROW(INDIRECT("1:"&amp;LEN(C734))),1),全球排名!D732)))</f>
        <v>26</v>
      </c>
      <c r="F734" s="29" t="s">
        <v>11566</v>
      </c>
      <c r="G734" s="29" t="s">
        <v>40</v>
      </c>
      <c r="H734" s="30" t="s">
        <v>11571</v>
      </c>
      <c r="I734" s="30" t="s">
        <v>11572</v>
      </c>
      <c r="J734" s="30" t="s">
        <v>7220</v>
      </c>
      <c r="K734" s="30">
        <v>5</v>
      </c>
      <c r="L734" s="30" t="s">
        <v>11573</v>
      </c>
      <c r="M734" s="38">
        <v>8.4</v>
      </c>
      <c r="N734" s="3" t="s">
        <v>11949</v>
      </c>
      <c r="O734" s="38">
        <v>6.3</v>
      </c>
      <c r="P734" s="3" t="s">
        <v>11949</v>
      </c>
      <c r="Q734" s="38">
        <v>100</v>
      </c>
      <c r="R734" s="3" t="s">
        <v>59</v>
      </c>
      <c r="S734" s="38">
        <v>4.9</v>
      </c>
      <c r="T734" s="3" t="s">
        <v>11619</v>
      </c>
      <c r="U734" s="38">
        <v>3.6</v>
      </c>
      <c r="V734" s="3" t="s">
        <v>11619</v>
      </c>
      <c r="W734" s="38">
        <v>9</v>
      </c>
      <c r="X734" s="3" t="s">
        <v>11619</v>
      </c>
      <c r="Y734" s="38">
        <v>2.3</v>
      </c>
      <c r="Z734" s="3" t="s">
        <v>11619</v>
      </c>
      <c r="AA734" s="3">
        <v>8.4</v>
      </c>
      <c r="AB734" s="3" t="s">
        <v>11619</v>
      </c>
      <c r="AC734" s="3">
        <v>15.2</v>
      </c>
      <c r="AD734" s="3" t="s">
        <v>12511</v>
      </c>
      <c r="AE734" s="45" t="s">
        <v>12595</v>
      </c>
    </row>
    <row r="735" ht="29.1" customHeight="1" spans="1:31">
      <c r="A735" s="26" t="s">
        <v>12526</v>
      </c>
      <c r="B735" s="27" t="s">
        <v>626</v>
      </c>
      <c r="C735" s="28" t="s">
        <v>2575</v>
      </c>
      <c r="D735" s="27" t="s">
        <v>626</v>
      </c>
      <c r="E735" s="28" cm="1">
        <f ca="1" t="array" ref="E735">SUMPRODUCT(--ISNUMBER(SEARCH(MID(C735,ROW(INDIRECT("1:"&amp;LEN(C735))),1),全球排名!D733)))</f>
        <v>20</v>
      </c>
      <c r="F735" s="29" t="s">
        <v>11566</v>
      </c>
      <c r="G735" s="29" t="s">
        <v>40</v>
      </c>
      <c r="H735" s="30" t="s">
        <v>11571</v>
      </c>
      <c r="I735" s="30" t="s">
        <v>7183</v>
      </c>
      <c r="J735" s="30" t="s">
        <v>11568</v>
      </c>
      <c r="K735" s="30">
        <v>5</v>
      </c>
      <c r="L735" s="30" t="s">
        <v>11573</v>
      </c>
      <c r="M735" s="38">
        <v>17.7</v>
      </c>
      <c r="N735" s="3" t="s">
        <v>12064</v>
      </c>
      <c r="O735" s="38">
        <v>8.6</v>
      </c>
      <c r="P735" s="3" t="s">
        <v>11949</v>
      </c>
      <c r="Q735" s="38">
        <v>11.2</v>
      </c>
      <c r="R735" s="3" t="s">
        <v>11619</v>
      </c>
      <c r="S735" s="38">
        <v>24</v>
      </c>
      <c r="T735" s="3" t="s">
        <v>12118</v>
      </c>
      <c r="U735" s="38">
        <v>12.5</v>
      </c>
      <c r="V735" s="3" t="s">
        <v>11619</v>
      </c>
      <c r="W735" s="38">
        <v>4.5</v>
      </c>
      <c r="X735" s="3" t="s">
        <v>11619</v>
      </c>
      <c r="Y735" s="38">
        <v>8.9</v>
      </c>
      <c r="Z735" s="3" t="s">
        <v>12071</v>
      </c>
      <c r="AA735" s="3">
        <v>18.3</v>
      </c>
      <c r="AB735" s="3" t="s">
        <v>12268</v>
      </c>
      <c r="AC735" s="3">
        <v>30.7</v>
      </c>
      <c r="AD735" s="3" t="s">
        <v>12131</v>
      </c>
      <c r="AE735" s="45" t="s">
        <v>12595</v>
      </c>
    </row>
    <row r="736" ht="29.1" customHeight="1" spans="1:31">
      <c r="A736" s="26" t="s">
        <v>12533</v>
      </c>
      <c r="B736" s="27" t="s">
        <v>655</v>
      </c>
      <c r="C736" s="28" t="s">
        <v>10549</v>
      </c>
      <c r="D736" s="27" t="s">
        <v>655</v>
      </c>
      <c r="E736" s="28" cm="1">
        <f ca="1" t="array" ref="E736">SUMPRODUCT(--ISNUMBER(SEARCH(MID(C736,ROW(INDIRECT("1:"&amp;LEN(C736))),1),全球排名!D734)))</f>
        <v>24</v>
      </c>
      <c r="F736" s="29" t="s">
        <v>12260</v>
      </c>
      <c r="G736" s="29" t="s">
        <v>461</v>
      </c>
      <c r="H736" s="30" t="s">
        <v>11571</v>
      </c>
      <c r="I736" s="30" t="s">
        <v>7183</v>
      </c>
      <c r="J736" s="30" t="s">
        <v>11568</v>
      </c>
      <c r="K736" s="30">
        <v>5</v>
      </c>
      <c r="L736" s="30" t="s">
        <v>11573</v>
      </c>
      <c r="M736" s="38">
        <v>15.8</v>
      </c>
      <c r="N736" s="3" t="s">
        <v>12147</v>
      </c>
      <c r="O736" s="38">
        <v>8.7</v>
      </c>
      <c r="P736" s="3" t="s">
        <v>11949</v>
      </c>
      <c r="Q736" s="38">
        <v>29.7</v>
      </c>
      <c r="R736" s="3" t="s">
        <v>12164</v>
      </c>
      <c r="S736" s="38">
        <v>5</v>
      </c>
      <c r="T736" s="3" t="s">
        <v>11619</v>
      </c>
      <c r="U736" s="38">
        <v>7</v>
      </c>
      <c r="V736" s="3" t="s">
        <v>11619</v>
      </c>
      <c r="W736" s="38">
        <v>7</v>
      </c>
      <c r="X736" s="3" t="s">
        <v>11619</v>
      </c>
      <c r="Y736" s="38">
        <v>59.5</v>
      </c>
      <c r="Z736" s="3" t="s">
        <v>12088</v>
      </c>
      <c r="AA736" s="3">
        <v>12.6</v>
      </c>
      <c r="AB736" s="3" t="s">
        <v>12173</v>
      </c>
      <c r="AC736" s="3">
        <v>38.4</v>
      </c>
      <c r="AD736" s="3" t="s">
        <v>12178</v>
      </c>
      <c r="AE736" s="45" t="s">
        <v>12595</v>
      </c>
    </row>
    <row r="737" ht="29.1" customHeight="1" spans="1:31">
      <c r="A737" s="26" t="s">
        <v>12454</v>
      </c>
      <c r="B737" s="27" t="s">
        <v>655</v>
      </c>
      <c r="C737" s="28" t="s">
        <v>654</v>
      </c>
      <c r="D737" s="27" t="s">
        <v>655</v>
      </c>
      <c r="E737" s="28" cm="1">
        <f ca="1" t="array" ref="E737">SUMPRODUCT(--ISNUMBER(SEARCH(MID(C737,ROW(INDIRECT("1:"&amp;LEN(C737))),1),全球排名!D735)))</f>
        <v>19</v>
      </c>
      <c r="F737" s="29" t="s">
        <v>12019</v>
      </c>
      <c r="G737" s="29" t="s">
        <v>653</v>
      </c>
      <c r="H737" s="30" t="s">
        <v>11624</v>
      </c>
      <c r="I737" s="30" t="s">
        <v>11587</v>
      </c>
      <c r="J737" s="30" t="s">
        <v>11568</v>
      </c>
      <c r="K737" s="30">
        <v>2</v>
      </c>
      <c r="L737" s="30" t="s">
        <v>11569</v>
      </c>
      <c r="M737" s="38">
        <v>3.9</v>
      </c>
      <c r="N737" s="3" t="s">
        <v>11949</v>
      </c>
      <c r="O737" s="38">
        <v>3.2</v>
      </c>
      <c r="P737" s="3" t="s">
        <v>11949</v>
      </c>
      <c r="Q737" s="38">
        <v>23.9</v>
      </c>
      <c r="R737" s="3" t="s">
        <v>11829</v>
      </c>
      <c r="S737" s="38">
        <v>10.7</v>
      </c>
      <c r="T737" s="3" t="s">
        <v>11619</v>
      </c>
      <c r="U737" s="38">
        <v>100</v>
      </c>
      <c r="V737" s="3" t="s">
        <v>11613</v>
      </c>
      <c r="W737" s="38">
        <v>89.4</v>
      </c>
      <c r="X737" s="3" t="s">
        <v>2398</v>
      </c>
      <c r="Y737" s="38">
        <v>1.1</v>
      </c>
      <c r="Z737" s="3" t="s">
        <v>11619</v>
      </c>
      <c r="AA737" s="3">
        <v>9.2</v>
      </c>
      <c r="AB737" s="3" t="s">
        <v>11619</v>
      </c>
      <c r="AC737" s="3">
        <v>1.2</v>
      </c>
      <c r="AD737" s="3" t="s">
        <v>11619</v>
      </c>
      <c r="AE737" s="45" t="s">
        <v>12595</v>
      </c>
    </row>
    <row r="738" ht="29.1" customHeight="1" spans="1:31">
      <c r="A738" s="26" t="s">
        <v>12533</v>
      </c>
      <c r="B738" s="27" t="s">
        <v>655</v>
      </c>
      <c r="C738" s="28" t="s">
        <v>765</v>
      </c>
      <c r="D738" s="27" t="s">
        <v>655</v>
      </c>
      <c r="E738" s="28" cm="1">
        <f ca="1" t="array" ref="E738">SUMPRODUCT(--ISNUMBER(SEARCH(MID(C738,ROW(INDIRECT("1:"&amp;LEN(C738))),1),全球排名!D736)))</f>
        <v>18</v>
      </c>
      <c r="F738" s="29" t="s">
        <v>11570</v>
      </c>
      <c r="G738" s="29" t="s">
        <v>36</v>
      </c>
      <c r="H738" s="30" t="s">
        <v>11571</v>
      </c>
      <c r="I738" s="30" t="s">
        <v>7183</v>
      </c>
      <c r="J738" s="30" t="s">
        <v>7220</v>
      </c>
      <c r="K738" s="30">
        <v>3</v>
      </c>
      <c r="L738" s="30" t="s">
        <v>11573</v>
      </c>
      <c r="M738" s="38">
        <v>5.7</v>
      </c>
      <c r="N738" s="3" t="s">
        <v>11949</v>
      </c>
      <c r="O738" s="38">
        <v>8.3</v>
      </c>
      <c r="P738" s="3" t="s">
        <v>11949</v>
      </c>
      <c r="Q738" s="38">
        <v>6.1</v>
      </c>
      <c r="R738" s="3" t="s">
        <v>11619</v>
      </c>
      <c r="S738" s="38">
        <v>17.4</v>
      </c>
      <c r="T738" s="3" t="s">
        <v>11829</v>
      </c>
      <c r="U738" s="38">
        <v>81.2</v>
      </c>
      <c r="V738" s="3" t="s">
        <v>362</v>
      </c>
      <c r="W738" s="38">
        <v>50.1</v>
      </c>
      <c r="X738" s="3" t="s">
        <v>11629</v>
      </c>
      <c r="Y738" s="38">
        <v>23.3</v>
      </c>
      <c r="Z738" s="3" t="s">
        <v>12483</v>
      </c>
      <c r="AA738" s="3">
        <v>10</v>
      </c>
      <c r="AB738" s="3" t="s">
        <v>11619</v>
      </c>
      <c r="AC738" s="3">
        <v>18.4</v>
      </c>
      <c r="AD738" s="3" t="s">
        <v>12397</v>
      </c>
      <c r="AE738" s="45" t="s">
        <v>12595</v>
      </c>
    </row>
    <row r="739" ht="29.1" customHeight="1" spans="1:31">
      <c r="A739" s="26" t="s">
        <v>12533</v>
      </c>
      <c r="B739" s="27" t="s">
        <v>655</v>
      </c>
      <c r="C739" s="28" t="s">
        <v>10588</v>
      </c>
      <c r="D739" s="27" t="s">
        <v>655</v>
      </c>
      <c r="E739" s="28" cm="1">
        <f ca="1" t="array" ref="E739">SUMPRODUCT(--ISNUMBER(SEARCH(MID(C739,ROW(INDIRECT("1:"&amp;LEN(C739))),1),全球排名!D737)))</f>
        <v>35</v>
      </c>
      <c r="F739" s="29" t="s">
        <v>7021</v>
      </c>
      <c r="G739" s="29" t="s">
        <v>642</v>
      </c>
      <c r="H739" s="30" t="s">
        <v>11624</v>
      </c>
      <c r="I739" s="30" t="s">
        <v>11587</v>
      </c>
      <c r="J739" s="30" t="s">
        <v>11568</v>
      </c>
      <c r="K739" s="30">
        <v>2</v>
      </c>
      <c r="L739" s="30" t="s">
        <v>11573</v>
      </c>
      <c r="M739" s="38">
        <v>3.8</v>
      </c>
      <c r="N739" s="3" t="s">
        <v>11949</v>
      </c>
      <c r="O739" s="38">
        <v>3.4</v>
      </c>
      <c r="P739" s="3" t="s">
        <v>11949</v>
      </c>
      <c r="Q739" s="38">
        <v>12</v>
      </c>
      <c r="R739" s="3" t="s">
        <v>11619</v>
      </c>
      <c r="S739" s="38">
        <v>63.3</v>
      </c>
      <c r="T739" s="3" t="s">
        <v>1770</v>
      </c>
      <c r="U739" s="38">
        <v>1.6</v>
      </c>
      <c r="V739" s="3" t="s">
        <v>11619</v>
      </c>
      <c r="W739" s="38">
        <v>1</v>
      </c>
      <c r="X739" s="3" t="s">
        <v>11619</v>
      </c>
      <c r="Y739" s="38">
        <v>1</v>
      </c>
      <c r="Z739" s="3" t="s">
        <v>11619</v>
      </c>
      <c r="AA739" s="3">
        <v>8.2</v>
      </c>
      <c r="AB739" s="3" t="s">
        <v>11619</v>
      </c>
      <c r="AC739" s="3">
        <v>1</v>
      </c>
      <c r="AD739" s="3" t="s">
        <v>11619</v>
      </c>
      <c r="AE739" s="45" t="s">
        <v>12595</v>
      </c>
    </row>
    <row r="740" ht="29.1" customHeight="1" spans="1:31">
      <c r="A740" s="26" t="s">
        <v>12533</v>
      </c>
      <c r="B740" s="27" t="s">
        <v>655</v>
      </c>
      <c r="C740" s="28" t="s">
        <v>2755</v>
      </c>
      <c r="D740" s="27" t="s">
        <v>655</v>
      </c>
      <c r="E740" s="28" cm="1">
        <f ca="1" t="array" ref="E740">SUMPRODUCT(--ISNUMBER(SEARCH(MID(C740,ROW(INDIRECT("1:"&amp;LEN(C740))),1),全球排名!D738)))</f>
        <v>31</v>
      </c>
      <c r="F740" s="29" t="s">
        <v>12525</v>
      </c>
      <c r="G740" s="29" t="s">
        <v>647</v>
      </c>
      <c r="H740" s="30" t="s">
        <v>11571</v>
      </c>
      <c r="I740" s="30" t="s">
        <v>7183</v>
      </c>
      <c r="J740" s="30" t="s">
        <v>7220</v>
      </c>
      <c r="K740" s="30">
        <v>3</v>
      </c>
      <c r="L740" s="30" t="s">
        <v>11573</v>
      </c>
      <c r="M740" s="38">
        <v>18.5</v>
      </c>
      <c r="N740" s="3" t="s">
        <v>1292</v>
      </c>
      <c r="O740" s="38">
        <v>24.5</v>
      </c>
      <c r="P740" s="3" t="s">
        <v>11930</v>
      </c>
      <c r="Q740" s="38">
        <v>16.4</v>
      </c>
      <c r="R740" s="3" t="s">
        <v>11619</v>
      </c>
      <c r="S740" s="38">
        <v>4.7</v>
      </c>
      <c r="T740" s="3" t="s">
        <v>11619</v>
      </c>
      <c r="U740" s="38">
        <v>13.9</v>
      </c>
      <c r="V740" s="3" t="s">
        <v>11806</v>
      </c>
      <c r="W740" s="38">
        <v>31.6</v>
      </c>
      <c r="X740" s="3" t="s">
        <v>12127</v>
      </c>
      <c r="Y740" s="38">
        <v>9.9</v>
      </c>
      <c r="Z740" s="3" t="s">
        <v>11722</v>
      </c>
      <c r="AA740" s="3">
        <v>9.8</v>
      </c>
      <c r="AB740" s="3" t="s">
        <v>11619</v>
      </c>
      <c r="AC740" s="3">
        <v>22</v>
      </c>
      <c r="AD740" s="3" t="s">
        <v>12164</v>
      </c>
      <c r="AE740" s="45" t="s">
        <v>12595</v>
      </c>
    </row>
    <row r="741" ht="29.1" customHeight="1" spans="1:31">
      <c r="A741" s="26" t="s">
        <v>12526</v>
      </c>
      <c r="B741" s="27" t="s">
        <v>655</v>
      </c>
      <c r="C741" s="28" t="s">
        <v>12648</v>
      </c>
      <c r="D741" s="27" t="s">
        <v>655</v>
      </c>
      <c r="E741" s="28" cm="1">
        <f ca="1" t="array" ref="E741">SUMPRODUCT(--ISNUMBER(SEARCH(MID(C741,ROW(INDIRECT("1:"&amp;LEN(C741))),1),全球排名!D739)))</f>
        <v>61</v>
      </c>
      <c r="F741" s="29" t="s">
        <v>12633</v>
      </c>
      <c r="G741" s="29" t="s">
        <v>1618</v>
      </c>
      <c r="H741" s="30" t="s">
        <v>11571</v>
      </c>
      <c r="I741" s="30" t="s">
        <v>11587</v>
      </c>
      <c r="J741" s="30" t="s">
        <v>11568</v>
      </c>
      <c r="K741" s="30">
        <v>5</v>
      </c>
      <c r="L741" s="30" t="s">
        <v>11573</v>
      </c>
      <c r="M741" s="38">
        <v>16.1</v>
      </c>
      <c r="N741" s="3" t="s">
        <v>12191</v>
      </c>
      <c r="O741" s="38">
        <v>33.7</v>
      </c>
      <c r="P741" s="3" t="s">
        <v>11679</v>
      </c>
      <c r="Q741" s="38">
        <v>47</v>
      </c>
      <c r="R741" s="3" t="s">
        <v>12251</v>
      </c>
      <c r="S741" s="38">
        <v>1.5</v>
      </c>
      <c r="T741" s="3" t="s">
        <v>11619</v>
      </c>
      <c r="U741" s="38">
        <v>1.1</v>
      </c>
      <c r="V741" s="3" t="s">
        <v>11619</v>
      </c>
      <c r="W741" s="38">
        <v>2.5</v>
      </c>
      <c r="X741" s="3" t="s">
        <v>11619</v>
      </c>
      <c r="Y741" s="38">
        <v>1.4</v>
      </c>
      <c r="Z741" s="3" t="s">
        <v>11619</v>
      </c>
      <c r="AA741" s="3">
        <v>18.9</v>
      </c>
      <c r="AB741" s="3" t="s">
        <v>12275</v>
      </c>
      <c r="AC741" s="3">
        <v>1.4</v>
      </c>
      <c r="AD741" s="3" t="s">
        <v>11619</v>
      </c>
      <c r="AE741" s="45" t="s">
        <v>12595</v>
      </c>
    </row>
    <row r="742" ht="29.1" customHeight="1" spans="1:31">
      <c r="A742" s="26" t="s">
        <v>12533</v>
      </c>
      <c r="B742" s="27" t="s">
        <v>655</v>
      </c>
      <c r="C742" s="28" t="s">
        <v>12649</v>
      </c>
      <c r="D742" s="27" t="s">
        <v>655</v>
      </c>
      <c r="E742" s="28" cm="1">
        <f ca="1" t="array" ref="E742">SUMPRODUCT(--ISNUMBER(SEARCH(MID(C742,ROW(INDIRECT("1:"&amp;LEN(C742))),1),全球排名!D740)))</f>
        <v>16</v>
      </c>
      <c r="F742" s="29" t="s">
        <v>7183</v>
      </c>
      <c r="G742" s="29" t="s">
        <v>874</v>
      </c>
      <c r="H742" s="30" t="s">
        <v>11571</v>
      </c>
      <c r="I742" s="30" t="s">
        <v>7183</v>
      </c>
      <c r="J742" s="30" t="s">
        <v>7103</v>
      </c>
      <c r="K742" s="30">
        <v>4</v>
      </c>
      <c r="L742" s="30" t="s">
        <v>11569</v>
      </c>
      <c r="M742" s="38">
        <v>13.1</v>
      </c>
      <c r="N742" s="3" t="s">
        <v>11949</v>
      </c>
      <c r="O742" s="38">
        <v>61.5</v>
      </c>
      <c r="P742" s="3" t="s">
        <v>1897</v>
      </c>
      <c r="Q742" s="38">
        <v>4.5</v>
      </c>
      <c r="R742" s="3" t="s">
        <v>11619</v>
      </c>
      <c r="S742" s="38">
        <v>2.3</v>
      </c>
      <c r="T742" s="3" t="s">
        <v>11619</v>
      </c>
      <c r="U742" s="38">
        <v>4.6</v>
      </c>
      <c r="V742" s="3" t="s">
        <v>11619</v>
      </c>
      <c r="W742" s="38">
        <v>1.6</v>
      </c>
      <c r="X742" s="3" t="s">
        <v>11619</v>
      </c>
      <c r="Y742" s="38">
        <v>1</v>
      </c>
      <c r="Z742" s="3" t="s">
        <v>11619</v>
      </c>
      <c r="AA742" s="3">
        <v>35.1</v>
      </c>
      <c r="AB742" s="3" t="s">
        <v>1346</v>
      </c>
      <c r="AC742" s="3">
        <v>1.1</v>
      </c>
      <c r="AD742" s="3" t="s">
        <v>11619</v>
      </c>
      <c r="AE742" s="45" t="s">
        <v>12595</v>
      </c>
    </row>
    <row r="743" ht="29.1" customHeight="1" spans="1:31">
      <c r="A743" s="26" t="s">
        <v>12591</v>
      </c>
      <c r="B743" s="27" t="s">
        <v>655</v>
      </c>
      <c r="C743" s="28" t="s">
        <v>12650</v>
      </c>
      <c r="D743" s="27" t="s">
        <v>655</v>
      </c>
      <c r="E743" s="28" cm="1">
        <f ca="1" t="array" ref="E743">SUMPRODUCT(--ISNUMBER(SEARCH(MID(C743,ROW(INDIRECT("1:"&amp;LEN(C743))),1),全球排名!D741)))</f>
        <v>28</v>
      </c>
      <c r="F743" s="29" t="s">
        <v>11860</v>
      </c>
      <c r="G743" s="29" t="s">
        <v>474</v>
      </c>
      <c r="H743" s="30" t="s">
        <v>11571</v>
      </c>
      <c r="I743" s="30" t="s">
        <v>11572</v>
      </c>
      <c r="J743" s="30" t="s">
        <v>11568</v>
      </c>
      <c r="K743" s="30">
        <v>4</v>
      </c>
      <c r="L743" s="30" t="s">
        <v>11573</v>
      </c>
      <c r="M743" s="38">
        <v>11.4</v>
      </c>
      <c r="N743" s="3" t="s">
        <v>11949</v>
      </c>
      <c r="O743" s="38">
        <v>4.3</v>
      </c>
      <c r="P743" s="3" t="s">
        <v>11949</v>
      </c>
      <c r="Q743" s="38">
        <v>97</v>
      </c>
      <c r="R743" s="3" t="s">
        <v>94</v>
      </c>
      <c r="S743" s="38">
        <v>6.3</v>
      </c>
      <c r="T743" s="3" t="s">
        <v>11619</v>
      </c>
      <c r="U743" s="38">
        <v>5</v>
      </c>
      <c r="V743" s="3" t="s">
        <v>11619</v>
      </c>
      <c r="W743" s="38">
        <v>1.5</v>
      </c>
      <c r="X743" s="3" t="s">
        <v>11619</v>
      </c>
      <c r="Y743" s="38">
        <v>7.2</v>
      </c>
      <c r="Z743" s="3" t="s">
        <v>11619</v>
      </c>
      <c r="AA743" s="3">
        <v>4.7</v>
      </c>
      <c r="AB743" s="3" t="s">
        <v>11619</v>
      </c>
      <c r="AC743" s="3">
        <v>4.5</v>
      </c>
      <c r="AD743" s="3" t="s">
        <v>11619</v>
      </c>
      <c r="AE743" s="45" t="s">
        <v>12595</v>
      </c>
    </row>
    <row r="744" ht="29.1" customHeight="1" spans="1:31">
      <c r="A744" s="26" t="s">
        <v>12562</v>
      </c>
      <c r="B744" s="27" t="s">
        <v>655</v>
      </c>
      <c r="C744" s="28" t="s">
        <v>2136</v>
      </c>
      <c r="D744" s="27" t="s">
        <v>655</v>
      </c>
      <c r="E744" s="28" cm="1">
        <f ca="1" t="array" ref="E744">SUMPRODUCT(--ISNUMBER(SEARCH(MID(C744,ROW(INDIRECT("1:"&amp;LEN(C744))),1),全球排名!D742)))</f>
        <v>19</v>
      </c>
      <c r="F744" s="29" t="s">
        <v>11968</v>
      </c>
      <c r="G744" s="29" t="s">
        <v>405</v>
      </c>
      <c r="H744" s="30" t="s">
        <v>11571</v>
      </c>
      <c r="I744" s="30" t="s">
        <v>11572</v>
      </c>
      <c r="J744" s="30" t="s">
        <v>7220</v>
      </c>
      <c r="K744" s="30">
        <v>5</v>
      </c>
      <c r="L744" s="30" t="s">
        <v>11573</v>
      </c>
      <c r="M744" s="38">
        <v>12.5</v>
      </c>
      <c r="N744" s="3" t="s">
        <v>11949</v>
      </c>
      <c r="O744" s="38">
        <v>2.6</v>
      </c>
      <c r="P744" s="3" t="s">
        <v>11949</v>
      </c>
      <c r="Q744" s="38">
        <v>8.6</v>
      </c>
      <c r="R744" s="3" t="s">
        <v>11619</v>
      </c>
      <c r="S744" s="38">
        <v>33.2</v>
      </c>
      <c r="T744" s="3" t="s">
        <v>12358</v>
      </c>
      <c r="U744" s="38">
        <v>2.1</v>
      </c>
      <c r="V744" s="3" t="s">
        <v>11619</v>
      </c>
      <c r="W744" s="38">
        <v>15.1</v>
      </c>
      <c r="X744" s="3" t="s">
        <v>12490</v>
      </c>
      <c r="Y744" s="38">
        <v>16</v>
      </c>
      <c r="Z744" s="3" t="s">
        <v>12189</v>
      </c>
      <c r="AA744" s="3">
        <v>8.3</v>
      </c>
      <c r="AB744" s="3" t="s">
        <v>11619</v>
      </c>
      <c r="AC744" s="3">
        <v>49.4</v>
      </c>
      <c r="AD744" s="3" t="s">
        <v>12089</v>
      </c>
      <c r="AE744" s="45" t="s">
        <v>12595</v>
      </c>
    </row>
    <row r="745" ht="29.1" customHeight="1" spans="1:31">
      <c r="A745" s="26" t="s">
        <v>12533</v>
      </c>
      <c r="B745" s="27" t="s">
        <v>1094</v>
      </c>
      <c r="C745" s="28" t="s">
        <v>10657</v>
      </c>
      <c r="D745" s="27" t="s">
        <v>1094</v>
      </c>
      <c r="E745" s="28" cm="1">
        <f ca="1" t="array" ref="E745">SUMPRODUCT(--ISNUMBER(SEARCH(MID(C745,ROW(INDIRECT("1:"&amp;LEN(C745))),1),全球排名!D743)))</f>
        <v>37</v>
      </c>
      <c r="F745" s="29" t="s">
        <v>8681</v>
      </c>
      <c r="G745" s="29" t="s">
        <v>924</v>
      </c>
      <c r="H745" s="30" t="s">
        <v>11571</v>
      </c>
      <c r="I745" s="30" t="s">
        <v>11587</v>
      </c>
      <c r="J745" s="30" t="s">
        <v>11568</v>
      </c>
      <c r="K745" s="30">
        <v>5</v>
      </c>
      <c r="L745" s="30" t="s">
        <v>11573</v>
      </c>
      <c r="M745" s="38">
        <v>14.3</v>
      </c>
      <c r="N745" s="3" t="s">
        <v>11949</v>
      </c>
      <c r="O745" s="38">
        <v>19.4</v>
      </c>
      <c r="P745" s="3" t="s">
        <v>1125</v>
      </c>
      <c r="Q745" s="38">
        <v>15.2</v>
      </c>
      <c r="R745" s="3" t="s">
        <v>11619</v>
      </c>
      <c r="S745" s="38">
        <v>8.9</v>
      </c>
      <c r="T745" s="3" t="s">
        <v>11619</v>
      </c>
      <c r="U745" s="38">
        <v>2.5</v>
      </c>
      <c r="V745" s="3" t="s">
        <v>11619</v>
      </c>
      <c r="W745" s="38">
        <v>18.8</v>
      </c>
      <c r="X745" s="3" t="s">
        <v>12291</v>
      </c>
      <c r="Y745" s="38">
        <v>25.4</v>
      </c>
      <c r="Z745" s="3" t="s">
        <v>12532</v>
      </c>
      <c r="AA745" s="3">
        <v>25</v>
      </c>
      <c r="AB745" s="3" t="s">
        <v>12150</v>
      </c>
      <c r="AC745" s="3">
        <v>40.8</v>
      </c>
      <c r="AD745" s="3" t="s">
        <v>12299</v>
      </c>
      <c r="AE745" s="45" t="s">
        <v>12595</v>
      </c>
    </row>
    <row r="746" ht="29.1" customHeight="1" spans="1:31">
      <c r="A746" s="26" t="s">
        <v>12562</v>
      </c>
      <c r="B746" s="27" t="s">
        <v>1094</v>
      </c>
      <c r="C746" s="28" t="s">
        <v>10872</v>
      </c>
      <c r="D746" s="27" t="s">
        <v>1094</v>
      </c>
      <c r="E746" s="28" cm="1">
        <f ca="1" t="array" ref="E746">SUMPRODUCT(--ISNUMBER(SEARCH(MID(C746,ROW(INDIRECT("1:"&amp;LEN(C746))),1),全球排名!D744)))</f>
        <v>24</v>
      </c>
      <c r="F746" s="29" t="s">
        <v>11885</v>
      </c>
      <c r="G746" s="29" t="s">
        <v>457</v>
      </c>
      <c r="H746" s="30" t="s">
        <v>11592</v>
      </c>
      <c r="I746" s="30" t="s">
        <v>11587</v>
      </c>
      <c r="J746" s="30" t="s">
        <v>11568</v>
      </c>
      <c r="K746" s="30">
        <v>4</v>
      </c>
      <c r="L746" s="30" t="s">
        <v>11573</v>
      </c>
      <c r="M746" s="38">
        <v>20.4</v>
      </c>
      <c r="N746" s="3" t="s">
        <v>12038</v>
      </c>
      <c r="O746" s="38">
        <v>40.2</v>
      </c>
      <c r="P746" s="3" t="s">
        <v>1033</v>
      </c>
      <c r="Q746" s="38">
        <v>8.7</v>
      </c>
      <c r="R746" s="3" t="s">
        <v>11619</v>
      </c>
      <c r="S746" s="38">
        <v>2.1</v>
      </c>
      <c r="T746" s="3" t="s">
        <v>11619</v>
      </c>
      <c r="U746" s="38">
        <v>2.6</v>
      </c>
      <c r="V746" s="3" t="s">
        <v>11619</v>
      </c>
      <c r="W746" s="38">
        <v>1.1</v>
      </c>
      <c r="X746" s="3" t="s">
        <v>11619</v>
      </c>
      <c r="Y746" s="38">
        <v>6.9</v>
      </c>
      <c r="Z746" s="3" t="s">
        <v>11619</v>
      </c>
      <c r="AA746" s="3">
        <v>9.8</v>
      </c>
      <c r="AB746" s="3" t="s">
        <v>11619</v>
      </c>
      <c r="AC746" s="3">
        <v>33.5</v>
      </c>
      <c r="AD746" s="3" t="s">
        <v>12363</v>
      </c>
      <c r="AE746" s="45" t="s">
        <v>12595</v>
      </c>
    </row>
    <row r="747" ht="29.1" customHeight="1" spans="1:31">
      <c r="A747" s="26" t="s">
        <v>12526</v>
      </c>
      <c r="B747" s="27" t="s">
        <v>1094</v>
      </c>
      <c r="C747" s="28" t="s">
        <v>1093</v>
      </c>
      <c r="D747" s="27" t="s">
        <v>1094</v>
      </c>
      <c r="E747" s="28" cm="1">
        <f ca="1" t="array" ref="E747">SUMPRODUCT(--ISNUMBER(SEARCH(MID(C747,ROW(INDIRECT("1:"&amp;LEN(C747))),1),全球排名!D745)))</f>
        <v>16</v>
      </c>
      <c r="F747" s="29" t="s">
        <v>7021</v>
      </c>
      <c r="G747" s="29" t="s">
        <v>642</v>
      </c>
      <c r="H747" s="30" t="s">
        <v>11571</v>
      </c>
      <c r="I747" s="30" t="s">
        <v>7183</v>
      </c>
      <c r="J747" s="30" t="s">
        <v>11568</v>
      </c>
      <c r="K747" s="30">
        <v>5</v>
      </c>
      <c r="L747" s="30" t="s">
        <v>11573</v>
      </c>
      <c r="M747" s="38">
        <v>16.3</v>
      </c>
      <c r="N747" s="3" t="s">
        <v>11723</v>
      </c>
      <c r="O747" s="38">
        <v>5.1</v>
      </c>
      <c r="P747" s="3" t="s">
        <v>11949</v>
      </c>
      <c r="Q747" s="38">
        <v>8.3</v>
      </c>
      <c r="R747" s="3" t="s">
        <v>11619</v>
      </c>
      <c r="S747" s="38">
        <v>37.9</v>
      </c>
      <c r="T747" s="3" t="s">
        <v>12398</v>
      </c>
      <c r="U747" s="38" t="s">
        <v>10137</v>
      </c>
      <c r="V747" s="3" t="s">
        <v>10137</v>
      </c>
      <c r="W747" s="38">
        <v>1</v>
      </c>
      <c r="X747" s="3" t="s">
        <v>11619</v>
      </c>
      <c r="Y747" s="38">
        <v>3.1</v>
      </c>
      <c r="Z747" s="3" t="s">
        <v>11619</v>
      </c>
      <c r="AA747" s="3">
        <v>14.4</v>
      </c>
      <c r="AB747" s="3" t="s">
        <v>11864</v>
      </c>
      <c r="AC747" s="3">
        <v>21.2</v>
      </c>
      <c r="AD747" s="3" t="s">
        <v>12285</v>
      </c>
      <c r="AE747" s="45" t="s">
        <v>12595</v>
      </c>
    </row>
    <row r="748" ht="29.1" customHeight="1" spans="1:31">
      <c r="A748" s="26" t="s">
        <v>12477</v>
      </c>
      <c r="B748" s="27" t="s">
        <v>1094</v>
      </c>
      <c r="C748" s="28" t="s">
        <v>3113</v>
      </c>
      <c r="D748" s="27" t="s">
        <v>1094</v>
      </c>
      <c r="E748" s="28" cm="1">
        <f ca="1" t="array" ref="E748">SUMPRODUCT(--ISNUMBER(SEARCH(MID(C748,ROW(INDIRECT("1:"&amp;LEN(C748))),1),全球排名!D746)))</f>
        <v>28</v>
      </c>
      <c r="F748" s="29" t="s">
        <v>12651</v>
      </c>
      <c r="G748" s="29" t="s">
        <v>3086</v>
      </c>
      <c r="H748" s="30" t="s">
        <v>11571</v>
      </c>
      <c r="I748" s="30" t="s">
        <v>7183</v>
      </c>
      <c r="J748" s="30" t="s">
        <v>7220</v>
      </c>
      <c r="K748" s="30">
        <v>5</v>
      </c>
      <c r="L748" s="30" t="s">
        <v>11573</v>
      </c>
      <c r="M748" s="38">
        <v>14.4</v>
      </c>
      <c r="N748" s="3" t="s">
        <v>12217</v>
      </c>
      <c r="O748" s="38">
        <v>16.3</v>
      </c>
      <c r="P748" s="3" t="s">
        <v>12164</v>
      </c>
      <c r="Q748" s="38">
        <v>54.1</v>
      </c>
      <c r="R748" s="3" t="s">
        <v>2677</v>
      </c>
      <c r="S748" s="38">
        <v>2.1</v>
      </c>
      <c r="T748" s="3" t="s">
        <v>11619</v>
      </c>
      <c r="U748" s="38">
        <v>3.1</v>
      </c>
      <c r="V748" s="3" t="s">
        <v>11619</v>
      </c>
      <c r="W748" s="38">
        <v>8.4</v>
      </c>
      <c r="X748" s="3" t="s">
        <v>11619</v>
      </c>
      <c r="Y748" s="38">
        <v>12.9</v>
      </c>
      <c r="Z748" s="3" t="s">
        <v>12521</v>
      </c>
      <c r="AA748" s="3">
        <v>27.3</v>
      </c>
      <c r="AB748" s="3" t="s">
        <v>863</v>
      </c>
      <c r="AC748" s="3">
        <v>16.7</v>
      </c>
      <c r="AD748" s="3" t="s">
        <v>12652</v>
      </c>
      <c r="AE748" s="45" t="s">
        <v>12595</v>
      </c>
    </row>
    <row r="749" ht="29.1" customHeight="1" spans="1:31">
      <c r="A749" s="26" t="s">
        <v>12369</v>
      </c>
      <c r="B749" s="27" t="s">
        <v>1094</v>
      </c>
      <c r="C749" s="28" t="s">
        <v>7123</v>
      </c>
      <c r="D749" s="27" t="s">
        <v>1094</v>
      </c>
      <c r="E749" s="28" cm="1">
        <f ca="1" t="array" ref="E749">SUMPRODUCT(--ISNUMBER(SEARCH(MID(C749,ROW(INDIRECT("1:"&amp;LEN(C749))),1),全球排名!D747)))</f>
        <v>15</v>
      </c>
      <c r="F749" s="29" t="s">
        <v>11566</v>
      </c>
      <c r="G749" s="29" t="s">
        <v>40</v>
      </c>
      <c r="H749" s="30" t="s">
        <v>11624</v>
      </c>
      <c r="I749" s="30" t="s">
        <v>7183</v>
      </c>
      <c r="J749" s="30" t="s">
        <v>7220</v>
      </c>
      <c r="K749" s="30">
        <v>5</v>
      </c>
      <c r="L749" s="30" t="s">
        <v>11569</v>
      </c>
      <c r="M749" s="38">
        <v>3.4</v>
      </c>
      <c r="N749" s="3" t="s">
        <v>11949</v>
      </c>
      <c r="O749" s="38">
        <v>1.8</v>
      </c>
      <c r="P749" s="3" t="s">
        <v>11949</v>
      </c>
      <c r="Q749" s="38">
        <v>85.9</v>
      </c>
      <c r="R749" s="3" t="s">
        <v>203</v>
      </c>
      <c r="S749" s="38">
        <v>17</v>
      </c>
      <c r="T749" s="3" t="s">
        <v>12143</v>
      </c>
      <c r="U749" s="38">
        <v>5.4</v>
      </c>
      <c r="V749" s="3" t="s">
        <v>11619</v>
      </c>
      <c r="W749" s="38">
        <v>28.8</v>
      </c>
      <c r="X749" s="3" t="s">
        <v>11897</v>
      </c>
      <c r="Y749" s="38">
        <v>1</v>
      </c>
      <c r="Z749" s="3" t="s">
        <v>11619</v>
      </c>
      <c r="AA749" s="3">
        <v>18.5</v>
      </c>
      <c r="AB749" s="3" t="s">
        <v>12225</v>
      </c>
      <c r="AC749" s="3" t="s">
        <v>10137</v>
      </c>
      <c r="AD749" s="3" t="s">
        <v>10137</v>
      </c>
      <c r="AE749" s="45" t="s">
        <v>12595</v>
      </c>
    </row>
    <row r="750" ht="29.1" customHeight="1" spans="1:31">
      <c r="A750" s="26" t="s">
        <v>12524</v>
      </c>
      <c r="B750" s="27" t="s">
        <v>1094</v>
      </c>
      <c r="C750" s="28" t="s">
        <v>12653</v>
      </c>
      <c r="D750" s="27" t="s">
        <v>1094</v>
      </c>
      <c r="E750" s="28" cm="1">
        <f ca="1" t="array" ref="E750">SUMPRODUCT(--ISNUMBER(SEARCH(MID(C750,ROW(INDIRECT("1:"&amp;LEN(C750))),1),全球排名!D748)))</f>
        <v>20</v>
      </c>
      <c r="F750" s="29" t="s">
        <v>8311</v>
      </c>
      <c r="G750" s="29" t="s">
        <v>96</v>
      </c>
      <c r="H750" s="30" t="s">
        <v>11571</v>
      </c>
      <c r="I750" s="30" t="s">
        <v>11587</v>
      </c>
      <c r="J750" s="30" t="s">
        <v>11568</v>
      </c>
      <c r="K750" s="30">
        <v>4</v>
      </c>
      <c r="L750" s="30" t="s">
        <v>11573</v>
      </c>
      <c r="M750" s="38">
        <v>11.2</v>
      </c>
      <c r="N750" s="3" t="s">
        <v>11949</v>
      </c>
      <c r="O750" s="38">
        <v>6.7</v>
      </c>
      <c r="P750" s="3" t="s">
        <v>11949</v>
      </c>
      <c r="Q750" s="38">
        <v>75.9</v>
      </c>
      <c r="R750" s="3" t="s">
        <v>11626</v>
      </c>
      <c r="S750" s="38">
        <v>7.2</v>
      </c>
      <c r="T750" s="3" t="s">
        <v>11619</v>
      </c>
      <c r="U750" s="38" t="s">
        <v>10137</v>
      </c>
      <c r="V750" s="3" t="s">
        <v>10137</v>
      </c>
      <c r="W750" s="38">
        <v>9.5</v>
      </c>
      <c r="X750" s="3" t="s">
        <v>11619</v>
      </c>
      <c r="Y750" s="38">
        <v>27.1</v>
      </c>
      <c r="Z750" s="3" t="s">
        <v>1292</v>
      </c>
      <c r="AA750" s="3">
        <v>14.1</v>
      </c>
      <c r="AB750" s="3" t="s">
        <v>12304</v>
      </c>
      <c r="AC750" s="3">
        <v>1.9</v>
      </c>
      <c r="AD750" s="3" t="s">
        <v>11619</v>
      </c>
      <c r="AE750" s="45" t="s">
        <v>12595</v>
      </c>
    </row>
    <row r="751" ht="29.1" customHeight="1" spans="1:31">
      <c r="A751" s="26" t="s">
        <v>493</v>
      </c>
      <c r="B751" s="27" t="s">
        <v>1094</v>
      </c>
      <c r="C751" s="28" t="s">
        <v>1784</v>
      </c>
      <c r="D751" s="27" t="s">
        <v>1094</v>
      </c>
      <c r="E751" s="28" cm="1">
        <f ca="1" t="array" ref="E751">SUMPRODUCT(--ISNUMBER(SEARCH(MID(C751,ROW(INDIRECT("1:"&amp;LEN(C751))),1),全球排名!D749)))</f>
        <v>30</v>
      </c>
      <c r="F751" s="29" t="s">
        <v>12339</v>
      </c>
      <c r="G751" s="29" t="s">
        <v>617</v>
      </c>
      <c r="H751" s="30" t="s">
        <v>11592</v>
      </c>
      <c r="I751" s="30" t="s">
        <v>7183</v>
      </c>
      <c r="J751" s="30" t="s">
        <v>11568</v>
      </c>
      <c r="K751" s="30">
        <v>4</v>
      </c>
      <c r="L751" s="30" t="s">
        <v>11573</v>
      </c>
      <c r="M751" s="38">
        <v>5.8</v>
      </c>
      <c r="N751" s="3" t="s">
        <v>11949</v>
      </c>
      <c r="O751" s="38">
        <v>11.9</v>
      </c>
      <c r="P751" s="3" t="s">
        <v>11949</v>
      </c>
      <c r="Q751" s="38">
        <v>1.6</v>
      </c>
      <c r="R751" s="3" t="s">
        <v>11619</v>
      </c>
      <c r="S751" s="38">
        <v>49.5</v>
      </c>
      <c r="T751" s="3" t="s">
        <v>11943</v>
      </c>
      <c r="U751" s="38">
        <v>3.2</v>
      </c>
      <c r="V751" s="3" t="s">
        <v>11619</v>
      </c>
      <c r="W751" s="38">
        <v>1.1</v>
      </c>
      <c r="X751" s="3" t="s">
        <v>11619</v>
      </c>
      <c r="Y751" s="38">
        <v>19.1</v>
      </c>
      <c r="Z751" s="3" t="s">
        <v>12322</v>
      </c>
      <c r="AA751" s="3">
        <v>5.7</v>
      </c>
      <c r="AB751" s="3" t="s">
        <v>11619</v>
      </c>
      <c r="AC751" s="3">
        <v>21.6</v>
      </c>
      <c r="AD751" s="3" t="s">
        <v>12009</v>
      </c>
      <c r="AE751" s="45" t="s">
        <v>12595</v>
      </c>
    </row>
    <row r="752" ht="29.1" customHeight="1" spans="1:31">
      <c r="A752" s="26" t="s">
        <v>12533</v>
      </c>
      <c r="B752" s="27" t="s">
        <v>1094</v>
      </c>
      <c r="C752" s="28" t="s">
        <v>12654</v>
      </c>
      <c r="D752" s="27" t="s">
        <v>1094</v>
      </c>
      <c r="E752" s="28" cm="1">
        <f ca="1" t="array" ref="E752">SUMPRODUCT(--ISNUMBER(SEARCH(MID(C752,ROW(INDIRECT("1:"&amp;LEN(C752))),1),全球排名!D750)))</f>
        <v>16</v>
      </c>
      <c r="F752" s="29" t="s">
        <v>11968</v>
      </c>
      <c r="G752" s="29" t="s">
        <v>405</v>
      </c>
      <c r="H752" s="30" t="s">
        <v>11592</v>
      </c>
      <c r="I752" s="30" t="s">
        <v>11572</v>
      </c>
      <c r="J752" s="30" t="s">
        <v>7220</v>
      </c>
      <c r="K752" s="30">
        <v>4</v>
      </c>
      <c r="L752" s="30" t="s">
        <v>11573</v>
      </c>
      <c r="M752" s="38">
        <v>12.8</v>
      </c>
      <c r="N752" s="3" t="s">
        <v>11949</v>
      </c>
      <c r="O752" s="38">
        <v>2.9</v>
      </c>
      <c r="P752" s="3" t="s">
        <v>11949</v>
      </c>
      <c r="Q752" s="38">
        <v>4.2</v>
      </c>
      <c r="R752" s="3" t="s">
        <v>11619</v>
      </c>
      <c r="S752" s="38">
        <v>27.8</v>
      </c>
      <c r="T752" s="3" t="s">
        <v>12443</v>
      </c>
      <c r="U752" s="38">
        <v>5</v>
      </c>
      <c r="V752" s="3" t="s">
        <v>11619</v>
      </c>
      <c r="W752" s="38">
        <v>2.2</v>
      </c>
      <c r="X752" s="3" t="s">
        <v>11619</v>
      </c>
      <c r="Y752" s="38">
        <v>64.5</v>
      </c>
      <c r="Z752" s="3" t="s">
        <v>11670</v>
      </c>
      <c r="AA752" s="3">
        <v>6.8</v>
      </c>
      <c r="AB752" s="3" t="s">
        <v>11619</v>
      </c>
      <c r="AC752" s="3">
        <v>37.5</v>
      </c>
      <c r="AD752" s="3" t="s">
        <v>11961</v>
      </c>
      <c r="AE752" s="45" t="s">
        <v>12595</v>
      </c>
    </row>
    <row r="753" ht="29.1" customHeight="1" spans="1:31">
      <c r="A753" s="26" t="s">
        <v>12533</v>
      </c>
      <c r="B753" s="27" t="s">
        <v>1094</v>
      </c>
      <c r="C753" s="28" t="s">
        <v>10530</v>
      </c>
      <c r="D753" s="27" t="s">
        <v>1094</v>
      </c>
      <c r="E753" s="28" cm="1">
        <f ca="1" t="array" ref="E753">SUMPRODUCT(--ISNUMBER(SEARCH(MID(C753,ROW(INDIRECT("1:"&amp;LEN(C753))),1),全球排名!D751)))</f>
        <v>21</v>
      </c>
      <c r="F753" s="29" t="s">
        <v>12339</v>
      </c>
      <c r="G753" s="29" t="s">
        <v>617</v>
      </c>
      <c r="H753" s="30" t="s">
        <v>11571</v>
      </c>
      <c r="I753" s="30" t="s">
        <v>7183</v>
      </c>
      <c r="J753" s="30" t="s">
        <v>11568</v>
      </c>
      <c r="K753" s="30">
        <v>5</v>
      </c>
      <c r="L753" s="30" t="s">
        <v>11573</v>
      </c>
      <c r="M753" s="38">
        <v>14.2</v>
      </c>
      <c r="N753" s="3" t="s">
        <v>11949</v>
      </c>
      <c r="O753" s="38">
        <v>52.3</v>
      </c>
      <c r="P753" s="3" t="s">
        <v>11595</v>
      </c>
      <c r="Q753" s="38">
        <v>5.3</v>
      </c>
      <c r="R753" s="3" t="s">
        <v>11619</v>
      </c>
      <c r="S753" s="38">
        <v>9.8</v>
      </c>
      <c r="T753" s="3" t="s">
        <v>11619</v>
      </c>
      <c r="U753" s="38">
        <v>2.9</v>
      </c>
      <c r="V753" s="3" t="s">
        <v>11619</v>
      </c>
      <c r="W753" s="38">
        <v>1.3</v>
      </c>
      <c r="X753" s="3" t="s">
        <v>11619</v>
      </c>
      <c r="Y753" s="38">
        <v>5.2</v>
      </c>
      <c r="Z753" s="3" t="s">
        <v>11619</v>
      </c>
      <c r="AA753" s="3">
        <v>14.6</v>
      </c>
      <c r="AB753" s="3" t="s">
        <v>12068</v>
      </c>
      <c r="AC753" s="3">
        <v>4.9</v>
      </c>
      <c r="AD753" s="3" t="s">
        <v>11619</v>
      </c>
      <c r="AE753" s="45" t="s">
        <v>12595</v>
      </c>
    </row>
    <row r="754" ht="29.1" customHeight="1" spans="1:31">
      <c r="A754" s="26" t="s">
        <v>12533</v>
      </c>
      <c r="B754" s="27" t="s">
        <v>1094</v>
      </c>
      <c r="C754" s="28" t="s">
        <v>10380</v>
      </c>
      <c r="D754" s="27" t="s">
        <v>1094</v>
      </c>
      <c r="E754" s="28" cm="1">
        <f ca="1" t="array" ref="E754">SUMPRODUCT(--ISNUMBER(SEARCH(MID(C754,ROW(INDIRECT("1:"&amp;LEN(C754))),1),全球排名!D752)))</f>
        <v>31</v>
      </c>
      <c r="F754" s="29" t="s">
        <v>11570</v>
      </c>
      <c r="G754" s="29" t="s">
        <v>36</v>
      </c>
      <c r="H754" s="30" t="s">
        <v>11592</v>
      </c>
      <c r="I754" s="30" t="s">
        <v>7183</v>
      </c>
      <c r="J754" s="30" t="s">
        <v>7220</v>
      </c>
      <c r="K754" s="30">
        <v>3</v>
      </c>
      <c r="L754" s="30" t="s">
        <v>11573</v>
      </c>
      <c r="M754" s="38">
        <v>9.2</v>
      </c>
      <c r="N754" s="3" t="s">
        <v>11949</v>
      </c>
      <c r="O754" s="38">
        <v>9.4</v>
      </c>
      <c r="P754" s="3" t="s">
        <v>11949</v>
      </c>
      <c r="Q754" s="38">
        <v>8.4</v>
      </c>
      <c r="R754" s="3" t="s">
        <v>11619</v>
      </c>
      <c r="S754" s="38">
        <v>10.8</v>
      </c>
      <c r="T754" s="3" t="s">
        <v>11619</v>
      </c>
      <c r="U754" s="38">
        <v>48.4</v>
      </c>
      <c r="V754" s="3" t="s">
        <v>11931</v>
      </c>
      <c r="W754" s="38">
        <v>75.8</v>
      </c>
      <c r="X754" s="3" t="s">
        <v>854</v>
      </c>
      <c r="Y754" s="38">
        <v>24.8</v>
      </c>
      <c r="Z754" s="3" t="s">
        <v>12197</v>
      </c>
      <c r="AA754" s="3">
        <v>8.9</v>
      </c>
      <c r="AB754" s="3" t="s">
        <v>11619</v>
      </c>
      <c r="AC754" s="3">
        <v>21.6</v>
      </c>
      <c r="AD754" s="3" t="s">
        <v>12009</v>
      </c>
      <c r="AE754" s="45" t="s">
        <v>12595</v>
      </c>
    </row>
    <row r="755" ht="29.1" customHeight="1" spans="1:31">
      <c r="A755" s="26" t="s">
        <v>12454</v>
      </c>
      <c r="B755" s="27" t="s">
        <v>499</v>
      </c>
      <c r="C755" s="28" t="s">
        <v>12655</v>
      </c>
      <c r="D755" s="27" t="s">
        <v>499</v>
      </c>
      <c r="E755" s="28" cm="1">
        <f ca="1" t="array" ref="E755">SUMPRODUCT(--ISNUMBER(SEARCH(MID(C755,ROW(INDIRECT("1:"&amp;LEN(C755))),1),全球排名!D753)))</f>
        <v>16</v>
      </c>
      <c r="F755" s="29" t="s">
        <v>12578</v>
      </c>
      <c r="G755" s="29" t="s">
        <v>12579</v>
      </c>
      <c r="H755" s="30" t="s">
        <v>11624</v>
      </c>
      <c r="I755" s="30" t="s">
        <v>11587</v>
      </c>
      <c r="J755" s="30" t="s">
        <v>7220</v>
      </c>
      <c r="K755" s="30">
        <v>2</v>
      </c>
      <c r="L755" s="30" t="s">
        <v>11569</v>
      </c>
      <c r="M755" s="38">
        <v>12.8</v>
      </c>
      <c r="N755" s="3" t="s">
        <v>11949</v>
      </c>
      <c r="O755" s="38">
        <v>8</v>
      </c>
      <c r="P755" s="3" t="s">
        <v>11949</v>
      </c>
      <c r="Q755" s="38">
        <v>31.7</v>
      </c>
      <c r="R755" s="3" t="s">
        <v>12466</v>
      </c>
      <c r="S755" s="38">
        <v>3</v>
      </c>
      <c r="T755" s="3" t="s">
        <v>11619</v>
      </c>
      <c r="U755" s="38">
        <v>100</v>
      </c>
      <c r="V755" s="3" t="s">
        <v>12079</v>
      </c>
      <c r="W755" s="38">
        <v>31</v>
      </c>
      <c r="X755" s="3" t="s">
        <v>12358</v>
      </c>
      <c r="Y755" s="38">
        <v>1</v>
      </c>
      <c r="Z755" s="3" t="s">
        <v>11619</v>
      </c>
      <c r="AA755" s="3">
        <v>8.3</v>
      </c>
      <c r="AB755" s="3" t="s">
        <v>11619</v>
      </c>
      <c r="AC755" s="3">
        <v>1</v>
      </c>
      <c r="AD755" s="3" t="s">
        <v>11619</v>
      </c>
      <c r="AE755" s="45" t="s">
        <v>12595</v>
      </c>
    </row>
    <row r="756" ht="29.1" customHeight="1" spans="1:31">
      <c r="A756" s="26" t="s">
        <v>10137</v>
      </c>
      <c r="B756" s="27" t="s">
        <v>499</v>
      </c>
      <c r="C756" s="28" t="s">
        <v>12656</v>
      </c>
      <c r="D756" s="27" t="s">
        <v>499</v>
      </c>
      <c r="E756" s="28" cm="1">
        <f ca="1" t="array" ref="E756">SUMPRODUCT(--ISNUMBER(SEARCH(MID(C756,ROW(INDIRECT("1:"&amp;LEN(C756))),1),全球排名!D754)))</f>
        <v>38</v>
      </c>
      <c r="F756" s="29" t="s">
        <v>12243</v>
      </c>
      <c r="G756" s="29" t="s">
        <v>1068</v>
      </c>
      <c r="H756" s="30" t="s">
        <v>11571</v>
      </c>
      <c r="I756" s="30" t="s">
        <v>11587</v>
      </c>
      <c r="J756" s="30" t="s">
        <v>11568</v>
      </c>
      <c r="K756" s="30"/>
      <c r="L756" s="30" t="s">
        <v>11573</v>
      </c>
      <c r="M756" s="38">
        <v>7</v>
      </c>
      <c r="N756" s="3" t="s">
        <v>11949</v>
      </c>
      <c r="O756" s="38">
        <v>6.2</v>
      </c>
      <c r="P756" s="3" t="s">
        <v>11949</v>
      </c>
      <c r="Q756" s="38">
        <v>1.4</v>
      </c>
      <c r="R756" s="3" t="s">
        <v>11619</v>
      </c>
      <c r="S756" s="38">
        <v>59.2</v>
      </c>
      <c r="T756" s="3" t="s">
        <v>821</v>
      </c>
      <c r="U756" s="38" t="s">
        <v>10137</v>
      </c>
      <c r="V756" s="3" t="s">
        <v>10137</v>
      </c>
      <c r="W756" s="38" t="s">
        <v>10137</v>
      </c>
      <c r="X756" s="3" t="s">
        <v>10137</v>
      </c>
      <c r="Y756" s="38">
        <v>8.1</v>
      </c>
      <c r="Z756" s="3" t="s">
        <v>11619</v>
      </c>
      <c r="AA756" s="3">
        <v>10</v>
      </c>
      <c r="AB756" s="3" t="s">
        <v>11619</v>
      </c>
      <c r="AC756" s="3" t="s">
        <v>10137</v>
      </c>
      <c r="AD756" s="3" t="s">
        <v>10137</v>
      </c>
      <c r="AE756" s="45" t="s">
        <v>12595</v>
      </c>
    </row>
    <row r="757" ht="29.1" customHeight="1" spans="1:31">
      <c r="A757" s="26" t="s">
        <v>12533</v>
      </c>
      <c r="B757" s="27" t="s">
        <v>499</v>
      </c>
      <c r="C757" s="28" t="s">
        <v>498</v>
      </c>
      <c r="D757" s="27" t="s">
        <v>499</v>
      </c>
      <c r="E757" s="28" cm="1">
        <f ca="1" t="array" ref="E757">SUMPRODUCT(--ISNUMBER(SEARCH(MID(C757,ROW(INDIRECT("1:"&amp;LEN(C757))),1),全球排名!D755)))</f>
        <v>19</v>
      </c>
      <c r="F757" s="29" t="s">
        <v>12168</v>
      </c>
      <c r="G757" s="29" t="s">
        <v>497</v>
      </c>
      <c r="H757" s="30" t="s">
        <v>11592</v>
      </c>
      <c r="I757" s="30" t="s">
        <v>7183</v>
      </c>
      <c r="J757" s="30" t="s">
        <v>11568</v>
      </c>
      <c r="K757" s="30">
        <v>4</v>
      </c>
      <c r="L757" s="30" t="s">
        <v>11573</v>
      </c>
      <c r="M757" s="38">
        <v>24.3</v>
      </c>
      <c r="N757" s="3" t="s">
        <v>11811</v>
      </c>
      <c r="O757" s="38">
        <v>21.8</v>
      </c>
      <c r="P757" s="3" t="s">
        <v>11693</v>
      </c>
      <c r="Q757" s="38">
        <v>6.2</v>
      </c>
      <c r="R757" s="3" t="s">
        <v>11619</v>
      </c>
      <c r="S757" s="38">
        <v>2.5</v>
      </c>
      <c r="T757" s="3" t="s">
        <v>11619</v>
      </c>
      <c r="U757" s="38">
        <v>4.8</v>
      </c>
      <c r="V757" s="3" t="s">
        <v>11619</v>
      </c>
      <c r="W757" s="38">
        <v>1.3</v>
      </c>
      <c r="X757" s="3" t="s">
        <v>11619</v>
      </c>
      <c r="Y757" s="38">
        <v>5.2</v>
      </c>
      <c r="Z757" s="3" t="s">
        <v>11619</v>
      </c>
      <c r="AA757" s="3">
        <v>19.3</v>
      </c>
      <c r="AB757" s="3" t="s">
        <v>11665</v>
      </c>
      <c r="AC757" s="3">
        <v>51.5</v>
      </c>
      <c r="AD757" s="3" t="s">
        <v>10130</v>
      </c>
      <c r="AE757" s="45" t="s">
        <v>12595</v>
      </c>
    </row>
    <row r="758" ht="29.1" customHeight="1" spans="1:31">
      <c r="A758" s="26" t="s">
        <v>12533</v>
      </c>
      <c r="B758" s="27" t="s">
        <v>499</v>
      </c>
      <c r="C758" s="28" t="s">
        <v>1239</v>
      </c>
      <c r="D758" s="27" t="s">
        <v>499</v>
      </c>
      <c r="E758" s="28" cm="1">
        <f ca="1" t="array" ref="E758">SUMPRODUCT(--ISNUMBER(SEARCH(MID(C758,ROW(INDIRECT("1:"&amp;LEN(C758))),1),全球排名!D756)))</f>
        <v>21</v>
      </c>
      <c r="F758" s="29" t="s">
        <v>11570</v>
      </c>
      <c r="G758" s="29" t="s">
        <v>36</v>
      </c>
      <c r="H758" s="30" t="s">
        <v>11571</v>
      </c>
      <c r="I758" s="30" t="s">
        <v>7183</v>
      </c>
      <c r="J758" s="30" t="s">
        <v>11568</v>
      </c>
      <c r="K758" s="30">
        <v>3</v>
      </c>
      <c r="L758" s="30" t="s">
        <v>11573</v>
      </c>
      <c r="M758" s="38">
        <v>9.9</v>
      </c>
      <c r="N758" s="3" t="s">
        <v>11949</v>
      </c>
      <c r="O758" s="38">
        <v>6.8</v>
      </c>
      <c r="P758" s="3" t="s">
        <v>11949</v>
      </c>
      <c r="Q758" s="38">
        <v>8.4</v>
      </c>
      <c r="R758" s="3" t="s">
        <v>11619</v>
      </c>
      <c r="S758" s="38">
        <v>14.5</v>
      </c>
      <c r="T758" s="3" t="s">
        <v>11917</v>
      </c>
      <c r="U758" s="38">
        <v>48.1</v>
      </c>
      <c r="V758" s="3" t="s">
        <v>11866</v>
      </c>
      <c r="W758" s="38">
        <v>24.4</v>
      </c>
      <c r="X758" s="3" t="s">
        <v>1292</v>
      </c>
      <c r="Y758" s="38">
        <v>56.2</v>
      </c>
      <c r="Z758" s="3" t="s">
        <v>11766</v>
      </c>
      <c r="AA758" s="3">
        <v>10.4</v>
      </c>
      <c r="AB758" s="3" t="s">
        <v>11619</v>
      </c>
      <c r="AC758" s="3">
        <v>24.4</v>
      </c>
      <c r="AD758" s="3" t="s">
        <v>12060</v>
      </c>
      <c r="AE758" s="45" t="s">
        <v>12595</v>
      </c>
    </row>
    <row r="759" ht="29.1" customHeight="1" spans="1:31">
      <c r="A759" s="26" t="s">
        <v>12562</v>
      </c>
      <c r="B759" s="27" t="s">
        <v>499</v>
      </c>
      <c r="C759" s="28" t="s">
        <v>1466</v>
      </c>
      <c r="D759" s="27" t="s">
        <v>499</v>
      </c>
      <c r="E759" s="28" cm="1">
        <f ca="1" t="array" ref="E759">SUMPRODUCT(--ISNUMBER(SEARCH(MID(C759,ROW(INDIRECT("1:"&amp;LEN(C759))),1),全球排名!D757)))</f>
        <v>23</v>
      </c>
      <c r="F759" s="29" t="s">
        <v>12657</v>
      </c>
      <c r="G759" s="29" t="s">
        <v>1465</v>
      </c>
      <c r="H759" s="30" t="s">
        <v>11567</v>
      </c>
      <c r="I759" s="30" t="s">
        <v>7183</v>
      </c>
      <c r="J759" s="30" t="s">
        <v>11568</v>
      </c>
      <c r="K759" s="30">
        <v>5</v>
      </c>
      <c r="L759" s="30" t="s">
        <v>11573</v>
      </c>
      <c r="M759" s="38">
        <v>11.4</v>
      </c>
      <c r="N759" s="3" t="s">
        <v>11949</v>
      </c>
      <c r="O759" s="38">
        <v>28.2</v>
      </c>
      <c r="P759" s="3" t="s">
        <v>12343</v>
      </c>
      <c r="Q759" s="38">
        <v>19.7</v>
      </c>
      <c r="R759" s="3" t="s">
        <v>12658</v>
      </c>
      <c r="S759" s="38">
        <v>2.9</v>
      </c>
      <c r="T759" s="3" t="s">
        <v>11619</v>
      </c>
      <c r="U759" s="38">
        <v>16.4</v>
      </c>
      <c r="V759" s="3" t="s">
        <v>12558</v>
      </c>
      <c r="W759" s="38">
        <v>59.9</v>
      </c>
      <c r="X759" s="3" t="s">
        <v>11878</v>
      </c>
      <c r="Y759" s="38">
        <v>1.4</v>
      </c>
      <c r="Z759" s="3" t="s">
        <v>11619</v>
      </c>
      <c r="AA759" s="3">
        <v>18.5</v>
      </c>
      <c r="AB759" s="3" t="s">
        <v>12443</v>
      </c>
      <c r="AC759" s="3">
        <v>15.2</v>
      </c>
      <c r="AD759" s="3" t="s">
        <v>12511</v>
      </c>
      <c r="AE759" s="45" t="s">
        <v>12595</v>
      </c>
    </row>
    <row r="760" ht="29.1" customHeight="1" spans="1:31">
      <c r="A760" s="26" t="s">
        <v>12446</v>
      </c>
      <c r="B760" s="27" t="s">
        <v>499</v>
      </c>
      <c r="C760" s="28" t="s">
        <v>12659</v>
      </c>
      <c r="D760" s="27" t="s">
        <v>499</v>
      </c>
      <c r="E760" s="28" cm="1">
        <f ca="1" t="array" ref="E760">SUMPRODUCT(--ISNUMBER(SEARCH(MID(C760,ROW(INDIRECT("1:"&amp;LEN(C760))),1),全球排名!D758)))</f>
        <v>33</v>
      </c>
      <c r="F760" s="29" t="s">
        <v>8311</v>
      </c>
      <c r="G760" s="29" t="s">
        <v>96</v>
      </c>
      <c r="H760" s="30" t="s">
        <v>11571</v>
      </c>
      <c r="I760" s="30" t="s">
        <v>7183</v>
      </c>
      <c r="J760" s="30" t="s">
        <v>11568</v>
      </c>
      <c r="K760" s="30">
        <v>5</v>
      </c>
      <c r="L760" s="30" t="s">
        <v>11573</v>
      </c>
      <c r="M760" s="38">
        <v>11</v>
      </c>
      <c r="N760" s="3" t="s">
        <v>11949</v>
      </c>
      <c r="O760" s="38">
        <v>14.5</v>
      </c>
      <c r="P760" s="3" t="s">
        <v>12318</v>
      </c>
      <c r="Q760" s="38">
        <v>58.8</v>
      </c>
      <c r="R760" s="3" t="s">
        <v>2168</v>
      </c>
      <c r="S760" s="38">
        <v>6.3</v>
      </c>
      <c r="T760" s="3" t="s">
        <v>11619</v>
      </c>
      <c r="U760" s="38" t="s">
        <v>10137</v>
      </c>
      <c r="V760" s="3" t="s">
        <v>10137</v>
      </c>
      <c r="W760" s="38">
        <v>26.8</v>
      </c>
      <c r="X760" s="3" t="s">
        <v>12209</v>
      </c>
      <c r="Y760" s="38">
        <v>20.2</v>
      </c>
      <c r="Z760" s="3" t="s">
        <v>12211</v>
      </c>
      <c r="AA760" s="3">
        <v>12</v>
      </c>
      <c r="AB760" s="3" t="s">
        <v>11619</v>
      </c>
      <c r="AC760" s="3">
        <v>4.8</v>
      </c>
      <c r="AD760" s="3" t="s">
        <v>11619</v>
      </c>
      <c r="AE760" s="45" t="s">
        <v>12595</v>
      </c>
    </row>
    <row r="761" ht="29.1" customHeight="1" spans="1:31">
      <c r="A761" s="26" t="s">
        <v>12454</v>
      </c>
      <c r="B761" s="27" t="s">
        <v>499</v>
      </c>
      <c r="C761" s="28" t="s">
        <v>12660</v>
      </c>
      <c r="D761" s="27" t="s">
        <v>499</v>
      </c>
      <c r="E761" s="28" cm="1">
        <f ca="1" t="array" ref="E761">SUMPRODUCT(--ISNUMBER(SEARCH(MID(C761,ROW(INDIRECT("1:"&amp;LEN(C761))),1),全球排名!D759)))</f>
        <v>25</v>
      </c>
      <c r="F761" s="29" t="s">
        <v>7183</v>
      </c>
      <c r="G761" s="29" t="s">
        <v>874</v>
      </c>
      <c r="H761" s="30" t="s">
        <v>11571</v>
      </c>
      <c r="I761" s="30" t="s">
        <v>11587</v>
      </c>
      <c r="J761" s="30" t="s">
        <v>7103</v>
      </c>
      <c r="K761" s="30">
        <v>5</v>
      </c>
      <c r="L761" s="30" t="s">
        <v>11569</v>
      </c>
      <c r="M761" s="38">
        <v>14</v>
      </c>
      <c r="N761" s="3" t="s">
        <v>11949</v>
      </c>
      <c r="O761" s="38">
        <v>43.7</v>
      </c>
      <c r="P761" s="3" t="s">
        <v>12162</v>
      </c>
      <c r="Q761" s="38">
        <v>31.2</v>
      </c>
      <c r="R761" s="3" t="s">
        <v>11925</v>
      </c>
      <c r="S761" s="38">
        <v>1.1</v>
      </c>
      <c r="T761" s="3" t="s">
        <v>11619</v>
      </c>
      <c r="U761" s="38">
        <v>11.3</v>
      </c>
      <c r="V761" s="3" t="s">
        <v>11619</v>
      </c>
      <c r="W761" s="38">
        <v>1.6</v>
      </c>
      <c r="X761" s="3" t="s">
        <v>11619</v>
      </c>
      <c r="Y761" s="38">
        <v>1</v>
      </c>
      <c r="Z761" s="3" t="s">
        <v>11619</v>
      </c>
      <c r="AA761" s="3">
        <v>18.8</v>
      </c>
      <c r="AB761" s="3" t="s">
        <v>11680</v>
      </c>
      <c r="AC761" s="3">
        <v>1</v>
      </c>
      <c r="AD761" s="3" t="s">
        <v>11619</v>
      </c>
      <c r="AE761" s="45" t="s">
        <v>12595</v>
      </c>
    </row>
    <row r="762" ht="29.1" customHeight="1" spans="1:31">
      <c r="A762" s="26" t="s">
        <v>12517</v>
      </c>
      <c r="B762" s="27" t="s">
        <v>499</v>
      </c>
      <c r="C762" s="28" t="s">
        <v>10470</v>
      </c>
      <c r="D762" s="27" t="s">
        <v>499</v>
      </c>
      <c r="E762" s="28" cm="1">
        <f ca="1" t="array" ref="E762">SUMPRODUCT(--ISNUMBER(SEARCH(MID(C762,ROW(INDIRECT("1:"&amp;LEN(C762))),1),全球排名!D760)))</f>
        <v>17</v>
      </c>
      <c r="F762" s="29" t="s">
        <v>7026</v>
      </c>
      <c r="G762" s="29" t="s">
        <v>74</v>
      </c>
      <c r="H762" s="30" t="s">
        <v>11592</v>
      </c>
      <c r="I762" s="30" t="s">
        <v>11572</v>
      </c>
      <c r="J762" s="30" t="s">
        <v>7220</v>
      </c>
      <c r="K762" s="30">
        <v>4</v>
      </c>
      <c r="L762" s="30" t="s">
        <v>11573</v>
      </c>
      <c r="M762" s="38">
        <v>17.3</v>
      </c>
      <c r="N762" s="3" t="s">
        <v>12467</v>
      </c>
      <c r="O762" s="38">
        <v>11.8</v>
      </c>
      <c r="P762" s="3" t="s">
        <v>11949</v>
      </c>
      <c r="Q762" s="38">
        <v>1.6</v>
      </c>
      <c r="R762" s="3" t="s">
        <v>11619</v>
      </c>
      <c r="S762" s="38">
        <v>16.3</v>
      </c>
      <c r="T762" s="3" t="s">
        <v>12644</v>
      </c>
      <c r="U762" s="38">
        <v>37.1</v>
      </c>
      <c r="V762" s="3" t="s">
        <v>11665</v>
      </c>
      <c r="W762" s="38">
        <v>11.6</v>
      </c>
      <c r="X762" s="3" t="s">
        <v>11936</v>
      </c>
      <c r="Y762" s="38">
        <v>19.7</v>
      </c>
      <c r="Z762" s="3" t="s">
        <v>12188</v>
      </c>
      <c r="AA762" s="3">
        <v>14.8</v>
      </c>
      <c r="AB762" s="3" t="s">
        <v>12289</v>
      </c>
      <c r="AC762" s="3">
        <v>27.3</v>
      </c>
      <c r="AD762" s="3" t="s">
        <v>12661</v>
      </c>
      <c r="AE762" s="45" t="s">
        <v>12595</v>
      </c>
    </row>
    <row r="763" ht="29.1" customHeight="1" spans="1:31">
      <c r="A763" s="26" t="s">
        <v>493</v>
      </c>
      <c r="B763" s="27" t="s">
        <v>499</v>
      </c>
      <c r="C763" s="28" t="s">
        <v>6717</v>
      </c>
      <c r="D763" s="27" t="s">
        <v>499</v>
      </c>
      <c r="E763" s="28" cm="1">
        <f ca="1" t="array" ref="E763">SUMPRODUCT(--ISNUMBER(SEARCH(MID(C763,ROW(INDIRECT("1:"&amp;LEN(C763))),1),全球排名!D761)))</f>
        <v>17</v>
      </c>
      <c r="F763" s="29" t="s">
        <v>7021</v>
      </c>
      <c r="G763" s="29" t="s">
        <v>642</v>
      </c>
      <c r="H763" s="30" t="s">
        <v>11567</v>
      </c>
      <c r="I763" s="30" t="s">
        <v>11572</v>
      </c>
      <c r="J763" s="30" t="s">
        <v>11568</v>
      </c>
      <c r="K763" s="30">
        <v>5</v>
      </c>
      <c r="L763" s="30" t="s">
        <v>11573</v>
      </c>
      <c r="M763" s="38">
        <v>8.1</v>
      </c>
      <c r="N763" s="3" t="s">
        <v>11949</v>
      </c>
      <c r="O763" s="38">
        <v>25</v>
      </c>
      <c r="P763" s="3" t="s">
        <v>12257</v>
      </c>
      <c r="Q763" s="38">
        <v>2.4</v>
      </c>
      <c r="R763" s="3" t="s">
        <v>11619</v>
      </c>
      <c r="S763" s="38">
        <v>25</v>
      </c>
      <c r="T763" s="3" t="s">
        <v>12013</v>
      </c>
      <c r="U763" s="38">
        <v>2</v>
      </c>
      <c r="V763" s="3" t="s">
        <v>11619</v>
      </c>
      <c r="W763" s="38">
        <v>3.5</v>
      </c>
      <c r="X763" s="3" t="s">
        <v>11619</v>
      </c>
      <c r="Y763" s="38">
        <v>1.1</v>
      </c>
      <c r="Z763" s="3" t="s">
        <v>11619</v>
      </c>
      <c r="AA763" s="3">
        <v>70.5</v>
      </c>
      <c r="AB763" s="3" t="s">
        <v>315</v>
      </c>
      <c r="AC763" s="3">
        <v>10.5</v>
      </c>
      <c r="AD763" s="3" t="s">
        <v>12344</v>
      </c>
      <c r="AE763" s="45" t="s">
        <v>12595</v>
      </c>
    </row>
    <row r="764" ht="29.1" customHeight="1" spans="1:31">
      <c r="A764" s="26" t="s">
        <v>12477</v>
      </c>
      <c r="B764" s="27" t="s">
        <v>499</v>
      </c>
      <c r="C764" s="28" t="s">
        <v>2213</v>
      </c>
      <c r="D764" s="27" t="s">
        <v>499</v>
      </c>
      <c r="E764" s="28" cm="1">
        <f ca="1" t="array" ref="E764">SUMPRODUCT(--ISNUMBER(SEARCH(MID(C764,ROW(INDIRECT("1:"&amp;LEN(C764))),1),全球排名!D762)))</f>
        <v>18</v>
      </c>
      <c r="F764" s="29" t="s">
        <v>11705</v>
      </c>
      <c r="G764" s="29" t="s">
        <v>385</v>
      </c>
      <c r="H764" s="30" t="s">
        <v>11571</v>
      </c>
      <c r="I764" s="30" t="s">
        <v>11572</v>
      </c>
      <c r="J764" s="30" t="s">
        <v>11568</v>
      </c>
      <c r="K764" s="30">
        <v>3</v>
      </c>
      <c r="L764" s="30" t="s">
        <v>11569</v>
      </c>
      <c r="M764" s="38">
        <v>6.9</v>
      </c>
      <c r="N764" s="3" t="s">
        <v>11949</v>
      </c>
      <c r="O764" s="38">
        <v>2.5</v>
      </c>
      <c r="P764" s="3" t="s">
        <v>11949</v>
      </c>
      <c r="Q764" s="38">
        <v>57.8</v>
      </c>
      <c r="R764" s="3" t="s">
        <v>12121</v>
      </c>
      <c r="S764" s="38">
        <v>34.3</v>
      </c>
      <c r="T764" s="3" t="s">
        <v>12223</v>
      </c>
      <c r="U764" s="38">
        <v>2.5</v>
      </c>
      <c r="V764" s="3" t="s">
        <v>11619</v>
      </c>
      <c r="W764" s="38">
        <v>3.4</v>
      </c>
      <c r="X764" s="3" t="s">
        <v>11619</v>
      </c>
      <c r="Y764" s="38">
        <v>1.8</v>
      </c>
      <c r="Z764" s="3" t="s">
        <v>11619</v>
      </c>
      <c r="AA764" s="3">
        <v>6.9</v>
      </c>
      <c r="AB764" s="3" t="s">
        <v>11619</v>
      </c>
      <c r="AC764" s="3">
        <v>1.3</v>
      </c>
      <c r="AD764" s="3" t="s">
        <v>11619</v>
      </c>
      <c r="AE764" s="45" t="s">
        <v>12595</v>
      </c>
    </row>
    <row r="765" ht="29.1" customHeight="1" spans="1:31">
      <c r="A765" s="26" t="s">
        <v>12533</v>
      </c>
      <c r="B765" s="27" t="s">
        <v>499</v>
      </c>
      <c r="C765" s="28" t="s">
        <v>2252</v>
      </c>
      <c r="D765" s="27" t="s">
        <v>499</v>
      </c>
      <c r="E765" s="28" cm="1">
        <f ca="1" t="array" ref="E765">SUMPRODUCT(--ISNUMBER(SEARCH(MID(C765,ROW(INDIRECT("1:"&amp;LEN(C765))),1),全球排名!D763)))</f>
        <v>16</v>
      </c>
      <c r="F765" s="29" t="s">
        <v>12662</v>
      </c>
      <c r="G765" s="29" t="s">
        <v>586</v>
      </c>
      <c r="H765" s="30" t="s">
        <v>11592</v>
      </c>
      <c r="I765" s="30" t="s">
        <v>11572</v>
      </c>
      <c r="J765" s="30" t="s">
        <v>11568</v>
      </c>
      <c r="K765" s="30">
        <v>5</v>
      </c>
      <c r="L765" s="30" t="s">
        <v>11573</v>
      </c>
      <c r="M765" s="38">
        <v>16.2</v>
      </c>
      <c r="N765" s="3" t="s">
        <v>12230</v>
      </c>
      <c r="O765" s="38">
        <v>4.7</v>
      </c>
      <c r="P765" s="3" t="s">
        <v>11949</v>
      </c>
      <c r="Q765" s="38">
        <v>23.8</v>
      </c>
      <c r="R765" s="3" t="s">
        <v>12439</v>
      </c>
      <c r="S765" s="38">
        <v>4.2</v>
      </c>
      <c r="T765" s="3" t="s">
        <v>11619</v>
      </c>
      <c r="U765" s="38">
        <v>1.5</v>
      </c>
      <c r="V765" s="3" t="s">
        <v>11619</v>
      </c>
      <c r="W765" s="38">
        <v>2.7</v>
      </c>
      <c r="X765" s="3" t="s">
        <v>11619</v>
      </c>
      <c r="Y765" s="38">
        <v>74.2</v>
      </c>
      <c r="Z765" s="3" t="s">
        <v>11642</v>
      </c>
      <c r="AA765" s="3">
        <v>44.8</v>
      </c>
      <c r="AB765" s="3" t="s">
        <v>11984</v>
      </c>
      <c r="AC765" s="3">
        <v>19.2</v>
      </c>
      <c r="AD765" s="3" t="s">
        <v>12126</v>
      </c>
      <c r="AE765" s="45" t="s">
        <v>12595</v>
      </c>
    </row>
    <row r="766" ht="29.1" customHeight="1" spans="1:31">
      <c r="A766" s="26" t="s">
        <v>12446</v>
      </c>
      <c r="B766" s="27" t="s">
        <v>499</v>
      </c>
      <c r="C766" s="28" t="s">
        <v>2302</v>
      </c>
      <c r="D766" s="27" t="s">
        <v>499</v>
      </c>
      <c r="E766" s="28" cm="1">
        <f ca="1" t="array" ref="E766">SUMPRODUCT(--ISNUMBER(SEARCH(MID(C766,ROW(INDIRECT("1:"&amp;LEN(C766))),1),全球排名!D764)))</f>
        <v>13</v>
      </c>
      <c r="F766" s="29" t="s">
        <v>11566</v>
      </c>
      <c r="G766" s="29" t="s">
        <v>40</v>
      </c>
      <c r="H766" s="30" t="s">
        <v>11571</v>
      </c>
      <c r="I766" s="30" t="s">
        <v>11572</v>
      </c>
      <c r="J766" s="30" t="s">
        <v>11568</v>
      </c>
      <c r="K766" s="30">
        <v>5</v>
      </c>
      <c r="L766" s="30" t="s">
        <v>11573</v>
      </c>
      <c r="M766" s="38">
        <v>7.8</v>
      </c>
      <c r="N766" s="3" t="s">
        <v>11949</v>
      </c>
      <c r="O766" s="38">
        <v>3.2</v>
      </c>
      <c r="P766" s="3" t="s">
        <v>11949</v>
      </c>
      <c r="Q766" s="38">
        <v>64.7</v>
      </c>
      <c r="R766" s="3" t="s">
        <v>1167</v>
      </c>
      <c r="S766" s="38">
        <v>12.3</v>
      </c>
      <c r="T766" s="3" t="s">
        <v>12530</v>
      </c>
      <c r="U766" s="38">
        <v>12.5</v>
      </c>
      <c r="V766" s="3" t="s">
        <v>11619</v>
      </c>
      <c r="W766" s="38">
        <v>4.8</v>
      </c>
      <c r="X766" s="3" t="s">
        <v>11619</v>
      </c>
      <c r="Y766" s="38">
        <v>41.9</v>
      </c>
      <c r="Z766" s="3" t="s">
        <v>11731</v>
      </c>
      <c r="AA766" s="3">
        <v>15.4</v>
      </c>
      <c r="AB766" s="3" t="s">
        <v>12188</v>
      </c>
      <c r="AC766" s="3">
        <v>6.4</v>
      </c>
      <c r="AD766" s="3" t="s">
        <v>11619</v>
      </c>
      <c r="AE766" s="45" t="s">
        <v>12595</v>
      </c>
    </row>
    <row r="767" ht="29.1" customHeight="1" spans="1:31">
      <c r="A767" s="26" t="s">
        <v>12533</v>
      </c>
      <c r="B767" s="27" t="s">
        <v>1011</v>
      </c>
      <c r="C767" s="28" t="s">
        <v>1012</v>
      </c>
      <c r="D767" s="27" t="s">
        <v>1011</v>
      </c>
      <c r="E767" s="28" cm="1">
        <f ca="1" t="array" ref="E767">SUMPRODUCT(--ISNUMBER(SEARCH(MID(C767,ROW(INDIRECT("1:"&amp;LEN(C767))),1),全球排名!D765)))</f>
        <v>19</v>
      </c>
      <c r="F767" s="29" t="s">
        <v>12370</v>
      </c>
      <c r="G767" s="29" t="s">
        <v>464</v>
      </c>
      <c r="H767" s="30" t="s">
        <v>11571</v>
      </c>
      <c r="I767" s="30" t="s">
        <v>11572</v>
      </c>
      <c r="J767" s="30" t="s">
        <v>11568</v>
      </c>
      <c r="K767" s="30">
        <v>4</v>
      </c>
      <c r="L767" s="30" t="s">
        <v>11573</v>
      </c>
      <c r="M767" s="38">
        <v>20.4</v>
      </c>
      <c r="N767" s="3" t="s">
        <v>11664</v>
      </c>
      <c r="O767" s="38">
        <v>22.7</v>
      </c>
      <c r="P767" s="3" t="s">
        <v>12149</v>
      </c>
      <c r="Q767" s="38">
        <v>10.1</v>
      </c>
      <c r="R767" s="3" t="s">
        <v>11619</v>
      </c>
      <c r="S767" s="38">
        <v>6</v>
      </c>
      <c r="T767" s="3" t="s">
        <v>11619</v>
      </c>
      <c r="U767" s="38">
        <v>3.2</v>
      </c>
      <c r="V767" s="3" t="s">
        <v>11619</v>
      </c>
      <c r="W767" s="38">
        <v>3.4</v>
      </c>
      <c r="X767" s="3" t="s">
        <v>11619</v>
      </c>
      <c r="Y767" s="38">
        <v>27</v>
      </c>
      <c r="Z767" s="3" t="s">
        <v>11912</v>
      </c>
      <c r="AA767" s="3">
        <v>13.8</v>
      </c>
      <c r="AB767" s="3" t="s">
        <v>11809</v>
      </c>
      <c r="AC767" s="3">
        <v>31.6</v>
      </c>
      <c r="AD767" s="3" t="s">
        <v>12324</v>
      </c>
      <c r="AE767" s="45" t="s">
        <v>12595</v>
      </c>
    </row>
    <row r="768" ht="29.1" customHeight="1" spans="1:31">
      <c r="A768" s="26" t="s">
        <v>12526</v>
      </c>
      <c r="B768" s="27" t="s">
        <v>1011</v>
      </c>
      <c r="C768" s="28" t="s">
        <v>1178</v>
      </c>
      <c r="D768" s="27" t="s">
        <v>1011</v>
      </c>
      <c r="E768" s="28" cm="1">
        <f ca="1" t="array" ref="E768">SUMPRODUCT(--ISNUMBER(SEARCH(MID(C768,ROW(INDIRECT("1:"&amp;LEN(C768))),1),全球排名!D766)))</f>
        <v>22</v>
      </c>
      <c r="F768" s="29" t="s">
        <v>12019</v>
      </c>
      <c r="G768" s="29" t="s">
        <v>653</v>
      </c>
      <c r="H768" s="30" t="s">
        <v>11592</v>
      </c>
      <c r="I768" s="30" t="s">
        <v>11572</v>
      </c>
      <c r="J768" s="30" t="s">
        <v>7220</v>
      </c>
      <c r="K768" s="30">
        <v>3</v>
      </c>
      <c r="L768" s="30" t="s">
        <v>11573</v>
      </c>
      <c r="M768" s="38">
        <v>12.8</v>
      </c>
      <c r="N768" s="3" t="s">
        <v>11949</v>
      </c>
      <c r="O768" s="38">
        <v>5.1</v>
      </c>
      <c r="P768" s="3" t="s">
        <v>11949</v>
      </c>
      <c r="Q768" s="38">
        <v>43</v>
      </c>
      <c r="R768" s="3" t="s">
        <v>12174</v>
      </c>
      <c r="S768" s="38">
        <v>2.2</v>
      </c>
      <c r="T768" s="3" t="s">
        <v>11619</v>
      </c>
      <c r="U768" s="38">
        <v>100</v>
      </c>
      <c r="V768" s="3" t="s">
        <v>11622</v>
      </c>
      <c r="W768" s="38">
        <v>10.2</v>
      </c>
      <c r="X768" s="3" t="s">
        <v>11619</v>
      </c>
      <c r="Y768" s="38">
        <v>7.8</v>
      </c>
      <c r="Z768" s="3" t="s">
        <v>11619</v>
      </c>
      <c r="AA768" s="3">
        <v>7.8</v>
      </c>
      <c r="AB768" s="3" t="s">
        <v>11619</v>
      </c>
      <c r="AC768" s="3">
        <v>1.1</v>
      </c>
      <c r="AD768" s="3" t="s">
        <v>11619</v>
      </c>
      <c r="AE768" s="45" t="s">
        <v>12595</v>
      </c>
    </row>
    <row r="769" ht="29.1" customHeight="1" spans="1:31">
      <c r="A769" s="26" t="s">
        <v>12562</v>
      </c>
      <c r="B769" s="27" t="s">
        <v>1011</v>
      </c>
      <c r="C769" s="28" t="s">
        <v>2705</v>
      </c>
      <c r="D769" s="27" t="s">
        <v>1011</v>
      </c>
      <c r="E769" s="28" cm="1">
        <f ca="1" t="array" ref="E769">SUMPRODUCT(--ISNUMBER(SEARCH(MID(C769,ROW(INDIRECT("1:"&amp;LEN(C769))),1),全球排名!D767)))</f>
        <v>22</v>
      </c>
      <c r="F769" s="29" t="s">
        <v>8311</v>
      </c>
      <c r="G769" s="29" t="s">
        <v>96</v>
      </c>
      <c r="H769" s="30" t="s">
        <v>11571</v>
      </c>
      <c r="I769" s="30" t="s">
        <v>11572</v>
      </c>
      <c r="J769" s="30" t="s">
        <v>7220</v>
      </c>
      <c r="K769" s="30">
        <v>5</v>
      </c>
      <c r="L769" s="30" t="s">
        <v>11573</v>
      </c>
      <c r="M769" s="38">
        <v>14</v>
      </c>
      <c r="N769" s="3" t="s">
        <v>11949</v>
      </c>
      <c r="O769" s="38">
        <v>7.5</v>
      </c>
      <c r="P769" s="3" t="s">
        <v>11949</v>
      </c>
      <c r="Q769" s="38">
        <v>5.5</v>
      </c>
      <c r="R769" s="3" t="s">
        <v>11619</v>
      </c>
      <c r="S769" s="38">
        <v>31.1</v>
      </c>
      <c r="T769" s="3" t="s">
        <v>11726</v>
      </c>
      <c r="U769" s="38">
        <v>16.8</v>
      </c>
      <c r="V769" s="3" t="s">
        <v>12311</v>
      </c>
      <c r="W769" s="38">
        <v>22.6</v>
      </c>
      <c r="X769" s="3" t="s">
        <v>12012</v>
      </c>
      <c r="Y769" s="38">
        <v>16.2</v>
      </c>
      <c r="Z769" s="3" t="s">
        <v>12306</v>
      </c>
      <c r="AA769" s="3">
        <v>9.1</v>
      </c>
      <c r="AB769" s="3" t="s">
        <v>11619</v>
      </c>
      <c r="AC769" s="3">
        <v>6.1</v>
      </c>
      <c r="AD769" s="3" t="s">
        <v>11619</v>
      </c>
      <c r="AE769" s="45" t="s">
        <v>12595</v>
      </c>
    </row>
    <row r="770" ht="29.1" customHeight="1" spans="1:31">
      <c r="A770" s="26" t="s">
        <v>12457</v>
      </c>
      <c r="B770" s="27" t="s">
        <v>1011</v>
      </c>
      <c r="C770" s="28" t="s">
        <v>12663</v>
      </c>
      <c r="D770" s="27" t="s">
        <v>1011</v>
      </c>
      <c r="E770" s="28" cm="1">
        <f ca="1" t="array" ref="E770">SUMPRODUCT(--ISNUMBER(SEARCH(MID(C770,ROW(INDIRECT("1:"&amp;LEN(C770))),1),全球排名!D768)))</f>
        <v>15</v>
      </c>
      <c r="F770" s="29" t="s">
        <v>7188</v>
      </c>
      <c r="G770" s="29" t="s">
        <v>516</v>
      </c>
      <c r="H770" s="30" t="s">
        <v>11567</v>
      </c>
      <c r="I770" s="30" t="s">
        <v>7183</v>
      </c>
      <c r="J770" s="30" t="s">
        <v>7103</v>
      </c>
      <c r="K770" s="30">
        <v>4</v>
      </c>
      <c r="L770" s="30" t="s">
        <v>11569</v>
      </c>
      <c r="M770" s="38">
        <v>9.9</v>
      </c>
      <c r="N770" s="3" t="s">
        <v>11949</v>
      </c>
      <c r="O770" s="38">
        <v>10.7</v>
      </c>
      <c r="P770" s="3" t="s">
        <v>11949</v>
      </c>
      <c r="Q770" s="38">
        <v>88.1</v>
      </c>
      <c r="R770" s="3" t="s">
        <v>11832</v>
      </c>
      <c r="S770" s="38">
        <v>1</v>
      </c>
      <c r="T770" s="3" t="s">
        <v>11619</v>
      </c>
      <c r="U770" s="38">
        <v>5.7</v>
      </c>
      <c r="V770" s="3" t="s">
        <v>11619</v>
      </c>
      <c r="W770" s="38">
        <v>26.3</v>
      </c>
      <c r="X770" s="3" t="s">
        <v>12327</v>
      </c>
      <c r="Y770" s="38">
        <v>1</v>
      </c>
      <c r="Z770" s="3" t="s">
        <v>11619</v>
      </c>
      <c r="AA770" s="3">
        <v>8.7</v>
      </c>
      <c r="AB770" s="3" t="s">
        <v>11619</v>
      </c>
      <c r="AC770" s="3" t="s">
        <v>10137</v>
      </c>
      <c r="AD770" s="3" t="s">
        <v>10137</v>
      </c>
      <c r="AE770" s="45" t="s">
        <v>12595</v>
      </c>
    </row>
    <row r="771" ht="29.1" customHeight="1" spans="1:31">
      <c r="A771" s="26" t="s">
        <v>12446</v>
      </c>
      <c r="B771" s="27" t="s">
        <v>1011</v>
      </c>
      <c r="C771" s="28" t="s">
        <v>12664</v>
      </c>
      <c r="D771" s="27" t="s">
        <v>1011</v>
      </c>
      <c r="E771" s="28" cm="1">
        <f ca="1" t="array" ref="E771">SUMPRODUCT(--ISNUMBER(SEARCH(MID(C771,ROW(INDIRECT("1:"&amp;LEN(C771))),1),全球排名!D769)))</f>
        <v>17</v>
      </c>
      <c r="F771" s="29" t="s">
        <v>8311</v>
      </c>
      <c r="G771" s="29" t="s">
        <v>96</v>
      </c>
      <c r="H771" s="30" t="s">
        <v>11571</v>
      </c>
      <c r="I771" s="30" t="s">
        <v>11572</v>
      </c>
      <c r="J771" s="30" t="s">
        <v>7220</v>
      </c>
      <c r="K771" s="30">
        <v>5</v>
      </c>
      <c r="L771" s="30" t="s">
        <v>11573</v>
      </c>
      <c r="M771" s="38">
        <v>7.7</v>
      </c>
      <c r="N771" s="3" t="s">
        <v>11949</v>
      </c>
      <c r="O771" s="38">
        <v>3.2</v>
      </c>
      <c r="P771" s="3" t="s">
        <v>11949</v>
      </c>
      <c r="Q771" s="38">
        <v>79.4</v>
      </c>
      <c r="R771" s="3" t="s">
        <v>11610</v>
      </c>
      <c r="S771" s="38">
        <v>5.8</v>
      </c>
      <c r="T771" s="3" t="s">
        <v>11619</v>
      </c>
      <c r="U771" s="38" t="s">
        <v>10137</v>
      </c>
      <c r="V771" s="3" t="s">
        <v>10137</v>
      </c>
      <c r="W771" s="38">
        <v>14.7</v>
      </c>
      <c r="X771" s="3" t="s">
        <v>12492</v>
      </c>
      <c r="Y771" s="38">
        <v>47.6</v>
      </c>
      <c r="Z771" s="3" t="s">
        <v>12150</v>
      </c>
      <c r="AA771" s="3">
        <v>9.2</v>
      </c>
      <c r="AB771" s="3" t="s">
        <v>11619</v>
      </c>
      <c r="AC771" s="3">
        <v>2.8</v>
      </c>
      <c r="AD771" s="3" t="s">
        <v>11619</v>
      </c>
      <c r="AE771" s="45" t="s">
        <v>12595</v>
      </c>
    </row>
    <row r="772" ht="29.1" customHeight="1" spans="1:31">
      <c r="A772" s="26" t="s">
        <v>12526</v>
      </c>
      <c r="B772" s="27" t="s">
        <v>1011</v>
      </c>
      <c r="C772" s="28" t="s">
        <v>10540</v>
      </c>
      <c r="D772" s="27" t="s">
        <v>1011</v>
      </c>
      <c r="E772" s="28" cm="1">
        <f ca="1" t="array" ref="E772">SUMPRODUCT(--ISNUMBER(SEARCH(MID(C772,ROW(INDIRECT("1:"&amp;LEN(C772))),1),全球排名!D770)))</f>
        <v>26</v>
      </c>
      <c r="F772" s="29" t="s">
        <v>11797</v>
      </c>
      <c r="G772" s="29" t="s">
        <v>572</v>
      </c>
      <c r="H772" s="30" t="s">
        <v>11624</v>
      </c>
      <c r="I772" s="30" t="s">
        <v>11720</v>
      </c>
      <c r="J772" s="30" t="s">
        <v>10137</v>
      </c>
      <c r="K772" s="30">
        <v>3</v>
      </c>
      <c r="L772" s="30" t="s">
        <v>12288</v>
      </c>
      <c r="M772" s="38">
        <v>7.3</v>
      </c>
      <c r="N772" s="3" t="s">
        <v>11949</v>
      </c>
      <c r="O772" s="38">
        <v>13.8</v>
      </c>
      <c r="P772" s="3" t="s">
        <v>12519</v>
      </c>
      <c r="Q772" s="38">
        <v>49.1</v>
      </c>
      <c r="R772" s="3" t="s">
        <v>11903</v>
      </c>
      <c r="S772" s="38">
        <v>14.6</v>
      </c>
      <c r="T772" s="3" t="s">
        <v>12558</v>
      </c>
      <c r="U772" s="38">
        <v>5.7</v>
      </c>
      <c r="V772" s="3" t="s">
        <v>11619</v>
      </c>
      <c r="W772" s="38">
        <v>50.2</v>
      </c>
      <c r="X772" s="3" t="s">
        <v>2321</v>
      </c>
      <c r="Y772" s="38">
        <v>3</v>
      </c>
      <c r="Z772" s="3" t="s">
        <v>11619</v>
      </c>
      <c r="AA772" s="3">
        <v>10.4</v>
      </c>
      <c r="AB772" s="3" t="s">
        <v>11619</v>
      </c>
      <c r="AC772" s="3">
        <v>1.8</v>
      </c>
      <c r="AD772" s="3" t="s">
        <v>11619</v>
      </c>
      <c r="AE772" s="45" t="s">
        <v>12595</v>
      </c>
    </row>
    <row r="773" ht="29.1" customHeight="1" spans="1:31">
      <c r="A773" s="26" t="s">
        <v>12526</v>
      </c>
      <c r="B773" s="27" t="s">
        <v>1011</v>
      </c>
      <c r="C773" s="28" t="s">
        <v>2284</v>
      </c>
      <c r="D773" s="27" t="s">
        <v>1011</v>
      </c>
      <c r="E773" s="28" cm="1">
        <f ca="1" t="array" ref="E773">SUMPRODUCT(--ISNUMBER(SEARCH(MID(C773,ROW(INDIRECT("1:"&amp;LEN(C773))),1),全球排名!D771)))</f>
        <v>29</v>
      </c>
      <c r="F773" s="29" t="s">
        <v>11566</v>
      </c>
      <c r="G773" s="29" t="s">
        <v>40</v>
      </c>
      <c r="H773" s="30" t="s">
        <v>11571</v>
      </c>
      <c r="I773" s="30" t="s">
        <v>11572</v>
      </c>
      <c r="J773" s="30" t="s">
        <v>11568</v>
      </c>
      <c r="K773" s="30">
        <v>5</v>
      </c>
      <c r="L773" s="30" t="s">
        <v>11573</v>
      </c>
      <c r="M773" s="38">
        <v>6.7</v>
      </c>
      <c r="N773" s="3" t="s">
        <v>11949</v>
      </c>
      <c r="O773" s="38">
        <v>16.5</v>
      </c>
      <c r="P773" s="3" t="s">
        <v>11627</v>
      </c>
      <c r="Q773" s="38">
        <v>43.1</v>
      </c>
      <c r="R773" s="3" t="s">
        <v>11866</v>
      </c>
      <c r="S773" s="38">
        <v>13.7</v>
      </c>
      <c r="T773" s="3" t="s">
        <v>11762</v>
      </c>
      <c r="U773" s="38">
        <v>15.9</v>
      </c>
      <c r="V773" s="3" t="s">
        <v>12202</v>
      </c>
      <c r="W773" s="38">
        <v>3.2</v>
      </c>
      <c r="X773" s="3" t="s">
        <v>11619</v>
      </c>
      <c r="Y773" s="38">
        <v>39.2</v>
      </c>
      <c r="Z773" s="3" t="s">
        <v>12257</v>
      </c>
      <c r="AA773" s="3">
        <v>12.4</v>
      </c>
      <c r="AB773" s="3" t="s">
        <v>11619</v>
      </c>
      <c r="AC773" s="3">
        <v>12</v>
      </c>
      <c r="AD773" s="3" t="s">
        <v>12416</v>
      </c>
      <c r="AE773" s="45" t="s">
        <v>12595</v>
      </c>
    </row>
    <row r="774" ht="29.1" customHeight="1" spans="1:31">
      <c r="A774" s="26" t="s">
        <v>12533</v>
      </c>
      <c r="B774" s="27" t="s">
        <v>1810</v>
      </c>
      <c r="C774" s="28" t="s">
        <v>3103</v>
      </c>
      <c r="D774" s="27" t="s">
        <v>1810</v>
      </c>
      <c r="E774" s="28" cm="1">
        <f ca="1" t="array" ref="E774">SUMPRODUCT(--ISNUMBER(SEARCH(MID(C774,ROW(INDIRECT("1:"&amp;LEN(C774))),1),全球排名!D772)))</f>
        <v>16</v>
      </c>
      <c r="F774" s="29" t="s">
        <v>7021</v>
      </c>
      <c r="G774" s="29" t="s">
        <v>642</v>
      </c>
      <c r="H774" s="30" t="s">
        <v>11571</v>
      </c>
      <c r="I774" s="30" t="s">
        <v>11587</v>
      </c>
      <c r="J774" s="30" t="s">
        <v>11568</v>
      </c>
      <c r="K774" s="30">
        <v>2</v>
      </c>
      <c r="L774" s="30" t="s">
        <v>11569</v>
      </c>
      <c r="M774" s="38">
        <v>11.5</v>
      </c>
      <c r="N774" s="3" t="s">
        <v>11949</v>
      </c>
      <c r="O774" s="38">
        <v>43.4</v>
      </c>
      <c r="P774" s="3" t="s">
        <v>1248</v>
      </c>
      <c r="Q774" s="38">
        <v>21.1</v>
      </c>
      <c r="R774" s="3" t="s">
        <v>12385</v>
      </c>
      <c r="S774" s="38">
        <v>1.3</v>
      </c>
      <c r="T774" s="3" t="s">
        <v>11619</v>
      </c>
      <c r="U774" s="38">
        <v>34.1</v>
      </c>
      <c r="V774" s="3" t="s">
        <v>12327</v>
      </c>
      <c r="W774" s="38">
        <v>15.1</v>
      </c>
      <c r="X774" s="3" t="s">
        <v>11809</v>
      </c>
      <c r="Y774" s="38">
        <v>1.1</v>
      </c>
      <c r="Z774" s="3" t="s">
        <v>11619</v>
      </c>
      <c r="AA774" s="3">
        <v>8.1</v>
      </c>
      <c r="AB774" s="3" t="s">
        <v>11619</v>
      </c>
      <c r="AC774" s="3">
        <v>2.8</v>
      </c>
      <c r="AD774" s="3" t="s">
        <v>11619</v>
      </c>
      <c r="AE774" s="45" t="s">
        <v>12595</v>
      </c>
    </row>
    <row r="775" ht="29.1" customHeight="1" spans="1:31">
      <c r="A775" s="26" t="s">
        <v>12454</v>
      </c>
      <c r="B775" s="27" t="s">
        <v>1810</v>
      </c>
      <c r="C775" s="28" t="s">
        <v>2789</v>
      </c>
      <c r="D775" s="27" t="s">
        <v>1810</v>
      </c>
      <c r="E775" s="28" cm="1">
        <f ca="1" t="array" ref="E775">SUMPRODUCT(--ISNUMBER(SEARCH(MID(C775,ROW(INDIRECT("1:"&amp;LEN(C775))),1),全球排名!D773)))</f>
        <v>25</v>
      </c>
      <c r="F775" s="29" t="s">
        <v>12665</v>
      </c>
      <c r="G775" s="29" t="s">
        <v>2788</v>
      </c>
      <c r="H775" s="30" t="s">
        <v>11571</v>
      </c>
      <c r="I775" s="30" t="s">
        <v>11572</v>
      </c>
      <c r="J775" s="30" t="s">
        <v>7220</v>
      </c>
      <c r="K775" s="30">
        <v>5</v>
      </c>
      <c r="L775" s="30" t="s">
        <v>11573</v>
      </c>
      <c r="M775" s="38">
        <v>14.1</v>
      </c>
      <c r="N775" s="3" t="s">
        <v>11949</v>
      </c>
      <c r="O775" s="38">
        <v>5.2</v>
      </c>
      <c r="P775" s="3" t="s">
        <v>11949</v>
      </c>
      <c r="Q775" s="38">
        <v>55.8</v>
      </c>
      <c r="R775" s="3" t="s">
        <v>11943</v>
      </c>
      <c r="S775" s="38">
        <v>3.4</v>
      </c>
      <c r="T775" s="3" t="s">
        <v>11619</v>
      </c>
      <c r="U775" s="38">
        <v>4.1</v>
      </c>
      <c r="V775" s="3" t="s">
        <v>11619</v>
      </c>
      <c r="W775" s="38">
        <v>30.5</v>
      </c>
      <c r="X775" s="3" t="s">
        <v>12149</v>
      </c>
      <c r="Y775" s="38">
        <v>13</v>
      </c>
      <c r="Z775" s="3" t="s">
        <v>12353</v>
      </c>
      <c r="AA775" s="3">
        <v>32.8</v>
      </c>
      <c r="AB775" s="3" t="s">
        <v>12261</v>
      </c>
      <c r="AC775" s="3">
        <v>4.1</v>
      </c>
      <c r="AD775" s="3" t="s">
        <v>11619</v>
      </c>
      <c r="AE775" s="45" t="s">
        <v>12595</v>
      </c>
    </row>
    <row r="776" ht="29.1" customHeight="1" spans="1:31">
      <c r="A776" s="26" t="s">
        <v>12533</v>
      </c>
      <c r="B776" s="27" t="s">
        <v>1810</v>
      </c>
      <c r="C776" s="28" t="s">
        <v>2725</v>
      </c>
      <c r="D776" s="27" t="s">
        <v>1810</v>
      </c>
      <c r="E776" s="28" cm="1">
        <f ca="1" t="array" ref="E776">SUMPRODUCT(--ISNUMBER(SEARCH(MID(C776,ROW(INDIRECT("1:"&amp;LEN(C776))),1),全球排名!D774)))</f>
        <v>22</v>
      </c>
      <c r="F776" s="29" t="s">
        <v>11566</v>
      </c>
      <c r="G776" s="29" t="s">
        <v>40</v>
      </c>
      <c r="H776" s="30" t="s">
        <v>11567</v>
      </c>
      <c r="I776" s="30" t="s">
        <v>7183</v>
      </c>
      <c r="J776" s="30" t="s">
        <v>11568</v>
      </c>
      <c r="K776" s="30">
        <v>4</v>
      </c>
      <c r="L776" s="30" t="s">
        <v>11573</v>
      </c>
      <c r="M776" s="38">
        <v>11.1</v>
      </c>
      <c r="N776" s="3" t="s">
        <v>11949</v>
      </c>
      <c r="O776" s="38">
        <v>5.2</v>
      </c>
      <c r="P776" s="3" t="s">
        <v>11949</v>
      </c>
      <c r="Q776" s="38">
        <v>15.5</v>
      </c>
      <c r="R776" s="3" t="s">
        <v>11619</v>
      </c>
      <c r="S776" s="38">
        <v>19.3</v>
      </c>
      <c r="T776" s="3" t="s">
        <v>11999</v>
      </c>
      <c r="U776" s="38">
        <v>26.3</v>
      </c>
      <c r="V776" s="3" t="s">
        <v>12054</v>
      </c>
      <c r="W776" s="38">
        <v>46.8</v>
      </c>
      <c r="X776" s="3" t="s">
        <v>11891</v>
      </c>
      <c r="Y776" s="38">
        <v>2.2</v>
      </c>
      <c r="Z776" s="3" t="s">
        <v>11619</v>
      </c>
      <c r="AA776" s="3">
        <v>28.6</v>
      </c>
      <c r="AB776" s="3" t="s">
        <v>2046</v>
      </c>
      <c r="AC776" s="3">
        <v>15.4</v>
      </c>
      <c r="AD776" s="3" t="s">
        <v>12250</v>
      </c>
      <c r="AE776" s="45" t="s">
        <v>12595</v>
      </c>
    </row>
    <row r="777" ht="29.1" customHeight="1" spans="1:31">
      <c r="A777" s="26" t="s">
        <v>12454</v>
      </c>
      <c r="B777" s="27" t="s">
        <v>1810</v>
      </c>
      <c r="C777" s="28" t="s">
        <v>10535</v>
      </c>
      <c r="D777" s="27" t="s">
        <v>1810</v>
      </c>
      <c r="E777" s="28" cm="1">
        <f ca="1" t="array" ref="E777">SUMPRODUCT(--ISNUMBER(SEARCH(MID(C777,ROW(INDIRECT("1:"&amp;LEN(C777))),1),全球排名!D775)))</f>
        <v>18</v>
      </c>
      <c r="F777" s="29" t="s">
        <v>11863</v>
      </c>
      <c r="G777" s="29" t="s">
        <v>373</v>
      </c>
      <c r="H777" s="30" t="s">
        <v>11571</v>
      </c>
      <c r="I777" s="30" t="s">
        <v>11720</v>
      </c>
      <c r="J777" s="30" t="s">
        <v>10137</v>
      </c>
      <c r="K777" s="30">
        <v>4</v>
      </c>
      <c r="L777" s="30" t="s">
        <v>11573</v>
      </c>
      <c r="M777" s="38">
        <v>5.8</v>
      </c>
      <c r="N777" s="3" t="s">
        <v>11949</v>
      </c>
      <c r="O777" s="38">
        <v>4.4</v>
      </c>
      <c r="P777" s="3" t="s">
        <v>11949</v>
      </c>
      <c r="Q777" s="38">
        <v>59.7</v>
      </c>
      <c r="R777" s="3" t="s">
        <v>12109</v>
      </c>
      <c r="S777" s="38">
        <v>3.4</v>
      </c>
      <c r="T777" s="3" t="s">
        <v>11619</v>
      </c>
      <c r="U777" s="38">
        <v>9.6</v>
      </c>
      <c r="V777" s="3" t="s">
        <v>11619</v>
      </c>
      <c r="W777" s="38">
        <v>66</v>
      </c>
      <c r="X777" s="3" t="s">
        <v>11947</v>
      </c>
      <c r="Y777" s="38">
        <v>46.5</v>
      </c>
      <c r="Z777" s="3" t="s">
        <v>1523</v>
      </c>
      <c r="AA777" s="3">
        <v>4.7</v>
      </c>
      <c r="AB777" s="3" t="s">
        <v>11619</v>
      </c>
      <c r="AC777" s="3">
        <v>1.1</v>
      </c>
      <c r="AD777" s="3" t="s">
        <v>11619</v>
      </c>
      <c r="AE777" s="45" t="s">
        <v>12595</v>
      </c>
    </row>
    <row r="778" ht="29.1" customHeight="1" spans="1:31">
      <c r="A778" s="26" t="s">
        <v>12533</v>
      </c>
      <c r="B778" s="27" t="s">
        <v>1810</v>
      </c>
      <c r="C778" s="28" t="s">
        <v>10346</v>
      </c>
      <c r="D778" s="27" t="s">
        <v>1810</v>
      </c>
      <c r="E778" s="28" cm="1">
        <f ca="1" t="array" ref="E778">SUMPRODUCT(--ISNUMBER(SEARCH(MID(C778,ROW(INDIRECT("1:"&amp;LEN(C778))),1),全球排名!D776)))</f>
        <v>57</v>
      </c>
      <c r="F778" s="29" t="s">
        <v>7021</v>
      </c>
      <c r="G778" s="29" t="s">
        <v>642</v>
      </c>
      <c r="H778" s="30" t="s">
        <v>11624</v>
      </c>
      <c r="I778" s="30" t="s">
        <v>7183</v>
      </c>
      <c r="J778" s="30" t="s">
        <v>11568</v>
      </c>
      <c r="K778" s="30">
        <v>2</v>
      </c>
      <c r="L778" s="30" t="s">
        <v>11569</v>
      </c>
      <c r="M778" s="38">
        <v>8.3</v>
      </c>
      <c r="N778" s="3" t="s">
        <v>11949</v>
      </c>
      <c r="O778" s="38">
        <v>12.6</v>
      </c>
      <c r="P778" s="3" t="s">
        <v>11949</v>
      </c>
      <c r="Q778" s="38">
        <v>7.3</v>
      </c>
      <c r="R778" s="3" t="s">
        <v>11619</v>
      </c>
      <c r="S778" s="38">
        <v>42.4</v>
      </c>
      <c r="T778" s="3" t="s">
        <v>11747</v>
      </c>
      <c r="U778" s="38">
        <v>24.2</v>
      </c>
      <c r="V778" s="3" t="s">
        <v>12188</v>
      </c>
      <c r="W778" s="38">
        <v>1.7</v>
      </c>
      <c r="X778" s="3" t="s">
        <v>11619</v>
      </c>
      <c r="Y778" s="38">
        <v>2.1</v>
      </c>
      <c r="Z778" s="3" t="s">
        <v>11619</v>
      </c>
      <c r="AA778" s="3">
        <v>8</v>
      </c>
      <c r="AB778" s="3" t="s">
        <v>11619</v>
      </c>
      <c r="AC778" s="3">
        <v>1</v>
      </c>
      <c r="AD778" s="3" t="s">
        <v>11619</v>
      </c>
      <c r="AE778" s="45" t="s">
        <v>12595</v>
      </c>
    </row>
    <row r="779" ht="29.1" customHeight="1" spans="1:31">
      <c r="A779" s="26" t="s">
        <v>12446</v>
      </c>
      <c r="B779" s="27" t="s">
        <v>1810</v>
      </c>
      <c r="C779" s="28" t="s">
        <v>12666</v>
      </c>
      <c r="D779" s="27" t="s">
        <v>1810</v>
      </c>
      <c r="E779" s="28" cm="1">
        <f ca="1" t="array" ref="E779">SUMPRODUCT(--ISNUMBER(SEARCH(MID(C779,ROW(INDIRECT("1:"&amp;LEN(C779))),1),全球排名!D777)))</f>
        <v>15</v>
      </c>
      <c r="F779" s="29" t="s">
        <v>11885</v>
      </c>
      <c r="G779" s="29" t="s">
        <v>457</v>
      </c>
      <c r="H779" s="30" t="s">
        <v>11571</v>
      </c>
      <c r="I779" s="30" t="s">
        <v>7183</v>
      </c>
      <c r="J779" s="30" t="s">
        <v>7103</v>
      </c>
      <c r="K779" s="30">
        <v>4</v>
      </c>
      <c r="L779" s="30" t="s">
        <v>11569</v>
      </c>
      <c r="M779" s="38">
        <v>13.4</v>
      </c>
      <c r="N779" s="3" t="s">
        <v>11949</v>
      </c>
      <c r="O779" s="38">
        <v>24.1</v>
      </c>
      <c r="P779" s="3" t="s">
        <v>12223</v>
      </c>
      <c r="Q779" s="38">
        <v>45.6</v>
      </c>
      <c r="R779" s="3" t="s">
        <v>11764</v>
      </c>
      <c r="S779" s="38">
        <v>1.1</v>
      </c>
      <c r="T779" s="3" t="s">
        <v>11619</v>
      </c>
      <c r="U779" s="38">
        <v>6.7</v>
      </c>
      <c r="V779" s="3" t="s">
        <v>11619</v>
      </c>
      <c r="W779" s="38">
        <v>3.7</v>
      </c>
      <c r="X779" s="3" t="s">
        <v>11619</v>
      </c>
      <c r="Y779" s="38">
        <v>1</v>
      </c>
      <c r="Z779" s="3" t="s">
        <v>11619</v>
      </c>
      <c r="AA779" s="3">
        <v>49.5</v>
      </c>
      <c r="AB779" s="3" t="s">
        <v>250</v>
      </c>
      <c r="AC779" s="3">
        <v>1.2</v>
      </c>
      <c r="AD779" s="3" t="s">
        <v>11619</v>
      </c>
      <c r="AE779" s="45" t="s">
        <v>12595</v>
      </c>
    </row>
    <row r="780" ht="29.1" customHeight="1" spans="1:31">
      <c r="A780" s="26" t="s">
        <v>12445</v>
      </c>
      <c r="B780" s="27" t="s">
        <v>1810</v>
      </c>
      <c r="C780" s="28" t="s">
        <v>12667</v>
      </c>
      <c r="D780" s="27" t="s">
        <v>1810</v>
      </c>
      <c r="E780" s="28" cm="1">
        <f ca="1" t="array" ref="E780">SUMPRODUCT(--ISNUMBER(SEARCH(MID(C780,ROW(INDIRECT("1:"&amp;LEN(C780))),1),全球排名!D778)))</f>
        <v>20</v>
      </c>
      <c r="F780" s="29" t="s">
        <v>12622</v>
      </c>
      <c r="G780" s="29" t="s">
        <v>2967</v>
      </c>
      <c r="H780" s="30" t="s">
        <v>11624</v>
      </c>
      <c r="I780" s="30" t="s">
        <v>11587</v>
      </c>
      <c r="J780" s="30" t="s">
        <v>7220</v>
      </c>
      <c r="K780" s="30">
        <v>4</v>
      </c>
      <c r="L780" s="30" t="s">
        <v>11569</v>
      </c>
      <c r="M780" s="38">
        <v>11.8</v>
      </c>
      <c r="N780" s="3" t="s">
        <v>11949</v>
      </c>
      <c r="O780" s="38">
        <v>11.8</v>
      </c>
      <c r="P780" s="3" t="s">
        <v>11949</v>
      </c>
      <c r="Q780" s="38">
        <v>82.6</v>
      </c>
      <c r="R780" s="3" t="s">
        <v>11600</v>
      </c>
      <c r="S780" s="38">
        <v>1.2</v>
      </c>
      <c r="T780" s="3" t="s">
        <v>11619</v>
      </c>
      <c r="U780" s="38">
        <v>17.9</v>
      </c>
      <c r="V780" s="3" t="s">
        <v>12490</v>
      </c>
      <c r="W780" s="38">
        <v>1.9</v>
      </c>
      <c r="X780" s="3" t="s">
        <v>11619</v>
      </c>
      <c r="Y780" s="38">
        <v>1</v>
      </c>
      <c r="Z780" s="3" t="s">
        <v>11619</v>
      </c>
      <c r="AA780" s="3">
        <v>13</v>
      </c>
      <c r="AB780" s="3" t="s">
        <v>11762</v>
      </c>
      <c r="AC780" s="3">
        <v>1</v>
      </c>
      <c r="AD780" s="3" t="s">
        <v>11619</v>
      </c>
      <c r="AE780" s="45" t="s">
        <v>12595</v>
      </c>
    </row>
    <row r="781" ht="29.1" customHeight="1" spans="1:31">
      <c r="A781" s="26" t="s">
        <v>12533</v>
      </c>
      <c r="B781" s="27" t="s">
        <v>1810</v>
      </c>
      <c r="C781" s="28" t="s">
        <v>12668</v>
      </c>
      <c r="D781" s="27" t="s">
        <v>1810</v>
      </c>
      <c r="E781" s="28" cm="1">
        <f ca="1" t="array" ref="E781">SUMPRODUCT(--ISNUMBER(SEARCH(MID(C781,ROW(INDIRECT("1:"&amp;LEN(C781))),1),全球排名!D779)))</f>
        <v>22</v>
      </c>
      <c r="F781" s="29" t="s">
        <v>8311</v>
      </c>
      <c r="G781" s="29" t="s">
        <v>96</v>
      </c>
      <c r="H781" s="30" t="s">
        <v>11592</v>
      </c>
      <c r="I781" s="30" t="s">
        <v>11572</v>
      </c>
      <c r="J781" s="30" t="s">
        <v>11568</v>
      </c>
      <c r="K781" s="30">
        <v>4</v>
      </c>
      <c r="L781" s="30" t="s">
        <v>11573</v>
      </c>
      <c r="M781" s="38">
        <v>11.5</v>
      </c>
      <c r="N781" s="3" t="s">
        <v>11949</v>
      </c>
      <c r="O781" s="38">
        <v>5.2</v>
      </c>
      <c r="P781" s="3" t="s">
        <v>11949</v>
      </c>
      <c r="Q781" s="38">
        <v>11.4</v>
      </c>
      <c r="R781" s="3" t="s">
        <v>11619</v>
      </c>
      <c r="S781" s="38">
        <v>11.8</v>
      </c>
      <c r="T781" s="3" t="s">
        <v>11619</v>
      </c>
      <c r="U781" s="38">
        <v>36.4</v>
      </c>
      <c r="V781" s="3" t="s">
        <v>11955</v>
      </c>
      <c r="W781" s="38">
        <v>42.2</v>
      </c>
      <c r="X781" s="3" t="s">
        <v>1523</v>
      </c>
      <c r="Y781" s="38">
        <v>54.9</v>
      </c>
      <c r="Z781" s="3" t="s">
        <v>11801</v>
      </c>
      <c r="AA781" s="3">
        <v>11.5</v>
      </c>
      <c r="AB781" s="3" t="s">
        <v>11619</v>
      </c>
      <c r="AC781" s="3">
        <v>9.2</v>
      </c>
      <c r="AD781" s="3" t="s">
        <v>12669</v>
      </c>
      <c r="AE781" s="45" t="s">
        <v>12595</v>
      </c>
    </row>
    <row r="782" ht="29.1" customHeight="1" spans="1:31">
      <c r="A782" s="26" t="s">
        <v>12533</v>
      </c>
      <c r="B782" s="27" t="s">
        <v>1810</v>
      </c>
      <c r="C782" s="28" t="s">
        <v>12670</v>
      </c>
      <c r="D782" s="27" t="s">
        <v>1810</v>
      </c>
      <c r="E782" s="28" cm="1">
        <f ca="1" t="array" ref="E782">SUMPRODUCT(--ISNUMBER(SEARCH(MID(C782,ROW(INDIRECT("1:"&amp;LEN(C782))),1),全球排名!D780)))</f>
        <v>18</v>
      </c>
      <c r="F782" s="29" t="s">
        <v>11649</v>
      </c>
      <c r="G782" s="29" t="s">
        <v>218</v>
      </c>
      <c r="H782" s="30" t="s">
        <v>11592</v>
      </c>
      <c r="I782" s="30" t="s">
        <v>7183</v>
      </c>
      <c r="J782" s="30" t="s">
        <v>11568</v>
      </c>
      <c r="K782" s="30">
        <v>5</v>
      </c>
      <c r="L782" s="30" t="s">
        <v>11573</v>
      </c>
      <c r="M782" s="38">
        <v>10.3</v>
      </c>
      <c r="N782" s="3" t="s">
        <v>11949</v>
      </c>
      <c r="O782" s="38">
        <v>2.7</v>
      </c>
      <c r="P782" s="3" t="s">
        <v>11949</v>
      </c>
      <c r="Q782" s="38">
        <v>7.1</v>
      </c>
      <c r="R782" s="3" t="s">
        <v>11619</v>
      </c>
      <c r="S782" s="38">
        <v>23.6</v>
      </c>
      <c r="T782" s="3" t="s">
        <v>12210</v>
      </c>
      <c r="U782" s="38">
        <v>17.1</v>
      </c>
      <c r="V782" s="3" t="s">
        <v>12353</v>
      </c>
      <c r="W782" s="38">
        <v>13.9</v>
      </c>
      <c r="X782" s="3" t="s">
        <v>12385</v>
      </c>
      <c r="Y782" s="38">
        <v>77.3</v>
      </c>
      <c r="Z782" s="3" t="s">
        <v>11658</v>
      </c>
      <c r="AA782" s="3">
        <v>6.7</v>
      </c>
      <c r="AB782" s="3" t="s">
        <v>11619</v>
      </c>
      <c r="AC782" s="3">
        <v>15.6</v>
      </c>
      <c r="AD782" s="3" t="s">
        <v>12671</v>
      </c>
      <c r="AE782" s="45" t="s">
        <v>12595</v>
      </c>
    </row>
    <row r="783" ht="29.1" customHeight="1" spans="1:31">
      <c r="A783" s="26" t="s">
        <v>12533</v>
      </c>
      <c r="B783" s="27" t="s">
        <v>1810</v>
      </c>
      <c r="C783" s="28" t="s">
        <v>12672</v>
      </c>
      <c r="D783" s="27" t="s">
        <v>1810</v>
      </c>
      <c r="E783" s="28" cm="1">
        <f ca="1" t="array" ref="E783">SUMPRODUCT(--ISNUMBER(SEARCH(MID(C783,ROW(INDIRECT("1:"&amp;LEN(C783))),1),全球排名!D781)))</f>
        <v>24</v>
      </c>
      <c r="F783" s="29" t="s">
        <v>11566</v>
      </c>
      <c r="G783" s="29" t="s">
        <v>40</v>
      </c>
      <c r="H783" s="30" t="s">
        <v>11571</v>
      </c>
      <c r="I783" s="30" t="s">
        <v>7183</v>
      </c>
      <c r="J783" s="30" t="s">
        <v>11568</v>
      </c>
      <c r="K783" s="30">
        <v>5</v>
      </c>
      <c r="L783" s="30" t="s">
        <v>11573</v>
      </c>
      <c r="M783" s="38">
        <v>8.6</v>
      </c>
      <c r="N783" s="3" t="s">
        <v>11949</v>
      </c>
      <c r="O783" s="38">
        <v>4.5</v>
      </c>
      <c r="P783" s="3" t="s">
        <v>11949</v>
      </c>
      <c r="Q783" s="38">
        <v>5.3</v>
      </c>
      <c r="R783" s="3" t="s">
        <v>11619</v>
      </c>
      <c r="S783" s="38">
        <v>41.8</v>
      </c>
      <c r="T783" s="3" t="s">
        <v>12094</v>
      </c>
      <c r="U783" s="38">
        <v>4.2</v>
      </c>
      <c r="V783" s="3" t="s">
        <v>11619</v>
      </c>
      <c r="W783" s="38">
        <v>6</v>
      </c>
      <c r="X783" s="3" t="s">
        <v>11619</v>
      </c>
      <c r="Y783" s="38">
        <v>23.2</v>
      </c>
      <c r="Z783" s="3" t="s">
        <v>11700</v>
      </c>
      <c r="AA783" s="3">
        <v>9.4</v>
      </c>
      <c r="AB783" s="3" t="s">
        <v>11619</v>
      </c>
      <c r="AC783" s="3">
        <v>23.9</v>
      </c>
      <c r="AD783" s="3" t="s">
        <v>11957</v>
      </c>
      <c r="AE783" s="45" t="s">
        <v>12595</v>
      </c>
    </row>
    <row r="784" ht="29.1" customHeight="1" spans="1:31">
      <c r="A784" s="26" t="s">
        <v>12533</v>
      </c>
      <c r="B784" s="27" t="s">
        <v>1810</v>
      </c>
      <c r="C784" s="28" t="s">
        <v>1809</v>
      </c>
      <c r="D784" s="27" t="s">
        <v>1810</v>
      </c>
      <c r="E784" s="28" cm="1">
        <f ca="1" t="array" ref="E784">SUMPRODUCT(--ISNUMBER(SEARCH(MID(C784,ROW(INDIRECT("1:"&amp;LEN(C784))),1),全球排名!D782)))</f>
        <v>17</v>
      </c>
      <c r="F784" s="29" t="s">
        <v>11570</v>
      </c>
      <c r="G784" s="29" t="s">
        <v>36</v>
      </c>
      <c r="H784" s="30" t="s">
        <v>11571</v>
      </c>
      <c r="I784" s="30" t="s">
        <v>7183</v>
      </c>
      <c r="J784" s="30" t="s">
        <v>11568</v>
      </c>
      <c r="K784" s="30">
        <v>3</v>
      </c>
      <c r="L784" s="30" t="s">
        <v>11573</v>
      </c>
      <c r="M784" s="38">
        <v>8.4</v>
      </c>
      <c r="N784" s="3" t="s">
        <v>11949</v>
      </c>
      <c r="O784" s="38">
        <v>7</v>
      </c>
      <c r="P784" s="3" t="s">
        <v>11949</v>
      </c>
      <c r="Q784" s="38">
        <v>8.9</v>
      </c>
      <c r="R784" s="3" t="s">
        <v>11619</v>
      </c>
      <c r="S784" s="38">
        <v>15.8</v>
      </c>
      <c r="T784" s="3" t="s">
        <v>12426</v>
      </c>
      <c r="U784" s="38">
        <v>56.2</v>
      </c>
      <c r="V784" s="3" t="s">
        <v>11696</v>
      </c>
      <c r="W784" s="38">
        <v>54.2</v>
      </c>
      <c r="X784" s="3" t="s">
        <v>11721</v>
      </c>
      <c r="Y784" s="38">
        <v>27.6</v>
      </c>
      <c r="Z784" s="3" t="s">
        <v>12244</v>
      </c>
      <c r="AA784" s="3">
        <v>11.2</v>
      </c>
      <c r="AB784" s="3" t="s">
        <v>11619</v>
      </c>
      <c r="AC784" s="3">
        <v>9.1</v>
      </c>
      <c r="AD784" s="3" t="s">
        <v>11806</v>
      </c>
      <c r="AE784" s="45" t="s">
        <v>12595</v>
      </c>
    </row>
    <row r="785" ht="29.1" customHeight="1" spans="1:31">
      <c r="A785" s="26" t="s">
        <v>447</v>
      </c>
      <c r="B785" s="27" t="s">
        <v>1164</v>
      </c>
      <c r="C785" s="28" t="s">
        <v>12673</v>
      </c>
      <c r="D785" s="27" t="s">
        <v>1164</v>
      </c>
      <c r="E785" s="28" cm="1">
        <f ca="1" t="array" ref="E785">SUMPRODUCT(--ISNUMBER(SEARCH(MID(C785,ROW(INDIRECT("1:"&amp;LEN(C785))),1),全球排名!D783)))</f>
        <v>35</v>
      </c>
      <c r="F785" s="29" t="s">
        <v>7026</v>
      </c>
      <c r="G785" s="29" t="s">
        <v>74</v>
      </c>
      <c r="H785" s="30" t="s">
        <v>11624</v>
      </c>
      <c r="I785" s="30" t="s">
        <v>7183</v>
      </c>
      <c r="J785" s="30" t="s">
        <v>11568</v>
      </c>
      <c r="K785" s="30"/>
      <c r="L785" s="30"/>
      <c r="M785" s="38">
        <v>3.8</v>
      </c>
      <c r="N785" s="3" t="s">
        <v>11949</v>
      </c>
      <c r="O785" s="38">
        <v>8.5</v>
      </c>
      <c r="P785" s="3" t="s">
        <v>11949</v>
      </c>
      <c r="Q785" s="38">
        <v>100</v>
      </c>
      <c r="R785" s="3">
        <v>1</v>
      </c>
      <c r="S785" s="38">
        <v>1.1</v>
      </c>
      <c r="T785" s="3" t="s">
        <v>11619</v>
      </c>
      <c r="U785" s="38"/>
      <c r="V785" s="3"/>
      <c r="W785" s="38"/>
      <c r="X785" s="3"/>
      <c r="Y785" s="38">
        <v>40.3</v>
      </c>
      <c r="Z785" s="3">
        <v>374</v>
      </c>
      <c r="AA785" s="3">
        <v>7.3</v>
      </c>
      <c r="AB785" s="3" t="s">
        <v>11619</v>
      </c>
      <c r="AC785" s="3"/>
      <c r="AD785" s="3"/>
      <c r="AE785" s="45" t="s">
        <v>12595</v>
      </c>
    </row>
    <row r="786" ht="29.1" customHeight="1" spans="1:31">
      <c r="A786" s="26" t="s">
        <v>12533</v>
      </c>
      <c r="B786" s="27" t="s">
        <v>1164</v>
      </c>
      <c r="C786" s="28" t="s">
        <v>12674</v>
      </c>
      <c r="D786" s="27" t="s">
        <v>1164</v>
      </c>
      <c r="E786" s="28" cm="1">
        <f ca="1" t="array" ref="E786">SUMPRODUCT(--ISNUMBER(SEARCH(MID(C786,ROW(INDIRECT("1:"&amp;LEN(C786))),1),全球排名!D784)))</f>
        <v>33</v>
      </c>
      <c r="F786" s="29" t="s">
        <v>11632</v>
      </c>
      <c r="G786" s="29" t="s">
        <v>11633</v>
      </c>
      <c r="H786" s="30" t="s">
        <v>11571</v>
      </c>
      <c r="I786" s="30" t="s">
        <v>7183</v>
      </c>
      <c r="J786" s="30" t="s">
        <v>11568</v>
      </c>
      <c r="K786" s="30">
        <v>3</v>
      </c>
      <c r="L786" s="30" t="s">
        <v>11573</v>
      </c>
      <c r="M786" s="38">
        <v>3.7</v>
      </c>
      <c r="N786" s="3" t="s">
        <v>11949</v>
      </c>
      <c r="O786" s="38">
        <v>1.6</v>
      </c>
      <c r="P786" s="3" t="s">
        <v>11949</v>
      </c>
      <c r="Q786" s="38">
        <v>9.5</v>
      </c>
      <c r="R786" s="3" t="s">
        <v>11619</v>
      </c>
      <c r="S786" s="38">
        <v>60.5</v>
      </c>
      <c r="T786" s="3" t="s">
        <v>439</v>
      </c>
      <c r="U786" s="38" t="s">
        <v>10137</v>
      </c>
      <c r="V786" s="3" t="s">
        <v>10137</v>
      </c>
      <c r="W786" s="38" t="s">
        <v>10137</v>
      </c>
      <c r="X786" s="3" t="s">
        <v>10137</v>
      </c>
      <c r="Y786" s="38">
        <v>2.9</v>
      </c>
      <c r="Z786" s="3" t="s">
        <v>11619</v>
      </c>
      <c r="AA786" s="3">
        <v>9</v>
      </c>
      <c r="AB786" s="3" t="s">
        <v>11619</v>
      </c>
      <c r="AC786" s="3">
        <v>3</v>
      </c>
      <c r="AD786" s="3" t="s">
        <v>11619</v>
      </c>
      <c r="AE786" s="45" t="s">
        <v>12595</v>
      </c>
    </row>
    <row r="787" ht="29.1" customHeight="1" spans="1:31">
      <c r="A787" s="26" t="s">
        <v>12562</v>
      </c>
      <c r="B787" s="27" t="s">
        <v>1164</v>
      </c>
      <c r="C787" s="28" t="s">
        <v>1165</v>
      </c>
      <c r="D787" s="27" t="s">
        <v>1164</v>
      </c>
      <c r="E787" s="28" cm="1">
        <f ca="1" t="array" ref="E787">SUMPRODUCT(--ISNUMBER(SEARCH(MID(C787,ROW(INDIRECT("1:"&amp;LEN(C787))),1),全球排名!D785)))</f>
        <v>15</v>
      </c>
      <c r="F787" s="29" t="s">
        <v>11570</v>
      </c>
      <c r="G787" s="29" t="s">
        <v>36</v>
      </c>
      <c r="H787" s="30" t="s">
        <v>11567</v>
      </c>
      <c r="I787" s="30" t="s">
        <v>11572</v>
      </c>
      <c r="J787" s="30" t="s">
        <v>11568</v>
      </c>
      <c r="K787" s="30">
        <v>4</v>
      </c>
      <c r="L787" s="30" t="s">
        <v>11573</v>
      </c>
      <c r="M787" s="38">
        <v>6.7</v>
      </c>
      <c r="N787" s="3" t="s">
        <v>11949</v>
      </c>
      <c r="O787" s="38">
        <v>4.3</v>
      </c>
      <c r="P787" s="3" t="s">
        <v>11949</v>
      </c>
      <c r="Q787" s="38">
        <v>15.2</v>
      </c>
      <c r="R787" s="3" t="s">
        <v>11619</v>
      </c>
      <c r="S787" s="38">
        <v>27.1</v>
      </c>
      <c r="T787" s="3" t="s">
        <v>12005</v>
      </c>
      <c r="U787" s="38">
        <v>53.1</v>
      </c>
      <c r="V787" s="3" t="s">
        <v>11764</v>
      </c>
      <c r="W787" s="38">
        <v>33.2</v>
      </c>
      <c r="X787" s="3" t="s">
        <v>11930</v>
      </c>
      <c r="Y787" s="38">
        <v>11.6</v>
      </c>
      <c r="Z787" s="3" t="s">
        <v>12385</v>
      </c>
      <c r="AA787" s="3">
        <v>10.5</v>
      </c>
      <c r="AB787" s="3" t="s">
        <v>11619</v>
      </c>
      <c r="AC787" s="3">
        <v>3.1</v>
      </c>
      <c r="AD787" s="3" t="s">
        <v>11619</v>
      </c>
      <c r="AE787" s="45" t="s">
        <v>12595</v>
      </c>
    </row>
    <row r="788" ht="29.1" customHeight="1" spans="1:31">
      <c r="A788" s="26" t="s">
        <v>12526</v>
      </c>
      <c r="B788" s="27" t="s">
        <v>1164</v>
      </c>
      <c r="C788" s="28" t="s">
        <v>12675</v>
      </c>
      <c r="D788" s="27" t="s">
        <v>1164</v>
      </c>
      <c r="E788" s="28" cm="1">
        <f ca="1" t="array" ref="E788">SUMPRODUCT(--ISNUMBER(SEARCH(MID(C788,ROW(INDIRECT("1:"&amp;LEN(C788))),1),全球排名!D786)))</f>
        <v>50</v>
      </c>
      <c r="F788" s="29" t="s">
        <v>12205</v>
      </c>
      <c r="G788" s="29" t="s">
        <v>657</v>
      </c>
      <c r="H788" s="30" t="s">
        <v>11567</v>
      </c>
      <c r="I788" s="30" t="s">
        <v>11572</v>
      </c>
      <c r="J788" s="30" t="s">
        <v>7103</v>
      </c>
      <c r="K788" s="30">
        <v>3</v>
      </c>
      <c r="L788" s="30" t="s">
        <v>11573</v>
      </c>
      <c r="M788" s="38">
        <v>14.6</v>
      </c>
      <c r="N788" s="3" t="s">
        <v>12478</v>
      </c>
      <c r="O788" s="38">
        <v>20.9</v>
      </c>
      <c r="P788" s="3" t="s">
        <v>11955</v>
      </c>
      <c r="Q788" s="38">
        <v>53</v>
      </c>
      <c r="R788" s="3" t="s">
        <v>11813</v>
      </c>
      <c r="S788" s="38">
        <v>1.2</v>
      </c>
      <c r="T788" s="3" t="s">
        <v>11619</v>
      </c>
      <c r="U788" s="38">
        <v>8.5</v>
      </c>
      <c r="V788" s="3" t="s">
        <v>11619</v>
      </c>
      <c r="W788" s="38">
        <v>15.5</v>
      </c>
      <c r="X788" s="3" t="s">
        <v>12298</v>
      </c>
      <c r="Y788" s="38">
        <v>1</v>
      </c>
      <c r="Z788" s="3" t="s">
        <v>11619</v>
      </c>
      <c r="AA788" s="3">
        <v>11.6</v>
      </c>
      <c r="AB788" s="3" t="s">
        <v>11619</v>
      </c>
      <c r="AC788" s="3">
        <v>4.4</v>
      </c>
      <c r="AD788" s="3" t="s">
        <v>11619</v>
      </c>
      <c r="AE788" s="45" t="s">
        <v>12595</v>
      </c>
    </row>
    <row r="789" ht="29.1" customHeight="1" spans="1:31">
      <c r="A789" s="26" t="s">
        <v>12533</v>
      </c>
      <c r="B789" s="27" t="s">
        <v>1164</v>
      </c>
      <c r="C789" s="28" t="s">
        <v>1303</v>
      </c>
      <c r="D789" s="27" t="s">
        <v>1164</v>
      </c>
      <c r="E789" s="28" cm="1">
        <f ca="1" t="array" ref="E789">SUMPRODUCT(--ISNUMBER(SEARCH(MID(C789,ROW(INDIRECT("1:"&amp;LEN(C789))),1),全球排名!D787)))</f>
        <v>28</v>
      </c>
      <c r="F789" s="29" t="s">
        <v>11632</v>
      </c>
      <c r="G789" s="29" t="s">
        <v>11633</v>
      </c>
      <c r="H789" s="30" t="s">
        <v>11571</v>
      </c>
      <c r="I789" s="30" t="s">
        <v>7183</v>
      </c>
      <c r="J789" s="30" t="s">
        <v>11568</v>
      </c>
      <c r="K789" s="30">
        <v>3</v>
      </c>
      <c r="L789" s="30" t="s">
        <v>11573</v>
      </c>
      <c r="M789" s="38">
        <v>5.5</v>
      </c>
      <c r="N789" s="3" t="s">
        <v>11949</v>
      </c>
      <c r="O789" s="38">
        <v>1.9</v>
      </c>
      <c r="P789" s="3" t="s">
        <v>11949</v>
      </c>
      <c r="Q789" s="38">
        <v>7.2</v>
      </c>
      <c r="R789" s="3" t="s">
        <v>11619</v>
      </c>
      <c r="S789" s="38">
        <v>58.8</v>
      </c>
      <c r="T789" s="3" t="s">
        <v>1638</v>
      </c>
      <c r="U789" s="38" t="s">
        <v>10137</v>
      </c>
      <c r="V789" s="3" t="s">
        <v>10137</v>
      </c>
      <c r="W789" s="38">
        <v>1.5</v>
      </c>
      <c r="X789" s="3" t="s">
        <v>11619</v>
      </c>
      <c r="Y789" s="38">
        <v>6.5</v>
      </c>
      <c r="Z789" s="3" t="s">
        <v>11619</v>
      </c>
      <c r="AA789" s="3">
        <v>5.3</v>
      </c>
      <c r="AB789" s="3" t="s">
        <v>11619</v>
      </c>
      <c r="AC789" s="3">
        <v>2.5</v>
      </c>
      <c r="AD789" s="3" t="s">
        <v>11619</v>
      </c>
      <c r="AE789" s="45" t="s">
        <v>12595</v>
      </c>
    </row>
    <row r="790" ht="29.1" customHeight="1" spans="1:31">
      <c r="A790" s="26" t="s">
        <v>12533</v>
      </c>
      <c r="B790" s="27" t="s">
        <v>1164</v>
      </c>
      <c r="C790" s="28" t="s">
        <v>1329</v>
      </c>
      <c r="D790" s="27" t="s">
        <v>1164</v>
      </c>
      <c r="E790" s="28" cm="1">
        <f ca="1" t="array" ref="E790">SUMPRODUCT(--ISNUMBER(SEARCH(MID(C790,ROW(INDIRECT("1:"&amp;LEN(C790))),1),全球排名!D788)))</f>
        <v>42</v>
      </c>
      <c r="F790" s="29" t="s">
        <v>7021</v>
      </c>
      <c r="G790" s="29" t="s">
        <v>642</v>
      </c>
      <c r="H790" s="30" t="s">
        <v>11567</v>
      </c>
      <c r="I790" s="30" t="s">
        <v>11587</v>
      </c>
      <c r="J790" s="30" t="s">
        <v>11568</v>
      </c>
      <c r="K790" s="30">
        <v>4</v>
      </c>
      <c r="L790" s="30" t="s">
        <v>11573</v>
      </c>
      <c r="M790" s="38">
        <v>3.7</v>
      </c>
      <c r="N790" s="3" t="s">
        <v>11949</v>
      </c>
      <c r="O790" s="38">
        <v>2.7</v>
      </c>
      <c r="P790" s="3" t="s">
        <v>11949</v>
      </c>
      <c r="Q790" s="38">
        <v>11.8</v>
      </c>
      <c r="R790" s="3" t="s">
        <v>11619</v>
      </c>
      <c r="S790" s="38">
        <v>58.9</v>
      </c>
      <c r="T790" s="3" t="s">
        <v>1167</v>
      </c>
      <c r="U790" s="38" t="s">
        <v>10137</v>
      </c>
      <c r="V790" s="3" t="s">
        <v>10137</v>
      </c>
      <c r="W790" s="38">
        <v>2.1</v>
      </c>
      <c r="X790" s="3" t="s">
        <v>11619</v>
      </c>
      <c r="Y790" s="38">
        <v>1.5</v>
      </c>
      <c r="Z790" s="3" t="s">
        <v>11619</v>
      </c>
      <c r="AA790" s="3">
        <v>7.7</v>
      </c>
      <c r="AB790" s="3" t="s">
        <v>11619</v>
      </c>
      <c r="AC790" s="3">
        <v>1.1</v>
      </c>
      <c r="AD790" s="3" t="s">
        <v>11619</v>
      </c>
      <c r="AE790" s="45" t="s">
        <v>12595</v>
      </c>
    </row>
    <row r="791" ht="29.1" customHeight="1" spans="1:31">
      <c r="A791" s="26" t="s">
        <v>12562</v>
      </c>
      <c r="B791" s="27" t="s">
        <v>1164</v>
      </c>
      <c r="C791" s="28" t="s">
        <v>1600</v>
      </c>
      <c r="D791" s="27" t="s">
        <v>1164</v>
      </c>
      <c r="E791" s="28" cm="1">
        <f ca="1" t="array" ref="E791">SUMPRODUCT(--ISNUMBER(SEARCH(MID(C791,ROW(INDIRECT("1:"&amp;LEN(C791))),1),全球排名!D789)))</f>
        <v>19</v>
      </c>
      <c r="F791" s="29" t="s">
        <v>11566</v>
      </c>
      <c r="G791" s="29" t="s">
        <v>40</v>
      </c>
      <c r="H791" s="30" t="s">
        <v>11571</v>
      </c>
      <c r="I791" s="30" t="s">
        <v>7183</v>
      </c>
      <c r="J791" s="30" t="s">
        <v>11568</v>
      </c>
      <c r="K791" s="30">
        <v>5</v>
      </c>
      <c r="L791" s="30" t="s">
        <v>11569</v>
      </c>
      <c r="M791" s="38">
        <v>13.6</v>
      </c>
      <c r="N791" s="3" t="s">
        <v>11949</v>
      </c>
      <c r="O791" s="38">
        <v>9.6</v>
      </c>
      <c r="P791" s="3" t="s">
        <v>11949</v>
      </c>
      <c r="Q791" s="38">
        <v>11.8</v>
      </c>
      <c r="R791" s="3" t="s">
        <v>11619</v>
      </c>
      <c r="S791" s="38">
        <v>13.7</v>
      </c>
      <c r="T791" s="3" t="s">
        <v>12018</v>
      </c>
      <c r="U791" s="38">
        <v>4.8</v>
      </c>
      <c r="V791" s="3" t="s">
        <v>11619</v>
      </c>
      <c r="W791" s="38">
        <v>44.1</v>
      </c>
      <c r="X791" s="3" t="s">
        <v>11655</v>
      </c>
      <c r="Y791" s="38">
        <v>11.1</v>
      </c>
      <c r="Z791" s="3" t="s">
        <v>12458</v>
      </c>
      <c r="AA791" s="3">
        <v>30.2</v>
      </c>
      <c r="AB791" s="3" t="s">
        <v>12157</v>
      </c>
      <c r="AC791" s="3">
        <v>23</v>
      </c>
      <c r="AD791" s="3" t="s">
        <v>12340</v>
      </c>
      <c r="AE791" s="45" t="s">
        <v>12595</v>
      </c>
    </row>
    <row r="792" ht="29.1" customHeight="1" spans="1:31">
      <c r="A792" s="26" t="s">
        <v>12445</v>
      </c>
      <c r="B792" s="27" t="s">
        <v>1164</v>
      </c>
      <c r="C792" s="28" t="s">
        <v>12676</v>
      </c>
      <c r="D792" s="27" t="s">
        <v>1164</v>
      </c>
      <c r="E792" s="28" cm="1">
        <f ca="1" t="array" ref="E792">SUMPRODUCT(--ISNUMBER(SEARCH(MID(C792,ROW(INDIRECT("1:"&amp;LEN(C792))),1),全球排名!D790)))</f>
        <v>29</v>
      </c>
      <c r="F792" s="29" t="s">
        <v>11705</v>
      </c>
      <c r="G792" s="29" t="s">
        <v>385</v>
      </c>
      <c r="H792" s="30" t="s">
        <v>11567</v>
      </c>
      <c r="I792" s="30" t="s">
        <v>11572</v>
      </c>
      <c r="J792" s="30" t="s">
        <v>11568</v>
      </c>
      <c r="K792" s="30">
        <v>3</v>
      </c>
      <c r="L792" s="30" t="s">
        <v>11569</v>
      </c>
      <c r="M792" s="38">
        <v>3.6</v>
      </c>
      <c r="N792" s="3" t="s">
        <v>11949</v>
      </c>
      <c r="O792" s="38">
        <v>2.7</v>
      </c>
      <c r="P792" s="3" t="s">
        <v>11949</v>
      </c>
      <c r="Q792" s="38">
        <v>99</v>
      </c>
      <c r="R792" s="3" t="s">
        <v>98</v>
      </c>
      <c r="S792" s="38">
        <v>12</v>
      </c>
      <c r="T792" s="3" t="s">
        <v>12255</v>
      </c>
      <c r="U792" s="38">
        <v>3.3</v>
      </c>
      <c r="V792" s="3" t="s">
        <v>11619</v>
      </c>
      <c r="W792" s="38">
        <v>13</v>
      </c>
      <c r="X792" s="3" t="s">
        <v>11762</v>
      </c>
      <c r="Y792" s="38">
        <v>1</v>
      </c>
      <c r="Z792" s="3" t="s">
        <v>11619</v>
      </c>
      <c r="AA792" s="3">
        <v>7.2</v>
      </c>
      <c r="AB792" s="3" t="s">
        <v>11619</v>
      </c>
      <c r="AC792" s="3">
        <v>1.1</v>
      </c>
      <c r="AD792" s="3" t="s">
        <v>11619</v>
      </c>
      <c r="AE792" s="45" t="s">
        <v>12595</v>
      </c>
    </row>
    <row r="793" ht="29.1" customHeight="1" spans="1:31">
      <c r="A793" s="26" t="s">
        <v>12533</v>
      </c>
      <c r="B793" s="27" t="s">
        <v>1164</v>
      </c>
      <c r="C793" s="28" t="s">
        <v>12677</v>
      </c>
      <c r="D793" s="27" t="s">
        <v>1164</v>
      </c>
      <c r="E793" s="28" cm="1">
        <f ca="1" t="array" ref="E793">SUMPRODUCT(--ISNUMBER(SEARCH(MID(C793,ROW(INDIRECT("1:"&amp;LEN(C793))),1),全球排名!D791)))</f>
        <v>22</v>
      </c>
      <c r="F793" s="29" t="s">
        <v>11797</v>
      </c>
      <c r="G793" s="29" t="s">
        <v>572</v>
      </c>
      <c r="H793" s="30" t="s">
        <v>11567</v>
      </c>
      <c r="I793" s="30" t="s">
        <v>11720</v>
      </c>
      <c r="J793" s="30" t="s">
        <v>10137</v>
      </c>
      <c r="K793" s="30">
        <v>2</v>
      </c>
      <c r="L793" s="30" t="s">
        <v>11573</v>
      </c>
      <c r="M793" s="38">
        <v>10.1</v>
      </c>
      <c r="N793" s="3" t="s">
        <v>11949</v>
      </c>
      <c r="O793" s="38">
        <v>7.1</v>
      </c>
      <c r="P793" s="3" t="s">
        <v>11949</v>
      </c>
      <c r="Q793" s="38">
        <v>15.2</v>
      </c>
      <c r="R793" s="3" t="s">
        <v>11619</v>
      </c>
      <c r="S793" s="38">
        <v>28.3</v>
      </c>
      <c r="T793" s="3" t="s">
        <v>12376</v>
      </c>
      <c r="U793" s="38">
        <v>23.6</v>
      </c>
      <c r="V793" s="3" t="s">
        <v>12090</v>
      </c>
      <c r="W793" s="38">
        <v>9.7</v>
      </c>
      <c r="X793" s="3" t="s">
        <v>11619</v>
      </c>
      <c r="Y793" s="38">
        <v>5.9</v>
      </c>
      <c r="Z793" s="3" t="s">
        <v>11619</v>
      </c>
      <c r="AA793" s="3">
        <v>9.9</v>
      </c>
      <c r="AB793" s="3" t="s">
        <v>11619</v>
      </c>
      <c r="AC793" s="3">
        <v>28.4</v>
      </c>
      <c r="AD793" s="3" t="s">
        <v>12396</v>
      </c>
      <c r="AE793" s="45" t="s">
        <v>12595</v>
      </c>
    </row>
    <row r="794" ht="29.1" customHeight="1" spans="1:31">
      <c r="A794" s="26" t="s">
        <v>12515</v>
      </c>
      <c r="B794" s="27" t="s">
        <v>1164</v>
      </c>
      <c r="C794" s="28" t="s">
        <v>1787</v>
      </c>
      <c r="D794" s="27" t="s">
        <v>1164</v>
      </c>
      <c r="E794" s="28" cm="1">
        <f ca="1" t="array" ref="E794">SUMPRODUCT(--ISNUMBER(SEARCH(MID(C794,ROW(INDIRECT("1:"&amp;LEN(C794))),1),全球排名!D792)))</f>
        <v>22</v>
      </c>
      <c r="F794" s="29" t="s">
        <v>11566</v>
      </c>
      <c r="G794" s="29" t="s">
        <v>40</v>
      </c>
      <c r="H794" s="30" t="s">
        <v>11624</v>
      </c>
      <c r="I794" s="30" t="s">
        <v>7183</v>
      </c>
      <c r="J794" s="30" t="s">
        <v>11568</v>
      </c>
      <c r="K794" s="30"/>
      <c r="L794" s="30" t="s">
        <v>11573</v>
      </c>
      <c r="M794" s="38">
        <v>3.1</v>
      </c>
      <c r="N794" s="3" t="s">
        <v>11949</v>
      </c>
      <c r="O794" s="38">
        <v>3.2</v>
      </c>
      <c r="P794" s="3" t="s">
        <v>11949</v>
      </c>
      <c r="Q794" s="38">
        <v>99.6</v>
      </c>
      <c r="R794" s="3" t="s">
        <v>126</v>
      </c>
      <c r="S794" s="38">
        <v>13.4</v>
      </c>
      <c r="T794" s="3" t="s">
        <v>11722</v>
      </c>
      <c r="U794" s="38">
        <v>6.7</v>
      </c>
      <c r="V794" s="3" t="s">
        <v>11619</v>
      </c>
      <c r="W794" s="38">
        <v>3.1</v>
      </c>
      <c r="X794" s="3" t="s">
        <v>11619</v>
      </c>
      <c r="Y794" s="38">
        <v>4.6</v>
      </c>
      <c r="Z794" s="3" t="s">
        <v>11619</v>
      </c>
      <c r="AA794" s="3">
        <v>8.4</v>
      </c>
      <c r="AB794" s="3" t="s">
        <v>11619</v>
      </c>
      <c r="AC794" s="3" t="s">
        <v>10137</v>
      </c>
      <c r="AD794" s="3" t="s">
        <v>10137</v>
      </c>
      <c r="AE794" s="45" t="s">
        <v>12595</v>
      </c>
    </row>
    <row r="795" ht="29.1" customHeight="1" spans="1:31">
      <c r="A795" s="26" t="s">
        <v>12526</v>
      </c>
      <c r="B795" s="27" t="s">
        <v>666</v>
      </c>
      <c r="C795" s="28" t="s">
        <v>665</v>
      </c>
      <c r="D795" s="27" t="s">
        <v>666</v>
      </c>
      <c r="E795" s="28" cm="1">
        <f ca="1" t="array" ref="E795">SUMPRODUCT(--ISNUMBER(SEARCH(MID(C795,ROW(INDIRECT("1:"&amp;LEN(C795))),1),全球排名!D793)))</f>
        <v>16</v>
      </c>
      <c r="F795" s="29" t="s">
        <v>11566</v>
      </c>
      <c r="G795" s="29" t="s">
        <v>40</v>
      </c>
      <c r="H795" s="30" t="s">
        <v>11567</v>
      </c>
      <c r="I795" s="30" t="s">
        <v>7183</v>
      </c>
      <c r="J795" s="30" t="s">
        <v>7220</v>
      </c>
      <c r="K795" s="30">
        <v>5</v>
      </c>
      <c r="L795" s="30" t="s">
        <v>11569</v>
      </c>
      <c r="M795" s="38">
        <v>16.2</v>
      </c>
      <c r="N795" s="3" t="s">
        <v>12211</v>
      </c>
      <c r="O795" s="38">
        <v>22.8</v>
      </c>
      <c r="P795" s="3" t="s">
        <v>1673</v>
      </c>
      <c r="Q795" s="38">
        <v>30</v>
      </c>
      <c r="R795" s="3" t="s">
        <v>11740</v>
      </c>
      <c r="S795" s="38">
        <v>4.1</v>
      </c>
      <c r="T795" s="3" t="s">
        <v>11619</v>
      </c>
      <c r="U795" s="38">
        <v>3</v>
      </c>
      <c r="V795" s="3" t="s">
        <v>11619</v>
      </c>
      <c r="W795" s="38">
        <v>15.6</v>
      </c>
      <c r="X795" s="3" t="s">
        <v>12644</v>
      </c>
      <c r="Y795" s="38">
        <v>1.2</v>
      </c>
      <c r="Z795" s="3" t="s">
        <v>11619</v>
      </c>
      <c r="AA795" s="3">
        <v>33.3</v>
      </c>
      <c r="AB795" s="3" t="s">
        <v>11678</v>
      </c>
      <c r="AC795" s="3">
        <v>3</v>
      </c>
      <c r="AD795" s="3" t="s">
        <v>11619</v>
      </c>
      <c r="AE795" s="45" t="s">
        <v>12595</v>
      </c>
    </row>
    <row r="796" ht="29.1" customHeight="1" spans="1:31">
      <c r="A796" s="26" t="s">
        <v>12533</v>
      </c>
      <c r="B796" s="27" t="s">
        <v>666</v>
      </c>
      <c r="C796" s="28" t="s">
        <v>830</v>
      </c>
      <c r="D796" s="27" t="s">
        <v>666</v>
      </c>
      <c r="E796" s="28" cm="1">
        <f ca="1" t="array" ref="E796">SUMPRODUCT(--ISNUMBER(SEARCH(MID(C796,ROW(INDIRECT("1:"&amp;LEN(C796))),1),全球排名!D794)))</f>
        <v>18</v>
      </c>
      <c r="F796" s="29" t="s">
        <v>11566</v>
      </c>
      <c r="G796" s="29" t="s">
        <v>40</v>
      </c>
      <c r="H796" s="30" t="s">
        <v>11624</v>
      </c>
      <c r="I796" s="30" t="s">
        <v>7183</v>
      </c>
      <c r="J796" s="30" t="s">
        <v>11568</v>
      </c>
      <c r="K796" s="30">
        <v>5</v>
      </c>
      <c r="L796" s="30" t="s">
        <v>11569</v>
      </c>
      <c r="M796" s="38">
        <v>1.6</v>
      </c>
      <c r="N796" s="3" t="s">
        <v>11949</v>
      </c>
      <c r="O796" s="38">
        <v>2.4</v>
      </c>
      <c r="P796" s="3" t="s">
        <v>11949</v>
      </c>
      <c r="Q796" s="38">
        <v>16.9</v>
      </c>
      <c r="R796" s="3" t="s">
        <v>11619</v>
      </c>
      <c r="S796" s="38">
        <v>39</v>
      </c>
      <c r="T796" s="3" t="s">
        <v>12052</v>
      </c>
      <c r="U796" s="38">
        <v>64.7</v>
      </c>
      <c r="V796" s="3" t="s">
        <v>329</v>
      </c>
      <c r="W796" s="38">
        <v>8.6</v>
      </c>
      <c r="X796" s="3" t="s">
        <v>11619</v>
      </c>
      <c r="Y796" s="38">
        <v>2.6</v>
      </c>
      <c r="Z796" s="3" t="s">
        <v>11619</v>
      </c>
      <c r="AA796" s="3">
        <v>10.7</v>
      </c>
      <c r="AB796" s="3" t="s">
        <v>11619</v>
      </c>
      <c r="AC796" s="3">
        <v>1.2</v>
      </c>
      <c r="AD796" s="3" t="s">
        <v>11619</v>
      </c>
      <c r="AE796" s="45" t="s">
        <v>12595</v>
      </c>
    </row>
    <row r="797" ht="29.1" customHeight="1" spans="1:31">
      <c r="A797" s="26" t="s">
        <v>12533</v>
      </c>
      <c r="B797" s="27" t="s">
        <v>666</v>
      </c>
      <c r="C797" s="28" t="s">
        <v>10832</v>
      </c>
      <c r="D797" s="27" t="s">
        <v>666</v>
      </c>
      <c r="E797" s="28" cm="1">
        <f ca="1" t="array" ref="E797">SUMPRODUCT(--ISNUMBER(SEARCH(MID(C797,ROW(INDIRECT("1:"&amp;LEN(C797))),1),全球排名!D795)))</f>
        <v>19</v>
      </c>
      <c r="F797" s="29" t="s">
        <v>26</v>
      </c>
      <c r="G797" s="29" t="s">
        <v>568</v>
      </c>
      <c r="H797" s="30" t="s">
        <v>11592</v>
      </c>
      <c r="I797" s="30" t="s">
        <v>11572</v>
      </c>
      <c r="J797" s="30" t="s">
        <v>7220</v>
      </c>
      <c r="K797" s="30">
        <v>4</v>
      </c>
      <c r="L797" s="30" t="s">
        <v>11573</v>
      </c>
      <c r="M797" s="38">
        <v>17.2</v>
      </c>
      <c r="N797" s="3" t="s">
        <v>12136</v>
      </c>
      <c r="O797" s="38">
        <v>33.9</v>
      </c>
      <c r="P797" s="3" t="s">
        <v>11775</v>
      </c>
      <c r="Q797" s="38">
        <v>15.7</v>
      </c>
      <c r="R797" s="3" t="s">
        <v>11619</v>
      </c>
      <c r="S797" s="38">
        <v>1.4</v>
      </c>
      <c r="T797" s="3" t="s">
        <v>11619</v>
      </c>
      <c r="U797" s="38">
        <v>22.8</v>
      </c>
      <c r="V797" s="3" t="s">
        <v>12180</v>
      </c>
      <c r="W797" s="38">
        <v>2.8</v>
      </c>
      <c r="X797" s="3" t="s">
        <v>11619</v>
      </c>
      <c r="Y797" s="38">
        <v>1</v>
      </c>
      <c r="Z797" s="3" t="s">
        <v>11619</v>
      </c>
      <c r="AA797" s="3">
        <v>15</v>
      </c>
      <c r="AB797" s="3" t="s">
        <v>12090</v>
      </c>
      <c r="AC797" s="3">
        <v>13.1</v>
      </c>
      <c r="AD797" s="3" t="s">
        <v>11765</v>
      </c>
      <c r="AE797" s="45" t="s">
        <v>12595</v>
      </c>
    </row>
    <row r="798" ht="29.1" customHeight="1" spans="1:31">
      <c r="A798" s="26" t="s">
        <v>12562</v>
      </c>
      <c r="B798" s="27" t="s">
        <v>666</v>
      </c>
      <c r="C798" s="28" t="s">
        <v>12678</v>
      </c>
      <c r="D798" s="27" t="s">
        <v>666</v>
      </c>
      <c r="E798" s="28" cm="1">
        <f ca="1" t="array" ref="E798">SUMPRODUCT(--ISNUMBER(SEARCH(MID(C798,ROW(INDIRECT("1:"&amp;LEN(C798))),1),全球排名!D796)))</f>
        <v>38</v>
      </c>
      <c r="F798" s="29" t="s">
        <v>7188</v>
      </c>
      <c r="G798" s="29" t="s">
        <v>516</v>
      </c>
      <c r="H798" s="30" t="s">
        <v>11624</v>
      </c>
      <c r="I798" s="30" t="s">
        <v>11587</v>
      </c>
      <c r="J798" s="30" t="s">
        <v>7220</v>
      </c>
      <c r="K798" s="30">
        <v>4</v>
      </c>
      <c r="L798" s="30" t="s">
        <v>11569</v>
      </c>
      <c r="M798" s="38">
        <v>9</v>
      </c>
      <c r="N798" s="3" t="s">
        <v>11949</v>
      </c>
      <c r="O798" s="38">
        <v>38.8</v>
      </c>
      <c r="P798" s="3" t="s">
        <v>11901</v>
      </c>
      <c r="Q798" s="38">
        <v>35.2</v>
      </c>
      <c r="R798" s="3" t="s">
        <v>11855</v>
      </c>
      <c r="S798" s="38">
        <v>1.4</v>
      </c>
      <c r="T798" s="3" t="s">
        <v>11619</v>
      </c>
      <c r="U798" s="38">
        <v>26.7</v>
      </c>
      <c r="V798" s="3" t="s">
        <v>12154</v>
      </c>
      <c r="W798" s="38">
        <v>13.5</v>
      </c>
      <c r="X798" s="3" t="s">
        <v>12075</v>
      </c>
      <c r="Y798" s="38">
        <v>1</v>
      </c>
      <c r="Z798" s="3" t="s">
        <v>11619</v>
      </c>
      <c r="AA798" s="3">
        <v>6.6</v>
      </c>
      <c r="AB798" s="3" t="s">
        <v>11619</v>
      </c>
      <c r="AC798" s="3" t="s">
        <v>10137</v>
      </c>
      <c r="AD798" s="3" t="s">
        <v>10137</v>
      </c>
      <c r="AE798" s="45" t="s">
        <v>12595</v>
      </c>
    </row>
    <row r="799" ht="29.1" customHeight="1" spans="1:31">
      <c r="A799" s="26" t="s">
        <v>12562</v>
      </c>
      <c r="B799" s="27" t="s">
        <v>666</v>
      </c>
      <c r="C799" s="28" t="s">
        <v>2627</v>
      </c>
      <c r="D799" s="27" t="s">
        <v>666</v>
      </c>
      <c r="E799" s="28" cm="1">
        <f ca="1" t="array" ref="E799">SUMPRODUCT(--ISNUMBER(SEARCH(MID(C799,ROW(INDIRECT("1:"&amp;LEN(C799))),1),全球排名!D797)))</f>
        <v>14</v>
      </c>
      <c r="F799" s="29" t="s">
        <v>11632</v>
      </c>
      <c r="G799" s="29" t="s">
        <v>11633</v>
      </c>
      <c r="H799" s="30" t="s">
        <v>11592</v>
      </c>
      <c r="I799" s="30" t="s">
        <v>7183</v>
      </c>
      <c r="J799" s="30" t="s">
        <v>11568</v>
      </c>
      <c r="K799" s="30">
        <v>5</v>
      </c>
      <c r="L799" s="30" t="s">
        <v>11573</v>
      </c>
      <c r="M799" s="38">
        <v>8.3</v>
      </c>
      <c r="N799" s="3" t="s">
        <v>11949</v>
      </c>
      <c r="O799" s="38">
        <v>2.3</v>
      </c>
      <c r="P799" s="3" t="s">
        <v>11949</v>
      </c>
      <c r="Q799" s="38">
        <v>26.3</v>
      </c>
      <c r="R799" s="3" t="s">
        <v>12180</v>
      </c>
      <c r="S799" s="38">
        <v>38.1</v>
      </c>
      <c r="T799" s="3" t="s">
        <v>12174</v>
      </c>
      <c r="U799" s="38">
        <v>2.5</v>
      </c>
      <c r="V799" s="3" t="s">
        <v>11619</v>
      </c>
      <c r="W799" s="38">
        <v>1.6</v>
      </c>
      <c r="X799" s="3" t="s">
        <v>11619</v>
      </c>
      <c r="Y799" s="38">
        <v>15.3</v>
      </c>
      <c r="Z799" s="3" t="s">
        <v>11829</v>
      </c>
      <c r="AA799" s="3">
        <v>6.2</v>
      </c>
      <c r="AB799" s="3" t="s">
        <v>11619</v>
      </c>
      <c r="AC799" s="3">
        <v>9.8</v>
      </c>
      <c r="AD799" s="3" t="s">
        <v>12599</v>
      </c>
      <c r="AE799" s="45" t="s">
        <v>12595</v>
      </c>
    </row>
    <row r="800" ht="29.1" customHeight="1" spans="1:31">
      <c r="A800" s="26" t="s">
        <v>12454</v>
      </c>
      <c r="B800" s="27" t="s">
        <v>666</v>
      </c>
      <c r="C800" s="28" t="s">
        <v>6952</v>
      </c>
      <c r="D800" s="27" t="s">
        <v>666</v>
      </c>
      <c r="E800" s="28" cm="1">
        <f ca="1" t="array" ref="E800">SUMPRODUCT(--ISNUMBER(SEARCH(MID(C800,ROW(INDIRECT("1:"&amp;LEN(C800))),1),全球排名!D798)))</f>
        <v>38</v>
      </c>
      <c r="F800" s="29" t="s">
        <v>11863</v>
      </c>
      <c r="G800" s="29" t="s">
        <v>373</v>
      </c>
      <c r="H800" s="30" t="s">
        <v>11571</v>
      </c>
      <c r="I800" s="30" t="s">
        <v>11720</v>
      </c>
      <c r="J800" s="30" t="s">
        <v>10137</v>
      </c>
      <c r="K800" s="30">
        <v>5</v>
      </c>
      <c r="L800" s="30" t="s">
        <v>11573</v>
      </c>
      <c r="M800" s="38">
        <v>12.6</v>
      </c>
      <c r="N800" s="3" t="s">
        <v>11949</v>
      </c>
      <c r="O800" s="38">
        <v>14.3</v>
      </c>
      <c r="P800" s="3" t="s">
        <v>12068</v>
      </c>
      <c r="Q800" s="38">
        <v>49.6</v>
      </c>
      <c r="R800" s="3" t="s">
        <v>11956</v>
      </c>
      <c r="S800" s="38">
        <v>2.8</v>
      </c>
      <c r="T800" s="3" t="s">
        <v>11619</v>
      </c>
      <c r="U800" s="38">
        <v>6</v>
      </c>
      <c r="V800" s="3" t="s">
        <v>11619</v>
      </c>
      <c r="W800" s="38">
        <v>21.2</v>
      </c>
      <c r="X800" s="3" t="s">
        <v>12487</v>
      </c>
      <c r="Y800" s="38">
        <v>5.8</v>
      </c>
      <c r="Z800" s="3" t="s">
        <v>11619</v>
      </c>
      <c r="AA800" s="3">
        <v>30.1</v>
      </c>
      <c r="AB800" s="3" t="s">
        <v>11818</v>
      </c>
      <c r="AC800" s="3">
        <v>7.5</v>
      </c>
      <c r="AD800" s="3" t="s">
        <v>11619</v>
      </c>
      <c r="AE800" s="45" t="s">
        <v>12595</v>
      </c>
    </row>
    <row r="801" ht="29.1" customHeight="1" spans="1:31">
      <c r="A801" s="26" t="s">
        <v>12526</v>
      </c>
      <c r="B801" s="27" t="s">
        <v>666</v>
      </c>
      <c r="C801" s="28" t="s">
        <v>3892</v>
      </c>
      <c r="D801" s="27" t="s">
        <v>666</v>
      </c>
      <c r="E801" s="28" cm="1">
        <f ca="1" t="array" ref="E801">SUMPRODUCT(--ISNUMBER(SEARCH(MID(C801,ROW(INDIRECT("1:"&amp;LEN(C801))),1),全球排名!D799)))</f>
        <v>21</v>
      </c>
      <c r="F801" s="29" t="s">
        <v>7183</v>
      </c>
      <c r="G801" s="29" t="s">
        <v>874</v>
      </c>
      <c r="H801" s="30" t="s">
        <v>11567</v>
      </c>
      <c r="I801" s="30" t="s">
        <v>11572</v>
      </c>
      <c r="J801" s="30" t="s">
        <v>7103</v>
      </c>
      <c r="K801" s="30">
        <v>3</v>
      </c>
      <c r="L801" s="30" t="s">
        <v>11569</v>
      </c>
      <c r="M801" s="38">
        <v>19.4</v>
      </c>
      <c r="N801" s="3" t="s">
        <v>1881</v>
      </c>
      <c r="O801" s="38">
        <v>39.1</v>
      </c>
      <c r="P801" s="3" t="s">
        <v>1214</v>
      </c>
      <c r="Q801" s="38">
        <v>15.4</v>
      </c>
      <c r="R801" s="3" t="s">
        <v>11619</v>
      </c>
      <c r="S801" s="38">
        <v>2</v>
      </c>
      <c r="T801" s="3" t="s">
        <v>11619</v>
      </c>
      <c r="U801" s="38">
        <v>6.7</v>
      </c>
      <c r="V801" s="3" t="s">
        <v>11619</v>
      </c>
      <c r="W801" s="38">
        <v>3.3</v>
      </c>
      <c r="X801" s="3" t="s">
        <v>11619</v>
      </c>
      <c r="Y801" s="38">
        <v>1</v>
      </c>
      <c r="Z801" s="3" t="s">
        <v>11619</v>
      </c>
      <c r="AA801" s="3">
        <v>11.3</v>
      </c>
      <c r="AB801" s="3" t="s">
        <v>11619</v>
      </c>
      <c r="AC801" s="3">
        <v>3.7</v>
      </c>
      <c r="AD801" s="3" t="s">
        <v>11619</v>
      </c>
      <c r="AE801" s="45" t="s">
        <v>12595</v>
      </c>
    </row>
    <row r="802" ht="29.1" customHeight="1" spans="1:31">
      <c r="A802" s="26" t="s">
        <v>12533</v>
      </c>
      <c r="B802" s="27" t="s">
        <v>666</v>
      </c>
      <c r="C802" s="28" t="s">
        <v>1807</v>
      </c>
      <c r="D802" s="27" t="s">
        <v>666</v>
      </c>
      <c r="E802" s="28" cm="1">
        <f ca="1" t="array" ref="E802">SUMPRODUCT(--ISNUMBER(SEARCH(MID(C802,ROW(INDIRECT("1:"&amp;LEN(C802))),1),全球排名!D800)))</f>
        <v>16</v>
      </c>
      <c r="F802" s="29" t="s">
        <v>11968</v>
      </c>
      <c r="G802" s="29" t="s">
        <v>405</v>
      </c>
      <c r="H802" s="30" t="s">
        <v>11567</v>
      </c>
      <c r="I802" s="30" t="s">
        <v>11587</v>
      </c>
      <c r="J802" s="30" t="s">
        <v>11568</v>
      </c>
      <c r="K802" s="30">
        <v>3</v>
      </c>
      <c r="L802" s="30" t="s">
        <v>11573</v>
      </c>
      <c r="M802" s="38">
        <v>3.9</v>
      </c>
      <c r="N802" s="3" t="s">
        <v>11949</v>
      </c>
      <c r="O802" s="38">
        <v>2.1</v>
      </c>
      <c r="P802" s="3" t="s">
        <v>11949</v>
      </c>
      <c r="Q802" s="38">
        <v>6.8</v>
      </c>
      <c r="R802" s="3" t="s">
        <v>11619</v>
      </c>
      <c r="S802" s="38">
        <v>50.4</v>
      </c>
      <c r="T802" s="3" t="s">
        <v>234</v>
      </c>
      <c r="U802" s="38">
        <v>2.6</v>
      </c>
      <c r="V802" s="3" t="s">
        <v>11619</v>
      </c>
      <c r="W802" s="38">
        <v>6.9</v>
      </c>
      <c r="X802" s="3" t="s">
        <v>11619</v>
      </c>
      <c r="Y802" s="38">
        <v>9</v>
      </c>
      <c r="Z802" s="3" t="s">
        <v>12528</v>
      </c>
      <c r="AA802" s="3">
        <v>8.8</v>
      </c>
      <c r="AB802" s="3" t="s">
        <v>11619</v>
      </c>
      <c r="AC802" s="3">
        <v>24.8</v>
      </c>
      <c r="AD802" s="3" t="s">
        <v>12424</v>
      </c>
      <c r="AE802" s="45" t="s">
        <v>12595</v>
      </c>
    </row>
    <row r="803" ht="29.1" customHeight="1" spans="1:31">
      <c r="A803" s="26" t="s">
        <v>12533</v>
      </c>
      <c r="B803" s="27" t="s">
        <v>666</v>
      </c>
      <c r="C803" s="28" t="s">
        <v>10574</v>
      </c>
      <c r="D803" s="27" t="s">
        <v>666</v>
      </c>
      <c r="E803" s="28" cm="1">
        <f ca="1" t="array" ref="E803">SUMPRODUCT(--ISNUMBER(SEARCH(MID(C803,ROW(INDIRECT("1:"&amp;LEN(C803))),1),全球排名!D801)))</f>
        <v>43</v>
      </c>
      <c r="F803" s="29" t="s">
        <v>12339</v>
      </c>
      <c r="G803" s="29" t="s">
        <v>617</v>
      </c>
      <c r="H803" s="30" t="s">
        <v>11571</v>
      </c>
      <c r="I803" s="30" t="s">
        <v>11587</v>
      </c>
      <c r="J803" s="30" t="s">
        <v>11568</v>
      </c>
      <c r="K803" s="30">
        <v>4</v>
      </c>
      <c r="L803" s="30" t="s">
        <v>11573</v>
      </c>
      <c r="M803" s="38">
        <v>8.9</v>
      </c>
      <c r="N803" s="3" t="s">
        <v>11949</v>
      </c>
      <c r="O803" s="38">
        <v>44.8</v>
      </c>
      <c r="P803" s="3" t="s">
        <v>12115</v>
      </c>
      <c r="Q803" s="38">
        <v>16.4</v>
      </c>
      <c r="R803" s="3" t="s">
        <v>11619</v>
      </c>
      <c r="S803" s="38">
        <v>5.7</v>
      </c>
      <c r="T803" s="3" t="s">
        <v>11619</v>
      </c>
      <c r="U803" s="38">
        <v>1.1</v>
      </c>
      <c r="V803" s="3" t="s">
        <v>11619</v>
      </c>
      <c r="W803" s="38">
        <v>3.6</v>
      </c>
      <c r="X803" s="3" t="s">
        <v>11619</v>
      </c>
      <c r="Y803" s="38">
        <v>2.1</v>
      </c>
      <c r="Z803" s="3" t="s">
        <v>11619</v>
      </c>
      <c r="AA803" s="3">
        <v>16.8</v>
      </c>
      <c r="AB803" s="3" t="s">
        <v>11913</v>
      </c>
      <c r="AC803" s="3">
        <v>27.3</v>
      </c>
      <c r="AD803" s="3" t="s">
        <v>12661</v>
      </c>
      <c r="AE803" s="45" t="s">
        <v>12595</v>
      </c>
    </row>
    <row r="804" ht="29.1" customHeight="1" spans="1:31">
      <c r="A804" s="26" t="s">
        <v>12533</v>
      </c>
      <c r="B804" s="27" t="s">
        <v>666</v>
      </c>
      <c r="C804" s="28" t="s">
        <v>2085</v>
      </c>
      <c r="D804" s="27" t="s">
        <v>666</v>
      </c>
      <c r="E804" s="28" cm="1">
        <f ca="1" t="array" ref="E804">SUMPRODUCT(--ISNUMBER(SEARCH(MID(C804,ROW(INDIRECT("1:"&amp;LEN(C804))),1),全球排名!D802)))</f>
        <v>18</v>
      </c>
      <c r="F804" s="29" t="s">
        <v>12380</v>
      </c>
      <c r="G804" s="29" t="s">
        <v>692</v>
      </c>
      <c r="H804" s="30" t="s">
        <v>11571</v>
      </c>
      <c r="I804" s="30" t="s">
        <v>11572</v>
      </c>
      <c r="J804" s="30" t="s">
        <v>7220</v>
      </c>
      <c r="K804" s="30">
        <v>4</v>
      </c>
      <c r="L804" s="30" t="s">
        <v>11573</v>
      </c>
      <c r="M804" s="38">
        <v>12.1</v>
      </c>
      <c r="N804" s="3" t="s">
        <v>11949</v>
      </c>
      <c r="O804" s="38">
        <v>17.7</v>
      </c>
      <c r="P804" s="3" t="s">
        <v>12274</v>
      </c>
      <c r="Q804" s="38">
        <v>2.7</v>
      </c>
      <c r="R804" s="3" t="s">
        <v>11619</v>
      </c>
      <c r="S804" s="38">
        <v>24</v>
      </c>
      <c r="T804" s="3" t="s">
        <v>11913</v>
      </c>
      <c r="U804" s="38">
        <v>1.5</v>
      </c>
      <c r="V804" s="3" t="s">
        <v>11619</v>
      </c>
      <c r="W804" s="38">
        <v>5.1</v>
      </c>
      <c r="X804" s="3" t="s">
        <v>11619</v>
      </c>
      <c r="Y804" s="38">
        <v>12.4</v>
      </c>
      <c r="Z804" s="3" t="s">
        <v>11707</v>
      </c>
      <c r="AA804" s="3">
        <v>8.4</v>
      </c>
      <c r="AB804" s="3" t="s">
        <v>11619</v>
      </c>
      <c r="AC804" s="3">
        <v>41.1</v>
      </c>
      <c r="AD804" s="3" t="s">
        <v>12540</v>
      </c>
      <c r="AE804" s="45" t="s">
        <v>12595</v>
      </c>
    </row>
    <row r="805" ht="29.1" customHeight="1" spans="1:31">
      <c r="A805" s="26" t="s">
        <v>10137</v>
      </c>
      <c r="B805" s="27" t="s">
        <v>490</v>
      </c>
      <c r="C805" s="28" t="s">
        <v>11010</v>
      </c>
      <c r="D805" s="27" t="s">
        <v>490</v>
      </c>
      <c r="E805" s="28" cm="1">
        <f ca="1" t="array" ref="E805">SUMPRODUCT(--ISNUMBER(SEARCH(MID(C805,ROW(INDIRECT("1:"&amp;LEN(C805))),1),全球排名!D803)))</f>
        <v>19</v>
      </c>
      <c r="F805" s="29" t="s">
        <v>12525</v>
      </c>
      <c r="G805" s="29" t="s">
        <v>647</v>
      </c>
      <c r="H805" s="30" t="s">
        <v>11567</v>
      </c>
      <c r="I805" s="30" t="s">
        <v>11587</v>
      </c>
      <c r="J805" s="30" t="s">
        <v>7220</v>
      </c>
      <c r="K805" s="30">
        <v>3</v>
      </c>
      <c r="L805" s="30" t="s">
        <v>11569</v>
      </c>
      <c r="M805" s="38">
        <v>6.8</v>
      </c>
      <c r="N805" s="3" t="s">
        <v>11949</v>
      </c>
      <c r="O805" s="38">
        <v>5.9</v>
      </c>
      <c r="P805" s="3" t="s">
        <v>11949</v>
      </c>
      <c r="Q805" s="38">
        <v>9.3</v>
      </c>
      <c r="R805" s="3" t="s">
        <v>11619</v>
      </c>
      <c r="S805" s="38">
        <v>2.3</v>
      </c>
      <c r="T805" s="3" t="s">
        <v>11619</v>
      </c>
      <c r="U805" s="38">
        <v>72.9</v>
      </c>
      <c r="V805" s="3" t="s">
        <v>2224</v>
      </c>
      <c r="W805" s="38">
        <v>100</v>
      </c>
      <c r="X805" s="3" t="s">
        <v>71</v>
      </c>
      <c r="Y805" s="38">
        <v>1</v>
      </c>
      <c r="Z805" s="3" t="s">
        <v>11619</v>
      </c>
      <c r="AA805" s="3">
        <v>10.4</v>
      </c>
      <c r="AB805" s="3" t="s">
        <v>11619</v>
      </c>
      <c r="AC805" s="3">
        <v>1.6</v>
      </c>
      <c r="AD805" s="3" t="s">
        <v>11619</v>
      </c>
      <c r="AE805" s="45" t="s">
        <v>12595</v>
      </c>
    </row>
    <row r="806" ht="29.1" customHeight="1" spans="1:31">
      <c r="A806" s="26" t="s">
        <v>12477</v>
      </c>
      <c r="B806" s="27" t="s">
        <v>490</v>
      </c>
      <c r="C806" s="28" t="s">
        <v>12679</v>
      </c>
      <c r="D806" s="27" t="s">
        <v>490</v>
      </c>
      <c r="E806" s="28" cm="1">
        <f ca="1" t="array" ref="E806">SUMPRODUCT(--ISNUMBER(SEARCH(MID(C806,ROW(INDIRECT("1:"&amp;LEN(C806))),1),全球排名!D804)))</f>
        <v>27</v>
      </c>
      <c r="F806" s="29" t="s">
        <v>12205</v>
      </c>
      <c r="G806" s="29" t="s">
        <v>657</v>
      </c>
      <c r="H806" s="30" t="s">
        <v>11567</v>
      </c>
      <c r="I806" s="30" t="s">
        <v>11587</v>
      </c>
      <c r="J806" s="30" t="s">
        <v>7220</v>
      </c>
      <c r="K806" s="30">
        <v>4</v>
      </c>
      <c r="L806" s="30" t="s">
        <v>11573</v>
      </c>
      <c r="M806" s="38">
        <v>5.1</v>
      </c>
      <c r="N806" s="3" t="s">
        <v>11949</v>
      </c>
      <c r="O806" s="38">
        <v>3.3</v>
      </c>
      <c r="P806" s="3" t="s">
        <v>11949</v>
      </c>
      <c r="Q806" s="38">
        <v>92.1</v>
      </c>
      <c r="R806" s="3" t="s">
        <v>309</v>
      </c>
      <c r="S806" s="38">
        <v>1</v>
      </c>
      <c r="T806" s="3" t="s">
        <v>11619</v>
      </c>
      <c r="U806" s="38">
        <v>26</v>
      </c>
      <c r="V806" s="3" t="s">
        <v>12164</v>
      </c>
      <c r="W806" s="38">
        <v>5.2</v>
      </c>
      <c r="X806" s="3" t="s">
        <v>11619</v>
      </c>
      <c r="Y806" s="38">
        <v>1</v>
      </c>
      <c r="Z806" s="3" t="s">
        <v>11619</v>
      </c>
      <c r="AA806" s="3">
        <v>11.8</v>
      </c>
      <c r="AB806" s="3" t="s">
        <v>11619</v>
      </c>
      <c r="AC806" s="3">
        <v>1</v>
      </c>
      <c r="AD806" s="3" t="s">
        <v>11619</v>
      </c>
      <c r="AE806" s="45" t="s">
        <v>12595</v>
      </c>
    </row>
    <row r="807" ht="29.1" customHeight="1" spans="1:31">
      <c r="A807" s="26" t="s">
        <v>493</v>
      </c>
      <c r="B807" s="27" t="s">
        <v>490</v>
      </c>
      <c r="C807" s="28" t="s">
        <v>709</v>
      </c>
      <c r="D807" s="27" t="s">
        <v>490</v>
      </c>
      <c r="E807" s="28" cm="1">
        <f ca="1" t="array" ref="E807">SUMPRODUCT(--ISNUMBER(SEARCH(MID(C807,ROW(INDIRECT("1:"&amp;LEN(C807))),1),全球排名!D805)))</f>
        <v>17</v>
      </c>
      <c r="F807" s="29" t="s">
        <v>11566</v>
      </c>
      <c r="G807" s="29" t="s">
        <v>40</v>
      </c>
      <c r="H807" s="30" t="s">
        <v>11571</v>
      </c>
      <c r="I807" s="30" t="s">
        <v>7183</v>
      </c>
      <c r="J807" s="30" t="s">
        <v>11568</v>
      </c>
      <c r="K807" s="30">
        <v>4</v>
      </c>
      <c r="L807" s="30" t="s">
        <v>11573</v>
      </c>
      <c r="M807" s="38">
        <v>7.2</v>
      </c>
      <c r="N807" s="3" t="s">
        <v>11949</v>
      </c>
      <c r="O807" s="38">
        <v>8.5</v>
      </c>
      <c r="P807" s="3" t="s">
        <v>11949</v>
      </c>
      <c r="Q807" s="38">
        <v>7.4</v>
      </c>
      <c r="R807" s="3" t="s">
        <v>11619</v>
      </c>
      <c r="S807" s="38">
        <v>19</v>
      </c>
      <c r="T807" s="3" t="s">
        <v>12236</v>
      </c>
      <c r="U807" s="38">
        <v>23.9</v>
      </c>
      <c r="V807" s="3" t="s">
        <v>12190</v>
      </c>
      <c r="W807" s="38">
        <v>7.8</v>
      </c>
      <c r="X807" s="3" t="s">
        <v>11619</v>
      </c>
      <c r="Y807" s="38">
        <v>14.3</v>
      </c>
      <c r="Z807" s="3" t="s">
        <v>12644</v>
      </c>
      <c r="AA807" s="3">
        <v>17.4</v>
      </c>
      <c r="AB807" s="3" t="s">
        <v>2544</v>
      </c>
      <c r="AC807" s="3">
        <v>53.4</v>
      </c>
      <c r="AD807" s="3" t="s">
        <v>11922</v>
      </c>
      <c r="AE807" s="45" t="s">
        <v>12595</v>
      </c>
    </row>
    <row r="808" ht="29.1" customHeight="1" spans="1:31">
      <c r="A808" s="26" t="s">
        <v>12533</v>
      </c>
      <c r="B808" s="27" t="s">
        <v>490</v>
      </c>
      <c r="C808" s="28" t="s">
        <v>714</v>
      </c>
      <c r="D808" s="27" t="s">
        <v>490</v>
      </c>
      <c r="E808" s="28" cm="1">
        <f ca="1" t="array" ref="E808">SUMPRODUCT(--ISNUMBER(SEARCH(MID(C808,ROW(INDIRECT("1:"&amp;LEN(C808))),1),全球排名!D806)))</f>
        <v>24</v>
      </c>
      <c r="F808" s="29" t="s">
        <v>8491</v>
      </c>
      <c r="G808" s="29" t="s">
        <v>121</v>
      </c>
      <c r="H808" s="30" t="s">
        <v>11571</v>
      </c>
      <c r="I808" s="30" t="s">
        <v>7183</v>
      </c>
      <c r="J808" s="30" t="s">
        <v>11568</v>
      </c>
      <c r="K808" s="30">
        <v>3</v>
      </c>
      <c r="L808" s="30" t="s">
        <v>11573</v>
      </c>
      <c r="M808" s="38">
        <v>8.3</v>
      </c>
      <c r="N808" s="3" t="s">
        <v>11949</v>
      </c>
      <c r="O808" s="38">
        <v>10.5</v>
      </c>
      <c r="P808" s="3" t="s">
        <v>11949</v>
      </c>
      <c r="Q808" s="38">
        <v>4.7</v>
      </c>
      <c r="R808" s="3" t="s">
        <v>11619</v>
      </c>
      <c r="S808" s="38">
        <v>13.5</v>
      </c>
      <c r="T808" s="3" t="s">
        <v>12547</v>
      </c>
      <c r="U808" s="38">
        <v>70.2</v>
      </c>
      <c r="V808" s="3" t="s">
        <v>11932</v>
      </c>
      <c r="W808" s="38">
        <v>43.2</v>
      </c>
      <c r="X808" s="3" t="s">
        <v>12251</v>
      </c>
      <c r="Y808" s="38">
        <v>3.2</v>
      </c>
      <c r="Z808" s="3" t="s">
        <v>11619</v>
      </c>
      <c r="AA808" s="3">
        <v>8.1</v>
      </c>
      <c r="AB808" s="3" t="s">
        <v>11619</v>
      </c>
      <c r="AC808" s="3">
        <v>4.7</v>
      </c>
      <c r="AD808" s="3" t="s">
        <v>11619</v>
      </c>
      <c r="AE808" s="45" t="s">
        <v>12595</v>
      </c>
    </row>
    <row r="809" ht="29.1" customHeight="1" spans="1:31">
      <c r="A809" s="26" t="s">
        <v>493</v>
      </c>
      <c r="B809" s="27" t="s">
        <v>490</v>
      </c>
      <c r="C809" s="28" t="s">
        <v>12680</v>
      </c>
      <c r="D809" s="27" t="s">
        <v>490</v>
      </c>
      <c r="E809" s="28" cm="1">
        <f ca="1" t="array" ref="E809">SUMPRODUCT(--ISNUMBER(SEARCH(MID(C809,ROW(INDIRECT("1:"&amp;LEN(C809))),1),全球排名!D807)))</f>
        <v>16</v>
      </c>
      <c r="F809" s="29" t="s">
        <v>12681</v>
      </c>
      <c r="G809" s="29" t="s">
        <v>445</v>
      </c>
      <c r="H809" s="30" t="s">
        <v>11592</v>
      </c>
      <c r="I809" s="30" t="s">
        <v>7183</v>
      </c>
      <c r="J809" s="30" t="s">
        <v>11568</v>
      </c>
      <c r="K809" s="30">
        <v>5</v>
      </c>
      <c r="L809" s="30" t="s">
        <v>11573</v>
      </c>
      <c r="M809" s="38">
        <v>16.4</v>
      </c>
      <c r="N809" s="3" t="s">
        <v>12192</v>
      </c>
      <c r="O809" s="38">
        <v>13.7</v>
      </c>
      <c r="P809" s="3" t="s">
        <v>12227</v>
      </c>
      <c r="Q809" s="38">
        <v>4.7</v>
      </c>
      <c r="R809" s="3" t="s">
        <v>11619</v>
      </c>
      <c r="S809" s="38">
        <v>4.2</v>
      </c>
      <c r="T809" s="3" t="s">
        <v>11619</v>
      </c>
      <c r="U809" s="38">
        <v>7.7</v>
      </c>
      <c r="V809" s="3" t="s">
        <v>11619</v>
      </c>
      <c r="W809" s="38">
        <v>4</v>
      </c>
      <c r="X809" s="3" t="s">
        <v>11619</v>
      </c>
      <c r="Y809" s="38">
        <v>42.6</v>
      </c>
      <c r="Z809" s="3" t="s">
        <v>12286</v>
      </c>
      <c r="AA809" s="3">
        <v>23.1</v>
      </c>
      <c r="AB809" s="3" t="s">
        <v>11755</v>
      </c>
      <c r="AC809" s="3">
        <v>48.4</v>
      </c>
      <c r="AD809" s="3" t="s">
        <v>12029</v>
      </c>
      <c r="AE809" s="45" t="s">
        <v>12595</v>
      </c>
    </row>
    <row r="810" ht="29.1" customHeight="1" spans="1:31">
      <c r="A810" s="26" t="s">
        <v>12533</v>
      </c>
      <c r="B810" s="27" t="s">
        <v>490</v>
      </c>
      <c r="C810" s="28" t="s">
        <v>10651</v>
      </c>
      <c r="D810" s="27" t="s">
        <v>490</v>
      </c>
      <c r="E810" s="28" cm="1">
        <f ca="1" t="array" ref="E810">SUMPRODUCT(--ISNUMBER(SEARCH(MID(C810,ROW(INDIRECT("1:"&amp;LEN(C810))),1),全球排名!D808)))</f>
        <v>42</v>
      </c>
      <c r="F810" s="29" t="s">
        <v>12637</v>
      </c>
      <c r="G810" s="29" t="s">
        <v>1867</v>
      </c>
      <c r="H810" s="30" t="s">
        <v>11567</v>
      </c>
      <c r="I810" s="30" t="s">
        <v>11720</v>
      </c>
      <c r="J810" s="30" t="s">
        <v>10137</v>
      </c>
      <c r="K810" s="30">
        <v>4</v>
      </c>
      <c r="L810" s="30" t="s">
        <v>11573</v>
      </c>
      <c r="M810" s="38">
        <v>15.6</v>
      </c>
      <c r="N810" s="3" t="s">
        <v>12318</v>
      </c>
      <c r="O810" s="38">
        <v>34.8</v>
      </c>
      <c r="P810" s="3" t="s">
        <v>11766</v>
      </c>
      <c r="Q810" s="38">
        <v>16.9</v>
      </c>
      <c r="R810" s="3" t="s">
        <v>11619</v>
      </c>
      <c r="S810" s="38">
        <v>12</v>
      </c>
      <c r="T810" s="3" t="s">
        <v>11619</v>
      </c>
      <c r="U810" s="38" t="s">
        <v>10137</v>
      </c>
      <c r="V810" s="3" t="s">
        <v>10137</v>
      </c>
      <c r="W810" s="38">
        <v>1</v>
      </c>
      <c r="X810" s="3" t="s">
        <v>11619</v>
      </c>
      <c r="Y810" s="38">
        <v>1.2</v>
      </c>
      <c r="Z810" s="3" t="s">
        <v>11619</v>
      </c>
      <c r="AA810" s="3">
        <v>7</v>
      </c>
      <c r="AB810" s="3" t="s">
        <v>11619</v>
      </c>
      <c r="AC810" s="3">
        <v>3.4</v>
      </c>
      <c r="AD810" s="3" t="s">
        <v>11619</v>
      </c>
      <c r="AE810" s="45" t="s">
        <v>12595</v>
      </c>
    </row>
    <row r="811" ht="29.1" customHeight="1" spans="1:31">
      <c r="A811" s="26" t="s">
        <v>12562</v>
      </c>
      <c r="B811" s="27" t="s">
        <v>490</v>
      </c>
      <c r="C811" s="28" t="s">
        <v>2666</v>
      </c>
      <c r="D811" s="27" t="s">
        <v>490</v>
      </c>
      <c r="E811" s="28" cm="1">
        <f ca="1" t="array" ref="E811">SUMPRODUCT(--ISNUMBER(SEARCH(MID(C811,ROW(INDIRECT("1:"&amp;LEN(C811))),1),全球排名!D809)))</f>
        <v>21</v>
      </c>
      <c r="F811" s="29" t="s">
        <v>11632</v>
      </c>
      <c r="G811" s="29" t="s">
        <v>11633</v>
      </c>
      <c r="H811" s="30" t="s">
        <v>11571</v>
      </c>
      <c r="I811" s="30" t="s">
        <v>7183</v>
      </c>
      <c r="J811" s="30" t="s">
        <v>11568</v>
      </c>
      <c r="K811" s="30">
        <v>4</v>
      </c>
      <c r="L811" s="30" t="s">
        <v>11573</v>
      </c>
      <c r="M811" s="38">
        <v>8.3</v>
      </c>
      <c r="N811" s="3" t="s">
        <v>11949</v>
      </c>
      <c r="O811" s="38">
        <v>3.5</v>
      </c>
      <c r="P811" s="3" t="s">
        <v>11949</v>
      </c>
      <c r="Q811" s="38">
        <v>42.9</v>
      </c>
      <c r="R811" s="3" t="s">
        <v>12409</v>
      </c>
      <c r="S811" s="38">
        <v>26.6</v>
      </c>
      <c r="T811" s="3" t="s">
        <v>12302</v>
      </c>
      <c r="U811" s="38">
        <v>4.8</v>
      </c>
      <c r="V811" s="3" t="s">
        <v>11619</v>
      </c>
      <c r="W811" s="38">
        <v>2.9</v>
      </c>
      <c r="X811" s="3" t="s">
        <v>11619</v>
      </c>
      <c r="Y811" s="38">
        <v>1.7</v>
      </c>
      <c r="Z811" s="3" t="s">
        <v>11619</v>
      </c>
      <c r="AA811" s="3">
        <v>8.9</v>
      </c>
      <c r="AB811" s="3" t="s">
        <v>11619</v>
      </c>
      <c r="AC811" s="3">
        <v>2.9</v>
      </c>
      <c r="AD811" s="3" t="s">
        <v>11619</v>
      </c>
      <c r="AE811" s="45" t="s">
        <v>12595</v>
      </c>
    </row>
    <row r="812" ht="29.1" customHeight="1" spans="1:31">
      <c r="A812" s="26" t="s">
        <v>12562</v>
      </c>
      <c r="B812" s="27" t="s">
        <v>490</v>
      </c>
      <c r="C812" s="28" t="s">
        <v>12682</v>
      </c>
      <c r="D812" s="27" t="s">
        <v>490</v>
      </c>
      <c r="E812" s="28" cm="1">
        <f ca="1" t="array" ref="E812">SUMPRODUCT(--ISNUMBER(SEARCH(MID(C812,ROW(INDIRECT("1:"&amp;LEN(C812))),1),全球排名!D810)))</f>
        <v>45</v>
      </c>
      <c r="F812" s="29" t="s">
        <v>12425</v>
      </c>
      <c r="G812" s="29" t="s">
        <v>453</v>
      </c>
      <c r="H812" s="30" t="s">
        <v>11571</v>
      </c>
      <c r="I812" s="30" t="s">
        <v>11720</v>
      </c>
      <c r="J812" s="30" t="s">
        <v>10137</v>
      </c>
      <c r="K812" s="30">
        <v>5</v>
      </c>
      <c r="L812" s="30" t="s">
        <v>11573</v>
      </c>
      <c r="M812" s="38">
        <v>13.1</v>
      </c>
      <c r="N812" s="3" t="s">
        <v>11949</v>
      </c>
      <c r="O812" s="38">
        <v>29.8</v>
      </c>
      <c r="P812" s="3" t="s">
        <v>11732</v>
      </c>
      <c r="Q812" s="38">
        <v>45.6</v>
      </c>
      <c r="R812" s="3" t="s">
        <v>12280</v>
      </c>
      <c r="S812" s="38">
        <v>1</v>
      </c>
      <c r="T812" s="3" t="s">
        <v>11619</v>
      </c>
      <c r="U812" s="38">
        <v>2.2</v>
      </c>
      <c r="V812" s="3" t="s">
        <v>11619</v>
      </c>
      <c r="W812" s="38">
        <v>12.6</v>
      </c>
      <c r="X812" s="3" t="s">
        <v>11722</v>
      </c>
      <c r="Y812" s="38">
        <v>1</v>
      </c>
      <c r="Z812" s="3" t="s">
        <v>11619</v>
      </c>
      <c r="AA812" s="3">
        <v>7.1</v>
      </c>
      <c r="AB812" s="3" t="s">
        <v>11619</v>
      </c>
      <c r="AC812" s="3" t="s">
        <v>10137</v>
      </c>
      <c r="AD812" s="3" t="s">
        <v>10137</v>
      </c>
      <c r="AE812" s="45" t="s">
        <v>12595</v>
      </c>
    </row>
    <row r="813" ht="29.1" customHeight="1" spans="1:31">
      <c r="A813" s="26" t="s">
        <v>12533</v>
      </c>
      <c r="B813" s="27" t="s">
        <v>490</v>
      </c>
      <c r="C813" s="28" t="s">
        <v>803</v>
      </c>
      <c r="D813" s="27" t="s">
        <v>490</v>
      </c>
      <c r="E813" s="28" cm="1">
        <f ca="1" t="array" ref="E813">SUMPRODUCT(--ISNUMBER(SEARCH(MID(C813,ROW(INDIRECT("1:"&amp;LEN(C813))),1),全球排名!D811)))</f>
        <v>22</v>
      </c>
      <c r="F813" s="29" t="s">
        <v>8491</v>
      </c>
      <c r="G813" s="29" t="s">
        <v>121</v>
      </c>
      <c r="H813" s="30" t="s">
        <v>11571</v>
      </c>
      <c r="I813" s="30" t="s">
        <v>7183</v>
      </c>
      <c r="J813" s="30" t="s">
        <v>11568</v>
      </c>
      <c r="K813" s="30">
        <v>3</v>
      </c>
      <c r="L813" s="30" t="s">
        <v>11573</v>
      </c>
      <c r="M813" s="38">
        <v>5</v>
      </c>
      <c r="N813" s="3" t="s">
        <v>11949</v>
      </c>
      <c r="O813" s="38">
        <v>6</v>
      </c>
      <c r="P813" s="3" t="s">
        <v>11949</v>
      </c>
      <c r="Q813" s="38">
        <v>7</v>
      </c>
      <c r="R813" s="3" t="s">
        <v>11619</v>
      </c>
      <c r="S813" s="38">
        <v>8.6</v>
      </c>
      <c r="T813" s="3" t="s">
        <v>11619</v>
      </c>
      <c r="U813" s="38">
        <v>31.7</v>
      </c>
      <c r="V813" s="3" t="s">
        <v>12290</v>
      </c>
      <c r="W813" s="38">
        <v>74</v>
      </c>
      <c r="X813" s="3" t="s">
        <v>11734</v>
      </c>
      <c r="Y813" s="38">
        <v>10.5</v>
      </c>
      <c r="Z813" s="3" t="s">
        <v>12509</v>
      </c>
      <c r="AA813" s="3">
        <v>10.3</v>
      </c>
      <c r="AB813" s="3" t="s">
        <v>11619</v>
      </c>
      <c r="AC813" s="3">
        <v>53.4</v>
      </c>
      <c r="AD813" s="3" t="s">
        <v>11922</v>
      </c>
      <c r="AE813" s="45" t="s">
        <v>12595</v>
      </c>
    </row>
    <row r="814" ht="29.1" customHeight="1" spans="1:31">
      <c r="A814" s="26" t="s">
        <v>12454</v>
      </c>
      <c r="B814" s="27" t="s">
        <v>490</v>
      </c>
      <c r="C814" s="28" t="s">
        <v>2492</v>
      </c>
      <c r="D814" s="27" t="s">
        <v>490</v>
      </c>
      <c r="E814" s="28" cm="1">
        <f ca="1" t="array" ref="E814">SUMPRODUCT(--ISNUMBER(SEARCH(MID(C814,ROW(INDIRECT("1:"&amp;LEN(C814))),1),全球排名!D812)))</f>
        <v>21</v>
      </c>
      <c r="F814" s="29" t="s">
        <v>11632</v>
      </c>
      <c r="G814" s="29" t="s">
        <v>11633</v>
      </c>
      <c r="H814" s="30" t="s">
        <v>11571</v>
      </c>
      <c r="I814" s="30" t="s">
        <v>11587</v>
      </c>
      <c r="J814" s="30" t="s">
        <v>11568</v>
      </c>
      <c r="K814" s="30">
        <v>3</v>
      </c>
      <c r="L814" s="30" t="s">
        <v>11573</v>
      </c>
      <c r="M814" s="38">
        <v>5.3</v>
      </c>
      <c r="N814" s="3" t="s">
        <v>11949</v>
      </c>
      <c r="O814" s="38">
        <v>1.4</v>
      </c>
      <c r="P814" s="3" t="s">
        <v>11949</v>
      </c>
      <c r="Q814" s="38">
        <v>55.9</v>
      </c>
      <c r="R814" s="3" t="s">
        <v>11869</v>
      </c>
      <c r="S814" s="38">
        <v>25.3</v>
      </c>
      <c r="T814" s="3" t="s">
        <v>1292</v>
      </c>
      <c r="U814" s="38">
        <v>1.6</v>
      </c>
      <c r="V814" s="3" t="s">
        <v>11619</v>
      </c>
      <c r="W814" s="38">
        <v>2.9</v>
      </c>
      <c r="X814" s="3" t="s">
        <v>11619</v>
      </c>
      <c r="Y814" s="38">
        <v>26.1</v>
      </c>
      <c r="Z814" s="3" t="s">
        <v>12015</v>
      </c>
      <c r="AA814" s="3">
        <v>5.3</v>
      </c>
      <c r="AB814" s="3" t="s">
        <v>11619</v>
      </c>
      <c r="AC814" s="3">
        <v>7</v>
      </c>
      <c r="AD814" s="3" t="s">
        <v>11619</v>
      </c>
      <c r="AE814" s="45" t="s">
        <v>12595</v>
      </c>
    </row>
    <row r="815" ht="29.1" customHeight="1" spans="1:31">
      <c r="A815" s="26" t="s">
        <v>12562</v>
      </c>
      <c r="B815" s="27" t="s">
        <v>490</v>
      </c>
      <c r="C815" s="28" t="s">
        <v>8872</v>
      </c>
      <c r="D815" s="27" t="s">
        <v>490</v>
      </c>
      <c r="E815" s="28" cm="1">
        <f ca="1" t="array" ref="E815">SUMPRODUCT(--ISNUMBER(SEARCH(MID(C815,ROW(INDIRECT("1:"&amp;LEN(C815))),1),全球排名!D813)))</f>
        <v>14</v>
      </c>
      <c r="F815" s="29" t="s">
        <v>11566</v>
      </c>
      <c r="G815" s="29" t="s">
        <v>40</v>
      </c>
      <c r="H815" s="30" t="s">
        <v>11624</v>
      </c>
      <c r="I815" s="30" t="s">
        <v>7183</v>
      </c>
      <c r="J815" s="30" t="s">
        <v>11568</v>
      </c>
      <c r="K815" s="30">
        <v>5</v>
      </c>
      <c r="L815" s="30" t="s">
        <v>11569</v>
      </c>
      <c r="M815" s="38">
        <v>3</v>
      </c>
      <c r="N815" s="3" t="s">
        <v>11949</v>
      </c>
      <c r="O815" s="38">
        <v>5.3</v>
      </c>
      <c r="P815" s="3" t="s">
        <v>11949</v>
      </c>
      <c r="Q815" s="38">
        <v>23.4</v>
      </c>
      <c r="R815" s="3" t="s">
        <v>12644</v>
      </c>
      <c r="S815" s="38">
        <v>18.3</v>
      </c>
      <c r="T815" s="3" t="s">
        <v>12319</v>
      </c>
      <c r="U815" s="38">
        <v>14.2</v>
      </c>
      <c r="V815" s="3" t="s">
        <v>11761</v>
      </c>
      <c r="W815" s="38">
        <v>72.6</v>
      </c>
      <c r="X815" s="3" t="s">
        <v>11716</v>
      </c>
      <c r="Y815" s="38">
        <v>1.2</v>
      </c>
      <c r="Z815" s="3" t="s">
        <v>11619</v>
      </c>
      <c r="AA815" s="3">
        <v>14.9</v>
      </c>
      <c r="AB815" s="3" t="s">
        <v>12318</v>
      </c>
      <c r="AC815" s="3">
        <v>33.2</v>
      </c>
      <c r="AD815" s="3" t="s">
        <v>12166</v>
      </c>
      <c r="AE815" s="45" t="s">
        <v>12595</v>
      </c>
    </row>
    <row r="816" ht="29.1" customHeight="1" spans="1:31">
      <c r="A816" s="26" t="s">
        <v>12533</v>
      </c>
      <c r="B816" s="27" t="s">
        <v>490</v>
      </c>
      <c r="C816" s="28" t="s">
        <v>869</v>
      </c>
      <c r="D816" s="27" t="s">
        <v>490</v>
      </c>
      <c r="E816" s="28" cm="1">
        <f ca="1" t="array" ref="E816">SUMPRODUCT(--ISNUMBER(SEARCH(MID(C816,ROW(INDIRECT("1:"&amp;LEN(C816))),1),全球排名!D814)))</f>
        <v>19</v>
      </c>
      <c r="F816" s="29" t="s">
        <v>11570</v>
      </c>
      <c r="G816" s="29" t="s">
        <v>36</v>
      </c>
      <c r="H816" s="30" t="s">
        <v>11571</v>
      </c>
      <c r="I816" s="30" t="s">
        <v>7183</v>
      </c>
      <c r="J816" s="30" t="s">
        <v>7220</v>
      </c>
      <c r="K816" s="30">
        <v>5</v>
      </c>
      <c r="L816" s="30" t="s">
        <v>11573</v>
      </c>
      <c r="M816" s="38">
        <v>5.5</v>
      </c>
      <c r="N816" s="3" t="s">
        <v>11949</v>
      </c>
      <c r="O816" s="38">
        <v>4.8</v>
      </c>
      <c r="P816" s="3" t="s">
        <v>11949</v>
      </c>
      <c r="Q816" s="38">
        <v>5.8</v>
      </c>
      <c r="R816" s="3" t="s">
        <v>11619</v>
      </c>
      <c r="S816" s="38">
        <v>7.6</v>
      </c>
      <c r="T816" s="3" t="s">
        <v>11619</v>
      </c>
      <c r="U816" s="38">
        <v>75.3</v>
      </c>
      <c r="V816" s="3" t="s">
        <v>2221</v>
      </c>
      <c r="W816" s="38">
        <v>97.5</v>
      </c>
      <c r="X816" s="3" t="s">
        <v>11653</v>
      </c>
      <c r="Y816" s="38">
        <v>8.8</v>
      </c>
      <c r="Z816" s="3" t="s">
        <v>11619</v>
      </c>
      <c r="AA816" s="3">
        <v>10.5</v>
      </c>
      <c r="AB816" s="3" t="s">
        <v>11619</v>
      </c>
      <c r="AC816" s="3">
        <v>4.9</v>
      </c>
      <c r="AD816" s="3" t="s">
        <v>11619</v>
      </c>
      <c r="AE816" s="45" t="s">
        <v>12595</v>
      </c>
    </row>
    <row r="817" ht="29.1" customHeight="1" spans="1:31">
      <c r="A817" s="26" t="s">
        <v>12533</v>
      </c>
      <c r="B817" s="27" t="s">
        <v>490</v>
      </c>
      <c r="C817" s="28" t="s">
        <v>912</v>
      </c>
      <c r="D817" s="27" t="s">
        <v>490</v>
      </c>
      <c r="E817" s="28" cm="1">
        <f ca="1" t="array" ref="E817">SUMPRODUCT(--ISNUMBER(SEARCH(MID(C817,ROW(INDIRECT("1:"&amp;LEN(C817))),1),全球排名!D815)))</f>
        <v>27</v>
      </c>
      <c r="F817" s="29" t="s">
        <v>11570</v>
      </c>
      <c r="G817" s="29" t="s">
        <v>36</v>
      </c>
      <c r="H817" s="30" t="s">
        <v>11571</v>
      </c>
      <c r="I817" s="30" t="s">
        <v>7183</v>
      </c>
      <c r="J817" s="30" t="s">
        <v>7220</v>
      </c>
      <c r="K817" s="30">
        <v>3</v>
      </c>
      <c r="L817" s="30" t="s">
        <v>11573</v>
      </c>
      <c r="M817" s="38">
        <v>4.9</v>
      </c>
      <c r="N817" s="3" t="s">
        <v>11949</v>
      </c>
      <c r="O817" s="38">
        <v>4.2</v>
      </c>
      <c r="P817" s="3" t="s">
        <v>11949</v>
      </c>
      <c r="Q817" s="38">
        <v>4.1</v>
      </c>
      <c r="R817" s="3" t="s">
        <v>11619</v>
      </c>
      <c r="S817" s="38">
        <v>10.4</v>
      </c>
      <c r="T817" s="3" t="s">
        <v>11619</v>
      </c>
      <c r="U817" s="38">
        <v>73.8</v>
      </c>
      <c r="V817" s="3" t="s">
        <v>12000</v>
      </c>
      <c r="W817" s="38">
        <v>87.9</v>
      </c>
      <c r="X817" s="3" t="s">
        <v>11782</v>
      </c>
      <c r="Y817" s="38">
        <v>5.9</v>
      </c>
      <c r="Z817" s="3" t="s">
        <v>11619</v>
      </c>
      <c r="AA817" s="3">
        <v>10.8</v>
      </c>
      <c r="AB817" s="3" t="s">
        <v>11619</v>
      </c>
      <c r="AC817" s="3">
        <v>2.9</v>
      </c>
      <c r="AD817" s="3" t="s">
        <v>11619</v>
      </c>
      <c r="AE817" s="45" t="s">
        <v>12595</v>
      </c>
    </row>
    <row r="818" ht="29.1" customHeight="1" spans="1:31">
      <c r="A818" s="26" t="s">
        <v>12446</v>
      </c>
      <c r="B818" s="27" t="s">
        <v>490</v>
      </c>
      <c r="C818" s="28" t="s">
        <v>10693</v>
      </c>
      <c r="D818" s="27" t="s">
        <v>490</v>
      </c>
      <c r="E818" s="28" cm="1">
        <f ca="1" t="array" ref="E818">SUMPRODUCT(--ISNUMBER(SEARCH(MID(C818,ROW(INDIRECT("1:"&amp;LEN(C818))),1),全球排名!D816)))</f>
        <v>33</v>
      </c>
      <c r="F818" s="29" t="s">
        <v>11863</v>
      </c>
      <c r="G818" s="29" t="s">
        <v>373</v>
      </c>
      <c r="H818" s="30" t="s">
        <v>11567</v>
      </c>
      <c r="I818" s="30" t="s">
        <v>7183</v>
      </c>
      <c r="J818" s="30" t="s">
        <v>7220</v>
      </c>
      <c r="K818" s="30">
        <v>4</v>
      </c>
      <c r="L818" s="30" t="s">
        <v>11573</v>
      </c>
      <c r="M818" s="38">
        <v>8.1</v>
      </c>
      <c r="N818" s="3" t="s">
        <v>11949</v>
      </c>
      <c r="O818" s="38">
        <v>2.3</v>
      </c>
      <c r="P818" s="3" t="s">
        <v>11949</v>
      </c>
      <c r="Q818" s="38">
        <v>75.5</v>
      </c>
      <c r="R818" s="3" t="s">
        <v>11685</v>
      </c>
      <c r="S818" s="38">
        <v>1.8</v>
      </c>
      <c r="T818" s="3" t="s">
        <v>11619</v>
      </c>
      <c r="U818" s="38">
        <v>17.9</v>
      </c>
      <c r="V818" s="3" t="s">
        <v>12495</v>
      </c>
      <c r="W818" s="38">
        <v>32</v>
      </c>
      <c r="X818" s="3" t="s">
        <v>11966</v>
      </c>
      <c r="Y818" s="38">
        <v>2.7</v>
      </c>
      <c r="Z818" s="3" t="s">
        <v>11619</v>
      </c>
      <c r="AA818" s="3">
        <v>6.3</v>
      </c>
      <c r="AB818" s="3" t="s">
        <v>11619</v>
      </c>
      <c r="AC818" s="3">
        <v>1.9</v>
      </c>
      <c r="AD818" s="3" t="s">
        <v>11619</v>
      </c>
      <c r="AE818" s="45" t="s">
        <v>12595</v>
      </c>
    </row>
    <row r="819" ht="29.1" customHeight="1" spans="1:31">
      <c r="A819" s="26" t="s">
        <v>12446</v>
      </c>
      <c r="B819" s="27" t="s">
        <v>490</v>
      </c>
      <c r="C819" s="28" t="s">
        <v>489</v>
      </c>
      <c r="D819" s="27" t="s">
        <v>490</v>
      </c>
      <c r="E819" s="28" cm="1">
        <f ca="1" t="array" ref="E819">SUMPRODUCT(--ISNUMBER(SEARCH(MID(C819,ROW(INDIRECT("1:"&amp;LEN(C819))),1),全球排名!D817)))</f>
        <v>41</v>
      </c>
      <c r="F819" s="29" t="s">
        <v>12683</v>
      </c>
      <c r="G819" s="29" t="s">
        <v>488</v>
      </c>
      <c r="H819" s="30" t="s">
        <v>11571</v>
      </c>
      <c r="I819" s="30" t="s">
        <v>11587</v>
      </c>
      <c r="J819" s="30" t="s">
        <v>7220</v>
      </c>
      <c r="K819" s="30">
        <v>5</v>
      </c>
      <c r="L819" s="30" t="s">
        <v>11573</v>
      </c>
      <c r="M819" s="38">
        <v>9.7</v>
      </c>
      <c r="N819" s="3" t="s">
        <v>11949</v>
      </c>
      <c r="O819" s="38">
        <v>2.6</v>
      </c>
      <c r="P819" s="3" t="s">
        <v>11949</v>
      </c>
      <c r="Q819" s="38">
        <v>76</v>
      </c>
      <c r="R819" s="3" t="s">
        <v>11984</v>
      </c>
      <c r="S819" s="38">
        <v>1.2</v>
      </c>
      <c r="T819" s="3" t="s">
        <v>11619</v>
      </c>
      <c r="U819" s="38">
        <v>1.9</v>
      </c>
      <c r="V819" s="3" t="s">
        <v>11619</v>
      </c>
      <c r="W819" s="38">
        <v>3.5</v>
      </c>
      <c r="X819" s="3" t="s">
        <v>11619</v>
      </c>
      <c r="Y819" s="38">
        <v>1.2</v>
      </c>
      <c r="Z819" s="3" t="s">
        <v>11619</v>
      </c>
      <c r="AA819" s="3">
        <v>43.4</v>
      </c>
      <c r="AB819" s="3" t="s">
        <v>11620</v>
      </c>
      <c r="AC819" s="3">
        <v>1.1</v>
      </c>
      <c r="AD819" s="3" t="s">
        <v>11619</v>
      </c>
      <c r="AE819" s="45" t="s">
        <v>12595</v>
      </c>
    </row>
    <row r="820" ht="29.1" customHeight="1" spans="1:31">
      <c r="A820" s="26" t="s">
        <v>12526</v>
      </c>
      <c r="B820" s="27" t="s">
        <v>490</v>
      </c>
      <c r="C820" s="28" t="s">
        <v>10446</v>
      </c>
      <c r="D820" s="27" t="s">
        <v>490</v>
      </c>
      <c r="E820" s="28" cm="1">
        <f ca="1" t="array" ref="E820">SUMPRODUCT(--ISNUMBER(SEARCH(MID(C820,ROW(INDIRECT("1:"&amp;LEN(C820))),1),全球排名!D818)))</f>
        <v>13</v>
      </c>
      <c r="F820" s="29" t="s">
        <v>12019</v>
      </c>
      <c r="G820" s="29" t="s">
        <v>653</v>
      </c>
      <c r="H820" s="30" t="s">
        <v>11571</v>
      </c>
      <c r="I820" s="30" t="s">
        <v>11572</v>
      </c>
      <c r="J820" s="30" t="s">
        <v>7220</v>
      </c>
      <c r="K820" s="30">
        <v>2</v>
      </c>
      <c r="L820" s="30" t="s">
        <v>11573</v>
      </c>
      <c r="M820" s="38">
        <v>8.8</v>
      </c>
      <c r="N820" s="3" t="s">
        <v>11949</v>
      </c>
      <c r="O820" s="38">
        <v>5.3</v>
      </c>
      <c r="P820" s="3" t="s">
        <v>11949</v>
      </c>
      <c r="Q820" s="38">
        <v>45.1</v>
      </c>
      <c r="R820" s="3" t="s">
        <v>12317</v>
      </c>
      <c r="S820" s="38">
        <v>1.9</v>
      </c>
      <c r="T820" s="3" t="s">
        <v>11619</v>
      </c>
      <c r="U820" s="38">
        <v>100</v>
      </c>
      <c r="V820" s="3" t="s">
        <v>11602</v>
      </c>
      <c r="W820" s="38">
        <v>2.8</v>
      </c>
      <c r="X820" s="3" t="s">
        <v>11619</v>
      </c>
      <c r="Y820" s="38">
        <v>2.2</v>
      </c>
      <c r="Z820" s="3" t="s">
        <v>11619</v>
      </c>
      <c r="AA820" s="3">
        <v>8</v>
      </c>
      <c r="AB820" s="3" t="s">
        <v>11619</v>
      </c>
      <c r="AC820" s="3">
        <v>1</v>
      </c>
      <c r="AD820" s="3" t="s">
        <v>11619</v>
      </c>
      <c r="AE820" s="45" t="s">
        <v>12595</v>
      </c>
    </row>
    <row r="821" ht="29.1" customHeight="1" spans="1:31">
      <c r="A821" s="26" t="s">
        <v>12533</v>
      </c>
      <c r="B821" s="27" t="s">
        <v>490</v>
      </c>
      <c r="C821" s="28" t="s">
        <v>1159</v>
      </c>
      <c r="D821" s="27" t="s">
        <v>490</v>
      </c>
      <c r="E821" s="28" cm="1">
        <f ca="1" t="array" ref="E821">SUMPRODUCT(--ISNUMBER(SEARCH(MID(C821,ROW(INDIRECT("1:"&amp;LEN(C821))),1),全球排名!D819)))</f>
        <v>25</v>
      </c>
      <c r="F821" s="29" t="s">
        <v>12513</v>
      </c>
      <c r="G821" s="29" t="s">
        <v>1158</v>
      </c>
      <c r="H821" s="30" t="s">
        <v>11567</v>
      </c>
      <c r="I821" s="30" t="s">
        <v>11587</v>
      </c>
      <c r="J821" s="30" t="s">
        <v>11568</v>
      </c>
      <c r="K821" s="30">
        <v>5</v>
      </c>
      <c r="L821" s="30" t="s">
        <v>11573</v>
      </c>
      <c r="M821" s="38">
        <v>11.3</v>
      </c>
      <c r="N821" s="3" t="s">
        <v>11949</v>
      </c>
      <c r="O821" s="38">
        <v>21.8</v>
      </c>
      <c r="P821" s="3" t="s">
        <v>12321</v>
      </c>
      <c r="Q821" s="38">
        <v>31.5</v>
      </c>
      <c r="R821" s="3" t="s">
        <v>12197</v>
      </c>
      <c r="S821" s="38">
        <v>6.8</v>
      </c>
      <c r="T821" s="3" t="s">
        <v>11619</v>
      </c>
      <c r="U821" s="38">
        <v>3.3</v>
      </c>
      <c r="V821" s="3" t="s">
        <v>11619</v>
      </c>
      <c r="W821" s="38">
        <v>24.1</v>
      </c>
      <c r="X821" s="3" t="s">
        <v>11847</v>
      </c>
      <c r="Y821" s="38">
        <v>16.9</v>
      </c>
      <c r="Z821" s="3" t="s">
        <v>12246</v>
      </c>
      <c r="AA821" s="3">
        <v>8.4</v>
      </c>
      <c r="AB821" s="3" t="s">
        <v>11619</v>
      </c>
      <c r="AC821" s="3">
        <v>1.9</v>
      </c>
      <c r="AD821" s="3" t="s">
        <v>11619</v>
      </c>
      <c r="AE821" s="45" t="s">
        <v>12595</v>
      </c>
    </row>
    <row r="822" ht="29.1" customHeight="1" spans="1:31">
      <c r="A822" s="26" t="s">
        <v>12454</v>
      </c>
      <c r="B822" s="27" t="s">
        <v>490</v>
      </c>
      <c r="C822" s="28" t="s">
        <v>1197</v>
      </c>
      <c r="D822" s="27" t="s">
        <v>490</v>
      </c>
      <c r="E822" s="28" cm="1">
        <f ca="1" t="array" ref="E822">SUMPRODUCT(--ISNUMBER(SEARCH(MID(C822,ROW(INDIRECT("1:"&amp;LEN(C822))),1),全球排名!D820)))</f>
        <v>13</v>
      </c>
      <c r="F822" s="29" t="s">
        <v>11705</v>
      </c>
      <c r="G822" s="29" t="s">
        <v>385</v>
      </c>
      <c r="H822" s="30" t="s">
        <v>11571</v>
      </c>
      <c r="I822" s="30" t="s">
        <v>11572</v>
      </c>
      <c r="J822" s="30" t="s">
        <v>11568</v>
      </c>
      <c r="K822" s="30">
        <v>4</v>
      </c>
      <c r="L822" s="30" t="s">
        <v>11569</v>
      </c>
      <c r="M822" s="38">
        <v>9.4</v>
      </c>
      <c r="N822" s="3" t="s">
        <v>11949</v>
      </c>
      <c r="O822" s="38">
        <v>9.3</v>
      </c>
      <c r="P822" s="3" t="s">
        <v>11949</v>
      </c>
      <c r="Q822" s="38">
        <v>59</v>
      </c>
      <c r="R822" s="3" t="s">
        <v>2273</v>
      </c>
      <c r="S822" s="38">
        <v>13.8</v>
      </c>
      <c r="T822" s="3" t="s">
        <v>12194</v>
      </c>
      <c r="U822" s="38">
        <v>7.7</v>
      </c>
      <c r="V822" s="3" t="s">
        <v>11619</v>
      </c>
      <c r="W822" s="38">
        <v>9.8</v>
      </c>
      <c r="X822" s="3" t="s">
        <v>11619</v>
      </c>
      <c r="Y822" s="38">
        <v>2.8</v>
      </c>
      <c r="Z822" s="3" t="s">
        <v>11619</v>
      </c>
      <c r="AA822" s="3">
        <v>9.9</v>
      </c>
      <c r="AB822" s="3" t="s">
        <v>11619</v>
      </c>
      <c r="AC822" s="3">
        <v>2.3</v>
      </c>
      <c r="AD822" s="3" t="s">
        <v>11619</v>
      </c>
      <c r="AE822" s="45" t="s">
        <v>12595</v>
      </c>
    </row>
    <row r="823" ht="29.1" customHeight="1" spans="1:31">
      <c r="A823" s="26" t="s">
        <v>12533</v>
      </c>
      <c r="B823" s="27" t="s">
        <v>490</v>
      </c>
      <c r="C823" s="28" t="s">
        <v>10452</v>
      </c>
      <c r="D823" s="27" t="s">
        <v>490</v>
      </c>
      <c r="E823" s="28" cm="1">
        <f ca="1" t="array" ref="E823">SUMPRODUCT(--ISNUMBER(SEARCH(MID(C823,ROW(INDIRECT("1:"&amp;LEN(C823))),1),全球排名!D821)))</f>
        <v>26</v>
      </c>
      <c r="F823" s="29" t="s">
        <v>11566</v>
      </c>
      <c r="G823" s="29" t="s">
        <v>40</v>
      </c>
      <c r="H823" s="30" t="s">
        <v>11592</v>
      </c>
      <c r="I823" s="30" t="s">
        <v>7183</v>
      </c>
      <c r="J823" s="30" t="s">
        <v>11568</v>
      </c>
      <c r="K823" s="30">
        <v>5</v>
      </c>
      <c r="L823" s="30" t="s">
        <v>11573</v>
      </c>
      <c r="M823" s="38">
        <v>9.7</v>
      </c>
      <c r="N823" s="3" t="s">
        <v>11949</v>
      </c>
      <c r="O823" s="38">
        <v>8.3</v>
      </c>
      <c r="P823" s="3" t="s">
        <v>11949</v>
      </c>
      <c r="Q823" s="38">
        <v>7.1</v>
      </c>
      <c r="R823" s="3" t="s">
        <v>11619</v>
      </c>
      <c r="S823" s="38">
        <v>16.2</v>
      </c>
      <c r="T823" s="3" t="s">
        <v>12593</v>
      </c>
      <c r="U823" s="38">
        <v>10.1</v>
      </c>
      <c r="V823" s="3" t="s">
        <v>11619</v>
      </c>
      <c r="W823" s="38">
        <v>4.1</v>
      </c>
      <c r="X823" s="3" t="s">
        <v>11619</v>
      </c>
      <c r="Y823" s="38">
        <v>15.5</v>
      </c>
      <c r="Z823" s="3" t="s">
        <v>12148</v>
      </c>
      <c r="AA823" s="3">
        <v>17.2</v>
      </c>
      <c r="AB823" s="3" t="s">
        <v>11927</v>
      </c>
      <c r="AC823" s="3">
        <v>70.7</v>
      </c>
      <c r="AD823" s="3" t="s">
        <v>11815</v>
      </c>
      <c r="AE823" s="45" t="s">
        <v>12595</v>
      </c>
    </row>
    <row r="824" ht="29.1" customHeight="1" spans="1:31">
      <c r="A824" s="26" t="s">
        <v>12533</v>
      </c>
      <c r="B824" s="27" t="s">
        <v>490</v>
      </c>
      <c r="C824" s="28" t="s">
        <v>1272</v>
      </c>
      <c r="D824" s="27" t="s">
        <v>490</v>
      </c>
      <c r="E824" s="28" cm="1">
        <f ca="1" t="array" ref="E824">SUMPRODUCT(--ISNUMBER(SEARCH(MID(C824,ROW(INDIRECT("1:"&amp;LEN(C824))),1),全球排名!D822)))</f>
        <v>19</v>
      </c>
      <c r="F824" s="29" t="s">
        <v>11849</v>
      </c>
      <c r="G824" s="29" t="s">
        <v>370</v>
      </c>
      <c r="H824" s="30" t="s">
        <v>11567</v>
      </c>
      <c r="I824" s="30" t="s">
        <v>11587</v>
      </c>
      <c r="J824" s="30" t="s">
        <v>11568</v>
      </c>
      <c r="K824" s="30">
        <v>3</v>
      </c>
      <c r="L824" s="30" t="s">
        <v>11573</v>
      </c>
      <c r="M824" s="38">
        <v>10</v>
      </c>
      <c r="N824" s="3" t="s">
        <v>11949</v>
      </c>
      <c r="O824" s="38">
        <v>9.2</v>
      </c>
      <c r="P824" s="3" t="s">
        <v>11949</v>
      </c>
      <c r="Q824" s="38">
        <v>8.7</v>
      </c>
      <c r="R824" s="3" t="s">
        <v>11619</v>
      </c>
      <c r="S824" s="38">
        <v>12.6</v>
      </c>
      <c r="T824" s="3" t="s">
        <v>12362</v>
      </c>
      <c r="U824" s="38">
        <v>89.4</v>
      </c>
      <c r="V824" s="3" t="s">
        <v>1905</v>
      </c>
      <c r="W824" s="38">
        <v>15.6</v>
      </c>
      <c r="X824" s="3" t="s">
        <v>12325</v>
      </c>
      <c r="Y824" s="38">
        <v>4.7</v>
      </c>
      <c r="Z824" s="3" t="s">
        <v>11619</v>
      </c>
      <c r="AA824" s="3">
        <v>9</v>
      </c>
      <c r="AB824" s="3" t="s">
        <v>11619</v>
      </c>
      <c r="AC824" s="3">
        <v>4.7</v>
      </c>
      <c r="AD824" s="3" t="s">
        <v>11619</v>
      </c>
      <c r="AE824" s="45" t="s">
        <v>12595</v>
      </c>
    </row>
    <row r="825" ht="29.1" customHeight="1" spans="1:31">
      <c r="A825" s="26" t="s">
        <v>12517</v>
      </c>
      <c r="B825" s="27" t="s">
        <v>490</v>
      </c>
      <c r="C825" s="28" t="s">
        <v>1300</v>
      </c>
      <c r="D825" s="27" t="s">
        <v>490</v>
      </c>
      <c r="E825" s="28" cm="1">
        <f ca="1" t="array" ref="E825">SUMPRODUCT(--ISNUMBER(SEARCH(MID(C825,ROW(INDIRECT("1:"&amp;LEN(C825))),1),全球排名!D823)))</f>
        <v>16</v>
      </c>
      <c r="F825" s="29" t="s">
        <v>11663</v>
      </c>
      <c r="G825" s="29" t="s">
        <v>106</v>
      </c>
      <c r="H825" s="30" t="s">
        <v>11567</v>
      </c>
      <c r="I825" s="30" t="s">
        <v>11587</v>
      </c>
      <c r="J825" s="30" t="s">
        <v>11568</v>
      </c>
      <c r="K825" s="30">
        <v>4</v>
      </c>
      <c r="L825" s="30" t="s">
        <v>11573</v>
      </c>
      <c r="M825" s="38">
        <v>6.9</v>
      </c>
      <c r="N825" s="3" t="s">
        <v>11949</v>
      </c>
      <c r="O825" s="38">
        <v>2.2</v>
      </c>
      <c r="P825" s="3" t="s">
        <v>11949</v>
      </c>
      <c r="Q825" s="38">
        <v>84.2</v>
      </c>
      <c r="R825" s="3" t="s">
        <v>1661</v>
      </c>
      <c r="S825" s="38">
        <v>6.2</v>
      </c>
      <c r="T825" s="3" t="s">
        <v>11619</v>
      </c>
      <c r="U825" s="38">
        <v>6.5</v>
      </c>
      <c r="V825" s="3" t="s">
        <v>11619</v>
      </c>
      <c r="W825" s="38">
        <v>4.2</v>
      </c>
      <c r="X825" s="3" t="s">
        <v>11619</v>
      </c>
      <c r="Y825" s="38">
        <v>11.8</v>
      </c>
      <c r="Z825" s="3" t="s">
        <v>12007</v>
      </c>
      <c r="AA825" s="3">
        <v>8.3</v>
      </c>
      <c r="AB825" s="3" t="s">
        <v>11619</v>
      </c>
      <c r="AC825" s="3">
        <v>2</v>
      </c>
      <c r="AD825" s="3" t="s">
        <v>11619</v>
      </c>
      <c r="AE825" s="45" t="s">
        <v>12595</v>
      </c>
    </row>
    <row r="826" ht="29.1" customHeight="1" spans="1:31">
      <c r="A826" s="26" t="s">
        <v>12533</v>
      </c>
      <c r="B826" s="27" t="s">
        <v>490</v>
      </c>
      <c r="C826" s="28" t="s">
        <v>10604</v>
      </c>
      <c r="D826" s="27" t="s">
        <v>490</v>
      </c>
      <c r="E826" s="28" cm="1">
        <f ca="1" t="array" ref="E826">SUMPRODUCT(--ISNUMBER(SEARCH(MID(C826,ROW(INDIRECT("1:"&amp;LEN(C826))),1),全球排名!D824)))</f>
        <v>50</v>
      </c>
      <c r="F826" s="29" t="s">
        <v>11632</v>
      </c>
      <c r="G826" s="29" t="s">
        <v>11633</v>
      </c>
      <c r="H826" s="30" t="s">
        <v>11592</v>
      </c>
      <c r="I826" s="30" t="s">
        <v>11587</v>
      </c>
      <c r="J826" s="30" t="s">
        <v>11568</v>
      </c>
      <c r="K826" s="30">
        <v>3</v>
      </c>
      <c r="L826" s="30" t="s">
        <v>11573</v>
      </c>
      <c r="M826" s="38">
        <v>4.7</v>
      </c>
      <c r="N826" s="3" t="s">
        <v>11949</v>
      </c>
      <c r="O826" s="38">
        <v>2.6</v>
      </c>
      <c r="P826" s="3" t="s">
        <v>11949</v>
      </c>
      <c r="Q826" s="38">
        <v>13.1</v>
      </c>
      <c r="R826" s="3" t="s">
        <v>11619</v>
      </c>
      <c r="S826" s="38">
        <v>47.3</v>
      </c>
      <c r="T826" s="3" t="s">
        <v>12037</v>
      </c>
      <c r="U826" s="38">
        <v>5.7</v>
      </c>
      <c r="V826" s="3" t="s">
        <v>11619</v>
      </c>
      <c r="W826" s="38">
        <v>3.2</v>
      </c>
      <c r="X826" s="3" t="s">
        <v>11619</v>
      </c>
      <c r="Y826" s="38">
        <v>4.5</v>
      </c>
      <c r="Z826" s="3" t="s">
        <v>11619</v>
      </c>
      <c r="AA826" s="3">
        <v>5.3</v>
      </c>
      <c r="AB826" s="3" t="s">
        <v>11619</v>
      </c>
      <c r="AC826" s="3">
        <v>1.5</v>
      </c>
      <c r="AD826" s="3" t="s">
        <v>11619</v>
      </c>
      <c r="AE826" s="45" t="s">
        <v>12595</v>
      </c>
    </row>
    <row r="827" ht="29.1" customHeight="1" spans="1:31">
      <c r="A827" s="26" t="s">
        <v>493</v>
      </c>
      <c r="B827" s="27" t="s">
        <v>490</v>
      </c>
      <c r="C827" s="28" t="s">
        <v>10465</v>
      </c>
      <c r="D827" s="27" t="s">
        <v>490</v>
      </c>
      <c r="E827" s="28" cm="1">
        <f ca="1" t="array" ref="E827">SUMPRODUCT(--ISNUMBER(SEARCH(MID(C827,ROW(INDIRECT("1:"&amp;LEN(C827))),1),全球排名!D825)))</f>
        <v>17</v>
      </c>
      <c r="F827" s="29" t="s">
        <v>12084</v>
      </c>
      <c r="G827" s="29" t="s">
        <v>366</v>
      </c>
      <c r="H827" s="30" t="s">
        <v>11592</v>
      </c>
      <c r="I827" s="30" t="s">
        <v>7183</v>
      </c>
      <c r="J827" s="30" t="s">
        <v>11568</v>
      </c>
      <c r="K827" s="30">
        <v>2</v>
      </c>
      <c r="L827" s="30" t="s">
        <v>11573</v>
      </c>
      <c r="M827" s="38">
        <v>7.1</v>
      </c>
      <c r="N827" s="3" t="s">
        <v>11949</v>
      </c>
      <c r="O827" s="38">
        <v>9.1</v>
      </c>
      <c r="P827" s="3" t="s">
        <v>11949</v>
      </c>
      <c r="Q827" s="38">
        <v>5.2</v>
      </c>
      <c r="R827" s="3" t="s">
        <v>11619</v>
      </c>
      <c r="S827" s="38">
        <v>13</v>
      </c>
      <c r="T827" s="3" t="s">
        <v>12607</v>
      </c>
      <c r="U827" s="38">
        <v>5.8</v>
      </c>
      <c r="V827" s="3" t="s">
        <v>11619</v>
      </c>
      <c r="W827" s="38">
        <v>2.4</v>
      </c>
      <c r="X827" s="3" t="s">
        <v>11619</v>
      </c>
      <c r="Y827" s="38">
        <v>88.2</v>
      </c>
      <c r="Z827" s="3" t="s">
        <v>11711</v>
      </c>
      <c r="AA827" s="3">
        <v>12.7</v>
      </c>
      <c r="AB827" s="3" t="s">
        <v>12563</v>
      </c>
      <c r="AC827" s="3">
        <v>49.7</v>
      </c>
      <c r="AD827" s="3" t="s">
        <v>12198</v>
      </c>
      <c r="AE827" s="45" t="s">
        <v>12595</v>
      </c>
    </row>
    <row r="828" ht="29.1" customHeight="1" spans="1:31">
      <c r="A828" s="26" t="s">
        <v>12451</v>
      </c>
      <c r="B828" s="27" t="s">
        <v>490</v>
      </c>
      <c r="C828" s="28" t="s">
        <v>3610</v>
      </c>
      <c r="D828" s="27" t="s">
        <v>490</v>
      </c>
      <c r="E828" s="28" cm="1">
        <f ca="1" t="array" ref="E828">SUMPRODUCT(--ISNUMBER(SEARCH(MID(C828,ROW(INDIRECT("1:"&amp;LEN(C828))),1),全球排名!D826)))</f>
        <v>29</v>
      </c>
      <c r="F828" s="29" t="s">
        <v>12260</v>
      </c>
      <c r="G828" s="29" t="s">
        <v>461</v>
      </c>
      <c r="H828" s="30" t="s">
        <v>11567</v>
      </c>
      <c r="I828" s="30" t="s">
        <v>11587</v>
      </c>
      <c r="J828" s="30" t="s">
        <v>11568</v>
      </c>
      <c r="K828" s="30">
        <v>5</v>
      </c>
      <c r="L828" s="30" t="s">
        <v>11573</v>
      </c>
      <c r="M828" s="38">
        <v>5.8</v>
      </c>
      <c r="N828" s="3" t="s">
        <v>11949</v>
      </c>
      <c r="O828" s="38">
        <v>1.8</v>
      </c>
      <c r="P828" s="3" t="s">
        <v>11949</v>
      </c>
      <c r="Q828" s="38">
        <v>98</v>
      </c>
      <c r="R828" s="3" t="s">
        <v>179</v>
      </c>
      <c r="S828" s="38">
        <v>5.2</v>
      </c>
      <c r="T828" s="3" t="s">
        <v>11619</v>
      </c>
      <c r="U828" s="38">
        <v>3.2</v>
      </c>
      <c r="V828" s="3" t="s">
        <v>11619</v>
      </c>
      <c r="W828" s="38">
        <v>5.4</v>
      </c>
      <c r="X828" s="3" t="s">
        <v>11619</v>
      </c>
      <c r="Y828" s="38">
        <v>1.7</v>
      </c>
      <c r="Z828" s="3" t="s">
        <v>11619</v>
      </c>
      <c r="AA828" s="3">
        <v>8.2</v>
      </c>
      <c r="AB828" s="3" t="s">
        <v>11619</v>
      </c>
      <c r="AC828" s="3">
        <v>1.1</v>
      </c>
      <c r="AD828" s="3" t="s">
        <v>11619</v>
      </c>
      <c r="AE828" s="45" t="s">
        <v>12595</v>
      </c>
    </row>
    <row r="829" ht="29.1" customHeight="1" spans="1:31">
      <c r="A829" s="26" t="s">
        <v>12533</v>
      </c>
      <c r="B829" s="27" t="s">
        <v>490</v>
      </c>
      <c r="C829" s="28" t="s">
        <v>12684</v>
      </c>
      <c r="D829" s="27" t="s">
        <v>490</v>
      </c>
      <c r="E829" s="28" cm="1">
        <f ca="1" t="array" ref="E829">SUMPRODUCT(--ISNUMBER(SEARCH(MID(C829,ROW(INDIRECT("1:"&amp;LEN(C829))),1),全球排名!D827)))</f>
        <v>33</v>
      </c>
      <c r="F829" s="29" t="s">
        <v>11663</v>
      </c>
      <c r="G829" s="29" t="s">
        <v>106</v>
      </c>
      <c r="H829" s="30" t="s">
        <v>11567</v>
      </c>
      <c r="I829" s="30" t="s">
        <v>11720</v>
      </c>
      <c r="J829" s="30" t="s">
        <v>10137</v>
      </c>
      <c r="K829" s="30">
        <v>2</v>
      </c>
      <c r="L829" s="30" t="s">
        <v>12288</v>
      </c>
      <c r="M829" s="38">
        <v>5.1</v>
      </c>
      <c r="N829" s="3" t="s">
        <v>11949</v>
      </c>
      <c r="O829" s="38">
        <v>9.4</v>
      </c>
      <c r="P829" s="3" t="s">
        <v>11949</v>
      </c>
      <c r="Q829" s="38">
        <v>2.4</v>
      </c>
      <c r="R829" s="3" t="s">
        <v>11619</v>
      </c>
      <c r="S829" s="38">
        <v>2.6</v>
      </c>
      <c r="T829" s="3" t="s">
        <v>11619</v>
      </c>
      <c r="U829" s="38">
        <v>99.6</v>
      </c>
      <c r="V829" s="3" t="s">
        <v>11701</v>
      </c>
      <c r="W829" s="38">
        <v>99.6</v>
      </c>
      <c r="X829" s="3" t="s">
        <v>98</v>
      </c>
      <c r="Y829" s="38">
        <v>1</v>
      </c>
      <c r="Z829" s="3" t="s">
        <v>11619</v>
      </c>
      <c r="AA829" s="3">
        <v>7.8</v>
      </c>
      <c r="AB829" s="3" t="s">
        <v>11619</v>
      </c>
      <c r="AC829" s="3">
        <v>1</v>
      </c>
      <c r="AD829" s="3" t="s">
        <v>11619</v>
      </c>
      <c r="AE829" s="45" t="s">
        <v>12595</v>
      </c>
    </row>
    <row r="830" ht="29.1" customHeight="1" spans="1:31">
      <c r="A830" s="26" t="s">
        <v>493</v>
      </c>
      <c r="B830" s="27" t="s">
        <v>490</v>
      </c>
      <c r="C830" s="28" t="s">
        <v>1643</v>
      </c>
      <c r="D830" s="27" t="s">
        <v>490</v>
      </c>
      <c r="E830" s="28" cm="1">
        <f ca="1" t="array" ref="E830">SUMPRODUCT(--ISNUMBER(SEARCH(MID(C830,ROW(INDIRECT("1:"&amp;LEN(C830))),1),全球排名!D828)))</f>
        <v>18</v>
      </c>
      <c r="F830" s="29" t="s">
        <v>11566</v>
      </c>
      <c r="G830" s="29" t="s">
        <v>40</v>
      </c>
      <c r="H830" s="30" t="s">
        <v>11592</v>
      </c>
      <c r="I830" s="30" t="s">
        <v>11572</v>
      </c>
      <c r="J830" s="30" t="s">
        <v>7220</v>
      </c>
      <c r="K830" s="30">
        <v>5</v>
      </c>
      <c r="L830" s="30" t="s">
        <v>11573</v>
      </c>
      <c r="M830" s="38">
        <v>11</v>
      </c>
      <c r="N830" s="3" t="s">
        <v>11949</v>
      </c>
      <c r="O830" s="38">
        <v>11.8</v>
      </c>
      <c r="P830" s="3" t="s">
        <v>11949</v>
      </c>
      <c r="Q830" s="38">
        <v>5</v>
      </c>
      <c r="R830" s="3" t="s">
        <v>11619</v>
      </c>
      <c r="S830" s="38">
        <v>15.3</v>
      </c>
      <c r="T830" s="3" t="s">
        <v>12353</v>
      </c>
      <c r="U830" s="38">
        <v>8.5</v>
      </c>
      <c r="V830" s="3" t="s">
        <v>11619</v>
      </c>
      <c r="W830" s="38">
        <v>7.1</v>
      </c>
      <c r="X830" s="3" t="s">
        <v>11619</v>
      </c>
      <c r="Y830" s="38">
        <v>20.3</v>
      </c>
      <c r="Z830" s="3" t="s">
        <v>11996</v>
      </c>
      <c r="AA830" s="3">
        <v>13.7</v>
      </c>
      <c r="AB830" s="3" t="s">
        <v>12426</v>
      </c>
      <c r="AC830" s="3">
        <v>56.1</v>
      </c>
      <c r="AD830" s="3" t="s">
        <v>11721</v>
      </c>
      <c r="AE830" s="45" t="s">
        <v>12595</v>
      </c>
    </row>
    <row r="831" ht="29.1" customHeight="1" spans="1:31">
      <c r="A831" s="26" t="s">
        <v>12526</v>
      </c>
      <c r="B831" s="27" t="s">
        <v>490</v>
      </c>
      <c r="C831" s="28" t="s">
        <v>12685</v>
      </c>
      <c r="D831" s="27" t="s">
        <v>490</v>
      </c>
      <c r="E831" s="28" cm="1">
        <f ca="1" t="array" ref="E831">SUMPRODUCT(--ISNUMBER(SEARCH(MID(C831,ROW(INDIRECT("1:"&amp;LEN(C831))),1),全球排名!D829)))</f>
        <v>40</v>
      </c>
      <c r="F831" s="29" t="s">
        <v>11663</v>
      </c>
      <c r="G831" s="29" t="s">
        <v>106</v>
      </c>
      <c r="H831" s="30" t="s">
        <v>11567</v>
      </c>
      <c r="I831" s="30" t="s">
        <v>11587</v>
      </c>
      <c r="J831" s="30" t="s">
        <v>11568</v>
      </c>
      <c r="K831" s="30">
        <v>4</v>
      </c>
      <c r="L831" s="30" t="s">
        <v>11573</v>
      </c>
      <c r="M831" s="38">
        <v>13.6</v>
      </c>
      <c r="N831" s="3" t="s">
        <v>11949</v>
      </c>
      <c r="O831" s="38">
        <v>6.7</v>
      </c>
      <c r="P831" s="3" t="s">
        <v>11949</v>
      </c>
      <c r="Q831" s="38">
        <v>13.3</v>
      </c>
      <c r="R831" s="3" t="s">
        <v>11619</v>
      </c>
      <c r="S831" s="38">
        <v>32.9</v>
      </c>
      <c r="T831" s="3" t="s">
        <v>12271</v>
      </c>
      <c r="U831" s="38">
        <v>5.8</v>
      </c>
      <c r="V831" s="3" t="s">
        <v>11619</v>
      </c>
      <c r="W831" s="38">
        <v>9.5</v>
      </c>
      <c r="X831" s="3" t="s">
        <v>11619</v>
      </c>
      <c r="Y831" s="38">
        <v>6</v>
      </c>
      <c r="Z831" s="3" t="s">
        <v>11619</v>
      </c>
      <c r="AA831" s="3">
        <v>7.8</v>
      </c>
      <c r="AB831" s="3" t="s">
        <v>11619</v>
      </c>
      <c r="AC831" s="3">
        <v>1.8</v>
      </c>
      <c r="AD831" s="3" t="s">
        <v>11619</v>
      </c>
      <c r="AE831" s="45" t="s">
        <v>12595</v>
      </c>
    </row>
    <row r="832" ht="29.1" customHeight="1" spans="1:31">
      <c r="A832" s="26" t="s">
        <v>12562</v>
      </c>
      <c r="B832" s="27" t="s">
        <v>490</v>
      </c>
      <c r="C832" s="28" t="s">
        <v>12686</v>
      </c>
      <c r="D832" s="27" t="s">
        <v>490</v>
      </c>
      <c r="E832" s="28" cm="1">
        <f ca="1" t="array" ref="E832">SUMPRODUCT(--ISNUMBER(SEARCH(MID(C832,ROW(INDIRECT("1:"&amp;LEN(C832))),1),全球排名!D830)))</f>
        <v>23</v>
      </c>
      <c r="F832" s="29" t="s">
        <v>12622</v>
      </c>
      <c r="G832" s="29" t="s">
        <v>2967</v>
      </c>
      <c r="H832" s="30" t="s">
        <v>11592</v>
      </c>
      <c r="I832" s="30" t="s">
        <v>11572</v>
      </c>
      <c r="J832" s="30" t="s">
        <v>7220</v>
      </c>
      <c r="K832" s="30">
        <v>5</v>
      </c>
      <c r="L832" s="30" t="s">
        <v>11573</v>
      </c>
      <c r="M832" s="38">
        <v>25.1</v>
      </c>
      <c r="N832" s="3" t="s">
        <v>12317</v>
      </c>
      <c r="O832" s="38">
        <v>14.4</v>
      </c>
      <c r="P832" s="3" t="s">
        <v>12236</v>
      </c>
      <c r="Q832" s="38">
        <v>17.5</v>
      </c>
      <c r="R832" s="3" t="s">
        <v>11619</v>
      </c>
      <c r="S832" s="38">
        <v>1.6</v>
      </c>
      <c r="T832" s="3" t="s">
        <v>11619</v>
      </c>
      <c r="U832" s="38">
        <v>8.4</v>
      </c>
      <c r="V832" s="3" t="s">
        <v>11619</v>
      </c>
      <c r="W832" s="38">
        <v>2.5</v>
      </c>
      <c r="X832" s="3" t="s">
        <v>11619</v>
      </c>
      <c r="Y832" s="38">
        <v>8.3</v>
      </c>
      <c r="Z832" s="3" t="s">
        <v>11619</v>
      </c>
      <c r="AA832" s="3">
        <v>22.5</v>
      </c>
      <c r="AB832" s="3" t="s">
        <v>12398</v>
      </c>
      <c r="AC832" s="3">
        <v>4.1</v>
      </c>
      <c r="AD832" s="3" t="s">
        <v>11619</v>
      </c>
      <c r="AE832" s="45" t="s">
        <v>12595</v>
      </c>
    </row>
    <row r="833" ht="29.1" customHeight="1" spans="1:31">
      <c r="A833" s="26" t="s">
        <v>12562</v>
      </c>
      <c r="B833" s="27" t="s">
        <v>490</v>
      </c>
      <c r="C833" s="28" t="s">
        <v>12687</v>
      </c>
      <c r="D833" s="27" t="s">
        <v>490</v>
      </c>
      <c r="E833" s="28" cm="1">
        <f ca="1" t="array" ref="E833">SUMPRODUCT(--ISNUMBER(SEARCH(MID(C833,ROW(INDIRECT("1:"&amp;LEN(C833))),1),全球排名!D831)))</f>
        <v>26</v>
      </c>
      <c r="F833" s="29" t="s">
        <v>7188</v>
      </c>
      <c r="G833" s="29" t="s">
        <v>516</v>
      </c>
      <c r="H833" s="30" t="s">
        <v>11624</v>
      </c>
      <c r="I833" s="30" t="s">
        <v>11720</v>
      </c>
      <c r="J833" s="30" t="s">
        <v>10137</v>
      </c>
      <c r="K833" s="30">
        <v>3</v>
      </c>
      <c r="L833" s="30" t="s">
        <v>11569</v>
      </c>
      <c r="M833" s="38">
        <v>6.8</v>
      </c>
      <c r="N833" s="3" t="s">
        <v>11949</v>
      </c>
      <c r="O833" s="38">
        <v>32.6</v>
      </c>
      <c r="P833" s="3" t="s">
        <v>11993</v>
      </c>
      <c r="Q833" s="38">
        <v>48.1</v>
      </c>
      <c r="R833" s="3" t="s">
        <v>11983</v>
      </c>
      <c r="S833" s="38">
        <v>2.1</v>
      </c>
      <c r="T833" s="3" t="s">
        <v>11619</v>
      </c>
      <c r="U833" s="38">
        <v>8</v>
      </c>
      <c r="V833" s="3" t="s">
        <v>11619</v>
      </c>
      <c r="W833" s="38">
        <v>4.4</v>
      </c>
      <c r="X833" s="3" t="s">
        <v>11619</v>
      </c>
      <c r="Y833" s="38">
        <v>1</v>
      </c>
      <c r="Z833" s="3" t="s">
        <v>11619</v>
      </c>
      <c r="AA833" s="3">
        <v>18</v>
      </c>
      <c r="AB833" s="3" t="s">
        <v>11699</v>
      </c>
      <c r="AC833" s="3">
        <v>1</v>
      </c>
      <c r="AD833" s="3" t="s">
        <v>11619</v>
      </c>
      <c r="AE833" s="45" t="s">
        <v>12595</v>
      </c>
    </row>
    <row r="834" ht="29.1" customHeight="1" spans="1:31">
      <c r="A834" s="26" t="s">
        <v>12446</v>
      </c>
      <c r="B834" s="27" t="s">
        <v>490</v>
      </c>
      <c r="C834" s="28" t="s">
        <v>12688</v>
      </c>
      <c r="D834" s="27" t="s">
        <v>490</v>
      </c>
      <c r="E834" s="28" cm="1">
        <f ca="1" t="array" ref="E834">SUMPRODUCT(--ISNUMBER(SEARCH(MID(C834,ROW(INDIRECT("1:"&amp;LEN(C834))),1),全球排名!D832)))</f>
        <v>24</v>
      </c>
      <c r="F834" s="29" t="s">
        <v>7183</v>
      </c>
      <c r="G834" s="29" t="s">
        <v>874</v>
      </c>
      <c r="H834" s="30" t="s">
        <v>11567</v>
      </c>
      <c r="I834" s="30" t="s">
        <v>11587</v>
      </c>
      <c r="J834" s="30" t="s">
        <v>11568</v>
      </c>
      <c r="K834" s="30">
        <v>4</v>
      </c>
      <c r="L834" s="30" t="s">
        <v>11569</v>
      </c>
      <c r="M834" s="38">
        <v>9.3</v>
      </c>
      <c r="N834" s="3" t="s">
        <v>11949</v>
      </c>
      <c r="O834" s="38">
        <v>15.4</v>
      </c>
      <c r="P834" s="3" t="s">
        <v>12214</v>
      </c>
      <c r="Q834" s="38">
        <v>69.9</v>
      </c>
      <c r="R834" s="3" t="s">
        <v>11697</v>
      </c>
      <c r="S834" s="38">
        <v>1.6</v>
      </c>
      <c r="T834" s="3" t="s">
        <v>11619</v>
      </c>
      <c r="U834" s="38">
        <v>4.9</v>
      </c>
      <c r="V834" s="3" t="s">
        <v>11619</v>
      </c>
      <c r="W834" s="38">
        <v>2.1</v>
      </c>
      <c r="X834" s="3" t="s">
        <v>11619</v>
      </c>
      <c r="Y834" s="38">
        <v>1.2</v>
      </c>
      <c r="Z834" s="3" t="s">
        <v>11619</v>
      </c>
      <c r="AA834" s="3">
        <v>18.2</v>
      </c>
      <c r="AB834" s="3" t="s">
        <v>12292</v>
      </c>
      <c r="AC834" s="3">
        <v>3.3</v>
      </c>
      <c r="AD834" s="3" t="s">
        <v>11619</v>
      </c>
      <c r="AE834" s="45" t="s">
        <v>12595</v>
      </c>
    </row>
    <row r="835" ht="29.1" customHeight="1" spans="1:31">
      <c r="A835" s="26" t="s">
        <v>12526</v>
      </c>
      <c r="B835" s="27" t="s">
        <v>490</v>
      </c>
      <c r="C835" s="28" t="s">
        <v>12689</v>
      </c>
      <c r="D835" s="27" t="s">
        <v>490</v>
      </c>
      <c r="E835" s="28" cm="1">
        <f ca="1" t="array" ref="E835">SUMPRODUCT(--ISNUMBER(SEARCH(MID(C835,ROW(INDIRECT("1:"&amp;LEN(C835))),1),全球排名!D833)))</f>
        <v>28</v>
      </c>
      <c r="F835" s="29" t="s">
        <v>12690</v>
      </c>
      <c r="G835" s="29" t="s">
        <v>1709</v>
      </c>
      <c r="H835" s="30" t="s">
        <v>11567</v>
      </c>
      <c r="I835" s="30" t="s">
        <v>11572</v>
      </c>
      <c r="J835" s="30" t="s">
        <v>7220</v>
      </c>
      <c r="K835" s="30">
        <v>3</v>
      </c>
      <c r="L835" s="30" t="s">
        <v>11569</v>
      </c>
      <c r="M835" s="38">
        <v>14.4</v>
      </c>
      <c r="N835" s="3" t="s">
        <v>11787</v>
      </c>
      <c r="O835" s="38">
        <v>10.7</v>
      </c>
      <c r="P835" s="3" t="s">
        <v>11949</v>
      </c>
      <c r="Q835" s="38">
        <v>36.1</v>
      </c>
      <c r="R835" s="3" t="s">
        <v>11994</v>
      </c>
      <c r="S835" s="38">
        <v>2.3</v>
      </c>
      <c r="T835" s="3" t="s">
        <v>11619</v>
      </c>
      <c r="U835" s="38">
        <v>56.9</v>
      </c>
      <c r="V835" s="3" t="s">
        <v>12094</v>
      </c>
      <c r="W835" s="38">
        <v>2</v>
      </c>
      <c r="X835" s="3" t="s">
        <v>11619</v>
      </c>
      <c r="Y835" s="38">
        <v>1.5</v>
      </c>
      <c r="Z835" s="3" t="s">
        <v>11619</v>
      </c>
      <c r="AA835" s="3">
        <v>11</v>
      </c>
      <c r="AB835" s="3" t="s">
        <v>11619</v>
      </c>
      <c r="AC835" s="3">
        <v>7.8</v>
      </c>
      <c r="AD835" s="3" t="s">
        <v>11619</v>
      </c>
      <c r="AE835" s="45" t="s">
        <v>12595</v>
      </c>
    </row>
    <row r="836" ht="29.1" customHeight="1" spans="1:31">
      <c r="A836" s="26" t="s">
        <v>493</v>
      </c>
      <c r="B836" s="27" t="s">
        <v>490</v>
      </c>
      <c r="C836" s="28" t="s">
        <v>12691</v>
      </c>
      <c r="D836" s="27" t="s">
        <v>490</v>
      </c>
      <c r="E836" s="28" cm="1">
        <f ca="1" t="array" ref="E836">SUMPRODUCT(--ISNUMBER(SEARCH(MID(C836,ROW(INDIRECT("1:"&amp;LEN(C836))),1),全球排名!D834)))</f>
        <v>42</v>
      </c>
      <c r="F836" s="29" t="s">
        <v>11915</v>
      </c>
      <c r="G836" s="29" t="s">
        <v>883</v>
      </c>
      <c r="H836" s="30" t="s">
        <v>11571</v>
      </c>
      <c r="I836" s="30" t="s">
        <v>11587</v>
      </c>
      <c r="J836" s="30" t="s">
        <v>11568</v>
      </c>
      <c r="K836" s="30">
        <v>4</v>
      </c>
      <c r="L836" s="30" t="s">
        <v>11569</v>
      </c>
      <c r="M836" s="38">
        <v>10</v>
      </c>
      <c r="N836" s="3" t="s">
        <v>11949</v>
      </c>
      <c r="O836" s="38">
        <v>50.6</v>
      </c>
      <c r="P836" s="3" t="s">
        <v>11620</v>
      </c>
      <c r="Q836" s="38">
        <v>3.7</v>
      </c>
      <c r="R836" s="3" t="s">
        <v>11619</v>
      </c>
      <c r="S836" s="38">
        <v>5.9</v>
      </c>
      <c r="T836" s="3" t="s">
        <v>11619</v>
      </c>
      <c r="U836" s="38">
        <v>15.8</v>
      </c>
      <c r="V836" s="3" t="s">
        <v>11916</v>
      </c>
      <c r="W836" s="38">
        <v>1.9</v>
      </c>
      <c r="X836" s="3" t="s">
        <v>11619</v>
      </c>
      <c r="Y836" s="38">
        <v>9.5</v>
      </c>
      <c r="Z836" s="3" t="s">
        <v>12566</v>
      </c>
      <c r="AA836" s="3">
        <v>10.1</v>
      </c>
      <c r="AB836" s="3" t="s">
        <v>11619</v>
      </c>
      <c r="AC836" s="3">
        <v>7.9</v>
      </c>
      <c r="AD836" s="3" t="s">
        <v>11619</v>
      </c>
      <c r="AE836" s="45" t="s">
        <v>12595</v>
      </c>
    </row>
    <row r="837" ht="29.1" customHeight="1" spans="1:31">
      <c r="A837" s="26" t="s">
        <v>12533</v>
      </c>
      <c r="B837" s="27" t="s">
        <v>490</v>
      </c>
      <c r="C837" s="28" t="s">
        <v>2858</v>
      </c>
      <c r="D837" s="27" t="s">
        <v>490</v>
      </c>
      <c r="E837" s="28" cm="1">
        <f ca="1" t="array" ref="E837">SUMPRODUCT(--ISNUMBER(SEARCH(MID(C837,ROW(INDIRECT("1:"&amp;LEN(C837))),1),全球排名!D835)))</f>
        <v>23</v>
      </c>
      <c r="F837" s="29" t="s">
        <v>11860</v>
      </c>
      <c r="G837" s="29" t="s">
        <v>474</v>
      </c>
      <c r="H837" s="30" t="s">
        <v>11592</v>
      </c>
      <c r="I837" s="30" t="s">
        <v>11572</v>
      </c>
      <c r="J837" s="30" t="s">
        <v>7220</v>
      </c>
      <c r="K837" s="30">
        <v>4</v>
      </c>
      <c r="L837" s="30" t="s">
        <v>11573</v>
      </c>
      <c r="M837" s="38">
        <v>26.1</v>
      </c>
      <c r="N837" s="3" t="s">
        <v>11645</v>
      </c>
      <c r="O837" s="38">
        <v>14.5</v>
      </c>
      <c r="P837" s="3" t="s">
        <v>12291</v>
      </c>
      <c r="Q837" s="38">
        <v>8.4</v>
      </c>
      <c r="R837" s="3" t="s">
        <v>11619</v>
      </c>
      <c r="S837" s="38">
        <v>4.2</v>
      </c>
      <c r="T837" s="3" t="s">
        <v>11619</v>
      </c>
      <c r="U837" s="38">
        <v>11.9</v>
      </c>
      <c r="V837" s="3" t="s">
        <v>11619</v>
      </c>
      <c r="W837" s="38">
        <v>1.6</v>
      </c>
      <c r="X837" s="3" t="s">
        <v>11619</v>
      </c>
      <c r="Y837" s="38">
        <v>15.3</v>
      </c>
      <c r="Z837" s="3" t="s">
        <v>12464</v>
      </c>
      <c r="AA837" s="3">
        <v>11.5</v>
      </c>
      <c r="AB837" s="3" t="s">
        <v>11619</v>
      </c>
      <c r="AC837" s="3">
        <v>9.4</v>
      </c>
      <c r="AD837" s="3" t="s">
        <v>12692</v>
      </c>
      <c r="AE837" s="45" t="s">
        <v>12595</v>
      </c>
    </row>
    <row r="838" ht="29.1" customHeight="1" spans="1:31">
      <c r="A838" s="26" t="s">
        <v>12533</v>
      </c>
      <c r="B838" s="27" t="s">
        <v>490</v>
      </c>
      <c r="C838" s="28" t="s">
        <v>12693</v>
      </c>
      <c r="D838" s="27" t="s">
        <v>490</v>
      </c>
      <c r="E838" s="28" cm="1">
        <f ca="1" t="array" ref="E838">SUMPRODUCT(--ISNUMBER(SEARCH(MID(C838,ROW(INDIRECT("1:"&amp;LEN(C838))),1),全球排名!D836)))</f>
        <v>34</v>
      </c>
      <c r="F838" s="29" t="s">
        <v>11860</v>
      </c>
      <c r="G838" s="29" t="s">
        <v>474</v>
      </c>
      <c r="H838" s="30" t="s">
        <v>11592</v>
      </c>
      <c r="I838" s="30" t="s">
        <v>11572</v>
      </c>
      <c r="J838" s="30" t="s">
        <v>11568</v>
      </c>
      <c r="K838" s="30">
        <v>4</v>
      </c>
      <c r="L838" s="30" t="s">
        <v>11573</v>
      </c>
      <c r="M838" s="38">
        <v>19.6</v>
      </c>
      <c r="N838" s="3" t="s">
        <v>12225</v>
      </c>
      <c r="O838" s="38">
        <v>4.4</v>
      </c>
      <c r="P838" s="3" t="s">
        <v>11949</v>
      </c>
      <c r="Q838" s="38">
        <v>19</v>
      </c>
      <c r="R838" s="3" t="s">
        <v>12047</v>
      </c>
      <c r="S838" s="38">
        <v>8</v>
      </c>
      <c r="T838" s="3" t="s">
        <v>11619</v>
      </c>
      <c r="U838" s="38">
        <v>4.4</v>
      </c>
      <c r="V838" s="3" t="s">
        <v>11619</v>
      </c>
      <c r="W838" s="38">
        <v>2</v>
      </c>
      <c r="X838" s="3" t="s">
        <v>11619</v>
      </c>
      <c r="Y838" s="38">
        <v>18</v>
      </c>
      <c r="Z838" s="3" t="s">
        <v>11854</v>
      </c>
      <c r="AA838" s="3">
        <v>8.2</v>
      </c>
      <c r="AB838" s="3" t="s">
        <v>11619</v>
      </c>
      <c r="AC838" s="3">
        <v>57.4</v>
      </c>
      <c r="AD838" s="3" t="s">
        <v>12242</v>
      </c>
      <c r="AE838" s="45" t="s">
        <v>12595</v>
      </c>
    </row>
    <row r="839" ht="29.1" customHeight="1" spans="1:31">
      <c r="A839" s="26" t="s">
        <v>12533</v>
      </c>
      <c r="B839" s="27" t="s">
        <v>490</v>
      </c>
      <c r="C839" s="28" t="s">
        <v>12694</v>
      </c>
      <c r="D839" s="27" t="s">
        <v>490</v>
      </c>
      <c r="E839" s="28" cm="1">
        <f ca="1" t="array" ref="E839">SUMPRODUCT(--ISNUMBER(SEARCH(MID(C839,ROW(INDIRECT("1:"&amp;LEN(C839))),1),全球排名!D837)))</f>
        <v>20</v>
      </c>
      <c r="F839" s="29" t="s">
        <v>26</v>
      </c>
      <c r="G839" s="29" t="s">
        <v>568</v>
      </c>
      <c r="H839" s="30" t="s">
        <v>11592</v>
      </c>
      <c r="I839" s="30" t="s">
        <v>11572</v>
      </c>
      <c r="J839" s="30" t="s">
        <v>7220</v>
      </c>
      <c r="K839" s="30">
        <v>4</v>
      </c>
      <c r="L839" s="30" t="s">
        <v>11573</v>
      </c>
      <c r="M839" s="38">
        <v>17.2</v>
      </c>
      <c r="N839" s="3" t="s">
        <v>12054</v>
      </c>
      <c r="O839" s="38">
        <v>34.5</v>
      </c>
      <c r="P839" s="3" t="s">
        <v>2677</v>
      </c>
      <c r="Q839" s="38">
        <v>10.5</v>
      </c>
      <c r="R839" s="3" t="s">
        <v>11619</v>
      </c>
      <c r="S839" s="38">
        <v>1.4</v>
      </c>
      <c r="T839" s="3" t="s">
        <v>11619</v>
      </c>
      <c r="U839" s="38">
        <v>6.2</v>
      </c>
      <c r="V839" s="3" t="s">
        <v>11619</v>
      </c>
      <c r="W839" s="38">
        <v>1.5</v>
      </c>
      <c r="X839" s="3" t="s">
        <v>11619</v>
      </c>
      <c r="Y839" s="38">
        <v>1.1</v>
      </c>
      <c r="Z839" s="3" t="s">
        <v>11619</v>
      </c>
      <c r="AA839" s="3">
        <v>14</v>
      </c>
      <c r="AB839" s="3" t="s">
        <v>12298</v>
      </c>
      <c r="AC839" s="3">
        <v>14.5</v>
      </c>
      <c r="AD839" s="3" t="s">
        <v>12695</v>
      </c>
      <c r="AE839" s="45" t="s">
        <v>12595</v>
      </c>
    </row>
    <row r="840" ht="29.1" customHeight="1" spans="1:31">
      <c r="A840" s="26" t="s">
        <v>12562</v>
      </c>
      <c r="B840" s="27" t="s">
        <v>490</v>
      </c>
      <c r="C840" s="28" t="s">
        <v>12696</v>
      </c>
      <c r="D840" s="27" t="s">
        <v>490</v>
      </c>
      <c r="E840" s="28" cm="1">
        <f ca="1" t="array" ref="E840">SUMPRODUCT(--ISNUMBER(SEARCH(MID(C840,ROW(INDIRECT("1:"&amp;LEN(C840))),1),全球排名!D838)))</f>
        <v>21</v>
      </c>
      <c r="F840" s="29" t="s">
        <v>7026</v>
      </c>
      <c r="G840" s="29" t="s">
        <v>74</v>
      </c>
      <c r="H840" s="30" t="s">
        <v>11571</v>
      </c>
      <c r="I840" s="30" t="s">
        <v>11572</v>
      </c>
      <c r="J840" s="30" t="s">
        <v>7220</v>
      </c>
      <c r="K840" s="30">
        <v>4</v>
      </c>
      <c r="L840" s="30" t="s">
        <v>11573</v>
      </c>
      <c r="M840" s="38">
        <v>6.9</v>
      </c>
      <c r="N840" s="3" t="s">
        <v>11949</v>
      </c>
      <c r="O840" s="38">
        <v>6.8</v>
      </c>
      <c r="P840" s="3" t="s">
        <v>11949</v>
      </c>
      <c r="Q840" s="38">
        <v>19.9</v>
      </c>
      <c r="R840" s="3" t="s">
        <v>12024</v>
      </c>
      <c r="S840" s="38">
        <v>20.1</v>
      </c>
      <c r="T840" s="3" t="s">
        <v>12200</v>
      </c>
      <c r="U840" s="38">
        <v>56.2</v>
      </c>
      <c r="V840" s="3" t="s">
        <v>11757</v>
      </c>
      <c r="W840" s="38">
        <v>8.4</v>
      </c>
      <c r="X840" s="3" t="s">
        <v>11619</v>
      </c>
      <c r="Y840" s="38">
        <v>3.2</v>
      </c>
      <c r="Z840" s="3" t="s">
        <v>11619</v>
      </c>
      <c r="AA840" s="3">
        <v>14.3</v>
      </c>
      <c r="AB840" s="3" t="s">
        <v>12497</v>
      </c>
      <c r="AC840" s="3">
        <v>7.5</v>
      </c>
      <c r="AD840" s="3" t="s">
        <v>11619</v>
      </c>
      <c r="AE840" s="45" t="s">
        <v>12595</v>
      </c>
    </row>
    <row r="841" ht="29.1" customHeight="1" spans="1:31">
      <c r="A841" s="26" t="s">
        <v>12533</v>
      </c>
      <c r="B841" s="27" t="s">
        <v>490</v>
      </c>
      <c r="C841" s="28" t="s">
        <v>1775</v>
      </c>
      <c r="D841" s="27" t="s">
        <v>490</v>
      </c>
      <c r="E841" s="28" cm="1">
        <f ca="1" t="array" ref="E841">SUMPRODUCT(--ISNUMBER(SEARCH(MID(C841,ROW(INDIRECT("1:"&amp;LEN(C841))),1),全球排名!D839)))</f>
        <v>32</v>
      </c>
      <c r="F841" s="29" t="s">
        <v>11797</v>
      </c>
      <c r="G841" s="29" t="s">
        <v>572</v>
      </c>
      <c r="H841" s="30" t="s">
        <v>11571</v>
      </c>
      <c r="I841" s="30" t="s">
        <v>11572</v>
      </c>
      <c r="J841" s="30" t="s">
        <v>7220</v>
      </c>
      <c r="K841" s="30">
        <v>2</v>
      </c>
      <c r="L841" s="30" t="s">
        <v>11569</v>
      </c>
      <c r="M841" s="38">
        <v>12.9</v>
      </c>
      <c r="N841" s="3" t="s">
        <v>11949</v>
      </c>
      <c r="O841" s="38">
        <v>36.4</v>
      </c>
      <c r="P841" s="3" t="s">
        <v>11812</v>
      </c>
      <c r="Q841" s="38">
        <v>11.1</v>
      </c>
      <c r="R841" s="3" t="s">
        <v>11619</v>
      </c>
      <c r="S841" s="38">
        <v>5.1</v>
      </c>
      <c r="T841" s="3" t="s">
        <v>11619</v>
      </c>
      <c r="U841" s="38">
        <v>8.4</v>
      </c>
      <c r="V841" s="3" t="s">
        <v>11619</v>
      </c>
      <c r="W841" s="38">
        <v>3.3</v>
      </c>
      <c r="X841" s="3" t="s">
        <v>11619</v>
      </c>
      <c r="Y841" s="38">
        <v>2.1</v>
      </c>
      <c r="Z841" s="3" t="s">
        <v>11619</v>
      </c>
      <c r="AA841" s="3">
        <v>9.7</v>
      </c>
      <c r="AB841" s="3" t="s">
        <v>11619</v>
      </c>
      <c r="AC841" s="3">
        <v>30.7</v>
      </c>
      <c r="AD841" s="3" t="s">
        <v>12131</v>
      </c>
      <c r="AE841" s="45" t="s">
        <v>12595</v>
      </c>
    </row>
    <row r="842" ht="29.1" customHeight="1" spans="1:31">
      <c r="A842" s="26" t="s">
        <v>12562</v>
      </c>
      <c r="B842" s="27" t="s">
        <v>490</v>
      </c>
      <c r="C842" s="28" t="s">
        <v>12697</v>
      </c>
      <c r="D842" s="27" t="s">
        <v>490</v>
      </c>
      <c r="E842" s="28" cm="1">
        <f ca="1" t="array" ref="E842">SUMPRODUCT(--ISNUMBER(SEARCH(MID(C842,ROW(INDIRECT("1:"&amp;LEN(C842))),1),全球排名!D840)))</f>
        <v>19</v>
      </c>
      <c r="F842" s="29" t="s">
        <v>8311</v>
      </c>
      <c r="G842" s="29" t="s">
        <v>96</v>
      </c>
      <c r="H842" s="30" t="s">
        <v>11592</v>
      </c>
      <c r="I842" s="30" t="s">
        <v>11572</v>
      </c>
      <c r="J842" s="30" t="s">
        <v>7220</v>
      </c>
      <c r="K842" s="30">
        <v>4</v>
      </c>
      <c r="L842" s="30" t="s">
        <v>11573</v>
      </c>
      <c r="M842" s="38">
        <v>12.9</v>
      </c>
      <c r="N842" s="3" t="s">
        <v>11949</v>
      </c>
      <c r="O842" s="38">
        <v>7.6</v>
      </c>
      <c r="P842" s="3" t="s">
        <v>11949</v>
      </c>
      <c r="Q842" s="38">
        <v>41.1</v>
      </c>
      <c r="R842" s="3" t="s">
        <v>11839</v>
      </c>
      <c r="S842" s="38">
        <v>7.5</v>
      </c>
      <c r="T842" s="3" t="s">
        <v>11619</v>
      </c>
      <c r="U842" s="38" t="s">
        <v>10137</v>
      </c>
      <c r="V842" s="3" t="s">
        <v>10137</v>
      </c>
      <c r="W842" s="38">
        <v>15.7</v>
      </c>
      <c r="X842" s="3" t="s">
        <v>12070</v>
      </c>
      <c r="Y842" s="38">
        <v>30.9</v>
      </c>
      <c r="Z842" s="3" t="s">
        <v>12171</v>
      </c>
      <c r="AA842" s="3">
        <v>9.5</v>
      </c>
      <c r="AB842" s="3" t="s">
        <v>11619</v>
      </c>
      <c r="AC842" s="3">
        <v>1.7</v>
      </c>
      <c r="AD842" s="3" t="s">
        <v>11619</v>
      </c>
      <c r="AE842" s="45" t="s">
        <v>12595</v>
      </c>
    </row>
    <row r="843" ht="29.1" customHeight="1" spans="1:31">
      <c r="A843" s="26" t="s">
        <v>12533</v>
      </c>
      <c r="B843" s="27" t="s">
        <v>490</v>
      </c>
      <c r="C843" s="28" t="s">
        <v>10642</v>
      </c>
      <c r="D843" s="27" t="s">
        <v>490</v>
      </c>
      <c r="E843" s="28" cm="1">
        <f ca="1" t="array" ref="E843">SUMPRODUCT(--ISNUMBER(SEARCH(MID(C843,ROW(INDIRECT("1:"&amp;LEN(C843))),1),全球排名!D841)))</f>
        <v>20</v>
      </c>
      <c r="F843" s="29" t="s">
        <v>12033</v>
      </c>
      <c r="G843" s="29" t="s">
        <v>402</v>
      </c>
      <c r="H843" s="30" t="s">
        <v>11571</v>
      </c>
      <c r="I843" s="30" t="s">
        <v>11572</v>
      </c>
      <c r="J843" s="30" t="s">
        <v>11568</v>
      </c>
      <c r="K843" s="30">
        <v>3</v>
      </c>
      <c r="L843" s="30" t="s">
        <v>11573</v>
      </c>
      <c r="M843" s="38">
        <v>13.4</v>
      </c>
      <c r="N843" s="3" t="s">
        <v>11949</v>
      </c>
      <c r="O843" s="38">
        <v>6.2</v>
      </c>
      <c r="P843" s="3" t="s">
        <v>11949</v>
      </c>
      <c r="Q843" s="38">
        <v>22.9</v>
      </c>
      <c r="R843" s="3" t="s">
        <v>12185</v>
      </c>
      <c r="S843" s="38">
        <v>8</v>
      </c>
      <c r="T843" s="3" t="s">
        <v>11619</v>
      </c>
      <c r="U843" s="38">
        <v>4.6</v>
      </c>
      <c r="V843" s="3" t="s">
        <v>11619</v>
      </c>
      <c r="W843" s="38">
        <v>14</v>
      </c>
      <c r="X843" s="3" t="s">
        <v>11638</v>
      </c>
      <c r="Y843" s="38">
        <v>41.8</v>
      </c>
      <c r="Z843" s="3" t="s">
        <v>11866</v>
      </c>
      <c r="AA843" s="3">
        <v>5.5</v>
      </c>
      <c r="AB843" s="3" t="s">
        <v>11619</v>
      </c>
      <c r="AC843" s="3">
        <v>29.9</v>
      </c>
      <c r="AD843" s="3" t="s">
        <v>12476</v>
      </c>
      <c r="AE843" s="45" t="s">
        <v>12595</v>
      </c>
    </row>
    <row r="844" ht="29.1" customHeight="1" spans="1:31">
      <c r="A844" s="26" t="s">
        <v>12472</v>
      </c>
      <c r="B844" s="27" t="s">
        <v>490</v>
      </c>
      <c r="C844" s="28" t="s">
        <v>12698</v>
      </c>
      <c r="D844" s="27" t="s">
        <v>490</v>
      </c>
      <c r="E844" s="28" cm="1">
        <f ca="1" t="array" ref="E844">SUMPRODUCT(--ISNUMBER(SEARCH(MID(C844,ROW(INDIRECT("1:"&amp;LEN(C844))),1),全球排名!D842)))</f>
        <v>18</v>
      </c>
      <c r="F844" s="29" t="s">
        <v>12196</v>
      </c>
      <c r="G844" s="29" t="s">
        <v>668</v>
      </c>
      <c r="H844" s="30" t="s">
        <v>11624</v>
      </c>
      <c r="I844" s="30" t="s">
        <v>7183</v>
      </c>
      <c r="J844" s="30" t="s">
        <v>7220</v>
      </c>
      <c r="K844" s="30">
        <v>3</v>
      </c>
      <c r="L844" s="30" t="s">
        <v>11569</v>
      </c>
      <c r="M844" s="38">
        <v>4.9</v>
      </c>
      <c r="N844" s="3" t="s">
        <v>11949</v>
      </c>
      <c r="O844" s="38">
        <v>13</v>
      </c>
      <c r="P844" s="3" t="s">
        <v>11949</v>
      </c>
      <c r="Q844" s="38">
        <v>83.8</v>
      </c>
      <c r="R844" s="3" t="s">
        <v>263</v>
      </c>
      <c r="S844" s="38">
        <v>2</v>
      </c>
      <c r="T844" s="3" t="s">
        <v>11619</v>
      </c>
      <c r="U844" s="38">
        <v>12.6</v>
      </c>
      <c r="V844" s="3" t="s">
        <v>11619</v>
      </c>
      <c r="W844" s="38">
        <v>21.8</v>
      </c>
      <c r="X844" s="3" t="s">
        <v>12220</v>
      </c>
      <c r="Y844" s="38">
        <v>1</v>
      </c>
      <c r="Z844" s="3" t="s">
        <v>11619</v>
      </c>
      <c r="AA844" s="3">
        <v>8.2</v>
      </c>
      <c r="AB844" s="3" t="s">
        <v>11619</v>
      </c>
      <c r="AC844" s="3">
        <v>1</v>
      </c>
      <c r="AD844" s="3" t="s">
        <v>11619</v>
      </c>
      <c r="AE844" s="45" t="s">
        <v>12595</v>
      </c>
    </row>
    <row r="845" ht="29.1" customHeight="1" spans="1:31">
      <c r="A845" s="26" t="s">
        <v>12533</v>
      </c>
      <c r="B845" s="27" t="s">
        <v>490</v>
      </c>
      <c r="C845" s="28" t="s">
        <v>1814</v>
      </c>
      <c r="D845" s="27" t="s">
        <v>490</v>
      </c>
      <c r="E845" s="28" cm="1">
        <f ca="1" t="array" ref="E845">SUMPRODUCT(--ISNUMBER(SEARCH(MID(C845,ROW(INDIRECT("1:"&amp;LEN(C845))),1),全球排名!D843)))</f>
        <v>18</v>
      </c>
      <c r="F845" s="29" t="s">
        <v>7021</v>
      </c>
      <c r="G845" s="29" t="s">
        <v>642</v>
      </c>
      <c r="H845" s="30" t="s">
        <v>11571</v>
      </c>
      <c r="I845" s="30" t="s">
        <v>7183</v>
      </c>
      <c r="J845" s="30" t="s">
        <v>11568</v>
      </c>
      <c r="K845" s="30">
        <v>5</v>
      </c>
      <c r="L845" s="30" t="s">
        <v>11573</v>
      </c>
      <c r="M845" s="38">
        <v>15.7</v>
      </c>
      <c r="N845" s="3" t="s">
        <v>12200</v>
      </c>
      <c r="O845" s="38">
        <v>4.3</v>
      </c>
      <c r="P845" s="3" t="s">
        <v>11949</v>
      </c>
      <c r="Q845" s="38">
        <v>5.6</v>
      </c>
      <c r="R845" s="3" t="s">
        <v>11619</v>
      </c>
      <c r="S845" s="38">
        <v>20.3</v>
      </c>
      <c r="T845" s="3" t="s">
        <v>12147</v>
      </c>
      <c r="U845" s="38">
        <v>25.9</v>
      </c>
      <c r="V845" s="3" t="s">
        <v>12389</v>
      </c>
      <c r="W845" s="38">
        <v>1.1</v>
      </c>
      <c r="X845" s="3" t="s">
        <v>11619</v>
      </c>
      <c r="Y845" s="38">
        <v>3.2</v>
      </c>
      <c r="Z845" s="3" t="s">
        <v>11619</v>
      </c>
      <c r="AA845" s="3">
        <v>38.8</v>
      </c>
      <c r="AB845" s="3" t="s">
        <v>11942</v>
      </c>
      <c r="AC845" s="3">
        <v>1.9</v>
      </c>
      <c r="AD845" s="3" t="s">
        <v>11619</v>
      </c>
      <c r="AE845" s="45" t="s">
        <v>12595</v>
      </c>
    </row>
    <row r="846" ht="29.1" customHeight="1" spans="1:31">
      <c r="A846" s="26" t="s">
        <v>12533</v>
      </c>
      <c r="B846" s="27" t="s">
        <v>490</v>
      </c>
      <c r="C846" s="28" t="s">
        <v>11129</v>
      </c>
      <c r="D846" s="27" t="s">
        <v>490</v>
      </c>
      <c r="E846" s="28" cm="1">
        <f ca="1" t="array" ref="E846">SUMPRODUCT(--ISNUMBER(SEARCH(MID(C846,ROW(INDIRECT("1:"&amp;LEN(C846))),1),全球排名!D844)))</f>
        <v>15</v>
      </c>
      <c r="F846" s="29" t="s">
        <v>12208</v>
      </c>
      <c r="G846" s="29" t="s">
        <v>632</v>
      </c>
      <c r="H846" s="30" t="s">
        <v>11624</v>
      </c>
      <c r="I846" s="30" t="s">
        <v>11720</v>
      </c>
      <c r="J846" s="30" t="s">
        <v>10137</v>
      </c>
      <c r="K846" s="30">
        <v>3</v>
      </c>
      <c r="L846" s="30" t="s">
        <v>11569</v>
      </c>
      <c r="M846" s="38">
        <v>4.2</v>
      </c>
      <c r="N846" s="3" t="s">
        <v>11949</v>
      </c>
      <c r="O846" s="38">
        <v>4.5</v>
      </c>
      <c r="P846" s="3" t="s">
        <v>11949</v>
      </c>
      <c r="Q846" s="38">
        <v>13</v>
      </c>
      <c r="R846" s="3" t="s">
        <v>11619</v>
      </c>
      <c r="S846" s="38">
        <v>10</v>
      </c>
      <c r="T846" s="3" t="s">
        <v>11619</v>
      </c>
      <c r="U846" s="38">
        <v>100</v>
      </c>
      <c r="V846" s="3" t="s">
        <v>2383</v>
      </c>
      <c r="W846" s="38">
        <v>64.5</v>
      </c>
      <c r="X846" s="3" t="s">
        <v>285</v>
      </c>
      <c r="Y846" s="38">
        <v>1</v>
      </c>
      <c r="Z846" s="3" t="s">
        <v>11619</v>
      </c>
      <c r="AA846" s="3">
        <v>17.3</v>
      </c>
      <c r="AB846" s="3" t="s">
        <v>12235</v>
      </c>
      <c r="AC846" s="3">
        <v>1</v>
      </c>
      <c r="AD846" s="3" t="s">
        <v>11619</v>
      </c>
      <c r="AE846" s="45" t="s">
        <v>12595</v>
      </c>
    </row>
    <row r="847" ht="29.1" customHeight="1" spans="1:31">
      <c r="A847" s="26" t="s">
        <v>12562</v>
      </c>
      <c r="B847" s="27" t="s">
        <v>490</v>
      </c>
      <c r="C847" s="28" t="s">
        <v>3277</v>
      </c>
      <c r="D847" s="27" t="s">
        <v>490</v>
      </c>
      <c r="E847" s="28" cm="1">
        <f ca="1" t="array" ref="E847">SUMPRODUCT(--ISNUMBER(SEARCH(MID(C847,ROW(INDIRECT("1:"&amp;LEN(C847))),1),全球排名!D845)))</f>
        <v>20</v>
      </c>
      <c r="F847" s="29" t="s">
        <v>7021</v>
      </c>
      <c r="G847" s="29" t="s">
        <v>642</v>
      </c>
      <c r="H847" s="30" t="s">
        <v>11567</v>
      </c>
      <c r="I847" s="30" t="s">
        <v>11572</v>
      </c>
      <c r="J847" s="30" t="s">
        <v>7220</v>
      </c>
      <c r="K847" s="30">
        <v>3</v>
      </c>
      <c r="L847" s="30" t="s">
        <v>11573</v>
      </c>
      <c r="M847" s="38">
        <v>11.9</v>
      </c>
      <c r="N847" s="3" t="s">
        <v>11949</v>
      </c>
      <c r="O847" s="38">
        <v>2.8</v>
      </c>
      <c r="P847" s="3" t="s">
        <v>11949</v>
      </c>
      <c r="Q847" s="38">
        <v>16.3</v>
      </c>
      <c r="R847" s="3" t="s">
        <v>11619</v>
      </c>
      <c r="S847" s="38">
        <v>37.9</v>
      </c>
      <c r="T847" s="3" t="s">
        <v>12010</v>
      </c>
      <c r="U847" s="38">
        <v>2</v>
      </c>
      <c r="V847" s="3" t="s">
        <v>11619</v>
      </c>
      <c r="W847" s="38">
        <v>2</v>
      </c>
      <c r="X847" s="3" t="s">
        <v>11619</v>
      </c>
      <c r="Y847" s="38">
        <v>1.4</v>
      </c>
      <c r="Z847" s="3" t="s">
        <v>11619</v>
      </c>
      <c r="AA847" s="3">
        <v>7.8</v>
      </c>
      <c r="AB847" s="3" t="s">
        <v>11619</v>
      </c>
      <c r="AC847" s="3">
        <v>1.3</v>
      </c>
      <c r="AD847" s="3" t="s">
        <v>11619</v>
      </c>
      <c r="AE847" s="45" t="s">
        <v>12595</v>
      </c>
    </row>
    <row r="848" ht="29.1" customHeight="1" spans="1:31">
      <c r="A848" s="26" t="s">
        <v>493</v>
      </c>
      <c r="B848" s="27" t="s">
        <v>490</v>
      </c>
      <c r="C848" s="28" t="s">
        <v>1981</v>
      </c>
      <c r="D848" s="27" t="s">
        <v>490</v>
      </c>
      <c r="E848" s="28" cm="1">
        <f ca="1" t="array" ref="E848">SUMPRODUCT(--ISNUMBER(SEARCH(MID(C848,ROW(INDIRECT("1:"&amp;LEN(C848))),1),全球排名!D846)))</f>
        <v>20</v>
      </c>
      <c r="F848" s="29" t="s">
        <v>12657</v>
      </c>
      <c r="G848" s="29" t="s">
        <v>1465</v>
      </c>
      <c r="H848" s="30" t="s">
        <v>11571</v>
      </c>
      <c r="I848" s="30" t="s">
        <v>11572</v>
      </c>
      <c r="J848" s="30" t="s">
        <v>7220</v>
      </c>
      <c r="K848" s="30">
        <v>5</v>
      </c>
      <c r="L848" s="30" t="s">
        <v>11573</v>
      </c>
      <c r="M848" s="38">
        <v>12.5</v>
      </c>
      <c r="N848" s="3" t="s">
        <v>11949</v>
      </c>
      <c r="O848" s="38">
        <v>17.8</v>
      </c>
      <c r="P848" s="3" t="s">
        <v>12466</v>
      </c>
      <c r="Q848" s="38">
        <v>5.1</v>
      </c>
      <c r="R848" s="3" t="s">
        <v>11619</v>
      </c>
      <c r="S848" s="38">
        <v>6.1</v>
      </c>
      <c r="T848" s="3" t="s">
        <v>11619</v>
      </c>
      <c r="U848" s="38">
        <v>12.5</v>
      </c>
      <c r="V848" s="3" t="s">
        <v>11619</v>
      </c>
      <c r="W848" s="38">
        <v>5.3</v>
      </c>
      <c r="X848" s="3" t="s">
        <v>11619</v>
      </c>
      <c r="Y848" s="38">
        <v>21.5</v>
      </c>
      <c r="Z848" s="3" t="s">
        <v>11928</v>
      </c>
      <c r="AA848" s="3">
        <v>59.8</v>
      </c>
      <c r="AB848" s="3" t="s">
        <v>203</v>
      </c>
      <c r="AC848" s="3">
        <v>13.7</v>
      </c>
      <c r="AD848" s="3" t="s">
        <v>12252</v>
      </c>
      <c r="AE848" s="45" t="s">
        <v>12595</v>
      </c>
    </row>
    <row r="849" ht="29.1" customHeight="1" spans="1:31">
      <c r="A849" s="26" t="s">
        <v>12524</v>
      </c>
      <c r="B849" s="27" t="s">
        <v>490</v>
      </c>
      <c r="C849" s="28" t="s">
        <v>2754</v>
      </c>
      <c r="D849" s="27" t="s">
        <v>490</v>
      </c>
      <c r="E849" s="28" cm="1">
        <f ca="1" t="array" ref="E849">SUMPRODUCT(--ISNUMBER(SEARCH(MID(C849,ROW(INDIRECT("1:"&amp;LEN(C849))),1),全球排名!D847)))</f>
        <v>31</v>
      </c>
      <c r="F849" s="29" t="s">
        <v>11566</v>
      </c>
      <c r="G849" s="29" t="s">
        <v>40</v>
      </c>
      <c r="H849" s="30" t="s">
        <v>11571</v>
      </c>
      <c r="I849" s="30" t="s">
        <v>11587</v>
      </c>
      <c r="J849" s="30" t="s">
        <v>11568</v>
      </c>
      <c r="K849" s="30">
        <v>5</v>
      </c>
      <c r="L849" s="30" t="s">
        <v>11573</v>
      </c>
      <c r="M849" s="38">
        <v>11.9</v>
      </c>
      <c r="N849" s="3" t="s">
        <v>11949</v>
      </c>
      <c r="O849" s="38">
        <v>4.9</v>
      </c>
      <c r="P849" s="3" t="s">
        <v>11949</v>
      </c>
      <c r="Q849" s="38">
        <v>11.5</v>
      </c>
      <c r="R849" s="3" t="s">
        <v>11619</v>
      </c>
      <c r="S849" s="38">
        <v>27.5</v>
      </c>
      <c r="T849" s="3" t="s">
        <v>12117</v>
      </c>
      <c r="U849" s="38">
        <v>5.9</v>
      </c>
      <c r="V849" s="3" t="s">
        <v>11619</v>
      </c>
      <c r="W849" s="38">
        <v>9.6</v>
      </c>
      <c r="X849" s="3" t="s">
        <v>11619</v>
      </c>
      <c r="Y849" s="38">
        <v>2.3</v>
      </c>
      <c r="Z849" s="3" t="s">
        <v>11619</v>
      </c>
      <c r="AA849" s="3">
        <v>7.6</v>
      </c>
      <c r="AB849" s="3" t="s">
        <v>11619</v>
      </c>
      <c r="AC849" s="3">
        <v>40.2</v>
      </c>
      <c r="AD849" s="3" t="s">
        <v>12137</v>
      </c>
      <c r="AE849" s="45" t="s">
        <v>12595</v>
      </c>
    </row>
    <row r="850" ht="29.1" customHeight="1" spans="1:31">
      <c r="A850" s="26" t="s">
        <v>12526</v>
      </c>
      <c r="B850" s="27" t="s">
        <v>490</v>
      </c>
      <c r="C850" s="28" t="s">
        <v>2089</v>
      </c>
      <c r="D850" s="27" t="s">
        <v>490</v>
      </c>
      <c r="E850" s="28" cm="1">
        <f ca="1" t="array" ref="E850">SUMPRODUCT(--ISNUMBER(SEARCH(MID(C850,ROW(INDIRECT("1:"&amp;LEN(C850))),1),全球排名!D848)))</f>
        <v>14</v>
      </c>
      <c r="F850" s="29" t="s">
        <v>8681</v>
      </c>
      <c r="G850" s="29" t="s">
        <v>924</v>
      </c>
      <c r="H850" s="30" t="s">
        <v>11571</v>
      </c>
      <c r="I850" s="30" t="s">
        <v>11572</v>
      </c>
      <c r="J850" s="30" t="s">
        <v>7220</v>
      </c>
      <c r="K850" s="30">
        <v>5</v>
      </c>
      <c r="L850" s="30" t="s">
        <v>11573</v>
      </c>
      <c r="M850" s="38">
        <v>13.2</v>
      </c>
      <c r="N850" s="3" t="s">
        <v>11949</v>
      </c>
      <c r="O850" s="38">
        <v>8.8</v>
      </c>
      <c r="P850" s="3" t="s">
        <v>11949</v>
      </c>
      <c r="Q850" s="38">
        <v>38.1</v>
      </c>
      <c r="R850" s="3" t="s">
        <v>12159</v>
      </c>
      <c r="S850" s="38">
        <v>2.7</v>
      </c>
      <c r="T850" s="3" t="s">
        <v>11619</v>
      </c>
      <c r="U850" s="38">
        <v>9.1</v>
      </c>
      <c r="V850" s="3" t="s">
        <v>11619</v>
      </c>
      <c r="W850" s="38">
        <v>62.4</v>
      </c>
      <c r="X850" s="3" t="s">
        <v>12087</v>
      </c>
      <c r="Y850" s="38">
        <v>4.8</v>
      </c>
      <c r="Z850" s="3" t="s">
        <v>11619</v>
      </c>
      <c r="AA850" s="3">
        <v>9.6</v>
      </c>
      <c r="AB850" s="3" t="s">
        <v>11619</v>
      </c>
      <c r="AC850" s="3">
        <v>3</v>
      </c>
      <c r="AD850" s="3" t="s">
        <v>11619</v>
      </c>
      <c r="AE850" s="45" t="s">
        <v>12595</v>
      </c>
    </row>
    <row r="851" ht="29.1" customHeight="1" spans="1:31">
      <c r="A851" s="26" t="s">
        <v>493</v>
      </c>
      <c r="B851" s="27" t="s">
        <v>490</v>
      </c>
      <c r="C851" s="28" t="s">
        <v>2119</v>
      </c>
      <c r="D851" s="27" t="s">
        <v>490</v>
      </c>
      <c r="E851" s="28" cm="1">
        <f ca="1" t="array" ref="E851">SUMPRODUCT(--ISNUMBER(SEARCH(MID(C851,ROW(INDIRECT("1:"&amp;LEN(C851))),1),全球排名!D849)))</f>
        <v>20</v>
      </c>
      <c r="F851" s="29" t="s">
        <v>11968</v>
      </c>
      <c r="G851" s="29" t="s">
        <v>405</v>
      </c>
      <c r="H851" s="30" t="s">
        <v>11571</v>
      </c>
      <c r="I851" s="30" t="s">
        <v>11572</v>
      </c>
      <c r="J851" s="30" t="s">
        <v>11568</v>
      </c>
      <c r="K851" s="30">
        <v>4</v>
      </c>
      <c r="L851" s="30" t="s">
        <v>11573</v>
      </c>
      <c r="M851" s="38">
        <v>7.9</v>
      </c>
      <c r="N851" s="3" t="s">
        <v>11949</v>
      </c>
      <c r="O851" s="38">
        <v>2.1</v>
      </c>
      <c r="P851" s="3" t="s">
        <v>11949</v>
      </c>
      <c r="Q851" s="38">
        <v>4.8</v>
      </c>
      <c r="R851" s="3" t="s">
        <v>11619</v>
      </c>
      <c r="S851" s="38">
        <v>31.9</v>
      </c>
      <c r="T851" s="3" t="s">
        <v>11822</v>
      </c>
      <c r="U851" s="38">
        <v>3.4</v>
      </c>
      <c r="V851" s="3" t="s">
        <v>11619</v>
      </c>
      <c r="W851" s="38">
        <v>1.8</v>
      </c>
      <c r="X851" s="3" t="s">
        <v>11619</v>
      </c>
      <c r="Y851" s="38">
        <v>64.8</v>
      </c>
      <c r="Z851" s="3" t="s">
        <v>1346</v>
      </c>
      <c r="AA851" s="3">
        <v>5.4</v>
      </c>
      <c r="AB851" s="3" t="s">
        <v>11619</v>
      </c>
      <c r="AC851" s="3">
        <v>7.6</v>
      </c>
      <c r="AD851" s="3" t="s">
        <v>11619</v>
      </c>
      <c r="AE851" s="45" t="s">
        <v>12595</v>
      </c>
    </row>
    <row r="852" ht="29.1" customHeight="1" spans="1:31">
      <c r="A852" s="26" t="s">
        <v>12533</v>
      </c>
      <c r="B852" s="27" t="s">
        <v>490</v>
      </c>
      <c r="C852" s="28" t="s">
        <v>11395</v>
      </c>
      <c r="D852" s="27" t="s">
        <v>490</v>
      </c>
      <c r="E852" s="28" cm="1">
        <f ca="1" t="array" ref="E852">SUMPRODUCT(--ISNUMBER(SEARCH(MID(C852,ROW(INDIRECT("1:"&amp;LEN(C852))),1),全球排名!D850)))</f>
        <v>22</v>
      </c>
      <c r="F852" s="29" t="s">
        <v>12447</v>
      </c>
      <c r="G852" s="29" t="s">
        <v>2624</v>
      </c>
      <c r="H852" s="30" t="s">
        <v>11571</v>
      </c>
      <c r="I852" s="30" t="s">
        <v>11572</v>
      </c>
      <c r="J852" s="30" t="s">
        <v>7103</v>
      </c>
      <c r="K852" s="30">
        <v>5</v>
      </c>
      <c r="L852" s="30" t="s">
        <v>11569</v>
      </c>
      <c r="M852" s="38">
        <v>11.5</v>
      </c>
      <c r="N852" s="3" t="s">
        <v>11949</v>
      </c>
      <c r="O852" s="38">
        <v>33.5</v>
      </c>
      <c r="P852" s="3" t="s">
        <v>11629</v>
      </c>
      <c r="Q852" s="38">
        <v>15.7</v>
      </c>
      <c r="R852" s="3" t="s">
        <v>11619</v>
      </c>
      <c r="S852" s="38">
        <v>1.3</v>
      </c>
      <c r="T852" s="3" t="s">
        <v>11619</v>
      </c>
      <c r="U852" s="38">
        <v>41.4</v>
      </c>
      <c r="V852" s="3" t="s">
        <v>11708</v>
      </c>
      <c r="W852" s="38">
        <v>8.2</v>
      </c>
      <c r="X852" s="3" t="s">
        <v>11619</v>
      </c>
      <c r="Y852" s="38">
        <v>1</v>
      </c>
      <c r="Z852" s="3" t="s">
        <v>11619</v>
      </c>
      <c r="AA852" s="3">
        <v>12.5</v>
      </c>
      <c r="AB852" s="3" t="s">
        <v>11997</v>
      </c>
      <c r="AC852" s="3">
        <v>1.1</v>
      </c>
      <c r="AD852" s="3" t="s">
        <v>11619</v>
      </c>
      <c r="AE852" s="45" t="s">
        <v>12595</v>
      </c>
    </row>
    <row r="853" ht="29.1" customHeight="1" spans="1:31">
      <c r="A853" s="26" t="s">
        <v>12533</v>
      </c>
      <c r="B853" s="27" t="s">
        <v>490</v>
      </c>
      <c r="C853" s="28" t="s">
        <v>10349</v>
      </c>
      <c r="D853" s="27" t="s">
        <v>490</v>
      </c>
      <c r="E853" s="28" cm="1">
        <f ca="1" t="array" ref="E853">SUMPRODUCT(--ISNUMBER(SEARCH(MID(C853,ROW(INDIRECT("1:"&amp;LEN(C853))),1),全球排名!D851)))</f>
        <v>17</v>
      </c>
      <c r="F853" s="29" t="s">
        <v>11968</v>
      </c>
      <c r="G853" s="29" t="s">
        <v>405</v>
      </c>
      <c r="H853" s="30" t="s">
        <v>11571</v>
      </c>
      <c r="I853" s="30" t="s">
        <v>11572</v>
      </c>
      <c r="J853" s="30" t="s">
        <v>7220</v>
      </c>
      <c r="K853" s="30">
        <v>3</v>
      </c>
      <c r="L853" s="30" t="s">
        <v>11573</v>
      </c>
      <c r="M853" s="38">
        <v>8.7</v>
      </c>
      <c r="N853" s="3" t="s">
        <v>11949</v>
      </c>
      <c r="O853" s="38">
        <v>2.9</v>
      </c>
      <c r="P853" s="3" t="s">
        <v>11949</v>
      </c>
      <c r="Q853" s="38">
        <v>4.8</v>
      </c>
      <c r="R853" s="3" t="s">
        <v>11619</v>
      </c>
      <c r="S853" s="38">
        <v>40</v>
      </c>
      <c r="T853" s="3" t="s">
        <v>12280</v>
      </c>
      <c r="U853" s="38">
        <v>4.7</v>
      </c>
      <c r="V853" s="3" t="s">
        <v>11619</v>
      </c>
      <c r="W853" s="38">
        <v>3.6</v>
      </c>
      <c r="X853" s="3" t="s">
        <v>11619</v>
      </c>
      <c r="Y853" s="38">
        <v>32</v>
      </c>
      <c r="Z853" s="3" t="s">
        <v>12209</v>
      </c>
      <c r="AA853" s="3">
        <v>6.9</v>
      </c>
      <c r="AB853" s="3" t="s">
        <v>11619</v>
      </c>
      <c r="AC853" s="3">
        <v>14.7</v>
      </c>
      <c r="AD853" s="3" t="s">
        <v>12495</v>
      </c>
      <c r="AE853" s="45" t="s">
        <v>12595</v>
      </c>
    </row>
    <row r="854" ht="29.1" customHeight="1" spans="1:31">
      <c r="A854" s="26" t="s">
        <v>12526</v>
      </c>
      <c r="B854" s="27" t="s">
        <v>490</v>
      </c>
      <c r="C854" s="28" t="s">
        <v>3740</v>
      </c>
      <c r="D854" s="27" t="s">
        <v>490</v>
      </c>
      <c r="E854" s="28" cm="1">
        <f ca="1" t="array" ref="E854">SUMPRODUCT(--ISNUMBER(SEARCH(MID(C854,ROW(INDIRECT("1:"&amp;LEN(C854))),1),全球排名!D852)))</f>
        <v>30</v>
      </c>
      <c r="F854" s="29" t="s">
        <v>12513</v>
      </c>
      <c r="G854" s="29" t="s">
        <v>1158</v>
      </c>
      <c r="H854" s="30" t="s">
        <v>11567</v>
      </c>
      <c r="I854" s="30" t="s">
        <v>11720</v>
      </c>
      <c r="J854" s="30" t="s">
        <v>10137</v>
      </c>
      <c r="K854" s="30">
        <v>4</v>
      </c>
      <c r="L854" s="30" t="s">
        <v>11573</v>
      </c>
      <c r="M854" s="38">
        <v>9</v>
      </c>
      <c r="N854" s="3" t="s">
        <v>11949</v>
      </c>
      <c r="O854" s="38">
        <v>16.7</v>
      </c>
      <c r="P854" s="3" t="s">
        <v>12467</v>
      </c>
      <c r="Q854" s="38">
        <v>40.9</v>
      </c>
      <c r="R854" s="3" t="s">
        <v>11828</v>
      </c>
      <c r="S854" s="38">
        <v>7.3</v>
      </c>
      <c r="T854" s="3" t="s">
        <v>11619</v>
      </c>
      <c r="U854" s="38">
        <v>15.8</v>
      </c>
      <c r="V854" s="3" t="s">
        <v>12316</v>
      </c>
      <c r="W854" s="38">
        <v>38.8</v>
      </c>
      <c r="X854" s="3" t="s">
        <v>11662</v>
      </c>
      <c r="Y854" s="38">
        <v>4.7</v>
      </c>
      <c r="Z854" s="3" t="s">
        <v>11619</v>
      </c>
      <c r="AA854" s="3">
        <v>11.5</v>
      </c>
      <c r="AB854" s="3" t="s">
        <v>11619</v>
      </c>
      <c r="AC854" s="3">
        <v>1.9</v>
      </c>
      <c r="AD854" s="3" t="s">
        <v>11619</v>
      </c>
      <c r="AE854" s="45" t="s">
        <v>12595</v>
      </c>
    </row>
    <row r="855" ht="29.1" customHeight="1" spans="1:31">
      <c r="A855" s="26" t="s">
        <v>12533</v>
      </c>
      <c r="B855" s="27" t="s">
        <v>490</v>
      </c>
      <c r="C855" s="28" t="s">
        <v>2293</v>
      </c>
      <c r="D855" s="27" t="s">
        <v>490</v>
      </c>
      <c r="E855" s="28" cm="1">
        <f ca="1" t="array" ref="E855">SUMPRODUCT(--ISNUMBER(SEARCH(MID(C855,ROW(INDIRECT("1:"&amp;LEN(C855))),1),全球排名!D853)))</f>
        <v>22</v>
      </c>
      <c r="F855" s="29" t="s">
        <v>12513</v>
      </c>
      <c r="G855" s="29" t="s">
        <v>1158</v>
      </c>
      <c r="H855" s="30" t="s">
        <v>11567</v>
      </c>
      <c r="I855" s="30" t="s">
        <v>11587</v>
      </c>
      <c r="J855" s="30" t="s">
        <v>11568</v>
      </c>
      <c r="K855" s="30">
        <v>5</v>
      </c>
      <c r="L855" s="30" t="s">
        <v>11573</v>
      </c>
      <c r="M855" s="38">
        <v>11</v>
      </c>
      <c r="N855" s="3" t="s">
        <v>11949</v>
      </c>
      <c r="O855" s="38">
        <v>20.6</v>
      </c>
      <c r="P855" s="3" t="s">
        <v>11855</v>
      </c>
      <c r="Q855" s="38">
        <v>38.5</v>
      </c>
      <c r="R855" s="3" t="s">
        <v>12177</v>
      </c>
      <c r="S855" s="38">
        <v>2.1</v>
      </c>
      <c r="T855" s="3" t="s">
        <v>11619</v>
      </c>
      <c r="U855" s="38">
        <v>15.1</v>
      </c>
      <c r="V855" s="3" t="s">
        <v>12293</v>
      </c>
      <c r="W855" s="38">
        <v>40.2</v>
      </c>
      <c r="X855" s="3" t="s">
        <v>11741</v>
      </c>
      <c r="Y855" s="38">
        <v>2.4</v>
      </c>
      <c r="Z855" s="3" t="s">
        <v>11619</v>
      </c>
      <c r="AA855" s="3">
        <v>11.4</v>
      </c>
      <c r="AB855" s="3" t="s">
        <v>11619</v>
      </c>
      <c r="AC855" s="3">
        <v>1.6</v>
      </c>
      <c r="AD855" s="3" t="s">
        <v>11619</v>
      </c>
      <c r="AE855" s="45" t="s">
        <v>12595</v>
      </c>
    </row>
    <row r="856" ht="29.1" customHeight="1" spans="1:31">
      <c r="A856" s="26" t="s">
        <v>12369</v>
      </c>
      <c r="B856" s="27" t="s">
        <v>490</v>
      </c>
      <c r="C856" s="28" t="s">
        <v>2343</v>
      </c>
      <c r="D856" s="27" t="s">
        <v>490</v>
      </c>
      <c r="E856" s="28" cm="1">
        <f ca="1" t="array" ref="E856">SUMPRODUCT(--ISNUMBER(SEARCH(MID(C856,ROW(INDIRECT("1:"&amp;LEN(C856))),1),全球排名!D854)))</f>
        <v>23</v>
      </c>
      <c r="F856" s="29" t="s">
        <v>11663</v>
      </c>
      <c r="G856" s="29" t="s">
        <v>106</v>
      </c>
      <c r="H856" s="30" t="s">
        <v>11567</v>
      </c>
      <c r="I856" s="30" t="s">
        <v>11587</v>
      </c>
      <c r="J856" s="30" t="s">
        <v>11568</v>
      </c>
      <c r="K856" s="30">
        <v>4</v>
      </c>
      <c r="L856" s="30" t="s">
        <v>11573</v>
      </c>
      <c r="M856" s="38">
        <v>3.3</v>
      </c>
      <c r="N856" s="3" t="s">
        <v>11949</v>
      </c>
      <c r="O856" s="38">
        <v>2.6</v>
      </c>
      <c r="P856" s="3" t="s">
        <v>11949</v>
      </c>
      <c r="Q856" s="38">
        <v>97.7</v>
      </c>
      <c r="R856" s="3" t="s">
        <v>11651</v>
      </c>
      <c r="S856" s="38">
        <v>10.3</v>
      </c>
      <c r="T856" s="3" t="s">
        <v>11619</v>
      </c>
      <c r="U856" s="38">
        <v>4.1</v>
      </c>
      <c r="V856" s="3" t="s">
        <v>11619</v>
      </c>
      <c r="W856" s="38">
        <v>2.4</v>
      </c>
      <c r="X856" s="3" t="s">
        <v>11619</v>
      </c>
      <c r="Y856" s="38">
        <v>1.1</v>
      </c>
      <c r="Z856" s="3" t="s">
        <v>11619</v>
      </c>
      <c r="AA856" s="3">
        <v>8.5</v>
      </c>
      <c r="AB856" s="3" t="s">
        <v>11619</v>
      </c>
      <c r="AC856" s="3">
        <v>1</v>
      </c>
      <c r="AD856" s="3" t="s">
        <v>11619</v>
      </c>
      <c r="AE856" s="45" t="s">
        <v>12595</v>
      </c>
    </row>
    <row r="857" ht="29.1" customHeight="1" spans="1:31">
      <c r="A857" s="26" t="s">
        <v>12454</v>
      </c>
      <c r="B857" s="27" t="s">
        <v>490</v>
      </c>
      <c r="C857" s="28" t="s">
        <v>12699</v>
      </c>
      <c r="D857" s="27" t="s">
        <v>490</v>
      </c>
      <c r="E857" s="28" cm="1">
        <f ca="1" t="array" ref="E857">SUMPRODUCT(--ISNUMBER(SEARCH(MID(C857,ROW(INDIRECT("1:"&amp;LEN(C857))),1),全球排名!D855)))</f>
        <v>31</v>
      </c>
      <c r="F857" s="29" t="s">
        <v>12205</v>
      </c>
      <c r="G857" s="29" t="s">
        <v>657</v>
      </c>
      <c r="H857" s="30" t="s">
        <v>11567</v>
      </c>
      <c r="I857" s="30" t="s">
        <v>11587</v>
      </c>
      <c r="J857" s="30" t="s">
        <v>7220</v>
      </c>
      <c r="K857" s="30">
        <v>4</v>
      </c>
      <c r="L857" s="30" t="s">
        <v>11573</v>
      </c>
      <c r="M857" s="38">
        <v>8.4</v>
      </c>
      <c r="N857" s="3" t="s">
        <v>11949</v>
      </c>
      <c r="O857" s="38">
        <v>6.8</v>
      </c>
      <c r="P857" s="3" t="s">
        <v>11949</v>
      </c>
      <c r="Q857" s="38">
        <v>80.6</v>
      </c>
      <c r="R857" s="3">
        <v>138</v>
      </c>
      <c r="S857" s="38">
        <v>1.1</v>
      </c>
      <c r="T857" s="3" t="s">
        <v>11619</v>
      </c>
      <c r="U857" s="38">
        <v>8.2</v>
      </c>
      <c r="V857" s="3" t="s">
        <v>11619</v>
      </c>
      <c r="W857" s="38">
        <v>18.4</v>
      </c>
      <c r="X857" s="3">
        <v>569</v>
      </c>
      <c r="Y857" s="38">
        <v>1</v>
      </c>
      <c r="Z857" s="3" t="s">
        <v>11619</v>
      </c>
      <c r="AA857" s="3">
        <v>12.1</v>
      </c>
      <c r="AB857" s="3" t="s">
        <v>11619</v>
      </c>
      <c r="AC857" s="3">
        <v>2.1</v>
      </c>
      <c r="AD857" s="3" t="s">
        <v>11619</v>
      </c>
      <c r="AE857" s="45" t="s">
        <v>12595</v>
      </c>
    </row>
    <row r="858" ht="29.1" customHeight="1" spans="1:31">
      <c r="A858" s="26" t="s">
        <v>10137</v>
      </c>
      <c r="B858" s="27" t="s">
        <v>615</v>
      </c>
      <c r="C858" s="28" t="s">
        <v>614</v>
      </c>
      <c r="D858" s="27" t="s">
        <v>615</v>
      </c>
      <c r="E858" s="28" cm="1">
        <f ca="1" t="array" ref="E858">SUMPRODUCT(--ISNUMBER(SEARCH(MID(C858,ROW(INDIRECT("1:"&amp;LEN(C858))),1),全球排名!D856)))</f>
        <v>18</v>
      </c>
      <c r="F858" s="29" t="s">
        <v>12700</v>
      </c>
      <c r="G858" s="29" t="s">
        <v>613</v>
      </c>
      <c r="H858" s="30" t="s">
        <v>11592</v>
      </c>
      <c r="I858" s="30" t="s">
        <v>7183</v>
      </c>
      <c r="J858" s="30" t="s">
        <v>7220</v>
      </c>
      <c r="K858" s="30"/>
      <c r="L858" s="30" t="s">
        <v>10137</v>
      </c>
      <c r="M858" s="38">
        <v>5.6</v>
      </c>
      <c r="N858" s="3" t="s">
        <v>11949</v>
      </c>
      <c r="O858" s="38">
        <v>10.8</v>
      </c>
      <c r="P858" s="3" t="s">
        <v>11949</v>
      </c>
      <c r="Q858" s="38">
        <v>61.1</v>
      </c>
      <c r="R858" s="3" t="s">
        <v>11678</v>
      </c>
      <c r="S858" s="38">
        <v>1.7</v>
      </c>
      <c r="T858" s="3" t="s">
        <v>11619</v>
      </c>
      <c r="U858" s="38" t="s">
        <v>10137</v>
      </c>
      <c r="V858" s="3" t="s">
        <v>10137</v>
      </c>
      <c r="W858" s="38" t="s">
        <v>10137</v>
      </c>
      <c r="X858" s="3" t="s">
        <v>10137</v>
      </c>
      <c r="Y858" s="38">
        <v>14.3</v>
      </c>
      <c r="Z858" s="3" t="s">
        <v>12325</v>
      </c>
      <c r="AA858" s="3">
        <v>54.7</v>
      </c>
      <c r="AB858" s="3" t="s">
        <v>11702</v>
      </c>
      <c r="AC858" s="3" t="s">
        <v>10137</v>
      </c>
      <c r="AD858" s="3" t="s">
        <v>10137</v>
      </c>
      <c r="AE858" s="45" t="s">
        <v>12595</v>
      </c>
    </row>
    <row r="859" ht="29.1" customHeight="1" spans="1:31">
      <c r="A859" s="26" t="s">
        <v>12533</v>
      </c>
      <c r="B859" s="27" t="s">
        <v>615</v>
      </c>
      <c r="C859" s="28" t="s">
        <v>12701</v>
      </c>
      <c r="D859" s="27" t="s">
        <v>615</v>
      </c>
      <c r="E859" s="28" cm="1">
        <f ca="1" t="array" ref="E859">SUMPRODUCT(--ISNUMBER(SEARCH(MID(C859,ROW(INDIRECT("1:"&amp;LEN(C859))),1),全球排名!D857)))</f>
        <v>35</v>
      </c>
      <c r="F859" s="29" t="s">
        <v>11632</v>
      </c>
      <c r="G859" s="29" t="s">
        <v>11633</v>
      </c>
      <c r="H859" s="30" t="s">
        <v>11571</v>
      </c>
      <c r="I859" s="30" t="s">
        <v>7183</v>
      </c>
      <c r="J859" s="30" t="s">
        <v>11568</v>
      </c>
      <c r="K859" s="30">
        <v>3</v>
      </c>
      <c r="L859" s="30" t="s">
        <v>11573</v>
      </c>
      <c r="M859" s="38">
        <v>3.9</v>
      </c>
      <c r="N859" s="3" t="s">
        <v>11949</v>
      </c>
      <c r="O859" s="38">
        <v>2.2</v>
      </c>
      <c r="P859" s="3" t="s">
        <v>11949</v>
      </c>
      <c r="Q859" s="38">
        <v>10</v>
      </c>
      <c r="R859" s="3" t="s">
        <v>11619</v>
      </c>
      <c r="S859" s="38">
        <v>49.2</v>
      </c>
      <c r="T859" s="3" t="s">
        <v>12102</v>
      </c>
      <c r="U859" s="38">
        <v>5</v>
      </c>
      <c r="V859" s="3" t="s">
        <v>11619</v>
      </c>
      <c r="W859" s="38">
        <v>1.8</v>
      </c>
      <c r="X859" s="3" t="s">
        <v>11619</v>
      </c>
      <c r="Y859" s="38">
        <v>1.1</v>
      </c>
      <c r="Z859" s="3" t="s">
        <v>11619</v>
      </c>
      <c r="AA859" s="3">
        <v>10.4</v>
      </c>
      <c r="AB859" s="3" t="s">
        <v>11619</v>
      </c>
      <c r="AC859" s="3">
        <v>1.2</v>
      </c>
      <c r="AD859" s="3" t="s">
        <v>11619</v>
      </c>
      <c r="AE859" s="45" t="s">
        <v>12595</v>
      </c>
    </row>
    <row r="860" ht="29.1" customHeight="1" spans="1:31">
      <c r="A860" s="26" t="s">
        <v>12533</v>
      </c>
      <c r="B860" s="27" t="s">
        <v>615</v>
      </c>
      <c r="C860" s="28" t="s">
        <v>12702</v>
      </c>
      <c r="D860" s="27" t="s">
        <v>615</v>
      </c>
      <c r="E860" s="28" cm="1">
        <f ca="1" t="array" ref="E860">SUMPRODUCT(--ISNUMBER(SEARCH(MID(C860,ROW(INDIRECT("1:"&amp;LEN(C860))),1),全球排名!D858)))</f>
        <v>18</v>
      </c>
      <c r="F860" s="29" t="s">
        <v>11968</v>
      </c>
      <c r="G860" s="29" t="s">
        <v>405</v>
      </c>
      <c r="H860" s="30" t="s">
        <v>11571</v>
      </c>
      <c r="I860" s="30" t="s">
        <v>11572</v>
      </c>
      <c r="J860" s="30" t="s">
        <v>11568</v>
      </c>
      <c r="K860" s="30">
        <v>5</v>
      </c>
      <c r="L860" s="30" t="s">
        <v>11573</v>
      </c>
      <c r="M860" s="38">
        <v>11.7</v>
      </c>
      <c r="N860" s="3" t="s">
        <v>11949</v>
      </c>
      <c r="O860" s="38">
        <v>3.1</v>
      </c>
      <c r="P860" s="3" t="s">
        <v>11949</v>
      </c>
      <c r="Q860" s="38">
        <v>4.8</v>
      </c>
      <c r="R860" s="3" t="s">
        <v>11619</v>
      </c>
      <c r="S860" s="38">
        <v>27.4</v>
      </c>
      <c r="T860" s="3" t="s">
        <v>1881</v>
      </c>
      <c r="U860" s="38">
        <v>2.8</v>
      </c>
      <c r="V860" s="3" t="s">
        <v>11619</v>
      </c>
      <c r="W860" s="38">
        <v>2.6</v>
      </c>
      <c r="X860" s="3" t="s">
        <v>11619</v>
      </c>
      <c r="Y860" s="38">
        <v>30.4</v>
      </c>
      <c r="Z860" s="3" t="s">
        <v>11717</v>
      </c>
      <c r="AA860" s="3">
        <v>6.1</v>
      </c>
      <c r="AB860" s="3" t="s">
        <v>11619</v>
      </c>
      <c r="AC860" s="3">
        <v>25.1</v>
      </c>
      <c r="AD860" s="3" t="s">
        <v>12187</v>
      </c>
      <c r="AE860" s="45" t="s">
        <v>12595</v>
      </c>
    </row>
    <row r="861" ht="29.1" customHeight="1" spans="1:31">
      <c r="A861" s="26" t="s">
        <v>12562</v>
      </c>
      <c r="B861" s="27" t="s">
        <v>615</v>
      </c>
      <c r="C861" s="28" t="s">
        <v>819</v>
      </c>
      <c r="D861" s="27" t="s">
        <v>615</v>
      </c>
      <c r="E861" s="28" cm="1">
        <f ca="1" t="array" ref="E861">SUMPRODUCT(--ISNUMBER(SEARCH(MID(C861,ROW(INDIRECT("1:"&amp;LEN(C861))),1),全球排名!D859)))</f>
        <v>25</v>
      </c>
      <c r="F861" s="29" t="s">
        <v>11705</v>
      </c>
      <c r="G861" s="29" t="s">
        <v>385</v>
      </c>
      <c r="H861" s="30" t="s">
        <v>11571</v>
      </c>
      <c r="I861" s="30" t="s">
        <v>11572</v>
      </c>
      <c r="J861" s="30" t="s">
        <v>11568</v>
      </c>
      <c r="K861" s="30">
        <v>4</v>
      </c>
      <c r="L861" s="30" t="s">
        <v>11573</v>
      </c>
      <c r="M861" s="38">
        <v>11.7</v>
      </c>
      <c r="N861" s="3" t="s">
        <v>11949</v>
      </c>
      <c r="O861" s="38">
        <v>5</v>
      </c>
      <c r="P861" s="3" t="s">
        <v>11949</v>
      </c>
      <c r="Q861" s="38">
        <v>44</v>
      </c>
      <c r="R861" s="3" t="s">
        <v>11628</v>
      </c>
      <c r="S861" s="38">
        <v>14.3</v>
      </c>
      <c r="T861" s="3" t="s">
        <v>12075</v>
      </c>
      <c r="U861" s="38">
        <v>11.4</v>
      </c>
      <c r="V861" s="3" t="s">
        <v>11619</v>
      </c>
      <c r="W861" s="38">
        <v>6.5</v>
      </c>
      <c r="X861" s="3" t="s">
        <v>11619</v>
      </c>
      <c r="Y861" s="38">
        <v>1.7</v>
      </c>
      <c r="Z861" s="3" t="s">
        <v>11619</v>
      </c>
      <c r="AA861" s="3">
        <v>6</v>
      </c>
      <c r="AB861" s="3" t="s">
        <v>11619</v>
      </c>
      <c r="AC861" s="3">
        <v>4</v>
      </c>
      <c r="AD861" s="3" t="s">
        <v>11619</v>
      </c>
      <c r="AE861" s="45" t="s">
        <v>12595</v>
      </c>
    </row>
    <row r="862" ht="29.1" customHeight="1" spans="1:31">
      <c r="A862" s="26" t="s">
        <v>12562</v>
      </c>
      <c r="B862" s="27" t="s">
        <v>615</v>
      </c>
      <c r="C862" s="28" t="s">
        <v>828</v>
      </c>
      <c r="D862" s="27" t="s">
        <v>615</v>
      </c>
      <c r="E862" s="28" cm="1">
        <f ca="1" t="array" ref="E862">SUMPRODUCT(--ISNUMBER(SEARCH(MID(C862,ROW(INDIRECT("1:"&amp;LEN(C862))),1),全球排名!D860)))</f>
        <v>27</v>
      </c>
      <c r="F862" s="29" t="s">
        <v>11705</v>
      </c>
      <c r="G862" s="29" t="s">
        <v>385</v>
      </c>
      <c r="H862" s="30" t="s">
        <v>11571</v>
      </c>
      <c r="I862" s="30" t="s">
        <v>11572</v>
      </c>
      <c r="J862" s="30" t="s">
        <v>11568</v>
      </c>
      <c r="K862" s="30">
        <v>4</v>
      </c>
      <c r="L862" s="30" t="s">
        <v>11573</v>
      </c>
      <c r="M862" s="38">
        <v>11.7</v>
      </c>
      <c r="N862" s="3" t="s">
        <v>11949</v>
      </c>
      <c r="O862" s="38">
        <v>8</v>
      </c>
      <c r="P862" s="3" t="s">
        <v>11949</v>
      </c>
      <c r="Q862" s="38">
        <v>45.3</v>
      </c>
      <c r="R862" s="3" t="s">
        <v>12256</v>
      </c>
      <c r="S862" s="38">
        <v>10.6</v>
      </c>
      <c r="T862" s="3" t="s">
        <v>11619</v>
      </c>
      <c r="U862" s="38">
        <v>8.2</v>
      </c>
      <c r="V862" s="3" t="s">
        <v>11619</v>
      </c>
      <c r="W862" s="38">
        <v>10.7</v>
      </c>
      <c r="X862" s="3" t="s">
        <v>11619</v>
      </c>
      <c r="Y862" s="38">
        <v>1.6</v>
      </c>
      <c r="Z862" s="3" t="s">
        <v>11619</v>
      </c>
      <c r="AA862" s="3">
        <v>8</v>
      </c>
      <c r="AB862" s="3" t="s">
        <v>11619</v>
      </c>
      <c r="AC862" s="3">
        <v>2.1</v>
      </c>
      <c r="AD862" s="3" t="s">
        <v>11619</v>
      </c>
      <c r="AE862" s="45" t="s">
        <v>12595</v>
      </c>
    </row>
    <row r="863" ht="29.1" customHeight="1" spans="1:31">
      <c r="A863" s="26" t="s">
        <v>12533</v>
      </c>
      <c r="B863" s="27" t="s">
        <v>615</v>
      </c>
      <c r="C863" s="28" t="s">
        <v>836</v>
      </c>
      <c r="D863" s="27" t="s">
        <v>615</v>
      </c>
      <c r="E863" s="28" cm="1">
        <f ca="1" t="array" ref="E863">SUMPRODUCT(--ISNUMBER(SEARCH(MID(C863,ROW(INDIRECT("1:"&amp;LEN(C863))),1),全球排名!D861)))</f>
        <v>17</v>
      </c>
      <c r="F863" s="29" t="s">
        <v>11566</v>
      </c>
      <c r="G863" s="29" t="s">
        <v>40</v>
      </c>
      <c r="H863" s="30" t="s">
        <v>11571</v>
      </c>
      <c r="I863" s="30" t="s">
        <v>7183</v>
      </c>
      <c r="J863" s="30" t="s">
        <v>11568</v>
      </c>
      <c r="K863" s="30">
        <v>5</v>
      </c>
      <c r="L863" s="30" t="s">
        <v>11573</v>
      </c>
      <c r="M863" s="38">
        <v>8.3</v>
      </c>
      <c r="N863" s="3" t="s">
        <v>11949</v>
      </c>
      <c r="O863" s="38">
        <v>10.8</v>
      </c>
      <c r="P863" s="3" t="s">
        <v>11949</v>
      </c>
      <c r="Q863" s="38">
        <v>12.9</v>
      </c>
      <c r="R863" s="3" t="s">
        <v>11619</v>
      </c>
      <c r="S863" s="38">
        <v>16.7</v>
      </c>
      <c r="T863" s="3" t="s">
        <v>12304</v>
      </c>
      <c r="U863" s="38">
        <v>8.3</v>
      </c>
      <c r="V863" s="3" t="s">
        <v>11619</v>
      </c>
      <c r="W863" s="38">
        <v>4.5</v>
      </c>
      <c r="X863" s="3" t="s">
        <v>11619</v>
      </c>
      <c r="Y863" s="38">
        <v>36.4</v>
      </c>
      <c r="Z863" s="3" t="s">
        <v>12161</v>
      </c>
      <c r="AA863" s="3">
        <v>11.1</v>
      </c>
      <c r="AB863" s="3" t="s">
        <v>11619</v>
      </c>
      <c r="AC863" s="3">
        <v>32.1</v>
      </c>
      <c r="AD863" s="3" t="s">
        <v>11826</v>
      </c>
      <c r="AE863" s="45" t="s">
        <v>12595</v>
      </c>
    </row>
    <row r="864" ht="29.1" customHeight="1" spans="1:31">
      <c r="A864" s="26" t="s">
        <v>12562</v>
      </c>
      <c r="B864" s="27" t="s">
        <v>615</v>
      </c>
      <c r="C864" s="28" t="s">
        <v>857</v>
      </c>
      <c r="D864" s="27" t="s">
        <v>615</v>
      </c>
      <c r="E864" s="28" cm="1">
        <f ca="1" t="array" ref="E864">SUMPRODUCT(--ISNUMBER(SEARCH(MID(C864,ROW(INDIRECT("1:"&amp;LEN(C864))),1),全球排名!D862)))</f>
        <v>22</v>
      </c>
      <c r="F864" s="29" t="s">
        <v>11649</v>
      </c>
      <c r="G864" s="29" t="s">
        <v>218</v>
      </c>
      <c r="H864" s="30" t="s">
        <v>11567</v>
      </c>
      <c r="I864" s="30" t="s">
        <v>11587</v>
      </c>
      <c r="J864" s="30" t="s">
        <v>11568</v>
      </c>
      <c r="K864" s="30">
        <v>1</v>
      </c>
      <c r="L864" s="30" t="s">
        <v>11573</v>
      </c>
      <c r="M864" s="38">
        <v>3.4</v>
      </c>
      <c r="N864" s="3" t="s">
        <v>11949</v>
      </c>
      <c r="O864" s="38">
        <v>2.7</v>
      </c>
      <c r="P864" s="3" t="s">
        <v>11949</v>
      </c>
      <c r="Q864" s="38">
        <v>41.9</v>
      </c>
      <c r="R864" s="3" t="s">
        <v>11911</v>
      </c>
      <c r="S864" s="38">
        <v>6.5</v>
      </c>
      <c r="T864" s="3" t="s">
        <v>11619</v>
      </c>
      <c r="U864" s="38">
        <v>54.3</v>
      </c>
      <c r="V864" s="3" t="s">
        <v>12152</v>
      </c>
      <c r="W864" s="38">
        <v>45.1</v>
      </c>
      <c r="X864" s="3" t="s">
        <v>12146</v>
      </c>
      <c r="Y864" s="38">
        <v>8.1</v>
      </c>
      <c r="Z864" s="3" t="s">
        <v>11619</v>
      </c>
      <c r="AA864" s="3">
        <v>7.4</v>
      </c>
      <c r="AB864" s="3" t="s">
        <v>11619</v>
      </c>
      <c r="AC864" s="3">
        <v>9.6</v>
      </c>
      <c r="AD864" s="3" t="s">
        <v>12392</v>
      </c>
      <c r="AE864" s="45" t="s">
        <v>12595</v>
      </c>
    </row>
    <row r="865" ht="29.1" customHeight="1" spans="1:31">
      <c r="A865" s="26" t="s">
        <v>12533</v>
      </c>
      <c r="B865" s="27" t="s">
        <v>615</v>
      </c>
      <c r="C865" s="28" t="s">
        <v>972</v>
      </c>
      <c r="D865" s="27" t="s">
        <v>615</v>
      </c>
      <c r="E865" s="28" cm="1">
        <f ca="1" t="array" ref="E865">SUMPRODUCT(--ISNUMBER(SEARCH(MID(C865,ROW(INDIRECT("1:"&amp;LEN(C865))),1),全球排名!D863)))</f>
        <v>25</v>
      </c>
      <c r="F865" s="29" t="s">
        <v>12260</v>
      </c>
      <c r="G865" s="29" t="s">
        <v>461</v>
      </c>
      <c r="H865" s="30" t="s">
        <v>11567</v>
      </c>
      <c r="I865" s="30" t="s">
        <v>11587</v>
      </c>
      <c r="J865" s="30" t="s">
        <v>11568</v>
      </c>
      <c r="K865" s="30">
        <v>5</v>
      </c>
      <c r="L865" s="30" t="s">
        <v>11573</v>
      </c>
      <c r="M865" s="38">
        <v>9.2</v>
      </c>
      <c r="N865" s="3" t="s">
        <v>11949</v>
      </c>
      <c r="O865" s="38">
        <v>14.4</v>
      </c>
      <c r="P865" s="3" t="s">
        <v>12180</v>
      </c>
      <c r="Q865" s="38">
        <v>36.3</v>
      </c>
      <c r="R865" s="3" t="s">
        <v>12069</v>
      </c>
      <c r="S865" s="38">
        <v>11.8</v>
      </c>
      <c r="T865" s="3" t="s">
        <v>11619</v>
      </c>
      <c r="U865" s="38">
        <v>3.3</v>
      </c>
      <c r="V865" s="3" t="s">
        <v>11619</v>
      </c>
      <c r="W865" s="38">
        <v>7.1</v>
      </c>
      <c r="X865" s="3" t="s">
        <v>11619</v>
      </c>
      <c r="Y865" s="38">
        <v>11.8</v>
      </c>
      <c r="Z865" s="3" t="s">
        <v>12311</v>
      </c>
      <c r="AA865" s="3">
        <v>8.6</v>
      </c>
      <c r="AB865" s="3" t="s">
        <v>11619</v>
      </c>
      <c r="AC865" s="3">
        <v>14.9</v>
      </c>
      <c r="AD865" s="3" t="s">
        <v>12470</v>
      </c>
      <c r="AE865" s="45" t="s">
        <v>12595</v>
      </c>
    </row>
    <row r="866" ht="29.1" customHeight="1" spans="1:31">
      <c r="A866" s="26" t="s">
        <v>12533</v>
      </c>
      <c r="B866" s="27" t="s">
        <v>615</v>
      </c>
      <c r="C866" s="28" t="s">
        <v>980</v>
      </c>
      <c r="D866" s="27" t="s">
        <v>615</v>
      </c>
      <c r="E866" s="28" cm="1">
        <f ca="1" t="array" ref="E866">SUMPRODUCT(--ISNUMBER(SEARCH(MID(C866,ROW(INDIRECT("1:"&amp;LEN(C866))),1),全球排名!D864)))</f>
        <v>22</v>
      </c>
      <c r="F866" s="29" t="s">
        <v>11566</v>
      </c>
      <c r="G866" s="29" t="s">
        <v>40</v>
      </c>
      <c r="H866" s="30" t="s">
        <v>11592</v>
      </c>
      <c r="I866" s="30" t="s">
        <v>7183</v>
      </c>
      <c r="J866" s="30" t="s">
        <v>11568</v>
      </c>
      <c r="K866" s="30">
        <v>4</v>
      </c>
      <c r="L866" s="30" t="s">
        <v>11573</v>
      </c>
      <c r="M866" s="38">
        <v>11.7</v>
      </c>
      <c r="N866" s="3" t="s">
        <v>11949</v>
      </c>
      <c r="O866" s="38">
        <v>13.6</v>
      </c>
      <c r="P866" s="3" t="s">
        <v>11829</v>
      </c>
      <c r="Q866" s="38">
        <v>4.9</v>
      </c>
      <c r="R866" s="3" t="s">
        <v>11619</v>
      </c>
      <c r="S866" s="38">
        <v>20.3</v>
      </c>
      <c r="T866" s="3" t="s">
        <v>12347</v>
      </c>
      <c r="U866" s="38">
        <v>10.5</v>
      </c>
      <c r="V866" s="3" t="s">
        <v>11619</v>
      </c>
      <c r="W866" s="38">
        <v>7.4</v>
      </c>
      <c r="X866" s="3" t="s">
        <v>11619</v>
      </c>
      <c r="Y866" s="38">
        <v>17</v>
      </c>
      <c r="Z866" s="3" t="s">
        <v>12072</v>
      </c>
      <c r="AA866" s="3">
        <v>16.1</v>
      </c>
      <c r="AB866" s="3" t="s">
        <v>12054</v>
      </c>
      <c r="AC866" s="3">
        <v>11.8</v>
      </c>
      <c r="AD866" s="3" t="s">
        <v>12594</v>
      </c>
      <c r="AE866" s="45" t="s">
        <v>12595</v>
      </c>
    </row>
    <row r="867" ht="29.1" customHeight="1" spans="1:31">
      <c r="A867" s="26" t="s">
        <v>12533</v>
      </c>
      <c r="B867" s="27" t="s">
        <v>615</v>
      </c>
      <c r="C867" s="28" t="s">
        <v>12703</v>
      </c>
      <c r="D867" s="27" t="s">
        <v>615</v>
      </c>
      <c r="E867" s="28" cm="1">
        <f ca="1" t="array" ref="E867">SUMPRODUCT(--ISNUMBER(SEARCH(MID(C867,ROW(INDIRECT("1:"&amp;LEN(C867))),1),全球排名!D865)))</f>
        <v>33</v>
      </c>
      <c r="F867" s="29" t="s">
        <v>12628</v>
      </c>
      <c r="G867" s="29" t="s">
        <v>1205</v>
      </c>
      <c r="H867" s="30" t="s">
        <v>11624</v>
      </c>
      <c r="I867" s="30" t="s">
        <v>11587</v>
      </c>
      <c r="J867" s="30" t="s">
        <v>7220</v>
      </c>
      <c r="K867" s="30">
        <v>2</v>
      </c>
      <c r="L867" s="30" t="s">
        <v>12288</v>
      </c>
      <c r="M867" s="38">
        <v>10.7</v>
      </c>
      <c r="N867" s="3" t="s">
        <v>11949</v>
      </c>
      <c r="O867" s="38">
        <v>7.3</v>
      </c>
      <c r="P867" s="3" t="s">
        <v>11949</v>
      </c>
      <c r="Q867" s="38">
        <v>9.3</v>
      </c>
      <c r="R867" s="3" t="s">
        <v>11619</v>
      </c>
      <c r="S867" s="38">
        <v>4.3</v>
      </c>
      <c r="T867" s="3" t="s">
        <v>11619</v>
      </c>
      <c r="U867" s="38">
        <v>100</v>
      </c>
      <c r="V867" s="3" t="s">
        <v>2372</v>
      </c>
      <c r="W867" s="38">
        <v>23.3</v>
      </c>
      <c r="X867" s="3" t="s">
        <v>12206</v>
      </c>
      <c r="Y867" s="38">
        <v>1</v>
      </c>
      <c r="Z867" s="3" t="s">
        <v>11619</v>
      </c>
      <c r="AA867" s="3">
        <v>14</v>
      </c>
      <c r="AB867" s="3" t="s">
        <v>12644</v>
      </c>
      <c r="AC867" s="3">
        <v>1.9</v>
      </c>
      <c r="AD867" s="3" t="s">
        <v>11619</v>
      </c>
      <c r="AE867" s="45" t="s">
        <v>12595</v>
      </c>
    </row>
    <row r="868" ht="29.1" customHeight="1" spans="1:31">
      <c r="A868" s="26" t="s">
        <v>493</v>
      </c>
      <c r="B868" s="27" t="s">
        <v>615</v>
      </c>
      <c r="C868" s="28" t="s">
        <v>2560</v>
      </c>
      <c r="D868" s="27" t="s">
        <v>615</v>
      </c>
      <c r="E868" s="28" cm="1">
        <f ca="1" t="array" ref="E868">SUMPRODUCT(--ISNUMBER(SEARCH(MID(C868,ROW(INDIRECT("1:"&amp;LEN(C868))),1),全球排名!D866)))</f>
        <v>23</v>
      </c>
      <c r="F868" s="29" t="s">
        <v>11632</v>
      </c>
      <c r="G868" s="29" t="s">
        <v>11633</v>
      </c>
      <c r="H868" s="30" t="s">
        <v>11592</v>
      </c>
      <c r="I868" s="30" t="s">
        <v>7183</v>
      </c>
      <c r="J868" s="30" t="s">
        <v>11568</v>
      </c>
      <c r="K868" s="30">
        <v>4</v>
      </c>
      <c r="L868" s="30" t="s">
        <v>11573</v>
      </c>
      <c r="M868" s="38">
        <v>4.1</v>
      </c>
      <c r="N868" s="3" t="s">
        <v>11949</v>
      </c>
      <c r="O868" s="38">
        <v>1.8</v>
      </c>
      <c r="P868" s="3" t="s">
        <v>11949</v>
      </c>
      <c r="Q868" s="38">
        <v>6.3</v>
      </c>
      <c r="R868" s="3" t="s">
        <v>11619</v>
      </c>
      <c r="S868" s="38">
        <v>48.7</v>
      </c>
      <c r="T868" s="3" t="s">
        <v>11766</v>
      </c>
      <c r="U868" s="38">
        <v>4</v>
      </c>
      <c r="V868" s="3" t="s">
        <v>11619</v>
      </c>
      <c r="W868" s="38">
        <v>1.6</v>
      </c>
      <c r="X868" s="3" t="s">
        <v>11619</v>
      </c>
      <c r="Y868" s="38">
        <v>2.8</v>
      </c>
      <c r="Z868" s="3" t="s">
        <v>11619</v>
      </c>
      <c r="AA868" s="3">
        <v>5.9</v>
      </c>
      <c r="AB868" s="3" t="s">
        <v>11619</v>
      </c>
      <c r="AC868" s="3">
        <v>4</v>
      </c>
      <c r="AD868" s="3" t="s">
        <v>11619</v>
      </c>
      <c r="AE868" s="45" t="s">
        <v>12595</v>
      </c>
    </row>
    <row r="869" ht="29.1" customHeight="1" spans="1:31">
      <c r="A869" s="26" t="s">
        <v>12446</v>
      </c>
      <c r="B869" s="27" t="s">
        <v>615</v>
      </c>
      <c r="C869" s="28" t="s">
        <v>1145</v>
      </c>
      <c r="D869" s="27" t="s">
        <v>615</v>
      </c>
      <c r="E869" s="28" cm="1">
        <f ca="1" t="array" ref="E869">SUMPRODUCT(--ISNUMBER(SEARCH(MID(C869,ROW(INDIRECT("1:"&amp;LEN(C869))),1),全球排名!D867)))</f>
        <v>12</v>
      </c>
      <c r="F869" s="29" t="s">
        <v>11663</v>
      </c>
      <c r="G869" s="29" t="s">
        <v>106</v>
      </c>
      <c r="H869" s="30" t="s">
        <v>11567</v>
      </c>
      <c r="I869" s="30" t="s">
        <v>11572</v>
      </c>
      <c r="J869" s="30" t="s">
        <v>11568</v>
      </c>
      <c r="K869" s="30">
        <v>4</v>
      </c>
      <c r="L869" s="30" t="s">
        <v>11573</v>
      </c>
      <c r="M869" s="38">
        <v>9.3</v>
      </c>
      <c r="N869" s="3" t="s">
        <v>11949</v>
      </c>
      <c r="O869" s="38">
        <v>4.4</v>
      </c>
      <c r="P869" s="3" t="s">
        <v>11949</v>
      </c>
      <c r="Q869" s="38">
        <v>60.8</v>
      </c>
      <c r="R869" s="3" t="s">
        <v>285</v>
      </c>
      <c r="S869" s="38">
        <v>12.1</v>
      </c>
      <c r="T869" s="3" t="s">
        <v>12081</v>
      </c>
      <c r="U869" s="38">
        <v>9.2</v>
      </c>
      <c r="V869" s="3" t="s">
        <v>11619</v>
      </c>
      <c r="W869" s="38">
        <v>5.8</v>
      </c>
      <c r="X869" s="3" t="s">
        <v>11619</v>
      </c>
      <c r="Y869" s="38">
        <v>2.4</v>
      </c>
      <c r="Z869" s="3" t="s">
        <v>11619</v>
      </c>
      <c r="AA869" s="3">
        <v>7.9</v>
      </c>
      <c r="AB869" s="3" t="s">
        <v>11619</v>
      </c>
      <c r="AC869" s="3">
        <v>1.4</v>
      </c>
      <c r="AD869" s="3" t="s">
        <v>11619</v>
      </c>
      <c r="AE869" s="45" t="s">
        <v>12595</v>
      </c>
    </row>
    <row r="870" ht="29.1" customHeight="1" spans="1:31">
      <c r="A870" s="26" t="s">
        <v>12533</v>
      </c>
      <c r="B870" s="27" t="s">
        <v>615</v>
      </c>
      <c r="C870" s="28" t="s">
        <v>1153</v>
      </c>
      <c r="D870" s="27" t="s">
        <v>615</v>
      </c>
      <c r="E870" s="28" cm="1">
        <f ca="1" t="array" ref="E870">SUMPRODUCT(--ISNUMBER(SEARCH(MID(C870,ROW(INDIRECT("1:"&amp;LEN(C870))),1),全球排名!D868)))</f>
        <v>23</v>
      </c>
      <c r="F870" s="29" t="s">
        <v>11566</v>
      </c>
      <c r="G870" s="29" t="s">
        <v>40</v>
      </c>
      <c r="H870" s="30" t="s">
        <v>11571</v>
      </c>
      <c r="I870" s="30" t="s">
        <v>7183</v>
      </c>
      <c r="J870" s="30" t="s">
        <v>11568</v>
      </c>
      <c r="K870" s="30">
        <v>5</v>
      </c>
      <c r="L870" s="30" t="s">
        <v>11573</v>
      </c>
      <c r="M870" s="38">
        <v>8.9</v>
      </c>
      <c r="N870" s="3" t="s">
        <v>11949</v>
      </c>
      <c r="O870" s="38">
        <v>8</v>
      </c>
      <c r="P870" s="3" t="s">
        <v>11949</v>
      </c>
      <c r="Q870" s="38">
        <v>12</v>
      </c>
      <c r="R870" s="3" t="s">
        <v>11619</v>
      </c>
      <c r="S870" s="38">
        <v>20</v>
      </c>
      <c r="T870" s="3" t="s">
        <v>12090</v>
      </c>
      <c r="U870" s="38">
        <v>24</v>
      </c>
      <c r="V870" s="3" t="s">
        <v>11810</v>
      </c>
      <c r="W870" s="38">
        <v>5.2</v>
      </c>
      <c r="X870" s="3" t="s">
        <v>11619</v>
      </c>
      <c r="Y870" s="38">
        <v>19</v>
      </c>
      <c r="Z870" s="3" t="s">
        <v>12350</v>
      </c>
      <c r="AA870" s="3">
        <v>13</v>
      </c>
      <c r="AB870" s="3" t="s">
        <v>12194</v>
      </c>
      <c r="AC870" s="3">
        <v>26.1</v>
      </c>
      <c r="AD870" s="3" t="s">
        <v>12436</v>
      </c>
      <c r="AE870" s="45" t="s">
        <v>12595</v>
      </c>
    </row>
    <row r="871" ht="29.1" customHeight="1" spans="1:31">
      <c r="A871" s="26" t="s">
        <v>12533</v>
      </c>
      <c r="B871" s="27" t="s">
        <v>615</v>
      </c>
      <c r="C871" s="28" t="s">
        <v>12704</v>
      </c>
      <c r="D871" s="27" t="s">
        <v>615</v>
      </c>
      <c r="E871" s="28" cm="1">
        <f ca="1" t="array" ref="E871">SUMPRODUCT(--ISNUMBER(SEARCH(MID(C871,ROW(INDIRECT("1:"&amp;LEN(C871))),1),全球排名!D869)))</f>
        <v>20</v>
      </c>
      <c r="F871" s="29" t="s">
        <v>12205</v>
      </c>
      <c r="G871" s="29" t="s">
        <v>657</v>
      </c>
      <c r="H871" s="30" t="s">
        <v>11571</v>
      </c>
      <c r="I871" s="30" t="s">
        <v>11587</v>
      </c>
      <c r="J871" s="30" t="s">
        <v>7220</v>
      </c>
      <c r="K871" s="30">
        <v>4</v>
      </c>
      <c r="L871" s="30" t="s">
        <v>11569</v>
      </c>
      <c r="M871" s="38">
        <v>13.7</v>
      </c>
      <c r="N871" s="3" t="s">
        <v>11949</v>
      </c>
      <c r="O871" s="38">
        <v>19.9</v>
      </c>
      <c r="P871" s="3" t="s">
        <v>12268</v>
      </c>
      <c r="Q871" s="38">
        <v>32.4</v>
      </c>
      <c r="R871" s="3" t="s">
        <v>12015</v>
      </c>
      <c r="S871" s="38">
        <v>1.2</v>
      </c>
      <c r="T871" s="3" t="s">
        <v>11619</v>
      </c>
      <c r="U871" s="38">
        <v>22.2</v>
      </c>
      <c r="V871" s="3" t="s">
        <v>12480</v>
      </c>
      <c r="W871" s="38">
        <v>7.3</v>
      </c>
      <c r="X871" s="3" t="s">
        <v>11619</v>
      </c>
      <c r="Y871" s="38">
        <v>1</v>
      </c>
      <c r="Z871" s="3" t="s">
        <v>11619</v>
      </c>
      <c r="AA871" s="3">
        <v>11.9</v>
      </c>
      <c r="AB871" s="3" t="s">
        <v>11619</v>
      </c>
      <c r="AC871" s="3">
        <v>1</v>
      </c>
      <c r="AD871" s="3" t="s">
        <v>11619</v>
      </c>
      <c r="AE871" s="45" t="s">
        <v>12595</v>
      </c>
    </row>
    <row r="872" ht="29.1" customHeight="1" spans="1:31">
      <c r="A872" s="26" t="s">
        <v>12533</v>
      </c>
      <c r="B872" s="27" t="s">
        <v>615</v>
      </c>
      <c r="C872" s="28" t="s">
        <v>1176</v>
      </c>
      <c r="D872" s="27" t="s">
        <v>615</v>
      </c>
      <c r="E872" s="28" cm="1">
        <f ca="1" t="array" ref="E872">SUMPRODUCT(--ISNUMBER(SEARCH(MID(C872,ROW(INDIRECT("1:"&amp;LEN(C872))),1),全球排名!D870)))</f>
        <v>17</v>
      </c>
      <c r="F872" s="29" t="s">
        <v>12019</v>
      </c>
      <c r="G872" s="29" t="s">
        <v>653</v>
      </c>
      <c r="H872" s="30" t="s">
        <v>11571</v>
      </c>
      <c r="I872" s="30" t="s">
        <v>11587</v>
      </c>
      <c r="J872" s="30" t="s">
        <v>11568</v>
      </c>
      <c r="K872" s="30">
        <v>3</v>
      </c>
      <c r="L872" s="30" t="s">
        <v>11573</v>
      </c>
      <c r="M872" s="38">
        <v>15</v>
      </c>
      <c r="N872" s="3" t="s">
        <v>12189</v>
      </c>
      <c r="O872" s="38">
        <v>8.6</v>
      </c>
      <c r="P872" s="3" t="s">
        <v>11949</v>
      </c>
      <c r="Q872" s="38">
        <v>11.4</v>
      </c>
      <c r="R872" s="3" t="s">
        <v>11619</v>
      </c>
      <c r="S872" s="38">
        <v>2.4</v>
      </c>
      <c r="T872" s="3" t="s">
        <v>11619</v>
      </c>
      <c r="U872" s="38">
        <v>99.2</v>
      </c>
      <c r="V872" s="3" t="s">
        <v>11711</v>
      </c>
      <c r="W872" s="38">
        <v>2</v>
      </c>
      <c r="X872" s="3" t="s">
        <v>11619</v>
      </c>
      <c r="Y872" s="38">
        <v>3.1</v>
      </c>
      <c r="Z872" s="3" t="s">
        <v>11619</v>
      </c>
      <c r="AA872" s="3">
        <v>7.5</v>
      </c>
      <c r="AB872" s="3" t="s">
        <v>11619</v>
      </c>
      <c r="AC872" s="3">
        <v>1.1</v>
      </c>
      <c r="AD872" s="3" t="s">
        <v>11619</v>
      </c>
      <c r="AE872" s="45" t="s">
        <v>12595</v>
      </c>
    </row>
    <row r="873" ht="29.1" customHeight="1" spans="1:31">
      <c r="A873" s="26" t="s">
        <v>493</v>
      </c>
      <c r="B873" s="27" t="s">
        <v>615</v>
      </c>
      <c r="C873" s="28" t="s">
        <v>1206</v>
      </c>
      <c r="D873" s="27" t="s">
        <v>615</v>
      </c>
      <c r="E873" s="28" cm="1">
        <f ca="1" t="array" ref="E873">SUMPRODUCT(--ISNUMBER(SEARCH(MID(C873,ROW(INDIRECT("1:"&amp;LEN(C873))),1),全球排名!D871)))</f>
        <v>15</v>
      </c>
      <c r="F873" s="29" t="s">
        <v>12628</v>
      </c>
      <c r="G873" s="29" t="s">
        <v>1205</v>
      </c>
      <c r="H873" s="30" t="s">
        <v>11592</v>
      </c>
      <c r="I873" s="30" t="s">
        <v>11572</v>
      </c>
      <c r="J873" s="30" t="s">
        <v>7103</v>
      </c>
      <c r="K873" s="30">
        <v>4</v>
      </c>
      <c r="L873" s="30" t="s">
        <v>11573</v>
      </c>
      <c r="M873" s="38">
        <v>13.6</v>
      </c>
      <c r="N873" s="3" t="s">
        <v>11949</v>
      </c>
      <c r="O873" s="38">
        <v>8.3</v>
      </c>
      <c r="P873" s="3" t="s">
        <v>11949</v>
      </c>
      <c r="Q873" s="38">
        <v>6.4</v>
      </c>
      <c r="R873" s="3" t="s">
        <v>11619</v>
      </c>
      <c r="S873" s="38">
        <v>2.2</v>
      </c>
      <c r="T873" s="3" t="s">
        <v>11619</v>
      </c>
      <c r="U873" s="38">
        <v>30.4</v>
      </c>
      <c r="V873" s="3" t="s">
        <v>11927</v>
      </c>
      <c r="W873" s="38">
        <v>21</v>
      </c>
      <c r="X873" s="3" t="s">
        <v>12179</v>
      </c>
      <c r="Y873" s="38">
        <v>10.9</v>
      </c>
      <c r="Z873" s="3" t="s">
        <v>11916</v>
      </c>
      <c r="AA873" s="3">
        <v>51.3</v>
      </c>
      <c r="AB873" s="3" t="s">
        <v>1897</v>
      </c>
      <c r="AC873" s="3">
        <v>18.8</v>
      </c>
      <c r="AD873" s="3" t="s">
        <v>11892</v>
      </c>
      <c r="AE873" s="45" t="s">
        <v>12595</v>
      </c>
    </row>
    <row r="874" ht="29.1" customHeight="1" spans="1:31">
      <c r="A874" s="26" t="s">
        <v>12533</v>
      </c>
      <c r="B874" s="27" t="s">
        <v>615</v>
      </c>
      <c r="C874" s="28" t="s">
        <v>11245</v>
      </c>
      <c r="D874" s="27" t="s">
        <v>615</v>
      </c>
      <c r="E874" s="28" cm="1">
        <f ca="1" t="array" ref="E874">SUMPRODUCT(--ISNUMBER(SEARCH(MID(C874,ROW(INDIRECT("1:"&amp;LEN(C874))),1),全球排名!D872)))</f>
        <v>25</v>
      </c>
      <c r="F874" s="29" t="s">
        <v>12705</v>
      </c>
      <c r="G874" s="29" t="s">
        <v>12706</v>
      </c>
      <c r="H874" s="30" t="s">
        <v>11624</v>
      </c>
      <c r="I874" s="30" t="s">
        <v>7183</v>
      </c>
      <c r="J874" s="30" t="s">
        <v>7220</v>
      </c>
      <c r="K874" s="30">
        <v>3</v>
      </c>
      <c r="L874" s="30" t="s">
        <v>11573</v>
      </c>
      <c r="M874" s="38">
        <v>13</v>
      </c>
      <c r="N874" s="3" t="s">
        <v>11949</v>
      </c>
      <c r="O874" s="38">
        <v>7.3</v>
      </c>
      <c r="P874" s="3" t="s">
        <v>11949</v>
      </c>
      <c r="Q874" s="38">
        <v>12.2</v>
      </c>
      <c r="R874" s="3" t="s">
        <v>11619</v>
      </c>
      <c r="S874" s="38">
        <v>1.6</v>
      </c>
      <c r="T874" s="3" t="s">
        <v>11619</v>
      </c>
      <c r="U874" s="38">
        <v>85.3</v>
      </c>
      <c r="V874" s="3" t="s">
        <v>2072</v>
      </c>
      <c r="W874" s="38">
        <v>24.7</v>
      </c>
      <c r="X874" s="3" t="s">
        <v>12375</v>
      </c>
      <c r="Y874" s="38">
        <v>1</v>
      </c>
      <c r="Z874" s="3" t="s">
        <v>11619</v>
      </c>
      <c r="AA874" s="3">
        <v>14.5</v>
      </c>
      <c r="AB874" s="3" t="s">
        <v>12319</v>
      </c>
      <c r="AC874" s="3" t="s">
        <v>10137</v>
      </c>
      <c r="AD874" s="3" t="s">
        <v>10137</v>
      </c>
      <c r="AE874" s="45" t="s">
        <v>12595</v>
      </c>
    </row>
    <row r="875" ht="29.1" customHeight="1" spans="1:31">
      <c r="A875" s="26" t="s">
        <v>12533</v>
      </c>
      <c r="B875" s="27" t="s">
        <v>615</v>
      </c>
      <c r="C875" s="28" t="s">
        <v>1243</v>
      </c>
      <c r="D875" s="27" t="s">
        <v>615</v>
      </c>
      <c r="E875" s="28" cm="1">
        <f ca="1" t="array" ref="E875">SUMPRODUCT(--ISNUMBER(SEARCH(MID(C875,ROW(INDIRECT("1:"&amp;LEN(C875))),1),全球排名!D873)))</f>
        <v>24</v>
      </c>
      <c r="F875" s="29" t="s">
        <v>11570</v>
      </c>
      <c r="G875" s="29" t="s">
        <v>36</v>
      </c>
      <c r="H875" s="30" t="s">
        <v>11571</v>
      </c>
      <c r="I875" s="30" t="s">
        <v>7183</v>
      </c>
      <c r="J875" s="30" t="s">
        <v>7220</v>
      </c>
      <c r="K875" s="30">
        <v>3</v>
      </c>
      <c r="L875" s="30" t="s">
        <v>11573</v>
      </c>
      <c r="M875" s="38">
        <v>3.5</v>
      </c>
      <c r="N875" s="3" t="s">
        <v>11949</v>
      </c>
      <c r="O875" s="38">
        <v>2.9</v>
      </c>
      <c r="P875" s="3" t="s">
        <v>11949</v>
      </c>
      <c r="Q875" s="38">
        <v>8.3</v>
      </c>
      <c r="R875" s="3" t="s">
        <v>11619</v>
      </c>
      <c r="S875" s="38">
        <v>5.6</v>
      </c>
      <c r="T875" s="3" t="s">
        <v>11619</v>
      </c>
      <c r="U875" s="38">
        <v>78.2</v>
      </c>
      <c r="V875" s="3" t="s">
        <v>12046</v>
      </c>
      <c r="W875" s="38">
        <v>95.9</v>
      </c>
      <c r="X875" s="3" t="s">
        <v>2427</v>
      </c>
      <c r="Y875" s="38">
        <v>2.3</v>
      </c>
      <c r="Z875" s="3" t="s">
        <v>11619</v>
      </c>
      <c r="AA875" s="3">
        <v>11.1</v>
      </c>
      <c r="AB875" s="3" t="s">
        <v>11619</v>
      </c>
      <c r="AC875" s="3">
        <v>1.1</v>
      </c>
      <c r="AD875" s="3" t="s">
        <v>11619</v>
      </c>
      <c r="AE875" s="45" t="s">
        <v>12595</v>
      </c>
    </row>
    <row r="876" ht="29.1" customHeight="1" spans="1:31">
      <c r="A876" s="26" t="s">
        <v>12562</v>
      </c>
      <c r="B876" s="27" t="s">
        <v>615</v>
      </c>
      <c r="C876" s="28" t="s">
        <v>2904</v>
      </c>
      <c r="D876" s="27" t="s">
        <v>615</v>
      </c>
      <c r="E876" s="28" cm="1">
        <f ca="1" t="array" ref="E876">SUMPRODUCT(--ISNUMBER(SEARCH(MID(C876,ROW(INDIRECT("1:"&amp;LEN(C876))),1),全球排名!D874)))</f>
        <v>33</v>
      </c>
      <c r="F876" s="29" t="s">
        <v>11566</v>
      </c>
      <c r="G876" s="29" t="s">
        <v>40</v>
      </c>
      <c r="H876" s="30" t="s">
        <v>11567</v>
      </c>
      <c r="I876" s="30" t="s">
        <v>7183</v>
      </c>
      <c r="J876" s="30" t="s">
        <v>11568</v>
      </c>
      <c r="K876" s="30">
        <v>5</v>
      </c>
      <c r="L876" s="30" t="s">
        <v>11573</v>
      </c>
      <c r="M876" s="38">
        <v>4.4</v>
      </c>
      <c r="N876" s="3" t="s">
        <v>11949</v>
      </c>
      <c r="O876" s="38">
        <v>4.2</v>
      </c>
      <c r="P876" s="3" t="s">
        <v>11949</v>
      </c>
      <c r="Q876" s="38">
        <v>26</v>
      </c>
      <c r="R876" s="3" t="s">
        <v>12236</v>
      </c>
      <c r="S876" s="38">
        <v>32.1</v>
      </c>
      <c r="T876" s="3" t="s">
        <v>11803</v>
      </c>
      <c r="U876" s="38">
        <v>19.6</v>
      </c>
      <c r="V876" s="3" t="s">
        <v>12478</v>
      </c>
      <c r="W876" s="38">
        <v>9.4</v>
      </c>
      <c r="X876" s="3" t="s">
        <v>11619</v>
      </c>
      <c r="Y876" s="38">
        <v>8.3</v>
      </c>
      <c r="Z876" s="3" t="s">
        <v>11619</v>
      </c>
      <c r="AA876" s="3">
        <v>8.6</v>
      </c>
      <c r="AB876" s="3" t="s">
        <v>11619</v>
      </c>
      <c r="AC876" s="3">
        <v>3.2</v>
      </c>
      <c r="AD876" s="3" t="s">
        <v>11619</v>
      </c>
      <c r="AE876" s="45" t="s">
        <v>12595</v>
      </c>
    </row>
    <row r="877" ht="29.1" customHeight="1" spans="1:31">
      <c r="A877" s="26" t="s">
        <v>12413</v>
      </c>
      <c r="B877" s="27" t="s">
        <v>615</v>
      </c>
      <c r="C877" s="28" t="s">
        <v>10724</v>
      </c>
      <c r="D877" s="27" t="s">
        <v>615</v>
      </c>
      <c r="E877" s="28" cm="1">
        <f ca="1" t="array" ref="E877">SUMPRODUCT(--ISNUMBER(SEARCH(MID(C877,ROW(INDIRECT("1:"&amp;LEN(C877))),1),全球排名!D875)))</f>
        <v>39</v>
      </c>
      <c r="F877" s="29" t="s">
        <v>11863</v>
      </c>
      <c r="G877" s="29" t="s">
        <v>373</v>
      </c>
      <c r="H877" s="30" t="s">
        <v>11567</v>
      </c>
      <c r="I877" s="30" t="s">
        <v>7183</v>
      </c>
      <c r="J877" s="30" t="s">
        <v>11568</v>
      </c>
      <c r="K877" s="30">
        <v>5</v>
      </c>
      <c r="L877" s="30" t="s">
        <v>11573</v>
      </c>
      <c r="M877" s="38">
        <v>5.2</v>
      </c>
      <c r="N877" s="3" t="s">
        <v>11949</v>
      </c>
      <c r="O877" s="38">
        <v>2.5</v>
      </c>
      <c r="P877" s="3" t="s">
        <v>11949</v>
      </c>
      <c r="Q877" s="38">
        <v>95.8</v>
      </c>
      <c r="R877" s="3" t="s">
        <v>136</v>
      </c>
      <c r="S877" s="38">
        <v>1.7</v>
      </c>
      <c r="T877" s="3" t="s">
        <v>11619</v>
      </c>
      <c r="U877" s="38">
        <v>3.2</v>
      </c>
      <c r="V877" s="3" t="s">
        <v>11619</v>
      </c>
      <c r="W877" s="38">
        <v>18.2</v>
      </c>
      <c r="X877" s="3" t="s">
        <v>12372</v>
      </c>
      <c r="Y877" s="38">
        <v>1.2</v>
      </c>
      <c r="Z877" s="3" t="s">
        <v>11619</v>
      </c>
      <c r="AA877" s="3">
        <v>4.7</v>
      </c>
      <c r="AB877" s="3" t="s">
        <v>11619</v>
      </c>
      <c r="AC877" s="3">
        <v>1</v>
      </c>
      <c r="AD877" s="3" t="s">
        <v>11619</v>
      </c>
      <c r="AE877" s="45" t="s">
        <v>12595</v>
      </c>
    </row>
    <row r="878" ht="29.1" customHeight="1" spans="1:31">
      <c r="A878" s="26" t="s">
        <v>12477</v>
      </c>
      <c r="B878" s="27" t="s">
        <v>615</v>
      </c>
      <c r="C878" s="28" t="s">
        <v>1357</v>
      </c>
      <c r="D878" s="27" t="s">
        <v>615</v>
      </c>
      <c r="E878" s="28" cm="1">
        <f ca="1" t="array" ref="E878">SUMPRODUCT(--ISNUMBER(SEARCH(MID(C878,ROW(INDIRECT("1:"&amp;LEN(C878))),1),全球排名!D876)))</f>
        <v>15</v>
      </c>
      <c r="F878" s="29" t="s">
        <v>11663</v>
      </c>
      <c r="G878" s="29" t="s">
        <v>106</v>
      </c>
      <c r="H878" s="30" t="s">
        <v>11571</v>
      </c>
      <c r="I878" s="30" t="s">
        <v>11572</v>
      </c>
      <c r="J878" s="30" t="s">
        <v>7220</v>
      </c>
      <c r="K878" s="30">
        <v>4</v>
      </c>
      <c r="L878" s="30" t="s">
        <v>11573</v>
      </c>
      <c r="M878" s="38">
        <v>4.9</v>
      </c>
      <c r="N878" s="3" t="s">
        <v>11949</v>
      </c>
      <c r="O878" s="38">
        <v>3.3</v>
      </c>
      <c r="P878" s="3" t="s">
        <v>11949</v>
      </c>
      <c r="Q878" s="38">
        <v>88.1</v>
      </c>
      <c r="R878" s="3" t="s">
        <v>11772</v>
      </c>
      <c r="S878" s="38">
        <v>4.6</v>
      </c>
      <c r="T878" s="3" t="s">
        <v>11619</v>
      </c>
      <c r="U878" s="38">
        <v>4.2</v>
      </c>
      <c r="V878" s="3" t="s">
        <v>11619</v>
      </c>
      <c r="W878" s="38">
        <v>3.3</v>
      </c>
      <c r="X878" s="3" t="s">
        <v>11619</v>
      </c>
      <c r="Y878" s="38">
        <v>1.2</v>
      </c>
      <c r="Z878" s="3" t="s">
        <v>11619</v>
      </c>
      <c r="AA878" s="3">
        <v>9.2</v>
      </c>
      <c r="AB878" s="3" t="s">
        <v>11619</v>
      </c>
      <c r="AC878" s="3">
        <v>3</v>
      </c>
      <c r="AD878" s="3" t="s">
        <v>11619</v>
      </c>
      <c r="AE878" s="45" t="s">
        <v>12595</v>
      </c>
    </row>
    <row r="879" ht="29.1" customHeight="1" spans="1:31">
      <c r="A879" s="26" t="s">
        <v>493</v>
      </c>
      <c r="B879" s="27" t="s">
        <v>615</v>
      </c>
      <c r="C879" s="28" t="s">
        <v>10464</v>
      </c>
      <c r="D879" s="27" t="s">
        <v>615</v>
      </c>
      <c r="E879" s="28" cm="1">
        <f ca="1" t="array" ref="E879">SUMPRODUCT(--ISNUMBER(SEARCH(MID(C879,ROW(INDIRECT("1:"&amp;LEN(C879))),1),全球排名!D877)))</f>
        <v>20</v>
      </c>
      <c r="F879" s="29" t="s">
        <v>12637</v>
      </c>
      <c r="G879" s="29" t="s">
        <v>1867</v>
      </c>
      <c r="H879" s="30" t="s">
        <v>11571</v>
      </c>
      <c r="I879" s="30" t="s">
        <v>7183</v>
      </c>
      <c r="J879" s="30" t="s">
        <v>7220</v>
      </c>
      <c r="K879" s="30">
        <v>3</v>
      </c>
      <c r="L879" s="30" t="s">
        <v>11569</v>
      </c>
      <c r="M879" s="38">
        <v>12.1</v>
      </c>
      <c r="N879" s="3" t="s">
        <v>11949</v>
      </c>
      <c r="O879" s="38">
        <v>48.4</v>
      </c>
      <c r="P879" s="3" t="s">
        <v>11990</v>
      </c>
      <c r="Q879" s="38">
        <v>5.6</v>
      </c>
      <c r="R879" s="3" t="s">
        <v>11619</v>
      </c>
      <c r="S879" s="38">
        <v>2.3</v>
      </c>
      <c r="T879" s="3" t="s">
        <v>11619</v>
      </c>
      <c r="U879" s="38">
        <v>12.2</v>
      </c>
      <c r="V879" s="3" t="s">
        <v>11619</v>
      </c>
      <c r="W879" s="38">
        <v>2.4</v>
      </c>
      <c r="X879" s="3" t="s">
        <v>11619</v>
      </c>
      <c r="Y879" s="38">
        <v>1.1</v>
      </c>
      <c r="Z879" s="3" t="s">
        <v>11619</v>
      </c>
      <c r="AA879" s="3">
        <v>13.3</v>
      </c>
      <c r="AB879" s="3" t="s">
        <v>11917</v>
      </c>
      <c r="AC879" s="3">
        <v>1.1</v>
      </c>
      <c r="AD879" s="3" t="s">
        <v>11619</v>
      </c>
      <c r="AE879" s="45" t="s">
        <v>12595</v>
      </c>
    </row>
    <row r="880" ht="29.1" customHeight="1" spans="1:31">
      <c r="A880" s="26" t="s">
        <v>12533</v>
      </c>
      <c r="B880" s="27" t="s">
        <v>615</v>
      </c>
      <c r="C880" s="28" t="s">
        <v>12707</v>
      </c>
      <c r="D880" s="27" t="s">
        <v>615</v>
      </c>
      <c r="E880" s="28" cm="1">
        <f ca="1" t="array" ref="E880">SUMPRODUCT(--ISNUMBER(SEARCH(MID(C880,ROW(INDIRECT("1:"&amp;LEN(C880))),1),全球排名!D878)))</f>
        <v>22</v>
      </c>
      <c r="F880" s="29" t="s">
        <v>11566</v>
      </c>
      <c r="G880" s="29" t="s">
        <v>40</v>
      </c>
      <c r="H880" s="30" t="s">
        <v>11571</v>
      </c>
      <c r="I880" s="30" t="s">
        <v>11572</v>
      </c>
      <c r="J880" s="30" t="s">
        <v>7220</v>
      </c>
      <c r="K880" s="30">
        <v>5</v>
      </c>
      <c r="L880" s="30" t="s">
        <v>11573</v>
      </c>
      <c r="M880" s="38">
        <v>8.4</v>
      </c>
      <c r="N880" s="3" t="s">
        <v>11949</v>
      </c>
      <c r="O880" s="38">
        <v>9.7</v>
      </c>
      <c r="P880" s="3" t="s">
        <v>11949</v>
      </c>
      <c r="Q880" s="38">
        <v>10.7</v>
      </c>
      <c r="R880" s="3" t="s">
        <v>11619</v>
      </c>
      <c r="S880" s="38">
        <v>15.1</v>
      </c>
      <c r="T880" s="3" t="s">
        <v>12133</v>
      </c>
      <c r="U880" s="38">
        <v>37.3</v>
      </c>
      <c r="V880" s="3" t="s">
        <v>11897</v>
      </c>
      <c r="W880" s="38">
        <v>4.3</v>
      </c>
      <c r="X880" s="3" t="s">
        <v>11619</v>
      </c>
      <c r="Y880" s="38">
        <v>23.4</v>
      </c>
      <c r="Z880" s="3" t="s">
        <v>12357</v>
      </c>
      <c r="AA880" s="3">
        <v>16.6</v>
      </c>
      <c r="AB880" s="3" t="s">
        <v>12154</v>
      </c>
      <c r="AC880" s="3">
        <v>20.9</v>
      </c>
      <c r="AD880" s="3" t="s">
        <v>12098</v>
      </c>
      <c r="AE880" s="45" t="s">
        <v>12595</v>
      </c>
    </row>
    <row r="881" ht="29.1" customHeight="1" spans="1:31">
      <c r="A881" s="26" t="s">
        <v>12526</v>
      </c>
      <c r="B881" s="27" t="s">
        <v>615</v>
      </c>
      <c r="C881" s="28" t="s">
        <v>10608</v>
      </c>
      <c r="D881" s="27" t="s">
        <v>615</v>
      </c>
      <c r="E881" s="28" cm="1">
        <f ca="1" t="array" ref="E881">SUMPRODUCT(--ISNUMBER(SEARCH(MID(C881,ROW(INDIRECT("1:"&amp;LEN(C881))),1),全球排名!D879)))</f>
        <v>25</v>
      </c>
      <c r="F881" s="29" t="s">
        <v>12665</v>
      </c>
      <c r="G881" s="29" t="s">
        <v>2788</v>
      </c>
      <c r="H881" s="30" t="s">
        <v>11567</v>
      </c>
      <c r="I881" s="30" t="s">
        <v>11572</v>
      </c>
      <c r="J881" s="30" t="s">
        <v>7220</v>
      </c>
      <c r="K881" s="30">
        <v>4</v>
      </c>
      <c r="L881" s="30" t="s">
        <v>11573</v>
      </c>
      <c r="M881" s="38">
        <v>5.1</v>
      </c>
      <c r="N881" s="3" t="s">
        <v>11949</v>
      </c>
      <c r="O881" s="38">
        <v>3.6</v>
      </c>
      <c r="P881" s="3" t="s">
        <v>11949</v>
      </c>
      <c r="Q881" s="38">
        <v>55.5</v>
      </c>
      <c r="R881" s="3" t="s">
        <v>11721</v>
      </c>
      <c r="S881" s="38">
        <v>3.6</v>
      </c>
      <c r="T881" s="3" t="s">
        <v>11619</v>
      </c>
      <c r="U881" s="38">
        <v>2</v>
      </c>
      <c r="V881" s="3" t="s">
        <v>11619</v>
      </c>
      <c r="W881" s="38">
        <v>63.8</v>
      </c>
      <c r="X881" s="3" t="s">
        <v>2392</v>
      </c>
      <c r="Y881" s="38">
        <v>3.3</v>
      </c>
      <c r="Z881" s="3" t="s">
        <v>11619</v>
      </c>
      <c r="AA881" s="3">
        <v>13</v>
      </c>
      <c r="AB881" s="3" t="s">
        <v>12509</v>
      </c>
      <c r="AC881" s="3">
        <v>1.3</v>
      </c>
      <c r="AD881" s="3" t="s">
        <v>11619</v>
      </c>
      <c r="AE881" s="45" t="s">
        <v>12595</v>
      </c>
    </row>
    <row r="882" ht="29.1" customHeight="1" spans="1:31">
      <c r="A882" s="26" t="s">
        <v>12533</v>
      </c>
      <c r="B882" s="27" t="s">
        <v>615</v>
      </c>
      <c r="C882" s="28" t="s">
        <v>12708</v>
      </c>
      <c r="D882" s="27" t="s">
        <v>615</v>
      </c>
      <c r="E882" s="28" cm="1">
        <f ca="1" t="array" ref="E882">SUMPRODUCT(--ISNUMBER(SEARCH(MID(C882,ROW(INDIRECT("1:"&amp;LEN(C882))),1),全球排名!D880)))</f>
        <v>31</v>
      </c>
      <c r="F882" s="29" t="s">
        <v>11570</v>
      </c>
      <c r="G882" s="29" t="s">
        <v>36</v>
      </c>
      <c r="H882" s="30" t="s">
        <v>11624</v>
      </c>
      <c r="I882" s="30" t="s">
        <v>11587</v>
      </c>
      <c r="J882" s="30" t="s">
        <v>11568</v>
      </c>
      <c r="K882" s="30">
        <v>2</v>
      </c>
      <c r="L882" s="30" t="s">
        <v>11573</v>
      </c>
      <c r="M882" s="38">
        <v>3.8</v>
      </c>
      <c r="N882" s="3" t="s">
        <v>11949</v>
      </c>
      <c r="O882" s="38">
        <v>4</v>
      </c>
      <c r="P882" s="3" t="s">
        <v>11949</v>
      </c>
      <c r="Q882" s="38">
        <v>5.3</v>
      </c>
      <c r="R882" s="3" t="s">
        <v>11619</v>
      </c>
      <c r="S882" s="38">
        <v>17</v>
      </c>
      <c r="T882" s="3" t="s">
        <v>11851</v>
      </c>
      <c r="U882" s="38">
        <v>61.2</v>
      </c>
      <c r="V882" s="3" t="s">
        <v>11956</v>
      </c>
      <c r="W882" s="38">
        <v>76</v>
      </c>
      <c r="X882" s="3" t="s">
        <v>11709</v>
      </c>
      <c r="Y882" s="38">
        <v>1</v>
      </c>
      <c r="Z882" s="3" t="s">
        <v>11619</v>
      </c>
      <c r="AA882" s="3">
        <v>8.7</v>
      </c>
      <c r="AB882" s="3" t="s">
        <v>11619</v>
      </c>
      <c r="AC882" s="3">
        <v>1</v>
      </c>
      <c r="AD882" s="3" t="s">
        <v>11619</v>
      </c>
      <c r="AE882" s="45" t="s">
        <v>12595</v>
      </c>
    </row>
    <row r="883" ht="29.1" customHeight="1" spans="1:31">
      <c r="A883" s="26" t="s">
        <v>12533</v>
      </c>
      <c r="B883" s="27" t="s">
        <v>615</v>
      </c>
      <c r="C883" s="28" t="s">
        <v>12709</v>
      </c>
      <c r="D883" s="27" t="s">
        <v>615</v>
      </c>
      <c r="E883" s="28" cm="1">
        <f ca="1" t="array" ref="E883">SUMPRODUCT(--ISNUMBER(SEARCH(MID(C883,ROW(INDIRECT("1:"&amp;LEN(C883))),1),全球排名!D881)))</f>
        <v>18</v>
      </c>
      <c r="F883" s="29" t="s">
        <v>7026</v>
      </c>
      <c r="G883" s="29" t="s">
        <v>74</v>
      </c>
      <c r="H883" s="30" t="s">
        <v>11592</v>
      </c>
      <c r="I883" s="30" t="s">
        <v>7183</v>
      </c>
      <c r="J883" s="30" t="s">
        <v>11568</v>
      </c>
      <c r="K883" s="30">
        <v>4</v>
      </c>
      <c r="L883" s="30" t="s">
        <v>11573</v>
      </c>
      <c r="M883" s="38">
        <v>7</v>
      </c>
      <c r="N883" s="3" t="s">
        <v>11949</v>
      </c>
      <c r="O883" s="38">
        <v>14.4</v>
      </c>
      <c r="P883" s="3" t="s">
        <v>12091</v>
      </c>
      <c r="Q883" s="38">
        <v>1.7</v>
      </c>
      <c r="R883" s="3" t="s">
        <v>11619</v>
      </c>
      <c r="S883" s="38">
        <v>30.7</v>
      </c>
      <c r="T883" s="3" t="s">
        <v>11693</v>
      </c>
      <c r="U883" s="38" t="s">
        <v>10137</v>
      </c>
      <c r="V883" s="3" t="s">
        <v>10137</v>
      </c>
      <c r="W883" s="38">
        <v>3.6</v>
      </c>
      <c r="X883" s="3" t="s">
        <v>11619</v>
      </c>
      <c r="Y883" s="38">
        <v>14.6</v>
      </c>
      <c r="Z883" s="3" t="s">
        <v>11787</v>
      </c>
      <c r="AA883" s="3">
        <v>12.7</v>
      </c>
      <c r="AB883" s="3" t="s">
        <v>11936</v>
      </c>
      <c r="AC883" s="3">
        <v>8</v>
      </c>
      <c r="AD883" s="3" t="s">
        <v>11619</v>
      </c>
      <c r="AE883" s="45" t="s">
        <v>12595</v>
      </c>
    </row>
    <row r="884" ht="29.1" customHeight="1" spans="1:31">
      <c r="A884" s="26" t="s">
        <v>12501</v>
      </c>
      <c r="B884" s="27" t="s">
        <v>615</v>
      </c>
      <c r="C884" s="28" t="s">
        <v>1566</v>
      </c>
      <c r="D884" s="27" t="s">
        <v>615</v>
      </c>
      <c r="E884" s="28" cm="1">
        <f ca="1" t="array" ref="E884">SUMPRODUCT(--ISNUMBER(SEARCH(MID(C884,ROW(INDIRECT("1:"&amp;LEN(C884))),1),全球排名!D882)))</f>
        <v>19</v>
      </c>
      <c r="F884" s="29" t="s">
        <v>11863</v>
      </c>
      <c r="G884" s="29" t="s">
        <v>373</v>
      </c>
      <c r="H884" s="30" t="s">
        <v>11571</v>
      </c>
      <c r="I884" s="30" t="s">
        <v>7183</v>
      </c>
      <c r="J884" s="30" t="s">
        <v>11568</v>
      </c>
      <c r="K884" s="30">
        <v>5</v>
      </c>
      <c r="L884" s="30" t="s">
        <v>11573</v>
      </c>
      <c r="M884" s="38">
        <v>7.6</v>
      </c>
      <c r="N884" s="3" t="s">
        <v>11949</v>
      </c>
      <c r="O884" s="38">
        <v>3.6</v>
      </c>
      <c r="P884" s="3" t="s">
        <v>11949</v>
      </c>
      <c r="Q884" s="38">
        <v>77.8</v>
      </c>
      <c r="R884" s="3" t="s">
        <v>11870</v>
      </c>
      <c r="S884" s="38">
        <v>1.8</v>
      </c>
      <c r="T884" s="3" t="s">
        <v>11619</v>
      </c>
      <c r="U884" s="38">
        <v>3.5</v>
      </c>
      <c r="V884" s="3" t="s">
        <v>11619</v>
      </c>
      <c r="W884" s="38">
        <v>23.1</v>
      </c>
      <c r="X884" s="3" t="s">
        <v>12197</v>
      </c>
      <c r="Y884" s="38">
        <v>5.1</v>
      </c>
      <c r="Z884" s="3" t="s">
        <v>11619</v>
      </c>
      <c r="AA884" s="3">
        <v>6.6</v>
      </c>
      <c r="AB884" s="3" t="s">
        <v>11619</v>
      </c>
      <c r="AC884" s="3">
        <v>11.7</v>
      </c>
      <c r="AD884" s="3" t="s">
        <v>12486</v>
      </c>
      <c r="AE884" s="45" t="s">
        <v>12595</v>
      </c>
    </row>
    <row r="885" ht="29.1" customHeight="1" spans="1:31">
      <c r="A885" s="26" t="s">
        <v>12533</v>
      </c>
      <c r="B885" s="27" t="s">
        <v>615</v>
      </c>
      <c r="C885" s="28" t="s">
        <v>10626</v>
      </c>
      <c r="D885" s="27" t="s">
        <v>615</v>
      </c>
      <c r="E885" s="28" cm="1">
        <f ca="1" t="array" ref="E885">SUMPRODUCT(--ISNUMBER(SEARCH(MID(C885,ROW(INDIRECT("1:"&amp;LEN(C885))),1),全球排名!D883)))</f>
        <v>25</v>
      </c>
      <c r="F885" s="29" t="s">
        <v>11849</v>
      </c>
      <c r="G885" s="29" t="s">
        <v>370</v>
      </c>
      <c r="H885" s="30" t="s">
        <v>11571</v>
      </c>
      <c r="I885" s="30" t="s">
        <v>7183</v>
      </c>
      <c r="J885" s="30" t="s">
        <v>7220</v>
      </c>
      <c r="K885" s="30">
        <v>1</v>
      </c>
      <c r="L885" s="30" t="s">
        <v>11573</v>
      </c>
      <c r="M885" s="38">
        <v>12.1</v>
      </c>
      <c r="N885" s="3" t="s">
        <v>11949</v>
      </c>
      <c r="O885" s="38">
        <v>12.4</v>
      </c>
      <c r="P885" s="3" t="s">
        <v>11949</v>
      </c>
      <c r="Q885" s="38">
        <v>12.6</v>
      </c>
      <c r="R885" s="3" t="s">
        <v>11619</v>
      </c>
      <c r="S885" s="38">
        <v>3.1</v>
      </c>
      <c r="T885" s="3" t="s">
        <v>11619</v>
      </c>
      <c r="U885" s="38">
        <v>32.7</v>
      </c>
      <c r="V885" s="3" t="s">
        <v>11890</v>
      </c>
      <c r="W885" s="38">
        <v>39.6</v>
      </c>
      <c r="X885" s="3" t="s">
        <v>11800</v>
      </c>
      <c r="Y885" s="38">
        <v>5</v>
      </c>
      <c r="Z885" s="3" t="s">
        <v>11619</v>
      </c>
      <c r="AA885" s="3">
        <v>13.1</v>
      </c>
      <c r="AB885" s="3" t="s">
        <v>12202</v>
      </c>
      <c r="AC885" s="3">
        <v>16.9</v>
      </c>
      <c r="AD885" s="3" t="s">
        <v>11907</v>
      </c>
      <c r="AE885" s="45" t="s">
        <v>12595</v>
      </c>
    </row>
    <row r="886" ht="29.1" customHeight="1" spans="1:31">
      <c r="A886" s="26" t="s">
        <v>12533</v>
      </c>
      <c r="B886" s="27" t="s">
        <v>615</v>
      </c>
      <c r="C886" s="28" t="s">
        <v>10410</v>
      </c>
      <c r="D886" s="27" t="s">
        <v>615</v>
      </c>
      <c r="E886" s="28" cm="1">
        <f ca="1" t="array" ref="E886">SUMPRODUCT(--ISNUMBER(SEARCH(MID(C886,ROW(INDIRECT("1:"&amp;LEN(C886))),1),全球排名!D884)))</f>
        <v>19</v>
      </c>
      <c r="F886" s="29" t="s">
        <v>8311</v>
      </c>
      <c r="G886" s="29" t="s">
        <v>96</v>
      </c>
      <c r="H886" s="30" t="s">
        <v>11571</v>
      </c>
      <c r="I886" s="30" t="s">
        <v>7183</v>
      </c>
      <c r="J886" s="30" t="s">
        <v>11568</v>
      </c>
      <c r="K886" s="30">
        <v>4</v>
      </c>
      <c r="L886" s="30" t="s">
        <v>11573</v>
      </c>
      <c r="M886" s="38">
        <v>13.6</v>
      </c>
      <c r="N886" s="3" t="s">
        <v>11949</v>
      </c>
      <c r="O886" s="38">
        <v>13.8</v>
      </c>
      <c r="P886" s="3" t="s">
        <v>12148</v>
      </c>
      <c r="Q886" s="38">
        <v>22.2</v>
      </c>
      <c r="R886" s="3" t="s">
        <v>12492</v>
      </c>
      <c r="S886" s="38">
        <v>7.4</v>
      </c>
      <c r="T886" s="3" t="s">
        <v>11619</v>
      </c>
      <c r="U886" s="38">
        <v>20.2</v>
      </c>
      <c r="V886" s="3" t="s">
        <v>12148</v>
      </c>
      <c r="W886" s="38">
        <v>19.1</v>
      </c>
      <c r="X886" s="3" t="s">
        <v>12405</v>
      </c>
      <c r="Y886" s="38">
        <v>17</v>
      </c>
      <c r="Z886" s="3" t="s">
        <v>12068</v>
      </c>
      <c r="AA886" s="3">
        <v>9.1</v>
      </c>
      <c r="AB886" s="3" t="s">
        <v>11619</v>
      </c>
      <c r="AC886" s="3">
        <v>4.4</v>
      </c>
      <c r="AD886" s="3" t="s">
        <v>11619</v>
      </c>
      <c r="AE886" s="45" t="s">
        <v>12595</v>
      </c>
    </row>
    <row r="887" ht="29.1" customHeight="1" spans="1:31">
      <c r="A887" s="26" t="s">
        <v>12526</v>
      </c>
      <c r="B887" s="27" t="s">
        <v>615</v>
      </c>
      <c r="C887" s="28" t="s">
        <v>12710</v>
      </c>
      <c r="D887" s="27" t="s">
        <v>615</v>
      </c>
      <c r="E887" s="28" cm="1">
        <f ca="1" t="array" ref="E887">SUMPRODUCT(--ISNUMBER(SEARCH(MID(C887,ROW(INDIRECT("1:"&amp;LEN(C887))),1),全球排名!D885)))</f>
        <v>35</v>
      </c>
      <c r="F887" s="29" t="s">
        <v>12622</v>
      </c>
      <c r="G887" s="29" t="s">
        <v>2967</v>
      </c>
      <c r="H887" s="30" t="s">
        <v>11624</v>
      </c>
      <c r="I887" s="30" t="s">
        <v>7183</v>
      </c>
      <c r="J887" s="30" t="s">
        <v>7103</v>
      </c>
      <c r="K887" s="30">
        <v>3</v>
      </c>
      <c r="L887" s="30" t="s">
        <v>11569</v>
      </c>
      <c r="M887" s="38">
        <v>12.2</v>
      </c>
      <c r="N887" s="3" t="s">
        <v>11949</v>
      </c>
      <c r="O887" s="38">
        <v>12.4</v>
      </c>
      <c r="P887" s="3" t="s">
        <v>11949</v>
      </c>
      <c r="Q887" s="38">
        <v>57</v>
      </c>
      <c r="R887" s="3" t="s">
        <v>324</v>
      </c>
      <c r="S887" s="38">
        <v>1.2</v>
      </c>
      <c r="T887" s="3" t="s">
        <v>11619</v>
      </c>
      <c r="U887" s="38">
        <v>8.7</v>
      </c>
      <c r="V887" s="3" t="s">
        <v>11619</v>
      </c>
      <c r="W887" s="38">
        <v>2.6</v>
      </c>
      <c r="X887" s="3" t="s">
        <v>11619</v>
      </c>
      <c r="Y887" s="38">
        <v>1</v>
      </c>
      <c r="Z887" s="3" t="s">
        <v>11619</v>
      </c>
      <c r="AA887" s="3">
        <v>13.1</v>
      </c>
      <c r="AB887" s="3" t="s">
        <v>12316</v>
      </c>
      <c r="AC887" s="3">
        <v>1.2</v>
      </c>
      <c r="AD887" s="3" t="s">
        <v>11619</v>
      </c>
      <c r="AE887" s="45" t="s">
        <v>12595</v>
      </c>
    </row>
    <row r="888" ht="29.1" customHeight="1" spans="1:31">
      <c r="A888" s="26" t="s">
        <v>12472</v>
      </c>
      <c r="B888" s="27" t="s">
        <v>615</v>
      </c>
      <c r="C888" s="28" t="s">
        <v>12711</v>
      </c>
      <c r="D888" s="27" t="s">
        <v>615</v>
      </c>
      <c r="E888" s="28" cm="1">
        <f ca="1" t="array" ref="E888">SUMPRODUCT(--ISNUMBER(SEARCH(MID(C888,ROW(INDIRECT("1:"&amp;LEN(C888))),1),全球排名!D886)))</f>
        <v>40</v>
      </c>
      <c r="F888" s="29" t="s">
        <v>12616</v>
      </c>
      <c r="G888" s="29" t="s">
        <v>3890</v>
      </c>
      <c r="H888" s="30" t="s">
        <v>11567</v>
      </c>
      <c r="I888" s="30" t="s">
        <v>7183</v>
      </c>
      <c r="J888" s="30" t="s">
        <v>7103</v>
      </c>
      <c r="K888" s="30">
        <v>4</v>
      </c>
      <c r="L888" s="30" t="s">
        <v>11573</v>
      </c>
      <c r="M888" s="38">
        <v>5.7</v>
      </c>
      <c r="N888" s="3" t="s">
        <v>11949</v>
      </c>
      <c r="O888" s="38">
        <v>1.1</v>
      </c>
      <c r="P888" s="3" t="s">
        <v>11949</v>
      </c>
      <c r="Q888" s="38">
        <v>99.9</v>
      </c>
      <c r="R888" s="3" t="s">
        <v>62</v>
      </c>
      <c r="S888" s="38">
        <v>1.2</v>
      </c>
      <c r="T888" s="3" t="s">
        <v>11619</v>
      </c>
      <c r="U888" s="38">
        <v>1.1</v>
      </c>
      <c r="V888" s="3" t="s">
        <v>11619</v>
      </c>
      <c r="W888" s="38">
        <v>1.3</v>
      </c>
      <c r="X888" s="3" t="s">
        <v>11619</v>
      </c>
      <c r="Y888" s="38">
        <v>1.1</v>
      </c>
      <c r="Z888" s="3" t="s">
        <v>11619</v>
      </c>
      <c r="AA888" s="3">
        <v>14.6</v>
      </c>
      <c r="AB888" s="3" t="s">
        <v>12372</v>
      </c>
      <c r="AC888" s="3">
        <v>1</v>
      </c>
      <c r="AD888" s="3" t="s">
        <v>11619</v>
      </c>
      <c r="AE888" s="45" t="s">
        <v>12595</v>
      </c>
    </row>
    <row r="889" ht="29.1" customHeight="1" spans="1:31">
      <c r="A889" s="26" t="s">
        <v>12533</v>
      </c>
      <c r="B889" s="27" t="s">
        <v>615</v>
      </c>
      <c r="C889" s="28" t="s">
        <v>12712</v>
      </c>
      <c r="D889" s="27" t="s">
        <v>615</v>
      </c>
      <c r="E889" s="28" cm="1">
        <f ca="1" t="array" ref="E889">SUMPRODUCT(--ISNUMBER(SEARCH(MID(C889,ROW(INDIRECT("1:"&amp;LEN(C889))),1),全球排名!D887)))</f>
        <v>27</v>
      </c>
      <c r="F889" s="29" t="s">
        <v>11885</v>
      </c>
      <c r="G889" s="29" t="s">
        <v>457</v>
      </c>
      <c r="H889" s="30" t="s">
        <v>11592</v>
      </c>
      <c r="I889" s="30" t="s">
        <v>11572</v>
      </c>
      <c r="J889" s="30" t="s">
        <v>7220</v>
      </c>
      <c r="K889" s="30">
        <v>5</v>
      </c>
      <c r="L889" s="30" t="s">
        <v>11573</v>
      </c>
      <c r="M889" s="38">
        <v>20.3</v>
      </c>
      <c r="N889" s="3" t="s">
        <v>11897</v>
      </c>
      <c r="O889" s="38">
        <v>9.2</v>
      </c>
      <c r="P889" s="3" t="s">
        <v>11949</v>
      </c>
      <c r="Q889" s="38">
        <v>19.6</v>
      </c>
      <c r="R889" s="3" t="s">
        <v>12607</v>
      </c>
      <c r="S889" s="38">
        <v>1.3</v>
      </c>
      <c r="T889" s="3" t="s">
        <v>11619</v>
      </c>
      <c r="U889" s="38">
        <v>2.4</v>
      </c>
      <c r="V889" s="3" t="s">
        <v>11619</v>
      </c>
      <c r="W889" s="38">
        <v>1.1</v>
      </c>
      <c r="X889" s="3" t="s">
        <v>11619</v>
      </c>
      <c r="Y889" s="38">
        <v>7.5</v>
      </c>
      <c r="Z889" s="3" t="s">
        <v>11619</v>
      </c>
      <c r="AA889" s="3">
        <v>8.5</v>
      </c>
      <c r="AB889" s="3" t="s">
        <v>11619</v>
      </c>
      <c r="AC889" s="3">
        <v>37.8</v>
      </c>
      <c r="AD889" s="3" t="s">
        <v>12401</v>
      </c>
      <c r="AE889" s="45" t="s">
        <v>12595</v>
      </c>
    </row>
    <row r="890" ht="29.1" customHeight="1" spans="1:31">
      <c r="A890" s="26" t="s">
        <v>12533</v>
      </c>
      <c r="B890" s="27" t="s">
        <v>615</v>
      </c>
      <c r="C890" s="28" t="s">
        <v>12713</v>
      </c>
      <c r="D890" s="27" t="s">
        <v>615</v>
      </c>
      <c r="E890" s="28" cm="1">
        <f ca="1" t="array" ref="E890">SUMPRODUCT(--ISNUMBER(SEARCH(MID(C890,ROW(INDIRECT("1:"&amp;LEN(C890))),1),全球排名!D888)))</f>
        <v>23</v>
      </c>
      <c r="F890" s="29" t="s">
        <v>7188</v>
      </c>
      <c r="G890" s="29" t="s">
        <v>516</v>
      </c>
      <c r="H890" s="30" t="s">
        <v>11624</v>
      </c>
      <c r="I890" s="30" t="s">
        <v>11720</v>
      </c>
      <c r="J890" s="30" t="s">
        <v>10137</v>
      </c>
      <c r="K890" s="30">
        <v>3</v>
      </c>
      <c r="L890" s="30" t="s">
        <v>11569</v>
      </c>
      <c r="M890" s="38">
        <v>11.9</v>
      </c>
      <c r="N890" s="3" t="s">
        <v>11949</v>
      </c>
      <c r="O890" s="38">
        <v>25.4</v>
      </c>
      <c r="P890" s="3" t="s">
        <v>11911</v>
      </c>
      <c r="Q890" s="38">
        <v>17.9</v>
      </c>
      <c r="R890" s="3" t="s">
        <v>11619</v>
      </c>
      <c r="S890" s="38">
        <v>3.2</v>
      </c>
      <c r="T890" s="3" t="s">
        <v>11619</v>
      </c>
      <c r="U890" s="38">
        <v>34.5</v>
      </c>
      <c r="V890" s="3" t="s">
        <v>12124</v>
      </c>
      <c r="W890" s="38">
        <v>8.2</v>
      </c>
      <c r="X890" s="3" t="s">
        <v>11619</v>
      </c>
      <c r="Y890" s="38">
        <v>1</v>
      </c>
      <c r="Z890" s="3" t="s">
        <v>11619</v>
      </c>
      <c r="AA890" s="3">
        <v>17.1</v>
      </c>
      <c r="AB890" s="3" t="s">
        <v>12274</v>
      </c>
      <c r="AC890" s="3">
        <v>1</v>
      </c>
      <c r="AD890" s="3" t="s">
        <v>11619</v>
      </c>
      <c r="AE890" s="45" t="s">
        <v>12595</v>
      </c>
    </row>
    <row r="891" ht="29.1" customHeight="1" spans="1:31">
      <c r="A891" s="26" t="s">
        <v>12533</v>
      </c>
      <c r="B891" s="27" t="s">
        <v>615</v>
      </c>
      <c r="C891" s="28" t="s">
        <v>12714</v>
      </c>
      <c r="D891" s="27" t="s">
        <v>615</v>
      </c>
      <c r="E891" s="28" cm="1">
        <f ca="1" t="array" ref="E891">SUMPRODUCT(--ISNUMBER(SEARCH(MID(C891,ROW(INDIRECT("1:"&amp;LEN(C891))),1),全球排名!D889)))</f>
        <v>29</v>
      </c>
      <c r="F891" s="29" t="s">
        <v>11968</v>
      </c>
      <c r="G891" s="29" t="s">
        <v>405</v>
      </c>
      <c r="H891" s="30" t="s">
        <v>11571</v>
      </c>
      <c r="I891" s="30" t="s">
        <v>11572</v>
      </c>
      <c r="J891" s="30" t="s">
        <v>7220</v>
      </c>
      <c r="K891" s="30">
        <v>5</v>
      </c>
      <c r="L891" s="30" t="s">
        <v>11573</v>
      </c>
      <c r="M891" s="38">
        <v>6.5</v>
      </c>
      <c r="N891" s="3" t="s">
        <v>11949</v>
      </c>
      <c r="O891" s="38">
        <v>2.4</v>
      </c>
      <c r="P891" s="3" t="s">
        <v>11949</v>
      </c>
      <c r="Q891" s="38">
        <v>2.4</v>
      </c>
      <c r="R891" s="3" t="s">
        <v>11619</v>
      </c>
      <c r="S891" s="38">
        <v>38.6</v>
      </c>
      <c r="T891" s="3" t="s">
        <v>12297</v>
      </c>
      <c r="U891" s="38">
        <v>2.5</v>
      </c>
      <c r="V891" s="3" t="s">
        <v>11619</v>
      </c>
      <c r="W891" s="38">
        <v>3.5</v>
      </c>
      <c r="X891" s="3" t="s">
        <v>11619</v>
      </c>
      <c r="Y891" s="38">
        <v>26.8</v>
      </c>
      <c r="Z891" s="3" t="s">
        <v>12235</v>
      </c>
      <c r="AA891" s="3">
        <v>8.4</v>
      </c>
      <c r="AB891" s="3" t="s">
        <v>11619</v>
      </c>
      <c r="AC891" s="3">
        <v>17.8</v>
      </c>
      <c r="AD891" s="3" t="s">
        <v>12715</v>
      </c>
      <c r="AE891" s="45" t="s">
        <v>12595</v>
      </c>
    </row>
    <row r="892" ht="29.1" customHeight="1" spans="1:31">
      <c r="A892" s="26" t="s">
        <v>493</v>
      </c>
      <c r="B892" s="27" t="s">
        <v>615</v>
      </c>
      <c r="C892" s="28" t="s">
        <v>1811</v>
      </c>
      <c r="D892" s="27" t="s">
        <v>615</v>
      </c>
      <c r="E892" s="28" cm="1">
        <f ca="1" t="array" ref="E892">SUMPRODUCT(--ISNUMBER(SEARCH(MID(C892,ROW(INDIRECT("1:"&amp;LEN(C892))),1),全球排名!D890)))</f>
        <v>19</v>
      </c>
      <c r="F892" s="29" t="s">
        <v>12681</v>
      </c>
      <c r="G892" s="29" t="s">
        <v>445</v>
      </c>
      <c r="H892" s="30" t="s">
        <v>11592</v>
      </c>
      <c r="I892" s="30" t="s">
        <v>11587</v>
      </c>
      <c r="J892" s="30" t="s">
        <v>11568</v>
      </c>
      <c r="K892" s="30">
        <v>5</v>
      </c>
      <c r="L892" s="30" t="s">
        <v>11573</v>
      </c>
      <c r="M892" s="38">
        <v>15.5</v>
      </c>
      <c r="N892" s="3" t="s">
        <v>11999</v>
      </c>
      <c r="O892" s="38">
        <v>13.8</v>
      </c>
      <c r="P892" s="3" t="s">
        <v>11960</v>
      </c>
      <c r="Q892" s="38">
        <v>6.5</v>
      </c>
      <c r="R892" s="3" t="s">
        <v>11619</v>
      </c>
      <c r="S892" s="38">
        <v>4.2</v>
      </c>
      <c r="T892" s="3" t="s">
        <v>11619</v>
      </c>
      <c r="U892" s="38">
        <v>2.8</v>
      </c>
      <c r="V892" s="3" t="s">
        <v>11619</v>
      </c>
      <c r="W892" s="38">
        <v>1.9</v>
      </c>
      <c r="X892" s="3" t="s">
        <v>11619</v>
      </c>
      <c r="Y892" s="38">
        <v>28.7</v>
      </c>
      <c r="Z892" s="3" t="s">
        <v>11699</v>
      </c>
      <c r="AA892" s="3">
        <v>34.7</v>
      </c>
      <c r="AB892" s="3" t="s">
        <v>12023</v>
      </c>
      <c r="AC892" s="3">
        <v>27.8</v>
      </c>
      <c r="AD892" s="3" t="s">
        <v>12617</v>
      </c>
      <c r="AE892" s="45" t="s">
        <v>12595</v>
      </c>
    </row>
    <row r="893" ht="29.1" customHeight="1" spans="1:31">
      <c r="A893" s="26" t="s">
        <v>12533</v>
      </c>
      <c r="B893" s="27" t="s">
        <v>615</v>
      </c>
      <c r="C893" s="28" t="s">
        <v>10573</v>
      </c>
      <c r="D893" s="27" t="s">
        <v>615</v>
      </c>
      <c r="E893" s="28" cm="1">
        <f ca="1" t="array" ref="E893">SUMPRODUCT(--ISNUMBER(SEARCH(MID(C893,ROW(INDIRECT("1:"&amp;LEN(C893))),1),全球排名!D891)))</f>
        <v>24</v>
      </c>
      <c r="F893" s="29" t="s">
        <v>11570</v>
      </c>
      <c r="G893" s="29" t="s">
        <v>36</v>
      </c>
      <c r="H893" s="30" t="s">
        <v>11571</v>
      </c>
      <c r="I893" s="30" t="s">
        <v>7183</v>
      </c>
      <c r="J893" s="30" t="s">
        <v>7220</v>
      </c>
      <c r="K893" s="30">
        <v>3</v>
      </c>
      <c r="L893" s="30" t="s">
        <v>11573</v>
      </c>
      <c r="M893" s="38">
        <v>3.6</v>
      </c>
      <c r="N893" s="3" t="s">
        <v>11949</v>
      </c>
      <c r="O893" s="38">
        <v>3.5</v>
      </c>
      <c r="P893" s="3" t="s">
        <v>11949</v>
      </c>
      <c r="Q893" s="38">
        <v>3.5</v>
      </c>
      <c r="R893" s="3" t="s">
        <v>11619</v>
      </c>
      <c r="S893" s="38">
        <v>6.7</v>
      </c>
      <c r="T893" s="3" t="s">
        <v>11619</v>
      </c>
      <c r="U893" s="38">
        <v>74.2</v>
      </c>
      <c r="V893" s="3" t="s">
        <v>11818</v>
      </c>
      <c r="W893" s="38">
        <v>100</v>
      </c>
      <c r="X893" s="3" t="s">
        <v>11622</v>
      </c>
      <c r="Y893" s="38">
        <v>2.1</v>
      </c>
      <c r="Z893" s="3" t="s">
        <v>11619</v>
      </c>
      <c r="AA893" s="3">
        <v>12</v>
      </c>
      <c r="AB893" s="3" t="s">
        <v>11619</v>
      </c>
      <c r="AC893" s="3">
        <v>1.1</v>
      </c>
      <c r="AD893" s="3" t="s">
        <v>11619</v>
      </c>
      <c r="AE893" s="45" t="s">
        <v>12595</v>
      </c>
    </row>
    <row r="894" ht="29.1" customHeight="1" spans="1:31">
      <c r="A894" s="26" t="s">
        <v>12533</v>
      </c>
      <c r="B894" s="27" t="s">
        <v>615</v>
      </c>
      <c r="C894" s="28" t="s">
        <v>1921</v>
      </c>
      <c r="D894" s="27" t="s">
        <v>615</v>
      </c>
      <c r="E894" s="28" cm="1">
        <f ca="1" t="array" ref="E894">SUMPRODUCT(--ISNUMBER(SEARCH(MID(C894,ROW(INDIRECT("1:"&amp;LEN(C894))),1),全球排名!D892)))</f>
        <v>22</v>
      </c>
      <c r="F894" s="29" t="s">
        <v>11570</v>
      </c>
      <c r="G894" s="29" t="s">
        <v>36</v>
      </c>
      <c r="H894" s="30" t="s">
        <v>11571</v>
      </c>
      <c r="I894" s="30" t="s">
        <v>7183</v>
      </c>
      <c r="J894" s="30" t="s">
        <v>7220</v>
      </c>
      <c r="K894" s="30">
        <v>3</v>
      </c>
      <c r="L894" s="30" t="s">
        <v>11573</v>
      </c>
      <c r="M894" s="38">
        <v>4.7</v>
      </c>
      <c r="N894" s="3" t="s">
        <v>11949</v>
      </c>
      <c r="O894" s="38">
        <v>4.8</v>
      </c>
      <c r="P894" s="3" t="s">
        <v>11949</v>
      </c>
      <c r="Q894" s="38">
        <v>6.4</v>
      </c>
      <c r="R894" s="3" t="s">
        <v>11619</v>
      </c>
      <c r="S894" s="38">
        <v>5.6</v>
      </c>
      <c r="T894" s="3" t="s">
        <v>11619</v>
      </c>
      <c r="U894" s="38">
        <v>63.4</v>
      </c>
      <c r="V894" s="3" t="s">
        <v>12155</v>
      </c>
      <c r="W894" s="38">
        <v>99.5</v>
      </c>
      <c r="X894" s="3" t="s">
        <v>123</v>
      </c>
      <c r="Y894" s="38">
        <v>11.2</v>
      </c>
      <c r="Z894" s="3" t="s">
        <v>11937</v>
      </c>
      <c r="AA894" s="3">
        <v>12</v>
      </c>
      <c r="AB894" s="3" t="s">
        <v>11619</v>
      </c>
      <c r="AC894" s="3">
        <v>2.7</v>
      </c>
      <c r="AD894" s="3" t="s">
        <v>11619</v>
      </c>
      <c r="AE894" s="45" t="s">
        <v>12595</v>
      </c>
    </row>
    <row r="895" ht="29.1" customHeight="1" spans="1:31">
      <c r="A895" s="26" t="s">
        <v>12533</v>
      </c>
      <c r="B895" s="27" t="s">
        <v>615</v>
      </c>
      <c r="C895" s="28" t="s">
        <v>1991</v>
      </c>
      <c r="D895" s="27" t="s">
        <v>615</v>
      </c>
      <c r="E895" s="28" cm="1">
        <f ca="1" t="array" ref="E895">SUMPRODUCT(--ISNUMBER(SEARCH(MID(C895,ROW(INDIRECT("1:"&amp;LEN(C895))),1),全球排名!D893)))</f>
        <v>20</v>
      </c>
      <c r="F895" s="29" t="s">
        <v>11570</v>
      </c>
      <c r="G895" s="29" t="s">
        <v>36</v>
      </c>
      <c r="H895" s="30" t="s">
        <v>11571</v>
      </c>
      <c r="I895" s="30" t="s">
        <v>7183</v>
      </c>
      <c r="J895" s="30" t="s">
        <v>7220</v>
      </c>
      <c r="K895" s="30">
        <v>3</v>
      </c>
      <c r="L895" s="30" t="s">
        <v>11573</v>
      </c>
      <c r="M895" s="38">
        <v>6.1</v>
      </c>
      <c r="N895" s="3" t="s">
        <v>11949</v>
      </c>
      <c r="O895" s="38">
        <v>5.1</v>
      </c>
      <c r="P895" s="3" t="s">
        <v>11949</v>
      </c>
      <c r="Q895" s="38">
        <v>9.1</v>
      </c>
      <c r="R895" s="3" t="s">
        <v>11619</v>
      </c>
      <c r="S895" s="38">
        <v>11.3</v>
      </c>
      <c r="T895" s="3" t="s">
        <v>11619</v>
      </c>
      <c r="U895" s="38">
        <v>64.6</v>
      </c>
      <c r="V895" s="3" t="s">
        <v>863</v>
      </c>
      <c r="W895" s="38">
        <v>30.1</v>
      </c>
      <c r="X895" s="3" t="s">
        <v>11822</v>
      </c>
      <c r="Y895" s="38">
        <v>9.6</v>
      </c>
      <c r="Z895" s="3" t="s">
        <v>12444</v>
      </c>
      <c r="AA895" s="3">
        <v>8.9</v>
      </c>
      <c r="AB895" s="3" t="s">
        <v>11619</v>
      </c>
      <c r="AC895" s="3">
        <v>37.5</v>
      </c>
      <c r="AD895" s="3" t="s">
        <v>11961</v>
      </c>
      <c r="AE895" s="45" t="s">
        <v>12595</v>
      </c>
    </row>
    <row r="896" ht="29.1" customHeight="1" spans="1:31">
      <c r="A896" s="26" t="s">
        <v>12533</v>
      </c>
      <c r="B896" s="27" t="s">
        <v>615</v>
      </c>
      <c r="C896" s="28" t="s">
        <v>2005</v>
      </c>
      <c r="D896" s="27" t="s">
        <v>615</v>
      </c>
      <c r="E896" s="28" cm="1">
        <f ca="1" t="array" ref="E896">SUMPRODUCT(--ISNUMBER(SEARCH(MID(C896,ROW(INDIRECT("1:"&amp;LEN(C896))),1),全球排名!D894)))</f>
        <v>19</v>
      </c>
      <c r="F896" s="29" t="s">
        <v>7086</v>
      </c>
      <c r="G896" s="29" t="s">
        <v>2004</v>
      </c>
      <c r="H896" s="30" t="s">
        <v>11567</v>
      </c>
      <c r="I896" s="30" t="s">
        <v>11572</v>
      </c>
      <c r="J896" s="30" t="s">
        <v>7220</v>
      </c>
      <c r="K896" s="30">
        <v>3</v>
      </c>
      <c r="L896" s="30" t="s">
        <v>11573</v>
      </c>
      <c r="M896" s="38">
        <v>5.3</v>
      </c>
      <c r="N896" s="3" t="s">
        <v>11949</v>
      </c>
      <c r="O896" s="38">
        <v>5.2</v>
      </c>
      <c r="P896" s="3" t="s">
        <v>11949</v>
      </c>
      <c r="Q896" s="38">
        <v>38.2</v>
      </c>
      <c r="R896" s="3" t="s">
        <v>12271</v>
      </c>
      <c r="S896" s="38">
        <v>6.5</v>
      </c>
      <c r="T896" s="3" t="s">
        <v>11619</v>
      </c>
      <c r="U896" s="38">
        <v>15.1</v>
      </c>
      <c r="V896" s="3" t="s">
        <v>12001</v>
      </c>
      <c r="W896" s="38">
        <v>11.2</v>
      </c>
      <c r="X896" s="3" t="s">
        <v>11861</v>
      </c>
      <c r="Y896" s="38">
        <v>35.4</v>
      </c>
      <c r="Z896" s="3" t="s">
        <v>11799</v>
      </c>
      <c r="AA896" s="3">
        <v>47.4</v>
      </c>
      <c r="AB896" s="3" t="s">
        <v>11730</v>
      </c>
      <c r="AC896" s="3">
        <v>2.3</v>
      </c>
      <c r="AD896" s="3" t="s">
        <v>11619</v>
      </c>
      <c r="AE896" s="45" t="s">
        <v>12595</v>
      </c>
    </row>
    <row r="897" ht="29.1" customHeight="1" spans="1:31">
      <c r="A897" s="26" t="s">
        <v>12533</v>
      </c>
      <c r="B897" s="27" t="s">
        <v>615</v>
      </c>
      <c r="C897" s="28" t="s">
        <v>2009</v>
      </c>
      <c r="D897" s="27" t="s">
        <v>615</v>
      </c>
      <c r="E897" s="28" cm="1">
        <f ca="1" t="array" ref="E897">SUMPRODUCT(--ISNUMBER(SEARCH(MID(C897,ROW(INDIRECT("1:"&amp;LEN(C897))),1),全球排名!D895)))</f>
        <v>16</v>
      </c>
      <c r="F897" s="29" t="s">
        <v>12605</v>
      </c>
      <c r="G897" s="29" t="s">
        <v>1993</v>
      </c>
      <c r="H897" s="30" t="s">
        <v>11571</v>
      </c>
      <c r="I897" s="30" t="s">
        <v>11572</v>
      </c>
      <c r="J897" s="30" t="s">
        <v>7220</v>
      </c>
      <c r="K897" s="30">
        <v>3</v>
      </c>
      <c r="L897" s="30" t="s">
        <v>11573</v>
      </c>
      <c r="M897" s="38">
        <v>7</v>
      </c>
      <c r="N897" s="3" t="s">
        <v>11949</v>
      </c>
      <c r="O897" s="38">
        <v>6.7</v>
      </c>
      <c r="P897" s="3" t="s">
        <v>11949</v>
      </c>
      <c r="Q897" s="38">
        <v>30.8</v>
      </c>
      <c r="R897" s="3" t="s">
        <v>12092</v>
      </c>
      <c r="S897" s="38">
        <v>6.7</v>
      </c>
      <c r="T897" s="3" t="s">
        <v>11619</v>
      </c>
      <c r="U897" s="38">
        <v>1.9</v>
      </c>
      <c r="V897" s="3" t="s">
        <v>11619</v>
      </c>
      <c r="W897" s="38">
        <v>14.3</v>
      </c>
      <c r="X897" s="3" t="s">
        <v>12716</v>
      </c>
      <c r="Y897" s="38">
        <v>16.1</v>
      </c>
      <c r="Z897" s="3" t="s">
        <v>12080</v>
      </c>
      <c r="AA897" s="3">
        <v>52.1</v>
      </c>
      <c r="AB897" s="3" t="s">
        <v>11967</v>
      </c>
      <c r="AC897" s="3">
        <v>31.3</v>
      </c>
      <c r="AD897" s="3" t="s">
        <v>12264</v>
      </c>
      <c r="AE897" s="45" t="s">
        <v>12595</v>
      </c>
    </row>
    <row r="898" ht="29.1" customHeight="1" spans="1:31">
      <c r="A898" s="26" t="s">
        <v>12533</v>
      </c>
      <c r="B898" s="27" t="s">
        <v>615</v>
      </c>
      <c r="C898" s="28" t="s">
        <v>12717</v>
      </c>
      <c r="D898" s="27" t="s">
        <v>615</v>
      </c>
      <c r="E898" s="28" cm="1">
        <f ca="1" t="array" ref="E898">SUMPRODUCT(--ISNUMBER(SEARCH(MID(C898,ROW(INDIRECT("1:"&amp;LEN(C898))),1),全球排名!D896)))</f>
        <v>23</v>
      </c>
      <c r="F898" s="29" t="s">
        <v>11968</v>
      </c>
      <c r="G898" s="29" t="s">
        <v>405</v>
      </c>
      <c r="H898" s="30" t="s">
        <v>11571</v>
      </c>
      <c r="I898" s="30" t="s">
        <v>11572</v>
      </c>
      <c r="J898" s="30" t="s">
        <v>11568</v>
      </c>
      <c r="K898" s="30">
        <v>5</v>
      </c>
      <c r="L898" s="30" t="s">
        <v>11573</v>
      </c>
      <c r="M898" s="38">
        <v>8.3</v>
      </c>
      <c r="N898" s="3" t="s">
        <v>11949</v>
      </c>
      <c r="O898" s="38">
        <v>2.5</v>
      </c>
      <c r="P898" s="3" t="s">
        <v>11949</v>
      </c>
      <c r="Q898" s="38">
        <v>12.7</v>
      </c>
      <c r="R898" s="3" t="s">
        <v>11619</v>
      </c>
      <c r="S898" s="38">
        <v>29.4</v>
      </c>
      <c r="T898" s="3" t="s">
        <v>11735</v>
      </c>
      <c r="U898" s="38">
        <v>1.4</v>
      </c>
      <c r="V898" s="3" t="s">
        <v>11619</v>
      </c>
      <c r="W898" s="38">
        <v>4.4</v>
      </c>
      <c r="X898" s="3" t="s">
        <v>11619</v>
      </c>
      <c r="Y898" s="38">
        <v>30.7</v>
      </c>
      <c r="Z898" s="3" t="s">
        <v>11682</v>
      </c>
      <c r="AA898" s="3">
        <v>1</v>
      </c>
      <c r="AB898" s="3" t="s">
        <v>11619</v>
      </c>
      <c r="AC898" s="3">
        <v>23.2</v>
      </c>
      <c r="AD898" s="3" t="s">
        <v>12055</v>
      </c>
      <c r="AE898" s="45" t="s">
        <v>12595</v>
      </c>
    </row>
    <row r="899" ht="29.1" customHeight="1" spans="1:31">
      <c r="A899" s="26" t="s">
        <v>493</v>
      </c>
      <c r="B899" s="27" t="s">
        <v>615</v>
      </c>
      <c r="C899" s="28" t="s">
        <v>2081</v>
      </c>
      <c r="D899" s="27" t="s">
        <v>615</v>
      </c>
      <c r="E899" s="28" cm="1">
        <f ca="1" t="array" ref="E899">SUMPRODUCT(--ISNUMBER(SEARCH(MID(C899,ROW(INDIRECT("1:"&amp;LEN(C899))),1),全球排名!D897)))</f>
        <v>19</v>
      </c>
      <c r="F899" s="29" t="s">
        <v>11968</v>
      </c>
      <c r="G899" s="29" t="s">
        <v>405</v>
      </c>
      <c r="H899" s="30" t="s">
        <v>11571</v>
      </c>
      <c r="I899" s="30" t="s">
        <v>7183</v>
      </c>
      <c r="J899" s="30" t="s">
        <v>11568</v>
      </c>
      <c r="K899" s="30">
        <v>5</v>
      </c>
      <c r="L899" s="30" t="s">
        <v>11573</v>
      </c>
      <c r="M899" s="38">
        <v>10.9</v>
      </c>
      <c r="N899" s="3" t="s">
        <v>11949</v>
      </c>
      <c r="O899" s="38">
        <v>2.4</v>
      </c>
      <c r="P899" s="3" t="s">
        <v>11949</v>
      </c>
      <c r="Q899" s="38">
        <v>5.1</v>
      </c>
      <c r="R899" s="3" t="s">
        <v>11619</v>
      </c>
      <c r="S899" s="38">
        <v>27.5</v>
      </c>
      <c r="T899" s="3" t="s">
        <v>11682</v>
      </c>
      <c r="U899" s="38">
        <v>2.4</v>
      </c>
      <c r="V899" s="3" t="s">
        <v>11619</v>
      </c>
      <c r="W899" s="38">
        <v>1.9</v>
      </c>
      <c r="X899" s="3" t="s">
        <v>11619</v>
      </c>
      <c r="Y899" s="38">
        <v>53.3</v>
      </c>
      <c r="Z899" s="3" t="s">
        <v>11972</v>
      </c>
      <c r="AA899" s="3">
        <v>5.1</v>
      </c>
      <c r="AB899" s="3" t="s">
        <v>11619</v>
      </c>
      <c r="AC899" s="3">
        <v>9.7</v>
      </c>
      <c r="AD899" s="3" t="s">
        <v>12609</v>
      </c>
      <c r="AE899" s="45" t="s">
        <v>12595</v>
      </c>
    </row>
    <row r="900" ht="29.1" customHeight="1" spans="1:31">
      <c r="A900" s="26" t="s">
        <v>12533</v>
      </c>
      <c r="B900" s="27" t="s">
        <v>615</v>
      </c>
      <c r="C900" s="28" t="s">
        <v>2083</v>
      </c>
      <c r="D900" s="27" t="s">
        <v>615</v>
      </c>
      <c r="E900" s="28" cm="1">
        <f ca="1" t="array" ref="E900">SUMPRODUCT(--ISNUMBER(SEARCH(MID(C900,ROW(INDIRECT("1:"&amp;LEN(C900))),1),全球排名!D898)))</f>
        <v>17</v>
      </c>
      <c r="F900" s="29" t="s">
        <v>11968</v>
      </c>
      <c r="G900" s="29" t="s">
        <v>405</v>
      </c>
      <c r="H900" s="30" t="s">
        <v>11571</v>
      </c>
      <c r="I900" s="30" t="s">
        <v>11572</v>
      </c>
      <c r="J900" s="30" t="s">
        <v>11568</v>
      </c>
      <c r="K900" s="30">
        <v>5</v>
      </c>
      <c r="L900" s="30" t="s">
        <v>11573</v>
      </c>
      <c r="M900" s="38">
        <v>9.4</v>
      </c>
      <c r="N900" s="3" t="s">
        <v>11949</v>
      </c>
      <c r="O900" s="38">
        <v>2.7</v>
      </c>
      <c r="P900" s="3" t="s">
        <v>11949</v>
      </c>
      <c r="Q900" s="38">
        <v>2.6</v>
      </c>
      <c r="R900" s="3" t="s">
        <v>11619</v>
      </c>
      <c r="S900" s="38">
        <v>34.6</v>
      </c>
      <c r="T900" s="3" t="s">
        <v>11739</v>
      </c>
      <c r="U900" s="38">
        <v>2</v>
      </c>
      <c r="V900" s="3" t="s">
        <v>11619</v>
      </c>
      <c r="W900" s="38">
        <v>6.3</v>
      </c>
      <c r="X900" s="3" t="s">
        <v>11619</v>
      </c>
      <c r="Y900" s="38">
        <v>35.1</v>
      </c>
      <c r="Z900" s="3" t="s">
        <v>12149</v>
      </c>
      <c r="AA900" s="3">
        <v>10.2</v>
      </c>
      <c r="AB900" s="3" t="s">
        <v>11619</v>
      </c>
      <c r="AC900" s="3">
        <v>3.7</v>
      </c>
      <c r="AD900" s="3" t="s">
        <v>11619</v>
      </c>
      <c r="AE900" s="45" t="s">
        <v>12595</v>
      </c>
    </row>
    <row r="901" ht="29.1" customHeight="1" spans="1:31">
      <c r="A901" s="26" t="s">
        <v>12533</v>
      </c>
      <c r="B901" s="27" t="s">
        <v>615</v>
      </c>
      <c r="C901" s="28" t="s">
        <v>2121</v>
      </c>
      <c r="D901" s="27" t="s">
        <v>615</v>
      </c>
      <c r="E901" s="28" cm="1">
        <f ca="1" t="array" ref="E901">SUMPRODUCT(--ISNUMBER(SEARCH(MID(C901,ROW(INDIRECT("1:"&amp;LEN(C901))),1),全球排名!D899)))</f>
        <v>13</v>
      </c>
      <c r="F901" s="29" t="s">
        <v>11570</v>
      </c>
      <c r="G901" s="29" t="s">
        <v>36</v>
      </c>
      <c r="H901" s="30" t="s">
        <v>11571</v>
      </c>
      <c r="I901" s="30" t="s">
        <v>7183</v>
      </c>
      <c r="J901" s="30" t="s">
        <v>7220</v>
      </c>
      <c r="K901" s="30">
        <v>4</v>
      </c>
      <c r="L901" s="30" t="s">
        <v>11573</v>
      </c>
      <c r="M901" s="38">
        <v>7.4</v>
      </c>
      <c r="N901" s="3" t="s">
        <v>11949</v>
      </c>
      <c r="O901" s="38">
        <v>4</v>
      </c>
      <c r="P901" s="3" t="s">
        <v>11949</v>
      </c>
      <c r="Q901" s="38">
        <v>6.7</v>
      </c>
      <c r="R901" s="3" t="s">
        <v>11619</v>
      </c>
      <c r="S901" s="38">
        <v>7.8</v>
      </c>
      <c r="T901" s="3" t="s">
        <v>11619</v>
      </c>
      <c r="U901" s="38">
        <v>38.1</v>
      </c>
      <c r="V901" s="3" t="s">
        <v>12095</v>
      </c>
      <c r="W901" s="38">
        <v>70.1</v>
      </c>
      <c r="X901" s="3" t="s">
        <v>2208</v>
      </c>
      <c r="Y901" s="38">
        <v>20.8</v>
      </c>
      <c r="Z901" s="3" t="s">
        <v>12230</v>
      </c>
      <c r="AA901" s="3">
        <v>11.8</v>
      </c>
      <c r="AB901" s="3" t="s">
        <v>11619</v>
      </c>
      <c r="AC901" s="3">
        <v>9.8</v>
      </c>
      <c r="AD901" s="3" t="s">
        <v>12599</v>
      </c>
      <c r="AE901" s="45" t="s">
        <v>12595</v>
      </c>
    </row>
    <row r="902" ht="29.1" customHeight="1" spans="1:31">
      <c r="A902" s="26" t="s">
        <v>10137</v>
      </c>
      <c r="B902" s="27" t="s">
        <v>615</v>
      </c>
      <c r="C902" s="28" t="s">
        <v>2137</v>
      </c>
      <c r="D902" s="27" t="s">
        <v>615</v>
      </c>
      <c r="E902" s="28" cm="1">
        <f ca="1" t="array" ref="E902">SUMPRODUCT(--ISNUMBER(SEARCH(MID(C902,ROW(INDIRECT("1:"&amp;LEN(C902))),1),全球排名!D900)))</f>
        <v>22</v>
      </c>
      <c r="F902" s="29" t="s">
        <v>12084</v>
      </c>
      <c r="G902" s="29" t="s">
        <v>366</v>
      </c>
      <c r="H902" s="30" t="s">
        <v>11592</v>
      </c>
      <c r="I902" s="30" t="s">
        <v>7183</v>
      </c>
      <c r="J902" s="30" t="s">
        <v>11568</v>
      </c>
      <c r="K902" s="30">
        <v>5</v>
      </c>
      <c r="L902" s="30" t="s">
        <v>11573</v>
      </c>
      <c r="M902" s="38">
        <v>9.6</v>
      </c>
      <c r="N902" s="3" t="s">
        <v>11949</v>
      </c>
      <c r="O902" s="38">
        <v>4.9</v>
      </c>
      <c r="P902" s="3" t="s">
        <v>11949</v>
      </c>
      <c r="Q902" s="38">
        <v>1</v>
      </c>
      <c r="R902" s="3" t="s">
        <v>11619</v>
      </c>
      <c r="S902" s="38">
        <v>8.8</v>
      </c>
      <c r="T902" s="3" t="s">
        <v>11619</v>
      </c>
      <c r="U902" s="38" t="s">
        <v>10137</v>
      </c>
      <c r="V902" s="3" t="s">
        <v>10137</v>
      </c>
      <c r="W902" s="38">
        <v>8</v>
      </c>
      <c r="X902" s="3" t="s">
        <v>11619</v>
      </c>
      <c r="Y902" s="38">
        <v>81.8</v>
      </c>
      <c r="Z902" s="3" t="s">
        <v>250</v>
      </c>
      <c r="AA902" s="3">
        <v>66.6</v>
      </c>
      <c r="AB902" s="3" t="s">
        <v>11710</v>
      </c>
      <c r="AC902" s="3" t="s">
        <v>10137</v>
      </c>
      <c r="AD902" s="3" t="s">
        <v>10137</v>
      </c>
      <c r="AE902" s="45" t="s">
        <v>12595</v>
      </c>
    </row>
    <row r="903" ht="29.1" customHeight="1" spans="1:31">
      <c r="A903" s="26" t="s">
        <v>12446</v>
      </c>
      <c r="B903" s="27" t="s">
        <v>615</v>
      </c>
      <c r="C903" s="28" t="s">
        <v>12718</v>
      </c>
      <c r="D903" s="27" t="s">
        <v>615</v>
      </c>
      <c r="E903" s="28" cm="1">
        <f ca="1" t="array" ref="E903">SUMPRODUCT(--ISNUMBER(SEARCH(MID(C903,ROW(INDIRECT("1:"&amp;LEN(C903))),1),全球排名!D901)))</f>
        <v>27</v>
      </c>
      <c r="F903" s="29" t="s">
        <v>11649</v>
      </c>
      <c r="G903" s="29" t="s">
        <v>218</v>
      </c>
      <c r="H903" s="30" t="s">
        <v>11571</v>
      </c>
      <c r="I903" s="30" t="s">
        <v>11720</v>
      </c>
      <c r="J903" s="30" t="s">
        <v>10137</v>
      </c>
      <c r="K903" s="30">
        <v>5</v>
      </c>
      <c r="L903" s="30" t="s">
        <v>11573</v>
      </c>
      <c r="M903" s="38">
        <v>7.1</v>
      </c>
      <c r="N903" s="3" t="s">
        <v>11949</v>
      </c>
      <c r="O903" s="38">
        <v>3.5</v>
      </c>
      <c r="P903" s="3" t="s">
        <v>11949</v>
      </c>
      <c r="Q903" s="38">
        <v>71.3</v>
      </c>
      <c r="R903" s="3" t="s">
        <v>11758</v>
      </c>
      <c r="S903" s="38">
        <v>1.2</v>
      </c>
      <c r="T903" s="3" t="s">
        <v>11619</v>
      </c>
      <c r="U903" s="38">
        <v>12.5</v>
      </c>
      <c r="V903" s="3" t="s">
        <v>11619</v>
      </c>
      <c r="W903" s="38">
        <v>24.5</v>
      </c>
      <c r="X903" s="3" t="s">
        <v>2544</v>
      </c>
      <c r="Y903" s="38">
        <v>1</v>
      </c>
      <c r="Z903" s="3" t="s">
        <v>11619</v>
      </c>
      <c r="AA903" s="3">
        <v>27.4</v>
      </c>
      <c r="AB903" s="3" t="s">
        <v>329</v>
      </c>
      <c r="AC903" s="3">
        <v>1</v>
      </c>
      <c r="AD903" s="3" t="s">
        <v>11619</v>
      </c>
      <c r="AE903" s="45" t="s">
        <v>12595</v>
      </c>
    </row>
    <row r="904" ht="29.1" customHeight="1" spans="1:31">
      <c r="A904" s="26" t="s">
        <v>493</v>
      </c>
      <c r="B904" s="27" t="s">
        <v>615</v>
      </c>
      <c r="C904" s="28" t="s">
        <v>2761</v>
      </c>
      <c r="D904" s="27" t="s">
        <v>615</v>
      </c>
      <c r="E904" s="28" cm="1">
        <f ca="1" t="array" ref="E904">SUMPRODUCT(--ISNUMBER(SEARCH(MID(C904,ROW(INDIRECT("1:"&amp;LEN(C904))),1),全球排名!D902)))</f>
        <v>29</v>
      </c>
      <c r="F904" s="29" t="s">
        <v>7021</v>
      </c>
      <c r="G904" s="29" t="s">
        <v>642</v>
      </c>
      <c r="H904" s="30" t="s">
        <v>11592</v>
      </c>
      <c r="I904" s="30" t="s">
        <v>11587</v>
      </c>
      <c r="J904" s="30" t="s">
        <v>11568</v>
      </c>
      <c r="K904" s="30">
        <v>3</v>
      </c>
      <c r="L904" s="30" t="s">
        <v>11569</v>
      </c>
      <c r="M904" s="38">
        <v>11.2</v>
      </c>
      <c r="N904" s="3" t="s">
        <v>11949</v>
      </c>
      <c r="O904" s="38">
        <v>12.2</v>
      </c>
      <c r="P904" s="3" t="s">
        <v>11949</v>
      </c>
      <c r="Q904" s="38">
        <v>6.5</v>
      </c>
      <c r="R904" s="3" t="s">
        <v>11619</v>
      </c>
      <c r="S904" s="38">
        <v>21.3</v>
      </c>
      <c r="T904" s="3" t="s">
        <v>11853</v>
      </c>
      <c r="U904" s="38">
        <v>19</v>
      </c>
      <c r="V904" s="3" t="s">
        <v>12373</v>
      </c>
      <c r="W904" s="38">
        <v>2.2</v>
      </c>
      <c r="X904" s="3" t="s">
        <v>11619</v>
      </c>
      <c r="Y904" s="38">
        <v>13.3</v>
      </c>
      <c r="Z904" s="3" t="s">
        <v>12426</v>
      </c>
      <c r="AA904" s="3">
        <v>10.2</v>
      </c>
      <c r="AB904" s="3" t="s">
        <v>11619</v>
      </c>
      <c r="AC904" s="3">
        <v>9.7</v>
      </c>
      <c r="AD904" s="3" t="s">
        <v>12609</v>
      </c>
      <c r="AE904" s="45" t="s">
        <v>12595</v>
      </c>
    </row>
    <row r="905" ht="29.1" customHeight="1" spans="1:31">
      <c r="A905" s="26" t="s">
        <v>12446</v>
      </c>
      <c r="B905" s="27" t="s">
        <v>615</v>
      </c>
      <c r="C905" s="28" t="s">
        <v>7282</v>
      </c>
      <c r="D905" s="27" t="s">
        <v>615</v>
      </c>
      <c r="E905" s="28" cm="1">
        <f ca="1" t="array" ref="E905">SUMPRODUCT(--ISNUMBER(SEARCH(MID(C905,ROW(INDIRECT("1:"&amp;LEN(C905))),1),全球排名!D903)))</f>
        <v>19</v>
      </c>
      <c r="F905" s="29" t="s">
        <v>11566</v>
      </c>
      <c r="G905" s="29" t="s">
        <v>40</v>
      </c>
      <c r="H905" s="30" t="s">
        <v>11624</v>
      </c>
      <c r="I905" s="30" t="s">
        <v>11587</v>
      </c>
      <c r="J905" s="30" t="s">
        <v>11568</v>
      </c>
      <c r="K905" s="30"/>
      <c r="L905" s="30" t="s">
        <v>11569</v>
      </c>
      <c r="M905" s="38">
        <v>4.4</v>
      </c>
      <c r="N905" s="3" t="s">
        <v>11949</v>
      </c>
      <c r="O905" s="38">
        <v>1.8</v>
      </c>
      <c r="P905" s="3" t="s">
        <v>11949</v>
      </c>
      <c r="Q905" s="38">
        <v>63.5</v>
      </c>
      <c r="R905" s="3" t="s">
        <v>11817</v>
      </c>
      <c r="S905" s="38">
        <v>8.6</v>
      </c>
      <c r="T905" s="3" t="s">
        <v>11619</v>
      </c>
      <c r="U905" s="38">
        <v>18</v>
      </c>
      <c r="V905" s="3" t="s">
        <v>12463</v>
      </c>
      <c r="W905" s="38">
        <v>16.8</v>
      </c>
      <c r="X905" s="3" t="s">
        <v>11864</v>
      </c>
      <c r="Y905" s="38">
        <v>1</v>
      </c>
      <c r="Z905" s="3" t="s">
        <v>11619</v>
      </c>
      <c r="AA905" s="3">
        <v>27.7</v>
      </c>
      <c r="AB905" s="3" t="s">
        <v>11629</v>
      </c>
      <c r="AC905" s="3" t="s">
        <v>10137</v>
      </c>
      <c r="AD905" s="3" t="s">
        <v>10137</v>
      </c>
      <c r="AE905" s="45" t="s">
        <v>12595</v>
      </c>
    </row>
    <row r="906" ht="29.1" customHeight="1" spans="1:31">
      <c r="A906" s="26" t="s">
        <v>12533</v>
      </c>
      <c r="B906" s="27" t="s">
        <v>615</v>
      </c>
      <c r="C906" s="28" t="s">
        <v>2316</v>
      </c>
      <c r="D906" s="27" t="s">
        <v>615</v>
      </c>
      <c r="E906" s="28" cm="1">
        <f ca="1" t="array" ref="E906">SUMPRODUCT(--ISNUMBER(SEARCH(MID(C906,ROW(INDIRECT("1:"&amp;LEN(C906))),1),全球排名!D904)))</f>
        <v>26</v>
      </c>
      <c r="F906" s="29" t="s">
        <v>11566</v>
      </c>
      <c r="G906" s="29" t="s">
        <v>40</v>
      </c>
      <c r="H906" s="30" t="s">
        <v>11567</v>
      </c>
      <c r="I906" s="30" t="s">
        <v>7183</v>
      </c>
      <c r="J906" s="30" t="s">
        <v>11568</v>
      </c>
      <c r="K906" s="30">
        <v>5</v>
      </c>
      <c r="L906" s="30" t="s">
        <v>11569</v>
      </c>
      <c r="M906" s="38">
        <v>3.9</v>
      </c>
      <c r="N906" s="3" t="s">
        <v>11949</v>
      </c>
      <c r="O906" s="38">
        <v>5.7</v>
      </c>
      <c r="P906" s="3" t="s">
        <v>11949</v>
      </c>
      <c r="Q906" s="38">
        <v>17.1</v>
      </c>
      <c r="R906" s="3" t="s">
        <v>11619</v>
      </c>
      <c r="S906" s="38">
        <v>27.5</v>
      </c>
      <c r="T906" s="3" t="s">
        <v>12268</v>
      </c>
      <c r="U906" s="38">
        <v>42.7</v>
      </c>
      <c r="V906" s="3" t="s">
        <v>11745</v>
      </c>
      <c r="W906" s="38">
        <v>24.2</v>
      </c>
      <c r="X906" s="3" t="s">
        <v>11879</v>
      </c>
      <c r="Y906" s="38">
        <v>1.7</v>
      </c>
      <c r="Z906" s="3" t="s">
        <v>11619</v>
      </c>
      <c r="AA906" s="3">
        <v>11.8</v>
      </c>
      <c r="AB906" s="3" t="s">
        <v>11619</v>
      </c>
      <c r="AC906" s="3">
        <v>1.3</v>
      </c>
      <c r="AD906" s="3" t="s">
        <v>11619</v>
      </c>
      <c r="AE906" s="45" t="s">
        <v>12595</v>
      </c>
    </row>
    <row r="907" ht="29.1" customHeight="1" spans="1:31">
      <c r="A907" s="26" t="s">
        <v>12533</v>
      </c>
      <c r="B907" s="27" t="s">
        <v>615</v>
      </c>
      <c r="C907" s="28" t="s">
        <v>2319</v>
      </c>
      <c r="D907" s="27" t="s">
        <v>615</v>
      </c>
      <c r="E907" s="28" cm="1">
        <f ca="1" t="array" ref="E907">SUMPRODUCT(--ISNUMBER(SEARCH(MID(C907,ROW(INDIRECT("1:"&amp;LEN(C907))),1),全球排名!D905)))</f>
        <v>24</v>
      </c>
      <c r="F907" s="29" t="s">
        <v>11632</v>
      </c>
      <c r="G907" s="29" t="s">
        <v>11633</v>
      </c>
      <c r="H907" s="30" t="s">
        <v>11592</v>
      </c>
      <c r="I907" s="30" t="s">
        <v>11587</v>
      </c>
      <c r="J907" s="30" t="s">
        <v>11568</v>
      </c>
      <c r="K907" s="30">
        <v>2</v>
      </c>
      <c r="L907" s="30" t="s">
        <v>11573</v>
      </c>
      <c r="M907" s="38">
        <v>6.9</v>
      </c>
      <c r="N907" s="3" t="s">
        <v>11949</v>
      </c>
      <c r="O907" s="38">
        <v>2.1</v>
      </c>
      <c r="P907" s="3" t="s">
        <v>11949</v>
      </c>
      <c r="Q907" s="38">
        <v>12.1</v>
      </c>
      <c r="R907" s="3" t="s">
        <v>11619</v>
      </c>
      <c r="S907" s="38">
        <v>41.1</v>
      </c>
      <c r="T907" s="3" t="s">
        <v>11646</v>
      </c>
      <c r="U907" s="38" t="s">
        <v>10137</v>
      </c>
      <c r="V907" s="3" t="s">
        <v>10137</v>
      </c>
      <c r="W907" s="38">
        <v>2.6</v>
      </c>
      <c r="X907" s="3" t="s">
        <v>11619</v>
      </c>
      <c r="Y907" s="38">
        <v>9.7</v>
      </c>
      <c r="Z907" s="3" t="s">
        <v>12658</v>
      </c>
      <c r="AA907" s="3">
        <v>7</v>
      </c>
      <c r="AB907" s="3" t="s">
        <v>11619</v>
      </c>
      <c r="AC907" s="3">
        <v>2.4</v>
      </c>
      <c r="AD907" s="3" t="s">
        <v>11619</v>
      </c>
      <c r="AE907" s="45" t="s">
        <v>12595</v>
      </c>
    </row>
    <row r="908" ht="29.1" customHeight="1" spans="1:31">
      <c r="A908" s="26" t="s">
        <v>12533</v>
      </c>
      <c r="B908" s="27" t="s">
        <v>556</v>
      </c>
      <c r="C908" s="28" t="s">
        <v>12719</v>
      </c>
      <c r="D908" s="27" t="s">
        <v>556</v>
      </c>
      <c r="E908" s="28" cm="1">
        <f ca="1" t="array" ref="E908">SUMPRODUCT(--ISNUMBER(SEARCH(MID(C908,ROW(INDIRECT("1:"&amp;LEN(C908))),1),全球排名!D906)))</f>
        <v>26</v>
      </c>
      <c r="F908" s="29" t="s">
        <v>12260</v>
      </c>
      <c r="G908" s="29" t="s">
        <v>461</v>
      </c>
      <c r="H908" s="30" t="s">
        <v>11571</v>
      </c>
      <c r="I908" s="30" t="s">
        <v>7183</v>
      </c>
      <c r="J908" s="30" t="s">
        <v>11568</v>
      </c>
      <c r="K908" s="30">
        <v>5</v>
      </c>
      <c r="L908" s="30" t="s">
        <v>11573</v>
      </c>
      <c r="M908" s="38">
        <v>9.2</v>
      </c>
      <c r="N908" s="3" t="s">
        <v>11949</v>
      </c>
      <c r="O908" s="38">
        <v>15.2</v>
      </c>
      <c r="P908" s="3" t="s">
        <v>12211</v>
      </c>
      <c r="Q908" s="38">
        <v>37.3</v>
      </c>
      <c r="R908" s="3" t="s">
        <v>12095</v>
      </c>
      <c r="S908" s="38">
        <v>7</v>
      </c>
      <c r="T908" s="3" t="s">
        <v>11619</v>
      </c>
      <c r="U908" s="38">
        <v>2.7</v>
      </c>
      <c r="V908" s="3" t="s">
        <v>11619</v>
      </c>
      <c r="W908" s="38">
        <v>4.5</v>
      </c>
      <c r="X908" s="3" t="s">
        <v>11619</v>
      </c>
      <c r="Y908" s="38">
        <v>13.2</v>
      </c>
      <c r="Z908" s="3" t="s">
        <v>12036</v>
      </c>
      <c r="AA908" s="3">
        <v>8.8</v>
      </c>
      <c r="AB908" s="3" t="s">
        <v>11619</v>
      </c>
      <c r="AC908" s="3">
        <v>2.5</v>
      </c>
      <c r="AD908" s="3" t="s">
        <v>11619</v>
      </c>
      <c r="AE908" s="45" t="s">
        <v>12595</v>
      </c>
    </row>
    <row r="909" ht="29.1" customHeight="1" spans="1:31">
      <c r="A909" s="26" t="s">
        <v>493</v>
      </c>
      <c r="B909" s="27" t="s">
        <v>556</v>
      </c>
      <c r="C909" s="28" t="s">
        <v>651</v>
      </c>
      <c r="D909" s="27" t="s">
        <v>556</v>
      </c>
      <c r="E909" s="28" cm="1">
        <f ca="1" t="array" ref="E909">SUMPRODUCT(--ISNUMBER(SEARCH(MID(C909,ROW(INDIRECT("1:"&amp;LEN(C909))),1),全球排名!D907)))</f>
        <v>16</v>
      </c>
      <c r="F909" s="29" t="s">
        <v>12414</v>
      </c>
      <c r="G909" s="29" t="s">
        <v>624</v>
      </c>
      <c r="H909" s="30" t="s">
        <v>11592</v>
      </c>
      <c r="I909" s="30" t="s">
        <v>11572</v>
      </c>
      <c r="J909" s="30" t="s">
        <v>7220</v>
      </c>
      <c r="K909" s="30">
        <v>4</v>
      </c>
      <c r="L909" s="30" t="s">
        <v>11573</v>
      </c>
      <c r="M909" s="38">
        <v>21.5</v>
      </c>
      <c r="N909" s="3" t="s">
        <v>11966</v>
      </c>
      <c r="O909" s="38">
        <v>13.1</v>
      </c>
      <c r="P909" s="3" t="s">
        <v>11949</v>
      </c>
      <c r="Q909" s="38">
        <v>5</v>
      </c>
      <c r="R909" s="3" t="s">
        <v>11619</v>
      </c>
      <c r="S909" s="38">
        <v>1.9</v>
      </c>
      <c r="T909" s="3" t="s">
        <v>11619</v>
      </c>
      <c r="U909" s="38">
        <v>1.7</v>
      </c>
      <c r="V909" s="3" t="s">
        <v>11619</v>
      </c>
      <c r="W909" s="38">
        <v>5</v>
      </c>
      <c r="X909" s="3" t="s">
        <v>11619</v>
      </c>
      <c r="Y909" s="38">
        <v>28.7</v>
      </c>
      <c r="Z909" s="3" t="s">
        <v>12302</v>
      </c>
      <c r="AA909" s="3">
        <v>13.5</v>
      </c>
      <c r="AB909" s="3" t="s">
        <v>11714</v>
      </c>
      <c r="AC909" s="3">
        <v>2.7</v>
      </c>
      <c r="AD909" s="3" t="s">
        <v>11619</v>
      </c>
      <c r="AE909" s="45" t="s">
        <v>12595</v>
      </c>
    </row>
    <row r="910" ht="29.1" customHeight="1" spans="1:31">
      <c r="A910" s="26" t="s">
        <v>493</v>
      </c>
      <c r="B910" s="27" t="s">
        <v>556</v>
      </c>
      <c r="C910" s="28" t="s">
        <v>12720</v>
      </c>
      <c r="D910" s="27" t="s">
        <v>556</v>
      </c>
      <c r="E910" s="28" cm="1">
        <f ca="1" t="array" ref="E910">SUMPRODUCT(--ISNUMBER(SEARCH(MID(C910,ROW(INDIRECT("1:"&amp;LEN(C910))),1),全球排名!D908)))</f>
        <v>17</v>
      </c>
      <c r="F910" s="29" t="s">
        <v>12370</v>
      </c>
      <c r="G910" s="29" t="s">
        <v>464</v>
      </c>
      <c r="H910" s="30" t="s">
        <v>11592</v>
      </c>
      <c r="I910" s="30" t="s">
        <v>11572</v>
      </c>
      <c r="J910" s="30" t="s">
        <v>7220</v>
      </c>
      <c r="K910" s="30">
        <v>4</v>
      </c>
      <c r="L910" s="30" t="s">
        <v>11573</v>
      </c>
      <c r="M910" s="38">
        <v>18.5</v>
      </c>
      <c r="N910" s="3" t="s">
        <v>12442</v>
      </c>
      <c r="O910" s="38">
        <v>11.7</v>
      </c>
      <c r="P910" s="3" t="s">
        <v>11949</v>
      </c>
      <c r="Q910" s="38">
        <v>8.1</v>
      </c>
      <c r="R910" s="3" t="s">
        <v>11619</v>
      </c>
      <c r="S910" s="38">
        <v>2.7</v>
      </c>
      <c r="T910" s="3" t="s">
        <v>11619</v>
      </c>
      <c r="U910" s="38">
        <v>2.5</v>
      </c>
      <c r="V910" s="3" t="s">
        <v>11619</v>
      </c>
      <c r="W910" s="38">
        <v>5.4</v>
      </c>
      <c r="X910" s="3" t="s">
        <v>11619</v>
      </c>
      <c r="Y910" s="38">
        <v>32.4</v>
      </c>
      <c r="Z910" s="3" t="s">
        <v>12275</v>
      </c>
      <c r="AA910" s="3">
        <v>15.4</v>
      </c>
      <c r="AB910" s="3" t="s">
        <v>11842</v>
      </c>
      <c r="AC910" s="3">
        <v>16.1</v>
      </c>
      <c r="AD910" s="3" t="s">
        <v>12488</v>
      </c>
      <c r="AE910" s="45" t="s">
        <v>12595</v>
      </c>
    </row>
    <row r="911" ht="29.1" customHeight="1" spans="1:31">
      <c r="A911" s="26" t="s">
        <v>493</v>
      </c>
      <c r="B911" s="27" t="s">
        <v>556</v>
      </c>
      <c r="C911" s="28" t="s">
        <v>696</v>
      </c>
      <c r="D911" s="27" t="s">
        <v>556</v>
      </c>
      <c r="E911" s="28" cm="1">
        <f ca="1" t="array" ref="E911">SUMPRODUCT(--ISNUMBER(SEARCH(MID(C911,ROW(INDIRECT("1:"&amp;LEN(C911))),1),全球排名!D909)))</f>
        <v>22</v>
      </c>
      <c r="F911" s="29" t="s">
        <v>11807</v>
      </c>
      <c r="G911" s="29" t="s">
        <v>471</v>
      </c>
      <c r="H911" s="30" t="s">
        <v>11567</v>
      </c>
      <c r="I911" s="30" t="s">
        <v>11587</v>
      </c>
      <c r="J911" s="30" t="s">
        <v>11568</v>
      </c>
      <c r="K911" s="30">
        <v>2</v>
      </c>
      <c r="L911" s="30" t="s">
        <v>12288</v>
      </c>
      <c r="M911" s="38">
        <v>5.9</v>
      </c>
      <c r="N911" s="3" t="s">
        <v>11949</v>
      </c>
      <c r="O911" s="38">
        <v>1.8</v>
      </c>
      <c r="P911" s="3" t="s">
        <v>11949</v>
      </c>
      <c r="Q911" s="38">
        <v>3.3</v>
      </c>
      <c r="R911" s="3" t="s">
        <v>11619</v>
      </c>
      <c r="S911" s="38">
        <v>38.7</v>
      </c>
      <c r="T911" s="3" t="s">
        <v>12286</v>
      </c>
      <c r="U911" s="38">
        <v>9.5</v>
      </c>
      <c r="V911" s="3" t="s">
        <v>11619</v>
      </c>
      <c r="W911" s="38">
        <v>3.5</v>
      </c>
      <c r="X911" s="3" t="s">
        <v>11619</v>
      </c>
      <c r="Y911" s="38">
        <v>12</v>
      </c>
      <c r="Z911" s="3" t="s">
        <v>11906</v>
      </c>
      <c r="AA911" s="3">
        <v>7.9</v>
      </c>
      <c r="AB911" s="3" t="s">
        <v>11619</v>
      </c>
      <c r="AC911" s="3">
        <v>2.3</v>
      </c>
      <c r="AD911" s="3" t="s">
        <v>11619</v>
      </c>
      <c r="AE911" s="45" t="s">
        <v>12595</v>
      </c>
    </row>
    <row r="912" ht="29.1" customHeight="1" spans="1:31">
      <c r="A912" s="26" t="s">
        <v>493</v>
      </c>
      <c r="B912" s="27" t="s">
        <v>556</v>
      </c>
      <c r="C912" s="28" t="s">
        <v>10490</v>
      </c>
      <c r="D912" s="27" t="s">
        <v>556</v>
      </c>
      <c r="E912" s="28" cm="1">
        <f ca="1" t="array" ref="E912">SUMPRODUCT(--ISNUMBER(SEARCH(MID(C912,ROW(INDIRECT("1:"&amp;LEN(C912))),1),全球排名!D910)))</f>
        <v>39</v>
      </c>
      <c r="F912" s="29" t="s">
        <v>12380</v>
      </c>
      <c r="G912" s="29" t="s">
        <v>692</v>
      </c>
      <c r="H912" s="30" t="s">
        <v>11567</v>
      </c>
      <c r="I912" s="30" t="s">
        <v>11587</v>
      </c>
      <c r="J912" s="30" t="s">
        <v>11568</v>
      </c>
      <c r="K912" s="30">
        <v>5</v>
      </c>
      <c r="L912" s="30" t="s">
        <v>11573</v>
      </c>
      <c r="M912" s="38">
        <v>7.4</v>
      </c>
      <c r="N912" s="3" t="s">
        <v>11949</v>
      </c>
      <c r="O912" s="38">
        <v>33.3</v>
      </c>
      <c r="P912" s="3" t="s">
        <v>11920</v>
      </c>
      <c r="Q912" s="38">
        <v>1.6</v>
      </c>
      <c r="R912" s="3" t="s">
        <v>11619</v>
      </c>
      <c r="S912" s="38">
        <v>17.7</v>
      </c>
      <c r="T912" s="3" t="s">
        <v>12519</v>
      </c>
      <c r="U912" s="38">
        <v>1.7</v>
      </c>
      <c r="V912" s="3" t="s">
        <v>11619</v>
      </c>
      <c r="W912" s="38">
        <v>3.3</v>
      </c>
      <c r="X912" s="3" t="s">
        <v>11619</v>
      </c>
      <c r="Y912" s="38">
        <v>1</v>
      </c>
      <c r="Z912" s="3" t="s">
        <v>11619</v>
      </c>
      <c r="AA912" s="3">
        <v>15.7</v>
      </c>
      <c r="AB912" s="3" t="s">
        <v>12487</v>
      </c>
      <c r="AC912" s="3">
        <v>4.1</v>
      </c>
      <c r="AD912" s="3" t="s">
        <v>11619</v>
      </c>
      <c r="AE912" s="45" t="s">
        <v>12595</v>
      </c>
    </row>
    <row r="913" ht="29.1" customHeight="1" spans="1:31">
      <c r="A913" s="26" t="s">
        <v>12533</v>
      </c>
      <c r="B913" s="27" t="s">
        <v>556</v>
      </c>
      <c r="C913" s="28" t="s">
        <v>741</v>
      </c>
      <c r="D913" s="27" t="s">
        <v>556</v>
      </c>
      <c r="E913" s="28" cm="1">
        <f ca="1" t="array" ref="E913">SUMPRODUCT(--ISNUMBER(SEARCH(MID(C913,ROW(INDIRECT("1:"&amp;LEN(C913))),1),全球排名!D911)))</f>
        <v>22</v>
      </c>
      <c r="F913" s="29" t="s">
        <v>11632</v>
      </c>
      <c r="G913" s="29" t="s">
        <v>11633</v>
      </c>
      <c r="H913" s="30" t="s">
        <v>11571</v>
      </c>
      <c r="I913" s="30" t="s">
        <v>7183</v>
      </c>
      <c r="J913" s="30" t="s">
        <v>11568</v>
      </c>
      <c r="K913" s="30">
        <v>2</v>
      </c>
      <c r="L913" s="30" t="s">
        <v>11573</v>
      </c>
      <c r="M913" s="38">
        <v>10.1</v>
      </c>
      <c r="N913" s="3" t="s">
        <v>11949</v>
      </c>
      <c r="O913" s="38">
        <v>4.2</v>
      </c>
      <c r="P913" s="3" t="s">
        <v>11949</v>
      </c>
      <c r="Q913" s="38">
        <v>16</v>
      </c>
      <c r="R913" s="3" t="s">
        <v>11619</v>
      </c>
      <c r="S913" s="38">
        <v>28.8</v>
      </c>
      <c r="T913" s="3" t="s">
        <v>12170</v>
      </c>
      <c r="U913" s="38">
        <v>5</v>
      </c>
      <c r="V913" s="3" t="s">
        <v>11619</v>
      </c>
      <c r="W913" s="38">
        <v>10.6</v>
      </c>
      <c r="X913" s="3" t="s">
        <v>11619</v>
      </c>
      <c r="Y913" s="38">
        <v>2.6</v>
      </c>
      <c r="Z913" s="3" t="s">
        <v>11619</v>
      </c>
      <c r="AA913" s="3">
        <v>8.2</v>
      </c>
      <c r="AB913" s="3" t="s">
        <v>11619</v>
      </c>
      <c r="AC913" s="3">
        <v>1.7</v>
      </c>
      <c r="AD913" s="3" t="s">
        <v>11619</v>
      </c>
      <c r="AE913" s="45" t="s">
        <v>12595</v>
      </c>
    </row>
    <row r="914" ht="29.1" customHeight="1" spans="1:31">
      <c r="A914" s="26" t="s">
        <v>12533</v>
      </c>
      <c r="B914" s="27" t="s">
        <v>556</v>
      </c>
      <c r="C914" s="28" t="s">
        <v>12721</v>
      </c>
      <c r="D914" s="27" t="s">
        <v>556</v>
      </c>
      <c r="E914" s="28" cm="1">
        <f ca="1" t="array" ref="E914">SUMPRODUCT(--ISNUMBER(SEARCH(MID(C914,ROW(INDIRECT("1:"&amp;LEN(C914))),1),全球排名!D912)))</f>
        <v>20</v>
      </c>
      <c r="F914" s="29" t="s">
        <v>11566</v>
      </c>
      <c r="G914" s="29" t="s">
        <v>40</v>
      </c>
      <c r="H914" s="30" t="s">
        <v>11567</v>
      </c>
      <c r="I914" s="30" t="s">
        <v>7183</v>
      </c>
      <c r="J914" s="30" t="s">
        <v>11568</v>
      </c>
      <c r="K914" s="30">
        <v>5</v>
      </c>
      <c r="L914" s="30" t="s">
        <v>11573</v>
      </c>
      <c r="M914" s="38">
        <v>8.3</v>
      </c>
      <c r="N914" s="3" t="s">
        <v>11949</v>
      </c>
      <c r="O914" s="38">
        <v>10.6</v>
      </c>
      <c r="P914" s="3" t="s">
        <v>11949</v>
      </c>
      <c r="Q914" s="38">
        <v>25.7</v>
      </c>
      <c r="R914" s="3" t="s">
        <v>12068</v>
      </c>
      <c r="S914" s="38">
        <v>15.6</v>
      </c>
      <c r="T914" s="3" t="s">
        <v>12086</v>
      </c>
      <c r="U914" s="38">
        <v>6.9</v>
      </c>
      <c r="V914" s="3" t="s">
        <v>11619</v>
      </c>
      <c r="W914" s="38">
        <v>6.8</v>
      </c>
      <c r="X914" s="3" t="s">
        <v>11619</v>
      </c>
      <c r="Y914" s="38">
        <v>2.5</v>
      </c>
      <c r="Z914" s="3" t="s">
        <v>11619</v>
      </c>
      <c r="AA914" s="3">
        <v>21.4</v>
      </c>
      <c r="AB914" s="3" t="s">
        <v>11745</v>
      </c>
      <c r="AC914" s="3">
        <v>8.1</v>
      </c>
      <c r="AD914" s="3" t="s">
        <v>11619</v>
      </c>
      <c r="AE914" s="45" t="s">
        <v>12595</v>
      </c>
    </row>
    <row r="915" ht="29.1" customHeight="1" spans="1:31">
      <c r="A915" s="26" t="s">
        <v>10137</v>
      </c>
      <c r="B915" s="27" t="s">
        <v>556</v>
      </c>
      <c r="C915" s="28" t="s">
        <v>12722</v>
      </c>
      <c r="D915" s="27" t="s">
        <v>556</v>
      </c>
      <c r="E915" s="28" cm="1">
        <f ca="1" t="array" ref="E915">SUMPRODUCT(--ISNUMBER(SEARCH(MID(C915,ROW(INDIRECT("1:"&amp;LEN(C915))),1),全球排名!D913)))</f>
        <v>46</v>
      </c>
      <c r="F915" s="29" t="s">
        <v>12205</v>
      </c>
      <c r="G915" s="29" t="s">
        <v>657</v>
      </c>
      <c r="H915" s="30" t="s">
        <v>11567</v>
      </c>
      <c r="I915" s="30" t="s">
        <v>7183</v>
      </c>
      <c r="J915" s="30" t="s">
        <v>7103</v>
      </c>
      <c r="K915" s="30">
        <v>4</v>
      </c>
      <c r="L915" s="30" t="s">
        <v>11573</v>
      </c>
      <c r="M915" s="38">
        <v>11.6</v>
      </c>
      <c r="N915" s="3" t="s">
        <v>11949</v>
      </c>
      <c r="O915" s="38">
        <v>6.3</v>
      </c>
      <c r="P915" s="3" t="s">
        <v>11949</v>
      </c>
      <c r="Q915" s="38">
        <v>59.9</v>
      </c>
      <c r="R915" s="3" t="s">
        <v>12046</v>
      </c>
      <c r="S915" s="38">
        <v>1.2</v>
      </c>
      <c r="T915" s="3" t="s">
        <v>11619</v>
      </c>
      <c r="U915" s="38">
        <v>17.3</v>
      </c>
      <c r="V915" s="3" t="s">
        <v>12036</v>
      </c>
      <c r="W915" s="38">
        <v>2.7</v>
      </c>
      <c r="X915" s="3" t="s">
        <v>11619</v>
      </c>
      <c r="Y915" s="38">
        <v>1</v>
      </c>
      <c r="Z915" s="3" t="s">
        <v>11619</v>
      </c>
      <c r="AA915" s="3">
        <v>12.6</v>
      </c>
      <c r="AB915" s="3" t="s">
        <v>12270</v>
      </c>
      <c r="AC915" s="3">
        <v>1.6</v>
      </c>
      <c r="AD915" s="3" t="s">
        <v>11619</v>
      </c>
      <c r="AE915" s="45" t="s">
        <v>12595</v>
      </c>
    </row>
    <row r="916" ht="29.1" customHeight="1" spans="1:31">
      <c r="A916" s="26" t="s">
        <v>12533</v>
      </c>
      <c r="B916" s="27" t="s">
        <v>556</v>
      </c>
      <c r="C916" s="28" t="s">
        <v>890</v>
      </c>
      <c r="D916" s="27" t="s">
        <v>556</v>
      </c>
      <c r="E916" s="28" cm="1">
        <f ca="1" t="array" ref="E916">SUMPRODUCT(--ISNUMBER(SEARCH(MID(C916,ROW(INDIRECT("1:"&amp;LEN(C916))),1),全球排名!D914)))</f>
        <v>14</v>
      </c>
      <c r="F916" s="29" t="s">
        <v>11632</v>
      </c>
      <c r="G916" s="29" t="s">
        <v>11633</v>
      </c>
      <c r="H916" s="30" t="s">
        <v>11571</v>
      </c>
      <c r="I916" s="30" t="s">
        <v>11587</v>
      </c>
      <c r="J916" s="30" t="s">
        <v>11568</v>
      </c>
      <c r="K916" s="30">
        <v>3</v>
      </c>
      <c r="L916" s="30" t="s">
        <v>11573</v>
      </c>
      <c r="M916" s="38">
        <v>4</v>
      </c>
      <c r="N916" s="3" t="s">
        <v>11949</v>
      </c>
      <c r="O916" s="38">
        <v>1.5</v>
      </c>
      <c r="P916" s="3" t="s">
        <v>11949</v>
      </c>
      <c r="Q916" s="38">
        <v>26.9</v>
      </c>
      <c r="R916" s="3" t="s">
        <v>12291</v>
      </c>
      <c r="S916" s="38">
        <v>37.9</v>
      </c>
      <c r="T916" s="3" t="s">
        <v>11841</v>
      </c>
      <c r="U916" s="38">
        <v>2.3</v>
      </c>
      <c r="V916" s="3" t="s">
        <v>11619</v>
      </c>
      <c r="W916" s="38">
        <v>3.4</v>
      </c>
      <c r="X916" s="3" t="s">
        <v>11619</v>
      </c>
      <c r="Y916" s="38">
        <v>1.9</v>
      </c>
      <c r="Z916" s="3" t="s">
        <v>11619</v>
      </c>
      <c r="AA916" s="3">
        <v>6.2</v>
      </c>
      <c r="AB916" s="3" t="s">
        <v>11619</v>
      </c>
      <c r="AC916" s="3">
        <v>1.3</v>
      </c>
      <c r="AD916" s="3" t="s">
        <v>11619</v>
      </c>
      <c r="AE916" s="45" t="s">
        <v>12595</v>
      </c>
    </row>
    <row r="917" ht="29.1" customHeight="1" spans="1:31">
      <c r="A917" s="26" t="s">
        <v>12517</v>
      </c>
      <c r="B917" s="27" t="s">
        <v>556</v>
      </c>
      <c r="C917" s="28" t="s">
        <v>1015</v>
      </c>
      <c r="D917" s="27" t="s">
        <v>556</v>
      </c>
      <c r="E917" s="28" cm="1">
        <f ca="1" t="array" ref="E917">SUMPRODUCT(--ISNUMBER(SEARCH(MID(C917,ROW(INDIRECT("1:"&amp;LEN(C917))),1),全球排名!D915)))</f>
        <v>17</v>
      </c>
      <c r="F917" s="29" t="s">
        <v>11705</v>
      </c>
      <c r="G917" s="29" t="s">
        <v>385</v>
      </c>
      <c r="H917" s="30" t="s">
        <v>11567</v>
      </c>
      <c r="I917" s="30" t="s">
        <v>11572</v>
      </c>
      <c r="J917" s="30" t="s">
        <v>11568</v>
      </c>
      <c r="K917" s="30">
        <v>3</v>
      </c>
      <c r="L917" s="30" t="s">
        <v>11569</v>
      </c>
      <c r="M917" s="38">
        <v>2.6</v>
      </c>
      <c r="N917" s="3" t="s">
        <v>11949</v>
      </c>
      <c r="O917" s="38">
        <v>1.9</v>
      </c>
      <c r="P917" s="3" t="s">
        <v>11949</v>
      </c>
      <c r="Q917" s="38">
        <v>94</v>
      </c>
      <c r="R917" s="3" t="s">
        <v>11683</v>
      </c>
      <c r="S917" s="38">
        <v>6.9</v>
      </c>
      <c r="T917" s="3" t="s">
        <v>11619</v>
      </c>
      <c r="U917" s="38">
        <v>4.2</v>
      </c>
      <c r="V917" s="3" t="s">
        <v>11619</v>
      </c>
      <c r="W917" s="38">
        <v>2.7</v>
      </c>
      <c r="X917" s="3" t="s">
        <v>11619</v>
      </c>
      <c r="Y917" s="38">
        <v>1</v>
      </c>
      <c r="Z917" s="3" t="s">
        <v>11619</v>
      </c>
      <c r="AA917" s="3">
        <v>4.2</v>
      </c>
      <c r="AB917" s="3" t="s">
        <v>11619</v>
      </c>
      <c r="AC917" s="3">
        <v>1</v>
      </c>
      <c r="AD917" s="3" t="s">
        <v>11619</v>
      </c>
      <c r="AE917" s="45" t="s">
        <v>12595</v>
      </c>
    </row>
    <row r="918" ht="29.1" customHeight="1" spans="1:31">
      <c r="A918" s="26" t="s">
        <v>12454</v>
      </c>
      <c r="B918" s="27" t="s">
        <v>556</v>
      </c>
      <c r="C918" s="28" t="s">
        <v>1201</v>
      </c>
      <c r="D918" s="27" t="s">
        <v>556</v>
      </c>
      <c r="E918" s="28" cm="1">
        <f ca="1" t="array" ref="E918">SUMPRODUCT(--ISNUMBER(SEARCH(MID(C918,ROW(INDIRECT("1:"&amp;LEN(C918))),1),全球排名!D916)))</f>
        <v>18</v>
      </c>
      <c r="F918" s="29" t="s">
        <v>11663</v>
      </c>
      <c r="G918" s="29" t="s">
        <v>106</v>
      </c>
      <c r="H918" s="30" t="s">
        <v>11567</v>
      </c>
      <c r="I918" s="30" t="s">
        <v>11572</v>
      </c>
      <c r="J918" s="30" t="s">
        <v>11568</v>
      </c>
      <c r="K918" s="30">
        <v>4</v>
      </c>
      <c r="L918" s="30" t="s">
        <v>11573</v>
      </c>
      <c r="M918" s="38">
        <v>7.6</v>
      </c>
      <c r="N918" s="3" t="s">
        <v>11949</v>
      </c>
      <c r="O918" s="38">
        <v>3.1</v>
      </c>
      <c r="P918" s="3" t="s">
        <v>11949</v>
      </c>
      <c r="Q918" s="38">
        <v>56</v>
      </c>
      <c r="R918" s="3" t="s">
        <v>11724</v>
      </c>
      <c r="S918" s="38">
        <v>12.3</v>
      </c>
      <c r="T918" s="3" t="s">
        <v>11768</v>
      </c>
      <c r="U918" s="38">
        <v>5.9</v>
      </c>
      <c r="V918" s="3" t="s">
        <v>11619</v>
      </c>
      <c r="W918" s="38">
        <v>3.4</v>
      </c>
      <c r="X918" s="3" t="s">
        <v>11619</v>
      </c>
      <c r="Y918" s="38">
        <v>3.1</v>
      </c>
      <c r="Z918" s="3" t="s">
        <v>11619</v>
      </c>
      <c r="AA918" s="3">
        <v>8.1</v>
      </c>
      <c r="AB918" s="3" t="s">
        <v>11619</v>
      </c>
      <c r="AC918" s="3">
        <v>1.9</v>
      </c>
      <c r="AD918" s="3" t="s">
        <v>11619</v>
      </c>
      <c r="AE918" s="45" t="s">
        <v>12595</v>
      </c>
    </row>
    <row r="919" ht="29.1" customHeight="1" spans="1:31">
      <c r="A919" s="26" t="s">
        <v>12533</v>
      </c>
      <c r="B919" s="27" t="s">
        <v>556</v>
      </c>
      <c r="C919" s="28" t="s">
        <v>11263</v>
      </c>
      <c r="D919" s="27" t="s">
        <v>556</v>
      </c>
      <c r="E919" s="28" cm="1">
        <f ca="1" t="array" ref="E919">SUMPRODUCT(--ISNUMBER(SEARCH(MID(C919,ROW(INDIRECT("1:"&amp;LEN(C919))),1),全球排名!D917)))</f>
        <v>26</v>
      </c>
      <c r="F919" s="29" t="s">
        <v>11570</v>
      </c>
      <c r="G919" s="29" t="s">
        <v>36</v>
      </c>
      <c r="H919" s="30" t="s">
        <v>11567</v>
      </c>
      <c r="I919" s="30" t="s">
        <v>7183</v>
      </c>
      <c r="J919" s="30" t="s">
        <v>7220</v>
      </c>
      <c r="K919" s="30">
        <v>2</v>
      </c>
      <c r="L919" s="30" t="s">
        <v>11573</v>
      </c>
      <c r="M919" s="38">
        <v>5.5</v>
      </c>
      <c r="N919" s="3" t="s">
        <v>11949</v>
      </c>
      <c r="O919" s="38">
        <v>2.9</v>
      </c>
      <c r="P919" s="3" t="s">
        <v>11949</v>
      </c>
      <c r="Q919" s="38">
        <v>4.5</v>
      </c>
      <c r="R919" s="3" t="s">
        <v>11619</v>
      </c>
      <c r="S919" s="38">
        <v>3.2</v>
      </c>
      <c r="T919" s="3" t="s">
        <v>11619</v>
      </c>
      <c r="U919" s="38">
        <v>60.8</v>
      </c>
      <c r="V919" s="3" t="s">
        <v>12277</v>
      </c>
      <c r="W919" s="38">
        <v>100</v>
      </c>
      <c r="X919" s="3" t="s">
        <v>11615</v>
      </c>
      <c r="Y919" s="38">
        <v>1</v>
      </c>
      <c r="Z919" s="3" t="s">
        <v>11619</v>
      </c>
      <c r="AA919" s="3">
        <v>14</v>
      </c>
      <c r="AB919" s="3" t="s">
        <v>12296</v>
      </c>
      <c r="AC919" s="3">
        <v>1</v>
      </c>
      <c r="AD919" s="3" t="s">
        <v>11619</v>
      </c>
      <c r="AE919" s="45" t="s">
        <v>12595</v>
      </c>
    </row>
    <row r="920" ht="29.1" customHeight="1" spans="1:31">
      <c r="A920" s="26" t="s">
        <v>12533</v>
      </c>
      <c r="B920" s="27" t="s">
        <v>556</v>
      </c>
      <c r="C920" s="28" t="s">
        <v>2973</v>
      </c>
      <c r="D920" s="27" t="s">
        <v>556</v>
      </c>
      <c r="E920" s="28" cm="1">
        <f ca="1" t="array" ref="E920">SUMPRODUCT(--ISNUMBER(SEARCH(MID(C920,ROW(INDIRECT("1:"&amp;LEN(C920))),1),全球排名!D918)))</f>
        <v>21</v>
      </c>
      <c r="F920" s="29" t="s">
        <v>11566</v>
      </c>
      <c r="G920" s="29" t="s">
        <v>40</v>
      </c>
      <c r="H920" s="30" t="s">
        <v>11571</v>
      </c>
      <c r="I920" s="30" t="s">
        <v>11572</v>
      </c>
      <c r="J920" s="30" t="s">
        <v>7220</v>
      </c>
      <c r="K920" s="30">
        <v>5</v>
      </c>
      <c r="L920" s="30" t="s">
        <v>11569</v>
      </c>
      <c r="M920" s="38">
        <v>8.7</v>
      </c>
      <c r="N920" s="3" t="s">
        <v>11949</v>
      </c>
      <c r="O920" s="38">
        <v>29.6</v>
      </c>
      <c r="P920" s="3" t="s">
        <v>11696</v>
      </c>
      <c r="Q920" s="38">
        <v>21.3</v>
      </c>
      <c r="R920" s="3" t="s">
        <v>11638</v>
      </c>
      <c r="S920" s="38">
        <v>8</v>
      </c>
      <c r="T920" s="3" t="s">
        <v>11619</v>
      </c>
      <c r="U920" s="38">
        <v>7.4</v>
      </c>
      <c r="V920" s="3" t="s">
        <v>11619</v>
      </c>
      <c r="W920" s="38">
        <v>3</v>
      </c>
      <c r="X920" s="3" t="s">
        <v>11619</v>
      </c>
      <c r="Y920" s="38">
        <v>1.6</v>
      </c>
      <c r="Z920" s="3" t="s">
        <v>11619</v>
      </c>
      <c r="AA920" s="3">
        <v>13.1</v>
      </c>
      <c r="AB920" s="3" t="s">
        <v>11976</v>
      </c>
      <c r="AC920" s="3">
        <v>2.5</v>
      </c>
      <c r="AD920" s="3" t="s">
        <v>11619</v>
      </c>
      <c r="AE920" s="45" t="s">
        <v>12595</v>
      </c>
    </row>
    <row r="921" ht="29.1" customHeight="1" spans="1:31">
      <c r="A921" s="26" t="s">
        <v>12533</v>
      </c>
      <c r="B921" s="27" t="s">
        <v>556</v>
      </c>
      <c r="C921" s="28" t="s">
        <v>1281</v>
      </c>
      <c r="D921" s="27" t="s">
        <v>556</v>
      </c>
      <c r="E921" s="28" cm="1">
        <f ca="1" t="array" ref="E921">SUMPRODUCT(--ISNUMBER(SEARCH(MID(C921,ROW(INDIRECT("1:"&amp;LEN(C921))),1),全球排名!D919)))</f>
        <v>24</v>
      </c>
      <c r="F921" s="29" t="s">
        <v>12234</v>
      </c>
      <c r="G921" s="29" t="s">
        <v>545</v>
      </c>
      <c r="H921" s="30" t="s">
        <v>11567</v>
      </c>
      <c r="I921" s="30" t="s">
        <v>11587</v>
      </c>
      <c r="J921" s="30" t="s">
        <v>11568</v>
      </c>
      <c r="K921" s="30">
        <v>5</v>
      </c>
      <c r="L921" s="30" t="s">
        <v>11573</v>
      </c>
      <c r="M921" s="38">
        <v>6.4</v>
      </c>
      <c r="N921" s="3" t="s">
        <v>11949</v>
      </c>
      <c r="O921" s="38">
        <v>8.6</v>
      </c>
      <c r="P921" s="3" t="s">
        <v>11949</v>
      </c>
      <c r="Q921" s="38">
        <v>48.8</v>
      </c>
      <c r="R921" s="3" t="s">
        <v>12057</v>
      </c>
      <c r="S921" s="38">
        <v>3.9</v>
      </c>
      <c r="T921" s="3" t="s">
        <v>11619</v>
      </c>
      <c r="U921" s="38">
        <v>10.4</v>
      </c>
      <c r="V921" s="3" t="s">
        <v>11619</v>
      </c>
      <c r="W921" s="38">
        <v>37.1</v>
      </c>
      <c r="X921" s="3" t="s">
        <v>12398</v>
      </c>
      <c r="Y921" s="38">
        <v>13.1</v>
      </c>
      <c r="Z921" s="3" t="s">
        <v>12086</v>
      </c>
      <c r="AA921" s="3">
        <v>8.7</v>
      </c>
      <c r="AB921" s="3" t="s">
        <v>11619</v>
      </c>
      <c r="AC921" s="3">
        <v>1.3</v>
      </c>
      <c r="AD921" s="3" t="s">
        <v>11619</v>
      </c>
      <c r="AE921" s="45" t="s">
        <v>12595</v>
      </c>
    </row>
    <row r="922" ht="29.1" customHeight="1" spans="1:31">
      <c r="A922" s="26" t="s">
        <v>12533</v>
      </c>
      <c r="B922" s="27" t="s">
        <v>556</v>
      </c>
      <c r="C922" s="28" t="s">
        <v>1320</v>
      </c>
      <c r="D922" s="27" t="s">
        <v>556</v>
      </c>
      <c r="E922" s="28" cm="1">
        <f ca="1" t="array" ref="E922">SUMPRODUCT(--ISNUMBER(SEARCH(MID(C922,ROW(INDIRECT("1:"&amp;LEN(C922))),1),全球排名!D920)))</f>
        <v>27</v>
      </c>
      <c r="F922" s="29" t="s">
        <v>11807</v>
      </c>
      <c r="G922" s="29" t="s">
        <v>471</v>
      </c>
      <c r="H922" s="30" t="s">
        <v>11567</v>
      </c>
      <c r="I922" s="30" t="s">
        <v>7183</v>
      </c>
      <c r="J922" s="30" t="s">
        <v>11568</v>
      </c>
      <c r="K922" s="30">
        <v>3</v>
      </c>
      <c r="L922" s="30" t="s">
        <v>11573</v>
      </c>
      <c r="M922" s="38">
        <v>13</v>
      </c>
      <c r="N922" s="3" t="s">
        <v>11949</v>
      </c>
      <c r="O922" s="38">
        <v>26.2</v>
      </c>
      <c r="P922" s="3" t="s">
        <v>12398</v>
      </c>
      <c r="Q922" s="38">
        <v>18.2</v>
      </c>
      <c r="R922" s="3" t="s">
        <v>11619</v>
      </c>
      <c r="S922" s="38">
        <v>5.2</v>
      </c>
      <c r="T922" s="3" t="s">
        <v>11619</v>
      </c>
      <c r="U922" s="38">
        <v>4.5</v>
      </c>
      <c r="V922" s="3" t="s">
        <v>11619</v>
      </c>
      <c r="W922" s="38">
        <v>3.9</v>
      </c>
      <c r="X922" s="3" t="s">
        <v>11619</v>
      </c>
      <c r="Y922" s="38">
        <v>1.1</v>
      </c>
      <c r="Z922" s="3" t="s">
        <v>11619</v>
      </c>
      <c r="AA922" s="3">
        <v>4.2</v>
      </c>
      <c r="AB922" s="3" t="s">
        <v>11619</v>
      </c>
      <c r="AC922" s="3">
        <v>8.3</v>
      </c>
      <c r="AD922" s="3" t="s">
        <v>11619</v>
      </c>
      <c r="AE922" s="45" t="s">
        <v>12595</v>
      </c>
    </row>
    <row r="923" ht="29.1" customHeight="1" spans="1:31">
      <c r="A923" s="26" t="s">
        <v>12454</v>
      </c>
      <c r="B923" s="27" t="s">
        <v>556</v>
      </c>
      <c r="C923" s="28" t="s">
        <v>12723</v>
      </c>
      <c r="D923" s="27" t="s">
        <v>556</v>
      </c>
      <c r="E923" s="28" cm="1">
        <f ca="1" t="array" ref="E923">SUMPRODUCT(--ISNUMBER(SEARCH(MID(C923,ROW(INDIRECT("1:"&amp;LEN(C923))),1),全球排名!D921)))</f>
        <v>52</v>
      </c>
      <c r="F923" s="29" t="s">
        <v>12633</v>
      </c>
      <c r="G923" s="29" t="s">
        <v>1618</v>
      </c>
      <c r="H923" s="30" t="s">
        <v>11567</v>
      </c>
      <c r="I923" s="30" t="s">
        <v>7183</v>
      </c>
      <c r="J923" s="30" t="s">
        <v>11568</v>
      </c>
      <c r="K923" s="30">
        <v>5</v>
      </c>
      <c r="L923" s="30" t="s">
        <v>11573</v>
      </c>
      <c r="M923" s="38">
        <v>6.6</v>
      </c>
      <c r="N923" s="3" t="s">
        <v>11949</v>
      </c>
      <c r="O923" s="38">
        <v>12.1</v>
      </c>
      <c r="P923" s="3" t="s">
        <v>11949</v>
      </c>
      <c r="Q923" s="38">
        <v>63.3</v>
      </c>
      <c r="R923" s="3" t="s">
        <v>362</v>
      </c>
      <c r="S923" s="38">
        <v>1.3</v>
      </c>
      <c r="T923" s="3" t="s">
        <v>11619</v>
      </c>
      <c r="U923" s="38">
        <v>1.8</v>
      </c>
      <c r="V923" s="3" t="s">
        <v>11619</v>
      </c>
      <c r="W923" s="38">
        <v>24</v>
      </c>
      <c r="X923" s="3" t="s">
        <v>11927</v>
      </c>
      <c r="Y923" s="38">
        <v>1</v>
      </c>
      <c r="Z923" s="3" t="s">
        <v>11619</v>
      </c>
      <c r="AA923" s="3">
        <v>10.2</v>
      </c>
      <c r="AB923" s="3" t="s">
        <v>11619</v>
      </c>
      <c r="AC923" s="3" t="s">
        <v>10137</v>
      </c>
      <c r="AD923" s="3" t="s">
        <v>10137</v>
      </c>
      <c r="AE923" s="45" t="s">
        <v>12595</v>
      </c>
    </row>
    <row r="924" ht="29.1" customHeight="1" spans="1:31">
      <c r="A924" s="26" t="s">
        <v>12533</v>
      </c>
      <c r="B924" s="27" t="s">
        <v>556</v>
      </c>
      <c r="C924" s="28" t="s">
        <v>3108</v>
      </c>
      <c r="D924" s="27" t="s">
        <v>556</v>
      </c>
      <c r="E924" s="28" cm="1">
        <f ca="1" t="array" ref="E924">SUMPRODUCT(--ISNUMBER(SEARCH(MID(C924,ROW(INDIRECT("1:"&amp;LEN(C924))),1),全球排名!D922)))</f>
        <v>24</v>
      </c>
      <c r="F924" s="29" t="s">
        <v>12260</v>
      </c>
      <c r="G924" s="29" t="s">
        <v>461</v>
      </c>
      <c r="H924" s="30" t="s">
        <v>11571</v>
      </c>
      <c r="I924" s="30" t="s">
        <v>11572</v>
      </c>
      <c r="J924" s="30" t="s">
        <v>7220</v>
      </c>
      <c r="K924" s="30">
        <v>4</v>
      </c>
      <c r="L924" s="30" t="s">
        <v>11573</v>
      </c>
      <c r="M924" s="38">
        <v>7.5</v>
      </c>
      <c r="N924" s="3" t="s">
        <v>11949</v>
      </c>
      <c r="O924" s="38">
        <v>3</v>
      </c>
      <c r="P924" s="3" t="s">
        <v>11949</v>
      </c>
      <c r="Q924" s="38">
        <v>48.7</v>
      </c>
      <c r="R924" s="3" t="s">
        <v>11792</v>
      </c>
      <c r="S924" s="38">
        <v>4.8</v>
      </c>
      <c r="T924" s="3" t="s">
        <v>11619</v>
      </c>
      <c r="U924" s="38">
        <v>3.4</v>
      </c>
      <c r="V924" s="3" t="s">
        <v>11619</v>
      </c>
      <c r="W924" s="38">
        <v>4.8</v>
      </c>
      <c r="X924" s="3" t="s">
        <v>11619</v>
      </c>
      <c r="Y924" s="38">
        <v>51.1</v>
      </c>
      <c r="Z924" s="3" t="s">
        <v>12155</v>
      </c>
      <c r="AA924" s="3">
        <v>8.2</v>
      </c>
      <c r="AB924" s="3" t="s">
        <v>11619</v>
      </c>
      <c r="AC924" s="3">
        <v>2</v>
      </c>
      <c r="AD924" s="3" t="s">
        <v>11619</v>
      </c>
      <c r="AE924" s="45" t="s">
        <v>12595</v>
      </c>
    </row>
    <row r="925" ht="29.1" customHeight="1" spans="1:31">
      <c r="A925" s="26" t="s">
        <v>12533</v>
      </c>
      <c r="B925" s="27" t="s">
        <v>556</v>
      </c>
      <c r="C925" s="28" t="s">
        <v>12724</v>
      </c>
      <c r="D925" s="27" t="s">
        <v>556</v>
      </c>
      <c r="E925" s="28" cm="1">
        <f ca="1" t="array" ref="E925">SUMPRODUCT(--ISNUMBER(SEARCH(MID(C925,ROW(INDIRECT("1:"&amp;LEN(C925))),1),全球排名!D923)))</f>
        <v>25</v>
      </c>
      <c r="F925" s="29" t="s">
        <v>12019</v>
      </c>
      <c r="G925" s="29" t="s">
        <v>653</v>
      </c>
      <c r="H925" s="30" t="s">
        <v>11571</v>
      </c>
      <c r="I925" s="30" t="s">
        <v>11572</v>
      </c>
      <c r="J925" s="30" t="s">
        <v>7103</v>
      </c>
      <c r="K925" s="30">
        <v>2</v>
      </c>
      <c r="L925" s="30" t="s">
        <v>11573</v>
      </c>
      <c r="M925" s="38">
        <v>10.4</v>
      </c>
      <c r="N925" s="3" t="s">
        <v>11949</v>
      </c>
      <c r="O925" s="38">
        <v>3.7</v>
      </c>
      <c r="P925" s="3" t="s">
        <v>11949</v>
      </c>
      <c r="Q925" s="38">
        <v>21.9</v>
      </c>
      <c r="R925" s="3" t="s">
        <v>12063</v>
      </c>
      <c r="S925" s="38">
        <v>2</v>
      </c>
      <c r="T925" s="3" t="s">
        <v>11619</v>
      </c>
      <c r="U925" s="38">
        <v>98.2</v>
      </c>
      <c r="V925" s="3" t="s">
        <v>2228</v>
      </c>
      <c r="W925" s="38">
        <v>5.2</v>
      </c>
      <c r="X925" s="3" t="s">
        <v>11619</v>
      </c>
      <c r="Y925" s="38">
        <v>1</v>
      </c>
      <c r="Z925" s="3" t="s">
        <v>11619</v>
      </c>
      <c r="AA925" s="3">
        <v>8.2</v>
      </c>
      <c r="AB925" s="3" t="s">
        <v>11619</v>
      </c>
      <c r="AC925" s="3">
        <v>1</v>
      </c>
      <c r="AD925" s="3" t="s">
        <v>11619</v>
      </c>
      <c r="AE925" s="45" t="s">
        <v>12595</v>
      </c>
    </row>
    <row r="926" ht="29.1" customHeight="1" spans="1:31">
      <c r="A926" s="26" t="s">
        <v>12533</v>
      </c>
      <c r="B926" s="27" t="s">
        <v>556</v>
      </c>
      <c r="C926" s="28" t="s">
        <v>12725</v>
      </c>
      <c r="D926" s="27" t="s">
        <v>556</v>
      </c>
      <c r="E926" s="28" cm="1">
        <f ca="1" t="array" ref="E926">SUMPRODUCT(--ISNUMBER(SEARCH(MID(C926,ROW(INDIRECT("1:"&amp;LEN(C926))),1),全球排名!D924)))</f>
        <v>26</v>
      </c>
      <c r="F926" s="29" t="s">
        <v>12196</v>
      </c>
      <c r="G926" s="29" t="s">
        <v>668</v>
      </c>
      <c r="H926" s="30" t="s">
        <v>11624</v>
      </c>
      <c r="I926" s="30" t="s">
        <v>7183</v>
      </c>
      <c r="J926" s="30" t="s">
        <v>7220</v>
      </c>
      <c r="K926" s="30">
        <v>3</v>
      </c>
      <c r="L926" s="30" t="s">
        <v>11569</v>
      </c>
      <c r="M926" s="38">
        <v>4.5</v>
      </c>
      <c r="N926" s="3" t="s">
        <v>11949</v>
      </c>
      <c r="O926" s="38">
        <v>13.8</v>
      </c>
      <c r="P926" s="3" t="s">
        <v>11864</v>
      </c>
      <c r="Q926" s="38">
        <v>24.9</v>
      </c>
      <c r="R926" s="3" t="s">
        <v>12189</v>
      </c>
      <c r="S926" s="38">
        <v>2.6</v>
      </c>
      <c r="T926" s="3" t="s">
        <v>11619</v>
      </c>
      <c r="U926" s="38">
        <v>84.2</v>
      </c>
      <c r="V926" s="3" t="s">
        <v>1677</v>
      </c>
      <c r="W926" s="38">
        <v>21.9</v>
      </c>
      <c r="X926" s="3" t="s">
        <v>12136</v>
      </c>
      <c r="Y926" s="38">
        <v>1</v>
      </c>
      <c r="Z926" s="3" t="s">
        <v>11619</v>
      </c>
      <c r="AA926" s="3">
        <v>8</v>
      </c>
      <c r="AB926" s="3" t="s">
        <v>11619</v>
      </c>
      <c r="AC926" s="3">
        <v>1</v>
      </c>
      <c r="AD926" s="3" t="s">
        <v>11619</v>
      </c>
      <c r="AE926" s="45" t="s">
        <v>12595</v>
      </c>
    </row>
    <row r="927" ht="29.1" customHeight="1" spans="1:31">
      <c r="A927" s="26" t="s">
        <v>493</v>
      </c>
      <c r="B927" s="27" t="s">
        <v>556</v>
      </c>
      <c r="C927" s="28" t="s">
        <v>2640</v>
      </c>
      <c r="D927" s="27" t="s">
        <v>556</v>
      </c>
      <c r="E927" s="28" cm="1">
        <f ca="1" t="array" ref="E927">SUMPRODUCT(--ISNUMBER(SEARCH(MID(C927,ROW(INDIRECT("1:"&amp;LEN(C927))),1),全球排名!D925)))</f>
        <v>22</v>
      </c>
      <c r="F927" s="29" t="s">
        <v>11632</v>
      </c>
      <c r="G927" s="29" t="s">
        <v>11633</v>
      </c>
      <c r="H927" s="30" t="s">
        <v>11571</v>
      </c>
      <c r="I927" s="30" t="s">
        <v>11572</v>
      </c>
      <c r="J927" s="30" t="s">
        <v>11568</v>
      </c>
      <c r="K927" s="30">
        <v>3</v>
      </c>
      <c r="L927" s="30" t="s">
        <v>11573</v>
      </c>
      <c r="M927" s="38">
        <v>5.5</v>
      </c>
      <c r="N927" s="3" t="s">
        <v>11949</v>
      </c>
      <c r="O927" s="38">
        <v>1.9</v>
      </c>
      <c r="P927" s="3" t="s">
        <v>11949</v>
      </c>
      <c r="Q927" s="38">
        <v>9.9</v>
      </c>
      <c r="R927" s="3" t="s">
        <v>11619</v>
      </c>
      <c r="S927" s="38">
        <v>40.5</v>
      </c>
      <c r="T927" s="3" t="s">
        <v>11741</v>
      </c>
      <c r="U927" s="38">
        <v>3.3</v>
      </c>
      <c r="V927" s="3" t="s">
        <v>11619</v>
      </c>
      <c r="W927" s="38">
        <v>2</v>
      </c>
      <c r="X927" s="3" t="s">
        <v>11619</v>
      </c>
      <c r="Y927" s="38">
        <v>9.4</v>
      </c>
      <c r="Z927" s="3" t="s">
        <v>12362</v>
      </c>
      <c r="AA927" s="3">
        <v>5.9</v>
      </c>
      <c r="AB927" s="3" t="s">
        <v>11619</v>
      </c>
      <c r="AC927" s="3">
        <v>4.9</v>
      </c>
      <c r="AD927" s="3" t="s">
        <v>11619</v>
      </c>
      <c r="AE927" s="45" t="s">
        <v>12595</v>
      </c>
    </row>
    <row r="928" ht="29.1" customHeight="1" spans="1:31">
      <c r="A928" s="26" t="s">
        <v>12446</v>
      </c>
      <c r="B928" s="27" t="s">
        <v>556</v>
      </c>
      <c r="C928" s="28" t="s">
        <v>1385</v>
      </c>
      <c r="D928" s="27" t="s">
        <v>556</v>
      </c>
      <c r="E928" s="28" cm="1">
        <f ca="1" t="array" ref="E928">SUMPRODUCT(--ISNUMBER(SEARCH(MID(C928,ROW(INDIRECT("1:"&amp;LEN(C928))),1),全球排名!D926)))</f>
        <v>14</v>
      </c>
      <c r="F928" s="29" t="s">
        <v>11663</v>
      </c>
      <c r="G928" s="29" t="s">
        <v>106</v>
      </c>
      <c r="H928" s="30" t="s">
        <v>11571</v>
      </c>
      <c r="I928" s="30" t="s">
        <v>11572</v>
      </c>
      <c r="J928" s="30" t="s">
        <v>11568</v>
      </c>
      <c r="K928" s="30">
        <v>4</v>
      </c>
      <c r="L928" s="30" t="s">
        <v>11573</v>
      </c>
      <c r="M928" s="38">
        <v>8.9</v>
      </c>
      <c r="N928" s="3" t="s">
        <v>11949</v>
      </c>
      <c r="O928" s="38">
        <v>3.9</v>
      </c>
      <c r="P928" s="3" t="s">
        <v>11949</v>
      </c>
      <c r="Q928" s="38">
        <v>62.1</v>
      </c>
      <c r="R928" s="3" t="s">
        <v>11687</v>
      </c>
      <c r="S928" s="38">
        <v>8.4</v>
      </c>
      <c r="T928" s="3" t="s">
        <v>11619</v>
      </c>
      <c r="U928" s="38">
        <v>5.6</v>
      </c>
      <c r="V928" s="3" t="s">
        <v>11619</v>
      </c>
      <c r="W928" s="38">
        <v>6.3</v>
      </c>
      <c r="X928" s="3" t="s">
        <v>11619</v>
      </c>
      <c r="Y928" s="38">
        <v>3.6</v>
      </c>
      <c r="Z928" s="3" t="s">
        <v>11619</v>
      </c>
      <c r="AA928" s="3">
        <v>8.2</v>
      </c>
      <c r="AB928" s="3" t="s">
        <v>11619</v>
      </c>
      <c r="AC928" s="3">
        <v>1.6</v>
      </c>
      <c r="AD928" s="3" t="s">
        <v>11619</v>
      </c>
      <c r="AE928" s="45" t="s">
        <v>12595</v>
      </c>
    </row>
    <row r="929" ht="29.1" customHeight="1" spans="1:31">
      <c r="A929" s="26" t="s">
        <v>12533</v>
      </c>
      <c r="B929" s="27" t="s">
        <v>556</v>
      </c>
      <c r="C929" s="28" t="s">
        <v>12726</v>
      </c>
      <c r="D929" s="27" t="s">
        <v>556</v>
      </c>
      <c r="E929" s="28" cm="1">
        <f ca="1" t="array" ref="E929">SUMPRODUCT(--ISNUMBER(SEARCH(MID(C929,ROW(INDIRECT("1:"&amp;LEN(C929))),1),全球排名!D927)))</f>
        <v>38</v>
      </c>
      <c r="F929" s="29" t="s">
        <v>12690</v>
      </c>
      <c r="G929" s="29" t="s">
        <v>1709</v>
      </c>
      <c r="H929" s="30" t="s">
        <v>11571</v>
      </c>
      <c r="I929" s="30" t="s">
        <v>11572</v>
      </c>
      <c r="J929" s="30" t="s">
        <v>7103</v>
      </c>
      <c r="K929" s="30">
        <v>4</v>
      </c>
      <c r="L929" s="30" t="s">
        <v>11569</v>
      </c>
      <c r="M929" s="38">
        <v>16.8</v>
      </c>
      <c r="N929" s="3" t="s">
        <v>12222</v>
      </c>
      <c r="O929" s="38">
        <v>28.7</v>
      </c>
      <c r="P929" s="3" t="s">
        <v>11645</v>
      </c>
      <c r="Q929" s="38">
        <v>10.5</v>
      </c>
      <c r="R929" s="3" t="s">
        <v>11619</v>
      </c>
      <c r="S929" s="38">
        <v>1.3</v>
      </c>
      <c r="T929" s="3" t="s">
        <v>11619</v>
      </c>
      <c r="U929" s="38">
        <v>16.9</v>
      </c>
      <c r="V929" s="3" t="s">
        <v>12133</v>
      </c>
      <c r="W929" s="38">
        <v>1.6</v>
      </c>
      <c r="X929" s="3" t="s">
        <v>11619</v>
      </c>
      <c r="Y929" s="38">
        <v>1.1</v>
      </c>
      <c r="Z929" s="3" t="s">
        <v>11619</v>
      </c>
      <c r="AA929" s="3">
        <v>15.5</v>
      </c>
      <c r="AB929" s="3" t="s">
        <v>11853</v>
      </c>
      <c r="AC929" s="3">
        <v>1.2</v>
      </c>
      <c r="AD929" s="3" t="s">
        <v>11619</v>
      </c>
      <c r="AE929" s="45" t="s">
        <v>12595</v>
      </c>
    </row>
    <row r="930" ht="29.1" customHeight="1" spans="1:31">
      <c r="A930" s="26" t="s">
        <v>12533</v>
      </c>
      <c r="B930" s="27" t="s">
        <v>556</v>
      </c>
      <c r="C930" s="28" t="s">
        <v>1442</v>
      </c>
      <c r="D930" s="27" t="s">
        <v>556</v>
      </c>
      <c r="E930" s="28" cm="1">
        <f ca="1" t="array" ref="E930">SUMPRODUCT(--ISNUMBER(SEARCH(MID(C930,ROW(INDIRECT("1:"&amp;LEN(C930))),1),全球排名!D928)))</f>
        <v>23</v>
      </c>
      <c r="F930" s="29" t="s">
        <v>12168</v>
      </c>
      <c r="G930" s="29" t="s">
        <v>497</v>
      </c>
      <c r="H930" s="30" t="s">
        <v>11592</v>
      </c>
      <c r="I930" s="30" t="s">
        <v>11572</v>
      </c>
      <c r="J930" s="30" t="s">
        <v>7220</v>
      </c>
      <c r="K930" s="30">
        <v>4</v>
      </c>
      <c r="L930" s="30" t="s">
        <v>11573</v>
      </c>
      <c r="M930" s="38">
        <v>20.1</v>
      </c>
      <c r="N930" s="3" t="s">
        <v>12069</v>
      </c>
      <c r="O930" s="38">
        <v>7.1</v>
      </c>
      <c r="P930" s="3" t="s">
        <v>11949</v>
      </c>
      <c r="Q930" s="38">
        <v>16.4</v>
      </c>
      <c r="R930" s="3" t="s">
        <v>11619</v>
      </c>
      <c r="S930" s="38">
        <v>3.2</v>
      </c>
      <c r="T930" s="3" t="s">
        <v>11619</v>
      </c>
      <c r="U930" s="38">
        <v>4.9</v>
      </c>
      <c r="V930" s="3" t="s">
        <v>11619</v>
      </c>
      <c r="W930" s="38">
        <v>1.9</v>
      </c>
      <c r="X930" s="3" t="s">
        <v>11619</v>
      </c>
      <c r="Y930" s="38">
        <v>4</v>
      </c>
      <c r="Z930" s="3" t="s">
        <v>11619</v>
      </c>
      <c r="AA930" s="3">
        <v>7.7</v>
      </c>
      <c r="AB930" s="3" t="s">
        <v>11619</v>
      </c>
      <c r="AC930" s="3">
        <v>42.6</v>
      </c>
      <c r="AD930" s="3" t="s">
        <v>11868</v>
      </c>
      <c r="AE930" s="45" t="s">
        <v>12595</v>
      </c>
    </row>
    <row r="931" ht="29.1" customHeight="1" spans="1:31">
      <c r="A931" s="26" t="s">
        <v>12533</v>
      </c>
      <c r="B931" s="27" t="s">
        <v>556</v>
      </c>
      <c r="C931" s="28" t="s">
        <v>12727</v>
      </c>
      <c r="D931" s="27" t="s">
        <v>556</v>
      </c>
      <c r="E931" s="28" cm="1">
        <f ca="1" t="array" ref="E931">SUMPRODUCT(--ISNUMBER(SEARCH(MID(C931,ROW(INDIRECT("1:"&amp;LEN(C931))),1),全球排名!D929)))</f>
        <v>29</v>
      </c>
      <c r="F931" s="29" t="s">
        <v>12525</v>
      </c>
      <c r="G931" s="29" t="s">
        <v>647</v>
      </c>
      <c r="H931" s="30" t="s">
        <v>11624</v>
      </c>
      <c r="I931" s="30" t="s">
        <v>11587</v>
      </c>
      <c r="J931" s="30" t="s">
        <v>11568</v>
      </c>
      <c r="K931" s="30">
        <v>3</v>
      </c>
      <c r="L931" s="30" t="s">
        <v>11569</v>
      </c>
      <c r="M931" s="38">
        <v>8</v>
      </c>
      <c r="N931" s="3" t="s">
        <v>11949</v>
      </c>
      <c r="O931" s="38">
        <v>19.5</v>
      </c>
      <c r="P931" s="3" t="s">
        <v>12005</v>
      </c>
      <c r="Q931" s="38">
        <v>10.7</v>
      </c>
      <c r="R931" s="3" t="s">
        <v>11619</v>
      </c>
      <c r="S931" s="38">
        <v>4.5</v>
      </c>
      <c r="T931" s="3" t="s">
        <v>11619</v>
      </c>
      <c r="U931" s="38">
        <v>42.1</v>
      </c>
      <c r="V931" s="3" t="s">
        <v>11788</v>
      </c>
      <c r="W931" s="38">
        <v>39.9</v>
      </c>
      <c r="X931" s="3" t="s">
        <v>12343</v>
      </c>
      <c r="Y931" s="38">
        <v>1</v>
      </c>
      <c r="Z931" s="3" t="s">
        <v>11619</v>
      </c>
      <c r="AA931" s="3">
        <v>11.7</v>
      </c>
      <c r="AB931" s="3" t="s">
        <v>11619</v>
      </c>
      <c r="AC931" s="3">
        <v>1</v>
      </c>
      <c r="AD931" s="3" t="s">
        <v>11619</v>
      </c>
      <c r="AE931" s="45" t="s">
        <v>12595</v>
      </c>
    </row>
    <row r="932" ht="29.1" customHeight="1" spans="1:31">
      <c r="A932" s="26" t="s">
        <v>12533</v>
      </c>
      <c r="B932" s="27" t="s">
        <v>556</v>
      </c>
      <c r="C932" s="28" t="s">
        <v>1449</v>
      </c>
      <c r="D932" s="27" t="s">
        <v>556</v>
      </c>
      <c r="E932" s="28" cm="1">
        <f ca="1" t="array" ref="E932">SUMPRODUCT(--ISNUMBER(SEARCH(MID(C932,ROW(INDIRECT("1:"&amp;LEN(C932))),1),全球排名!D930)))</f>
        <v>14</v>
      </c>
      <c r="F932" s="29" t="s">
        <v>12019</v>
      </c>
      <c r="G932" s="29" t="s">
        <v>653</v>
      </c>
      <c r="H932" s="30" t="s">
        <v>11592</v>
      </c>
      <c r="I932" s="30" t="s">
        <v>11572</v>
      </c>
      <c r="J932" s="30" t="s">
        <v>7220</v>
      </c>
      <c r="K932" s="30">
        <v>2</v>
      </c>
      <c r="L932" s="30" t="s">
        <v>11573</v>
      </c>
      <c r="M932" s="38">
        <v>7.2</v>
      </c>
      <c r="N932" s="3" t="s">
        <v>11949</v>
      </c>
      <c r="O932" s="38">
        <v>2.9</v>
      </c>
      <c r="P932" s="3" t="s">
        <v>11949</v>
      </c>
      <c r="Q932" s="38">
        <v>30.6</v>
      </c>
      <c r="R932" s="3" t="s">
        <v>12357</v>
      </c>
      <c r="S932" s="38">
        <v>1.6</v>
      </c>
      <c r="T932" s="3" t="s">
        <v>11619</v>
      </c>
      <c r="U932" s="38">
        <v>98.4</v>
      </c>
      <c r="V932" s="3" t="s">
        <v>11671</v>
      </c>
      <c r="W932" s="38">
        <v>8.6</v>
      </c>
      <c r="X932" s="3" t="s">
        <v>11619</v>
      </c>
      <c r="Y932" s="38">
        <v>8.2</v>
      </c>
      <c r="Z932" s="3" t="s">
        <v>11619</v>
      </c>
      <c r="AA932" s="3">
        <v>8.8</v>
      </c>
      <c r="AB932" s="3" t="s">
        <v>11619</v>
      </c>
      <c r="AC932" s="3">
        <v>1.5</v>
      </c>
      <c r="AD932" s="3" t="s">
        <v>11619</v>
      </c>
      <c r="AE932" s="45" t="s">
        <v>12595</v>
      </c>
    </row>
    <row r="933" ht="29.1" customHeight="1" spans="1:31">
      <c r="A933" s="26" t="s">
        <v>12533</v>
      </c>
      <c r="B933" s="27" t="s">
        <v>556</v>
      </c>
      <c r="C933" s="28" t="s">
        <v>1463</v>
      </c>
      <c r="D933" s="27" t="s">
        <v>556</v>
      </c>
      <c r="E933" s="28" cm="1">
        <f ca="1" t="array" ref="E933">SUMPRODUCT(--ISNUMBER(SEARCH(MID(C933,ROW(INDIRECT("1:"&amp;LEN(C933))),1),全球排名!D931)))</f>
        <v>18</v>
      </c>
      <c r="F933" s="29" t="s">
        <v>12084</v>
      </c>
      <c r="G933" s="29" t="s">
        <v>366</v>
      </c>
      <c r="H933" s="30" t="s">
        <v>11567</v>
      </c>
      <c r="I933" s="30" t="s">
        <v>7183</v>
      </c>
      <c r="J933" s="30" t="s">
        <v>11568</v>
      </c>
      <c r="K933" s="30">
        <v>5</v>
      </c>
      <c r="L933" s="30" t="s">
        <v>11573</v>
      </c>
      <c r="M933" s="38">
        <v>6.7</v>
      </c>
      <c r="N933" s="3" t="s">
        <v>11949</v>
      </c>
      <c r="O933" s="38">
        <v>9.5</v>
      </c>
      <c r="P933" s="3" t="s">
        <v>11949</v>
      </c>
      <c r="Q933" s="38">
        <v>13.6</v>
      </c>
      <c r="R933" s="3" t="s">
        <v>11619</v>
      </c>
      <c r="S933" s="38">
        <v>16.5</v>
      </c>
      <c r="T933" s="3" t="s">
        <v>12158</v>
      </c>
      <c r="U933" s="38" t="s">
        <v>10137</v>
      </c>
      <c r="V933" s="3" t="s">
        <v>10137</v>
      </c>
      <c r="W933" s="38">
        <v>35.8</v>
      </c>
      <c r="X933" s="3" t="s">
        <v>12215</v>
      </c>
      <c r="Y933" s="38">
        <v>11.6</v>
      </c>
      <c r="Z933" s="3" t="s">
        <v>11752</v>
      </c>
      <c r="AA933" s="3">
        <v>19.6</v>
      </c>
      <c r="AB933" s="3" t="s">
        <v>12038</v>
      </c>
      <c r="AC933" s="3">
        <v>6.5</v>
      </c>
      <c r="AD933" s="3" t="s">
        <v>11619</v>
      </c>
      <c r="AE933" s="45" t="s">
        <v>12595</v>
      </c>
    </row>
    <row r="934" ht="29.1" customHeight="1" spans="1:31">
      <c r="A934" s="26" t="s">
        <v>12533</v>
      </c>
      <c r="B934" s="27" t="s">
        <v>556</v>
      </c>
      <c r="C934" s="28" t="s">
        <v>6957</v>
      </c>
      <c r="D934" s="27" t="s">
        <v>556</v>
      </c>
      <c r="E934" s="28" cm="1">
        <f ca="1" t="array" ref="E934">SUMPRODUCT(--ISNUMBER(SEARCH(MID(C934,ROW(INDIRECT("1:"&amp;LEN(C934))),1),全球排名!D932)))</f>
        <v>23</v>
      </c>
      <c r="F934" s="29" t="s">
        <v>12657</v>
      </c>
      <c r="G934" s="29" t="s">
        <v>1465</v>
      </c>
      <c r="H934" s="30" t="s">
        <v>11567</v>
      </c>
      <c r="I934" s="30" t="s">
        <v>11720</v>
      </c>
      <c r="J934" s="30" t="s">
        <v>10137</v>
      </c>
      <c r="K934" s="30">
        <v>4</v>
      </c>
      <c r="L934" s="30" t="s">
        <v>11573</v>
      </c>
      <c r="M934" s="38">
        <v>6.7</v>
      </c>
      <c r="N934" s="3" t="s">
        <v>11949</v>
      </c>
      <c r="O934" s="38">
        <v>14.1</v>
      </c>
      <c r="P934" s="3" t="s">
        <v>12319</v>
      </c>
      <c r="Q934" s="38">
        <v>14.4</v>
      </c>
      <c r="R934" s="3" t="s">
        <v>11619</v>
      </c>
      <c r="S934" s="38">
        <v>1.8</v>
      </c>
      <c r="T934" s="3" t="s">
        <v>11619</v>
      </c>
      <c r="U934" s="38">
        <v>16.9</v>
      </c>
      <c r="V934" s="3" t="s">
        <v>12130</v>
      </c>
      <c r="W934" s="38">
        <v>86.4</v>
      </c>
      <c r="X934" s="3" t="s">
        <v>11795</v>
      </c>
      <c r="Y934" s="38">
        <v>1</v>
      </c>
      <c r="Z934" s="3" t="s">
        <v>11619</v>
      </c>
      <c r="AA934" s="3">
        <v>11.7</v>
      </c>
      <c r="AB934" s="3" t="s">
        <v>11619</v>
      </c>
      <c r="AC934" s="3">
        <v>4.1</v>
      </c>
      <c r="AD934" s="3" t="s">
        <v>11619</v>
      </c>
      <c r="AE934" s="45" t="s">
        <v>12595</v>
      </c>
    </row>
    <row r="935" ht="29.1" customHeight="1" spans="1:31">
      <c r="A935" s="26" t="s">
        <v>12533</v>
      </c>
      <c r="B935" s="27" t="s">
        <v>556</v>
      </c>
      <c r="C935" s="28" t="s">
        <v>10613</v>
      </c>
      <c r="D935" s="27" t="s">
        <v>556</v>
      </c>
      <c r="E935" s="28" cm="1">
        <f ca="1" t="array" ref="E935">SUMPRODUCT(--ISNUMBER(SEARCH(MID(C935,ROW(INDIRECT("1:"&amp;LEN(C935))),1),全球排名!D933)))</f>
        <v>19</v>
      </c>
      <c r="F935" s="29" t="s">
        <v>11570</v>
      </c>
      <c r="G935" s="29" t="s">
        <v>36</v>
      </c>
      <c r="H935" s="30" t="s">
        <v>11567</v>
      </c>
      <c r="I935" s="30" t="s">
        <v>7183</v>
      </c>
      <c r="J935" s="30" t="s">
        <v>7220</v>
      </c>
      <c r="K935" s="30">
        <v>3</v>
      </c>
      <c r="L935" s="30" t="s">
        <v>11573</v>
      </c>
      <c r="M935" s="38">
        <v>3.5</v>
      </c>
      <c r="N935" s="3" t="s">
        <v>11949</v>
      </c>
      <c r="O935" s="38">
        <v>11.7</v>
      </c>
      <c r="P935" s="3" t="s">
        <v>11949</v>
      </c>
      <c r="Q935" s="38">
        <v>5.4</v>
      </c>
      <c r="R935" s="3" t="s">
        <v>11619</v>
      </c>
      <c r="S935" s="38">
        <v>4.9</v>
      </c>
      <c r="T935" s="3" t="s">
        <v>11619</v>
      </c>
      <c r="U935" s="38">
        <v>63.9</v>
      </c>
      <c r="V935" s="3" t="s">
        <v>2965</v>
      </c>
      <c r="W935" s="38">
        <v>76.7</v>
      </c>
      <c r="X935" s="3" t="s">
        <v>11706</v>
      </c>
      <c r="Y935" s="38">
        <v>1.5</v>
      </c>
      <c r="Z935" s="3" t="s">
        <v>11619</v>
      </c>
      <c r="AA935" s="3">
        <v>9.8</v>
      </c>
      <c r="AB935" s="3" t="s">
        <v>11619</v>
      </c>
      <c r="AC935" s="3">
        <v>1.2</v>
      </c>
      <c r="AD935" s="3" t="s">
        <v>11619</v>
      </c>
      <c r="AE935" s="45" t="s">
        <v>12595</v>
      </c>
    </row>
    <row r="936" ht="29.1" customHeight="1" spans="1:31">
      <c r="A936" s="26" t="s">
        <v>12454</v>
      </c>
      <c r="B936" s="27" t="s">
        <v>556</v>
      </c>
      <c r="C936" s="28" t="s">
        <v>12728</v>
      </c>
      <c r="D936" s="27" t="s">
        <v>556</v>
      </c>
      <c r="E936" s="28" cm="1">
        <f ca="1" t="array" ref="E936">SUMPRODUCT(--ISNUMBER(SEARCH(MID(C936,ROW(INDIRECT("1:"&amp;LEN(C936))),1),全球排名!D934)))</f>
        <v>32</v>
      </c>
      <c r="F936" s="29" t="s">
        <v>12205</v>
      </c>
      <c r="G936" s="29" t="s">
        <v>657</v>
      </c>
      <c r="H936" s="30" t="s">
        <v>11567</v>
      </c>
      <c r="I936" s="30" t="s">
        <v>11720</v>
      </c>
      <c r="J936" s="30" t="s">
        <v>10137</v>
      </c>
      <c r="K936" s="30">
        <v>2</v>
      </c>
      <c r="L936" s="30" t="s">
        <v>11573</v>
      </c>
      <c r="M936" s="38">
        <v>5.5</v>
      </c>
      <c r="N936" s="3" t="s">
        <v>11949</v>
      </c>
      <c r="O936" s="38">
        <v>3.8</v>
      </c>
      <c r="P936" s="3" t="s">
        <v>11949</v>
      </c>
      <c r="Q936" s="38">
        <v>59.3</v>
      </c>
      <c r="R936" s="3" t="s">
        <v>12087</v>
      </c>
      <c r="S936" s="38">
        <v>1.1</v>
      </c>
      <c r="T936" s="3" t="s">
        <v>11619</v>
      </c>
      <c r="U936" s="38">
        <v>9.6</v>
      </c>
      <c r="V936" s="3" t="s">
        <v>11619</v>
      </c>
      <c r="W936" s="38">
        <v>55.6</v>
      </c>
      <c r="X936" s="3" t="s">
        <v>11724</v>
      </c>
      <c r="Y936" s="38">
        <v>1</v>
      </c>
      <c r="Z936" s="3" t="s">
        <v>11619</v>
      </c>
      <c r="AA936" s="3">
        <v>12.5</v>
      </c>
      <c r="AB936" s="3" t="s">
        <v>12047</v>
      </c>
      <c r="AC936" s="3">
        <v>1</v>
      </c>
      <c r="AD936" s="3" t="s">
        <v>11619</v>
      </c>
      <c r="AE936" s="45" t="s">
        <v>12595</v>
      </c>
    </row>
    <row r="937" ht="29.1" customHeight="1" spans="1:31">
      <c r="A937" s="26" t="s">
        <v>12446</v>
      </c>
      <c r="B937" s="27" t="s">
        <v>556</v>
      </c>
      <c r="C937" s="28" t="s">
        <v>10742</v>
      </c>
      <c r="D937" s="27" t="s">
        <v>556</v>
      </c>
      <c r="E937" s="28" cm="1">
        <f ca="1" t="array" ref="E937">SUMPRODUCT(--ISNUMBER(SEARCH(MID(C937,ROW(INDIRECT("1:"&amp;LEN(C937))),1),全球排名!D935)))</f>
        <v>45</v>
      </c>
      <c r="F937" s="29" t="s">
        <v>11863</v>
      </c>
      <c r="G937" s="29" t="s">
        <v>373</v>
      </c>
      <c r="H937" s="30" t="s">
        <v>11567</v>
      </c>
      <c r="I937" s="30" t="s">
        <v>7183</v>
      </c>
      <c r="J937" s="30" t="s">
        <v>11568</v>
      </c>
      <c r="K937" s="30">
        <v>4</v>
      </c>
      <c r="L937" s="30" t="s">
        <v>11573</v>
      </c>
      <c r="M937" s="38">
        <v>4.6</v>
      </c>
      <c r="N937" s="3" t="s">
        <v>11949</v>
      </c>
      <c r="O937" s="38">
        <v>2.2</v>
      </c>
      <c r="P937" s="3" t="s">
        <v>11949</v>
      </c>
      <c r="Q937" s="38">
        <v>81.8</v>
      </c>
      <c r="R937" s="3" t="s">
        <v>11782</v>
      </c>
      <c r="S937" s="38">
        <v>2.3</v>
      </c>
      <c r="T937" s="3" t="s">
        <v>11619</v>
      </c>
      <c r="U937" s="38">
        <v>2.8</v>
      </c>
      <c r="V937" s="3" t="s">
        <v>11619</v>
      </c>
      <c r="W937" s="38">
        <v>14.3</v>
      </c>
      <c r="X937" s="3" t="s">
        <v>11906</v>
      </c>
      <c r="Y937" s="38">
        <v>1.1</v>
      </c>
      <c r="Z937" s="3" t="s">
        <v>11619</v>
      </c>
      <c r="AA937" s="3">
        <v>10.6</v>
      </c>
      <c r="AB937" s="3" t="s">
        <v>11619</v>
      </c>
      <c r="AC937" s="3">
        <v>3.3</v>
      </c>
      <c r="AD937" s="3" t="s">
        <v>11619</v>
      </c>
      <c r="AE937" s="45" t="s">
        <v>12595</v>
      </c>
    </row>
    <row r="938" ht="29.1" customHeight="1" spans="1:31">
      <c r="A938" s="26" t="s">
        <v>12533</v>
      </c>
      <c r="B938" s="27" t="s">
        <v>556</v>
      </c>
      <c r="C938" s="28" t="s">
        <v>12729</v>
      </c>
      <c r="D938" s="27" t="s">
        <v>556</v>
      </c>
      <c r="E938" s="28" cm="1">
        <f ca="1" t="array" ref="E938">SUMPRODUCT(--ISNUMBER(SEARCH(MID(C938,ROW(INDIRECT("1:"&amp;LEN(C938))),1),全球排名!D936)))</f>
        <v>16</v>
      </c>
      <c r="F938" s="29" t="s">
        <v>11663</v>
      </c>
      <c r="G938" s="29" t="s">
        <v>106</v>
      </c>
      <c r="H938" s="30" t="s">
        <v>11571</v>
      </c>
      <c r="I938" s="30" t="s">
        <v>7183</v>
      </c>
      <c r="J938" s="30" t="s">
        <v>7220</v>
      </c>
      <c r="K938" s="30">
        <v>4</v>
      </c>
      <c r="L938" s="30" t="s">
        <v>11569</v>
      </c>
      <c r="M938" s="38">
        <v>12.1</v>
      </c>
      <c r="N938" s="3" t="s">
        <v>11949</v>
      </c>
      <c r="O938" s="38">
        <v>19.9</v>
      </c>
      <c r="P938" s="3" t="s">
        <v>11717</v>
      </c>
      <c r="Q938" s="38">
        <v>21.3</v>
      </c>
      <c r="R938" s="3" t="s">
        <v>12007</v>
      </c>
      <c r="S938" s="38">
        <v>2.1</v>
      </c>
      <c r="T938" s="3" t="s">
        <v>11619</v>
      </c>
      <c r="U938" s="38">
        <v>35.2</v>
      </c>
      <c r="V938" s="3" t="s">
        <v>12443</v>
      </c>
      <c r="W938" s="38">
        <v>12</v>
      </c>
      <c r="X938" s="3" t="s">
        <v>12444</v>
      </c>
      <c r="Y938" s="38">
        <v>1</v>
      </c>
      <c r="Z938" s="3" t="s">
        <v>11619</v>
      </c>
      <c r="AA938" s="3">
        <v>12.5</v>
      </c>
      <c r="AB938" s="3" t="s">
        <v>11840</v>
      </c>
      <c r="AC938" s="3">
        <v>5.9</v>
      </c>
      <c r="AD938" s="3" t="s">
        <v>11619</v>
      </c>
      <c r="AE938" s="45" t="s">
        <v>12595</v>
      </c>
    </row>
    <row r="939" ht="29.1" customHeight="1" spans="1:31">
      <c r="A939" s="26" t="s">
        <v>12446</v>
      </c>
      <c r="B939" s="27" t="s">
        <v>556</v>
      </c>
      <c r="C939" s="28" t="s">
        <v>12730</v>
      </c>
      <c r="D939" s="27" t="s">
        <v>556</v>
      </c>
      <c r="E939" s="28" cm="1">
        <f ca="1" t="array" ref="E939">SUMPRODUCT(--ISNUMBER(SEARCH(MID(C939,ROW(INDIRECT("1:"&amp;LEN(C939))),1),全球排名!D937)))</f>
        <v>18</v>
      </c>
      <c r="F939" s="29" t="s">
        <v>11566</v>
      </c>
      <c r="G939" s="29" t="s">
        <v>40</v>
      </c>
      <c r="H939" s="30" t="s">
        <v>11567</v>
      </c>
      <c r="I939" s="30" t="s">
        <v>7183</v>
      </c>
      <c r="J939" s="30" t="s">
        <v>11568</v>
      </c>
      <c r="K939" s="30">
        <v>5</v>
      </c>
      <c r="L939" s="30" t="s">
        <v>11569</v>
      </c>
      <c r="M939" s="38">
        <v>4.2</v>
      </c>
      <c r="N939" s="3" t="s">
        <v>11949</v>
      </c>
      <c r="O939" s="38">
        <v>2.7</v>
      </c>
      <c r="P939" s="3" t="s">
        <v>11949</v>
      </c>
      <c r="Q939" s="38">
        <v>66.3</v>
      </c>
      <c r="R939" s="3" t="s">
        <v>11991</v>
      </c>
      <c r="S939" s="38">
        <v>11.1</v>
      </c>
      <c r="T939" s="3" t="s">
        <v>11619</v>
      </c>
      <c r="U939" s="38">
        <v>16.5</v>
      </c>
      <c r="V939" s="3" t="s">
        <v>12385</v>
      </c>
      <c r="W939" s="38">
        <v>6.5</v>
      </c>
      <c r="X939" s="3" t="s">
        <v>11619</v>
      </c>
      <c r="Y939" s="38">
        <v>2.1</v>
      </c>
      <c r="Z939" s="3" t="s">
        <v>11619</v>
      </c>
      <c r="AA939" s="3">
        <v>11.1</v>
      </c>
      <c r="AB939" s="3" t="s">
        <v>11619</v>
      </c>
      <c r="AC939" s="3" t="s">
        <v>10137</v>
      </c>
      <c r="AD939" s="3" t="s">
        <v>10137</v>
      </c>
      <c r="AE939" s="45" t="s">
        <v>12595</v>
      </c>
    </row>
    <row r="940" ht="29.1" customHeight="1" spans="1:31">
      <c r="A940" s="26" t="s">
        <v>12349</v>
      </c>
      <c r="B940" s="27" t="s">
        <v>556</v>
      </c>
      <c r="C940" s="28" t="s">
        <v>12731</v>
      </c>
      <c r="D940" s="27" t="s">
        <v>556</v>
      </c>
      <c r="E940" s="28" cm="1">
        <f ca="1" t="array" ref="E940">SUMPRODUCT(--ISNUMBER(SEARCH(MID(C940,ROW(INDIRECT("1:"&amp;LEN(C940))),1),全球排名!D938)))</f>
        <v>22</v>
      </c>
      <c r="F940" s="29" t="s">
        <v>11705</v>
      </c>
      <c r="G940" s="29" t="s">
        <v>385</v>
      </c>
      <c r="H940" s="30" t="s">
        <v>11567</v>
      </c>
      <c r="I940" s="30" t="s">
        <v>7183</v>
      </c>
      <c r="J940" s="30" t="s">
        <v>7103</v>
      </c>
      <c r="K940" s="30">
        <v>3</v>
      </c>
      <c r="L940" s="30" t="s">
        <v>11569</v>
      </c>
      <c r="M940" s="38">
        <v>5.1</v>
      </c>
      <c r="N940" s="3" t="s">
        <v>11949</v>
      </c>
      <c r="O940" s="38">
        <v>7.4</v>
      </c>
      <c r="P940" s="3" t="s">
        <v>11949</v>
      </c>
      <c r="Q940" s="38">
        <v>88.4</v>
      </c>
      <c r="R940" s="3" t="s">
        <v>11856</v>
      </c>
      <c r="S940" s="38">
        <v>1.2</v>
      </c>
      <c r="T940" s="3" t="s">
        <v>11619</v>
      </c>
      <c r="U940" s="38">
        <v>2.8</v>
      </c>
      <c r="V940" s="3" t="s">
        <v>11619</v>
      </c>
      <c r="W940" s="38">
        <v>4.2</v>
      </c>
      <c r="X940" s="3" t="s">
        <v>11619</v>
      </c>
      <c r="Y940" s="38">
        <v>1</v>
      </c>
      <c r="Z940" s="3" t="s">
        <v>11619</v>
      </c>
      <c r="AA940" s="3">
        <v>5.1</v>
      </c>
      <c r="AB940" s="3" t="s">
        <v>11619</v>
      </c>
      <c r="AC940" s="3">
        <v>1</v>
      </c>
      <c r="AD940" s="3" t="s">
        <v>11619</v>
      </c>
      <c r="AE940" s="45" t="s">
        <v>12595</v>
      </c>
    </row>
    <row r="941" ht="29.1" customHeight="1" spans="1:31">
      <c r="A941" s="26" t="s">
        <v>12533</v>
      </c>
      <c r="B941" s="27" t="s">
        <v>556</v>
      </c>
      <c r="C941" s="28" t="s">
        <v>12732</v>
      </c>
      <c r="D941" s="27" t="s">
        <v>556</v>
      </c>
      <c r="E941" s="28" cm="1">
        <f ca="1" t="array" ref="E941">SUMPRODUCT(--ISNUMBER(SEARCH(MID(C941,ROW(INDIRECT("1:"&amp;LEN(C941))),1),全球排名!D939)))</f>
        <v>27</v>
      </c>
      <c r="F941" s="29" t="s">
        <v>11885</v>
      </c>
      <c r="G941" s="29" t="s">
        <v>457</v>
      </c>
      <c r="H941" s="30" t="s">
        <v>11592</v>
      </c>
      <c r="I941" s="30" t="s">
        <v>11572</v>
      </c>
      <c r="J941" s="30" t="s">
        <v>7220</v>
      </c>
      <c r="K941" s="30">
        <v>3</v>
      </c>
      <c r="L941" s="30" t="s">
        <v>11573</v>
      </c>
      <c r="M941" s="38">
        <v>23.1</v>
      </c>
      <c r="N941" s="3" t="s">
        <v>12215</v>
      </c>
      <c r="O941" s="38">
        <v>14.5</v>
      </c>
      <c r="P941" s="3" t="s">
        <v>12289</v>
      </c>
      <c r="Q941" s="38">
        <v>4.1</v>
      </c>
      <c r="R941" s="3" t="s">
        <v>11619</v>
      </c>
      <c r="S941" s="38">
        <v>2.6</v>
      </c>
      <c r="T941" s="3" t="s">
        <v>11619</v>
      </c>
      <c r="U941" s="38">
        <v>8.6</v>
      </c>
      <c r="V941" s="3" t="s">
        <v>11619</v>
      </c>
      <c r="W941" s="38">
        <v>1.3</v>
      </c>
      <c r="X941" s="3" t="s">
        <v>11619</v>
      </c>
      <c r="Y941" s="38">
        <v>4.8</v>
      </c>
      <c r="Z941" s="3" t="s">
        <v>11619</v>
      </c>
      <c r="AA941" s="3">
        <v>7.6</v>
      </c>
      <c r="AB941" s="3" t="s">
        <v>11619</v>
      </c>
      <c r="AC941" s="3">
        <v>24.8</v>
      </c>
      <c r="AD941" s="3" t="s">
        <v>12424</v>
      </c>
      <c r="AE941" s="45" t="s">
        <v>12595</v>
      </c>
    </row>
    <row r="942" ht="29.1" customHeight="1" spans="1:31">
      <c r="A942" s="26" t="s">
        <v>12454</v>
      </c>
      <c r="B942" s="27" t="s">
        <v>556</v>
      </c>
      <c r="C942" s="28" t="s">
        <v>12733</v>
      </c>
      <c r="D942" s="27" t="s">
        <v>556</v>
      </c>
      <c r="E942" s="28" cm="1">
        <f ca="1" t="array" ref="E942">SUMPRODUCT(--ISNUMBER(SEARCH(MID(C942,ROW(INDIRECT("1:"&amp;LEN(C942))),1),全球排名!D940)))</f>
        <v>17</v>
      </c>
      <c r="F942" s="29" t="s">
        <v>7183</v>
      </c>
      <c r="G942" s="29" t="s">
        <v>874</v>
      </c>
      <c r="H942" s="30" t="s">
        <v>11567</v>
      </c>
      <c r="I942" s="30" t="s">
        <v>11572</v>
      </c>
      <c r="J942" s="30" t="s">
        <v>7103</v>
      </c>
      <c r="K942" s="30">
        <v>3</v>
      </c>
      <c r="L942" s="30" t="s">
        <v>11569</v>
      </c>
      <c r="M942" s="38">
        <v>5.5</v>
      </c>
      <c r="N942" s="3" t="s">
        <v>11949</v>
      </c>
      <c r="O942" s="38">
        <v>9.7</v>
      </c>
      <c r="P942" s="3" t="s">
        <v>11949</v>
      </c>
      <c r="Q942" s="38">
        <v>74.3</v>
      </c>
      <c r="R942" s="3" t="s">
        <v>359</v>
      </c>
      <c r="S942" s="38">
        <v>1.7</v>
      </c>
      <c r="T942" s="3" t="s">
        <v>11619</v>
      </c>
      <c r="U942" s="38">
        <v>4.7</v>
      </c>
      <c r="V942" s="3" t="s">
        <v>11619</v>
      </c>
      <c r="W942" s="38">
        <v>2.5</v>
      </c>
      <c r="X942" s="3" t="s">
        <v>11619</v>
      </c>
      <c r="Y942" s="38">
        <v>1</v>
      </c>
      <c r="Z942" s="3" t="s">
        <v>11619</v>
      </c>
      <c r="AA942" s="3">
        <v>12.5</v>
      </c>
      <c r="AB942" s="3" t="s">
        <v>11786</v>
      </c>
      <c r="AC942" s="3">
        <v>1.2</v>
      </c>
      <c r="AD942" s="3" t="s">
        <v>11619</v>
      </c>
      <c r="AE942" s="45" t="s">
        <v>12595</v>
      </c>
    </row>
    <row r="943" ht="29.1" customHeight="1" spans="1:31">
      <c r="A943" s="26" t="s">
        <v>12533</v>
      </c>
      <c r="B943" s="27" t="s">
        <v>556</v>
      </c>
      <c r="C943" s="28" t="s">
        <v>555</v>
      </c>
      <c r="D943" s="27" t="s">
        <v>556</v>
      </c>
      <c r="E943" s="28" cm="1">
        <f ca="1" t="array" ref="E943">SUMPRODUCT(--ISNUMBER(SEARCH(MID(C943,ROW(INDIRECT("1:"&amp;LEN(C943))),1),全球排名!D941)))</f>
        <v>32</v>
      </c>
      <c r="F943" s="29" t="s">
        <v>12371</v>
      </c>
      <c r="G943" s="29" t="s">
        <v>554</v>
      </c>
      <c r="H943" s="30" t="s">
        <v>11592</v>
      </c>
      <c r="I943" s="30" t="s">
        <v>11572</v>
      </c>
      <c r="J943" s="30" t="s">
        <v>7103</v>
      </c>
      <c r="K943" s="30">
        <v>5</v>
      </c>
      <c r="L943" s="30" t="s">
        <v>11573</v>
      </c>
      <c r="M943" s="38">
        <v>21.1</v>
      </c>
      <c r="N943" s="3" t="s">
        <v>11799</v>
      </c>
      <c r="O943" s="38">
        <v>27.8</v>
      </c>
      <c r="P943" s="3" t="s">
        <v>12256</v>
      </c>
      <c r="Q943" s="38">
        <v>7</v>
      </c>
      <c r="R943" s="3" t="s">
        <v>11619</v>
      </c>
      <c r="S943" s="38">
        <v>1.3</v>
      </c>
      <c r="T943" s="3" t="s">
        <v>11619</v>
      </c>
      <c r="U943" s="38" t="s">
        <v>10137</v>
      </c>
      <c r="V943" s="3" t="s">
        <v>10137</v>
      </c>
      <c r="W943" s="38" t="s">
        <v>10137</v>
      </c>
      <c r="X943" s="3" t="s">
        <v>10137</v>
      </c>
      <c r="Y943" s="38">
        <v>1.9</v>
      </c>
      <c r="Z943" s="3" t="s">
        <v>11619</v>
      </c>
      <c r="AA943" s="3">
        <v>4.7</v>
      </c>
      <c r="AB943" s="3" t="s">
        <v>11619</v>
      </c>
      <c r="AC943" s="3">
        <v>1.2</v>
      </c>
      <c r="AD943" s="3" t="s">
        <v>11619</v>
      </c>
      <c r="AE943" s="45" t="s">
        <v>12595</v>
      </c>
    </row>
    <row r="944" ht="29.1" customHeight="1" spans="1:31">
      <c r="A944" s="26" t="s">
        <v>12533</v>
      </c>
      <c r="B944" s="27" t="s">
        <v>556</v>
      </c>
      <c r="C944" s="28" t="s">
        <v>12734</v>
      </c>
      <c r="D944" s="27" t="s">
        <v>556</v>
      </c>
      <c r="E944" s="28" cm="1">
        <f ca="1" t="array" ref="E944">SUMPRODUCT(--ISNUMBER(SEARCH(MID(C944,ROW(INDIRECT("1:"&amp;LEN(C944))),1),全球排名!D942)))</f>
        <v>27</v>
      </c>
      <c r="F944" s="29" t="s">
        <v>12243</v>
      </c>
      <c r="G944" s="29" t="s">
        <v>1068</v>
      </c>
      <c r="H944" s="30" t="s">
        <v>11567</v>
      </c>
      <c r="I944" s="30" t="s">
        <v>11572</v>
      </c>
      <c r="J944" s="30" t="s">
        <v>7220</v>
      </c>
      <c r="K944" s="30">
        <v>3</v>
      </c>
      <c r="L944" s="30" t="s">
        <v>11569</v>
      </c>
      <c r="M944" s="38">
        <v>13.3</v>
      </c>
      <c r="N944" s="3" t="s">
        <v>11949</v>
      </c>
      <c r="O944" s="38">
        <v>11.1</v>
      </c>
      <c r="P944" s="3" t="s">
        <v>11949</v>
      </c>
      <c r="Q944" s="38">
        <v>13.9</v>
      </c>
      <c r="R944" s="3" t="s">
        <v>11619</v>
      </c>
      <c r="S944" s="38">
        <v>6.5</v>
      </c>
      <c r="T944" s="3" t="s">
        <v>11619</v>
      </c>
      <c r="U944" s="38">
        <v>9.1</v>
      </c>
      <c r="V944" s="3" t="s">
        <v>11619</v>
      </c>
      <c r="W944" s="38">
        <v>26.3</v>
      </c>
      <c r="X944" s="3" t="s">
        <v>12292</v>
      </c>
      <c r="Y944" s="38">
        <v>1.6</v>
      </c>
      <c r="Z944" s="3" t="s">
        <v>11619</v>
      </c>
      <c r="AA944" s="3">
        <v>29.3</v>
      </c>
      <c r="AB944" s="3" t="s">
        <v>11844</v>
      </c>
      <c r="AC944" s="3">
        <v>9.7</v>
      </c>
      <c r="AD944" s="3" t="s">
        <v>12609</v>
      </c>
      <c r="AE944" s="45" t="s">
        <v>12595</v>
      </c>
    </row>
    <row r="945" ht="29.1" customHeight="1" spans="1:31">
      <c r="A945" s="26" t="s">
        <v>493</v>
      </c>
      <c r="B945" s="27" t="s">
        <v>556</v>
      </c>
      <c r="C945" s="28" t="s">
        <v>2862</v>
      </c>
      <c r="D945" s="27" t="s">
        <v>556</v>
      </c>
      <c r="E945" s="28" cm="1">
        <f ca="1" t="array" ref="E945">SUMPRODUCT(--ISNUMBER(SEARCH(MID(C945,ROW(INDIRECT("1:"&amp;LEN(C945))),1),全球排名!D943)))</f>
        <v>15</v>
      </c>
      <c r="F945" s="29" t="s">
        <v>12033</v>
      </c>
      <c r="G945" s="29" t="s">
        <v>402</v>
      </c>
      <c r="H945" s="30" t="s">
        <v>11571</v>
      </c>
      <c r="I945" s="30" t="s">
        <v>7183</v>
      </c>
      <c r="J945" s="30" t="s">
        <v>11568</v>
      </c>
      <c r="K945" s="30">
        <v>3</v>
      </c>
      <c r="L945" s="30" t="s">
        <v>11573</v>
      </c>
      <c r="M945" s="38">
        <v>8.3</v>
      </c>
      <c r="N945" s="3" t="s">
        <v>11949</v>
      </c>
      <c r="O945" s="38">
        <v>5.4</v>
      </c>
      <c r="P945" s="3" t="s">
        <v>11949</v>
      </c>
      <c r="Q945" s="38">
        <v>8.6</v>
      </c>
      <c r="R945" s="3" t="s">
        <v>11619</v>
      </c>
      <c r="S945" s="38">
        <v>17</v>
      </c>
      <c r="T945" s="3" t="s">
        <v>11654</v>
      </c>
      <c r="U945" s="38">
        <v>2.3</v>
      </c>
      <c r="V945" s="3" t="s">
        <v>11619</v>
      </c>
      <c r="W945" s="38">
        <v>4.1</v>
      </c>
      <c r="X945" s="3" t="s">
        <v>11619</v>
      </c>
      <c r="Y945" s="38">
        <v>35.3</v>
      </c>
      <c r="Z945" s="3" t="s">
        <v>11895</v>
      </c>
      <c r="AA945" s="3">
        <v>7</v>
      </c>
      <c r="AB945" s="3" t="s">
        <v>11619</v>
      </c>
      <c r="AC945" s="3">
        <v>42.6</v>
      </c>
      <c r="AD945" s="3" t="s">
        <v>11868</v>
      </c>
      <c r="AE945" s="45" t="s">
        <v>12595</v>
      </c>
    </row>
    <row r="946" ht="29.1" customHeight="1" spans="1:31">
      <c r="A946" s="26" t="s">
        <v>12533</v>
      </c>
      <c r="B946" s="27" t="s">
        <v>556</v>
      </c>
      <c r="C946" s="28" t="s">
        <v>12735</v>
      </c>
      <c r="D946" s="27" t="s">
        <v>556</v>
      </c>
      <c r="E946" s="28" cm="1">
        <f ca="1" t="array" ref="E946">SUMPRODUCT(--ISNUMBER(SEARCH(MID(C946,ROW(INDIRECT("1:"&amp;LEN(C946))),1),全球排名!D944)))</f>
        <v>26</v>
      </c>
      <c r="F946" s="29" t="s">
        <v>11968</v>
      </c>
      <c r="G946" s="29" t="s">
        <v>405</v>
      </c>
      <c r="H946" s="30" t="s">
        <v>11592</v>
      </c>
      <c r="I946" s="30" t="s">
        <v>7183</v>
      </c>
      <c r="J946" s="30" t="s">
        <v>11568</v>
      </c>
      <c r="K946" s="30">
        <v>3</v>
      </c>
      <c r="L946" s="30" t="s">
        <v>11573</v>
      </c>
      <c r="M946" s="38">
        <v>17.5</v>
      </c>
      <c r="N946" s="3" t="s">
        <v>11808</v>
      </c>
      <c r="O946" s="38">
        <v>6.9</v>
      </c>
      <c r="P946" s="3" t="s">
        <v>11949</v>
      </c>
      <c r="Q946" s="38">
        <v>2.1</v>
      </c>
      <c r="R946" s="3" t="s">
        <v>11619</v>
      </c>
      <c r="S946" s="38">
        <v>14.9</v>
      </c>
      <c r="T946" s="3" t="s">
        <v>12311</v>
      </c>
      <c r="U946" s="38">
        <v>9</v>
      </c>
      <c r="V946" s="3" t="s">
        <v>11619</v>
      </c>
      <c r="W946" s="38">
        <v>4.6</v>
      </c>
      <c r="X946" s="3" t="s">
        <v>11619</v>
      </c>
      <c r="Y946" s="38">
        <v>18.2</v>
      </c>
      <c r="Z946" s="3" t="s">
        <v>12090</v>
      </c>
      <c r="AA946" s="3">
        <v>5.8</v>
      </c>
      <c r="AB946" s="3" t="s">
        <v>11619</v>
      </c>
      <c r="AC946" s="3">
        <v>8.4</v>
      </c>
      <c r="AD946" s="3" t="s">
        <v>12546</v>
      </c>
      <c r="AE946" s="45" t="s">
        <v>12595</v>
      </c>
    </row>
    <row r="947" ht="29.1" customHeight="1" spans="1:31">
      <c r="A947" s="26" t="s">
        <v>12454</v>
      </c>
      <c r="B947" s="27" t="s">
        <v>556</v>
      </c>
      <c r="C947" s="28" t="s">
        <v>12736</v>
      </c>
      <c r="D947" s="27" t="s">
        <v>556</v>
      </c>
      <c r="E947" s="28" cm="1">
        <f ca="1" t="array" ref="E947">SUMPRODUCT(--ISNUMBER(SEARCH(MID(C947,ROW(INDIRECT("1:"&amp;LEN(C947))),1),全球排名!D945)))</f>
        <v>29</v>
      </c>
      <c r="F947" s="29" t="s">
        <v>11566</v>
      </c>
      <c r="G947" s="29" t="s">
        <v>40</v>
      </c>
      <c r="H947" s="30" t="s">
        <v>11571</v>
      </c>
      <c r="I947" s="30" t="s">
        <v>11572</v>
      </c>
      <c r="J947" s="30" t="s">
        <v>11568</v>
      </c>
      <c r="K947" s="30">
        <v>4</v>
      </c>
      <c r="L947" s="30" t="s">
        <v>11573</v>
      </c>
      <c r="M947" s="38">
        <v>6.7</v>
      </c>
      <c r="N947" s="3" t="s">
        <v>11949</v>
      </c>
      <c r="O947" s="38">
        <v>4.3</v>
      </c>
      <c r="P947" s="3" t="s">
        <v>11949</v>
      </c>
      <c r="Q947" s="38">
        <v>49.4</v>
      </c>
      <c r="R947" s="3" t="s">
        <v>11995</v>
      </c>
      <c r="S947" s="38">
        <v>18</v>
      </c>
      <c r="T947" s="3" t="s">
        <v>12080</v>
      </c>
      <c r="U947" s="38" t="s">
        <v>10137</v>
      </c>
      <c r="V947" s="3" t="s">
        <v>10137</v>
      </c>
      <c r="W947" s="38" t="s">
        <v>10137</v>
      </c>
      <c r="X947" s="3" t="s">
        <v>10137</v>
      </c>
      <c r="Y947" s="38">
        <v>8.9</v>
      </c>
      <c r="Z947" s="3" t="s">
        <v>11619</v>
      </c>
      <c r="AA947" s="3">
        <v>7.3</v>
      </c>
      <c r="AB947" s="3" t="s">
        <v>11619</v>
      </c>
      <c r="AC947" s="3" t="s">
        <v>10137</v>
      </c>
      <c r="AD947" s="3" t="s">
        <v>10137</v>
      </c>
      <c r="AE947" s="45" t="s">
        <v>12595</v>
      </c>
    </row>
    <row r="948" ht="29.1" customHeight="1" spans="1:31">
      <c r="A948" s="26" t="s">
        <v>12533</v>
      </c>
      <c r="B948" s="27" t="s">
        <v>556</v>
      </c>
      <c r="C948" s="28" t="s">
        <v>1837</v>
      </c>
      <c r="D948" s="27" t="s">
        <v>556</v>
      </c>
      <c r="E948" s="28" cm="1">
        <f ca="1" t="array" ref="E948">SUMPRODUCT(--ISNUMBER(SEARCH(MID(C948,ROW(INDIRECT("1:"&amp;LEN(C948))),1),全球排名!D946)))</f>
        <v>27</v>
      </c>
      <c r="F948" s="29" t="s">
        <v>11570</v>
      </c>
      <c r="G948" s="29" t="s">
        <v>36</v>
      </c>
      <c r="H948" s="30" t="s">
        <v>11571</v>
      </c>
      <c r="I948" s="30" t="s">
        <v>7183</v>
      </c>
      <c r="J948" s="30" t="s">
        <v>7220</v>
      </c>
      <c r="K948" s="30">
        <v>3</v>
      </c>
      <c r="L948" s="30" t="s">
        <v>11573</v>
      </c>
      <c r="M948" s="38">
        <v>5.9</v>
      </c>
      <c r="N948" s="3" t="s">
        <v>11949</v>
      </c>
      <c r="O948" s="38">
        <v>5.8</v>
      </c>
      <c r="P948" s="3" t="s">
        <v>11949</v>
      </c>
      <c r="Q948" s="38">
        <v>11.5</v>
      </c>
      <c r="R948" s="3" t="s">
        <v>11619</v>
      </c>
      <c r="S948" s="38">
        <v>4.4</v>
      </c>
      <c r="T948" s="3" t="s">
        <v>11619</v>
      </c>
      <c r="U948" s="38">
        <v>37</v>
      </c>
      <c r="V948" s="3" t="s">
        <v>11994</v>
      </c>
      <c r="W948" s="38">
        <v>81.6</v>
      </c>
      <c r="X948" s="3" t="s">
        <v>11684</v>
      </c>
      <c r="Y948" s="38">
        <v>16.7</v>
      </c>
      <c r="Z948" s="3" t="s">
        <v>11980</v>
      </c>
      <c r="AA948" s="3">
        <v>8.9</v>
      </c>
      <c r="AB948" s="3" t="s">
        <v>11619</v>
      </c>
      <c r="AC948" s="3">
        <v>1.5</v>
      </c>
      <c r="AD948" s="3" t="s">
        <v>11619</v>
      </c>
      <c r="AE948" s="45" t="s">
        <v>12595</v>
      </c>
    </row>
    <row r="949" ht="29.1" customHeight="1" spans="1:31">
      <c r="A949" s="26" t="s">
        <v>12562</v>
      </c>
      <c r="B949" s="27" t="s">
        <v>556</v>
      </c>
      <c r="C949" s="28" t="s">
        <v>1861</v>
      </c>
      <c r="D949" s="27" t="s">
        <v>556</v>
      </c>
      <c r="E949" s="28" cm="1">
        <f ca="1" t="array" ref="E949">SUMPRODUCT(--ISNUMBER(SEARCH(MID(C949,ROW(INDIRECT("1:"&amp;LEN(C949))),1),全球排名!D947)))</f>
        <v>19</v>
      </c>
      <c r="F949" s="29" t="s">
        <v>11566</v>
      </c>
      <c r="G949" s="29" t="s">
        <v>40</v>
      </c>
      <c r="H949" s="30" t="s">
        <v>11567</v>
      </c>
      <c r="I949" s="30" t="s">
        <v>7183</v>
      </c>
      <c r="J949" s="30" t="s">
        <v>11568</v>
      </c>
      <c r="K949" s="30">
        <v>5</v>
      </c>
      <c r="L949" s="30" t="s">
        <v>11569</v>
      </c>
      <c r="M949" s="38">
        <v>5.3</v>
      </c>
      <c r="N949" s="3" t="s">
        <v>11949</v>
      </c>
      <c r="O949" s="38">
        <v>7.5</v>
      </c>
      <c r="P949" s="3" t="s">
        <v>11949</v>
      </c>
      <c r="Q949" s="38">
        <v>45.7</v>
      </c>
      <c r="R949" s="3" t="s">
        <v>12343</v>
      </c>
      <c r="S949" s="38">
        <v>11.1</v>
      </c>
      <c r="T949" s="3" t="s">
        <v>11619</v>
      </c>
      <c r="U949" s="38">
        <v>2.4</v>
      </c>
      <c r="V949" s="3" t="s">
        <v>11619</v>
      </c>
      <c r="W949" s="38">
        <v>5.6</v>
      </c>
      <c r="X949" s="3" t="s">
        <v>11619</v>
      </c>
      <c r="Y949" s="38">
        <v>3.3</v>
      </c>
      <c r="Z949" s="3" t="s">
        <v>11619</v>
      </c>
      <c r="AA949" s="3">
        <v>23.1</v>
      </c>
      <c r="AB949" s="3" t="s">
        <v>11931</v>
      </c>
      <c r="AC949" s="3">
        <v>18.8</v>
      </c>
      <c r="AD949" s="3" t="s">
        <v>11892</v>
      </c>
      <c r="AE949" s="45" t="s">
        <v>12595</v>
      </c>
    </row>
    <row r="950" ht="29.1" customHeight="1" spans="1:31">
      <c r="A950" s="26" t="s">
        <v>12533</v>
      </c>
      <c r="B950" s="27" t="s">
        <v>556</v>
      </c>
      <c r="C950" s="28" t="s">
        <v>2035</v>
      </c>
      <c r="D950" s="27" t="s">
        <v>556</v>
      </c>
      <c r="E950" s="28" cm="1">
        <f ca="1" t="array" ref="E950">SUMPRODUCT(--ISNUMBER(SEARCH(MID(C950,ROW(INDIRECT("1:"&amp;LEN(C950))),1),全球排名!D948)))</f>
        <v>19</v>
      </c>
      <c r="F950" s="29" t="s">
        <v>12033</v>
      </c>
      <c r="G950" s="29" t="s">
        <v>402</v>
      </c>
      <c r="H950" s="30" t="s">
        <v>11571</v>
      </c>
      <c r="I950" s="30" t="s">
        <v>11572</v>
      </c>
      <c r="J950" s="30" t="s">
        <v>11568</v>
      </c>
      <c r="K950" s="30">
        <v>5</v>
      </c>
      <c r="L950" s="30" t="s">
        <v>11573</v>
      </c>
      <c r="M950" s="38">
        <v>12.6</v>
      </c>
      <c r="N950" s="3" t="s">
        <v>11949</v>
      </c>
      <c r="O950" s="38">
        <v>2.8</v>
      </c>
      <c r="P950" s="3" t="s">
        <v>11949</v>
      </c>
      <c r="Q950" s="38">
        <v>32.5</v>
      </c>
      <c r="R950" s="3" t="s">
        <v>12187</v>
      </c>
      <c r="S950" s="38">
        <v>5.7</v>
      </c>
      <c r="T950" s="3" t="s">
        <v>11619</v>
      </c>
      <c r="U950" s="38">
        <v>3.7</v>
      </c>
      <c r="V950" s="3" t="s">
        <v>11619</v>
      </c>
      <c r="W950" s="38">
        <v>8.3</v>
      </c>
      <c r="X950" s="3" t="s">
        <v>11619</v>
      </c>
      <c r="Y950" s="38">
        <v>42</v>
      </c>
      <c r="Z950" s="3" t="s">
        <v>11931</v>
      </c>
      <c r="AA950" s="3">
        <v>5.5</v>
      </c>
      <c r="AB950" s="3" t="s">
        <v>11619</v>
      </c>
      <c r="AC950" s="3">
        <v>9.4</v>
      </c>
      <c r="AD950" s="3" t="s">
        <v>12692</v>
      </c>
      <c r="AE950" s="45" t="s">
        <v>12595</v>
      </c>
    </row>
    <row r="951" ht="29.1" customHeight="1" spans="1:31">
      <c r="A951" s="26" t="s">
        <v>10137</v>
      </c>
      <c r="B951" s="27" t="s">
        <v>556</v>
      </c>
      <c r="C951" s="28" t="s">
        <v>12737</v>
      </c>
      <c r="D951" s="27" t="s">
        <v>556</v>
      </c>
      <c r="E951" s="28" cm="1">
        <f ca="1" t="array" ref="E951">SUMPRODUCT(--ISNUMBER(SEARCH(MID(C951,ROW(INDIRECT("1:"&amp;LEN(C951))),1),全球排名!D949)))</f>
        <v>37</v>
      </c>
      <c r="F951" s="29" t="s">
        <v>7021</v>
      </c>
      <c r="G951" s="29" t="s">
        <v>642</v>
      </c>
      <c r="H951" s="30" t="s">
        <v>11567</v>
      </c>
      <c r="I951" s="30" t="s">
        <v>11587</v>
      </c>
      <c r="J951" s="30" t="s">
        <v>11568</v>
      </c>
      <c r="K951" s="30"/>
      <c r="L951" s="30" t="s">
        <v>12288</v>
      </c>
      <c r="M951" s="38">
        <v>18.2</v>
      </c>
      <c r="N951" s="3" t="s">
        <v>12017</v>
      </c>
      <c r="O951" s="38">
        <v>3.7</v>
      </c>
      <c r="P951" s="3" t="s">
        <v>11949</v>
      </c>
      <c r="Q951" s="38">
        <v>39.2</v>
      </c>
      <c r="R951" s="3" t="s">
        <v>11959</v>
      </c>
      <c r="S951" s="38">
        <v>2.8</v>
      </c>
      <c r="T951" s="3" t="s">
        <v>11619</v>
      </c>
      <c r="U951" s="38">
        <v>18.1</v>
      </c>
      <c r="V951" s="3" t="s">
        <v>12004</v>
      </c>
      <c r="W951" s="38">
        <v>1.1</v>
      </c>
      <c r="X951" s="3" t="s">
        <v>11619</v>
      </c>
      <c r="Y951" s="38">
        <v>1.5</v>
      </c>
      <c r="Z951" s="3" t="s">
        <v>11619</v>
      </c>
      <c r="AA951" s="3">
        <v>8.1</v>
      </c>
      <c r="AB951" s="3" t="s">
        <v>11619</v>
      </c>
      <c r="AC951" s="3" t="s">
        <v>10137</v>
      </c>
      <c r="AD951" s="3" t="s">
        <v>10137</v>
      </c>
      <c r="AE951" s="45" t="s">
        <v>12595</v>
      </c>
    </row>
    <row r="952" ht="29.1" customHeight="1" spans="1:31">
      <c r="A952" s="26" t="s">
        <v>12526</v>
      </c>
      <c r="B952" s="27" t="s">
        <v>556</v>
      </c>
      <c r="C952" s="28" t="s">
        <v>2665</v>
      </c>
      <c r="D952" s="27" t="s">
        <v>556</v>
      </c>
      <c r="E952" s="28" cm="1">
        <f ca="1" t="array" ref="E952">SUMPRODUCT(--ISNUMBER(SEARCH(MID(C952,ROW(INDIRECT("1:"&amp;LEN(C952))),1),全球排名!D950)))</f>
        <v>18</v>
      </c>
      <c r="F952" s="29" t="s">
        <v>11566</v>
      </c>
      <c r="G952" s="29" t="s">
        <v>40</v>
      </c>
      <c r="H952" s="30" t="s">
        <v>11571</v>
      </c>
      <c r="I952" s="30" t="s">
        <v>11572</v>
      </c>
      <c r="J952" s="30" t="s">
        <v>7220</v>
      </c>
      <c r="K952" s="30">
        <v>5</v>
      </c>
      <c r="L952" s="30" t="s">
        <v>11573</v>
      </c>
      <c r="M952" s="38">
        <v>3.3</v>
      </c>
      <c r="N952" s="3" t="s">
        <v>11949</v>
      </c>
      <c r="O952" s="38">
        <v>3.2</v>
      </c>
      <c r="P952" s="3" t="s">
        <v>11949</v>
      </c>
      <c r="Q952" s="38">
        <v>53.2</v>
      </c>
      <c r="R952" s="3" t="s">
        <v>11629</v>
      </c>
      <c r="S952" s="38">
        <v>12.8</v>
      </c>
      <c r="T952" s="3" t="s">
        <v>11936</v>
      </c>
      <c r="U952" s="38">
        <v>3.3</v>
      </c>
      <c r="V952" s="3" t="s">
        <v>11619</v>
      </c>
      <c r="W952" s="38">
        <v>2.5</v>
      </c>
      <c r="X952" s="3" t="s">
        <v>11619</v>
      </c>
      <c r="Y952" s="38">
        <v>14.5</v>
      </c>
      <c r="Z952" s="3" t="s">
        <v>12143</v>
      </c>
      <c r="AA952" s="3">
        <v>14.6</v>
      </c>
      <c r="AB952" s="3" t="s">
        <v>12072</v>
      </c>
      <c r="AC952" s="3">
        <v>20.3</v>
      </c>
      <c r="AD952" s="3" t="s">
        <v>12738</v>
      </c>
      <c r="AE952" s="45" t="s">
        <v>12595</v>
      </c>
    </row>
    <row r="953" ht="29.1" customHeight="1" spans="1:31">
      <c r="A953" s="26" t="s">
        <v>12533</v>
      </c>
      <c r="B953" s="27" t="s">
        <v>556</v>
      </c>
      <c r="C953" s="28" t="s">
        <v>2243</v>
      </c>
      <c r="D953" s="27" t="s">
        <v>556</v>
      </c>
      <c r="E953" s="28" cm="1">
        <f ca="1" t="array" ref="E953">SUMPRODUCT(--ISNUMBER(SEARCH(MID(C953,ROW(INDIRECT("1:"&amp;LEN(C953))),1),全球排名!D951)))</f>
        <v>18</v>
      </c>
      <c r="F953" s="29" t="s">
        <v>12260</v>
      </c>
      <c r="G953" s="29" t="s">
        <v>461</v>
      </c>
      <c r="H953" s="30" t="s">
        <v>11571</v>
      </c>
      <c r="I953" s="30" t="s">
        <v>7183</v>
      </c>
      <c r="J953" s="30" t="s">
        <v>11568</v>
      </c>
      <c r="K953" s="30">
        <v>4</v>
      </c>
      <c r="L953" s="30" t="s">
        <v>11573</v>
      </c>
      <c r="M953" s="38">
        <v>14.8</v>
      </c>
      <c r="N953" s="3" t="s">
        <v>12148</v>
      </c>
      <c r="O953" s="38">
        <v>14.4</v>
      </c>
      <c r="P953" s="3" t="s">
        <v>12144</v>
      </c>
      <c r="Q953" s="38">
        <v>28.4</v>
      </c>
      <c r="R953" s="3" t="s">
        <v>12230</v>
      </c>
      <c r="S953" s="38">
        <v>4.2</v>
      </c>
      <c r="T953" s="3" t="s">
        <v>11619</v>
      </c>
      <c r="U953" s="38">
        <v>5</v>
      </c>
      <c r="V953" s="3" t="s">
        <v>11619</v>
      </c>
      <c r="W953" s="38">
        <v>7.6</v>
      </c>
      <c r="X953" s="3" t="s">
        <v>11619</v>
      </c>
      <c r="Y953" s="38">
        <v>7.7</v>
      </c>
      <c r="Z953" s="3" t="s">
        <v>11619</v>
      </c>
      <c r="AA953" s="3">
        <v>12.1</v>
      </c>
      <c r="AB953" s="3" t="s">
        <v>11619</v>
      </c>
      <c r="AC953" s="3">
        <v>7.3</v>
      </c>
      <c r="AD953" s="3" t="s">
        <v>11619</v>
      </c>
      <c r="AE953" s="45" t="s">
        <v>12595</v>
      </c>
    </row>
    <row r="954" ht="29.1" customHeight="1" spans="1:31">
      <c r="A954" s="26" t="s">
        <v>493</v>
      </c>
      <c r="B954" s="27" t="s">
        <v>556</v>
      </c>
      <c r="C954" s="28" t="s">
        <v>2307</v>
      </c>
      <c r="D954" s="27" t="s">
        <v>556</v>
      </c>
      <c r="E954" s="28" cm="1">
        <f ca="1" t="array" ref="E954">SUMPRODUCT(--ISNUMBER(SEARCH(MID(C954,ROW(INDIRECT("1:"&amp;LEN(C954))),1),全球排名!D952)))</f>
        <v>21</v>
      </c>
      <c r="F954" s="29" t="s">
        <v>11566</v>
      </c>
      <c r="G954" s="29" t="s">
        <v>40</v>
      </c>
      <c r="H954" s="30" t="s">
        <v>11571</v>
      </c>
      <c r="I954" s="30" t="s">
        <v>11572</v>
      </c>
      <c r="J954" s="30" t="s">
        <v>11568</v>
      </c>
      <c r="K954" s="30">
        <v>5</v>
      </c>
      <c r="L954" s="30" t="s">
        <v>11573</v>
      </c>
      <c r="M954" s="38">
        <v>6.4</v>
      </c>
      <c r="N954" s="3" t="s">
        <v>11949</v>
      </c>
      <c r="O954" s="38">
        <v>6.2</v>
      </c>
      <c r="P954" s="3" t="s">
        <v>11949</v>
      </c>
      <c r="Q954" s="38">
        <v>11.7</v>
      </c>
      <c r="R954" s="3" t="s">
        <v>11619</v>
      </c>
      <c r="S954" s="38">
        <v>21.5</v>
      </c>
      <c r="T954" s="3" t="s">
        <v>12499</v>
      </c>
      <c r="U954" s="38">
        <v>6.5</v>
      </c>
      <c r="V954" s="3" t="s">
        <v>11619</v>
      </c>
      <c r="W954" s="38">
        <v>5.2</v>
      </c>
      <c r="X954" s="3" t="s">
        <v>11619</v>
      </c>
      <c r="Y954" s="38">
        <v>25.4</v>
      </c>
      <c r="Z954" s="3" t="s">
        <v>12466</v>
      </c>
      <c r="AA954" s="3">
        <v>14.1</v>
      </c>
      <c r="AB954" s="3" t="s">
        <v>11654</v>
      </c>
      <c r="AC954" s="3">
        <v>20.3</v>
      </c>
      <c r="AD954" s="3" t="s">
        <v>12738</v>
      </c>
      <c r="AE954" s="45" t="s">
        <v>12595</v>
      </c>
    </row>
    <row r="955" ht="29.1" customHeight="1" spans="1:31">
      <c r="A955" s="26" t="s">
        <v>12533</v>
      </c>
      <c r="B955" s="27" t="s">
        <v>556</v>
      </c>
      <c r="C955" s="28" t="s">
        <v>12739</v>
      </c>
      <c r="D955" s="27" t="s">
        <v>556</v>
      </c>
      <c r="E955" s="28" cm="1">
        <f ca="1" t="array" ref="E955">SUMPRODUCT(--ISNUMBER(SEARCH(MID(C955,ROW(INDIRECT("1:"&amp;LEN(C955))),1),全球排名!D953)))</f>
        <v>38</v>
      </c>
      <c r="F955" s="29" t="s">
        <v>12260</v>
      </c>
      <c r="G955" s="29" t="s">
        <v>461</v>
      </c>
      <c r="H955" s="30" t="s">
        <v>11571</v>
      </c>
      <c r="I955" s="30" t="s">
        <v>11587</v>
      </c>
      <c r="J955" s="30" t="s">
        <v>11568</v>
      </c>
      <c r="K955" s="30">
        <v>5</v>
      </c>
      <c r="L955" s="30" t="s">
        <v>11573</v>
      </c>
      <c r="M955" s="38">
        <v>11.9</v>
      </c>
      <c r="N955" s="3" t="s">
        <v>11949</v>
      </c>
      <c r="O955" s="38">
        <v>17.2</v>
      </c>
      <c r="P955" s="3" t="s">
        <v>12210</v>
      </c>
      <c r="Q955" s="38">
        <v>32.7</v>
      </c>
      <c r="R955" s="3" t="s">
        <v>12235</v>
      </c>
      <c r="S955" s="38">
        <v>5.3</v>
      </c>
      <c r="T955" s="3" t="s">
        <v>11619</v>
      </c>
      <c r="U955" s="38">
        <v>3.3</v>
      </c>
      <c r="V955" s="3" t="s">
        <v>11619</v>
      </c>
      <c r="W955" s="38">
        <v>5.3</v>
      </c>
      <c r="X955" s="3" t="s">
        <v>11619</v>
      </c>
      <c r="Y955" s="38">
        <v>8.4</v>
      </c>
      <c r="Z955" s="3" t="s">
        <v>11619</v>
      </c>
      <c r="AA955" s="3">
        <v>8.4</v>
      </c>
      <c r="AB955" s="3" t="s">
        <v>11619</v>
      </c>
      <c r="AC955" s="3">
        <v>1.8</v>
      </c>
      <c r="AD955" s="3" t="s">
        <v>11619</v>
      </c>
      <c r="AE955" s="45" t="s">
        <v>12595</v>
      </c>
    </row>
    <row r="956" ht="29.1" customHeight="1" spans="1:31">
      <c r="A956" s="26" t="s">
        <v>493</v>
      </c>
      <c r="B956" s="27" t="s">
        <v>577</v>
      </c>
      <c r="C956" s="28" t="s">
        <v>10302</v>
      </c>
      <c r="D956" s="27" t="s">
        <v>577</v>
      </c>
      <c r="E956" s="28" cm="1">
        <f ca="1" t="array" ref="E956">SUMPRODUCT(--ISNUMBER(SEARCH(MID(C956,ROW(INDIRECT("1:"&amp;LEN(C956))),1),全球排名!D954)))</f>
        <v>15</v>
      </c>
      <c r="F956" s="29" t="s">
        <v>8311</v>
      </c>
      <c r="G956" s="29" t="s">
        <v>96</v>
      </c>
      <c r="H956" s="30" t="s">
        <v>11571</v>
      </c>
      <c r="I956" s="30" t="s">
        <v>7183</v>
      </c>
      <c r="J956" s="30" t="s">
        <v>11568</v>
      </c>
      <c r="K956" s="30">
        <v>4</v>
      </c>
      <c r="L956" s="30" t="s">
        <v>11573</v>
      </c>
      <c r="M956" s="38">
        <v>14.6</v>
      </c>
      <c r="N956" s="3" t="s">
        <v>11829</v>
      </c>
      <c r="O956" s="38">
        <v>3.8</v>
      </c>
      <c r="P956" s="3" t="s">
        <v>11949</v>
      </c>
      <c r="Q956" s="38">
        <v>8.4</v>
      </c>
      <c r="R956" s="3" t="s">
        <v>11619</v>
      </c>
      <c r="S956" s="38">
        <v>8.2</v>
      </c>
      <c r="T956" s="3" t="s">
        <v>11619</v>
      </c>
      <c r="U956" s="38">
        <v>21.2</v>
      </c>
      <c r="V956" s="3" t="s">
        <v>12352</v>
      </c>
      <c r="W956" s="38">
        <v>7.7</v>
      </c>
      <c r="X956" s="3" t="s">
        <v>11619</v>
      </c>
      <c r="Y956" s="38">
        <v>32.8</v>
      </c>
      <c r="Z956" s="3" t="s">
        <v>12069</v>
      </c>
      <c r="AA956" s="3">
        <v>8.1</v>
      </c>
      <c r="AB956" s="3" t="s">
        <v>11619</v>
      </c>
      <c r="AC956" s="3">
        <v>6.5</v>
      </c>
      <c r="AD956" s="3" t="s">
        <v>11619</v>
      </c>
      <c r="AE956" s="45" t="s">
        <v>12595</v>
      </c>
    </row>
    <row r="957" ht="29.1" customHeight="1" spans="1:31">
      <c r="A957" s="26" t="s">
        <v>493</v>
      </c>
      <c r="B957" s="27" t="s">
        <v>577</v>
      </c>
      <c r="C957" s="28" t="s">
        <v>10497</v>
      </c>
      <c r="D957" s="27" t="s">
        <v>577</v>
      </c>
      <c r="E957" s="28" cm="1">
        <f ca="1" t="array" ref="E957">SUMPRODUCT(--ISNUMBER(SEARCH(MID(C957,ROW(INDIRECT("1:"&amp;LEN(C957))),1),全球排名!D955)))</f>
        <v>40</v>
      </c>
      <c r="F957" s="29" t="s">
        <v>7021</v>
      </c>
      <c r="G957" s="29" t="s">
        <v>642</v>
      </c>
      <c r="H957" s="30" t="s">
        <v>11571</v>
      </c>
      <c r="I957" s="30" t="s">
        <v>7183</v>
      </c>
      <c r="J957" s="30" t="s">
        <v>11568</v>
      </c>
      <c r="K957" s="30">
        <v>5</v>
      </c>
      <c r="L957" s="30" t="s">
        <v>11569</v>
      </c>
      <c r="M957" s="38">
        <v>9.1</v>
      </c>
      <c r="N957" s="3" t="s">
        <v>11949</v>
      </c>
      <c r="O957" s="38">
        <v>14.4</v>
      </c>
      <c r="P957" s="3" t="s">
        <v>12480</v>
      </c>
      <c r="Q957" s="38">
        <v>7.3</v>
      </c>
      <c r="R957" s="3" t="s">
        <v>11619</v>
      </c>
      <c r="S957" s="38">
        <v>17.3</v>
      </c>
      <c r="T957" s="3" t="s">
        <v>12263</v>
      </c>
      <c r="U957" s="38">
        <v>1.8</v>
      </c>
      <c r="V957" s="3" t="s">
        <v>11619</v>
      </c>
      <c r="W957" s="38">
        <v>2.6</v>
      </c>
      <c r="X957" s="3" t="s">
        <v>11619</v>
      </c>
      <c r="Y957" s="38">
        <v>2.2</v>
      </c>
      <c r="Z957" s="3" t="s">
        <v>11619</v>
      </c>
      <c r="AA957" s="3">
        <v>24</v>
      </c>
      <c r="AB957" s="3" t="s">
        <v>11877</v>
      </c>
      <c r="AC957" s="3">
        <v>7.9</v>
      </c>
      <c r="AD957" s="3" t="s">
        <v>11619</v>
      </c>
      <c r="AE957" s="45" t="s">
        <v>12595</v>
      </c>
    </row>
    <row r="958" ht="29.1" customHeight="1" spans="1:31">
      <c r="A958" s="26" t="s">
        <v>493</v>
      </c>
      <c r="B958" s="27" t="s">
        <v>577</v>
      </c>
      <c r="C958" s="28" t="s">
        <v>976</v>
      </c>
      <c r="D958" s="27" t="s">
        <v>577</v>
      </c>
      <c r="E958" s="28" cm="1">
        <f ca="1" t="array" ref="E958">SUMPRODUCT(--ISNUMBER(SEARCH(MID(C958,ROW(INDIRECT("1:"&amp;LEN(C958))),1),全球排名!D956)))</f>
        <v>22</v>
      </c>
      <c r="F958" s="29" t="s">
        <v>11566</v>
      </c>
      <c r="G958" s="29" t="s">
        <v>40</v>
      </c>
      <c r="H958" s="30" t="s">
        <v>11571</v>
      </c>
      <c r="I958" s="30" t="s">
        <v>7183</v>
      </c>
      <c r="J958" s="30" t="s">
        <v>11568</v>
      </c>
      <c r="K958" s="30">
        <v>4</v>
      </c>
      <c r="L958" s="30" t="s">
        <v>11573</v>
      </c>
      <c r="M958" s="38">
        <v>9</v>
      </c>
      <c r="N958" s="3" t="s">
        <v>11949</v>
      </c>
      <c r="O958" s="38">
        <v>6</v>
      </c>
      <c r="P958" s="3" t="s">
        <v>11949</v>
      </c>
      <c r="Q958" s="38">
        <v>12.6</v>
      </c>
      <c r="R958" s="3" t="s">
        <v>11619</v>
      </c>
      <c r="S958" s="38">
        <v>11.4</v>
      </c>
      <c r="T958" s="3" t="s">
        <v>11619</v>
      </c>
      <c r="U958" s="38">
        <v>12.4</v>
      </c>
      <c r="V958" s="3" t="s">
        <v>11619</v>
      </c>
      <c r="W958" s="38">
        <v>10.6</v>
      </c>
      <c r="X958" s="3" t="s">
        <v>11619</v>
      </c>
      <c r="Y958" s="38">
        <v>17.2</v>
      </c>
      <c r="Z958" s="3" t="s">
        <v>12480</v>
      </c>
      <c r="AA958" s="3">
        <v>14.5</v>
      </c>
      <c r="AB958" s="3" t="s">
        <v>11964</v>
      </c>
      <c r="AC958" s="3">
        <v>28.6</v>
      </c>
      <c r="AD958" s="3" t="s">
        <v>12005</v>
      </c>
      <c r="AE958" s="45" t="s">
        <v>12595</v>
      </c>
    </row>
    <row r="959" ht="29.1" customHeight="1" spans="1:31">
      <c r="A959" s="26" t="s">
        <v>12446</v>
      </c>
      <c r="B959" s="27" t="s">
        <v>577</v>
      </c>
      <c r="C959" s="28" t="s">
        <v>982</v>
      </c>
      <c r="D959" s="27" t="s">
        <v>577</v>
      </c>
      <c r="E959" s="28" cm="1">
        <f ca="1" t="array" ref="E959">SUMPRODUCT(--ISNUMBER(SEARCH(MID(C959,ROW(INDIRECT("1:"&amp;LEN(C959))),1),全球排名!D957)))</f>
        <v>13</v>
      </c>
      <c r="F959" s="29" t="s">
        <v>11663</v>
      </c>
      <c r="G959" s="29" t="s">
        <v>106</v>
      </c>
      <c r="H959" s="30" t="s">
        <v>11567</v>
      </c>
      <c r="I959" s="30" t="s">
        <v>11572</v>
      </c>
      <c r="J959" s="30" t="s">
        <v>11568</v>
      </c>
      <c r="K959" s="30">
        <v>4</v>
      </c>
      <c r="L959" s="30" t="s">
        <v>11573</v>
      </c>
      <c r="M959" s="38">
        <v>6.3</v>
      </c>
      <c r="N959" s="3" t="s">
        <v>11949</v>
      </c>
      <c r="O959" s="38">
        <v>2.5</v>
      </c>
      <c r="P959" s="3" t="s">
        <v>11949</v>
      </c>
      <c r="Q959" s="38">
        <v>67.4</v>
      </c>
      <c r="R959" s="3" t="s">
        <v>1040</v>
      </c>
      <c r="S959" s="38">
        <v>7.3</v>
      </c>
      <c r="T959" s="3" t="s">
        <v>11619</v>
      </c>
      <c r="U959" s="38">
        <v>5.3</v>
      </c>
      <c r="V959" s="3" t="s">
        <v>11619</v>
      </c>
      <c r="W959" s="38">
        <v>3.7</v>
      </c>
      <c r="X959" s="3" t="s">
        <v>11619</v>
      </c>
      <c r="Y959" s="38">
        <v>1.1</v>
      </c>
      <c r="Z959" s="3" t="s">
        <v>11619</v>
      </c>
      <c r="AA959" s="3">
        <v>7.9</v>
      </c>
      <c r="AB959" s="3" t="s">
        <v>11619</v>
      </c>
      <c r="AC959" s="3">
        <v>1.1</v>
      </c>
      <c r="AD959" s="3" t="s">
        <v>11619</v>
      </c>
      <c r="AE959" s="45" t="s">
        <v>12595</v>
      </c>
    </row>
    <row r="960" ht="29.1" customHeight="1" spans="1:31">
      <c r="A960" s="26" t="s">
        <v>12454</v>
      </c>
      <c r="B960" s="27" t="s">
        <v>577</v>
      </c>
      <c r="C960" s="28" t="s">
        <v>1007</v>
      </c>
      <c r="D960" s="27" t="s">
        <v>577</v>
      </c>
      <c r="E960" s="28" cm="1">
        <f ca="1" t="array" ref="E960">SUMPRODUCT(--ISNUMBER(SEARCH(MID(C960,ROW(INDIRECT("1:"&amp;LEN(C960))),1),全球排名!D958)))</f>
        <v>14</v>
      </c>
      <c r="F960" s="29" t="s">
        <v>11663</v>
      </c>
      <c r="G960" s="29" t="s">
        <v>106</v>
      </c>
      <c r="H960" s="30" t="s">
        <v>11567</v>
      </c>
      <c r="I960" s="30" t="s">
        <v>11587</v>
      </c>
      <c r="J960" s="30" t="s">
        <v>11568</v>
      </c>
      <c r="K960" s="30">
        <v>4</v>
      </c>
      <c r="L960" s="30" t="s">
        <v>11573</v>
      </c>
      <c r="M960" s="38">
        <v>3.8</v>
      </c>
      <c r="N960" s="3" t="s">
        <v>11949</v>
      </c>
      <c r="O960" s="38">
        <v>2.2</v>
      </c>
      <c r="P960" s="3" t="s">
        <v>11949</v>
      </c>
      <c r="Q960" s="38">
        <v>82</v>
      </c>
      <c r="R960" s="3" t="s">
        <v>1897</v>
      </c>
      <c r="S960" s="38">
        <v>4.7</v>
      </c>
      <c r="T960" s="3" t="s">
        <v>11619</v>
      </c>
      <c r="U960" s="38">
        <v>4.5</v>
      </c>
      <c r="V960" s="3" t="s">
        <v>11619</v>
      </c>
      <c r="W960" s="38">
        <v>3.7</v>
      </c>
      <c r="X960" s="3" t="s">
        <v>11619</v>
      </c>
      <c r="Y960" s="38">
        <v>1</v>
      </c>
      <c r="Z960" s="3" t="s">
        <v>11619</v>
      </c>
      <c r="AA960" s="3">
        <v>7.9</v>
      </c>
      <c r="AB960" s="3" t="s">
        <v>11619</v>
      </c>
      <c r="AC960" s="3">
        <v>1</v>
      </c>
      <c r="AD960" s="3" t="s">
        <v>11619</v>
      </c>
      <c r="AE960" s="45" t="s">
        <v>12595</v>
      </c>
    </row>
    <row r="961" ht="29.1" customHeight="1" spans="1:31">
      <c r="A961" s="26" t="s">
        <v>12533</v>
      </c>
      <c r="B961" s="27" t="s">
        <v>577</v>
      </c>
      <c r="C961" s="28" t="s">
        <v>2636</v>
      </c>
      <c r="D961" s="27" t="s">
        <v>577</v>
      </c>
      <c r="E961" s="28" cm="1">
        <f ca="1" t="array" ref="E961">SUMPRODUCT(--ISNUMBER(SEARCH(MID(C961,ROW(INDIRECT("1:"&amp;LEN(C961))),1),全球排名!D959)))</f>
        <v>42</v>
      </c>
      <c r="F961" s="29" t="s">
        <v>11566</v>
      </c>
      <c r="G961" s="29" t="s">
        <v>40</v>
      </c>
      <c r="H961" s="30" t="s">
        <v>11571</v>
      </c>
      <c r="I961" s="30" t="s">
        <v>11572</v>
      </c>
      <c r="J961" s="30" t="s">
        <v>7220</v>
      </c>
      <c r="K961" s="30">
        <v>4</v>
      </c>
      <c r="L961" s="30" t="s">
        <v>11573</v>
      </c>
      <c r="M961" s="38">
        <v>7.7</v>
      </c>
      <c r="N961" s="3" t="s">
        <v>11949</v>
      </c>
      <c r="O961" s="38">
        <v>6.1</v>
      </c>
      <c r="P961" s="3" t="s">
        <v>11949</v>
      </c>
      <c r="Q961" s="38">
        <v>15.4</v>
      </c>
      <c r="R961" s="3" t="s">
        <v>11619</v>
      </c>
      <c r="S961" s="38">
        <v>17</v>
      </c>
      <c r="T961" s="3" t="s">
        <v>11787</v>
      </c>
      <c r="U961" s="38">
        <v>29.4</v>
      </c>
      <c r="V961" s="3" t="s">
        <v>11974</v>
      </c>
      <c r="W961" s="38">
        <v>5.8</v>
      </c>
      <c r="X961" s="3" t="s">
        <v>11619</v>
      </c>
      <c r="Y961" s="38">
        <v>2.6</v>
      </c>
      <c r="Z961" s="3" t="s">
        <v>11619</v>
      </c>
      <c r="AA961" s="3">
        <v>7.7</v>
      </c>
      <c r="AB961" s="3" t="s">
        <v>11619</v>
      </c>
      <c r="AC961" s="3">
        <v>8.5</v>
      </c>
      <c r="AD961" s="3" t="s">
        <v>11840</v>
      </c>
      <c r="AE961" s="45" t="s">
        <v>12595</v>
      </c>
    </row>
    <row r="962" ht="29.1" customHeight="1" spans="1:31">
      <c r="A962" s="26" t="s">
        <v>12533</v>
      </c>
      <c r="B962" s="27" t="s">
        <v>577</v>
      </c>
      <c r="C962" s="28" t="s">
        <v>11204</v>
      </c>
      <c r="D962" s="27" t="s">
        <v>577</v>
      </c>
      <c r="E962" s="28" cm="1">
        <f ca="1" t="array" ref="E962">SUMPRODUCT(--ISNUMBER(SEARCH(MID(C962,ROW(INDIRECT("1:"&amp;LEN(C962))),1),全球排名!D960)))</f>
        <v>24</v>
      </c>
      <c r="F962" s="29" t="s">
        <v>12019</v>
      </c>
      <c r="G962" s="29" t="s">
        <v>653</v>
      </c>
      <c r="H962" s="30" t="s">
        <v>11571</v>
      </c>
      <c r="I962" s="30" t="s">
        <v>11587</v>
      </c>
      <c r="J962" s="30" t="s">
        <v>7103</v>
      </c>
      <c r="K962" s="30">
        <v>4</v>
      </c>
      <c r="L962" s="30" t="s">
        <v>11573</v>
      </c>
      <c r="M962" s="38">
        <v>4.4</v>
      </c>
      <c r="N962" s="3" t="s">
        <v>11949</v>
      </c>
      <c r="O962" s="38">
        <v>1.9</v>
      </c>
      <c r="P962" s="3" t="s">
        <v>11949</v>
      </c>
      <c r="Q962" s="38">
        <v>8.1</v>
      </c>
      <c r="R962" s="3" t="s">
        <v>11619</v>
      </c>
      <c r="S962" s="38">
        <v>1.4</v>
      </c>
      <c r="T962" s="3" t="s">
        <v>11619</v>
      </c>
      <c r="U962" s="38">
        <v>55.4</v>
      </c>
      <c r="V962" s="3" t="s">
        <v>12251</v>
      </c>
      <c r="W962" s="38">
        <v>100</v>
      </c>
      <c r="X962" s="3" t="s">
        <v>11585</v>
      </c>
      <c r="Y962" s="38">
        <v>1</v>
      </c>
      <c r="Z962" s="3" t="s">
        <v>11619</v>
      </c>
      <c r="AA962" s="3">
        <v>5.2</v>
      </c>
      <c r="AB962" s="3" t="s">
        <v>11619</v>
      </c>
      <c r="AC962" s="3" t="s">
        <v>10137</v>
      </c>
      <c r="AD962" s="3" t="s">
        <v>10137</v>
      </c>
      <c r="AE962" s="45" t="s">
        <v>12595</v>
      </c>
    </row>
    <row r="963" ht="29.1" customHeight="1" spans="1:31">
      <c r="A963" s="26" t="s">
        <v>12533</v>
      </c>
      <c r="B963" s="27" t="s">
        <v>577</v>
      </c>
      <c r="C963" s="28" t="s">
        <v>1103</v>
      </c>
      <c r="D963" s="27" t="s">
        <v>577</v>
      </c>
      <c r="E963" s="28" cm="1">
        <f ca="1" t="array" ref="E963">SUMPRODUCT(--ISNUMBER(SEARCH(MID(C963,ROW(INDIRECT("1:"&amp;LEN(C963))),1),全球排名!D961)))</f>
        <v>19</v>
      </c>
      <c r="F963" s="29" t="s">
        <v>7021</v>
      </c>
      <c r="G963" s="29" t="s">
        <v>642</v>
      </c>
      <c r="H963" s="30" t="s">
        <v>11567</v>
      </c>
      <c r="I963" s="30" t="s">
        <v>7183</v>
      </c>
      <c r="J963" s="30" t="s">
        <v>11568</v>
      </c>
      <c r="K963" s="30">
        <v>5</v>
      </c>
      <c r="L963" s="30" t="s">
        <v>11573</v>
      </c>
      <c r="M963" s="38">
        <v>8</v>
      </c>
      <c r="N963" s="3" t="s">
        <v>11949</v>
      </c>
      <c r="O963" s="38">
        <v>2.6</v>
      </c>
      <c r="P963" s="3" t="s">
        <v>11949</v>
      </c>
      <c r="Q963" s="38">
        <v>34.7</v>
      </c>
      <c r="R963" s="3" t="s">
        <v>12117</v>
      </c>
      <c r="S963" s="38">
        <v>20.7</v>
      </c>
      <c r="T963" s="3" t="s">
        <v>12190</v>
      </c>
      <c r="U963" s="38">
        <v>3.5</v>
      </c>
      <c r="V963" s="3" t="s">
        <v>11619</v>
      </c>
      <c r="W963" s="38">
        <v>4.4</v>
      </c>
      <c r="X963" s="3" t="s">
        <v>11619</v>
      </c>
      <c r="Y963" s="38">
        <v>2</v>
      </c>
      <c r="Z963" s="3" t="s">
        <v>11619</v>
      </c>
      <c r="AA963" s="3">
        <v>7.2</v>
      </c>
      <c r="AB963" s="3" t="s">
        <v>11619</v>
      </c>
      <c r="AC963" s="3">
        <v>3.8</v>
      </c>
      <c r="AD963" s="3" t="s">
        <v>11619</v>
      </c>
      <c r="AE963" s="45" t="s">
        <v>12595</v>
      </c>
    </row>
    <row r="964" ht="29.1" customHeight="1" spans="1:31">
      <c r="A964" s="26" t="s">
        <v>12533</v>
      </c>
      <c r="B964" s="27" t="s">
        <v>577</v>
      </c>
      <c r="C964" s="28" t="s">
        <v>1174</v>
      </c>
      <c r="D964" s="27" t="s">
        <v>577</v>
      </c>
      <c r="E964" s="28" cm="1">
        <f ca="1" t="array" ref="E964">SUMPRODUCT(--ISNUMBER(SEARCH(MID(C964,ROW(INDIRECT("1:"&amp;LEN(C964))),1),全球排名!D962)))</f>
        <v>18</v>
      </c>
      <c r="F964" s="29" t="s">
        <v>12168</v>
      </c>
      <c r="G964" s="29" t="s">
        <v>497</v>
      </c>
      <c r="H964" s="30" t="s">
        <v>11592</v>
      </c>
      <c r="I964" s="30" t="s">
        <v>11572</v>
      </c>
      <c r="J964" s="30" t="s">
        <v>7220</v>
      </c>
      <c r="K964" s="30">
        <v>4</v>
      </c>
      <c r="L964" s="30" t="s">
        <v>11573</v>
      </c>
      <c r="M964" s="38">
        <v>16.4</v>
      </c>
      <c r="N964" s="3" t="s">
        <v>12499</v>
      </c>
      <c r="O964" s="38">
        <v>12.1</v>
      </c>
      <c r="P964" s="3" t="s">
        <v>11949</v>
      </c>
      <c r="Q964" s="38">
        <v>8.1</v>
      </c>
      <c r="R964" s="3" t="s">
        <v>11619</v>
      </c>
      <c r="S964" s="38">
        <v>4.1</v>
      </c>
      <c r="T964" s="3" t="s">
        <v>11619</v>
      </c>
      <c r="U964" s="38">
        <v>6.9</v>
      </c>
      <c r="V964" s="3" t="s">
        <v>11619</v>
      </c>
      <c r="W964" s="38">
        <v>2.7</v>
      </c>
      <c r="X964" s="3" t="s">
        <v>11619</v>
      </c>
      <c r="Y964" s="38">
        <v>3.3</v>
      </c>
      <c r="Z964" s="3" t="s">
        <v>11619</v>
      </c>
      <c r="AA964" s="3">
        <v>9.7</v>
      </c>
      <c r="AB964" s="3" t="s">
        <v>11619</v>
      </c>
      <c r="AC964" s="3">
        <v>29.9</v>
      </c>
      <c r="AD964" s="3" t="s">
        <v>12476</v>
      </c>
      <c r="AE964" s="45" t="s">
        <v>12595</v>
      </c>
    </row>
    <row r="965" ht="29.1" customHeight="1" spans="1:31">
      <c r="A965" s="26" t="s">
        <v>12533</v>
      </c>
      <c r="B965" s="27" t="s">
        <v>577</v>
      </c>
      <c r="C965" s="28" t="s">
        <v>1180</v>
      </c>
      <c r="D965" s="27" t="s">
        <v>577</v>
      </c>
      <c r="E965" s="28" cm="1">
        <f ca="1" t="array" ref="E965">SUMPRODUCT(--ISNUMBER(SEARCH(MID(C965,ROW(INDIRECT("1:"&amp;LEN(C965))),1),全球排名!D963)))</f>
        <v>37</v>
      </c>
      <c r="F965" s="29" t="s">
        <v>12168</v>
      </c>
      <c r="G965" s="29" t="s">
        <v>497</v>
      </c>
      <c r="H965" s="30" t="s">
        <v>11571</v>
      </c>
      <c r="I965" s="30" t="s">
        <v>7183</v>
      </c>
      <c r="J965" s="30" t="s">
        <v>7220</v>
      </c>
      <c r="K965" s="30">
        <v>3</v>
      </c>
      <c r="L965" s="30" t="s">
        <v>11573</v>
      </c>
      <c r="M965" s="38">
        <v>13.1</v>
      </c>
      <c r="N965" s="3" t="s">
        <v>11949</v>
      </c>
      <c r="O965" s="38">
        <v>7.2</v>
      </c>
      <c r="P965" s="3" t="s">
        <v>11949</v>
      </c>
      <c r="Q965" s="38">
        <v>14</v>
      </c>
      <c r="R965" s="3" t="s">
        <v>11619</v>
      </c>
      <c r="S965" s="38">
        <v>7.6</v>
      </c>
      <c r="T965" s="3" t="s">
        <v>11619</v>
      </c>
      <c r="U965" s="38">
        <v>12.5</v>
      </c>
      <c r="V965" s="3" t="s">
        <v>11619</v>
      </c>
      <c r="W965" s="38">
        <v>3.5</v>
      </c>
      <c r="X965" s="3" t="s">
        <v>11619</v>
      </c>
      <c r="Y965" s="38">
        <v>1.6</v>
      </c>
      <c r="Z965" s="3" t="s">
        <v>11619</v>
      </c>
      <c r="AA965" s="3">
        <v>8.4</v>
      </c>
      <c r="AB965" s="3" t="s">
        <v>11619</v>
      </c>
      <c r="AC965" s="3">
        <v>49.4</v>
      </c>
      <c r="AD965" s="3" t="s">
        <v>12089</v>
      </c>
      <c r="AE965" s="45" t="s">
        <v>12595</v>
      </c>
    </row>
    <row r="966" ht="29.1" customHeight="1" spans="1:31">
      <c r="A966" s="26" t="s">
        <v>12533</v>
      </c>
      <c r="B966" s="27" t="s">
        <v>577</v>
      </c>
      <c r="C966" s="28" t="s">
        <v>6933</v>
      </c>
      <c r="D966" s="27" t="s">
        <v>577</v>
      </c>
      <c r="E966" s="28" cm="1">
        <f ca="1" t="array" ref="E966">SUMPRODUCT(--ISNUMBER(SEARCH(MID(C966,ROW(INDIRECT("1:"&amp;LEN(C966))),1),全球排名!D964)))</f>
        <v>33</v>
      </c>
      <c r="F966" s="29" t="s">
        <v>12633</v>
      </c>
      <c r="G966" s="29" t="s">
        <v>1618</v>
      </c>
      <c r="H966" s="30" t="s">
        <v>11571</v>
      </c>
      <c r="I966" s="30" t="s">
        <v>7183</v>
      </c>
      <c r="J966" s="30" t="s">
        <v>11568</v>
      </c>
      <c r="K966" s="30">
        <v>5</v>
      </c>
      <c r="L966" s="30" t="s">
        <v>11573</v>
      </c>
      <c r="M966" s="38">
        <v>8.1</v>
      </c>
      <c r="N966" s="3" t="s">
        <v>11949</v>
      </c>
      <c r="O966" s="38">
        <v>14.8</v>
      </c>
      <c r="P966" s="3" t="s">
        <v>12338</v>
      </c>
      <c r="Q966" s="38">
        <v>37.2</v>
      </c>
      <c r="R966" s="3" t="s">
        <v>11826</v>
      </c>
      <c r="S966" s="38">
        <v>1.8</v>
      </c>
      <c r="T966" s="3" t="s">
        <v>11619</v>
      </c>
      <c r="U966" s="38">
        <v>1.9</v>
      </c>
      <c r="V966" s="3" t="s">
        <v>11619</v>
      </c>
      <c r="W966" s="38">
        <v>1.6</v>
      </c>
      <c r="X966" s="3" t="s">
        <v>11619</v>
      </c>
      <c r="Y966" s="38">
        <v>1.1</v>
      </c>
      <c r="Z966" s="3" t="s">
        <v>11619</v>
      </c>
      <c r="AA966" s="3">
        <v>14</v>
      </c>
      <c r="AB966" s="3" t="s">
        <v>12325</v>
      </c>
      <c r="AC966" s="3">
        <v>22.7</v>
      </c>
      <c r="AD966" s="3" t="s">
        <v>12220</v>
      </c>
      <c r="AE966" s="45" t="s">
        <v>12595</v>
      </c>
    </row>
    <row r="967" ht="29.1" customHeight="1" spans="1:31">
      <c r="A967" s="26" t="s">
        <v>447</v>
      </c>
      <c r="B967" s="27" t="s">
        <v>577</v>
      </c>
      <c r="C967" s="28" t="s">
        <v>1258</v>
      </c>
      <c r="D967" s="27" t="s">
        <v>577</v>
      </c>
      <c r="E967" s="28" cm="1">
        <f ca="1" t="array" ref="E967">SUMPRODUCT(--ISNUMBER(SEARCH(MID(C967,ROW(INDIRECT("1:"&amp;LEN(C967))),1),全球排名!D965)))</f>
        <v>17</v>
      </c>
      <c r="F967" s="29" t="s">
        <v>12740</v>
      </c>
      <c r="G967" s="29" t="s">
        <v>1257</v>
      </c>
      <c r="H967" s="30" t="s">
        <v>11592</v>
      </c>
      <c r="I967" s="30" t="s">
        <v>11572</v>
      </c>
      <c r="J967" s="30" t="s">
        <v>7220</v>
      </c>
      <c r="K967" s="30">
        <v>5</v>
      </c>
      <c r="L967" s="30" t="s">
        <v>11573</v>
      </c>
      <c r="M967" s="38">
        <v>10.2</v>
      </c>
      <c r="N967" s="3" t="s">
        <v>11949</v>
      </c>
      <c r="O967" s="38">
        <v>4.7</v>
      </c>
      <c r="P967" s="3" t="s">
        <v>11949</v>
      </c>
      <c r="Q967" s="38">
        <v>3.4</v>
      </c>
      <c r="R967" s="3" t="s">
        <v>11619</v>
      </c>
      <c r="S967" s="38">
        <v>4.6</v>
      </c>
      <c r="T967" s="3" t="s">
        <v>11619</v>
      </c>
      <c r="U967" s="38">
        <v>10.3</v>
      </c>
      <c r="V967" s="3" t="s">
        <v>11619</v>
      </c>
      <c r="W967" s="38">
        <v>8.2</v>
      </c>
      <c r="X967" s="3" t="s">
        <v>11619</v>
      </c>
      <c r="Y967" s="38">
        <v>17.8</v>
      </c>
      <c r="Z967" s="3" t="s">
        <v>11999</v>
      </c>
      <c r="AA967" s="3">
        <v>79.5</v>
      </c>
      <c r="AB967" s="3" t="s">
        <v>141</v>
      </c>
      <c r="AC967" s="3">
        <v>9.2</v>
      </c>
      <c r="AD967" s="3" t="s">
        <v>12669</v>
      </c>
      <c r="AE967" s="45" t="s">
        <v>12595</v>
      </c>
    </row>
    <row r="968" ht="29.1" customHeight="1" spans="1:31">
      <c r="A968" s="26" t="s">
        <v>12562</v>
      </c>
      <c r="B968" s="27" t="s">
        <v>577</v>
      </c>
      <c r="C968" s="28" t="s">
        <v>12741</v>
      </c>
      <c r="D968" s="27" t="s">
        <v>577</v>
      </c>
      <c r="E968" s="28" cm="1">
        <f ca="1" t="array" ref="E968">SUMPRODUCT(--ISNUMBER(SEARCH(MID(C968,ROW(INDIRECT("1:"&amp;LEN(C968))),1),全球排名!D966)))</f>
        <v>40</v>
      </c>
      <c r="F968" s="29" t="s">
        <v>7021</v>
      </c>
      <c r="G968" s="29" t="s">
        <v>642</v>
      </c>
      <c r="H968" s="30" t="s">
        <v>11571</v>
      </c>
      <c r="I968" s="30" t="s">
        <v>11572</v>
      </c>
      <c r="J968" s="30" t="s">
        <v>11568</v>
      </c>
      <c r="K968" s="30">
        <v>3</v>
      </c>
      <c r="L968" s="30" t="s">
        <v>11569</v>
      </c>
      <c r="M968" s="38">
        <v>9.6</v>
      </c>
      <c r="N968" s="3" t="s">
        <v>11949</v>
      </c>
      <c r="O968" s="38">
        <v>7</v>
      </c>
      <c r="P968" s="3" t="s">
        <v>11949</v>
      </c>
      <c r="Q968" s="38">
        <v>46.4</v>
      </c>
      <c r="R968" s="3" t="s">
        <v>11645</v>
      </c>
      <c r="S968" s="38">
        <v>4</v>
      </c>
      <c r="T968" s="3" t="s">
        <v>11619</v>
      </c>
      <c r="U968" s="38">
        <v>1.7</v>
      </c>
      <c r="V968" s="3" t="s">
        <v>11619</v>
      </c>
      <c r="W968" s="38">
        <v>7.1</v>
      </c>
      <c r="X968" s="3" t="s">
        <v>11619</v>
      </c>
      <c r="Y968" s="38">
        <v>13</v>
      </c>
      <c r="Z968" s="3" t="s">
        <v>12492</v>
      </c>
      <c r="AA968" s="3">
        <v>11.3</v>
      </c>
      <c r="AB968" s="3" t="s">
        <v>11619</v>
      </c>
      <c r="AC968" s="3">
        <v>1.7</v>
      </c>
      <c r="AD968" s="3" t="s">
        <v>11619</v>
      </c>
      <c r="AE968" s="45" t="s">
        <v>12595</v>
      </c>
    </row>
    <row r="969" ht="29.1" customHeight="1" spans="1:31">
      <c r="A969" s="26" t="s">
        <v>12533</v>
      </c>
      <c r="B969" s="27" t="s">
        <v>577</v>
      </c>
      <c r="C969" s="28" t="s">
        <v>12742</v>
      </c>
      <c r="D969" s="27" t="s">
        <v>577</v>
      </c>
      <c r="E969" s="28" cm="1">
        <f ca="1" t="array" ref="E969">SUMPRODUCT(--ISNUMBER(SEARCH(MID(C969,ROW(INDIRECT("1:"&amp;LEN(C969))),1),全球排名!D967)))</f>
        <v>17</v>
      </c>
      <c r="F969" s="29" t="s">
        <v>12205</v>
      </c>
      <c r="G969" s="29" t="s">
        <v>657</v>
      </c>
      <c r="H969" s="30" t="s">
        <v>11624</v>
      </c>
      <c r="I969" s="30" t="s">
        <v>11720</v>
      </c>
      <c r="J969" s="30" t="s">
        <v>10137</v>
      </c>
      <c r="K969" s="30">
        <v>3</v>
      </c>
      <c r="L969" s="30" t="s">
        <v>11569</v>
      </c>
      <c r="M969" s="38">
        <v>5.9</v>
      </c>
      <c r="N969" s="3" t="s">
        <v>11949</v>
      </c>
      <c r="O969" s="38">
        <v>11.9</v>
      </c>
      <c r="P969" s="3" t="s">
        <v>11949</v>
      </c>
      <c r="Q969" s="38">
        <v>17.7</v>
      </c>
      <c r="R969" s="3" t="s">
        <v>11619</v>
      </c>
      <c r="S969" s="38">
        <v>3.5</v>
      </c>
      <c r="T969" s="3" t="s">
        <v>11619</v>
      </c>
      <c r="U969" s="38">
        <v>75.2</v>
      </c>
      <c r="V969" s="3" t="s">
        <v>11901</v>
      </c>
      <c r="W969" s="38">
        <v>19.8</v>
      </c>
      <c r="X969" s="3" t="s">
        <v>12350</v>
      </c>
      <c r="Y969" s="38">
        <v>1</v>
      </c>
      <c r="Z969" s="3" t="s">
        <v>11619</v>
      </c>
      <c r="AA969" s="3">
        <v>14.8</v>
      </c>
      <c r="AB969" s="3" t="s">
        <v>12328</v>
      </c>
      <c r="AC969" s="3">
        <v>1.2</v>
      </c>
      <c r="AD969" s="3" t="s">
        <v>11619</v>
      </c>
      <c r="AE969" s="45" t="s">
        <v>12595</v>
      </c>
    </row>
    <row r="970" ht="29.1" customHeight="1" spans="1:31">
      <c r="A970" s="26" t="s">
        <v>12533</v>
      </c>
      <c r="B970" s="27" t="s">
        <v>577</v>
      </c>
      <c r="C970" s="28" t="s">
        <v>12743</v>
      </c>
      <c r="D970" s="27" t="s">
        <v>577</v>
      </c>
      <c r="E970" s="28" cm="1">
        <f ca="1" t="array" ref="E970">SUMPRODUCT(--ISNUMBER(SEARCH(MID(C970,ROW(INDIRECT("1:"&amp;LEN(C970))),1),全球排名!D968)))</f>
        <v>37</v>
      </c>
      <c r="F970" s="29" t="s">
        <v>11632</v>
      </c>
      <c r="G970" s="29" t="s">
        <v>11633</v>
      </c>
      <c r="H970" s="30" t="s">
        <v>11592</v>
      </c>
      <c r="I970" s="30" t="s">
        <v>7183</v>
      </c>
      <c r="J970" s="30" t="s">
        <v>11568</v>
      </c>
      <c r="K970" s="30">
        <v>2</v>
      </c>
      <c r="L970" s="30" t="s">
        <v>11573</v>
      </c>
      <c r="M970" s="38">
        <v>4.7</v>
      </c>
      <c r="N970" s="3" t="s">
        <v>11949</v>
      </c>
      <c r="O970" s="38">
        <v>1.4</v>
      </c>
      <c r="P970" s="3" t="s">
        <v>11949</v>
      </c>
      <c r="Q970" s="38">
        <v>30</v>
      </c>
      <c r="R970" s="3" t="s">
        <v>12220</v>
      </c>
      <c r="S970" s="38">
        <v>28.9</v>
      </c>
      <c r="T970" s="3" t="s">
        <v>11680</v>
      </c>
      <c r="U970" s="38" t="s">
        <v>10137</v>
      </c>
      <c r="V970" s="3" t="s">
        <v>10137</v>
      </c>
      <c r="W970" s="38">
        <v>1.4</v>
      </c>
      <c r="X970" s="3" t="s">
        <v>11619</v>
      </c>
      <c r="Y970" s="38">
        <v>5.5</v>
      </c>
      <c r="Z970" s="3" t="s">
        <v>11619</v>
      </c>
      <c r="AA970" s="3">
        <v>5.6</v>
      </c>
      <c r="AB970" s="3" t="s">
        <v>11619</v>
      </c>
      <c r="AC970" s="3">
        <v>2.3</v>
      </c>
      <c r="AD970" s="3" t="s">
        <v>11619</v>
      </c>
      <c r="AE970" s="45" t="s">
        <v>12595</v>
      </c>
    </row>
    <row r="971" ht="29.1" customHeight="1" spans="1:31">
      <c r="A971" s="26" t="s">
        <v>12454</v>
      </c>
      <c r="B971" s="27" t="s">
        <v>577</v>
      </c>
      <c r="C971" s="28" t="s">
        <v>12744</v>
      </c>
      <c r="D971" s="27" t="s">
        <v>577</v>
      </c>
      <c r="E971" s="28" cm="1">
        <f ca="1" t="array" ref="E971">SUMPRODUCT(--ISNUMBER(SEARCH(MID(C971,ROW(INDIRECT("1:"&amp;LEN(C971))),1),全球排名!D969)))</f>
        <v>21</v>
      </c>
      <c r="F971" s="29" t="s">
        <v>7021</v>
      </c>
      <c r="G971" s="29" t="s">
        <v>642</v>
      </c>
      <c r="H971" s="30" t="s">
        <v>11567</v>
      </c>
      <c r="I971" s="30" t="s">
        <v>11720</v>
      </c>
      <c r="J971" s="30" t="s">
        <v>10137</v>
      </c>
      <c r="K971" s="30">
        <v>2</v>
      </c>
      <c r="L971" s="30" t="s">
        <v>11569</v>
      </c>
      <c r="M971" s="38">
        <v>6.6</v>
      </c>
      <c r="N971" s="3" t="s">
        <v>11949</v>
      </c>
      <c r="O971" s="38">
        <v>13.1</v>
      </c>
      <c r="P971" s="3" t="s">
        <v>11949</v>
      </c>
      <c r="Q971" s="38">
        <v>51.1</v>
      </c>
      <c r="R971" s="3" t="s">
        <v>12155</v>
      </c>
      <c r="S971" s="38">
        <v>1.5</v>
      </c>
      <c r="T971" s="3" t="s">
        <v>11619</v>
      </c>
      <c r="U971" s="38">
        <v>25.1</v>
      </c>
      <c r="V971" s="3" t="s">
        <v>12192</v>
      </c>
      <c r="W971" s="38">
        <v>1.2</v>
      </c>
      <c r="X971" s="3" t="s">
        <v>11619</v>
      </c>
      <c r="Y971" s="38">
        <v>1</v>
      </c>
      <c r="Z971" s="3" t="s">
        <v>11619</v>
      </c>
      <c r="AA971" s="3">
        <v>8.7</v>
      </c>
      <c r="AB971" s="3" t="s">
        <v>11619</v>
      </c>
      <c r="AC971" s="3">
        <v>1.5</v>
      </c>
      <c r="AD971" s="3" t="s">
        <v>11619</v>
      </c>
      <c r="AE971" s="45" t="s">
        <v>12595</v>
      </c>
    </row>
    <row r="972" ht="29.1" customHeight="1" spans="1:31">
      <c r="A972" s="26" t="s">
        <v>12562</v>
      </c>
      <c r="B972" s="27" t="s">
        <v>577</v>
      </c>
      <c r="C972" s="28" t="s">
        <v>12745</v>
      </c>
      <c r="D972" s="27" t="s">
        <v>577</v>
      </c>
      <c r="E972" s="28" cm="1">
        <f ca="1" t="array" ref="E972">SUMPRODUCT(--ISNUMBER(SEARCH(MID(C972,ROW(INDIRECT("1:"&amp;LEN(C972))),1),全球排名!D970)))</f>
        <v>40</v>
      </c>
      <c r="F972" s="29" t="s">
        <v>11863</v>
      </c>
      <c r="G972" s="29" t="s">
        <v>373</v>
      </c>
      <c r="H972" s="30" t="s">
        <v>11567</v>
      </c>
      <c r="I972" s="30" t="s">
        <v>11587</v>
      </c>
      <c r="J972" s="30" t="s">
        <v>11568</v>
      </c>
      <c r="K972" s="30">
        <v>5</v>
      </c>
      <c r="L972" s="30" t="s">
        <v>11573</v>
      </c>
      <c r="M972" s="38">
        <v>5.7</v>
      </c>
      <c r="N972" s="3" t="s">
        <v>11949</v>
      </c>
      <c r="O972" s="38">
        <v>3.5</v>
      </c>
      <c r="P972" s="3" t="s">
        <v>11949</v>
      </c>
      <c r="Q972" s="38">
        <v>49.4</v>
      </c>
      <c r="R972" s="3" t="s">
        <v>12277</v>
      </c>
      <c r="S972" s="38">
        <v>1.8</v>
      </c>
      <c r="T972" s="3" t="s">
        <v>11619</v>
      </c>
      <c r="U972" s="38">
        <v>4.6</v>
      </c>
      <c r="V972" s="3" t="s">
        <v>11619</v>
      </c>
      <c r="W972" s="38">
        <v>49.2</v>
      </c>
      <c r="X972" s="3" t="s">
        <v>11970</v>
      </c>
      <c r="Y972" s="38">
        <v>1.1</v>
      </c>
      <c r="Z972" s="3" t="s">
        <v>11619</v>
      </c>
      <c r="AA972" s="3">
        <v>9.4</v>
      </c>
      <c r="AB972" s="3" t="s">
        <v>11619</v>
      </c>
      <c r="AC972" s="3">
        <v>1.2</v>
      </c>
      <c r="AD972" s="3" t="s">
        <v>11619</v>
      </c>
      <c r="AE972" s="45" t="s">
        <v>12595</v>
      </c>
    </row>
    <row r="973" ht="29.1" customHeight="1" spans="1:31">
      <c r="A973" s="26" t="s">
        <v>493</v>
      </c>
      <c r="B973" s="27" t="s">
        <v>577</v>
      </c>
      <c r="C973" s="28" t="s">
        <v>12746</v>
      </c>
      <c r="D973" s="27" t="s">
        <v>577</v>
      </c>
      <c r="E973" s="28" cm="1">
        <f ca="1" t="array" ref="E973">SUMPRODUCT(--ISNUMBER(SEARCH(MID(C973,ROW(INDIRECT("1:"&amp;LEN(C973))),1),全球排名!D971)))</f>
        <v>15</v>
      </c>
      <c r="F973" s="29" t="s">
        <v>12365</v>
      </c>
      <c r="G973" s="29" t="s">
        <v>12366</v>
      </c>
      <c r="H973" s="30" t="s">
        <v>11571</v>
      </c>
      <c r="I973" s="30" t="s">
        <v>11587</v>
      </c>
      <c r="J973" s="30" t="s">
        <v>11568</v>
      </c>
      <c r="K973" s="30">
        <v>4</v>
      </c>
      <c r="L973" s="30" t="s">
        <v>11573</v>
      </c>
      <c r="M973" s="38">
        <v>6.7</v>
      </c>
      <c r="N973" s="3" t="s">
        <v>11949</v>
      </c>
      <c r="O973" s="38">
        <v>12.3</v>
      </c>
      <c r="P973" s="3" t="s">
        <v>11949</v>
      </c>
      <c r="Q973" s="38">
        <v>4</v>
      </c>
      <c r="R973" s="3" t="s">
        <v>11619</v>
      </c>
      <c r="S973" s="38">
        <v>29.1</v>
      </c>
      <c r="T973" s="3" t="s">
        <v>12050</v>
      </c>
      <c r="U973" s="38">
        <v>1.6</v>
      </c>
      <c r="V973" s="3" t="s">
        <v>11619</v>
      </c>
      <c r="W973" s="38">
        <v>1.7</v>
      </c>
      <c r="X973" s="3" t="s">
        <v>11619</v>
      </c>
      <c r="Y973" s="38">
        <v>8.5</v>
      </c>
      <c r="Z973" s="3" t="s">
        <v>11619</v>
      </c>
      <c r="AA973" s="3">
        <v>6.9</v>
      </c>
      <c r="AB973" s="3" t="s">
        <v>11619</v>
      </c>
      <c r="AC973" s="3">
        <v>1.9</v>
      </c>
      <c r="AD973" s="3" t="s">
        <v>11619</v>
      </c>
      <c r="AE973" s="45" t="s">
        <v>12595</v>
      </c>
    </row>
    <row r="974" ht="29.1" customHeight="1" spans="1:31">
      <c r="A974" s="26" t="s">
        <v>12533</v>
      </c>
      <c r="B974" s="27" t="s">
        <v>577</v>
      </c>
      <c r="C974" s="28" t="s">
        <v>12747</v>
      </c>
      <c r="D974" s="27" t="s">
        <v>577</v>
      </c>
      <c r="E974" s="28" cm="1">
        <f ca="1" t="array" ref="E974">SUMPRODUCT(--ISNUMBER(SEARCH(MID(C974,ROW(INDIRECT("1:"&amp;LEN(C974))),1),全球排名!D972)))</f>
        <v>53</v>
      </c>
      <c r="F974" s="29" t="s">
        <v>11863</v>
      </c>
      <c r="G974" s="29" t="s">
        <v>373</v>
      </c>
      <c r="H974" s="30" t="s">
        <v>11571</v>
      </c>
      <c r="I974" s="30" t="s">
        <v>7183</v>
      </c>
      <c r="J974" s="30" t="s">
        <v>11568</v>
      </c>
      <c r="K974" s="30">
        <v>4</v>
      </c>
      <c r="L974" s="30" t="s">
        <v>11573</v>
      </c>
      <c r="M974" s="38">
        <v>9.3</v>
      </c>
      <c r="N974" s="3" t="s">
        <v>11949</v>
      </c>
      <c r="O974" s="38">
        <v>4.2</v>
      </c>
      <c r="P974" s="3" t="s">
        <v>11949</v>
      </c>
      <c r="Q974" s="38">
        <v>39.4</v>
      </c>
      <c r="R974" s="3" t="s">
        <v>12097</v>
      </c>
      <c r="S974" s="38">
        <v>3</v>
      </c>
      <c r="T974" s="3" t="s">
        <v>11619</v>
      </c>
      <c r="U974" s="38">
        <v>9.7</v>
      </c>
      <c r="V974" s="3" t="s">
        <v>11619</v>
      </c>
      <c r="W974" s="38">
        <v>16.4</v>
      </c>
      <c r="X974" s="3" t="s">
        <v>12227</v>
      </c>
      <c r="Y974" s="38">
        <v>36.6</v>
      </c>
      <c r="Z974" s="3" t="s">
        <v>11873</v>
      </c>
      <c r="AA974" s="3">
        <v>5.1</v>
      </c>
      <c r="AB974" s="3" t="s">
        <v>11619</v>
      </c>
      <c r="AC974" s="3">
        <v>1.3</v>
      </c>
      <c r="AD974" s="3" t="s">
        <v>11619</v>
      </c>
      <c r="AE974" s="45" t="s">
        <v>12595</v>
      </c>
    </row>
    <row r="975" ht="29.1" customHeight="1" spans="1:31">
      <c r="A975" s="26" t="s">
        <v>12533</v>
      </c>
      <c r="B975" s="27" t="s">
        <v>577</v>
      </c>
      <c r="C975" s="28" t="s">
        <v>10376</v>
      </c>
      <c r="D975" s="27" t="s">
        <v>577</v>
      </c>
      <c r="E975" s="28" cm="1">
        <f ca="1" t="array" ref="E975">SUMPRODUCT(--ISNUMBER(SEARCH(MID(C975,ROW(INDIRECT("1:"&amp;LEN(C975))),1),全球排名!D973)))</f>
        <v>19</v>
      </c>
      <c r="F975" s="29" t="s">
        <v>12633</v>
      </c>
      <c r="G975" s="29" t="s">
        <v>1618</v>
      </c>
      <c r="H975" s="30" t="s">
        <v>11567</v>
      </c>
      <c r="I975" s="30" t="s">
        <v>11572</v>
      </c>
      <c r="J975" s="30" t="s">
        <v>7220</v>
      </c>
      <c r="K975" s="30">
        <v>3</v>
      </c>
      <c r="L975" s="30" t="s">
        <v>11573</v>
      </c>
      <c r="M975" s="38">
        <v>5.6</v>
      </c>
      <c r="N975" s="3" t="s">
        <v>11949</v>
      </c>
      <c r="O975" s="38">
        <v>5.7</v>
      </c>
      <c r="P975" s="3" t="s">
        <v>11949</v>
      </c>
      <c r="Q975" s="38">
        <v>42.4</v>
      </c>
      <c r="R975" s="3" t="s">
        <v>11858</v>
      </c>
      <c r="S975" s="38">
        <v>2.3</v>
      </c>
      <c r="T975" s="3" t="s">
        <v>11619</v>
      </c>
      <c r="U975" s="38">
        <v>2.9</v>
      </c>
      <c r="V975" s="3" t="s">
        <v>11619</v>
      </c>
      <c r="W975" s="38">
        <v>63.1</v>
      </c>
      <c r="X975" s="3" t="s">
        <v>12109</v>
      </c>
      <c r="Y975" s="38">
        <v>1.2</v>
      </c>
      <c r="Z975" s="3" t="s">
        <v>11619</v>
      </c>
      <c r="AA975" s="3">
        <v>9.7</v>
      </c>
      <c r="AB975" s="3" t="s">
        <v>11619</v>
      </c>
      <c r="AC975" s="3">
        <v>3.4</v>
      </c>
      <c r="AD975" s="3" t="s">
        <v>11619</v>
      </c>
      <c r="AE975" s="45" t="s">
        <v>12595</v>
      </c>
    </row>
    <row r="976" ht="29.1" customHeight="1" spans="1:31">
      <c r="A976" s="26" t="s">
        <v>12533</v>
      </c>
      <c r="B976" s="27" t="s">
        <v>577</v>
      </c>
      <c r="C976" s="28" t="s">
        <v>12748</v>
      </c>
      <c r="D976" s="27" t="s">
        <v>577</v>
      </c>
      <c r="E976" s="28" cm="1">
        <f ca="1" t="array" ref="E976">SUMPRODUCT(--ISNUMBER(SEARCH(MID(C976,ROW(INDIRECT("1:"&amp;LEN(C976))),1),全球排名!D974)))</f>
        <v>26</v>
      </c>
      <c r="F976" s="29" t="s">
        <v>12555</v>
      </c>
      <c r="G976" s="29" t="s">
        <v>1848</v>
      </c>
      <c r="H976" s="30" t="s">
        <v>11567</v>
      </c>
      <c r="I976" s="30" t="s">
        <v>7183</v>
      </c>
      <c r="J976" s="30" t="s">
        <v>7220</v>
      </c>
      <c r="K976" s="30">
        <v>4</v>
      </c>
      <c r="L976" s="30" t="s">
        <v>11573</v>
      </c>
      <c r="M976" s="38">
        <v>8.4</v>
      </c>
      <c r="N976" s="3" t="s">
        <v>11949</v>
      </c>
      <c r="O976" s="38">
        <v>33.8</v>
      </c>
      <c r="P976" s="3" t="s">
        <v>2321</v>
      </c>
      <c r="Q976" s="38">
        <v>23.2</v>
      </c>
      <c r="R976" s="3" t="s">
        <v>12593</v>
      </c>
      <c r="S976" s="38">
        <v>1.4</v>
      </c>
      <c r="T976" s="3" t="s">
        <v>11619</v>
      </c>
      <c r="U976" s="38">
        <v>6.8</v>
      </c>
      <c r="V976" s="3" t="s">
        <v>11619</v>
      </c>
      <c r="W976" s="38">
        <v>2</v>
      </c>
      <c r="X976" s="3" t="s">
        <v>11619</v>
      </c>
      <c r="Y976" s="38">
        <v>1</v>
      </c>
      <c r="Z976" s="3" t="s">
        <v>11619</v>
      </c>
      <c r="AA976" s="3">
        <v>12.4</v>
      </c>
      <c r="AB976" s="3" t="s">
        <v>11619</v>
      </c>
      <c r="AC976" s="3">
        <v>1.9</v>
      </c>
      <c r="AD976" s="3" t="s">
        <v>11619</v>
      </c>
      <c r="AE976" s="45" t="s">
        <v>12595</v>
      </c>
    </row>
    <row r="977" ht="29.1" customHeight="1" spans="1:31">
      <c r="A977" s="26" t="s">
        <v>493</v>
      </c>
      <c r="B977" s="27" t="s">
        <v>577</v>
      </c>
      <c r="C977" s="28" t="s">
        <v>2989</v>
      </c>
      <c r="D977" s="27" t="s">
        <v>577</v>
      </c>
      <c r="E977" s="28" cm="1">
        <f ca="1" t="array" ref="E977">SUMPRODUCT(--ISNUMBER(SEARCH(MID(C977,ROW(INDIRECT("1:"&amp;LEN(C977))),1),全球排名!D975)))</f>
        <v>33</v>
      </c>
      <c r="F977" s="29" t="s">
        <v>7021</v>
      </c>
      <c r="G977" s="29" t="s">
        <v>642</v>
      </c>
      <c r="H977" s="30" t="s">
        <v>11567</v>
      </c>
      <c r="I977" s="30" t="s">
        <v>11587</v>
      </c>
      <c r="J977" s="30" t="s">
        <v>11568</v>
      </c>
      <c r="K977" s="30">
        <v>4</v>
      </c>
      <c r="L977" s="30" t="s">
        <v>11573</v>
      </c>
      <c r="M977" s="38">
        <v>3.8</v>
      </c>
      <c r="N977" s="3" t="s">
        <v>11949</v>
      </c>
      <c r="O977" s="38">
        <v>4</v>
      </c>
      <c r="P977" s="3" t="s">
        <v>11949</v>
      </c>
      <c r="Q977" s="38">
        <v>7.9</v>
      </c>
      <c r="R977" s="3" t="s">
        <v>11619</v>
      </c>
      <c r="S977" s="38">
        <v>36.9</v>
      </c>
      <c r="T977" s="3" t="s">
        <v>356</v>
      </c>
      <c r="U977" s="38">
        <v>3.7</v>
      </c>
      <c r="V977" s="3" t="s">
        <v>11619</v>
      </c>
      <c r="W977" s="38">
        <v>1.6</v>
      </c>
      <c r="X977" s="3" t="s">
        <v>11619</v>
      </c>
      <c r="Y977" s="38">
        <v>1.6</v>
      </c>
      <c r="Z977" s="3" t="s">
        <v>11619</v>
      </c>
      <c r="AA977" s="3">
        <v>8.7</v>
      </c>
      <c r="AB977" s="3" t="s">
        <v>11619</v>
      </c>
      <c r="AC977" s="3">
        <v>1.2</v>
      </c>
      <c r="AD977" s="3" t="s">
        <v>11619</v>
      </c>
      <c r="AE977" s="45" t="s">
        <v>12595</v>
      </c>
    </row>
    <row r="978" ht="29.1" customHeight="1" spans="1:31">
      <c r="A978" s="26" t="s">
        <v>493</v>
      </c>
      <c r="B978" s="27" t="s">
        <v>577</v>
      </c>
      <c r="C978" s="28" t="s">
        <v>1647</v>
      </c>
      <c r="D978" s="27" t="s">
        <v>577</v>
      </c>
      <c r="E978" s="28" cm="1">
        <f ca="1" t="array" ref="E978">SUMPRODUCT(--ISNUMBER(SEARCH(MID(C978,ROW(INDIRECT("1:"&amp;LEN(C978))),1),全球排名!D976)))</f>
        <v>22</v>
      </c>
      <c r="F978" s="29" t="s">
        <v>11566</v>
      </c>
      <c r="G978" s="29" t="s">
        <v>40</v>
      </c>
      <c r="H978" s="30" t="s">
        <v>11592</v>
      </c>
      <c r="I978" s="30" t="s">
        <v>7183</v>
      </c>
      <c r="J978" s="30" t="s">
        <v>11568</v>
      </c>
      <c r="K978" s="30">
        <v>5</v>
      </c>
      <c r="L978" s="30" t="s">
        <v>11573</v>
      </c>
      <c r="M978" s="38">
        <v>9.7</v>
      </c>
      <c r="N978" s="3" t="s">
        <v>11949</v>
      </c>
      <c r="O978" s="38">
        <v>19</v>
      </c>
      <c r="P978" s="3" t="s">
        <v>11785</v>
      </c>
      <c r="Q978" s="38">
        <v>5.9</v>
      </c>
      <c r="R978" s="3" t="s">
        <v>11619</v>
      </c>
      <c r="S978" s="38">
        <v>12.8</v>
      </c>
      <c r="T978" s="3" t="s">
        <v>12107</v>
      </c>
      <c r="U978" s="38">
        <v>8.9</v>
      </c>
      <c r="V978" s="3" t="s">
        <v>11619</v>
      </c>
      <c r="W978" s="38">
        <v>2.7</v>
      </c>
      <c r="X978" s="3" t="s">
        <v>11619</v>
      </c>
      <c r="Y978" s="38">
        <v>8.8</v>
      </c>
      <c r="Z978" s="3" t="s">
        <v>11619</v>
      </c>
      <c r="AA978" s="3">
        <v>13.3</v>
      </c>
      <c r="AB978" s="3" t="s">
        <v>11989</v>
      </c>
      <c r="AC978" s="3">
        <v>16.3</v>
      </c>
      <c r="AD978" s="3" t="s">
        <v>12294</v>
      </c>
      <c r="AE978" s="45" t="s">
        <v>12595</v>
      </c>
    </row>
    <row r="979" ht="29.1" customHeight="1" spans="1:31">
      <c r="A979" s="26" t="s">
        <v>12526</v>
      </c>
      <c r="B979" s="27" t="s">
        <v>577</v>
      </c>
      <c r="C979" s="28" t="s">
        <v>1668</v>
      </c>
      <c r="D979" s="27" t="s">
        <v>577</v>
      </c>
      <c r="E979" s="28" cm="1">
        <f ca="1" t="array" ref="E979">SUMPRODUCT(--ISNUMBER(SEARCH(MID(C979,ROW(INDIRECT("1:"&amp;LEN(C979))),1),全球排名!D977)))</f>
        <v>25</v>
      </c>
      <c r="F979" s="29" t="s">
        <v>11663</v>
      </c>
      <c r="G979" s="29" t="s">
        <v>106</v>
      </c>
      <c r="H979" s="30" t="s">
        <v>11567</v>
      </c>
      <c r="I979" s="30" t="s">
        <v>7183</v>
      </c>
      <c r="J979" s="30" t="s">
        <v>11568</v>
      </c>
      <c r="K979" s="30">
        <v>2</v>
      </c>
      <c r="L979" s="30" t="s">
        <v>11573</v>
      </c>
      <c r="M979" s="38">
        <v>12.6</v>
      </c>
      <c r="N979" s="3" t="s">
        <v>11949</v>
      </c>
      <c r="O979" s="38">
        <v>5.4</v>
      </c>
      <c r="P979" s="3" t="s">
        <v>11949</v>
      </c>
      <c r="Q979" s="38">
        <v>28.7</v>
      </c>
      <c r="R979" s="3" t="s">
        <v>12499</v>
      </c>
      <c r="S979" s="38">
        <v>14.3</v>
      </c>
      <c r="T979" s="3" t="s">
        <v>12597</v>
      </c>
      <c r="U979" s="38">
        <v>6.9</v>
      </c>
      <c r="V979" s="3" t="s">
        <v>11619</v>
      </c>
      <c r="W979" s="38">
        <v>6.3</v>
      </c>
      <c r="X979" s="3" t="s">
        <v>11619</v>
      </c>
      <c r="Y979" s="38">
        <v>2.3</v>
      </c>
      <c r="Z979" s="3" t="s">
        <v>11619</v>
      </c>
      <c r="AA979" s="3">
        <v>8.8</v>
      </c>
      <c r="AB979" s="3" t="s">
        <v>11619</v>
      </c>
      <c r="AC979" s="3">
        <v>1.1</v>
      </c>
      <c r="AD979" s="3" t="s">
        <v>11619</v>
      </c>
      <c r="AE979" s="45" t="s">
        <v>12595</v>
      </c>
    </row>
    <row r="980" ht="29.1" customHeight="1" spans="1:31">
      <c r="A980" s="26" t="s">
        <v>493</v>
      </c>
      <c r="B980" s="27" t="s">
        <v>577</v>
      </c>
      <c r="C980" s="28" t="s">
        <v>3030</v>
      </c>
      <c r="D980" s="27" t="s">
        <v>577</v>
      </c>
      <c r="E980" s="28" cm="1">
        <f ca="1" t="array" ref="E980">SUMPRODUCT(--ISNUMBER(SEARCH(MID(C980,ROW(INDIRECT("1:"&amp;LEN(C980))),1),全球排名!D978)))</f>
        <v>19</v>
      </c>
      <c r="F980" s="29" t="s">
        <v>12033</v>
      </c>
      <c r="G980" s="29" t="s">
        <v>402</v>
      </c>
      <c r="H980" s="30" t="s">
        <v>11571</v>
      </c>
      <c r="I980" s="30" t="s">
        <v>11572</v>
      </c>
      <c r="J980" s="30" t="s">
        <v>7220</v>
      </c>
      <c r="K980" s="30">
        <v>3</v>
      </c>
      <c r="L980" s="30" t="s">
        <v>11573</v>
      </c>
      <c r="M980" s="38">
        <v>8.9</v>
      </c>
      <c r="N980" s="3" t="s">
        <v>11949</v>
      </c>
      <c r="O980" s="38">
        <v>2</v>
      </c>
      <c r="P980" s="3" t="s">
        <v>11949</v>
      </c>
      <c r="Q980" s="38">
        <v>15.5</v>
      </c>
      <c r="R980" s="3" t="s">
        <v>11619</v>
      </c>
      <c r="S980" s="38">
        <v>9.6</v>
      </c>
      <c r="T980" s="3" t="s">
        <v>11619</v>
      </c>
      <c r="U980" s="38">
        <v>2</v>
      </c>
      <c r="V980" s="3" t="s">
        <v>11619</v>
      </c>
      <c r="W980" s="38">
        <v>4.5</v>
      </c>
      <c r="X980" s="3" t="s">
        <v>11619</v>
      </c>
      <c r="Y980" s="38">
        <v>35.3</v>
      </c>
      <c r="Z980" s="3" t="s">
        <v>1673</v>
      </c>
      <c r="AA980" s="3">
        <v>7.5</v>
      </c>
      <c r="AB980" s="3" t="s">
        <v>11619</v>
      </c>
      <c r="AC980" s="3">
        <v>55.2</v>
      </c>
      <c r="AD980" s="3" t="s">
        <v>12224</v>
      </c>
      <c r="AE980" s="45" t="s">
        <v>12595</v>
      </c>
    </row>
    <row r="981" ht="29.1" customHeight="1" spans="1:31">
      <c r="A981" s="26" t="s">
        <v>12533</v>
      </c>
      <c r="B981" s="27" t="s">
        <v>577</v>
      </c>
      <c r="C981" s="28" t="s">
        <v>12749</v>
      </c>
      <c r="D981" s="27" t="s">
        <v>577</v>
      </c>
      <c r="E981" s="28" cm="1">
        <f ca="1" t="array" ref="E981">SUMPRODUCT(--ISNUMBER(SEARCH(MID(C981,ROW(INDIRECT("1:"&amp;LEN(C981))),1),全球排名!D979)))</f>
        <v>22</v>
      </c>
      <c r="F981" s="29" t="s">
        <v>11885</v>
      </c>
      <c r="G981" s="29" t="s">
        <v>457</v>
      </c>
      <c r="H981" s="30" t="s">
        <v>11624</v>
      </c>
      <c r="I981" s="30" t="s">
        <v>11572</v>
      </c>
      <c r="J981" s="30" t="s">
        <v>7220</v>
      </c>
      <c r="K981" s="30">
        <v>4</v>
      </c>
      <c r="L981" s="30" t="s">
        <v>11569</v>
      </c>
      <c r="M981" s="38">
        <v>8.3</v>
      </c>
      <c r="N981" s="3" t="s">
        <v>11949</v>
      </c>
      <c r="O981" s="38">
        <v>13.1</v>
      </c>
      <c r="P981" s="3" t="s">
        <v>11949</v>
      </c>
      <c r="Q981" s="38">
        <v>39.9</v>
      </c>
      <c r="R981" s="3" t="s">
        <v>12527</v>
      </c>
      <c r="S981" s="38">
        <v>1.9</v>
      </c>
      <c r="T981" s="3" t="s">
        <v>11619</v>
      </c>
      <c r="U981" s="38">
        <v>26.1</v>
      </c>
      <c r="V981" s="3" t="s">
        <v>11740</v>
      </c>
      <c r="W981" s="38">
        <v>5.3</v>
      </c>
      <c r="X981" s="3" t="s">
        <v>11619</v>
      </c>
      <c r="Y981" s="38">
        <v>1</v>
      </c>
      <c r="Z981" s="3" t="s">
        <v>11619</v>
      </c>
      <c r="AA981" s="3">
        <v>9.5</v>
      </c>
      <c r="AB981" s="3" t="s">
        <v>11619</v>
      </c>
      <c r="AC981" s="3">
        <v>1</v>
      </c>
      <c r="AD981" s="3" t="s">
        <v>11619</v>
      </c>
      <c r="AE981" s="45" t="s">
        <v>12595</v>
      </c>
    </row>
    <row r="982" ht="29.1" customHeight="1" spans="1:31">
      <c r="A982" s="26" t="s">
        <v>12533</v>
      </c>
      <c r="B982" s="27" t="s">
        <v>577</v>
      </c>
      <c r="C982" s="28" t="s">
        <v>10245</v>
      </c>
      <c r="D982" s="27" t="s">
        <v>577</v>
      </c>
      <c r="E982" s="28" cm="1">
        <f ca="1" t="array" ref="E982">SUMPRODUCT(--ISNUMBER(SEARCH(MID(C982,ROW(INDIRECT("1:"&amp;LEN(C982))),1),全球排名!D980)))</f>
        <v>25</v>
      </c>
      <c r="F982" s="29" t="s">
        <v>11915</v>
      </c>
      <c r="G982" s="29" t="s">
        <v>883</v>
      </c>
      <c r="H982" s="30" t="s">
        <v>11567</v>
      </c>
      <c r="I982" s="30" t="s">
        <v>11572</v>
      </c>
      <c r="J982" s="30" t="s">
        <v>7220</v>
      </c>
      <c r="K982" s="30">
        <v>3</v>
      </c>
      <c r="L982" s="30" t="s">
        <v>11569</v>
      </c>
      <c r="M982" s="38">
        <v>15</v>
      </c>
      <c r="N982" s="3" t="s">
        <v>11964</v>
      </c>
      <c r="O982" s="38">
        <v>24.5</v>
      </c>
      <c r="P982" s="3" t="s">
        <v>12527</v>
      </c>
      <c r="Q982" s="38">
        <v>9</v>
      </c>
      <c r="R982" s="3" t="s">
        <v>11619</v>
      </c>
      <c r="S982" s="38">
        <v>3</v>
      </c>
      <c r="T982" s="3" t="s">
        <v>11619</v>
      </c>
      <c r="U982" s="38">
        <v>12.4</v>
      </c>
      <c r="V982" s="3" t="s">
        <v>11619</v>
      </c>
      <c r="W982" s="38">
        <v>2.3</v>
      </c>
      <c r="X982" s="3" t="s">
        <v>11619</v>
      </c>
      <c r="Y982" s="38">
        <v>1.2</v>
      </c>
      <c r="Z982" s="3" t="s">
        <v>11619</v>
      </c>
      <c r="AA982" s="3">
        <v>9.1</v>
      </c>
      <c r="AB982" s="3" t="s">
        <v>11619</v>
      </c>
      <c r="AC982" s="3">
        <v>1.1</v>
      </c>
      <c r="AD982" s="3" t="s">
        <v>11619</v>
      </c>
      <c r="AE982" s="45" t="s">
        <v>12595</v>
      </c>
    </row>
    <row r="983" ht="29.1" customHeight="1" spans="1:31">
      <c r="A983" s="26" t="s">
        <v>493</v>
      </c>
      <c r="B983" s="27" t="s">
        <v>577</v>
      </c>
      <c r="C983" s="28" t="s">
        <v>3267</v>
      </c>
      <c r="D983" s="27" t="s">
        <v>577</v>
      </c>
      <c r="E983" s="28" cm="1">
        <f ca="1" t="array" ref="E983">SUMPRODUCT(--ISNUMBER(SEARCH(MID(C983,ROW(INDIRECT("1:"&amp;LEN(C983))),1),全球排名!D981)))</f>
        <v>17</v>
      </c>
      <c r="F983" s="29" t="s">
        <v>12033</v>
      </c>
      <c r="G983" s="29" t="s">
        <v>402</v>
      </c>
      <c r="H983" s="30" t="s">
        <v>11571</v>
      </c>
      <c r="I983" s="30" t="s">
        <v>7183</v>
      </c>
      <c r="J983" s="30" t="s">
        <v>11568</v>
      </c>
      <c r="K983" s="30">
        <v>4</v>
      </c>
      <c r="L983" s="30" t="s">
        <v>10137</v>
      </c>
      <c r="M983" s="38">
        <v>10.3</v>
      </c>
      <c r="N983" s="3" t="s">
        <v>11949</v>
      </c>
      <c r="O983" s="38">
        <v>3.6</v>
      </c>
      <c r="P983" s="3" t="s">
        <v>11949</v>
      </c>
      <c r="Q983" s="38">
        <v>30</v>
      </c>
      <c r="R983" s="3" t="s">
        <v>11627</v>
      </c>
      <c r="S983" s="38">
        <v>4.5</v>
      </c>
      <c r="T983" s="3" t="s">
        <v>11619</v>
      </c>
      <c r="U983" s="38">
        <v>5.3</v>
      </c>
      <c r="V983" s="3" t="s">
        <v>11619</v>
      </c>
      <c r="W983" s="38">
        <v>3.9</v>
      </c>
      <c r="X983" s="3" t="s">
        <v>11619</v>
      </c>
      <c r="Y983" s="38">
        <v>54.4</v>
      </c>
      <c r="Z983" s="3" t="s">
        <v>1699</v>
      </c>
      <c r="AA983" s="3">
        <v>9.5</v>
      </c>
      <c r="AB983" s="3" t="s">
        <v>11619</v>
      </c>
      <c r="AC983" s="3" t="s">
        <v>10137</v>
      </c>
      <c r="AD983" s="3" t="s">
        <v>10137</v>
      </c>
      <c r="AE983" s="45" t="s">
        <v>12595</v>
      </c>
    </row>
    <row r="984" ht="29.1" customHeight="1" spans="1:31">
      <c r="A984" s="26" t="s">
        <v>12533</v>
      </c>
      <c r="B984" s="27" t="s">
        <v>577</v>
      </c>
      <c r="C984" s="28" t="s">
        <v>12750</v>
      </c>
      <c r="D984" s="27" t="s">
        <v>577</v>
      </c>
      <c r="E984" s="28" cm="1">
        <f ca="1" t="array" ref="E984">SUMPRODUCT(--ISNUMBER(SEARCH(MID(C984,ROW(INDIRECT("1:"&amp;LEN(C984))),1),全球排名!D982)))</f>
        <v>23</v>
      </c>
      <c r="F984" s="29" t="s">
        <v>11915</v>
      </c>
      <c r="G984" s="29" t="s">
        <v>883</v>
      </c>
      <c r="H984" s="30" t="s">
        <v>11571</v>
      </c>
      <c r="I984" s="30" t="s">
        <v>11572</v>
      </c>
      <c r="J984" s="30" t="s">
        <v>7103</v>
      </c>
      <c r="K984" s="30">
        <v>3</v>
      </c>
      <c r="L984" s="30" t="s">
        <v>11569</v>
      </c>
      <c r="M984" s="38">
        <v>15</v>
      </c>
      <c r="N984" s="3" t="s">
        <v>12035</v>
      </c>
      <c r="O984" s="38">
        <v>22.2</v>
      </c>
      <c r="P984" s="3" t="s">
        <v>11874</v>
      </c>
      <c r="Q984" s="38">
        <v>8.6</v>
      </c>
      <c r="R984" s="3" t="s">
        <v>11619</v>
      </c>
      <c r="S984" s="38">
        <v>4.7</v>
      </c>
      <c r="T984" s="3" t="s">
        <v>11619</v>
      </c>
      <c r="U984" s="38">
        <v>14.3</v>
      </c>
      <c r="V984" s="3" t="s">
        <v>12607</v>
      </c>
      <c r="W984" s="38">
        <v>3.1</v>
      </c>
      <c r="X984" s="3" t="s">
        <v>11619</v>
      </c>
      <c r="Y984" s="38">
        <v>2.8</v>
      </c>
      <c r="Z984" s="3" t="s">
        <v>11619</v>
      </c>
      <c r="AA984" s="3">
        <v>8.4</v>
      </c>
      <c r="AB984" s="3" t="s">
        <v>11619</v>
      </c>
      <c r="AC984" s="3">
        <v>1.2</v>
      </c>
      <c r="AD984" s="3" t="s">
        <v>11619</v>
      </c>
      <c r="AE984" s="45" t="s">
        <v>12595</v>
      </c>
    </row>
    <row r="985" ht="29.1" customHeight="1" spans="1:31">
      <c r="A985" s="26" t="s">
        <v>12533</v>
      </c>
      <c r="B985" s="27" t="s">
        <v>577</v>
      </c>
      <c r="C985" s="28" t="s">
        <v>12751</v>
      </c>
      <c r="D985" s="27" t="s">
        <v>577</v>
      </c>
      <c r="E985" s="28" cm="1">
        <f ca="1" t="array" ref="E985">SUMPRODUCT(--ISNUMBER(SEARCH(MID(C985,ROW(INDIRECT("1:"&amp;LEN(C985))),1),全球排名!D983)))</f>
        <v>31</v>
      </c>
      <c r="F985" s="29" t="s">
        <v>7188</v>
      </c>
      <c r="G985" s="29" t="s">
        <v>516</v>
      </c>
      <c r="H985" s="30" t="s">
        <v>11592</v>
      </c>
      <c r="I985" s="30" t="s">
        <v>11587</v>
      </c>
      <c r="J985" s="30" t="s">
        <v>11568</v>
      </c>
      <c r="K985" s="30">
        <v>5</v>
      </c>
      <c r="L985" s="30" t="s">
        <v>11573</v>
      </c>
      <c r="M985" s="38">
        <v>24.4</v>
      </c>
      <c r="N985" s="3" t="s">
        <v>11636</v>
      </c>
      <c r="O985" s="38">
        <v>15.5</v>
      </c>
      <c r="P985" s="3" t="s">
        <v>12192</v>
      </c>
      <c r="Q985" s="38">
        <v>7.3</v>
      </c>
      <c r="R985" s="3" t="s">
        <v>11619</v>
      </c>
      <c r="S985" s="38">
        <v>1.6</v>
      </c>
      <c r="T985" s="3" t="s">
        <v>11619</v>
      </c>
      <c r="U985" s="38">
        <v>1.4</v>
      </c>
      <c r="V985" s="3" t="s">
        <v>11619</v>
      </c>
      <c r="W985" s="38">
        <v>1.5</v>
      </c>
      <c r="X985" s="3" t="s">
        <v>11619</v>
      </c>
      <c r="Y985" s="38">
        <v>5.8</v>
      </c>
      <c r="Z985" s="3" t="s">
        <v>11619</v>
      </c>
      <c r="AA985" s="3">
        <v>8.5</v>
      </c>
      <c r="AB985" s="3" t="s">
        <v>11619</v>
      </c>
      <c r="AC985" s="3">
        <v>2.2</v>
      </c>
      <c r="AD985" s="3" t="s">
        <v>11619</v>
      </c>
      <c r="AE985" s="45" t="s">
        <v>12595</v>
      </c>
    </row>
    <row r="986" ht="29.1" customHeight="1" spans="1:31">
      <c r="A986" s="26" t="s">
        <v>10137</v>
      </c>
      <c r="B986" s="27" t="s">
        <v>577</v>
      </c>
      <c r="C986" s="28" t="s">
        <v>12752</v>
      </c>
      <c r="D986" s="27" t="s">
        <v>577</v>
      </c>
      <c r="E986" s="28" cm="1">
        <f ca="1" t="array" ref="E986">SUMPRODUCT(--ISNUMBER(SEARCH(MID(C986,ROW(INDIRECT("1:"&amp;LEN(C986))),1),全球排名!D984)))</f>
        <v>34</v>
      </c>
      <c r="F986" s="29" t="s">
        <v>12371</v>
      </c>
      <c r="G986" s="29" t="s">
        <v>554</v>
      </c>
      <c r="H986" s="30" t="s">
        <v>11571</v>
      </c>
      <c r="I986" s="30" t="s">
        <v>11587</v>
      </c>
      <c r="J986" s="30" t="s">
        <v>7220</v>
      </c>
      <c r="K986" s="30">
        <v>5</v>
      </c>
      <c r="L986" s="30" t="s">
        <v>10137</v>
      </c>
      <c r="M986" s="38">
        <v>7.9</v>
      </c>
      <c r="N986" s="3" t="s">
        <v>11949</v>
      </c>
      <c r="O986" s="38">
        <v>42.5</v>
      </c>
      <c r="P986" s="3" t="s">
        <v>2170</v>
      </c>
      <c r="Q986" s="38">
        <v>21.9</v>
      </c>
      <c r="R986" s="3" t="s">
        <v>12130</v>
      </c>
      <c r="S986" s="38">
        <v>1.3</v>
      </c>
      <c r="T986" s="3" t="s">
        <v>11619</v>
      </c>
      <c r="U986" s="38" t="s">
        <v>10137</v>
      </c>
      <c r="V986" s="3" t="s">
        <v>10137</v>
      </c>
      <c r="W986" s="38" t="s">
        <v>10137</v>
      </c>
      <c r="X986" s="3" t="s">
        <v>10137</v>
      </c>
      <c r="Y986" s="38">
        <v>1</v>
      </c>
      <c r="Z986" s="3" t="s">
        <v>11619</v>
      </c>
      <c r="AA986" s="3">
        <v>4.7</v>
      </c>
      <c r="AB986" s="3" t="s">
        <v>11619</v>
      </c>
      <c r="AC986" s="3" t="s">
        <v>10137</v>
      </c>
      <c r="AD986" s="3" t="s">
        <v>10137</v>
      </c>
      <c r="AE986" s="45" t="s">
        <v>12595</v>
      </c>
    </row>
    <row r="987" ht="29.1" customHeight="1" spans="1:31">
      <c r="A987" s="26" t="s">
        <v>12533</v>
      </c>
      <c r="B987" s="27" t="s">
        <v>577</v>
      </c>
      <c r="C987" s="28" t="s">
        <v>12753</v>
      </c>
      <c r="D987" s="27" t="s">
        <v>577</v>
      </c>
      <c r="E987" s="28" cm="1">
        <f ca="1" t="array" ref="E987">SUMPRODUCT(--ISNUMBER(SEARCH(MID(C987,ROW(INDIRECT("1:"&amp;LEN(C987))),1),全球排名!D985)))</f>
        <v>34</v>
      </c>
      <c r="F987" s="29" t="s">
        <v>7188</v>
      </c>
      <c r="G987" s="29" t="s">
        <v>516</v>
      </c>
      <c r="H987" s="30" t="s">
        <v>11592</v>
      </c>
      <c r="I987" s="30" t="s">
        <v>11572</v>
      </c>
      <c r="J987" s="30" t="s">
        <v>7103</v>
      </c>
      <c r="K987" s="30">
        <v>4</v>
      </c>
      <c r="L987" s="30" t="s">
        <v>11573</v>
      </c>
      <c r="M987" s="38">
        <v>19.4</v>
      </c>
      <c r="N987" s="3" t="s">
        <v>11717</v>
      </c>
      <c r="O987" s="38">
        <v>8.8</v>
      </c>
      <c r="P987" s="3" t="s">
        <v>11949</v>
      </c>
      <c r="Q987" s="38">
        <v>27.6</v>
      </c>
      <c r="R987" s="3" t="s">
        <v>12350</v>
      </c>
      <c r="S987" s="38">
        <v>1.1</v>
      </c>
      <c r="T987" s="3" t="s">
        <v>11619</v>
      </c>
      <c r="U987" s="38" t="s">
        <v>10137</v>
      </c>
      <c r="V987" s="3" t="s">
        <v>10137</v>
      </c>
      <c r="W987" s="38">
        <v>7</v>
      </c>
      <c r="X987" s="3" t="s">
        <v>11619</v>
      </c>
      <c r="Y987" s="38">
        <v>1.1</v>
      </c>
      <c r="Z987" s="3" t="s">
        <v>11619</v>
      </c>
      <c r="AA987" s="3">
        <v>5</v>
      </c>
      <c r="AB987" s="3" t="s">
        <v>11619</v>
      </c>
      <c r="AC987" s="3">
        <v>1.3</v>
      </c>
      <c r="AD987" s="3" t="s">
        <v>11619</v>
      </c>
      <c r="AE987" s="45" t="s">
        <v>12595</v>
      </c>
    </row>
    <row r="988" ht="29.1" customHeight="1" spans="1:31">
      <c r="A988" s="26" t="s">
        <v>12454</v>
      </c>
      <c r="B988" s="27" t="s">
        <v>577</v>
      </c>
      <c r="C988" s="28" t="s">
        <v>12754</v>
      </c>
      <c r="D988" s="27" t="s">
        <v>577</v>
      </c>
      <c r="E988" s="28" cm="1">
        <f ca="1" t="array" ref="E988">SUMPRODUCT(--ISNUMBER(SEARCH(MID(C988,ROW(INDIRECT("1:"&amp;LEN(C988))),1),全球排名!D986)))</f>
        <v>36</v>
      </c>
      <c r="F988" s="29" t="s">
        <v>12371</v>
      </c>
      <c r="G988" s="29" t="s">
        <v>554</v>
      </c>
      <c r="H988" s="30" t="s">
        <v>11567</v>
      </c>
      <c r="I988" s="30" t="s">
        <v>11587</v>
      </c>
      <c r="J988" s="30" t="s">
        <v>11568</v>
      </c>
      <c r="K988" s="30">
        <v>4</v>
      </c>
      <c r="L988" s="30" t="s">
        <v>11569</v>
      </c>
      <c r="M988" s="38">
        <v>9.7</v>
      </c>
      <c r="N988" s="3" t="s">
        <v>11949</v>
      </c>
      <c r="O988" s="38">
        <v>10.4</v>
      </c>
      <c r="P988" s="3" t="s">
        <v>11949</v>
      </c>
      <c r="Q988" s="38">
        <v>54.9</v>
      </c>
      <c r="R988" s="3" t="s">
        <v>11932</v>
      </c>
      <c r="S988" s="38">
        <v>2.3</v>
      </c>
      <c r="T988" s="3" t="s">
        <v>11619</v>
      </c>
      <c r="U988" s="38">
        <v>1.2</v>
      </c>
      <c r="V988" s="3" t="s">
        <v>11619</v>
      </c>
      <c r="W988" s="38">
        <v>1.2</v>
      </c>
      <c r="X988" s="3" t="s">
        <v>11619</v>
      </c>
      <c r="Y988" s="38">
        <v>2.3</v>
      </c>
      <c r="Z988" s="3" t="s">
        <v>11619</v>
      </c>
      <c r="AA988" s="3">
        <v>8.4</v>
      </c>
      <c r="AB988" s="3" t="s">
        <v>11619</v>
      </c>
      <c r="AC988" s="3">
        <v>9.8</v>
      </c>
      <c r="AD988" s="3" t="s">
        <v>12599</v>
      </c>
      <c r="AE988" s="45" t="s">
        <v>12595</v>
      </c>
    </row>
    <row r="989" ht="29.1" customHeight="1" spans="1:31">
      <c r="A989" s="26" t="s">
        <v>493</v>
      </c>
      <c r="B989" s="27" t="s">
        <v>577</v>
      </c>
      <c r="C989" s="28" t="s">
        <v>2261</v>
      </c>
      <c r="D989" s="27" t="s">
        <v>577</v>
      </c>
      <c r="E989" s="28" cm="1">
        <f ca="1" t="array" ref="E989">SUMPRODUCT(--ISNUMBER(SEARCH(MID(C989,ROW(INDIRECT("1:"&amp;LEN(C989))),1),全球排名!D987)))</f>
        <v>23</v>
      </c>
      <c r="F989" s="29" t="s">
        <v>12033</v>
      </c>
      <c r="G989" s="29" t="s">
        <v>402</v>
      </c>
      <c r="H989" s="30" t="s">
        <v>11592</v>
      </c>
      <c r="I989" s="30" t="s">
        <v>7183</v>
      </c>
      <c r="J989" s="30" t="s">
        <v>11568</v>
      </c>
      <c r="K989" s="30">
        <v>3</v>
      </c>
      <c r="L989" s="30" t="s">
        <v>11573</v>
      </c>
      <c r="M989" s="38">
        <v>7.3</v>
      </c>
      <c r="N989" s="3" t="s">
        <v>11949</v>
      </c>
      <c r="O989" s="38">
        <v>9.4</v>
      </c>
      <c r="P989" s="3" t="s">
        <v>11949</v>
      </c>
      <c r="Q989" s="38">
        <v>6.4</v>
      </c>
      <c r="R989" s="3" t="s">
        <v>11619</v>
      </c>
      <c r="S989" s="38">
        <v>4.1</v>
      </c>
      <c r="T989" s="3" t="s">
        <v>11619</v>
      </c>
      <c r="U989" s="38">
        <v>15.3</v>
      </c>
      <c r="V989" s="3" t="s">
        <v>12509</v>
      </c>
      <c r="W989" s="38">
        <v>14.8</v>
      </c>
      <c r="X989" s="3" t="s">
        <v>12036</v>
      </c>
      <c r="Y989" s="38">
        <v>13.7</v>
      </c>
      <c r="Z989" s="3" t="s">
        <v>12463</v>
      </c>
      <c r="AA989" s="3">
        <v>9.3</v>
      </c>
      <c r="AB989" s="3" t="s">
        <v>11619</v>
      </c>
      <c r="AC989" s="3">
        <v>60.4</v>
      </c>
      <c r="AD989" s="3" t="s">
        <v>12122</v>
      </c>
      <c r="AE989" s="45" t="s">
        <v>12595</v>
      </c>
    </row>
    <row r="990" ht="29.1" customHeight="1" spans="1:31">
      <c r="A990" s="26" t="s">
        <v>12533</v>
      </c>
      <c r="B990" s="27" t="s">
        <v>577</v>
      </c>
      <c r="C990" s="28" t="s">
        <v>12755</v>
      </c>
      <c r="D990" s="27" t="s">
        <v>577</v>
      </c>
      <c r="E990" s="28" cm="1">
        <f ca="1" t="array" ref="E990">SUMPRODUCT(--ISNUMBER(SEARCH(MID(C990,ROW(INDIRECT("1:"&amp;LEN(C990))),1),全球排名!D988)))</f>
        <v>21</v>
      </c>
      <c r="F990" s="29" t="s">
        <v>12581</v>
      </c>
      <c r="G990" s="29" t="s">
        <v>12582</v>
      </c>
      <c r="H990" s="30" t="s">
        <v>11624</v>
      </c>
      <c r="I990" s="30" t="s">
        <v>11587</v>
      </c>
      <c r="J990" s="30" t="s">
        <v>11568</v>
      </c>
      <c r="K990" s="30">
        <v>4</v>
      </c>
      <c r="L990" s="30" t="s">
        <v>11573</v>
      </c>
      <c r="M990" s="38">
        <v>17.2</v>
      </c>
      <c r="N990" s="3" t="s">
        <v>11627</v>
      </c>
      <c r="O990" s="38">
        <v>21.2</v>
      </c>
      <c r="P990" s="3" t="s">
        <v>12069</v>
      </c>
      <c r="Q990" s="38">
        <v>11.6</v>
      </c>
      <c r="R990" s="3" t="s">
        <v>11619</v>
      </c>
      <c r="S990" s="38">
        <v>2.9</v>
      </c>
      <c r="T990" s="3" t="s">
        <v>11619</v>
      </c>
      <c r="U990" s="38">
        <v>1.8</v>
      </c>
      <c r="V990" s="3" t="s">
        <v>11619</v>
      </c>
      <c r="W990" s="38">
        <v>1</v>
      </c>
      <c r="X990" s="3" t="s">
        <v>11619</v>
      </c>
      <c r="Y990" s="38">
        <v>1</v>
      </c>
      <c r="Z990" s="3" t="s">
        <v>11619</v>
      </c>
      <c r="AA990" s="3">
        <v>11.6</v>
      </c>
      <c r="AB990" s="3" t="s">
        <v>11619</v>
      </c>
      <c r="AC990" s="3">
        <v>1</v>
      </c>
      <c r="AD990" s="3" t="s">
        <v>11619</v>
      </c>
      <c r="AE990" s="45" t="s">
        <v>12595</v>
      </c>
    </row>
    <row r="991" ht="29.1" customHeight="1" spans="1:31">
      <c r="A991" s="26" t="s">
        <v>493</v>
      </c>
      <c r="B991" s="27" t="s">
        <v>577</v>
      </c>
      <c r="C991" s="28" t="s">
        <v>12756</v>
      </c>
      <c r="D991" s="27" t="s">
        <v>577</v>
      </c>
      <c r="E991" s="28" cm="1">
        <f ca="1" t="array" ref="E991">SUMPRODUCT(--ISNUMBER(SEARCH(MID(C991,ROW(INDIRECT("1:"&amp;LEN(C991))),1),全球排名!D989)))</f>
        <v>30</v>
      </c>
      <c r="F991" s="29" t="s">
        <v>7113</v>
      </c>
      <c r="G991" s="29" t="s">
        <v>12757</v>
      </c>
      <c r="H991" s="30" t="s">
        <v>11571</v>
      </c>
      <c r="I991" s="30" t="s">
        <v>7183</v>
      </c>
      <c r="J991" s="30" t="s">
        <v>7103</v>
      </c>
      <c r="K991" s="30">
        <v>3</v>
      </c>
      <c r="L991" s="30" t="s">
        <v>11573</v>
      </c>
      <c r="M991" s="38">
        <v>8.8</v>
      </c>
      <c r="N991" s="3" t="s">
        <v>11949</v>
      </c>
      <c r="O991" s="38">
        <v>30.7</v>
      </c>
      <c r="P991" s="3" t="s">
        <v>11747</v>
      </c>
      <c r="Q991" s="38">
        <v>23.8</v>
      </c>
      <c r="R991" s="3" t="s">
        <v>12373</v>
      </c>
      <c r="S991" s="38">
        <v>1.1</v>
      </c>
      <c r="T991" s="3" t="s">
        <v>11619</v>
      </c>
      <c r="U991" s="38">
        <v>2.7</v>
      </c>
      <c r="V991" s="3" t="s">
        <v>11619</v>
      </c>
      <c r="W991" s="38">
        <v>3.9</v>
      </c>
      <c r="X991" s="3" t="s">
        <v>11619</v>
      </c>
      <c r="Y991" s="38">
        <v>1</v>
      </c>
      <c r="Z991" s="3" t="s">
        <v>11619</v>
      </c>
      <c r="AA991" s="3">
        <v>14.1</v>
      </c>
      <c r="AB991" s="3" t="s">
        <v>12070</v>
      </c>
      <c r="AC991" s="3">
        <v>1</v>
      </c>
      <c r="AD991" s="3" t="s">
        <v>11619</v>
      </c>
      <c r="AE991" s="45" t="s">
        <v>12595</v>
      </c>
    </row>
    <row r="992" ht="29.1" customHeight="1" spans="1:31">
      <c r="A992" s="26" t="s">
        <v>447</v>
      </c>
      <c r="B992" s="27" t="s">
        <v>577</v>
      </c>
      <c r="C992" s="28" t="s">
        <v>3044</v>
      </c>
      <c r="D992" s="27" t="s">
        <v>577</v>
      </c>
      <c r="E992" s="28" cm="1">
        <f ca="1" t="array" ref="E992">SUMPRODUCT(--ISNUMBER(SEARCH(MID(C992,ROW(INDIRECT("1:"&amp;LEN(C992))),1),全球排名!D990)))</f>
        <v>25</v>
      </c>
      <c r="F992" s="29" t="s">
        <v>7308</v>
      </c>
      <c r="G992" s="29" t="s">
        <v>1743</v>
      </c>
      <c r="H992" s="30" t="s">
        <v>11571</v>
      </c>
      <c r="I992" s="30" t="s">
        <v>11572</v>
      </c>
      <c r="J992" s="30" t="s">
        <v>11568</v>
      </c>
      <c r="K992" s="30">
        <v>2</v>
      </c>
      <c r="L992" s="30" t="s">
        <v>11573</v>
      </c>
      <c r="M992" s="38">
        <v>8</v>
      </c>
      <c r="N992" s="3" t="s">
        <v>11949</v>
      </c>
      <c r="O992" s="38">
        <v>2.6</v>
      </c>
      <c r="P992" s="3" t="s">
        <v>11949</v>
      </c>
      <c r="Q992" s="38">
        <v>20.8</v>
      </c>
      <c r="R992" s="3" t="s">
        <v>12105</v>
      </c>
      <c r="S992" s="38">
        <v>4.8</v>
      </c>
      <c r="T992" s="3" t="s">
        <v>11619</v>
      </c>
      <c r="U992" s="38">
        <v>21.9</v>
      </c>
      <c r="V992" s="3" t="s">
        <v>12072</v>
      </c>
      <c r="W992" s="38">
        <v>5.1</v>
      </c>
      <c r="X992" s="3" t="s">
        <v>11619</v>
      </c>
      <c r="Y992" s="38">
        <v>50.2</v>
      </c>
      <c r="Z992" s="3" t="s">
        <v>11891</v>
      </c>
      <c r="AA992" s="3">
        <v>27.3</v>
      </c>
      <c r="AB992" s="3" t="s">
        <v>1486</v>
      </c>
      <c r="AC992" s="3">
        <v>8.3</v>
      </c>
      <c r="AD992" s="3" t="s">
        <v>11619</v>
      </c>
      <c r="AE992" s="45" t="s">
        <v>12595</v>
      </c>
    </row>
    <row r="993" ht="29.1" customHeight="1" spans="1:31">
      <c r="A993" s="26" t="s">
        <v>493</v>
      </c>
      <c r="B993" s="27" t="s">
        <v>577</v>
      </c>
      <c r="C993" s="28" t="s">
        <v>3578</v>
      </c>
      <c r="D993" s="27" t="s">
        <v>577</v>
      </c>
      <c r="E993" s="28" cm="1">
        <f ca="1" t="array" ref="E993">SUMPRODUCT(--ISNUMBER(SEARCH(MID(C993,ROW(INDIRECT("1:"&amp;LEN(C993))),1),全球排名!D991)))</f>
        <v>21</v>
      </c>
      <c r="F993" s="29" t="s">
        <v>11649</v>
      </c>
      <c r="G993" s="29" t="s">
        <v>218</v>
      </c>
      <c r="H993" s="30" t="s">
        <v>11571</v>
      </c>
      <c r="I993" s="30" t="s">
        <v>11587</v>
      </c>
      <c r="J993" s="30" t="s">
        <v>11568</v>
      </c>
      <c r="K993" s="30">
        <v>5</v>
      </c>
      <c r="L993" s="30" t="s">
        <v>11573</v>
      </c>
      <c r="M993" s="38">
        <v>14</v>
      </c>
      <c r="N993" s="3" t="s">
        <v>11949</v>
      </c>
      <c r="O993" s="38">
        <v>3</v>
      </c>
      <c r="P993" s="3" t="s">
        <v>11949</v>
      </c>
      <c r="Q993" s="38">
        <v>1.5</v>
      </c>
      <c r="R993" s="3" t="s">
        <v>11619</v>
      </c>
      <c r="S993" s="38">
        <v>5.4</v>
      </c>
      <c r="T993" s="3" t="s">
        <v>11619</v>
      </c>
      <c r="U993" s="38">
        <v>29.4</v>
      </c>
      <c r="V993" s="3" t="s">
        <v>12532</v>
      </c>
      <c r="W993" s="38">
        <v>52.3</v>
      </c>
      <c r="X993" s="3" t="s">
        <v>11986</v>
      </c>
      <c r="Y993" s="38">
        <v>13.6</v>
      </c>
      <c r="Z993" s="3" t="s">
        <v>12034</v>
      </c>
      <c r="AA993" s="3">
        <v>6.4</v>
      </c>
      <c r="AB993" s="3" t="s">
        <v>11619</v>
      </c>
      <c r="AC993" s="3">
        <v>1</v>
      </c>
      <c r="AD993" s="3" t="s">
        <v>11619</v>
      </c>
      <c r="AE993" s="45" t="s">
        <v>12595</v>
      </c>
    </row>
    <row r="994" ht="29.1" customHeight="1" spans="1:31">
      <c r="A994" s="26" t="s">
        <v>12533</v>
      </c>
      <c r="B994" s="27" t="s">
        <v>577</v>
      </c>
      <c r="C994" s="28" t="s">
        <v>12758</v>
      </c>
      <c r="D994" s="27" t="s">
        <v>577</v>
      </c>
      <c r="E994" s="28" cm="1">
        <f ca="1" t="array" ref="E994">SUMPRODUCT(--ISNUMBER(SEARCH(MID(C994,ROW(INDIRECT("1:"&amp;LEN(C994))),1),全球排名!D992)))</f>
        <v>34</v>
      </c>
      <c r="F994" s="29" t="s">
        <v>11797</v>
      </c>
      <c r="G994" s="29" t="s">
        <v>572</v>
      </c>
      <c r="H994" s="30" t="s">
        <v>11567</v>
      </c>
      <c r="I994" s="30" t="s">
        <v>11587</v>
      </c>
      <c r="J994" s="30" t="s">
        <v>11568</v>
      </c>
      <c r="K994" s="30">
        <v>3</v>
      </c>
      <c r="L994" s="30" t="s">
        <v>11573</v>
      </c>
      <c r="M994" s="38">
        <v>11.9</v>
      </c>
      <c r="N994" s="3" t="s">
        <v>11949</v>
      </c>
      <c r="O994" s="38">
        <v>11</v>
      </c>
      <c r="P994" s="3" t="s">
        <v>11949</v>
      </c>
      <c r="Q994" s="38">
        <v>25</v>
      </c>
      <c r="R994" s="3" t="s">
        <v>12080</v>
      </c>
      <c r="S994" s="38">
        <v>2.5</v>
      </c>
      <c r="T994" s="3" t="s">
        <v>11619</v>
      </c>
      <c r="U994" s="38">
        <v>21</v>
      </c>
      <c r="V994" s="3" t="s">
        <v>12306</v>
      </c>
      <c r="W994" s="38">
        <v>28.7</v>
      </c>
      <c r="X994" s="3" t="s">
        <v>12403</v>
      </c>
      <c r="Y994" s="38">
        <v>1.1</v>
      </c>
      <c r="Z994" s="3" t="s">
        <v>11619</v>
      </c>
      <c r="AA994" s="3">
        <v>9.6</v>
      </c>
      <c r="AB994" s="3" t="s">
        <v>11619</v>
      </c>
      <c r="AC994" s="3">
        <v>6.6</v>
      </c>
      <c r="AD994" s="3" t="s">
        <v>11619</v>
      </c>
      <c r="AE994" s="45" t="s">
        <v>12595</v>
      </c>
    </row>
    <row r="995" ht="29.1" customHeight="1" spans="1:31">
      <c r="A995" s="26" t="s">
        <v>12533</v>
      </c>
      <c r="B995" s="27" t="s">
        <v>577</v>
      </c>
      <c r="C995" s="28" t="s">
        <v>576</v>
      </c>
      <c r="D995" s="27" t="s">
        <v>577</v>
      </c>
      <c r="E995" s="28" cm="1">
        <f ca="1" t="array" ref="E995">SUMPRODUCT(--ISNUMBER(SEARCH(MID(C995,ROW(INDIRECT("1:"&amp;LEN(C995))),1),全球排名!D993)))</f>
        <v>18</v>
      </c>
      <c r="F995" s="29" t="s">
        <v>12759</v>
      </c>
      <c r="G995" s="29" t="s">
        <v>575</v>
      </c>
      <c r="H995" s="30" t="s">
        <v>11592</v>
      </c>
      <c r="I995" s="30" t="s">
        <v>11572</v>
      </c>
      <c r="J995" s="30" t="s">
        <v>11568</v>
      </c>
      <c r="K995" s="30">
        <v>4</v>
      </c>
      <c r="L995" s="30" t="s">
        <v>11573</v>
      </c>
      <c r="M995" s="38">
        <v>9.5</v>
      </c>
      <c r="N995" s="3" t="s">
        <v>11949</v>
      </c>
      <c r="O995" s="38">
        <v>11.4</v>
      </c>
      <c r="P995" s="3" t="s">
        <v>11949</v>
      </c>
      <c r="Q995" s="38">
        <v>30.9</v>
      </c>
      <c r="R995" s="3" t="s">
        <v>12247</v>
      </c>
      <c r="S995" s="38">
        <v>1.5</v>
      </c>
      <c r="T995" s="3" t="s">
        <v>11619</v>
      </c>
      <c r="U995" s="38">
        <v>1.8</v>
      </c>
      <c r="V995" s="3" t="s">
        <v>11619</v>
      </c>
      <c r="W995" s="38">
        <v>1.1</v>
      </c>
      <c r="X995" s="3" t="s">
        <v>11619</v>
      </c>
      <c r="Y995" s="38">
        <v>14.1</v>
      </c>
      <c r="Z995" s="3" t="s">
        <v>12593</v>
      </c>
      <c r="AA995" s="3">
        <v>31.4</v>
      </c>
      <c r="AB995" s="3" t="s">
        <v>999</v>
      </c>
      <c r="AC995" s="3">
        <v>14.2</v>
      </c>
      <c r="AD995" s="3" t="s">
        <v>11763</v>
      </c>
      <c r="AE995" s="45" t="s">
        <v>12595</v>
      </c>
    </row>
    <row r="996" ht="29.1" customHeight="1" spans="1:31">
      <c r="A996" s="26" t="s">
        <v>12533</v>
      </c>
      <c r="B996" s="27" t="s">
        <v>577</v>
      </c>
      <c r="C996" s="28" t="s">
        <v>12760</v>
      </c>
      <c r="D996" s="27" t="s">
        <v>577</v>
      </c>
      <c r="E996" s="28" cm="1">
        <f ca="1" t="array" ref="E996">SUMPRODUCT(--ISNUMBER(SEARCH(MID(C996,ROW(INDIRECT("1:"&amp;LEN(C996))),1),全球排名!D994)))</f>
        <v>19</v>
      </c>
      <c r="F996" s="29" t="s">
        <v>12578</v>
      </c>
      <c r="G996" s="29" t="s">
        <v>12579</v>
      </c>
      <c r="H996" s="30" t="s">
        <v>11571</v>
      </c>
      <c r="I996" s="30" t="s">
        <v>7183</v>
      </c>
      <c r="J996" s="30" t="s">
        <v>7220</v>
      </c>
      <c r="K996" s="30">
        <v>3</v>
      </c>
      <c r="L996" s="30" t="s">
        <v>11573</v>
      </c>
      <c r="M996" s="38">
        <v>10.7</v>
      </c>
      <c r="N996" s="3" t="s">
        <v>11949</v>
      </c>
      <c r="O996" s="38">
        <v>7.6</v>
      </c>
      <c r="P996" s="3" t="s">
        <v>11949</v>
      </c>
      <c r="Q996" s="38">
        <v>7.3</v>
      </c>
      <c r="R996" s="3" t="s">
        <v>11619</v>
      </c>
      <c r="S996" s="38">
        <v>2.1</v>
      </c>
      <c r="T996" s="3" t="s">
        <v>11619</v>
      </c>
      <c r="U996" s="38">
        <v>87.6</v>
      </c>
      <c r="V996" s="3" t="s">
        <v>1040</v>
      </c>
      <c r="W996" s="38">
        <v>11.4</v>
      </c>
      <c r="X996" s="3" t="s">
        <v>12362</v>
      </c>
      <c r="Y996" s="38">
        <v>1.3</v>
      </c>
      <c r="Z996" s="3" t="s">
        <v>11619</v>
      </c>
      <c r="AA996" s="3">
        <v>6.8</v>
      </c>
      <c r="AB996" s="3" t="s">
        <v>11619</v>
      </c>
      <c r="AC996" s="3">
        <v>3</v>
      </c>
      <c r="AD996" s="3" t="s">
        <v>11619</v>
      </c>
      <c r="AE996" s="45" t="s">
        <v>12595</v>
      </c>
    </row>
    <row r="997" ht="29.1" customHeight="1" spans="1:31">
      <c r="A997" s="26" t="s">
        <v>493</v>
      </c>
      <c r="B997" s="27" t="s">
        <v>577</v>
      </c>
      <c r="C997" s="28" t="s">
        <v>1813</v>
      </c>
      <c r="D997" s="27" t="s">
        <v>577</v>
      </c>
      <c r="E997" s="28" cm="1">
        <f ca="1" t="array" ref="E997">SUMPRODUCT(--ISNUMBER(SEARCH(MID(C997,ROW(INDIRECT("1:"&amp;LEN(C997))),1),全球排名!D995)))</f>
        <v>20</v>
      </c>
      <c r="F997" s="29" t="s">
        <v>11968</v>
      </c>
      <c r="G997" s="29" t="s">
        <v>405</v>
      </c>
      <c r="H997" s="30" t="s">
        <v>11571</v>
      </c>
      <c r="I997" s="30" t="s">
        <v>7183</v>
      </c>
      <c r="J997" s="30" t="s">
        <v>11568</v>
      </c>
      <c r="K997" s="30">
        <v>4</v>
      </c>
      <c r="L997" s="30" t="s">
        <v>11573</v>
      </c>
      <c r="M997" s="38">
        <v>5.7</v>
      </c>
      <c r="N997" s="3" t="s">
        <v>11949</v>
      </c>
      <c r="O997" s="38">
        <v>2</v>
      </c>
      <c r="P997" s="3" t="s">
        <v>11949</v>
      </c>
      <c r="Q997" s="38">
        <v>3.9</v>
      </c>
      <c r="R997" s="3" t="s">
        <v>11619</v>
      </c>
      <c r="S997" s="38">
        <v>25.7</v>
      </c>
      <c r="T997" s="3" t="s">
        <v>12244</v>
      </c>
      <c r="U997" s="38">
        <v>6.2</v>
      </c>
      <c r="V997" s="3" t="s">
        <v>11619</v>
      </c>
      <c r="W997" s="38">
        <v>5.7</v>
      </c>
      <c r="X997" s="3" t="s">
        <v>11619</v>
      </c>
      <c r="Y997" s="38">
        <v>49.6</v>
      </c>
      <c r="Z997" s="3" t="s">
        <v>11995</v>
      </c>
      <c r="AA997" s="3">
        <v>4.7</v>
      </c>
      <c r="AB997" s="3" t="s">
        <v>11619</v>
      </c>
      <c r="AC997" s="3">
        <v>3.3</v>
      </c>
      <c r="AD997" s="3" t="s">
        <v>11619</v>
      </c>
      <c r="AE997" s="45" t="s">
        <v>12595</v>
      </c>
    </row>
    <row r="998" ht="29.1" customHeight="1" spans="1:31">
      <c r="A998" s="26" t="s">
        <v>12533</v>
      </c>
      <c r="B998" s="27" t="s">
        <v>577</v>
      </c>
      <c r="C998" s="28" t="s">
        <v>1893</v>
      </c>
      <c r="D998" s="27" t="s">
        <v>577</v>
      </c>
      <c r="E998" s="28" cm="1">
        <f ca="1" t="array" ref="E998">SUMPRODUCT(--ISNUMBER(SEARCH(MID(C998,ROW(INDIRECT("1:"&amp;LEN(C998))),1),全球排名!D996)))</f>
        <v>16</v>
      </c>
      <c r="F998" s="29" t="s">
        <v>12260</v>
      </c>
      <c r="G998" s="29" t="s">
        <v>461</v>
      </c>
      <c r="H998" s="30" t="s">
        <v>11571</v>
      </c>
      <c r="I998" s="30" t="s">
        <v>11587</v>
      </c>
      <c r="J998" s="30" t="s">
        <v>11568</v>
      </c>
      <c r="K998" s="30">
        <v>4</v>
      </c>
      <c r="L998" s="30" t="s">
        <v>11573</v>
      </c>
      <c r="M998" s="38">
        <v>11.5</v>
      </c>
      <c r="N998" s="3" t="s">
        <v>11949</v>
      </c>
      <c r="O998" s="38">
        <v>7</v>
      </c>
      <c r="P998" s="3" t="s">
        <v>11949</v>
      </c>
      <c r="Q998" s="38">
        <v>32.1</v>
      </c>
      <c r="R998" s="3" t="s">
        <v>12532</v>
      </c>
      <c r="S998" s="38">
        <v>3.8</v>
      </c>
      <c r="T998" s="3" t="s">
        <v>11619</v>
      </c>
      <c r="U998" s="38">
        <v>4.6</v>
      </c>
      <c r="V998" s="3" t="s">
        <v>11619</v>
      </c>
      <c r="W998" s="38">
        <v>2.3</v>
      </c>
      <c r="X998" s="3" t="s">
        <v>11619</v>
      </c>
      <c r="Y998" s="38">
        <v>28</v>
      </c>
      <c r="Z998" s="3" t="s">
        <v>1037</v>
      </c>
      <c r="AA998" s="3">
        <v>10</v>
      </c>
      <c r="AB998" s="3" t="s">
        <v>11619</v>
      </c>
      <c r="AC998" s="3">
        <v>2.6</v>
      </c>
      <c r="AD998" s="3" t="s">
        <v>11619</v>
      </c>
      <c r="AE998" s="45" t="s">
        <v>12595</v>
      </c>
    </row>
    <row r="999" ht="29.1" customHeight="1" spans="1:31">
      <c r="A999" s="26" t="s">
        <v>447</v>
      </c>
      <c r="B999" s="27" t="s">
        <v>577</v>
      </c>
      <c r="C999" s="28" t="s">
        <v>1903</v>
      </c>
      <c r="D999" s="27" t="s">
        <v>577</v>
      </c>
      <c r="E999" s="28" cm="1">
        <f ca="1" t="array" ref="E999">SUMPRODUCT(--ISNUMBER(SEARCH(MID(C999,ROW(INDIRECT("1:"&amp;LEN(C999))),1),全球排名!D997)))</f>
        <v>18</v>
      </c>
      <c r="F999" s="29" t="s">
        <v>12761</v>
      </c>
      <c r="G999" s="29" t="s">
        <v>1830</v>
      </c>
      <c r="H999" s="30" t="s">
        <v>11592</v>
      </c>
      <c r="I999" s="30" t="s">
        <v>11572</v>
      </c>
      <c r="J999" s="30" t="s">
        <v>7220</v>
      </c>
      <c r="K999" s="30">
        <v>4</v>
      </c>
      <c r="L999" s="30" t="s">
        <v>11573</v>
      </c>
      <c r="M999" s="38">
        <v>10.5</v>
      </c>
      <c r="N999" s="3" t="s">
        <v>11949</v>
      </c>
      <c r="O999" s="38">
        <v>9.4</v>
      </c>
      <c r="P999" s="3" t="s">
        <v>11949</v>
      </c>
      <c r="Q999" s="38">
        <v>1.8</v>
      </c>
      <c r="R999" s="3" t="s">
        <v>11619</v>
      </c>
      <c r="S999" s="38">
        <v>5.1</v>
      </c>
      <c r="T999" s="3" t="s">
        <v>11619</v>
      </c>
      <c r="U999" s="38">
        <v>4.9</v>
      </c>
      <c r="V999" s="3" t="s">
        <v>11619</v>
      </c>
      <c r="W999" s="38">
        <v>1.8</v>
      </c>
      <c r="X999" s="3" t="s">
        <v>11619</v>
      </c>
      <c r="Y999" s="38">
        <v>28.9</v>
      </c>
      <c r="Z999" s="3" t="s">
        <v>12327</v>
      </c>
      <c r="AA999" s="3">
        <v>64.1</v>
      </c>
      <c r="AB999" s="3" t="s">
        <v>2423</v>
      </c>
      <c r="AC999" s="3">
        <v>9.7</v>
      </c>
      <c r="AD999" s="3" t="s">
        <v>12609</v>
      </c>
      <c r="AE999" s="45" t="s">
        <v>12595</v>
      </c>
    </row>
    <row r="1000" ht="29.1" customHeight="1" spans="1:31">
      <c r="A1000" s="26" t="s">
        <v>12533</v>
      </c>
      <c r="B1000" s="27" t="s">
        <v>577</v>
      </c>
      <c r="C1000" s="28" t="s">
        <v>578</v>
      </c>
      <c r="D1000" s="27" t="s">
        <v>577</v>
      </c>
      <c r="E1000" s="28" cm="1">
        <f ca="1" t="array" ref="E1000">SUMPRODUCT(--ISNUMBER(SEARCH(MID(C1000,ROW(INDIRECT("1:"&amp;LEN(C1000))),1),全球排名!D998)))</f>
        <v>16</v>
      </c>
      <c r="F1000" s="29" t="s">
        <v>12260</v>
      </c>
      <c r="G1000" s="29" t="s">
        <v>461</v>
      </c>
      <c r="H1000" s="30" t="s">
        <v>11571</v>
      </c>
      <c r="I1000" s="30" t="s">
        <v>7183</v>
      </c>
      <c r="J1000" s="30" t="s">
        <v>11568</v>
      </c>
      <c r="K1000" s="30">
        <v>4</v>
      </c>
      <c r="L1000" s="30" t="s">
        <v>11573</v>
      </c>
      <c r="M1000" s="38">
        <v>11.7</v>
      </c>
      <c r="N1000" s="3" t="s">
        <v>11949</v>
      </c>
      <c r="O1000" s="38">
        <v>4.3</v>
      </c>
      <c r="P1000" s="3" t="s">
        <v>11949</v>
      </c>
      <c r="Q1000" s="38">
        <v>39.7</v>
      </c>
      <c r="R1000" s="3" t="s">
        <v>11966</v>
      </c>
      <c r="S1000" s="38">
        <v>3.2</v>
      </c>
      <c r="T1000" s="3" t="s">
        <v>11619</v>
      </c>
      <c r="U1000" s="38">
        <v>4.2</v>
      </c>
      <c r="V1000" s="3" t="s">
        <v>11619</v>
      </c>
      <c r="W1000" s="38">
        <v>12.8</v>
      </c>
      <c r="X1000" s="3" t="s">
        <v>12293</v>
      </c>
      <c r="Y1000" s="38">
        <v>26.7</v>
      </c>
      <c r="Z1000" s="3" t="s">
        <v>11879</v>
      </c>
      <c r="AA1000" s="3">
        <v>11.8</v>
      </c>
      <c r="AB1000" s="3" t="s">
        <v>11619</v>
      </c>
      <c r="AC1000" s="3">
        <v>2.4</v>
      </c>
      <c r="AD1000" s="3" t="s">
        <v>11619</v>
      </c>
      <c r="AE1000" s="45" t="s">
        <v>12595</v>
      </c>
    </row>
    <row r="1001" ht="29.1" customHeight="1" spans="1:31">
      <c r="A1001" s="26" t="s">
        <v>12533</v>
      </c>
      <c r="B1001" s="27" t="s">
        <v>577</v>
      </c>
      <c r="C1001" s="28" t="s">
        <v>12762</v>
      </c>
      <c r="D1001" s="27" t="s">
        <v>577</v>
      </c>
      <c r="E1001" s="28" cm="1">
        <f ca="1" t="array" ref="E1001">SUMPRODUCT(--ISNUMBER(SEARCH(MID(C1001,ROW(INDIRECT("1:"&amp;LEN(C1001))),1),全球排名!D999)))</f>
        <v>29</v>
      </c>
      <c r="F1001" s="29" t="s">
        <v>8491</v>
      </c>
      <c r="G1001" s="29" t="s">
        <v>121</v>
      </c>
      <c r="H1001" s="30" t="s">
        <v>11571</v>
      </c>
      <c r="I1001" s="30" t="s">
        <v>7183</v>
      </c>
      <c r="J1001" s="30" t="s">
        <v>11568</v>
      </c>
      <c r="K1001" s="30">
        <v>3</v>
      </c>
      <c r="L1001" s="30" t="s">
        <v>11573</v>
      </c>
      <c r="M1001" s="38">
        <v>10.9</v>
      </c>
      <c r="N1001" s="3" t="s">
        <v>11949</v>
      </c>
      <c r="O1001" s="38">
        <v>6.3</v>
      </c>
      <c r="P1001" s="3" t="s">
        <v>11949</v>
      </c>
      <c r="Q1001" s="38">
        <v>2.3</v>
      </c>
      <c r="R1001" s="3" t="s">
        <v>11619</v>
      </c>
      <c r="S1001" s="38">
        <v>25.4</v>
      </c>
      <c r="T1001" s="3" t="s">
        <v>12375</v>
      </c>
      <c r="U1001" s="38">
        <v>2.9</v>
      </c>
      <c r="V1001" s="3" t="s">
        <v>11619</v>
      </c>
      <c r="W1001" s="38">
        <v>5.5</v>
      </c>
      <c r="X1001" s="3" t="s">
        <v>11619</v>
      </c>
      <c r="Y1001" s="38">
        <v>8.1</v>
      </c>
      <c r="Z1001" s="3" t="s">
        <v>11619</v>
      </c>
      <c r="AA1001" s="3">
        <v>9.1</v>
      </c>
      <c r="AB1001" s="3" t="s">
        <v>11619</v>
      </c>
      <c r="AC1001" s="3">
        <v>14.5</v>
      </c>
      <c r="AD1001" s="3" t="s">
        <v>12695</v>
      </c>
      <c r="AE1001" s="45" t="s">
        <v>12595</v>
      </c>
    </row>
    <row r="1002" ht="29.1" customHeight="1" spans="1:31">
      <c r="A1002" s="26" t="s">
        <v>12533</v>
      </c>
      <c r="B1002" s="27" t="s">
        <v>577</v>
      </c>
      <c r="C1002" s="28" t="s">
        <v>2097</v>
      </c>
      <c r="D1002" s="27" t="s">
        <v>577</v>
      </c>
      <c r="E1002" s="28" cm="1">
        <f ca="1" t="array" ref="E1002">SUMPRODUCT(--ISNUMBER(SEARCH(MID(C1002,ROW(INDIRECT("1:"&amp;LEN(C1002))),1),全球排名!D1000)))</f>
        <v>18</v>
      </c>
      <c r="F1002" s="29" t="s">
        <v>12339</v>
      </c>
      <c r="G1002" s="29" t="s">
        <v>617</v>
      </c>
      <c r="H1002" s="30" t="s">
        <v>11567</v>
      </c>
      <c r="I1002" s="30" t="s">
        <v>11587</v>
      </c>
      <c r="J1002" s="30" t="s">
        <v>11568</v>
      </c>
      <c r="K1002" s="30">
        <v>4</v>
      </c>
      <c r="L1002" s="30" t="s">
        <v>11573</v>
      </c>
      <c r="M1002" s="38">
        <v>6</v>
      </c>
      <c r="N1002" s="3" t="s">
        <v>11949</v>
      </c>
      <c r="O1002" s="38">
        <v>9</v>
      </c>
      <c r="P1002" s="3" t="s">
        <v>11949</v>
      </c>
      <c r="Q1002" s="38">
        <v>36</v>
      </c>
      <c r="R1002" s="3" t="s">
        <v>12050</v>
      </c>
      <c r="S1002" s="38">
        <v>17.4</v>
      </c>
      <c r="T1002" s="3" t="s">
        <v>12497</v>
      </c>
      <c r="U1002" s="38" t="s">
        <v>10137</v>
      </c>
      <c r="V1002" s="3" t="s">
        <v>10137</v>
      </c>
      <c r="W1002" s="38">
        <v>2</v>
      </c>
      <c r="X1002" s="3" t="s">
        <v>11619</v>
      </c>
      <c r="Y1002" s="38">
        <v>3.7</v>
      </c>
      <c r="Z1002" s="3" t="s">
        <v>11619</v>
      </c>
      <c r="AA1002" s="3">
        <v>5.9</v>
      </c>
      <c r="AB1002" s="3" t="s">
        <v>11619</v>
      </c>
      <c r="AC1002" s="3">
        <v>1.2</v>
      </c>
      <c r="AD1002" s="3" t="s">
        <v>11619</v>
      </c>
      <c r="AE1002" s="45" t="s">
        <v>12595</v>
      </c>
    </row>
    <row r="1003" ht="29.1" customHeight="1" spans="1:31">
      <c r="A1003" s="26" t="s">
        <v>12533</v>
      </c>
      <c r="B1003" s="27" t="s">
        <v>577</v>
      </c>
      <c r="C1003" s="28" t="s">
        <v>2130</v>
      </c>
      <c r="D1003" s="27" t="s">
        <v>577</v>
      </c>
      <c r="E1003" s="28" cm="1">
        <f ca="1" t="array" ref="E1003">SUMPRODUCT(--ISNUMBER(SEARCH(MID(C1003,ROW(INDIRECT("1:"&amp;LEN(C1003))),1),全球排名!D1001)))</f>
        <v>19</v>
      </c>
      <c r="F1003" s="29" t="s">
        <v>11705</v>
      </c>
      <c r="G1003" s="29" t="s">
        <v>385</v>
      </c>
      <c r="H1003" s="30" t="s">
        <v>11567</v>
      </c>
      <c r="I1003" s="30" t="s">
        <v>7183</v>
      </c>
      <c r="J1003" s="30" t="s">
        <v>11568</v>
      </c>
      <c r="K1003" s="30">
        <v>3</v>
      </c>
      <c r="L1003" s="30" t="s">
        <v>11573</v>
      </c>
      <c r="M1003" s="38">
        <v>12.1</v>
      </c>
      <c r="N1003" s="3" t="s">
        <v>11949</v>
      </c>
      <c r="O1003" s="38">
        <v>10</v>
      </c>
      <c r="P1003" s="3" t="s">
        <v>11949</v>
      </c>
      <c r="Q1003" s="38">
        <v>37.2</v>
      </c>
      <c r="R1003" s="3" t="s">
        <v>12045</v>
      </c>
      <c r="S1003" s="38">
        <v>8.2</v>
      </c>
      <c r="T1003" s="3" t="s">
        <v>11619</v>
      </c>
      <c r="U1003" s="38">
        <v>3.2</v>
      </c>
      <c r="V1003" s="3" t="s">
        <v>11619</v>
      </c>
      <c r="W1003" s="38">
        <v>5.8</v>
      </c>
      <c r="X1003" s="3" t="s">
        <v>11619</v>
      </c>
      <c r="Y1003" s="38">
        <v>1.3</v>
      </c>
      <c r="Z1003" s="3" t="s">
        <v>11619</v>
      </c>
      <c r="AA1003" s="3">
        <v>9.2</v>
      </c>
      <c r="AB1003" s="3" t="s">
        <v>11619</v>
      </c>
      <c r="AC1003" s="3">
        <v>1.4</v>
      </c>
      <c r="AD1003" s="3" t="s">
        <v>11619</v>
      </c>
      <c r="AE1003" s="45" t="s">
        <v>12595</v>
      </c>
    </row>
    <row r="1004" ht="29.1" customHeight="1" spans="1:31">
      <c r="A1004" s="26" t="s">
        <v>493</v>
      </c>
      <c r="B1004" s="27" t="s">
        <v>577</v>
      </c>
      <c r="C1004" s="28" t="s">
        <v>2190</v>
      </c>
      <c r="D1004" s="27" t="s">
        <v>577</v>
      </c>
      <c r="E1004" s="28" cm="1">
        <f ca="1" t="array" ref="E1004">SUMPRODUCT(--ISNUMBER(SEARCH(MID(C1004,ROW(INDIRECT("1:"&amp;LEN(C1004))),1),全球排名!D1002)))</f>
        <v>26</v>
      </c>
      <c r="F1004" s="29" t="s">
        <v>12084</v>
      </c>
      <c r="G1004" s="29" t="s">
        <v>366</v>
      </c>
      <c r="H1004" s="30" t="s">
        <v>11571</v>
      </c>
      <c r="I1004" s="30" t="s">
        <v>7183</v>
      </c>
      <c r="J1004" s="30" t="s">
        <v>11568</v>
      </c>
      <c r="K1004" s="30">
        <v>4</v>
      </c>
      <c r="L1004" s="30" t="s">
        <v>11573</v>
      </c>
      <c r="M1004" s="38">
        <v>8.4</v>
      </c>
      <c r="N1004" s="3" t="s">
        <v>11949</v>
      </c>
      <c r="O1004" s="38">
        <v>7.8</v>
      </c>
      <c r="P1004" s="3" t="s">
        <v>11949</v>
      </c>
      <c r="Q1004" s="38">
        <v>4.2</v>
      </c>
      <c r="R1004" s="3" t="s">
        <v>11619</v>
      </c>
      <c r="S1004" s="38">
        <v>15.1</v>
      </c>
      <c r="T1004" s="3" t="s">
        <v>11765</v>
      </c>
      <c r="U1004" s="38">
        <v>26.4</v>
      </c>
      <c r="V1004" s="3" t="s">
        <v>12467</v>
      </c>
      <c r="W1004" s="38">
        <v>4</v>
      </c>
      <c r="X1004" s="3" t="s">
        <v>11619</v>
      </c>
      <c r="Y1004" s="38">
        <v>40.5</v>
      </c>
      <c r="Z1004" s="3" t="s">
        <v>12010</v>
      </c>
      <c r="AA1004" s="3">
        <v>11.7</v>
      </c>
      <c r="AB1004" s="3" t="s">
        <v>11619</v>
      </c>
      <c r="AC1004" s="3">
        <v>4.9</v>
      </c>
      <c r="AD1004" s="3" t="s">
        <v>11619</v>
      </c>
      <c r="AE1004" s="45" t="s">
        <v>12595</v>
      </c>
    </row>
    <row r="1005" ht="29.1" customHeight="1" spans="1:31">
      <c r="A1005" s="26" t="s">
        <v>12533</v>
      </c>
      <c r="B1005" s="27" t="s">
        <v>577</v>
      </c>
      <c r="C1005" s="28" t="s">
        <v>12763</v>
      </c>
      <c r="D1005" s="27" t="s">
        <v>577</v>
      </c>
      <c r="E1005" s="28" cm="1">
        <f ca="1" t="array" ref="E1005">SUMPRODUCT(--ISNUMBER(SEARCH(MID(C1005,ROW(INDIRECT("1:"&amp;LEN(C1005))),1),全球排名!D1003)))</f>
        <v>47</v>
      </c>
      <c r="F1005" s="29" t="s">
        <v>12534</v>
      </c>
      <c r="G1005" s="29" t="s">
        <v>483</v>
      </c>
      <c r="H1005" s="30" t="s">
        <v>11592</v>
      </c>
      <c r="I1005" s="30" t="s">
        <v>7183</v>
      </c>
      <c r="J1005" s="30" t="s">
        <v>7220</v>
      </c>
      <c r="K1005" s="30">
        <v>3</v>
      </c>
      <c r="L1005" s="30" t="s">
        <v>11573</v>
      </c>
      <c r="M1005" s="38">
        <v>16.9</v>
      </c>
      <c r="N1005" s="3" t="s">
        <v>12389</v>
      </c>
      <c r="O1005" s="38">
        <v>26.4</v>
      </c>
      <c r="P1005" s="3" t="s">
        <v>12174</v>
      </c>
      <c r="Q1005" s="38">
        <v>7</v>
      </c>
      <c r="R1005" s="3" t="s">
        <v>11619</v>
      </c>
      <c r="S1005" s="38">
        <v>2</v>
      </c>
      <c r="T1005" s="3" t="s">
        <v>11619</v>
      </c>
      <c r="U1005" s="38">
        <v>2.8</v>
      </c>
      <c r="V1005" s="3" t="s">
        <v>11619</v>
      </c>
      <c r="W1005" s="38">
        <v>1.2</v>
      </c>
      <c r="X1005" s="3" t="s">
        <v>11619</v>
      </c>
      <c r="Y1005" s="38">
        <v>2.3</v>
      </c>
      <c r="Z1005" s="3" t="s">
        <v>11619</v>
      </c>
      <c r="AA1005" s="3">
        <v>21.6</v>
      </c>
      <c r="AB1005" s="3" t="s">
        <v>11666</v>
      </c>
      <c r="AC1005" s="3">
        <v>3.4</v>
      </c>
      <c r="AD1005" s="3" t="s">
        <v>11619</v>
      </c>
      <c r="AE1005" s="45" t="s">
        <v>12595</v>
      </c>
    </row>
    <row r="1006" ht="29.1" customHeight="1" spans="1:31">
      <c r="A1006" s="26" t="s">
        <v>12533</v>
      </c>
      <c r="B1006" s="27" t="s">
        <v>577</v>
      </c>
      <c r="C1006" s="28" t="s">
        <v>2277</v>
      </c>
      <c r="D1006" s="27" t="s">
        <v>577</v>
      </c>
      <c r="E1006" s="28" cm="1">
        <f ca="1" t="array" ref="E1006">SUMPRODUCT(--ISNUMBER(SEARCH(MID(C1006,ROW(INDIRECT("1:"&amp;LEN(C1006))),1),全球排名!D1004)))</f>
        <v>34</v>
      </c>
      <c r="F1006" s="29" t="s">
        <v>12534</v>
      </c>
      <c r="G1006" s="29" t="s">
        <v>483</v>
      </c>
      <c r="H1006" s="30" t="s">
        <v>11592</v>
      </c>
      <c r="I1006" s="30" t="s">
        <v>11587</v>
      </c>
      <c r="J1006" s="30" t="s">
        <v>11568</v>
      </c>
      <c r="K1006" s="30">
        <v>3</v>
      </c>
      <c r="L1006" s="30" t="s">
        <v>11573</v>
      </c>
      <c r="M1006" s="38">
        <v>13.5</v>
      </c>
      <c r="N1006" s="3" t="s">
        <v>11949</v>
      </c>
      <c r="O1006" s="38">
        <v>21.1</v>
      </c>
      <c r="P1006" s="3" t="s">
        <v>11994</v>
      </c>
      <c r="Q1006" s="38">
        <v>9.4</v>
      </c>
      <c r="R1006" s="3" t="s">
        <v>11619</v>
      </c>
      <c r="S1006" s="38">
        <v>2.3</v>
      </c>
      <c r="T1006" s="3" t="s">
        <v>11619</v>
      </c>
      <c r="U1006" s="38">
        <v>4.7</v>
      </c>
      <c r="V1006" s="3" t="s">
        <v>11619</v>
      </c>
      <c r="W1006" s="38">
        <v>1.2</v>
      </c>
      <c r="X1006" s="3" t="s">
        <v>11619</v>
      </c>
      <c r="Y1006" s="38">
        <v>10.7</v>
      </c>
      <c r="Z1006" s="3" t="s">
        <v>12361</v>
      </c>
      <c r="AA1006" s="3">
        <v>20.8</v>
      </c>
      <c r="AB1006" s="3" t="s">
        <v>12223</v>
      </c>
      <c r="AC1006" s="3">
        <v>6.1</v>
      </c>
      <c r="AD1006" s="3" t="s">
        <v>11619</v>
      </c>
      <c r="AE1006" s="45" t="s">
        <v>12595</v>
      </c>
    </row>
    <row r="1007" ht="29.1" customHeight="1" spans="1:31">
      <c r="A1007" s="26" t="s">
        <v>12533</v>
      </c>
      <c r="B1007" s="27" t="s">
        <v>577</v>
      </c>
      <c r="C1007" s="28" t="s">
        <v>2341</v>
      </c>
      <c r="D1007" s="27" t="s">
        <v>577</v>
      </c>
      <c r="E1007" s="28" cm="1">
        <f ca="1" t="array" ref="E1007">SUMPRODUCT(--ISNUMBER(SEARCH(MID(C1007,ROW(INDIRECT("1:"&amp;LEN(C1007))),1),全球排名!D1005)))</f>
        <v>19</v>
      </c>
      <c r="F1007" s="29" t="s">
        <v>11705</v>
      </c>
      <c r="G1007" s="29" t="s">
        <v>385</v>
      </c>
      <c r="H1007" s="30" t="s">
        <v>11571</v>
      </c>
      <c r="I1007" s="30" t="s">
        <v>11572</v>
      </c>
      <c r="J1007" s="30" t="s">
        <v>7220</v>
      </c>
      <c r="K1007" s="30">
        <v>4</v>
      </c>
      <c r="L1007" s="30" t="s">
        <v>12288</v>
      </c>
      <c r="M1007" s="38">
        <v>5.5</v>
      </c>
      <c r="N1007" s="3" t="s">
        <v>11949</v>
      </c>
      <c r="O1007" s="38">
        <v>3.2</v>
      </c>
      <c r="P1007" s="3" t="s">
        <v>11949</v>
      </c>
      <c r="Q1007" s="38">
        <v>14.3</v>
      </c>
      <c r="R1007" s="3" t="s">
        <v>11619</v>
      </c>
      <c r="S1007" s="38">
        <v>23.3</v>
      </c>
      <c r="T1007" s="3" t="s">
        <v>12110</v>
      </c>
      <c r="U1007" s="38">
        <v>39.8</v>
      </c>
      <c r="V1007" s="3" t="s">
        <v>12271</v>
      </c>
      <c r="W1007" s="38">
        <v>6.1</v>
      </c>
      <c r="X1007" s="3" t="s">
        <v>11619</v>
      </c>
      <c r="Y1007" s="38">
        <v>2.5</v>
      </c>
      <c r="Z1007" s="3" t="s">
        <v>11619</v>
      </c>
      <c r="AA1007" s="3">
        <v>4.5</v>
      </c>
      <c r="AB1007" s="3" t="s">
        <v>11619</v>
      </c>
      <c r="AC1007" s="3">
        <v>1.3</v>
      </c>
      <c r="AD1007" s="3" t="s">
        <v>11619</v>
      </c>
      <c r="AE1007" s="45" t="s">
        <v>12595</v>
      </c>
    </row>
    <row r="1008" ht="29.1" customHeight="1" spans="1:31">
      <c r="A1008" s="26" t="s">
        <v>493</v>
      </c>
      <c r="B1008" s="27" t="s">
        <v>577</v>
      </c>
      <c r="C1008" s="28" t="s">
        <v>3224</v>
      </c>
      <c r="D1008" s="27" t="s">
        <v>577</v>
      </c>
      <c r="E1008" s="28" cm="1">
        <f ca="1" t="array" ref="E1008">SUMPRODUCT(--ISNUMBER(SEARCH(MID(C1008,ROW(INDIRECT("1:"&amp;LEN(C1008))),1),全球排名!D1006)))</f>
        <v>22</v>
      </c>
      <c r="F1008" s="29" t="s">
        <v>12370</v>
      </c>
      <c r="G1008" s="29" t="s">
        <v>464</v>
      </c>
      <c r="H1008" s="30" t="s">
        <v>11571</v>
      </c>
      <c r="I1008" s="30" t="s">
        <v>7183</v>
      </c>
      <c r="J1008" s="30" t="s">
        <v>11568</v>
      </c>
      <c r="K1008" s="30">
        <v>5</v>
      </c>
      <c r="L1008" s="30" t="s">
        <v>11573</v>
      </c>
      <c r="M1008" s="38">
        <v>8.1</v>
      </c>
      <c r="N1008" s="3" t="s">
        <v>11949</v>
      </c>
      <c r="O1008" s="38">
        <v>21.5</v>
      </c>
      <c r="P1008" s="3" t="s">
        <v>12403</v>
      </c>
      <c r="Q1008" s="38">
        <v>5.1</v>
      </c>
      <c r="R1008" s="3" t="s">
        <v>11619</v>
      </c>
      <c r="S1008" s="38">
        <v>9.3</v>
      </c>
      <c r="T1008" s="3" t="s">
        <v>11619</v>
      </c>
      <c r="U1008" s="38">
        <v>8.7</v>
      </c>
      <c r="V1008" s="3" t="s">
        <v>11619</v>
      </c>
      <c r="W1008" s="38">
        <v>21.6</v>
      </c>
      <c r="X1008" s="3" t="s">
        <v>12164</v>
      </c>
      <c r="Y1008" s="38">
        <v>2</v>
      </c>
      <c r="Z1008" s="3" t="s">
        <v>11619</v>
      </c>
      <c r="AA1008" s="3">
        <v>10.6</v>
      </c>
      <c r="AB1008" s="3" t="s">
        <v>11619</v>
      </c>
      <c r="AC1008" s="3">
        <v>24.4</v>
      </c>
      <c r="AD1008" s="3" t="s">
        <v>12060</v>
      </c>
      <c r="AE1008" s="45" t="s">
        <v>12595</v>
      </c>
    </row>
    <row r="1009" ht="29.1" customHeight="1" spans="1:31">
      <c r="A1009" s="26" t="s">
        <v>12533</v>
      </c>
      <c r="B1009" s="27" t="s">
        <v>577</v>
      </c>
      <c r="C1009" s="28" t="s">
        <v>2344</v>
      </c>
      <c r="D1009" s="27" t="s">
        <v>577</v>
      </c>
      <c r="E1009" s="28" cm="1">
        <f ca="1" t="array" ref="E1009">SUMPRODUCT(--ISNUMBER(SEARCH(MID(C1009,ROW(INDIRECT("1:"&amp;LEN(C1009))),1),全球排名!D1007)))</f>
        <v>22</v>
      </c>
      <c r="F1009" s="29" t="s">
        <v>11663</v>
      </c>
      <c r="G1009" s="29" t="s">
        <v>106</v>
      </c>
      <c r="H1009" s="30" t="s">
        <v>11567</v>
      </c>
      <c r="I1009" s="30" t="s">
        <v>7183</v>
      </c>
      <c r="J1009" s="30" t="s">
        <v>11568</v>
      </c>
      <c r="K1009" s="30">
        <v>4</v>
      </c>
      <c r="L1009" s="30" t="s">
        <v>11573</v>
      </c>
      <c r="M1009" s="38">
        <v>9.6</v>
      </c>
      <c r="N1009" s="3" t="s">
        <v>11949</v>
      </c>
      <c r="O1009" s="38">
        <v>18.3</v>
      </c>
      <c r="P1009" s="3" t="s">
        <v>1292</v>
      </c>
      <c r="Q1009" s="38">
        <v>16.7</v>
      </c>
      <c r="R1009" s="3" t="s">
        <v>11619</v>
      </c>
      <c r="S1009" s="38">
        <v>8.3</v>
      </c>
      <c r="T1009" s="3" t="s">
        <v>11619</v>
      </c>
      <c r="U1009" s="38">
        <v>8.8</v>
      </c>
      <c r="V1009" s="3" t="s">
        <v>11619</v>
      </c>
      <c r="W1009" s="38">
        <v>9.4</v>
      </c>
      <c r="X1009" s="3" t="s">
        <v>11619</v>
      </c>
      <c r="Y1009" s="38">
        <v>2</v>
      </c>
      <c r="Z1009" s="3" t="s">
        <v>11619</v>
      </c>
      <c r="AA1009" s="3">
        <v>16.2</v>
      </c>
      <c r="AB1009" s="3" t="s">
        <v>12136</v>
      </c>
      <c r="AC1009" s="3">
        <v>12.7</v>
      </c>
      <c r="AD1009" s="3" t="s">
        <v>12629</v>
      </c>
      <c r="AE1009" s="45" t="s">
        <v>12595</v>
      </c>
    </row>
    <row r="1010" ht="29.1" customHeight="1" spans="1:31">
      <c r="A1010" s="26"/>
      <c r="B1010" s="27" t="s">
        <v>493</v>
      </c>
      <c r="C1010" s="28" t="s">
        <v>12764</v>
      </c>
      <c r="D1010" s="27" t="s">
        <v>493</v>
      </c>
      <c r="E1010" s="28" cm="1">
        <f ca="1" t="array" ref="E1010">SUMPRODUCT(--ISNUMBER(SEARCH(MID(C1010,ROW(INDIRECT("1:"&amp;LEN(C1010))),1),全球排名!D1008)))</f>
        <v>21</v>
      </c>
      <c r="F1010" s="29" t="s">
        <v>11968</v>
      </c>
      <c r="G1010" s="29" t="s">
        <v>405</v>
      </c>
      <c r="H1010" s="30" t="s">
        <v>11571</v>
      </c>
      <c r="I1010" s="30" t="s">
        <v>7183</v>
      </c>
      <c r="J1010" s="30" t="s">
        <v>11568</v>
      </c>
      <c r="K1010" s="30">
        <v>4</v>
      </c>
      <c r="L1010" s="30" t="s">
        <v>11573</v>
      </c>
      <c r="M1010" s="38">
        <v>7</v>
      </c>
      <c r="N1010" s="3" t="s">
        <v>11949</v>
      </c>
      <c r="O1010" s="38">
        <v>1.6</v>
      </c>
      <c r="P1010" s="3" t="s">
        <v>11949</v>
      </c>
      <c r="Q1010" s="38">
        <v>7.1</v>
      </c>
      <c r="R1010" s="3" t="s">
        <v>11619</v>
      </c>
      <c r="S1010" s="38">
        <v>22</v>
      </c>
      <c r="T1010" s="3">
        <v>528</v>
      </c>
      <c r="U1010" s="38">
        <v>1.8</v>
      </c>
      <c r="V1010" s="3" t="s">
        <v>11619</v>
      </c>
      <c r="W1010" s="38">
        <v>1.5</v>
      </c>
      <c r="X1010" s="3" t="s">
        <v>11619</v>
      </c>
      <c r="Y1010" s="38">
        <v>19.6</v>
      </c>
      <c r="Z1010" s="3">
        <v>546</v>
      </c>
      <c r="AA1010" s="3">
        <v>4.7</v>
      </c>
      <c r="AB1010" s="3" t="s">
        <v>11619</v>
      </c>
      <c r="AC1010" s="3"/>
      <c r="AD1010" s="3"/>
      <c r="AE1010" s="45" t="s">
        <v>12595</v>
      </c>
    </row>
    <row r="1011" ht="29.1" customHeight="1" spans="1:31">
      <c r="A1011" s="26"/>
      <c r="B1011" s="27" t="s">
        <v>493</v>
      </c>
      <c r="C1011" s="28" t="s">
        <v>1945</v>
      </c>
      <c r="D1011" s="27" t="s">
        <v>493</v>
      </c>
      <c r="E1011" s="28" cm="1">
        <f ca="1" t="array" ref="E1011">SUMPRODUCT(--ISNUMBER(SEARCH(MID(C1011,ROW(INDIRECT("1:"&amp;LEN(C1011))),1),全球排名!D1009)))</f>
        <v>22</v>
      </c>
      <c r="F1011" s="29" t="s">
        <v>12380</v>
      </c>
      <c r="G1011" s="29" t="s">
        <v>692</v>
      </c>
      <c r="H1011" s="30" t="s">
        <v>11592</v>
      </c>
      <c r="I1011" s="30"/>
      <c r="J1011" s="30"/>
      <c r="K1011" s="30"/>
      <c r="L1011" s="30"/>
      <c r="M1011" s="38">
        <v>6.9</v>
      </c>
      <c r="N1011" s="3" t="s">
        <v>11949</v>
      </c>
      <c r="O1011" s="38">
        <v>3.7</v>
      </c>
      <c r="P1011" s="3" t="s">
        <v>11949</v>
      </c>
      <c r="Q1011" s="38">
        <v>1.4</v>
      </c>
      <c r="R1011" s="3" t="s">
        <v>11619</v>
      </c>
      <c r="S1011" s="38">
        <v>24.6</v>
      </c>
      <c r="T1011" s="3">
        <v>494</v>
      </c>
      <c r="U1011" s="38">
        <v>1.7</v>
      </c>
      <c r="V1011" s="3" t="s">
        <v>11619</v>
      </c>
      <c r="W1011" s="38">
        <v>2.7</v>
      </c>
      <c r="X1011" s="3" t="s">
        <v>11619</v>
      </c>
      <c r="Y1011" s="38">
        <v>15.2</v>
      </c>
      <c r="Z1011" s="3">
        <v>596</v>
      </c>
      <c r="AA1011" s="3">
        <v>8.4</v>
      </c>
      <c r="AB1011" s="3" t="s">
        <v>11619</v>
      </c>
      <c r="AC1011" s="3"/>
      <c r="AD1011" s="3"/>
      <c r="AE1011" s="45" t="s">
        <v>12595</v>
      </c>
    </row>
    <row r="1012" ht="29.1" customHeight="1" spans="1:31">
      <c r="A1012" s="26" t="s">
        <v>493</v>
      </c>
      <c r="B1012" s="27" t="s">
        <v>493</v>
      </c>
      <c r="C1012" s="28" t="s">
        <v>12765</v>
      </c>
      <c r="D1012" s="27" t="s">
        <v>493</v>
      </c>
      <c r="E1012" s="28" cm="1">
        <f ca="1" t="array" ref="E1012">SUMPRODUCT(--ISNUMBER(SEARCH(MID(C1012,ROW(INDIRECT("1:"&amp;LEN(C1012))),1),全球排名!D1010)))</f>
        <v>25</v>
      </c>
      <c r="F1012" s="29" t="s">
        <v>7026</v>
      </c>
      <c r="G1012" s="29" t="s">
        <v>74</v>
      </c>
      <c r="H1012" s="30" t="s">
        <v>11567</v>
      </c>
      <c r="I1012" s="30" t="s">
        <v>7183</v>
      </c>
      <c r="J1012" s="30" t="s">
        <v>7103</v>
      </c>
      <c r="K1012" s="30"/>
      <c r="L1012" s="30"/>
      <c r="M1012" s="38">
        <v>5</v>
      </c>
      <c r="N1012" s="3" t="s">
        <v>11949</v>
      </c>
      <c r="O1012" s="38">
        <v>3.3</v>
      </c>
      <c r="P1012" s="3" t="s">
        <v>11949</v>
      </c>
      <c r="Q1012" s="38">
        <v>58</v>
      </c>
      <c r="R1012" s="3">
        <v>251</v>
      </c>
      <c r="S1012" s="38">
        <v>1.1</v>
      </c>
      <c r="T1012" s="3" t="s">
        <v>11619</v>
      </c>
      <c r="U1012" s="38"/>
      <c r="V1012" s="3"/>
      <c r="W1012" s="38"/>
      <c r="X1012" s="3"/>
      <c r="Y1012" s="38">
        <v>1.1</v>
      </c>
      <c r="Z1012" s="3" t="s">
        <v>11619</v>
      </c>
      <c r="AA1012" s="3">
        <v>6.8</v>
      </c>
      <c r="AB1012" s="3" t="s">
        <v>11619</v>
      </c>
      <c r="AC1012" s="3"/>
      <c r="AD1012" s="3"/>
      <c r="AE1012" s="45" t="s">
        <v>12595</v>
      </c>
    </row>
    <row r="1013" ht="29.1" customHeight="1" spans="1:31">
      <c r="A1013" s="26" t="s">
        <v>493</v>
      </c>
      <c r="B1013" s="27" t="s">
        <v>493</v>
      </c>
      <c r="C1013" s="28" t="s">
        <v>12766</v>
      </c>
      <c r="D1013" s="27" t="s">
        <v>493</v>
      </c>
      <c r="E1013" s="28" cm="1">
        <f ca="1" t="array" ref="E1013">SUMPRODUCT(--ISNUMBER(SEARCH(MID(C1013,ROW(INDIRECT("1:"&amp;LEN(C1013))),1),全球排名!D1011)))</f>
        <v>42</v>
      </c>
      <c r="F1013" s="29" t="s">
        <v>12767</v>
      </c>
      <c r="G1013" s="29" t="s">
        <v>12768</v>
      </c>
      <c r="H1013" s="30" t="s">
        <v>11567</v>
      </c>
      <c r="I1013" s="30" t="s">
        <v>11572</v>
      </c>
      <c r="J1013" s="30" t="s">
        <v>7103</v>
      </c>
      <c r="K1013" s="30">
        <v>3</v>
      </c>
      <c r="L1013" s="30" t="s">
        <v>11573</v>
      </c>
      <c r="M1013" s="38">
        <v>4.2</v>
      </c>
      <c r="N1013" s="3" t="s">
        <v>11949</v>
      </c>
      <c r="O1013" s="38">
        <v>10.7</v>
      </c>
      <c r="P1013" s="3" t="s">
        <v>11949</v>
      </c>
      <c r="Q1013" s="38">
        <v>11.3</v>
      </c>
      <c r="R1013" s="3" t="s">
        <v>11619</v>
      </c>
      <c r="S1013" s="38">
        <v>1.6</v>
      </c>
      <c r="T1013" s="3" t="s">
        <v>11619</v>
      </c>
      <c r="U1013" s="38">
        <v>55.1</v>
      </c>
      <c r="V1013" s="3" t="s">
        <v>2042</v>
      </c>
      <c r="W1013" s="38">
        <v>34.5</v>
      </c>
      <c r="X1013" s="3" t="s">
        <v>12278</v>
      </c>
      <c r="Y1013" s="38">
        <v>1.1</v>
      </c>
      <c r="Z1013" s="3" t="s">
        <v>11619</v>
      </c>
      <c r="AA1013" s="3">
        <v>12.3</v>
      </c>
      <c r="AB1013" s="3" t="s">
        <v>11619</v>
      </c>
      <c r="AC1013" s="3">
        <v>1</v>
      </c>
      <c r="AD1013" s="3" t="s">
        <v>11619</v>
      </c>
      <c r="AE1013" s="45" t="s">
        <v>12595</v>
      </c>
    </row>
    <row r="1014" ht="29.1" customHeight="1" spans="1:31">
      <c r="A1014" s="26" t="s">
        <v>493</v>
      </c>
      <c r="B1014" s="27" t="s">
        <v>493</v>
      </c>
      <c r="C1014" s="28" t="s">
        <v>661</v>
      </c>
      <c r="D1014" s="27" t="s">
        <v>493</v>
      </c>
      <c r="E1014" s="28" cm="1">
        <f ca="1" t="array" ref="E1014">SUMPRODUCT(--ISNUMBER(SEARCH(MID(C1014,ROW(INDIRECT("1:"&amp;LEN(C1014))),1),全球排名!D1012)))</f>
        <v>17</v>
      </c>
      <c r="F1014" s="29" t="s">
        <v>7021</v>
      </c>
      <c r="G1014" s="29" t="s">
        <v>642</v>
      </c>
      <c r="H1014" s="30" t="s">
        <v>11571</v>
      </c>
      <c r="I1014" s="30" t="s">
        <v>7183</v>
      </c>
      <c r="J1014" s="30" t="s">
        <v>11568</v>
      </c>
      <c r="K1014" s="30">
        <v>5</v>
      </c>
      <c r="L1014" s="30" t="s">
        <v>11573</v>
      </c>
      <c r="M1014" s="38">
        <v>9.7</v>
      </c>
      <c r="N1014" s="3" t="s">
        <v>11949</v>
      </c>
      <c r="O1014" s="38">
        <v>2.5</v>
      </c>
      <c r="P1014" s="3" t="s">
        <v>11949</v>
      </c>
      <c r="Q1014" s="38">
        <v>20.8</v>
      </c>
      <c r="R1014" s="3" t="s">
        <v>12112</v>
      </c>
      <c r="S1014" s="38">
        <v>10.2</v>
      </c>
      <c r="T1014" s="3" t="s">
        <v>11619</v>
      </c>
      <c r="U1014" s="38">
        <v>1.2</v>
      </c>
      <c r="V1014" s="3" t="s">
        <v>11619</v>
      </c>
      <c r="W1014" s="38">
        <v>1.7</v>
      </c>
      <c r="X1014" s="3" t="s">
        <v>11619</v>
      </c>
      <c r="Y1014" s="38">
        <v>5</v>
      </c>
      <c r="Z1014" s="3" t="s">
        <v>11619</v>
      </c>
      <c r="AA1014" s="3">
        <v>6.1</v>
      </c>
      <c r="AB1014" s="3" t="s">
        <v>11619</v>
      </c>
      <c r="AC1014" s="3">
        <v>17.1</v>
      </c>
      <c r="AD1014" s="3" t="s">
        <v>12437</v>
      </c>
      <c r="AE1014" s="45" t="s">
        <v>12595</v>
      </c>
    </row>
    <row r="1015" ht="29.1" customHeight="1" spans="1:31">
      <c r="A1015" s="26" t="s">
        <v>493</v>
      </c>
      <c r="B1015" s="27" t="s">
        <v>493</v>
      </c>
      <c r="C1015" s="28" t="s">
        <v>12769</v>
      </c>
      <c r="D1015" s="27" t="s">
        <v>493</v>
      </c>
      <c r="E1015" s="28" cm="1">
        <f ca="1" t="array" ref="E1015">SUMPRODUCT(--ISNUMBER(SEARCH(MID(C1015,ROW(INDIRECT("1:"&amp;LEN(C1015))),1),全球排名!D1013)))</f>
        <v>11</v>
      </c>
      <c r="F1015" s="29" t="s">
        <v>7021</v>
      </c>
      <c r="G1015" s="29" t="s">
        <v>642</v>
      </c>
      <c r="H1015" s="30" t="s">
        <v>11571</v>
      </c>
      <c r="I1015" s="30" t="s">
        <v>7183</v>
      </c>
      <c r="J1015" s="30" t="s">
        <v>11568</v>
      </c>
      <c r="K1015" s="30">
        <v>2</v>
      </c>
      <c r="L1015" s="30" t="s">
        <v>11569</v>
      </c>
      <c r="M1015" s="38">
        <v>8.5</v>
      </c>
      <c r="N1015" s="3" t="s">
        <v>11949</v>
      </c>
      <c r="O1015" s="38">
        <v>7.6</v>
      </c>
      <c r="P1015" s="3" t="s">
        <v>11949</v>
      </c>
      <c r="Q1015" s="38">
        <v>10.6</v>
      </c>
      <c r="R1015" s="3" t="s">
        <v>11619</v>
      </c>
      <c r="S1015" s="38">
        <v>5.9</v>
      </c>
      <c r="T1015" s="3" t="s">
        <v>11619</v>
      </c>
      <c r="U1015" s="38">
        <v>3.8</v>
      </c>
      <c r="V1015" s="3" t="s">
        <v>11619</v>
      </c>
      <c r="W1015" s="38">
        <v>21.8</v>
      </c>
      <c r="X1015" s="3" t="s">
        <v>12054</v>
      </c>
      <c r="Y1015" s="38">
        <v>22.4</v>
      </c>
      <c r="Z1015" s="3" t="s">
        <v>12389</v>
      </c>
      <c r="AA1015" s="3">
        <v>9.1</v>
      </c>
      <c r="AB1015" s="3" t="s">
        <v>11619</v>
      </c>
      <c r="AC1015" s="3">
        <v>1.9</v>
      </c>
      <c r="AD1015" s="3" t="s">
        <v>11619</v>
      </c>
      <c r="AE1015" s="45" t="s">
        <v>12595</v>
      </c>
    </row>
    <row r="1016" ht="29.1" customHeight="1" spans="1:31">
      <c r="A1016" s="26" t="s">
        <v>493</v>
      </c>
      <c r="B1016" s="27" t="s">
        <v>493</v>
      </c>
      <c r="C1016" s="28" t="s">
        <v>3455</v>
      </c>
      <c r="D1016" s="27" t="s">
        <v>493</v>
      </c>
      <c r="E1016" s="28" cm="1">
        <f ca="1" t="array" ref="E1016">SUMPRODUCT(--ISNUMBER(SEARCH(MID(C1016,ROW(INDIRECT("1:"&amp;LEN(C1016))),1),全球排名!D1014)))</f>
        <v>21</v>
      </c>
      <c r="F1016" s="29" t="s">
        <v>7021</v>
      </c>
      <c r="G1016" s="29" t="s">
        <v>642</v>
      </c>
      <c r="H1016" s="30" t="s">
        <v>11571</v>
      </c>
      <c r="I1016" s="30" t="s">
        <v>11572</v>
      </c>
      <c r="J1016" s="30" t="s">
        <v>11568</v>
      </c>
      <c r="K1016" s="30">
        <v>2</v>
      </c>
      <c r="L1016" s="30" t="s">
        <v>11569</v>
      </c>
      <c r="M1016" s="38">
        <v>4.8</v>
      </c>
      <c r="N1016" s="3" t="s">
        <v>11949</v>
      </c>
      <c r="O1016" s="38">
        <v>4.1</v>
      </c>
      <c r="P1016" s="3" t="s">
        <v>11949</v>
      </c>
      <c r="Q1016" s="38">
        <v>25.3</v>
      </c>
      <c r="R1016" s="3" t="s">
        <v>11980</v>
      </c>
      <c r="S1016" s="38">
        <v>5.2</v>
      </c>
      <c r="T1016" s="3" t="s">
        <v>11619</v>
      </c>
      <c r="U1016" s="38">
        <v>37</v>
      </c>
      <c r="V1016" s="3" t="s">
        <v>11735</v>
      </c>
      <c r="W1016" s="38">
        <v>1.7</v>
      </c>
      <c r="X1016" s="3" t="s">
        <v>11619</v>
      </c>
      <c r="Y1016" s="38">
        <v>1.4</v>
      </c>
      <c r="Z1016" s="3" t="s">
        <v>11619</v>
      </c>
      <c r="AA1016" s="3">
        <v>4.5</v>
      </c>
      <c r="AB1016" s="3" t="s">
        <v>11619</v>
      </c>
      <c r="AC1016" s="3">
        <v>1.1</v>
      </c>
      <c r="AD1016" s="3" t="s">
        <v>11619</v>
      </c>
      <c r="AE1016" s="45" t="s">
        <v>12595</v>
      </c>
    </row>
    <row r="1017" ht="29.1" customHeight="1" spans="1:31">
      <c r="A1017" s="26" t="s">
        <v>493</v>
      </c>
      <c r="B1017" s="27" t="s">
        <v>493</v>
      </c>
      <c r="C1017" s="28" t="s">
        <v>685</v>
      </c>
      <c r="D1017" s="27" t="s">
        <v>493</v>
      </c>
      <c r="E1017" s="28" cm="1">
        <f ca="1" t="array" ref="E1017">SUMPRODUCT(--ISNUMBER(SEARCH(MID(C1017,ROW(INDIRECT("1:"&amp;LEN(C1017))),1),全球排名!D1015)))</f>
        <v>24</v>
      </c>
      <c r="F1017" s="29" t="s">
        <v>12767</v>
      </c>
      <c r="G1017" s="29" t="s">
        <v>12768</v>
      </c>
      <c r="H1017" s="30" t="s">
        <v>11571</v>
      </c>
      <c r="I1017" s="30" t="s">
        <v>11572</v>
      </c>
      <c r="J1017" s="30" t="s">
        <v>7103</v>
      </c>
      <c r="K1017" s="30">
        <v>4</v>
      </c>
      <c r="L1017" s="30" t="s">
        <v>11573</v>
      </c>
      <c r="M1017" s="38">
        <v>6.4</v>
      </c>
      <c r="N1017" s="3" t="s">
        <v>11949</v>
      </c>
      <c r="O1017" s="38">
        <v>16.5</v>
      </c>
      <c r="P1017" s="3" t="s">
        <v>11700</v>
      </c>
      <c r="Q1017" s="38">
        <v>7.3</v>
      </c>
      <c r="R1017" s="3" t="s">
        <v>11619</v>
      </c>
      <c r="S1017" s="38">
        <v>2.2</v>
      </c>
      <c r="T1017" s="3" t="s">
        <v>11619</v>
      </c>
      <c r="U1017" s="38">
        <v>36.2</v>
      </c>
      <c r="V1017" s="3" t="s">
        <v>12170</v>
      </c>
      <c r="W1017" s="38">
        <v>25</v>
      </c>
      <c r="X1017" s="3" t="s">
        <v>12244</v>
      </c>
      <c r="Y1017" s="38">
        <v>1.3</v>
      </c>
      <c r="Z1017" s="3" t="s">
        <v>11619</v>
      </c>
      <c r="AA1017" s="3">
        <v>10.9</v>
      </c>
      <c r="AB1017" s="3" t="s">
        <v>11619</v>
      </c>
      <c r="AC1017" s="3">
        <v>3.1</v>
      </c>
      <c r="AD1017" s="3" t="s">
        <v>11619</v>
      </c>
      <c r="AE1017" s="45" t="s">
        <v>12595</v>
      </c>
    </row>
    <row r="1018" ht="29.1" customHeight="1" spans="1:31">
      <c r="A1018" s="26" t="s">
        <v>10137</v>
      </c>
      <c r="B1018" s="27" t="s">
        <v>493</v>
      </c>
      <c r="C1018" s="28" t="s">
        <v>687</v>
      </c>
      <c r="D1018" s="27" t="s">
        <v>493</v>
      </c>
      <c r="E1018" s="28" cm="1">
        <f ca="1" t="array" ref="E1018">SUMPRODUCT(--ISNUMBER(SEARCH(MID(C1018,ROW(INDIRECT("1:"&amp;LEN(C1018))),1),全球排名!D1016)))</f>
        <v>45</v>
      </c>
      <c r="F1018" s="29" t="s">
        <v>12414</v>
      </c>
      <c r="G1018" s="29" t="s">
        <v>624</v>
      </c>
      <c r="H1018" s="30" t="s">
        <v>11571</v>
      </c>
      <c r="I1018" s="30" t="s">
        <v>11587</v>
      </c>
      <c r="J1018" s="30" t="s">
        <v>7220</v>
      </c>
      <c r="K1018" s="30">
        <v>4</v>
      </c>
      <c r="L1018" s="30" t="s">
        <v>11573</v>
      </c>
      <c r="M1018" s="38">
        <v>5.3</v>
      </c>
      <c r="N1018" s="3" t="s">
        <v>11949</v>
      </c>
      <c r="O1018" s="38">
        <v>5.8</v>
      </c>
      <c r="P1018" s="3" t="s">
        <v>11949</v>
      </c>
      <c r="Q1018" s="38">
        <v>32.6</v>
      </c>
      <c r="R1018" s="3" t="s">
        <v>11847</v>
      </c>
      <c r="S1018" s="38">
        <v>1.5</v>
      </c>
      <c r="T1018" s="3" t="s">
        <v>11619</v>
      </c>
      <c r="U1018" s="38">
        <v>6.9</v>
      </c>
      <c r="V1018" s="3" t="s">
        <v>11619</v>
      </c>
      <c r="W1018" s="38">
        <v>26.8</v>
      </c>
      <c r="X1018" s="3" t="s">
        <v>12376</v>
      </c>
      <c r="Y1018" s="38">
        <v>1.1</v>
      </c>
      <c r="Z1018" s="3" t="s">
        <v>11619</v>
      </c>
      <c r="AA1018" s="3">
        <v>11.4</v>
      </c>
      <c r="AB1018" s="3" t="s">
        <v>11619</v>
      </c>
      <c r="AC1018" s="3">
        <v>1.1</v>
      </c>
      <c r="AD1018" s="3" t="s">
        <v>11619</v>
      </c>
      <c r="AE1018" s="45" t="s">
        <v>12595</v>
      </c>
    </row>
    <row r="1019" ht="29.1" customHeight="1" spans="1:31">
      <c r="A1019" s="26" t="s">
        <v>493</v>
      </c>
      <c r="B1019" s="27" t="s">
        <v>493</v>
      </c>
      <c r="C1019" s="28" t="s">
        <v>700</v>
      </c>
      <c r="D1019" s="27" t="s">
        <v>493</v>
      </c>
      <c r="E1019" s="28" cm="1">
        <f ca="1" t="array" ref="E1019">SUMPRODUCT(--ISNUMBER(SEARCH(MID(C1019,ROW(INDIRECT("1:"&amp;LEN(C1019))),1),全球排名!D1017)))</f>
        <v>18</v>
      </c>
      <c r="F1019" s="29" t="s">
        <v>12414</v>
      </c>
      <c r="G1019" s="29" t="s">
        <v>624</v>
      </c>
      <c r="H1019" s="30" t="s">
        <v>11592</v>
      </c>
      <c r="I1019" s="30" t="s">
        <v>11572</v>
      </c>
      <c r="J1019" s="30" t="s">
        <v>7220</v>
      </c>
      <c r="K1019" s="30">
        <v>4</v>
      </c>
      <c r="L1019" s="30" t="s">
        <v>11573</v>
      </c>
      <c r="M1019" s="38">
        <v>11.2</v>
      </c>
      <c r="N1019" s="3" t="s">
        <v>11949</v>
      </c>
      <c r="O1019" s="38">
        <v>6.9</v>
      </c>
      <c r="P1019" s="3" t="s">
        <v>11949</v>
      </c>
      <c r="Q1019" s="38">
        <v>12.3</v>
      </c>
      <c r="R1019" s="3" t="s">
        <v>11619</v>
      </c>
      <c r="S1019" s="38">
        <v>2.3</v>
      </c>
      <c r="T1019" s="3" t="s">
        <v>11619</v>
      </c>
      <c r="U1019" s="38">
        <v>15.5</v>
      </c>
      <c r="V1019" s="3" t="s">
        <v>12194</v>
      </c>
      <c r="W1019" s="38">
        <v>4</v>
      </c>
      <c r="X1019" s="3" t="s">
        <v>11619</v>
      </c>
      <c r="Y1019" s="38">
        <v>10.7</v>
      </c>
      <c r="Z1019" s="3" t="s">
        <v>11846</v>
      </c>
      <c r="AA1019" s="3">
        <v>6.9</v>
      </c>
      <c r="AB1019" s="3" t="s">
        <v>11619</v>
      </c>
      <c r="AC1019" s="3">
        <v>1.9</v>
      </c>
      <c r="AD1019" s="3" t="s">
        <v>11619</v>
      </c>
      <c r="AE1019" s="45" t="s">
        <v>12595</v>
      </c>
    </row>
    <row r="1020" ht="29.1" customHeight="1" spans="1:31">
      <c r="A1020" s="26" t="s">
        <v>493</v>
      </c>
      <c r="B1020" s="27" t="s">
        <v>493</v>
      </c>
      <c r="C1020" s="28" t="s">
        <v>11051</v>
      </c>
      <c r="D1020" s="27" t="s">
        <v>493</v>
      </c>
      <c r="E1020" s="28" cm="1">
        <f ca="1" t="array" ref="E1020">SUMPRODUCT(--ISNUMBER(SEARCH(MID(C1020,ROW(INDIRECT("1:"&amp;LEN(C1020))),1),全球排名!D1018)))</f>
        <v>37</v>
      </c>
      <c r="F1020" s="29" t="s">
        <v>7032</v>
      </c>
      <c r="G1020" s="29" t="s">
        <v>12770</v>
      </c>
      <c r="H1020" s="30" t="s">
        <v>11571</v>
      </c>
      <c r="I1020" s="30" t="s">
        <v>11720</v>
      </c>
      <c r="J1020" s="30" t="s">
        <v>10137</v>
      </c>
      <c r="K1020" s="30">
        <v>4</v>
      </c>
      <c r="L1020" s="30" t="s">
        <v>11573</v>
      </c>
      <c r="M1020" s="38">
        <v>10.1</v>
      </c>
      <c r="N1020" s="3" t="s">
        <v>11949</v>
      </c>
      <c r="O1020" s="38">
        <v>9.4</v>
      </c>
      <c r="P1020" s="3" t="s">
        <v>11949</v>
      </c>
      <c r="Q1020" s="38">
        <v>22</v>
      </c>
      <c r="R1020" s="3" t="s">
        <v>11707</v>
      </c>
      <c r="S1020" s="38">
        <v>1.2</v>
      </c>
      <c r="T1020" s="3" t="s">
        <v>11619</v>
      </c>
      <c r="U1020" s="38">
        <v>7</v>
      </c>
      <c r="V1020" s="3" t="s">
        <v>11619</v>
      </c>
      <c r="W1020" s="38">
        <v>2.6</v>
      </c>
      <c r="X1020" s="3" t="s">
        <v>11619</v>
      </c>
      <c r="Y1020" s="38">
        <v>1</v>
      </c>
      <c r="Z1020" s="3" t="s">
        <v>11619</v>
      </c>
      <c r="AA1020" s="3">
        <v>10.4</v>
      </c>
      <c r="AB1020" s="3" t="s">
        <v>11619</v>
      </c>
      <c r="AC1020" s="3">
        <v>1.4</v>
      </c>
      <c r="AD1020" s="3" t="s">
        <v>11619</v>
      </c>
      <c r="AE1020" s="45" t="s">
        <v>12595</v>
      </c>
    </row>
    <row r="1021" ht="29.1" customHeight="1" spans="1:31">
      <c r="A1021" s="26" t="s">
        <v>493</v>
      </c>
      <c r="B1021" s="27" t="s">
        <v>493</v>
      </c>
      <c r="C1021" s="28" t="s">
        <v>10809</v>
      </c>
      <c r="D1021" s="27" t="s">
        <v>493</v>
      </c>
      <c r="E1021" s="28" cm="1">
        <f ca="1" t="array" ref="E1021">SUMPRODUCT(--ISNUMBER(SEARCH(MID(C1021,ROW(INDIRECT("1:"&amp;LEN(C1021))),1),全球排名!D1019)))</f>
        <v>20</v>
      </c>
      <c r="F1021" s="29" t="s">
        <v>7032</v>
      </c>
      <c r="G1021" s="29" t="s">
        <v>12770</v>
      </c>
      <c r="H1021" s="30" t="s">
        <v>11571</v>
      </c>
      <c r="I1021" s="30" t="s">
        <v>11587</v>
      </c>
      <c r="J1021" s="30" t="s">
        <v>11568</v>
      </c>
      <c r="K1021" s="30">
        <v>5</v>
      </c>
      <c r="L1021" s="30" t="s">
        <v>11573</v>
      </c>
      <c r="M1021" s="38">
        <v>9.6</v>
      </c>
      <c r="N1021" s="3" t="s">
        <v>11949</v>
      </c>
      <c r="O1021" s="38">
        <v>3.2</v>
      </c>
      <c r="P1021" s="3" t="s">
        <v>11949</v>
      </c>
      <c r="Q1021" s="38">
        <v>33.9</v>
      </c>
      <c r="R1021" s="3" t="s">
        <v>1037</v>
      </c>
      <c r="S1021" s="38">
        <v>1.4</v>
      </c>
      <c r="T1021" s="3" t="s">
        <v>11619</v>
      </c>
      <c r="U1021" s="38">
        <v>2.1</v>
      </c>
      <c r="V1021" s="3" t="s">
        <v>11619</v>
      </c>
      <c r="W1021" s="38">
        <v>1.7</v>
      </c>
      <c r="X1021" s="3" t="s">
        <v>11619</v>
      </c>
      <c r="Y1021" s="38">
        <v>1.1</v>
      </c>
      <c r="Z1021" s="3" t="s">
        <v>11619</v>
      </c>
      <c r="AA1021" s="3">
        <v>9.6</v>
      </c>
      <c r="AB1021" s="3" t="s">
        <v>11619</v>
      </c>
      <c r="AC1021" s="3">
        <v>1</v>
      </c>
      <c r="AD1021" s="3" t="s">
        <v>11619</v>
      </c>
      <c r="AE1021" s="45" t="s">
        <v>12595</v>
      </c>
    </row>
    <row r="1022" ht="29.1" customHeight="1" spans="1:31">
      <c r="A1022" s="26" t="s">
        <v>493</v>
      </c>
      <c r="B1022" s="27" t="s">
        <v>493</v>
      </c>
      <c r="C1022" s="28" t="s">
        <v>10421</v>
      </c>
      <c r="D1022" s="27" t="s">
        <v>493</v>
      </c>
      <c r="E1022" s="28" cm="1">
        <f ca="1" t="array" ref="E1022">SUMPRODUCT(--ISNUMBER(SEARCH(MID(C1022,ROW(INDIRECT("1:"&amp;LEN(C1022))),1),全球排名!D1020)))</f>
        <v>20</v>
      </c>
      <c r="F1022" s="29" t="s">
        <v>7021</v>
      </c>
      <c r="G1022" s="29" t="s">
        <v>642</v>
      </c>
      <c r="H1022" s="30" t="s">
        <v>11571</v>
      </c>
      <c r="I1022" s="30" t="s">
        <v>11572</v>
      </c>
      <c r="J1022" s="30" t="s">
        <v>7220</v>
      </c>
      <c r="K1022" s="30">
        <v>5</v>
      </c>
      <c r="L1022" s="30" t="s">
        <v>11573</v>
      </c>
      <c r="M1022" s="38">
        <v>12.1</v>
      </c>
      <c r="N1022" s="3" t="s">
        <v>11949</v>
      </c>
      <c r="O1022" s="38">
        <v>6.5</v>
      </c>
      <c r="P1022" s="3" t="s">
        <v>11949</v>
      </c>
      <c r="Q1022" s="38">
        <v>15.9</v>
      </c>
      <c r="R1022" s="3" t="s">
        <v>11619</v>
      </c>
      <c r="S1022" s="38">
        <v>7.8</v>
      </c>
      <c r="T1022" s="3" t="s">
        <v>11619</v>
      </c>
      <c r="U1022" s="38">
        <v>1.2</v>
      </c>
      <c r="V1022" s="3" t="s">
        <v>11619</v>
      </c>
      <c r="W1022" s="38">
        <v>1.6</v>
      </c>
      <c r="X1022" s="3" t="s">
        <v>11619</v>
      </c>
      <c r="Y1022" s="38">
        <v>15.3</v>
      </c>
      <c r="Z1022" s="3" t="s">
        <v>12227</v>
      </c>
      <c r="AA1022" s="3">
        <v>6.3</v>
      </c>
      <c r="AB1022" s="3" t="s">
        <v>11619</v>
      </c>
      <c r="AC1022" s="3">
        <v>4.1</v>
      </c>
      <c r="AD1022" s="3" t="s">
        <v>11619</v>
      </c>
      <c r="AE1022" s="45" t="s">
        <v>12595</v>
      </c>
    </row>
    <row r="1023" ht="29.1" customHeight="1" spans="1:31">
      <c r="A1023" s="26" t="s">
        <v>493</v>
      </c>
      <c r="B1023" s="27" t="s">
        <v>493</v>
      </c>
      <c r="C1023" s="28" t="s">
        <v>737</v>
      </c>
      <c r="D1023" s="27" t="s">
        <v>493</v>
      </c>
      <c r="E1023" s="28" cm="1">
        <f ca="1" t="array" ref="E1023">SUMPRODUCT(--ISNUMBER(SEARCH(MID(C1023,ROW(INDIRECT("1:"&amp;LEN(C1023))),1),全球排名!D1021)))</f>
        <v>17</v>
      </c>
      <c r="F1023" s="29" t="s">
        <v>11566</v>
      </c>
      <c r="G1023" s="29" t="s">
        <v>40</v>
      </c>
      <c r="H1023" s="30" t="s">
        <v>11571</v>
      </c>
      <c r="I1023" s="30" t="s">
        <v>7183</v>
      </c>
      <c r="J1023" s="30" t="s">
        <v>11568</v>
      </c>
      <c r="K1023" s="30">
        <v>5</v>
      </c>
      <c r="L1023" s="30" t="s">
        <v>11569</v>
      </c>
      <c r="M1023" s="38">
        <v>6.1</v>
      </c>
      <c r="N1023" s="3" t="s">
        <v>11949</v>
      </c>
      <c r="O1023" s="38">
        <v>16.8</v>
      </c>
      <c r="P1023" s="3" t="s">
        <v>12335</v>
      </c>
      <c r="Q1023" s="38">
        <v>11.7</v>
      </c>
      <c r="R1023" s="3" t="s">
        <v>11619</v>
      </c>
      <c r="S1023" s="38">
        <v>8.3</v>
      </c>
      <c r="T1023" s="3" t="s">
        <v>11619</v>
      </c>
      <c r="U1023" s="38">
        <v>2.4</v>
      </c>
      <c r="V1023" s="3" t="s">
        <v>11619</v>
      </c>
      <c r="W1023" s="38">
        <v>3.8</v>
      </c>
      <c r="X1023" s="3" t="s">
        <v>11619</v>
      </c>
      <c r="Y1023" s="38">
        <v>3.5</v>
      </c>
      <c r="Z1023" s="3" t="s">
        <v>11619</v>
      </c>
      <c r="AA1023" s="3">
        <v>12.8</v>
      </c>
      <c r="AB1023" s="3" t="s">
        <v>12658</v>
      </c>
      <c r="AC1023" s="3">
        <v>3.8</v>
      </c>
      <c r="AD1023" s="3" t="s">
        <v>11619</v>
      </c>
      <c r="AE1023" s="45" t="s">
        <v>12595</v>
      </c>
    </row>
    <row r="1024" ht="29.1" customHeight="1" spans="1:31">
      <c r="A1024" s="26" t="s">
        <v>12533</v>
      </c>
      <c r="B1024" s="27" t="s">
        <v>493</v>
      </c>
      <c r="C1024" s="28" t="s">
        <v>12771</v>
      </c>
      <c r="D1024" s="27" t="s">
        <v>493</v>
      </c>
      <c r="E1024" s="28" cm="1">
        <f ca="1" t="array" ref="E1024">SUMPRODUCT(--ISNUMBER(SEARCH(MID(C1024,ROW(INDIRECT("1:"&amp;LEN(C1024))),1),全球排名!D1022)))</f>
        <v>27</v>
      </c>
      <c r="F1024" s="29" t="s">
        <v>11632</v>
      </c>
      <c r="G1024" s="29" t="s">
        <v>11633</v>
      </c>
      <c r="H1024" s="30" t="s">
        <v>11567</v>
      </c>
      <c r="I1024" s="30" t="s">
        <v>11720</v>
      </c>
      <c r="J1024" s="30" t="s">
        <v>10137</v>
      </c>
      <c r="K1024" s="30">
        <v>4</v>
      </c>
      <c r="L1024" s="30" t="s">
        <v>11573</v>
      </c>
      <c r="M1024" s="38">
        <v>6.6</v>
      </c>
      <c r="N1024" s="3" t="s">
        <v>11949</v>
      </c>
      <c r="O1024" s="38">
        <v>2.5</v>
      </c>
      <c r="P1024" s="3" t="s">
        <v>11949</v>
      </c>
      <c r="Q1024" s="38">
        <v>27.3</v>
      </c>
      <c r="R1024" s="3" t="s">
        <v>12200</v>
      </c>
      <c r="S1024" s="38">
        <v>1.5</v>
      </c>
      <c r="T1024" s="3" t="s">
        <v>11619</v>
      </c>
      <c r="U1024" s="38">
        <v>20.7</v>
      </c>
      <c r="V1024" s="3" t="s">
        <v>12189</v>
      </c>
      <c r="W1024" s="38">
        <v>28</v>
      </c>
      <c r="X1024" s="3" t="s">
        <v>12342</v>
      </c>
      <c r="Y1024" s="38">
        <v>1</v>
      </c>
      <c r="Z1024" s="3" t="s">
        <v>11619</v>
      </c>
      <c r="AA1024" s="3">
        <v>7.8</v>
      </c>
      <c r="AB1024" s="3" t="s">
        <v>11619</v>
      </c>
      <c r="AC1024" s="3">
        <v>1</v>
      </c>
      <c r="AD1024" s="3" t="s">
        <v>11619</v>
      </c>
      <c r="AE1024" s="45" t="s">
        <v>12595</v>
      </c>
    </row>
    <row r="1025" ht="29.1" customHeight="1" spans="1:31">
      <c r="A1025" s="26" t="s">
        <v>12533</v>
      </c>
      <c r="B1025" s="27" t="s">
        <v>493</v>
      </c>
      <c r="C1025" s="28" t="s">
        <v>3473</v>
      </c>
      <c r="D1025" s="27" t="s">
        <v>493</v>
      </c>
      <c r="E1025" s="28" cm="1">
        <f ca="1" t="array" ref="E1025">SUMPRODUCT(--ISNUMBER(SEARCH(MID(C1025,ROW(INDIRECT("1:"&amp;LEN(C1025))),1),全球排名!D1023)))</f>
        <v>35</v>
      </c>
      <c r="F1025" s="29" t="s">
        <v>11632</v>
      </c>
      <c r="G1025" s="29" t="s">
        <v>11633</v>
      </c>
      <c r="H1025" s="30" t="s">
        <v>11567</v>
      </c>
      <c r="I1025" s="30" t="s">
        <v>11572</v>
      </c>
      <c r="J1025" s="30" t="s">
        <v>11568</v>
      </c>
      <c r="K1025" s="30">
        <v>2</v>
      </c>
      <c r="L1025" s="30" t="s">
        <v>11573</v>
      </c>
      <c r="M1025" s="38">
        <v>4.9</v>
      </c>
      <c r="N1025" s="3" t="s">
        <v>11949</v>
      </c>
      <c r="O1025" s="38">
        <v>1.4</v>
      </c>
      <c r="P1025" s="3" t="s">
        <v>11949</v>
      </c>
      <c r="Q1025" s="38">
        <v>35.8</v>
      </c>
      <c r="R1025" s="3" t="s">
        <v>12008</v>
      </c>
      <c r="S1025" s="38">
        <v>8.2</v>
      </c>
      <c r="T1025" s="3" t="s">
        <v>11619</v>
      </c>
      <c r="U1025" s="38" t="s">
        <v>10137</v>
      </c>
      <c r="V1025" s="3" t="s">
        <v>10137</v>
      </c>
      <c r="W1025" s="38">
        <v>9.2</v>
      </c>
      <c r="X1025" s="3" t="s">
        <v>11619</v>
      </c>
      <c r="Y1025" s="38">
        <v>1</v>
      </c>
      <c r="Z1025" s="3" t="s">
        <v>11619</v>
      </c>
      <c r="AA1025" s="3">
        <v>5.3</v>
      </c>
      <c r="AB1025" s="3" t="s">
        <v>11619</v>
      </c>
      <c r="AC1025" s="3">
        <v>1</v>
      </c>
      <c r="AD1025" s="3" t="s">
        <v>11619</v>
      </c>
      <c r="AE1025" s="45" t="s">
        <v>12595</v>
      </c>
    </row>
    <row r="1026" ht="29.1" customHeight="1" spans="1:31">
      <c r="A1026" s="26" t="s">
        <v>493</v>
      </c>
      <c r="B1026" s="27" t="s">
        <v>493</v>
      </c>
      <c r="C1026" s="28" t="s">
        <v>12772</v>
      </c>
      <c r="D1026" s="27" t="s">
        <v>493</v>
      </c>
      <c r="E1026" s="28" cm="1">
        <f ca="1" t="array" ref="E1026">SUMPRODUCT(--ISNUMBER(SEARCH(MID(C1026,ROW(INDIRECT("1:"&amp;LEN(C1026))),1),全球排名!D1024)))</f>
        <v>26</v>
      </c>
      <c r="F1026" s="29" t="s">
        <v>26</v>
      </c>
      <c r="G1026" s="29" t="s">
        <v>568</v>
      </c>
      <c r="H1026" s="30" t="s">
        <v>11571</v>
      </c>
      <c r="I1026" s="30" t="s">
        <v>7183</v>
      </c>
      <c r="J1026" s="30" t="s">
        <v>11568</v>
      </c>
      <c r="K1026" s="30">
        <v>3</v>
      </c>
      <c r="L1026" s="30" t="s">
        <v>12288</v>
      </c>
      <c r="M1026" s="38">
        <v>11</v>
      </c>
      <c r="N1026" s="3" t="s">
        <v>11949</v>
      </c>
      <c r="O1026" s="38">
        <v>16.1</v>
      </c>
      <c r="P1026" s="3" t="s">
        <v>12085</v>
      </c>
      <c r="Q1026" s="38">
        <v>20.6</v>
      </c>
      <c r="R1026" s="3" t="s">
        <v>12316</v>
      </c>
      <c r="S1026" s="38">
        <v>1.9</v>
      </c>
      <c r="T1026" s="3" t="s">
        <v>11619</v>
      </c>
      <c r="U1026" s="38">
        <v>25.6</v>
      </c>
      <c r="V1026" s="3" t="s">
        <v>11962</v>
      </c>
      <c r="W1026" s="38">
        <v>4.5</v>
      </c>
      <c r="X1026" s="3" t="s">
        <v>11619</v>
      </c>
      <c r="Y1026" s="38">
        <v>1</v>
      </c>
      <c r="Z1026" s="3" t="s">
        <v>11619</v>
      </c>
      <c r="AA1026" s="3">
        <v>13.8</v>
      </c>
      <c r="AB1026" s="3" t="s">
        <v>12490</v>
      </c>
      <c r="AC1026" s="3">
        <v>1.1</v>
      </c>
      <c r="AD1026" s="3" t="s">
        <v>11619</v>
      </c>
      <c r="AE1026" s="45" t="s">
        <v>12595</v>
      </c>
    </row>
    <row r="1027" ht="29.1" customHeight="1" spans="1:31">
      <c r="A1027" s="26" t="s">
        <v>493</v>
      </c>
      <c r="B1027" s="27" t="s">
        <v>493</v>
      </c>
      <c r="C1027" s="28" t="s">
        <v>12773</v>
      </c>
      <c r="D1027" s="27" t="s">
        <v>493</v>
      </c>
      <c r="E1027" s="28" cm="1">
        <f ca="1" t="array" ref="E1027">SUMPRODUCT(--ISNUMBER(SEARCH(MID(C1027,ROW(INDIRECT("1:"&amp;LEN(C1027))),1),全球排名!D1025)))</f>
        <v>26</v>
      </c>
      <c r="F1027" s="29" t="s">
        <v>11566</v>
      </c>
      <c r="G1027" s="29" t="s">
        <v>40</v>
      </c>
      <c r="H1027" s="30" t="s">
        <v>11571</v>
      </c>
      <c r="I1027" s="30" t="s">
        <v>7183</v>
      </c>
      <c r="J1027" s="30" t="s">
        <v>11568</v>
      </c>
      <c r="K1027" s="30">
        <v>4</v>
      </c>
      <c r="L1027" s="30" t="s">
        <v>11573</v>
      </c>
      <c r="M1027" s="38">
        <v>6.8</v>
      </c>
      <c r="N1027" s="3" t="s">
        <v>11949</v>
      </c>
      <c r="O1027" s="38">
        <v>4.8</v>
      </c>
      <c r="P1027" s="3" t="s">
        <v>11949</v>
      </c>
      <c r="Q1027" s="38">
        <v>6.2</v>
      </c>
      <c r="R1027" s="3" t="s">
        <v>11619</v>
      </c>
      <c r="S1027" s="38">
        <v>16.9</v>
      </c>
      <c r="T1027" s="3" t="s">
        <v>12070</v>
      </c>
      <c r="U1027" s="38">
        <v>8</v>
      </c>
      <c r="V1027" s="3" t="s">
        <v>11619</v>
      </c>
      <c r="W1027" s="38">
        <v>9.9</v>
      </c>
      <c r="X1027" s="3" t="s">
        <v>11619</v>
      </c>
      <c r="Y1027" s="38">
        <v>1.6</v>
      </c>
      <c r="Z1027" s="3" t="s">
        <v>11619</v>
      </c>
      <c r="AA1027" s="3">
        <v>10.8</v>
      </c>
      <c r="AB1027" s="3" t="s">
        <v>11619</v>
      </c>
      <c r="AC1027" s="3">
        <v>3.9</v>
      </c>
      <c r="AD1027" s="3" t="s">
        <v>11619</v>
      </c>
      <c r="AE1027" s="45" t="s">
        <v>12595</v>
      </c>
    </row>
    <row r="1028" ht="29.1" customHeight="1" spans="1:31">
      <c r="A1028" s="26" t="s">
        <v>493</v>
      </c>
      <c r="B1028" s="27" t="s">
        <v>493</v>
      </c>
      <c r="C1028" s="28" t="s">
        <v>755</v>
      </c>
      <c r="D1028" s="27" t="s">
        <v>493</v>
      </c>
      <c r="E1028" s="28" cm="1">
        <f ca="1" t="array" ref="E1028">SUMPRODUCT(--ISNUMBER(SEARCH(MID(C1028,ROW(INDIRECT("1:"&amp;LEN(C1028))),1),全球排名!D1026)))</f>
        <v>21</v>
      </c>
      <c r="F1028" s="29" t="s">
        <v>11570</v>
      </c>
      <c r="G1028" s="29" t="s">
        <v>36</v>
      </c>
      <c r="H1028" s="30" t="s">
        <v>11571</v>
      </c>
      <c r="I1028" s="30" t="s">
        <v>7183</v>
      </c>
      <c r="J1028" s="30" t="s">
        <v>7220</v>
      </c>
      <c r="K1028" s="30">
        <v>3</v>
      </c>
      <c r="L1028" s="30" t="s">
        <v>11573</v>
      </c>
      <c r="M1028" s="38">
        <v>5.8</v>
      </c>
      <c r="N1028" s="3" t="s">
        <v>11949</v>
      </c>
      <c r="O1028" s="38">
        <v>4.6</v>
      </c>
      <c r="P1028" s="3" t="s">
        <v>11949</v>
      </c>
      <c r="Q1028" s="38">
        <v>7.6</v>
      </c>
      <c r="R1028" s="3" t="s">
        <v>11619</v>
      </c>
      <c r="S1028" s="38">
        <v>3.1</v>
      </c>
      <c r="T1028" s="3" t="s">
        <v>11619</v>
      </c>
      <c r="U1028" s="38">
        <v>43.5</v>
      </c>
      <c r="V1028" s="3" t="s">
        <v>11828</v>
      </c>
      <c r="W1028" s="38">
        <v>76.5</v>
      </c>
      <c r="X1028" s="3" t="s">
        <v>11758</v>
      </c>
      <c r="Y1028" s="38">
        <v>1.4</v>
      </c>
      <c r="Z1028" s="3" t="s">
        <v>11619</v>
      </c>
      <c r="AA1028" s="3">
        <v>11.3</v>
      </c>
      <c r="AB1028" s="3" t="s">
        <v>11619</v>
      </c>
      <c r="AC1028" s="3">
        <v>1.3</v>
      </c>
      <c r="AD1028" s="3" t="s">
        <v>11619</v>
      </c>
      <c r="AE1028" s="45" t="s">
        <v>12595</v>
      </c>
    </row>
    <row r="1029" ht="29.1" customHeight="1" spans="1:31">
      <c r="A1029" s="26" t="s">
        <v>493</v>
      </c>
      <c r="B1029" s="27" t="s">
        <v>493</v>
      </c>
      <c r="C1029" s="28" t="s">
        <v>12774</v>
      </c>
      <c r="D1029" s="27" t="s">
        <v>493</v>
      </c>
      <c r="E1029" s="28" cm="1">
        <f ca="1" t="array" ref="E1029">SUMPRODUCT(--ISNUMBER(SEARCH(MID(C1029,ROW(INDIRECT("1:"&amp;LEN(C1029))),1),全球排名!D1027)))</f>
        <v>13</v>
      </c>
      <c r="F1029" s="29" t="s">
        <v>12637</v>
      </c>
      <c r="G1029" s="29" t="s">
        <v>1867</v>
      </c>
      <c r="H1029" s="30" t="s">
        <v>11571</v>
      </c>
      <c r="I1029" s="30" t="s">
        <v>7183</v>
      </c>
      <c r="J1029" s="30" t="s">
        <v>7103</v>
      </c>
      <c r="K1029" s="30">
        <v>2</v>
      </c>
      <c r="L1029" s="30" t="s">
        <v>11569</v>
      </c>
      <c r="M1029" s="38">
        <v>10.6</v>
      </c>
      <c r="N1029" s="3" t="s">
        <v>11949</v>
      </c>
      <c r="O1029" s="38">
        <v>29.1</v>
      </c>
      <c r="P1029" s="3" t="s">
        <v>12042</v>
      </c>
      <c r="Q1029" s="38">
        <v>12.4</v>
      </c>
      <c r="R1029" s="3" t="s">
        <v>11619</v>
      </c>
      <c r="S1029" s="38">
        <v>1.9</v>
      </c>
      <c r="T1029" s="3" t="s">
        <v>11619</v>
      </c>
      <c r="U1029" s="38">
        <v>2.5</v>
      </c>
      <c r="V1029" s="3" t="s">
        <v>11619</v>
      </c>
      <c r="W1029" s="38">
        <v>1.4</v>
      </c>
      <c r="X1029" s="3" t="s">
        <v>11619</v>
      </c>
      <c r="Y1029" s="38">
        <v>1.1</v>
      </c>
      <c r="Z1029" s="3" t="s">
        <v>11619</v>
      </c>
      <c r="AA1029" s="3">
        <v>9.6</v>
      </c>
      <c r="AB1029" s="3" t="s">
        <v>11619</v>
      </c>
      <c r="AC1029" s="3">
        <v>1.1</v>
      </c>
      <c r="AD1029" s="3" t="s">
        <v>11619</v>
      </c>
      <c r="AE1029" s="45" t="s">
        <v>12595</v>
      </c>
    </row>
    <row r="1030" ht="29.1" customHeight="1" spans="1:31">
      <c r="A1030" s="26" t="s">
        <v>493</v>
      </c>
      <c r="B1030" s="27" t="s">
        <v>493</v>
      </c>
      <c r="C1030" s="28" t="s">
        <v>2834</v>
      </c>
      <c r="D1030" s="27" t="s">
        <v>493</v>
      </c>
      <c r="E1030" s="28" cm="1">
        <f ca="1" t="array" ref="E1030">SUMPRODUCT(--ISNUMBER(SEARCH(MID(C1030,ROW(INDIRECT("1:"&amp;LEN(C1030))),1),全球排名!D1028)))</f>
        <v>21</v>
      </c>
      <c r="F1030" s="29" t="s">
        <v>11566</v>
      </c>
      <c r="G1030" s="29" t="s">
        <v>40</v>
      </c>
      <c r="H1030" s="30" t="s">
        <v>11592</v>
      </c>
      <c r="I1030" s="30" t="s">
        <v>7183</v>
      </c>
      <c r="J1030" s="30" t="s">
        <v>11568</v>
      </c>
      <c r="K1030" s="30">
        <v>5</v>
      </c>
      <c r="L1030" s="30" t="s">
        <v>11569</v>
      </c>
      <c r="M1030" s="38">
        <v>7</v>
      </c>
      <c r="N1030" s="3" t="s">
        <v>11949</v>
      </c>
      <c r="O1030" s="38">
        <v>5.3</v>
      </c>
      <c r="P1030" s="3" t="s">
        <v>11949</v>
      </c>
      <c r="Q1030" s="38">
        <v>4.6</v>
      </c>
      <c r="R1030" s="3" t="s">
        <v>11619</v>
      </c>
      <c r="S1030" s="38">
        <v>13.3</v>
      </c>
      <c r="T1030" s="3" t="s">
        <v>12658</v>
      </c>
      <c r="U1030" s="38">
        <v>1.3</v>
      </c>
      <c r="V1030" s="3" t="s">
        <v>11619</v>
      </c>
      <c r="W1030" s="38">
        <v>3.3</v>
      </c>
      <c r="X1030" s="3" t="s">
        <v>11619</v>
      </c>
      <c r="Y1030" s="38">
        <v>8.2</v>
      </c>
      <c r="Z1030" s="3" t="s">
        <v>11619</v>
      </c>
      <c r="AA1030" s="3">
        <v>22</v>
      </c>
      <c r="AB1030" s="3" t="s">
        <v>11744</v>
      </c>
      <c r="AC1030" s="3">
        <v>7</v>
      </c>
      <c r="AD1030" s="3" t="s">
        <v>11619</v>
      </c>
      <c r="AE1030" s="45" t="s">
        <v>12595</v>
      </c>
    </row>
    <row r="1031" ht="29.1" customHeight="1" spans="1:31">
      <c r="A1031" s="26" t="s">
        <v>493</v>
      </c>
      <c r="B1031" s="27" t="s">
        <v>493</v>
      </c>
      <c r="C1031" s="28" t="s">
        <v>10659</v>
      </c>
      <c r="D1031" s="27" t="s">
        <v>493</v>
      </c>
      <c r="E1031" s="28" cm="1">
        <f ca="1" t="array" ref="E1031">SUMPRODUCT(--ISNUMBER(SEARCH(MID(C1031,ROW(INDIRECT("1:"&amp;LEN(C1031))),1),全球排名!D1029)))</f>
        <v>35</v>
      </c>
      <c r="F1031" s="29" t="s">
        <v>11570</v>
      </c>
      <c r="G1031" s="29" t="s">
        <v>36</v>
      </c>
      <c r="H1031" s="30" t="s">
        <v>11571</v>
      </c>
      <c r="I1031" s="30" t="s">
        <v>7183</v>
      </c>
      <c r="J1031" s="30" t="s">
        <v>7220</v>
      </c>
      <c r="K1031" s="30">
        <v>4</v>
      </c>
      <c r="L1031" s="30" t="s">
        <v>11573</v>
      </c>
      <c r="M1031" s="38">
        <v>5.7</v>
      </c>
      <c r="N1031" s="3" t="s">
        <v>11949</v>
      </c>
      <c r="O1031" s="38">
        <v>2.1</v>
      </c>
      <c r="P1031" s="3" t="s">
        <v>11949</v>
      </c>
      <c r="Q1031" s="38">
        <v>5.8</v>
      </c>
      <c r="R1031" s="3" t="s">
        <v>11619</v>
      </c>
      <c r="S1031" s="38">
        <v>4.1</v>
      </c>
      <c r="T1031" s="3" t="s">
        <v>11619</v>
      </c>
      <c r="U1031" s="38">
        <v>35.9</v>
      </c>
      <c r="V1031" s="3" t="s">
        <v>12381</v>
      </c>
      <c r="W1031" s="38">
        <v>72.8</v>
      </c>
      <c r="X1031" s="3" t="s">
        <v>390</v>
      </c>
      <c r="Y1031" s="38">
        <v>1</v>
      </c>
      <c r="Z1031" s="3" t="s">
        <v>11619</v>
      </c>
      <c r="AA1031" s="3">
        <v>8.6</v>
      </c>
      <c r="AB1031" s="3" t="s">
        <v>11619</v>
      </c>
      <c r="AC1031" s="3">
        <v>1</v>
      </c>
      <c r="AD1031" s="3" t="s">
        <v>11619</v>
      </c>
      <c r="AE1031" s="45" t="s">
        <v>12595</v>
      </c>
    </row>
    <row r="1032" ht="29.1" customHeight="1" spans="1:31">
      <c r="A1032" s="26" t="s">
        <v>12533</v>
      </c>
      <c r="B1032" s="27" t="s">
        <v>493</v>
      </c>
      <c r="C1032" s="28" t="s">
        <v>12775</v>
      </c>
      <c r="D1032" s="27" t="s">
        <v>493</v>
      </c>
      <c r="E1032" s="28" cm="1">
        <f ca="1" t="array" ref="E1032">SUMPRODUCT(--ISNUMBER(SEARCH(MID(C1032,ROW(INDIRECT("1:"&amp;LEN(C1032))),1),全球排名!D1030)))</f>
        <v>22</v>
      </c>
      <c r="F1032" s="29" t="s">
        <v>11807</v>
      </c>
      <c r="G1032" s="29" t="s">
        <v>471</v>
      </c>
      <c r="H1032" s="30" t="s">
        <v>11567</v>
      </c>
      <c r="I1032" s="30" t="s">
        <v>7183</v>
      </c>
      <c r="J1032" s="30" t="s">
        <v>7220</v>
      </c>
      <c r="K1032" s="30">
        <v>3</v>
      </c>
      <c r="L1032" s="30" t="s">
        <v>11569</v>
      </c>
      <c r="M1032" s="38">
        <v>6.3</v>
      </c>
      <c r="N1032" s="3" t="s">
        <v>11949</v>
      </c>
      <c r="O1032" s="38">
        <v>2.5</v>
      </c>
      <c r="P1032" s="3" t="s">
        <v>11949</v>
      </c>
      <c r="Q1032" s="38">
        <v>44.5</v>
      </c>
      <c r="R1032" s="3" t="s">
        <v>11636</v>
      </c>
      <c r="S1032" s="38">
        <v>1.6</v>
      </c>
      <c r="T1032" s="3" t="s">
        <v>11619</v>
      </c>
      <c r="U1032" s="38">
        <v>6.4</v>
      </c>
      <c r="V1032" s="3" t="s">
        <v>11619</v>
      </c>
      <c r="W1032" s="38">
        <v>5.4</v>
      </c>
      <c r="X1032" s="3" t="s">
        <v>11619</v>
      </c>
      <c r="Y1032" s="38">
        <v>1</v>
      </c>
      <c r="Z1032" s="3" t="s">
        <v>11619</v>
      </c>
      <c r="AA1032" s="3">
        <v>7.9</v>
      </c>
      <c r="AB1032" s="3" t="s">
        <v>11619</v>
      </c>
      <c r="AC1032" s="3">
        <v>1.1</v>
      </c>
      <c r="AD1032" s="3" t="s">
        <v>11619</v>
      </c>
      <c r="AE1032" s="45" t="s">
        <v>12595</v>
      </c>
    </row>
    <row r="1033" ht="29.1" customHeight="1" spans="1:31">
      <c r="A1033" s="26" t="s">
        <v>447</v>
      </c>
      <c r="B1033" s="27" t="s">
        <v>493</v>
      </c>
      <c r="C1033" s="28" t="s">
        <v>822</v>
      </c>
      <c r="D1033" s="27" t="s">
        <v>493</v>
      </c>
      <c r="E1033" s="28" cm="1">
        <f ca="1" t="array" ref="E1033">SUMPRODUCT(--ISNUMBER(SEARCH(MID(C1033,ROW(INDIRECT("1:"&amp;LEN(C1033))),1),全球排名!D1031)))</f>
        <v>30</v>
      </c>
      <c r="F1033" s="29" t="s">
        <v>11807</v>
      </c>
      <c r="G1033" s="29" t="s">
        <v>471</v>
      </c>
      <c r="H1033" s="30" t="s">
        <v>11571</v>
      </c>
      <c r="I1033" s="30" t="s">
        <v>7183</v>
      </c>
      <c r="J1033" s="30" t="s">
        <v>7220</v>
      </c>
      <c r="K1033" s="30">
        <v>3</v>
      </c>
      <c r="L1033" s="30" t="s">
        <v>11573</v>
      </c>
      <c r="M1033" s="38">
        <v>5.8</v>
      </c>
      <c r="N1033" s="3" t="s">
        <v>11949</v>
      </c>
      <c r="O1033" s="38">
        <v>5.2</v>
      </c>
      <c r="P1033" s="3" t="s">
        <v>11949</v>
      </c>
      <c r="Q1033" s="38">
        <v>4.4</v>
      </c>
      <c r="R1033" s="3" t="s">
        <v>11619</v>
      </c>
      <c r="S1033" s="38">
        <v>15.1</v>
      </c>
      <c r="T1033" s="3" t="s">
        <v>11707</v>
      </c>
      <c r="U1033" s="38">
        <v>4.4</v>
      </c>
      <c r="V1033" s="3" t="s">
        <v>11619</v>
      </c>
      <c r="W1033" s="38">
        <v>7.2</v>
      </c>
      <c r="X1033" s="3" t="s">
        <v>11619</v>
      </c>
      <c r="Y1033" s="38">
        <v>1</v>
      </c>
      <c r="Z1033" s="3" t="s">
        <v>11619</v>
      </c>
      <c r="AA1033" s="3">
        <v>19.2</v>
      </c>
      <c r="AB1033" s="3" t="s">
        <v>12069</v>
      </c>
      <c r="AC1033" s="3">
        <v>3.2</v>
      </c>
      <c r="AD1033" s="3" t="s">
        <v>11619</v>
      </c>
      <c r="AE1033" s="45" t="s">
        <v>12595</v>
      </c>
    </row>
    <row r="1034" ht="29.1" customHeight="1" spans="1:31">
      <c r="A1034" s="26" t="s">
        <v>493</v>
      </c>
      <c r="B1034" s="27" t="s">
        <v>493</v>
      </c>
      <c r="C1034" s="28" t="s">
        <v>826</v>
      </c>
      <c r="D1034" s="27" t="s">
        <v>493</v>
      </c>
      <c r="E1034" s="28" cm="1">
        <f ca="1" t="array" ref="E1034">SUMPRODUCT(--ISNUMBER(SEARCH(MID(C1034,ROW(INDIRECT("1:"&amp;LEN(C1034))),1),全球排名!D1032)))</f>
        <v>25</v>
      </c>
      <c r="F1034" s="29" t="s">
        <v>11705</v>
      </c>
      <c r="G1034" s="29" t="s">
        <v>385</v>
      </c>
      <c r="H1034" s="30" t="s">
        <v>11571</v>
      </c>
      <c r="I1034" s="30" t="s">
        <v>11572</v>
      </c>
      <c r="J1034" s="30" t="s">
        <v>7220</v>
      </c>
      <c r="K1034" s="30">
        <v>4</v>
      </c>
      <c r="L1034" s="30" t="s">
        <v>11573</v>
      </c>
      <c r="M1034" s="38">
        <v>5.4</v>
      </c>
      <c r="N1034" s="3" t="s">
        <v>11949</v>
      </c>
      <c r="O1034" s="38">
        <v>2.8</v>
      </c>
      <c r="P1034" s="3" t="s">
        <v>11949</v>
      </c>
      <c r="Q1034" s="38">
        <v>30.6</v>
      </c>
      <c r="R1034" s="3" t="s">
        <v>12154</v>
      </c>
      <c r="S1034" s="38">
        <v>8.6</v>
      </c>
      <c r="T1034" s="3" t="s">
        <v>11619</v>
      </c>
      <c r="U1034" s="38">
        <v>7</v>
      </c>
      <c r="V1034" s="3" t="s">
        <v>11619</v>
      </c>
      <c r="W1034" s="38">
        <v>4.3</v>
      </c>
      <c r="X1034" s="3" t="s">
        <v>11619</v>
      </c>
      <c r="Y1034" s="38">
        <v>1.9</v>
      </c>
      <c r="Z1034" s="3" t="s">
        <v>11619</v>
      </c>
      <c r="AA1034" s="3">
        <v>4.5</v>
      </c>
      <c r="AB1034" s="3" t="s">
        <v>11619</v>
      </c>
      <c r="AC1034" s="3">
        <v>1.1</v>
      </c>
      <c r="AD1034" s="3" t="s">
        <v>11619</v>
      </c>
      <c r="AE1034" s="45" t="s">
        <v>12595</v>
      </c>
    </row>
    <row r="1035" customHeight="1" spans="1:31">
      <c r="A1035" s="26" t="s">
        <v>493</v>
      </c>
      <c r="B1035" s="27" t="s">
        <v>493</v>
      </c>
      <c r="C1035" s="28" t="s">
        <v>10668</v>
      </c>
      <c r="D1035" s="27" t="s">
        <v>493</v>
      </c>
      <c r="E1035" s="28" cm="1">
        <f ca="1" t="array" ref="E1035">SUMPRODUCT(--ISNUMBER(SEARCH(MID(C1035,ROW(INDIRECT("1:"&amp;LEN(C1035))),1),全球排名!D1033)))</f>
        <v>24</v>
      </c>
      <c r="F1035" s="29" t="s">
        <v>8681</v>
      </c>
      <c r="G1035" s="29" t="s">
        <v>924</v>
      </c>
      <c r="H1035" s="30" t="s">
        <v>11567</v>
      </c>
      <c r="I1035" s="30" t="s">
        <v>11587</v>
      </c>
      <c r="J1035" s="30" t="s">
        <v>11568</v>
      </c>
      <c r="K1035" s="30">
        <v>5</v>
      </c>
      <c r="L1035" s="30" t="s">
        <v>11569</v>
      </c>
      <c r="M1035" s="38">
        <v>10.9</v>
      </c>
      <c r="N1035" s="3" t="s">
        <v>11949</v>
      </c>
      <c r="O1035" s="38">
        <v>16</v>
      </c>
      <c r="P1035" s="3" t="s">
        <v>915</v>
      </c>
      <c r="Q1035" s="38">
        <v>4.8</v>
      </c>
      <c r="R1035" s="3" t="s">
        <v>11619</v>
      </c>
      <c r="S1035" s="38">
        <v>3.1</v>
      </c>
      <c r="T1035" s="3" t="s">
        <v>11619</v>
      </c>
      <c r="U1035" s="38">
        <v>7.8</v>
      </c>
      <c r="V1035" s="3" t="s">
        <v>11619</v>
      </c>
      <c r="W1035" s="38">
        <v>37.5</v>
      </c>
      <c r="X1035" s="3" t="s">
        <v>12409</v>
      </c>
      <c r="Y1035" s="38">
        <v>1.2</v>
      </c>
      <c r="Z1035" s="3" t="s">
        <v>11619</v>
      </c>
      <c r="AA1035" s="3">
        <v>5.5</v>
      </c>
      <c r="AB1035" s="3" t="s">
        <v>11619</v>
      </c>
      <c r="AC1035" s="3">
        <v>1.1</v>
      </c>
      <c r="AD1035" s="3" t="s">
        <v>11619</v>
      </c>
      <c r="AE1035" s="44" t="s">
        <v>12595</v>
      </c>
    </row>
    <row r="1036" customHeight="1" spans="1:31">
      <c r="A1036" s="26" t="s">
        <v>12533</v>
      </c>
      <c r="B1036" s="27" t="s">
        <v>493</v>
      </c>
      <c r="C1036" s="28" t="s">
        <v>12776</v>
      </c>
      <c r="D1036" s="27" t="s">
        <v>493</v>
      </c>
      <c r="E1036" s="28" cm="1">
        <f ca="1" t="array" ref="E1036">SUMPRODUCT(--ISNUMBER(SEARCH(MID(C1036,ROW(INDIRECT("1:"&amp;LEN(C1036))),1),全球排名!D1034)))</f>
        <v>33</v>
      </c>
      <c r="F1036" s="29" t="s">
        <v>12260</v>
      </c>
      <c r="G1036" s="29" t="s">
        <v>461</v>
      </c>
      <c r="H1036" s="30" t="s">
        <v>11571</v>
      </c>
      <c r="I1036" s="30" t="s">
        <v>11587</v>
      </c>
      <c r="J1036" s="30" t="s">
        <v>11568</v>
      </c>
      <c r="K1036" s="30">
        <v>4</v>
      </c>
      <c r="L1036" s="30" t="s">
        <v>11573</v>
      </c>
      <c r="M1036" s="38">
        <v>11.4</v>
      </c>
      <c r="N1036" s="3" t="s">
        <v>11949</v>
      </c>
      <c r="O1036" s="38">
        <v>23.7</v>
      </c>
      <c r="P1036" s="3" t="s">
        <v>11959</v>
      </c>
      <c r="Q1036" s="38">
        <v>19.6</v>
      </c>
      <c r="R1036" s="3" t="s">
        <v>12563</v>
      </c>
      <c r="S1036" s="38">
        <v>4.4</v>
      </c>
      <c r="T1036" s="3" t="s">
        <v>11619</v>
      </c>
      <c r="U1036" s="38">
        <v>2.1</v>
      </c>
      <c r="V1036" s="3" t="s">
        <v>11619</v>
      </c>
      <c r="W1036" s="38">
        <v>2</v>
      </c>
      <c r="X1036" s="3" t="s">
        <v>11619</v>
      </c>
      <c r="Y1036" s="38">
        <v>1.6</v>
      </c>
      <c r="Z1036" s="3" t="s">
        <v>11619</v>
      </c>
      <c r="AA1036" s="3">
        <v>8.8</v>
      </c>
      <c r="AB1036" s="3" t="s">
        <v>11619</v>
      </c>
      <c r="AC1036" s="3">
        <v>1.4</v>
      </c>
      <c r="AD1036" s="3" t="s">
        <v>11619</v>
      </c>
      <c r="AE1036" s="44" t="s">
        <v>12595</v>
      </c>
    </row>
    <row r="1037" customHeight="1" spans="1:31">
      <c r="A1037" s="26" t="s">
        <v>12562</v>
      </c>
      <c r="B1037" s="27" t="s">
        <v>493</v>
      </c>
      <c r="C1037" s="28" t="s">
        <v>3779</v>
      </c>
      <c r="D1037" s="27" t="s">
        <v>493</v>
      </c>
      <c r="E1037" s="28" cm="1">
        <f ca="1" t="array" ref="E1037">SUMPRODUCT(--ISNUMBER(SEARCH(MID(C1037,ROW(INDIRECT("1:"&amp;LEN(C1037))),1),全球排名!D1035)))</f>
        <v>16</v>
      </c>
      <c r="F1037" s="29" t="s">
        <v>11705</v>
      </c>
      <c r="G1037" s="29" t="s">
        <v>385</v>
      </c>
      <c r="H1037" s="30" t="s">
        <v>11571</v>
      </c>
      <c r="I1037" s="30" t="s">
        <v>11572</v>
      </c>
      <c r="J1037" s="30" t="s">
        <v>7220</v>
      </c>
      <c r="K1037" s="30">
        <v>4</v>
      </c>
      <c r="L1037" s="30" t="s">
        <v>11569</v>
      </c>
      <c r="M1037" s="38">
        <v>4.8</v>
      </c>
      <c r="N1037" s="3" t="s">
        <v>11949</v>
      </c>
      <c r="O1037" s="38">
        <v>3.5</v>
      </c>
      <c r="P1037" s="3" t="s">
        <v>11949</v>
      </c>
      <c r="Q1037" s="38">
        <v>68.9</v>
      </c>
      <c r="R1037" s="3" t="s">
        <v>1770</v>
      </c>
      <c r="S1037" s="38">
        <v>2.8</v>
      </c>
      <c r="T1037" s="3" t="s">
        <v>11619</v>
      </c>
      <c r="U1037" s="38">
        <v>4.5</v>
      </c>
      <c r="V1037" s="3" t="s">
        <v>11619</v>
      </c>
      <c r="W1037" s="38">
        <v>5.8</v>
      </c>
      <c r="X1037" s="3" t="s">
        <v>11619</v>
      </c>
      <c r="Y1037" s="38">
        <v>1</v>
      </c>
      <c r="Z1037" s="3" t="s">
        <v>11619</v>
      </c>
      <c r="AA1037" s="3">
        <v>6.8</v>
      </c>
      <c r="AB1037" s="3" t="s">
        <v>11619</v>
      </c>
      <c r="AC1037" s="3">
        <v>1</v>
      </c>
      <c r="AD1037" s="3" t="s">
        <v>11619</v>
      </c>
      <c r="AE1037" s="44" t="s">
        <v>12595</v>
      </c>
    </row>
    <row r="1038" customHeight="1" spans="1:31">
      <c r="A1038" s="26" t="s">
        <v>493</v>
      </c>
      <c r="B1038" s="27" t="s">
        <v>493</v>
      </c>
      <c r="C1038" s="28" t="s">
        <v>6128</v>
      </c>
      <c r="D1038" s="27" t="s">
        <v>493</v>
      </c>
      <c r="E1038" s="28" cm="1">
        <f ca="1" t="array" ref="E1038">SUMPRODUCT(--ISNUMBER(SEARCH(MID(C1038,ROW(INDIRECT("1:"&amp;LEN(C1038))),1),全球排名!D1036)))</f>
        <v>16</v>
      </c>
      <c r="F1038" s="29" t="s">
        <v>11663</v>
      </c>
      <c r="G1038" s="29" t="s">
        <v>106</v>
      </c>
      <c r="H1038" s="30" t="s">
        <v>11571</v>
      </c>
      <c r="I1038" s="30" t="s">
        <v>7183</v>
      </c>
      <c r="J1038" s="30" t="s">
        <v>7220</v>
      </c>
      <c r="K1038" s="30">
        <v>5</v>
      </c>
      <c r="L1038" s="30" t="s">
        <v>11569</v>
      </c>
      <c r="M1038" s="38">
        <v>9</v>
      </c>
      <c r="N1038" s="3" t="s">
        <v>11949</v>
      </c>
      <c r="O1038" s="38">
        <v>13.7</v>
      </c>
      <c r="P1038" s="3" t="s">
        <v>12497</v>
      </c>
      <c r="Q1038" s="38">
        <v>5.3</v>
      </c>
      <c r="R1038" s="3" t="s">
        <v>11619</v>
      </c>
      <c r="S1038" s="38">
        <v>2.1</v>
      </c>
      <c r="T1038" s="3" t="s">
        <v>11619</v>
      </c>
      <c r="U1038" s="38">
        <v>18.6</v>
      </c>
      <c r="V1038" s="3" t="s">
        <v>12304</v>
      </c>
      <c r="W1038" s="38">
        <v>4</v>
      </c>
      <c r="X1038" s="3" t="s">
        <v>11619</v>
      </c>
      <c r="Y1038" s="38">
        <v>1.1</v>
      </c>
      <c r="Z1038" s="3" t="s">
        <v>11619</v>
      </c>
      <c r="AA1038" s="3">
        <v>15.9</v>
      </c>
      <c r="AB1038" s="3" t="s">
        <v>12085</v>
      </c>
      <c r="AC1038" s="3">
        <v>1</v>
      </c>
      <c r="AD1038" s="3" t="s">
        <v>11619</v>
      </c>
      <c r="AE1038" s="44" t="s">
        <v>12595</v>
      </c>
    </row>
    <row r="1039" customHeight="1" spans="1:31">
      <c r="A1039" s="26" t="s">
        <v>447</v>
      </c>
      <c r="B1039" s="27" t="s">
        <v>493</v>
      </c>
      <c r="C1039" s="28" t="s">
        <v>918</v>
      </c>
      <c r="D1039" s="27" t="s">
        <v>493</v>
      </c>
      <c r="E1039" s="28" cm="1">
        <f ca="1" t="array" ref="E1039">SUMPRODUCT(--ISNUMBER(SEARCH(MID(C1039,ROW(INDIRECT("1:"&amp;LEN(C1039))),1),全球排名!D1037)))</f>
        <v>13</v>
      </c>
      <c r="F1039" s="29" t="s">
        <v>12370</v>
      </c>
      <c r="G1039" s="29" t="s">
        <v>464</v>
      </c>
      <c r="H1039" s="30" t="s">
        <v>11592</v>
      </c>
      <c r="I1039" s="30" t="s">
        <v>11572</v>
      </c>
      <c r="J1039" s="30" t="s">
        <v>7220</v>
      </c>
      <c r="K1039" s="30">
        <v>3</v>
      </c>
      <c r="L1039" s="30" t="s">
        <v>11573</v>
      </c>
      <c r="M1039" s="38">
        <v>8.6</v>
      </c>
      <c r="N1039" s="3" t="s">
        <v>11949</v>
      </c>
      <c r="O1039" s="38">
        <v>10.3</v>
      </c>
      <c r="P1039" s="3" t="s">
        <v>11949</v>
      </c>
      <c r="Q1039" s="38">
        <v>13.8</v>
      </c>
      <c r="R1039" s="3" t="s">
        <v>11619</v>
      </c>
      <c r="S1039" s="38">
        <v>3</v>
      </c>
      <c r="T1039" s="3" t="s">
        <v>11619</v>
      </c>
      <c r="U1039" s="38">
        <v>1.3</v>
      </c>
      <c r="V1039" s="3" t="s">
        <v>11619</v>
      </c>
      <c r="W1039" s="38">
        <v>3.3</v>
      </c>
      <c r="X1039" s="3" t="s">
        <v>11619</v>
      </c>
      <c r="Y1039" s="38">
        <v>10.6</v>
      </c>
      <c r="Z1039" s="3" t="s">
        <v>12018</v>
      </c>
      <c r="AA1039" s="3">
        <v>8.5</v>
      </c>
      <c r="AB1039" s="3" t="s">
        <v>11619</v>
      </c>
      <c r="AC1039" s="3">
        <v>17.2</v>
      </c>
      <c r="AD1039" s="3" t="s">
        <v>12300</v>
      </c>
      <c r="AE1039" s="44" t="s">
        <v>12595</v>
      </c>
    </row>
    <row r="1040" customHeight="1" spans="1:31">
      <c r="A1040" s="26" t="s">
        <v>493</v>
      </c>
      <c r="B1040" s="27" t="s">
        <v>493</v>
      </c>
      <c r="C1040" s="28" t="s">
        <v>10837</v>
      </c>
      <c r="D1040" s="27" t="s">
        <v>493</v>
      </c>
      <c r="E1040" s="28" cm="1">
        <f ca="1" t="array" ref="E1040">SUMPRODUCT(--ISNUMBER(SEARCH(MID(C1040,ROW(INDIRECT("1:"&amp;LEN(C1040))),1),全球排名!D1038)))</f>
        <v>23</v>
      </c>
      <c r="F1040" s="29" t="s">
        <v>12690</v>
      </c>
      <c r="G1040" s="29" t="s">
        <v>1709</v>
      </c>
      <c r="H1040" s="30" t="s">
        <v>11567</v>
      </c>
      <c r="I1040" s="30" t="s">
        <v>11587</v>
      </c>
      <c r="J1040" s="30" t="s">
        <v>11568</v>
      </c>
      <c r="K1040" s="30">
        <v>5</v>
      </c>
      <c r="L1040" s="30" t="s">
        <v>11573</v>
      </c>
      <c r="M1040" s="38">
        <v>6.3</v>
      </c>
      <c r="N1040" s="3" t="s">
        <v>11949</v>
      </c>
      <c r="O1040" s="38">
        <v>17.6</v>
      </c>
      <c r="P1040" s="3" t="s">
        <v>11830</v>
      </c>
      <c r="Q1040" s="38">
        <v>16.6</v>
      </c>
      <c r="R1040" s="3" t="s">
        <v>11619</v>
      </c>
      <c r="S1040" s="38">
        <v>3.3</v>
      </c>
      <c r="T1040" s="3" t="s">
        <v>11619</v>
      </c>
      <c r="U1040" s="38">
        <v>6.7</v>
      </c>
      <c r="V1040" s="3" t="s">
        <v>11619</v>
      </c>
      <c r="W1040" s="38">
        <v>1.9</v>
      </c>
      <c r="X1040" s="3" t="s">
        <v>11619</v>
      </c>
      <c r="Y1040" s="38">
        <v>1.1</v>
      </c>
      <c r="Z1040" s="3" t="s">
        <v>11619</v>
      </c>
      <c r="AA1040" s="3">
        <v>10.6</v>
      </c>
      <c r="AB1040" s="3" t="s">
        <v>11619</v>
      </c>
      <c r="AC1040" s="3">
        <v>1.1</v>
      </c>
      <c r="AD1040" s="3" t="s">
        <v>11619</v>
      </c>
      <c r="AE1040" s="44" t="s">
        <v>12595</v>
      </c>
    </row>
    <row r="1041" customHeight="1" spans="1:31">
      <c r="A1041" s="26" t="s">
        <v>493</v>
      </c>
      <c r="B1041" s="27" t="s">
        <v>493</v>
      </c>
      <c r="C1041" s="28" t="s">
        <v>12777</v>
      </c>
      <c r="D1041" s="27" t="s">
        <v>493</v>
      </c>
      <c r="E1041" s="28" cm="1">
        <f ca="1" t="array" ref="E1041">SUMPRODUCT(--ISNUMBER(SEARCH(MID(C1041,ROW(INDIRECT("1:"&amp;LEN(C1041))),1),全球排名!D1039)))</f>
        <v>30</v>
      </c>
      <c r="F1041" s="29" t="s">
        <v>12690</v>
      </c>
      <c r="G1041" s="29" t="s">
        <v>1709</v>
      </c>
      <c r="H1041" s="30" t="s">
        <v>11567</v>
      </c>
      <c r="I1041" s="30" t="s">
        <v>11587</v>
      </c>
      <c r="J1041" s="30" t="s">
        <v>11568</v>
      </c>
      <c r="K1041" s="30">
        <v>4</v>
      </c>
      <c r="L1041" s="30" t="s">
        <v>11573</v>
      </c>
      <c r="M1041" s="38">
        <v>12.9</v>
      </c>
      <c r="N1041" s="3" t="s">
        <v>11949</v>
      </c>
      <c r="O1041" s="38">
        <v>9.1</v>
      </c>
      <c r="P1041" s="3" t="s">
        <v>11949</v>
      </c>
      <c r="Q1041" s="38">
        <v>19.2</v>
      </c>
      <c r="R1041" s="3" t="s">
        <v>12440</v>
      </c>
      <c r="S1041" s="38">
        <v>2.7</v>
      </c>
      <c r="T1041" s="3" t="s">
        <v>11619</v>
      </c>
      <c r="U1041" s="38">
        <v>13</v>
      </c>
      <c r="V1041" s="3" t="s">
        <v>11619</v>
      </c>
      <c r="W1041" s="38">
        <v>1.7</v>
      </c>
      <c r="X1041" s="3" t="s">
        <v>11619</v>
      </c>
      <c r="Y1041" s="38">
        <v>1.4</v>
      </c>
      <c r="Z1041" s="3" t="s">
        <v>11619</v>
      </c>
      <c r="AA1041" s="3">
        <v>11.9</v>
      </c>
      <c r="AB1041" s="3" t="s">
        <v>11619</v>
      </c>
      <c r="AC1041" s="3">
        <v>23</v>
      </c>
      <c r="AD1041" s="3" t="s">
        <v>12340</v>
      </c>
      <c r="AE1041" s="44" t="s">
        <v>12595</v>
      </c>
    </row>
    <row r="1042" customHeight="1" spans="1:31">
      <c r="A1042" s="26" t="s">
        <v>10137</v>
      </c>
      <c r="B1042" s="27" t="s">
        <v>493</v>
      </c>
      <c r="C1042" s="28" t="s">
        <v>944</v>
      </c>
      <c r="D1042" s="27" t="s">
        <v>493</v>
      </c>
      <c r="E1042" s="28" cm="1">
        <f ca="1" t="array" ref="E1042">SUMPRODUCT(--ISNUMBER(SEARCH(MID(C1042,ROW(INDIRECT("1:"&amp;LEN(C1042))),1),全球排名!D1040)))</f>
        <v>24</v>
      </c>
      <c r="F1042" s="29" t="s">
        <v>12365</v>
      </c>
      <c r="G1042" s="29" t="s">
        <v>12366</v>
      </c>
      <c r="H1042" s="30" t="s">
        <v>11571</v>
      </c>
      <c r="I1042" s="30" t="s">
        <v>7183</v>
      </c>
      <c r="J1042" s="30" t="s">
        <v>11568</v>
      </c>
      <c r="K1042" s="30">
        <v>4</v>
      </c>
      <c r="L1042" s="30" t="s">
        <v>11573</v>
      </c>
      <c r="M1042" s="38">
        <v>5.8</v>
      </c>
      <c r="N1042" s="3" t="s">
        <v>11949</v>
      </c>
      <c r="O1042" s="38">
        <v>10.3</v>
      </c>
      <c r="P1042" s="3" t="s">
        <v>11949</v>
      </c>
      <c r="Q1042" s="38">
        <v>3.5</v>
      </c>
      <c r="R1042" s="3" t="s">
        <v>11619</v>
      </c>
      <c r="S1042" s="38">
        <v>25.8</v>
      </c>
      <c r="T1042" s="3" t="s">
        <v>1037</v>
      </c>
      <c r="U1042" s="38">
        <v>1.3</v>
      </c>
      <c r="V1042" s="3" t="s">
        <v>11619</v>
      </c>
      <c r="W1042" s="38">
        <v>7.9</v>
      </c>
      <c r="X1042" s="3" t="s">
        <v>11619</v>
      </c>
      <c r="Y1042" s="38">
        <v>18.1</v>
      </c>
      <c r="Z1042" s="3" t="s">
        <v>12405</v>
      </c>
      <c r="AA1042" s="3">
        <v>5.4</v>
      </c>
      <c r="AB1042" s="3" t="s">
        <v>11619</v>
      </c>
      <c r="AC1042" s="3" t="s">
        <v>10137</v>
      </c>
      <c r="AD1042" s="3" t="s">
        <v>10137</v>
      </c>
      <c r="AE1042" s="44" t="s">
        <v>12595</v>
      </c>
    </row>
    <row r="1043" customHeight="1" spans="1:31">
      <c r="A1043" s="26" t="s">
        <v>493</v>
      </c>
      <c r="B1043" s="27" t="s">
        <v>493</v>
      </c>
      <c r="C1043" s="28" t="s">
        <v>10436</v>
      </c>
      <c r="D1043" s="27" t="s">
        <v>493</v>
      </c>
      <c r="E1043" s="28" cm="1">
        <f ca="1" t="array" ref="E1043">SUMPRODUCT(--ISNUMBER(SEARCH(MID(C1043,ROW(INDIRECT("1:"&amp;LEN(C1043))),1),全球排名!D1041)))</f>
        <v>61</v>
      </c>
      <c r="F1043" s="29" t="s">
        <v>11863</v>
      </c>
      <c r="G1043" s="29" t="s">
        <v>373</v>
      </c>
      <c r="H1043" s="30" t="s">
        <v>11571</v>
      </c>
      <c r="I1043" s="30" t="s">
        <v>11587</v>
      </c>
      <c r="J1043" s="30" t="s">
        <v>11568</v>
      </c>
      <c r="K1043" s="30">
        <v>5</v>
      </c>
      <c r="L1043" s="30" t="s">
        <v>11573</v>
      </c>
      <c r="M1043" s="38">
        <v>5.5</v>
      </c>
      <c r="N1043" s="3" t="s">
        <v>11949</v>
      </c>
      <c r="O1043" s="38">
        <v>7.8</v>
      </c>
      <c r="P1043" s="3" t="s">
        <v>11949</v>
      </c>
      <c r="Q1043" s="38">
        <v>37.1</v>
      </c>
      <c r="R1043" s="3" t="s">
        <v>1989</v>
      </c>
      <c r="S1043" s="38">
        <v>1.6</v>
      </c>
      <c r="T1043" s="3" t="s">
        <v>11619</v>
      </c>
      <c r="U1043" s="38">
        <v>4.1</v>
      </c>
      <c r="V1043" s="3" t="s">
        <v>11619</v>
      </c>
      <c r="W1043" s="38">
        <v>13.1</v>
      </c>
      <c r="X1043" s="3" t="s">
        <v>12194</v>
      </c>
      <c r="Y1043" s="38">
        <v>1.9</v>
      </c>
      <c r="Z1043" s="3" t="s">
        <v>11619</v>
      </c>
      <c r="AA1043" s="3">
        <v>33.4</v>
      </c>
      <c r="AB1043" s="3" t="s">
        <v>11896</v>
      </c>
      <c r="AC1043" s="3">
        <v>5.2</v>
      </c>
      <c r="AD1043" s="3" t="s">
        <v>11619</v>
      </c>
      <c r="AE1043" s="44" t="s">
        <v>12595</v>
      </c>
    </row>
    <row r="1044" customHeight="1" spans="1:31">
      <c r="A1044" s="26" t="s">
        <v>493</v>
      </c>
      <c r="B1044" s="27" t="s">
        <v>493</v>
      </c>
      <c r="C1044" s="28" t="s">
        <v>3139</v>
      </c>
      <c r="D1044" s="27" t="s">
        <v>493</v>
      </c>
      <c r="E1044" s="28" cm="1">
        <f ca="1" t="array" ref="E1044">SUMPRODUCT(--ISNUMBER(SEARCH(MID(C1044,ROW(INDIRECT("1:"&amp;LEN(C1044))),1),全球排名!D1042)))</f>
        <v>14</v>
      </c>
      <c r="F1044" s="29" t="s">
        <v>11566</v>
      </c>
      <c r="G1044" s="29" t="s">
        <v>40</v>
      </c>
      <c r="H1044" s="30" t="s">
        <v>11571</v>
      </c>
      <c r="I1044" s="30" t="s">
        <v>7183</v>
      </c>
      <c r="J1044" s="30" t="s">
        <v>7220</v>
      </c>
      <c r="K1044" s="30">
        <v>5</v>
      </c>
      <c r="L1044" s="30" t="s">
        <v>11569</v>
      </c>
      <c r="M1044" s="38">
        <v>6.4</v>
      </c>
      <c r="N1044" s="3" t="s">
        <v>11949</v>
      </c>
      <c r="O1044" s="38">
        <v>7.3</v>
      </c>
      <c r="P1044" s="3" t="s">
        <v>11949</v>
      </c>
      <c r="Q1044" s="38">
        <v>15.4</v>
      </c>
      <c r="R1044" s="3" t="s">
        <v>11619</v>
      </c>
      <c r="S1044" s="38">
        <v>5.9</v>
      </c>
      <c r="T1044" s="3" t="s">
        <v>11619</v>
      </c>
      <c r="U1044" s="38">
        <v>7.8</v>
      </c>
      <c r="V1044" s="3" t="s">
        <v>11619</v>
      </c>
      <c r="W1044" s="38">
        <v>14.6</v>
      </c>
      <c r="X1044" s="3" t="s">
        <v>11988</v>
      </c>
      <c r="Y1044" s="38">
        <v>1.5</v>
      </c>
      <c r="Z1044" s="3" t="s">
        <v>11619</v>
      </c>
      <c r="AA1044" s="3">
        <v>24.7</v>
      </c>
      <c r="AB1044" s="3" t="s">
        <v>11992</v>
      </c>
      <c r="AC1044" s="3">
        <v>1.3</v>
      </c>
      <c r="AD1044" s="3" t="s">
        <v>11619</v>
      </c>
      <c r="AE1044" s="44" t="s">
        <v>12595</v>
      </c>
    </row>
    <row r="1045" customHeight="1" spans="1:31">
      <c r="A1045" s="26" t="s">
        <v>493</v>
      </c>
      <c r="B1045" s="27" t="s">
        <v>493</v>
      </c>
      <c r="C1045" s="28" t="s">
        <v>12778</v>
      </c>
      <c r="D1045" s="27" t="s">
        <v>493</v>
      </c>
      <c r="E1045" s="28" cm="1">
        <f ca="1" t="array" ref="E1045">SUMPRODUCT(--ISNUMBER(SEARCH(MID(C1045,ROW(INDIRECT("1:"&amp;LEN(C1045))),1),全球排名!D1043)))</f>
        <v>14</v>
      </c>
      <c r="F1045" s="29" t="s">
        <v>12033</v>
      </c>
      <c r="G1045" s="29" t="s">
        <v>402</v>
      </c>
      <c r="H1045" s="30" t="s">
        <v>11571</v>
      </c>
      <c r="I1045" s="30" t="s">
        <v>7183</v>
      </c>
      <c r="J1045" s="30" t="s">
        <v>7220</v>
      </c>
      <c r="K1045" s="30">
        <v>5</v>
      </c>
      <c r="L1045" s="30" t="s">
        <v>10137</v>
      </c>
      <c r="M1045" s="38">
        <v>4.5</v>
      </c>
      <c r="N1045" s="3" t="s">
        <v>11949</v>
      </c>
      <c r="O1045" s="38">
        <v>7.3</v>
      </c>
      <c r="P1045" s="3" t="s">
        <v>11949</v>
      </c>
      <c r="Q1045" s="38">
        <v>16.6</v>
      </c>
      <c r="R1045" s="3" t="s">
        <v>11619</v>
      </c>
      <c r="S1045" s="38">
        <v>2.2</v>
      </c>
      <c r="T1045" s="3" t="s">
        <v>11619</v>
      </c>
      <c r="U1045" s="38">
        <v>4</v>
      </c>
      <c r="V1045" s="3" t="s">
        <v>11619</v>
      </c>
      <c r="W1045" s="38">
        <v>50.6</v>
      </c>
      <c r="X1045" s="3" t="s">
        <v>12037</v>
      </c>
      <c r="Y1045" s="38">
        <v>1</v>
      </c>
      <c r="Z1045" s="3" t="s">
        <v>11619</v>
      </c>
      <c r="AA1045" s="3">
        <v>5.1</v>
      </c>
      <c r="AB1045" s="3" t="s">
        <v>11619</v>
      </c>
      <c r="AC1045" s="3" t="s">
        <v>10137</v>
      </c>
      <c r="AD1045" s="3" t="s">
        <v>10137</v>
      </c>
      <c r="AE1045" s="44" t="s">
        <v>12595</v>
      </c>
    </row>
    <row r="1046" customHeight="1" spans="1:31">
      <c r="A1046" s="26" t="s">
        <v>493</v>
      </c>
      <c r="B1046" s="27" t="s">
        <v>493</v>
      </c>
      <c r="C1046" s="28" t="s">
        <v>967</v>
      </c>
      <c r="D1046" s="27" t="s">
        <v>493</v>
      </c>
      <c r="E1046" s="28" cm="1">
        <f ca="1" t="array" ref="E1046">SUMPRODUCT(--ISNUMBER(SEARCH(MID(C1046,ROW(INDIRECT("1:"&amp;LEN(C1046))),1),全球排名!D1044)))</f>
        <v>24</v>
      </c>
      <c r="F1046" s="29" t="s">
        <v>12414</v>
      </c>
      <c r="G1046" s="29" t="s">
        <v>624</v>
      </c>
      <c r="H1046" s="30" t="s">
        <v>11567</v>
      </c>
      <c r="I1046" s="30" t="s">
        <v>11587</v>
      </c>
      <c r="J1046" s="30" t="s">
        <v>7220</v>
      </c>
      <c r="K1046" s="30">
        <v>2</v>
      </c>
      <c r="L1046" s="30" t="s">
        <v>11569</v>
      </c>
      <c r="M1046" s="38">
        <v>4.5</v>
      </c>
      <c r="N1046" s="3" t="s">
        <v>11949</v>
      </c>
      <c r="O1046" s="38">
        <v>27.8</v>
      </c>
      <c r="P1046" s="3" t="s">
        <v>11867</v>
      </c>
      <c r="Q1046" s="38">
        <v>31.4</v>
      </c>
      <c r="R1046" s="3" t="s">
        <v>12064</v>
      </c>
      <c r="S1046" s="38">
        <v>1.8</v>
      </c>
      <c r="T1046" s="3" t="s">
        <v>11619</v>
      </c>
      <c r="U1046" s="38">
        <v>6.9</v>
      </c>
      <c r="V1046" s="3" t="s">
        <v>11619</v>
      </c>
      <c r="W1046" s="38">
        <v>14.7</v>
      </c>
      <c r="X1046" s="3" t="s">
        <v>12521</v>
      </c>
      <c r="Y1046" s="38">
        <v>1</v>
      </c>
      <c r="Z1046" s="3" t="s">
        <v>11619</v>
      </c>
      <c r="AA1046" s="3">
        <v>8.8</v>
      </c>
      <c r="AB1046" s="3" t="s">
        <v>11619</v>
      </c>
      <c r="AC1046" s="3">
        <v>1.6</v>
      </c>
      <c r="AD1046" s="3" t="s">
        <v>11619</v>
      </c>
      <c r="AE1046" s="44" t="s">
        <v>12595</v>
      </c>
    </row>
    <row r="1047" customHeight="1" spans="1:31">
      <c r="A1047" s="26" t="s">
        <v>493</v>
      </c>
      <c r="B1047" s="27" t="s">
        <v>493</v>
      </c>
      <c r="C1047" s="28" t="s">
        <v>12779</v>
      </c>
      <c r="D1047" s="27" t="s">
        <v>493</v>
      </c>
      <c r="E1047" s="28" cm="1">
        <f ca="1" t="array" ref="E1047">SUMPRODUCT(--ISNUMBER(SEARCH(MID(C1047,ROW(INDIRECT("1:"&amp;LEN(C1047))),1),全球排名!D1045)))</f>
        <v>14</v>
      </c>
      <c r="F1047" s="29" t="s">
        <v>12370</v>
      </c>
      <c r="G1047" s="29" t="s">
        <v>464</v>
      </c>
      <c r="H1047" s="30" t="s">
        <v>11592</v>
      </c>
      <c r="I1047" s="30" t="s">
        <v>11572</v>
      </c>
      <c r="J1047" s="30" t="s">
        <v>7220</v>
      </c>
      <c r="K1047" s="30">
        <v>4</v>
      </c>
      <c r="L1047" s="30" t="s">
        <v>11573</v>
      </c>
      <c r="M1047" s="38">
        <v>16.4</v>
      </c>
      <c r="N1047" s="3" t="s">
        <v>12179</v>
      </c>
      <c r="O1047" s="38">
        <v>11.3</v>
      </c>
      <c r="P1047" s="3" t="s">
        <v>11949</v>
      </c>
      <c r="Q1047" s="38">
        <v>5.5</v>
      </c>
      <c r="R1047" s="3" t="s">
        <v>11619</v>
      </c>
      <c r="S1047" s="38">
        <v>4</v>
      </c>
      <c r="T1047" s="3" t="s">
        <v>11619</v>
      </c>
      <c r="U1047" s="38">
        <v>1.1</v>
      </c>
      <c r="V1047" s="3" t="s">
        <v>11619</v>
      </c>
      <c r="W1047" s="38">
        <v>2.8</v>
      </c>
      <c r="X1047" s="3" t="s">
        <v>11619</v>
      </c>
      <c r="Y1047" s="38">
        <v>14.4</v>
      </c>
      <c r="Z1047" s="3" t="s">
        <v>12070</v>
      </c>
      <c r="AA1047" s="3">
        <v>14.5</v>
      </c>
      <c r="AB1047" s="3" t="s">
        <v>12352</v>
      </c>
      <c r="AC1047" s="3">
        <v>14.5</v>
      </c>
      <c r="AD1047" s="3" t="s">
        <v>12695</v>
      </c>
      <c r="AE1047" s="44" t="s">
        <v>12595</v>
      </c>
    </row>
    <row r="1048" customHeight="1" spans="1:31">
      <c r="A1048" s="26" t="s">
        <v>12533</v>
      </c>
      <c r="B1048" s="27" t="s">
        <v>493</v>
      </c>
      <c r="C1048" s="28" t="s">
        <v>12780</v>
      </c>
      <c r="D1048" s="27" t="s">
        <v>493</v>
      </c>
      <c r="E1048" s="28" cm="1">
        <f ca="1" t="array" ref="E1048">SUMPRODUCT(--ISNUMBER(SEARCH(MID(C1048,ROW(INDIRECT("1:"&amp;LEN(C1048))),1),全球排名!D1046)))</f>
        <v>24</v>
      </c>
      <c r="F1048" s="29" t="s">
        <v>12525</v>
      </c>
      <c r="G1048" s="29" t="s">
        <v>647</v>
      </c>
      <c r="H1048" s="30" t="s">
        <v>11624</v>
      </c>
      <c r="I1048" s="30" t="s">
        <v>11587</v>
      </c>
      <c r="J1048" s="30" t="s">
        <v>11568</v>
      </c>
      <c r="K1048" s="30">
        <v>2</v>
      </c>
      <c r="L1048" s="30" t="s">
        <v>11573</v>
      </c>
      <c r="M1048" s="38">
        <v>7.1</v>
      </c>
      <c r="N1048" s="3" t="s">
        <v>11949</v>
      </c>
      <c r="O1048" s="38">
        <v>13.4</v>
      </c>
      <c r="P1048" s="3" t="s">
        <v>11949</v>
      </c>
      <c r="Q1048" s="38">
        <v>18.8</v>
      </c>
      <c r="R1048" s="3" t="s">
        <v>11619</v>
      </c>
      <c r="S1048" s="38">
        <v>4.8</v>
      </c>
      <c r="T1048" s="3" t="s">
        <v>11619</v>
      </c>
      <c r="U1048" s="38">
        <v>44.1</v>
      </c>
      <c r="V1048" s="3" t="s">
        <v>11839</v>
      </c>
      <c r="W1048" s="38">
        <v>14.4</v>
      </c>
      <c r="X1048" s="3" t="s">
        <v>12063</v>
      </c>
      <c r="Y1048" s="38">
        <v>1.1</v>
      </c>
      <c r="Z1048" s="3" t="s">
        <v>11619</v>
      </c>
      <c r="AA1048" s="3">
        <v>10.6</v>
      </c>
      <c r="AB1048" s="3" t="s">
        <v>11619</v>
      </c>
      <c r="AC1048" s="3">
        <v>1</v>
      </c>
      <c r="AD1048" s="3" t="s">
        <v>11619</v>
      </c>
      <c r="AE1048" s="44" t="s">
        <v>12595</v>
      </c>
    </row>
    <row r="1049" customHeight="1" spans="1:31">
      <c r="A1049" s="26" t="s">
        <v>493</v>
      </c>
      <c r="B1049" s="27" t="s">
        <v>493</v>
      </c>
      <c r="C1049" s="28" t="s">
        <v>985</v>
      </c>
      <c r="D1049" s="27" t="s">
        <v>493</v>
      </c>
      <c r="E1049" s="28" cm="1">
        <f ca="1" t="array" ref="E1049">SUMPRODUCT(--ISNUMBER(SEARCH(MID(C1049,ROW(INDIRECT("1:"&amp;LEN(C1049))),1),全球排名!D1047)))</f>
        <v>23</v>
      </c>
      <c r="F1049" s="29" t="s">
        <v>11570</v>
      </c>
      <c r="G1049" s="29" t="s">
        <v>36</v>
      </c>
      <c r="H1049" s="30" t="s">
        <v>11571</v>
      </c>
      <c r="I1049" s="30" t="s">
        <v>11587</v>
      </c>
      <c r="J1049" s="30" t="s">
        <v>11568</v>
      </c>
      <c r="K1049" s="30">
        <v>3</v>
      </c>
      <c r="L1049" s="30" t="s">
        <v>11573</v>
      </c>
      <c r="M1049" s="38">
        <v>5.5</v>
      </c>
      <c r="N1049" s="3" t="s">
        <v>11949</v>
      </c>
      <c r="O1049" s="38">
        <v>4.9</v>
      </c>
      <c r="P1049" s="3" t="s">
        <v>11949</v>
      </c>
      <c r="Q1049" s="38">
        <v>4.4</v>
      </c>
      <c r="R1049" s="3" t="s">
        <v>11619</v>
      </c>
      <c r="S1049" s="38">
        <v>6.5</v>
      </c>
      <c r="T1049" s="3" t="s">
        <v>11619</v>
      </c>
      <c r="U1049" s="38">
        <v>31.4</v>
      </c>
      <c r="V1049" s="3" t="s">
        <v>2544</v>
      </c>
      <c r="W1049" s="38">
        <v>37.5</v>
      </c>
      <c r="X1049" s="3" t="s">
        <v>12174</v>
      </c>
      <c r="Y1049" s="38">
        <v>2.4</v>
      </c>
      <c r="Z1049" s="3" t="s">
        <v>11619</v>
      </c>
      <c r="AA1049" s="3">
        <v>11.2</v>
      </c>
      <c r="AB1049" s="3" t="s">
        <v>11619</v>
      </c>
      <c r="AC1049" s="3">
        <v>14</v>
      </c>
      <c r="AD1049" s="3" t="s">
        <v>12086</v>
      </c>
      <c r="AE1049" s="44" t="s">
        <v>12595</v>
      </c>
    </row>
    <row r="1050" customHeight="1" spans="1:31">
      <c r="A1050" s="26" t="s">
        <v>12533</v>
      </c>
      <c r="B1050" s="27" t="s">
        <v>493</v>
      </c>
      <c r="C1050" s="28" t="s">
        <v>1020</v>
      </c>
      <c r="D1050" s="27" t="s">
        <v>493</v>
      </c>
      <c r="E1050" s="28" cm="1">
        <f ca="1" t="array" ref="E1050">SUMPRODUCT(--ISNUMBER(SEARCH(MID(C1050,ROW(INDIRECT("1:"&amp;LEN(C1050))),1),全球排名!D1048)))</f>
        <v>25</v>
      </c>
      <c r="F1050" s="29" t="s">
        <v>11632</v>
      </c>
      <c r="G1050" s="29" t="s">
        <v>11633</v>
      </c>
      <c r="H1050" s="30" t="s">
        <v>11592</v>
      </c>
      <c r="I1050" s="30" t="s">
        <v>11587</v>
      </c>
      <c r="J1050" s="30" t="s">
        <v>11568</v>
      </c>
      <c r="K1050" s="30">
        <v>4</v>
      </c>
      <c r="L1050" s="30" t="s">
        <v>11573</v>
      </c>
      <c r="M1050" s="38">
        <v>4.6</v>
      </c>
      <c r="N1050" s="3" t="s">
        <v>11949</v>
      </c>
      <c r="O1050" s="38">
        <v>2</v>
      </c>
      <c r="P1050" s="3" t="s">
        <v>11949</v>
      </c>
      <c r="Q1050" s="38">
        <v>14.6</v>
      </c>
      <c r="R1050" s="3" t="s">
        <v>11619</v>
      </c>
      <c r="S1050" s="38">
        <v>23</v>
      </c>
      <c r="T1050" s="3" t="s">
        <v>12357</v>
      </c>
      <c r="U1050" s="38">
        <v>2.5</v>
      </c>
      <c r="V1050" s="3" t="s">
        <v>11619</v>
      </c>
      <c r="W1050" s="38">
        <v>2</v>
      </c>
      <c r="X1050" s="3" t="s">
        <v>11619</v>
      </c>
      <c r="Y1050" s="38">
        <v>2.1</v>
      </c>
      <c r="Z1050" s="3" t="s">
        <v>11619</v>
      </c>
      <c r="AA1050" s="3">
        <v>6.2</v>
      </c>
      <c r="AB1050" s="3" t="s">
        <v>11619</v>
      </c>
      <c r="AC1050" s="3">
        <v>1.3</v>
      </c>
      <c r="AD1050" s="3" t="s">
        <v>11619</v>
      </c>
      <c r="AE1050" s="44" t="s">
        <v>12595</v>
      </c>
    </row>
    <row r="1051" customHeight="1" spans="1:31">
      <c r="A1051" s="26" t="s">
        <v>493</v>
      </c>
      <c r="B1051" s="27" t="s">
        <v>493</v>
      </c>
      <c r="C1051" s="28" t="s">
        <v>11178</v>
      </c>
      <c r="D1051" s="27" t="s">
        <v>493</v>
      </c>
      <c r="E1051" s="28" cm="1">
        <f ca="1" t="array" ref="E1051">SUMPRODUCT(--ISNUMBER(SEARCH(MID(C1051,ROW(INDIRECT("1:"&amp;LEN(C1051))),1),全球排名!D1049)))</f>
        <v>19</v>
      </c>
      <c r="F1051" s="29" t="s">
        <v>11570</v>
      </c>
      <c r="G1051" s="29" t="s">
        <v>36</v>
      </c>
      <c r="H1051" s="30" t="s">
        <v>11624</v>
      </c>
      <c r="I1051" s="30" t="s">
        <v>7183</v>
      </c>
      <c r="J1051" s="30" t="s">
        <v>7220</v>
      </c>
      <c r="K1051" s="30">
        <v>2</v>
      </c>
      <c r="L1051" s="30" t="s">
        <v>11573</v>
      </c>
      <c r="M1051" s="38">
        <v>4.2</v>
      </c>
      <c r="N1051" s="3" t="s">
        <v>11949</v>
      </c>
      <c r="O1051" s="38">
        <v>12.6</v>
      </c>
      <c r="P1051" s="3" t="s">
        <v>11949</v>
      </c>
      <c r="Q1051" s="38">
        <v>6.1</v>
      </c>
      <c r="R1051" s="3" t="s">
        <v>11619</v>
      </c>
      <c r="S1051" s="38">
        <v>8.5</v>
      </c>
      <c r="T1051" s="3" t="s">
        <v>11619</v>
      </c>
      <c r="U1051" s="38">
        <v>18.5</v>
      </c>
      <c r="V1051" s="3" t="s">
        <v>12158</v>
      </c>
      <c r="W1051" s="38">
        <v>9.1</v>
      </c>
      <c r="X1051" s="3" t="s">
        <v>11619</v>
      </c>
      <c r="Y1051" s="38">
        <v>1</v>
      </c>
      <c r="Z1051" s="3" t="s">
        <v>11619</v>
      </c>
      <c r="AA1051" s="3">
        <v>9.3</v>
      </c>
      <c r="AB1051" s="3" t="s">
        <v>11619</v>
      </c>
      <c r="AC1051" s="3">
        <v>1</v>
      </c>
      <c r="AD1051" s="3" t="s">
        <v>11619</v>
      </c>
      <c r="AE1051" s="44" t="s">
        <v>12595</v>
      </c>
    </row>
    <row r="1052" customHeight="1" spans="1:31">
      <c r="A1052" s="26" t="s">
        <v>12562</v>
      </c>
      <c r="B1052" s="27" t="s">
        <v>493</v>
      </c>
      <c r="C1052" s="28" t="s">
        <v>1043</v>
      </c>
      <c r="D1052" s="27" t="s">
        <v>493</v>
      </c>
      <c r="E1052" s="28" cm="1">
        <f ca="1" t="array" ref="E1052">SUMPRODUCT(--ISNUMBER(SEARCH(MID(C1052,ROW(INDIRECT("1:"&amp;LEN(C1052))),1),全球排名!D1050)))</f>
        <v>14</v>
      </c>
      <c r="F1052" s="29" t="s">
        <v>11566</v>
      </c>
      <c r="G1052" s="29" t="s">
        <v>40</v>
      </c>
      <c r="H1052" s="30" t="s">
        <v>11567</v>
      </c>
      <c r="I1052" s="30" t="s">
        <v>11572</v>
      </c>
      <c r="J1052" s="30" t="s">
        <v>7220</v>
      </c>
      <c r="K1052" s="30">
        <v>5</v>
      </c>
      <c r="L1052" s="30" t="s">
        <v>11569</v>
      </c>
      <c r="M1052" s="38">
        <v>6.5</v>
      </c>
      <c r="N1052" s="3" t="s">
        <v>11949</v>
      </c>
      <c r="O1052" s="38">
        <v>7.7</v>
      </c>
      <c r="P1052" s="3" t="s">
        <v>11949</v>
      </c>
      <c r="Q1052" s="38">
        <v>46.7</v>
      </c>
      <c r="R1052" s="3" t="s">
        <v>12042</v>
      </c>
      <c r="S1052" s="38">
        <v>3.4</v>
      </c>
      <c r="T1052" s="3" t="s">
        <v>11619</v>
      </c>
      <c r="U1052" s="38">
        <v>1.1</v>
      </c>
      <c r="V1052" s="3" t="s">
        <v>11619</v>
      </c>
      <c r="W1052" s="38">
        <v>3.8</v>
      </c>
      <c r="X1052" s="3" t="s">
        <v>11619</v>
      </c>
      <c r="Y1052" s="38">
        <v>2.6</v>
      </c>
      <c r="Z1052" s="3" t="s">
        <v>11619</v>
      </c>
      <c r="AA1052" s="3">
        <v>16.1</v>
      </c>
      <c r="AB1052" s="3" t="s">
        <v>12220</v>
      </c>
      <c r="AC1052" s="3">
        <v>1.2</v>
      </c>
      <c r="AD1052" s="3" t="s">
        <v>11619</v>
      </c>
      <c r="AE1052" s="44" t="s">
        <v>12595</v>
      </c>
    </row>
    <row r="1053" customHeight="1" spans="1:31">
      <c r="A1053" s="26" t="s">
        <v>12533</v>
      </c>
      <c r="B1053" s="27" t="s">
        <v>493</v>
      </c>
      <c r="C1053" s="28" t="s">
        <v>10692</v>
      </c>
      <c r="D1053" s="27" t="s">
        <v>493</v>
      </c>
      <c r="E1053" s="28" cm="1">
        <f ca="1" t="array" ref="E1053">SUMPRODUCT(--ISNUMBER(SEARCH(MID(C1053,ROW(INDIRECT("1:"&amp;LEN(C1053))),1),全球排名!D1051)))</f>
        <v>49</v>
      </c>
      <c r="F1053" s="29" t="s">
        <v>8681</v>
      </c>
      <c r="G1053" s="29" t="s">
        <v>924</v>
      </c>
      <c r="H1053" s="30" t="s">
        <v>11567</v>
      </c>
      <c r="I1053" s="30" t="s">
        <v>11587</v>
      </c>
      <c r="J1053" s="30" t="s">
        <v>11568</v>
      </c>
      <c r="K1053" s="30">
        <v>5</v>
      </c>
      <c r="L1053" s="30" t="s">
        <v>11569</v>
      </c>
      <c r="M1053" s="38">
        <v>5.6</v>
      </c>
      <c r="N1053" s="3" t="s">
        <v>11949</v>
      </c>
      <c r="O1053" s="38">
        <v>4</v>
      </c>
      <c r="P1053" s="3" t="s">
        <v>11949</v>
      </c>
      <c r="Q1053" s="38">
        <v>34.1</v>
      </c>
      <c r="R1053" s="3" t="s">
        <v>12073</v>
      </c>
      <c r="S1053" s="38">
        <v>2.9</v>
      </c>
      <c r="T1053" s="3" t="s">
        <v>11619</v>
      </c>
      <c r="U1053" s="38">
        <v>1.9</v>
      </c>
      <c r="V1053" s="3" t="s">
        <v>11619</v>
      </c>
      <c r="W1053" s="38">
        <v>29.1</v>
      </c>
      <c r="X1053" s="3" t="s">
        <v>12038</v>
      </c>
      <c r="Y1053" s="38">
        <v>8.5</v>
      </c>
      <c r="Z1053" s="3" t="s">
        <v>11619</v>
      </c>
      <c r="AA1053" s="3">
        <v>5.5</v>
      </c>
      <c r="AB1053" s="3" t="s">
        <v>11619</v>
      </c>
      <c r="AC1053" s="3">
        <v>1.4</v>
      </c>
      <c r="AD1053" s="3" t="s">
        <v>11619</v>
      </c>
      <c r="AE1053" s="44" t="s">
        <v>12595</v>
      </c>
    </row>
    <row r="1054" customHeight="1" spans="1:31">
      <c r="A1054" s="26" t="s">
        <v>493</v>
      </c>
      <c r="B1054" s="27" t="s">
        <v>493</v>
      </c>
      <c r="C1054" s="28" t="s">
        <v>2882</v>
      </c>
      <c r="D1054" s="27" t="s">
        <v>493</v>
      </c>
      <c r="E1054" s="28" cm="1">
        <f ca="1" t="array" ref="E1054">SUMPRODUCT(--ISNUMBER(SEARCH(MID(C1054,ROW(INDIRECT("1:"&amp;LEN(C1054))),1),全球排名!D1052)))</f>
        <v>37</v>
      </c>
      <c r="F1054" s="29" t="s">
        <v>12019</v>
      </c>
      <c r="G1054" s="29" t="s">
        <v>653</v>
      </c>
      <c r="H1054" s="30" t="s">
        <v>11592</v>
      </c>
      <c r="I1054" s="30" t="s">
        <v>11587</v>
      </c>
      <c r="J1054" s="30" t="s">
        <v>7220</v>
      </c>
      <c r="K1054" s="30">
        <v>4</v>
      </c>
      <c r="L1054" s="30" t="s">
        <v>11573</v>
      </c>
      <c r="M1054" s="38">
        <v>10.6</v>
      </c>
      <c r="N1054" s="3" t="s">
        <v>11949</v>
      </c>
      <c r="O1054" s="38">
        <v>4.8</v>
      </c>
      <c r="P1054" s="3" t="s">
        <v>11949</v>
      </c>
      <c r="Q1054" s="38">
        <v>14.8</v>
      </c>
      <c r="R1054" s="3" t="s">
        <v>11619</v>
      </c>
      <c r="S1054" s="38">
        <v>1.4</v>
      </c>
      <c r="T1054" s="3" t="s">
        <v>11619</v>
      </c>
      <c r="U1054" s="38">
        <v>46.6</v>
      </c>
      <c r="V1054" s="3" t="s">
        <v>11841</v>
      </c>
      <c r="W1054" s="38">
        <v>2.9</v>
      </c>
      <c r="X1054" s="3" t="s">
        <v>11619</v>
      </c>
      <c r="Y1054" s="38">
        <v>1.8</v>
      </c>
      <c r="Z1054" s="3" t="s">
        <v>11619</v>
      </c>
      <c r="AA1054" s="3">
        <v>5.6</v>
      </c>
      <c r="AB1054" s="3" t="s">
        <v>11619</v>
      </c>
      <c r="AC1054" s="3">
        <v>1</v>
      </c>
      <c r="AD1054" s="3" t="s">
        <v>11619</v>
      </c>
      <c r="AE1054" s="44" t="s">
        <v>12595</v>
      </c>
    </row>
    <row r="1055" customHeight="1" spans="1:31">
      <c r="A1055" s="26" t="s">
        <v>12533</v>
      </c>
      <c r="B1055" s="27" t="s">
        <v>493</v>
      </c>
      <c r="C1055" s="28" t="s">
        <v>12781</v>
      </c>
      <c r="D1055" s="27" t="s">
        <v>493</v>
      </c>
      <c r="E1055" s="28" cm="1">
        <f ca="1" t="array" ref="E1055">SUMPRODUCT(--ISNUMBER(SEARCH(MID(C1055,ROW(INDIRECT("1:"&amp;LEN(C1055))),1),全球排名!D1053)))</f>
        <v>36</v>
      </c>
      <c r="F1055" s="29" t="s">
        <v>12782</v>
      </c>
      <c r="G1055" s="29" t="s">
        <v>12783</v>
      </c>
      <c r="H1055" s="30" t="s">
        <v>11567</v>
      </c>
      <c r="I1055" s="30" t="s">
        <v>11587</v>
      </c>
      <c r="J1055" s="30" t="s">
        <v>7103</v>
      </c>
      <c r="K1055" s="30">
        <v>4</v>
      </c>
      <c r="L1055" s="30" t="s">
        <v>11573</v>
      </c>
      <c r="M1055" s="38">
        <v>2.7</v>
      </c>
      <c r="N1055" s="3" t="s">
        <v>11949</v>
      </c>
      <c r="O1055" s="38">
        <v>7.9</v>
      </c>
      <c r="P1055" s="3" t="s">
        <v>11949</v>
      </c>
      <c r="Q1055" s="38">
        <v>31.4</v>
      </c>
      <c r="R1055" s="3" t="s">
        <v>12118</v>
      </c>
      <c r="S1055" s="38">
        <v>1.4</v>
      </c>
      <c r="T1055" s="3" t="s">
        <v>11619</v>
      </c>
      <c r="U1055" s="38">
        <v>18.5</v>
      </c>
      <c r="V1055" s="3" t="s">
        <v>12325</v>
      </c>
      <c r="W1055" s="38">
        <v>3.1</v>
      </c>
      <c r="X1055" s="3" t="s">
        <v>11619</v>
      </c>
      <c r="Y1055" s="38">
        <v>1</v>
      </c>
      <c r="Z1055" s="3" t="s">
        <v>11619</v>
      </c>
      <c r="AA1055" s="3">
        <v>19.8</v>
      </c>
      <c r="AB1055" s="3" t="s">
        <v>12095</v>
      </c>
      <c r="AC1055" s="3" t="s">
        <v>10137</v>
      </c>
      <c r="AD1055" s="3" t="s">
        <v>10137</v>
      </c>
      <c r="AE1055" s="44" t="s">
        <v>12595</v>
      </c>
    </row>
    <row r="1056" customHeight="1" spans="1:31">
      <c r="A1056" s="26" t="s">
        <v>12533</v>
      </c>
      <c r="B1056" s="27" t="s">
        <v>493</v>
      </c>
      <c r="C1056" s="28" t="s">
        <v>11197</v>
      </c>
      <c r="D1056" s="27" t="s">
        <v>493</v>
      </c>
      <c r="E1056" s="28" cm="1">
        <f ca="1" t="array" ref="E1056">SUMPRODUCT(--ISNUMBER(SEARCH(MID(C1056,ROW(INDIRECT("1:"&amp;LEN(C1056))),1),全球排名!D1054)))</f>
        <v>16</v>
      </c>
      <c r="F1056" s="29" t="s">
        <v>11663</v>
      </c>
      <c r="G1056" s="29" t="s">
        <v>106</v>
      </c>
      <c r="H1056" s="30" t="s">
        <v>11624</v>
      </c>
      <c r="I1056" s="30" t="s">
        <v>7183</v>
      </c>
      <c r="J1056" s="30" t="s">
        <v>7103</v>
      </c>
      <c r="K1056" s="30">
        <v>4</v>
      </c>
      <c r="L1056" s="30" t="s">
        <v>12288</v>
      </c>
      <c r="M1056" s="38">
        <v>4.9</v>
      </c>
      <c r="N1056" s="3" t="s">
        <v>11949</v>
      </c>
      <c r="O1056" s="38">
        <v>13.2</v>
      </c>
      <c r="P1056" s="3" t="s">
        <v>11949</v>
      </c>
      <c r="Q1056" s="38">
        <v>17.9</v>
      </c>
      <c r="R1056" s="3" t="s">
        <v>11619</v>
      </c>
      <c r="S1056" s="38">
        <v>1.7</v>
      </c>
      <c r="T1056" s="3" t="s">
        <v>11619</v>
      </c>
      <c r="U1056" s="38">
        <v>76.6</v>
      </c>
      <c r="V1056" s="3" t="s">
        <v>1214</v>
      </c>
      <c r="W1056" s="38">
        <v>6</v>
      </c>
      <c r="X1056" s="3" t="s">
        <v>11619</v>
      </c>
      <c r="Y1056" s="38">
        <v>1</v>
      </c>
      <c r="Z1056" s="3" t="s">
        <v>11619</v>
      </c>
      <c r="AA1056" s="3">
        <v>13.5</v>
      </c>
      <c r="AB1056" s="3" t="s">
        <v>12716</v>
      </c>
      <c r="AC1056" s="3">
        <v>1</v>
      </c>
      <c r="AD1056" s="3" t="s">
        <v>11619</v>
      </c>
      <c r="AE1056" s="44" t="s">
        <v>12595</v>
      </c>
    </row>
    <row r="1057" customHeight="1" spans="1:31">
      <c r="A1057" s="26" t="s">
        <v>12533</v>
      </c>
      <c r="B1057" s="27" t="s">
        <v>493</v>
      </c>
      <c r="C1057" s="28" t="s">
        <v>12784</v>
      </c>
      <c r="D1057" s="27" t="s">
        <v>493</v>
      </c>
      <c r="E1057" s="28" cm="1">
        <f ca="1" t="array" ref="E1057">SUMPRODUCT(--ISNUMBER(SEARCH(MID(C1057,ROW(INDIRECT("1:"&amp;LEN(C1057))),1),全球排名!D1055)))</f>
        <v>33</v>
      </c>
      <c r="F1057" s="29" t="s">
        <v>11885</v>
      </c>
      <c r="G1057" s="29" t="s">
        <v>457</v>
      </c>
      <c r="H1057" s="30" t="s">
        <v>11567</v>
      </c>
      <c r="I1057" s="30" t="s">
        <v>7183</v>
      </c>
      <c r="J1057" s="30" t="s">
        <v>7103</v>
      </c>
      <c r="K1057" s="30">
        <v>4</v>
      </c>
      <c r="L1057" s="30" t="s">
        <v>11569</v>
      </c>
      <c r="M1057" s="38">
        <v>6.3</v>
      </c>
      <c r="N1057" s="3" t="s">
        <v>11949</v>
      </c>
      <c r="O1057" s="38">
        <v>5.5</v>
      </c>
      <c r="P1057" s="3" t="s">
        <v>11949</v>
      </c>
      <c r="Q1057" s="38">
        <v>58.8</v>
      </c>
      <c r="R1057" s="3" t="s">
        <v>2469</v>
      </c>
      <c r="S1057" s="38">
        <v>1</v>
      </c>
      <c r="T1057" s="3" t="s">
        <v>11619</v>
      </c>
      <c r="U1057" s="38">
        <v>2.5</v>
      </c>
      <c r="V1057" s="3" t="s">
        <v>11619</v>
      </c>
      <c r="W1057" s="38">
        <v>1.5</v>
      </c>
      <c r="X1057" s="3" t="s">
        <v>11619</v>
      </c>
      <c r="Y1057" s="38">
        <v>1</v>
      </c>
      <c r="Z1057" s="3" t="s">
        <v>11619</v>
      </c>
      <c r="AA1057" s="3">
        <v>6.6</v>
      </c>
      <c r="AB1057" s="3" t="s">
        <v>11619</v>
      </c>
      <c r="AC1057" s="3" t="s">
        <v>10137</v>
      </c>
      <c r="AD1057" s="3" t="s">
        <v>10137</v>
      </c>
      <c r="AE1057" s="44" t="s">
        <v>12595</v>
      </c>
    </row>
    <row r="1058" customHeight="1" spans="1:31">
      <c r="A1058" s="26" t="s">
        <v>493</v>
      </c>
      <c r="B1058" s="27" t="s">
        <v>493</v>
      </c>
      <c r="C1058" s="28" t="s">
        <v>1115</v>
      </c>
      <c r="D1058" s="27" t="s">
        <v>493</v>
      </c>
      <c r="E1058" s="28" cm="1">
        <f ca="1" t="array" ref="E1058">SUMPRODUCT(--ISNUMBER(SEARCH(MID(C1058,ROW(INDIRECT("1:"&amp;LEN(C1058))),1),全球排名!D1056)))</f>
        <v>17</v>
      </c>
      <c r="F1058" s="29" t="s">
        <v>11632</v>
      </c>
      <c r="G1058" s="29" t="s">
        <v>11633</v>
      </c>
      <c r="H1058" s="30" t="s">
        <v>11571</v>
      </c>
      <c r="I1058" s="30" t="s">
        <v>11572</v>
      </c>
      <c r="J1058" s="30" t="s">
        <v>11568</v>
      </c>
      <c r="K1058" s="30">
        <v>2</v>
      </c>
      <c r="L1058" s="30" t="s">
        <v>11573</v>
      </c>
      <c r="M1058" s="38">
        <v>4.9</v>
      </c>
      <c r="N1058" s="3" t="s">
        <v>11949</v>
      </c>
      <c r="O1058" s="38">
        <v>6.8</v>
      </c>
      <c r="P1058" s="3" t="s">
        <v>11949</v>
      </c>
      <c r="Q1058" s="38">
        <v>16.8</v>
      </c>
      <c r="R1058" s="3" t="s">
        <v>11619</v>
      </c>
      <c r="S1058" s="38">
        <v>20.5</v>
      </c>
      <c r="T1058" s="3" t="s">
        <v>12249</v>
      </c>
      <c r="U1058" s="38" t="s">
        <v>10137</v>
      </c>
      <c r="V1058" s="3" t="s">
        <v>10137</v>
      </c>
      <c r="W1058" s="38" t="s">
        <v>10137</v>
      </c>
      <c r="X1058" s="3" t="s">
        <v>10137</v>
      </c>
      <c r="Y1058" s="38">
        <v>5.8</v>
      </c>
      <c r="Z1058" s="3" t="s">
        <v>11619</v>
      </c>
      <c r="AA1058" s="3">
        <v>5.3</v>
      </c>
      <c r="AB1058" s="3" t="s">
        <v>11619</v>
      </c>
      <c r="AC1058" s="3">
        <v>1.2</v>
      </c>
      <c r="AD1058" s="3" t="s">
        <v>11619</v>
      </c>
      <c r="AE1058" s="44" t="s">
        <v>12595</v>
      </c>
    </row>
    <row r="1059" customHeight="1" spans="1:31">
      <c r="A1059" s="26" t="s">
        <v>12526</v>
      </c>
      <c r="B1059" s="27" t="s">
        <v>493</v>
      </c>
      <c r="C1059" s="28" t="s">
        <v>492</v>
      </c>
      <c r="D1059" s="27" t="s">
        <v>493</v>
      </c>
      <c r="E1059" s="28" cm="1">
        <f ca="1" t="array" ref="E1059">SUMPRODUCT(--ISNUMBER(SEARCH(MID(C1059,ROW(INDIRECT("1:"&amp;LEN(C1059))),1),全球排名!D1057)))</f>
        <v>16</v>
      </c>
      <c r="F1059" s="29" t="s">
        <v>11663</v>
      </c>
      <c r="G1059" s="29" t="s">
        <v>106</v>
      </c>
      <c r="H1059" s="30" t="s">
        <v>11567</v>
      </c>
      <c r="I1059" s="30" t="s">
        <v>11572</v>
      </c>
      <c r="J1059" s="30" t="s">
        <v>7220</v>
      </c>
      <c r="K1059" s="30">
        <v>4</v>
      </c>
      <c r="L1059" s="30" t="s">
        <v>11573</v>
      </c>
      <c r="M1059" s="38">
        <v>6.1</v>
      </c>
      <c r="N1059" s="3" t="s">
        <v>11949</v>
      </c>
      <c r="O1059" s="38">
        <v>2.9</v>
      </c>
      <c r="P1059" s="3" t="s">
        <v>11949</v>
      </c>
      <c r="Q1059" s="38">
        <v>65.8</v>
      </c>
      <c r="R1059" s="3" t="s">
        <v>2072</v>
      </c>
      <c r="S1059" s="38">
        <v>3.9</v>
      </c>
      <c r="T1059" s="3" t="s">
        <v>11619</v>
      </c>
      <c r="U1059" s="38">
        <v>4</v>
      </c>
      <c r="V1059" s="3" t="s">
        <v>11619</v>
      </c>
      <c r="W1059" s="38">
        <v>3</v>
      </c>
      <c r="X1059" s="3" t="s">
        <v>11619</v>
      </c>
      <c r="Y1059" s="38">
        <v>1.8</v>
      </c>
      <c r="Z1059" s="3" t="s">
        <v>11619</v>
      </c>
      <c r="AA1059" s="3">
        <v>7.2</v>
      </c>
      <c r="AB1059" s="3" t="s">
        <v>11619</v>
      </c>
      <c r="AC1059" s="3">
        <v>1.3</v>
      </c>
      <c r="AD1059" s="3" t="s">
        <v>11619</v>
      </c>
      <c r="AE1059" s="44" t="s">
        <v>12595</v>
      </c>
    </row>
    <row r="1060" customHeight="1" spans="1:31">
      <c r="A1060" s="26" t="s">
        <v>493</v>
      </c>
      <c r="B1060" s="27" t="s">
        <v>493</v>
      </c>
      <c r="C1060" s="28" t="s">
        <v>1148</v>
      </c>
      <c r="D1060" s="27" t="s">
        <v>493</v>
      </c>
      <c r="E1060" s="28" cm="1">
        <f ca="1" t="array" ref="E1060">SUMPRODUCT(--ISNUMBER(SEARCH(MID(C1060,ROW(INDIRECT("1:"&amp;LEN(C1060))),1),全球排名!D1058)))</f>
        <v>25</v>
      </c>
      <c r="F1060" s="29" t="s">
        <v>11705</v>
      </c>
      <c r="G1060" s="29" t="s">
        <v>385</v>
      </c>
      <c r="H1060" s="30" t="s">
        <v>11571</v>
      </c>
      <c r="I1060" s="30" t="s">
        <v>11572</v>
      </c>
      <c r="J1060" s="30" t="s">
        <v>7220</v>
      </c>
      <c r="K1060" s="30">
        <v>2</v>
      </c>
      <c r="L1060" s="30" t="s">
        <v>11573</v>
      </c>
      <c r="M1060" s="38">
        <v>5.8</v>
      </c>
      <c r="N1060" s="3" t="s">
        <v>11949</v>
      </c>
      <c r="O1060" s="38">
        <v>5.4</v>
      </c>
      <c r="P1060" s="3" t="s">
        <v>11949</v>
      </c>
      <c r="Q1060" s="38">
        <v>20</v>
      </c>
      <c r="R1060" s="3" t="s">
        <v>12001</v>
      </c>
      <c r="S1060" s="38">
        <v>8.9</v>
      </c>
      <c r="T1060" s="3" t="s">
        <v>11619</v>
      </c>
      <c r="U1060" s="38">
        <v>4</v>
      </c>
      <c r="V1060" s="3" t="s">
        <v>11619</v>
      </c>
      <c r="W1060" s="38">
        <v>2.5</v>
      </c>
      <c r="X1060" s="3" t="s">
        <v>11619</v>
      </c>
      <c r="Y1060" s="38">
        <v>1.7</v>
      </c>
      <c r="Z1060" s="3" t="s">
        <v>11619</v>
      </c>
      <c r="AA1060" s="3">
        <v>6</v>
      </c>
      <c r="AB1060" s="3" t="s">
        <v>11619</v>
      </c>
      <c r="AC1060" s="3">
        <v>17.6</v>
      </c>
      <c r="AD1060" s="3" t="s">
        <v>12072</v>
      </c>
      <c r="AE1060" s="44" t="s">
        <v>12595</v>
      </c>
    </row>
    <row r="1061" customHeight="1" spans="1:31">
      <c r="A1061" s="26" t="s">
        <v>493</v>
      </c>
      <c r="B1061" s="27" t="s">
        <v>493</v>
      </c>
      <c r="C1061" s="28" t="s">
        <v>12785</v>
      </c>
      <c r="D1061" s="27" t="s">
        <v>493</v>
      </c>
      <c r="E1061" s="28" cm="1">
        <f ca="1" t="array" ref="E1061">SUMPRODUCT(--ISNUMBER(SEARCH(MID(C1061,ROW(INDIRECT("1:"&amp;LEN(C1061))),1),全球排名!D1059)))</f>
        <v>58</v>
      </c>
      <c r="F1061" s="29" t="s">
        <v>12205</v>
      </c>
      <c r="G1061" s="29" t="s">
        <v>657</v>
      </c>
      <c r="H1061" s="30" t="s">
        <v>11567</v>
      </c>
      <c r="I1061" s="30" t="s">
        <v>11720</v>
      </c>
      <c r="J1061" s="30" t="s">
        <v>10137</v>
      </c>
      <c r="K1061" s="30">
        <v>4</v>
      </c>
      <c r="L1061" s="30" t="s">
        <v>11573</v>
      </c>
      <c r="M1061" s="38">
        <v>6.5</v>
      </c>
      <c r="N1061" s="3" t="s">
        <v>11949</v>
      </c>
      <c r="O1061" s="38">
        <v>6.7</v>
      </c>
      <c r="P1061" s="3" t="s">
        <v>11949</v>
      </c>
      <c r="Q1061" s="38">
        <v>35.5</v>
      </c>
      <c r="R1061" s="3" t="s">
        <v>12209</v>
      </c>
      <c r="S1061" s="38">
        <v>1</v>
      </c>
      <c r="T1061" s="3" t="s">
        <v>11619</v>
      </c>
      <c r="U1061" s="38">
        <v>6.7</v>
      </c>
      <c r="V1061" s="3" t="s">
        <v>11619</v>
      </c>
      <c r="W1061" s="38">
        <v>4.4</v>
      </c>
      <c r="X1061" s="3" t="s">
        <v>11619</v>
      </c>
      <c r="Y1061" s="38">
        <v>1</v>
      </c>
      <c r="Z1061" s="3" t="s">
        <v>11619</v>
      </c>
      <c r="AA1061" s="3">
        <v>12.1</v>
      </c>
      <c r="AB1061" s="3" t="s">
        <v>11619</v>
      </c>
      <c r="AC1061" s="3">
        <v>1.8</v>
      </c>
      <c r="AD1061" s="3" t="s">
        <v>11619</v>
      </c>
      <c r="AE1061" s="44" t="s">
        <v>12595</v>
      </c>
    </row>
    <row r="1062" customHeight="1" spans="1:31">
      <c r="A1062" s="26" t="s">
        <v>12533</v>
      </c>
      <c r="B1062" s="27" t="s">
        <v>493</v>
      </c>
      <c r="C1062" s="28" t="s">
        <v>12786</v>
      </c>
      <c r="D1062" s="27" t="s">
        <v>493</v>
      </c>
      <c r="E1062" s="28" cm="1">
        <f ca="1" t="array" ref="E1062">SUMPRODUCT(--ISNUMBER(SEARCH(MID(C1062,ROW(INDIRECT("1:"&amp;LEN(C1062))),1),全球排名!D1060)))</f>
        <v>29</v>
      </c>
      <c r="F1062" s="29" t="s">
        <v>12205</v>
      </c>
      <c r="G1062" s="29" t="s">
        <v>657</v>
      </c>
      <c r="H1062" s="30" t="s">
        <v>11624</v>
      </c>
      <c r="I1062" s="30" t="s">
        <v>11587</v>
      </c>
      <c r="J1062" s="30" t="s">
        <v>11568</v>
      </c>
      <c r="K1062" s="30">
        <v>2</v>
      </c>
      <c r="L1062" s="30" t="s">
        <v>11573</v>
      </c>
      <c r="M1062" s="38">
        <v>13.1</v>
      </c>
      <c r="N1062" s="3" t="s">
        <v>11949</v>
      </c>
      <c r="O1062" s="38">
        <v>22.6</v>
      </c>
      <c r="P1062" s="3" t="s">
        <v>11803</v>
      </c>
      <c r="Q1062" s="38">
        <v>20</v>
      </c>
      <c r="R1062" s="3" t="s">
        <v>12293</v>
      </c>
      <c r="S1062" s="38">
        <v>1.4</v>
      </c>
      <c r="T1062" s="3" t="s">
        <v>11619</v>
      </c>
      <c r="U1062" s="38">
        <v>5.3</v>
      </c>
      <c r="V1062" s="3" t="s">
        <v>11619</v>
      </c>
      <c r="W1062" s="38">
        <v>2.1</v>
      </c>
      <c r="X1062" s="3" t="s">
        <v>11619</v>
      </c>
      <c r="Y1062" s="38">
        <v>1</v>
      </c>
      <c r="Z1062" s="3" t="s">
        <v>11619</v>
      </c>
      <c r="AA1062" s="3">
        <v>12.2</v>
      </c>
      <c r="AB1062" s="3" t="s">
        <v>11619</v>
      </c>
      <c r="AC1062" s="3">
        <v>1</v>
      </c>
      <c r="AD1062" s="3" t="s">
        <v>11619</v>
      </c>
      <c r="AE1062" s="44" t="s">
        <v>12595</v>
      </c>
    </row>
    <row r="1063" customHeight="1" spans="1:31">
      <c r="A1063" s="26" t="s">
        <v>493</v>
      </c>
      <c r="B1063" s="27" t="s">
        <v>493</v>
      </c>
      <c r="C1063" s="28" t="s">
        <v>6917</v>
      </c>
      <c r="D1063" s="27" t="s">
        <v>493</v>
      </c>
      <c r="E1063" s="28" cm="1">
        <f ca="1" t="array" ref="E1063">SUMPRODUCT(--ISNUMBER(SEARCH(MID(C1063,ROW(INDIRECT("1:"&amp;LEN(C1063))),1),全球排名!D1061)))</f>
        <v>45</v>
      </c>
      <c r="F1063" s="29" t="s">
        <v>11863</v>
      </c>
      <c r="G1063" s="29" t="s">
        <v>373</v>
      </c>
      <c r="H1063" s="30" t="s">
        <v>11571</v>
      </c>
      <c r="I1063" s="30" t="s">
        <v>11587</v>
      </c>
      <c r="J1063" s="30" t="s">
        <v>11568</v>
      </c>
      <c r="K1063" s="30">
        <v>5</v>
      </c>
      <c r="L1063" s="30" t="s">
        <v>11573</v>
      </c>
      <c r="M1063" s="38">
        <v>5</v>
      </c>
      <c r="N1063" s="3" t="s">
        <v>11949</v>
      </c>
      <c r="O1063" s="38">
        <v>3.6</v>
      </c>
      <c r="P1063" s="3" t="s">
        <v>11949</v>
      </c>
      <c r="Q1063" s="38">
        <v>23.1</v>
      </c>
      <c r="R1063" s="3" t="s">
        <v>12034</v>
      </c>
      <c r="S1063" s="38">
        <v>1.4</v>
      </c>
      <c r="T1063" s="3" t="s">
        <v>11619</v>
      </c>
      <c r="U1063" s="38">
        <v>2.5</v>
      </c>
      <c r="V1063" s="3" t="s">
        <v>11619</v>
      </c>
      <c r="W1063" s="38">
        <v>44</v>
      </c>
      <c r="X1063" s="3" t="s">
        <v>12150</v>
      </c>
      <c r="Y1063" s="38">
        <v>1</v>
      </c>
      <c r="Z1063" s="3" t="s">
        <v>11619</v>
      </c>
      <c r="AA1063" s="3">
        <v>7.8</v>
      </c>
      <c r="AB1063" s="3" t="s">
        <v>11619</v>
      </c>
      <c r="AC1063" s="3">
        <v>1</v>
      </c>
      <c r="AD1063" s="3" t="s">
        <v>11619</v>
      </c>
      <c r="AE1063" s="44" t="s">
        <v>12595</v>
      </c>
    </row>
    <row r="1064" customHeight="1" spans="1:31">
      <c r="A1064" s="26" t="s">
        <v>493</v>
      </c>
      <c r="B1064" s="27" t="s">
        <v>493</v>
      </c>
      <c r="C1064" s="28" t="s">
        <v>9052</v>
      </c>
      <c r="D1064" s="27" t="s">
        <v>493</v>
      </c>
      <c r="E1064" s="28" cm="1">
        <f ca="1" t="array" ref="E1064">SUMPRODUCT(--ISNUMBER(SEARCH(MID(C1064,ROW(INDIRECT("1:"&amp;LEN(C1064))),1),全球排名!D1062)))</f>
        <v>19</v>
      </c>
      <c r="F1064" s="29" t="s">
        <v>11566</v>
      </c>
      <c r="G1064" s="29" t="s">
        <v>40</v>
      </c>
      <c r="H1064" s="30" t="s">
        <v>11571</v>
      </c>
      <c r="I1064" s="30" t="s">
        <v>7183</v>
      </c>
      <c r="J1064" s="30" t="s">
        <v>11568</v>
      </c>
      <c r="K1064" s="30">
        <v>5</v>
      </c>
      <c r="L1064" s="30" t="s">
        <v>11573</v>
      </c>
      <c r="M1064" s="38">
        <v>5.9</v>
      </c>
      <c r="N1064" s="3" t="s">
        <v>11949</v>
      </c>
      <c r="O1064" s="38">
        <v>4.1</v>
      </c>
      <c r="P1064" s="3" t="s">
        <v>11949</v>
      </c>
      <c r="Q1064" s="38">
        <v>6.6</v>
      </c>
      <c r="R1064" s="3" t="s">
        <v>11619</v>
      </c>
      <c r="S1064" s="38">
        <v>15.1</v>
      </c>
      <c r="T1064" s="3" t="s">
        <v>12130</v>
      </c>
      <c r="U1064" s="38">
        <v>27.2</v>
      </c>
      <c r="V1064" s="3" t="s">
        <v>11925</v>
      </c>
      <c r="W1064" s="38">
        <v>4.8</v>
      </c>
      <c r="X1064" s="3" t="s">
        <v>11619</v>
      </c>
      <c r="Y1064" s="38">
        <v>7.5</v>
      </c>
      <c r="Z1064" s="3" t="s">
        <v>11619</v>
      </c>
      <c r="AA1064" s="3">
        <v>10.4</v>
      </c>
      <c r="AB1064" s="3" t="s">
        <v>11619</v>
      </c>
      <c r="AC1064" s="3">
        <v>4.4</v>
      </c>
      <c r="AD1064" s="3" t="s">
        <v>11619</v>
      </c>
      <c r="AE1064" s="44" t="s">
        <v>12595</v>
      </c>
    </row>
    <row r="1065" customHeight="1" spans="1:31">
      <c r="A1065" s="26" t="s">
        <v>493</v>
      </c>
      <c r="B1065" s="27" t="s">
        <v>493</v>
      </c>
      <c r="C1065" s="28" t="s">
        <v>12787</v>
      </c>
      <c r="D1065" s="27" t="s">
        <v>493</v>
      </c>
      <c r="E1065" s="28" cm="1">
        <f ca="1" t="array" ref="E1065">SUMPRODUCT(--ISNUMBER(SEARCH(MID(C1065,ROW(INDIRECT("1:"&amp;LEN(C1065))),1),全球排名!D1063)))</f>
        <v>15</v>
      </c>
      <c r="F1065" s="29" t="s">
        <v>11705</v>
      </c>
      <c r="G1065" s="29" t="s">
        <v>385</v>
      </c>
      <c r="H1065" s="30" t="s">
        <v>11571</v>
      </c>
      <c r="I1065" s="30" t="s">
        <v>7183</v>
      </c>
      <c r="J1065" s="30" t="s">
        <v>7220</v>
      </c>
      <c r="K1065" s="30">
        <v>4</v>
      </c>
      <c r="L1065" s="30" t="s">
        <v>12288</v>
      </c>
      <c r="M1065" s="38">
        <v>5.2</v>
      </c>
      <c r="N1065" s="3" t="s">
        <v>11949</v>
      </c>
      <c r="O1065" s="38">
        <v>4</v>
      </c>
      <c r="P1065" s="3" t="s">
        <v>11949</v>
      </c>
      <c r="Q1065" s="38">
        <v>28.8</v>
      </c>
      <c r="R1065" s="3" t="s">
        <v>12351</v>
      </c>
      <c r="S1065" s="38">
        <v>3.5</v>
      </c>
      <c r="T1065" s="3" t="s">
        <v>11619</v>
      </c>
      <c r="U1065" s="38">
        <v>5.5</v>
      </c>
      <c r="V1065" s="3" t="s">
        <v>11619</v>
      </c>
      <c r="W1065" s="38">
        <v>21</v>
      </c>
      <c r="X1065" s="3" t="s">
        <v>12351</v>
      </c>
      <c r="Y1065" s="38">
        <v>1</v>
      </c>
      <c r="Z1065" s="3" t="s">
        <v>11619</v>
      </c>
      <c r="AA1065" s="3">
        <v>6.5</v>
      </c>
      <c r="AB1065" s="3" t="s">
        <v>11619</v>
      </c>
      <c r="AC1065" s="3">
        <v>1</v>
      </c>
      <c r="AD1065" s="3" t="s">
        <v>11619</v>
      </c>
      <c r="AE1065" s="44" t="s">
        <v>12595</v>
      </c>
    </row>
    <row r="1066" customHeight="1" spans="1:31">
      <c r="A1066" s="26" t="s">
        <v>493</v>
      </c>
      <c r="B1066" s="27" t="s">
        <v>493</v>
      </c>
      <c r="C1066" s="28" t="s">
        <v>6091</v>
      </c>
      <c r="D1066" s="27" t="s">
        <v>493</v>
      </c>
      <c r="E1066" s="28" cm="1">
        <f ca="1" t="array" ref="E1066">SUMPRODUCT(--ISNUMBER(SEARCH(MID(C1066,ROW(INDIRECT("1:"&amp;LEN(C1066))),1),全球排名!D1064)))</f>
        <v>25</v>
      </c>
      <c r="F1066" s="29" t="s">
        <v>11663</v>
      </c>
      <c r="G1066" s="29" t="s">
        <v>106</v>
      </c>
      <c r="H1066" s="30" t="s">
        <v>11624</v>
      </c>
      <c r="I1066" s="30" t="s">
        <v>11587</v>
      </c>
      <c r="J1066" s="30" t="s">
        <v>11568</v>
      </c>
      <c r="K1066" s="30">
        <v>4</v>
      </c>
      <c r="L1066" s="30" t="s">
        <v>11573</v>
      </c>
      <c r="M1066" s="38">
        <v>6.4</v>
      </c>
      <c r="N1066" s="3" t="s">
        <v>11949</v>
      </c>
      <c r="O1066" s="38">
        <v>4</v>
      </c>
      <c r="P1066" s="3" t="s">
        <v>11949</v>
      </c>
      <c r="Q1066" s="38">
        <v>16.2</v>
      </c>
      <c r="R1066" s="3" t="s">
        <v>11619</v>
      </c>
      <c r="S1066" s="38">
        <v>12.9</v>
      </c>
      <c r="T1066" s="3" t="s">
        <v>12140</v>
      </c>
      <c r="U1066" s="38">
        <v>11</v>
      </c>
      <c r="V1066" s="3" t="s">
        <v>11619</v>
      </c>
      <c r="W1066" s="38">
        <v>7.9</v>
      </c>
      <c r="X1066" s="3" t="s">
        <v>11619</v>
      </c>
      <c r="Y1066" s="38">
        <v>1</v>
      </c>
      <c r="Z1066" s="3" t="s">
        <v>11619</v>
      </c>
      <c r="AA1066" s="3">
        <v>7.8</v>
      </c>
      <c r="AB1066" s="3" t="s">
        <v>11619</v>
      </c>
      <c r="AC1066" s="3">
        <v>1.1</v>
      </c>
      <c r="AD1066" s="3" t="s">
        <v>11619</v>
      </c>
      <c r="AE1066" s="44" t="s">
        <v>12595</v>
      </c>
    </row>
    <row r="1067" customHeight="1" spans="1:31">
      <c r="A1067" s="26" t="s">
        <v>493</v>
      </c>
      <c r="B1067" s="27" t="s">
        <v>493</v>
      </c>
      <c r="C1067" s="28" t="s">
        <v>3475</v>
      </c>
      <c r="D1067" s="27" t="s">
        <v>493</v>
      </c>
      <c r="E1067" s="28" cm="1">
        <f ca="1" t="array" ref="E1067">SUMPRODUCT(--ISNUMBER(SEARCH(MID(C1067,ROW(INDIRECT("1:"&amp;LEN(C1067))),1),全球排名!D1065)))</f>
        <v>25</v>
      </c>
      <c r="F1067" s="29" t="s">
        <v>11663</v>
      </c>
      <c r="G1067" s="29" t="s">
        <v>106</v>
      </c>
      <c r="H1067" s="30" t="s">
        <v>11567</v>
      </c>
      <c r="I1067" s="30" t="s">
        <v>11587</v>
      </c>
      <c r="J1067" s="30" t="s">
        <v>11568</v>
      </c>
      <c r="K1067" s="30">
        <v>5</v>
      </c>
      <c r="L1067" s="30" t="s">
        <v>11573</v>
      </c>
      <c r="M1067" s="38">
        <v>4.7</v>
      </c>
      <c r="N1067" s="3" t="s">
        <v>11949</v>
      </c>
      <c r="O1067" s="38">
        <v>5.4</v>
      </c>
      <c r="P1067" s="3" t="s">
        <v>11949</v>
      </c>
      <c r="Q1067" s="38">
        <v>11.3</v>
      </c>
      <c r="R1067" s="3" t="s">
        <v>11619</v>
      </c>
      <c r="S1067" s="38">
        <v>23</v>
      </c>
      <c r="T1067" s="3" t="s">
        <v>12335</v>
      </c>
      <c r="U1067" s="38">
        <v>9</v>
      </c>
      <c r="V1067" s="3" t="s">
        <v>11619</v>
      </c>
      <c r="W1067" s="38">
        <v>4.6</v>
      </c>
      <c r="X1067" s="3" t="s">
        <v>11619</v>
      </c>
      <c r="Y1067" s="38">
        <v>1.1</v>
      </c>
      <c r="Z1067" s="3" t="s">
        <v>11619</v>
      </c>
      <c r="AA1067" s="3">
        <v>8</v>
      </c>
      <c r="AB1067" s="3" t="s">
        <v>11619</v>
      </c>
      <c r="AC1067" s="3">
        <v>1</v>
      </c>
      <c r="AD1067" s="3" t="s">
        <v>11619</v>
      </c>
      <c r="AE1067" s="44" t="s">
        <v>12595</v>
      </c>
    </row>
    <row r="1068" customHeight="1" spans="1:31">
      <c r="A1068" s="26" t="s">
        <v>493</v>
      </c>
      <c r="B1068" s="27" t="s">
        <v>493</v>
      </c>
      <c r="C1068" s="28" t="s">
        <v>1224</v>
      </c>
      <c r="D1068" s="27" t="s">
        <v>493</v>
      </c>
      <c r="E1068" s="28" cm="1">
        <f ca="1" t="array" ref="E1068">SUMPRODUCT(--ISNUMBER(SEARCH(MID(C1068,ROW(INDIRECT("1:"&amp;LEN(C1068))),1),全球排名!D1066)))</f>
        <v>19</v>
      </c>
      <c r="F1068" s="29" t="s">
        <v>11570</v>
      </c>
      <c r="G1068" s="29" t="s">
        <v>36</v>
      </c>
      <c r="H1068" s="30" t="s">
        <v>11571</v>
      </c>
      <c r="I1068" s="30" t="s">
        <v>7183</v>
      </c>
      <c r="J1068" s="30" t="s">
        <v>7220</v>
      </c>
      <c r="K1068" s="30">
        <v>3</v>
      </c>
      <c r="L1068" s="30" t="s">
        <v>11573</v>
      </c>
      <c r="M1068" s="38">
        <v>4.4</v>
      </c>
      <c r="N1068" s="3" t="s">
        <v>11949</v>
      </c>
      <c r="O1068" s="38">
        <v>8</v>
      </c>
      <c r="P1068" s="3" t="s">
        <v>11949</v>
      </c>
      <c r="Q1068" s="38">
        <v>4.4</v>
      </c>
      <c r="R1068" s="3" t="s">
        <v>11619</v>
      </c>
      <c r="S1068" s="38">
        <v>8.1</v>
      </c>
      <c r="T1068" s="3" t="s">
        <v>11619</v>
      </c>
      <c r="U1068" s="38">
        <v>35.2</v>
      </c>
      <c r="V1068" s="3" t="s">
        <v>12225</v>
      </c>
      <c r="W1068" s="38">
        <v>18</v>
      </c>
      <c r="X1068" s="3" t="s">
        <v>12068</v>
      </c>
      <c r="Y1068" s="38">
        <v>2.2</v>
      </c>
      <c r="Z1068" s="3" t="s">
        <v>11619</v>
      </c>
      <c r="AA1068" s="3">
        <v>11.5</v>
      </c>
      <c r="AB1068" s="3" t="s">
        <v>11619</v>
      </c>
      <c r="AC1068" s="3">
        <v>1.6</v>
      </c>
      <c r="AD1068" s="3" t="s">
        <v>11619</v>
      </c>
      <c r="AE1068" s="44" t="s">
        <v>12595</v>
      </c>
    </row>
    <row r="1069" customHeight="1" spans="1:31">
      <c r="A1069" s="26" t="s">
        <v>12562</v>
      </c>
      <c r="B1069" s="27" t="s">
        <v>493</v>
      </c>
      <c r="C1069" s="28" t="s">
        <v>6746</v>
      </c>
      <c r="D1069" s="27" t="s">
        <v>493</v>
      </c>
      <c r="E1069" s="28" cm="1">
        <f ca="1" t="array" ref="E1069">SUMPRODUCT(--ISNUMBER(SEARCH(MID(C1069,ROW(INDIRECT("1:"&amp;LEN(C1069))),1),全球排名!D1067)))</f>
        <v>19</v>
      </c>
      <c r="F1069" s="29" t="s">
        <v>11863</v>
      </c>
      <c r="G1069" s="29" t="s">
        <v>373</v>
      </c>
      <c r="H1069" s="30" t="s">
        <v>11571</v>
      </c>
      <c r="I1069" s="30" t="s">
        <v>11587</v>
      </c>
      <c r="J1069" s="30" t="s">
        <v>11568</v>
      </c>
      <c r="K1069" s="30">
        <v>5</v>
      </c>
      <c r="L1069" s="30" t="s">
        <v>11573</v>
      </c>
      <c r="M1069" s="38">
        <v>8.8</v>
      </c>
      <c r="N1069" s="3" t="s">
        <v>11949</v>
      </c>
      <c r="O1069" s="38">
        <v>3.7</v>
      </c>
      <c r="P1069" s="3" t="s">
        <v>11949</v>
      </c>
      <c r="Q1069" s="38">
        <v>45.9</v>
      </c>
      <c r="R1069" s="3" t="s">
        <v>11908</v>
      </c>
      <c r="S1069" s="38">
        <v>2.1</v>
      </c>
      <c r="T1069" s="3" t="s">
        <v>11619</v>
      </c>
      <c r="U1069" s="38">
        <v>2.2</v>
      </c>
      <c r="V1069" s="3" t="s">
        <v>11619</v>
      </c>
      <c r="W1069" s="38">
        <v>21.9</v>
      </c>
      <c r="X1069" s="3" t="s">
        <v>12467</v>
      </c>
      <c r="Y1069" s="38">
        <v>1.3</v>
      </c>
      <c r="Z1069" s="3" t="s">
        <v>11619</v>
      </c>
      <c r="AA1069" s="3">
        <v>8.5</v>
      </c>
      <c r="AB1069" s="3" t="s">
        <v>11619</v>
      </c>
      <c r="AC1069" s="3">
        <v>5.9</v>
      </c>
      <c r="AD1069" s="3" t="s">
        <v>11619</v>
      </c>
      <c r="AE1069" s="44" t="s">
        <v>12595</v>
      </c>
    </row>
    <row r="1070" customHeight="1" spans="1:31">
      <c r="A1070" s="26" t="s">
        <v>12533</v>
      </c>
      <c r="B1070" s="27" t="s">
        <v>493</v>
      </c>
      <c r="C1070" s="28" t="s">
        <v>507</v>
      </c>
      <c r="D1070" s="27" t="s">
        <v>493</v>
      </c>
      <c r="E1070" s="28" cm="1">
        <f ca="1" t="array" ref="E1070">SUMPRODUCT(--ISNUMBER(SEARCH(MID(C1070,ROW(INDIRECT("1:"&amp;LEN(C1070))),1),全球排名!D1068)))</f>
        <v>26</v>
      </c>
      <c r="F1070" s="29" t="s">
        <v>12260</v>
      </c>
      <c r="G1070" s="29" t="s">
        <v>461</v>
      </c>
      <c r="H1070" s="30" t="s">
        <v>11567</v>
      </c>
      <c r="I1070" s="30" t="s">
        <v>7183</v>
      </c>
      <c r="J1070" s="30" t="s">
        <v>11568</v>
      </c>
      <c r="K1070" s="30">
        <v>4</v>
      </c>
      <c r="L1070" s="30" t="s">
        <v>11573</v>
      </c>
      <c r="M1070" s="38">
        <v>5.4</v>
      </c>
      <c r="N1070" s="3" t="s">
        <v>11949</v>
      </c>
      <c r="O1070" s="38">
        <v>3.7</v>
      </c>
      <c r="P1070" s="3" t="s">
        <v>11949</v>
      </c>
      <c r="Q1070" s="38">
        <v>42.4</v>
      </c>
      <c r="R1070" s="3" t="s">
        <v>12010</v>
      </c>
      <c r="S1070" s="38">
        <v>8.3</v>
      </c>
      <c r="T1070" s="3" t="s">
        <v>11619</v>
      </c>
      <c r="U1070" s="38">
        <v>4.2</v>
      </c>
      <c r="V1070" s="3" t="s">
        <v>11619</v>
      </c>
      <c r="W1070" s="38">
        <v>3.5</v>
      </c>
      <c r="X1070" s="3" t="s">
        <v>11619</v>
      </c>
      <c r="Y1070" s="38">
        <v>7.8</v>
      </c>
      <c r="Z1070" s="3" t="s">
        <v>11619</v>
      </c>
      <c r="AA1070" s="3">
        <v>8.4</v>
      </c>
      <c r="AB1070" s="3" t="s">
        <v>11619</v>
      </c>
      <c r="AC1070" s="3">
        <v>3.9</v>
      </c>
      <c r="AD1070" s="3" t="s">
        <v>11619</v>
      </c>
      <c r="AE1070" s="44" t="s">
        <v>12595</v>
      </c>
    </row>
    <row r="1071" customHeight="1" spans="1:31">
      <c r="A1071" s="26" t="s">
        <v>447</v>
      </c>
      <c r="B1071" s="27" t="s">
        <v>493</v>
      </c>
      <c r="C1071" s="28" t="s">
        <v>1262</v>
      </c>
      <c r="D1071" s="27" t="s">
        <v>493</v>
      </c>
      <c r="E1071" s="28" cm="1">
        <f ca="1" t="array" ref="E1071">SUMPRODUCT(--ISNUMBER(SEARCH(MID(C1071,ROW(INDIRECT("1:"&amp;LEN(C1071))),1),全球排名!D1069)))</f>
        <v>17</v>
      </c>
      <c r="F1071" s="29" t="s">
        <v>12414</v>
      </c>
      <c r="G1071" s="29" t="s">
        <v>624</v>
      </c>
      <c r="H1071" s="30" t="s">
        <v>11592</v>
      </c>
      <c r="I1071" s="30" t="s">
        <v>11572</v>
      </c>
      <c r="J1071" s="30" t="s">
        <v>7220</v>
      </c>
      <c r="K1071" s="30">
        <v>4</v>
      </c>
      <c r="L1071" s="30" t="s">
        <v>11573</v>
      </c>
      <c r="M1071" s="38">
        <v>12.9</v>
      </c>
      <c r="N1071" s="3" t="s">
        <v>11949</v>
      </c>
      <c r="O1071" s="38">
        <v>8.1</v>
      </c>
      <c r="P1071" s="3" t="s">
        <v>11949</v>
      </c>
      <c r="Q1071" s="38">
        <v>3.2</v>
      </c>
      <c r="R1071" s="3" t="s">
        <v>11619</v>
      </c>
      <c r="S1071" s="38">
        <v>2.4</v>
      </c>
      <c r="T1071" s="3" t="s">
        <v>11619</v>
      </c>
      <c r="U1071" s="38">
        <v>5.8</v>
      </c>
      <c r="V1071" s="3" t="s">
        <v>11619</v>
      </c>
      <c r="W1071" s="38">
        <v>4.1</v>
      </c>
      <c r="X1071" s="3" t="s">
        <v>11619</v>
      </c>
      <c r="Y1071" s="38">
        <v>33.5</v>
      </c>
      <c r="Z1071" s="3" t="s">
        <v>11726</v>
      </c>
      <c r="AA1071" s="3">
        <v>9.6</v>
      </c>
      <c r="AB1071" s="3" t="s">
        <v>11619</v>
      </c>
      <c r="AC1071" s="3">
        <v>19.9</v>
      </c>
      <c r="AD1071" s="3" t="s">
        <v>12233</v>
      </c>
      <c r="AE1071" s="44" t="s">
        <v>12595</v>
      </c>
    </row>
    <row r="1072" customHeight="1" spans="1:31">
      <c r="A1072" s="26" t="s">
        <v>447</v>
      </c>
      <c r="B1072" s="27" t="s">
        <v>493</v>
      </c>
      <c r="C1072" s="28" t="s">
        <v>512</v>
      </c>
      <c r="D1072" s="27" t="s">
        <v>493</v>
      </c>
      <c r="E1072" s="28" cm="1">
        <f ca="1" t="array" ref="E1072">SUMPRODUCT(--ISNUMBER(SEARCH(MID(C1072,ROW(INDIRECT("1:"&amp;LEN(C1072))),1),全球排名!D1070)))</f>
        <v>14</v>
      </c>
      <c r="F1072" s="29" t="s">
        <v>11663</v>
      </c>
      <c r="G1072" s="29" t="s">
        <v>106</v>
      </c>
      <c r="H1072" s="30" t="s">
        <v>11592</v>
      </c>
      <c r="I1072" s="30" t="s">
        <v>7183</v>
      </c>
      <c r="J1072" s="30" t="s">
        <v>7220</v>
      </c>
      <c r="K1072" s="30">
        <v>5</v>
      </c>
      <c r="L1072" s="30" t="s">
        <v>12288</v>
      </c>
      <c r="M1072" s="38">
        <v>7.4</v>
      </c>
      <c r="N1072" s="3" t="s">
        <v>11949</v>
      </c>
      <c r="O1072" s="38">
        <v>24.5</v>
      </c>
      <c r="P1072" s="3" t="s">
        <v>11745</v>
      </c>
      <c r="Q1072" s="38">
        <v>4.9</v>
      </c>
      <c r="R1072" s="3" t="s">
        <v>11619</v>
      </c>
      <c r="S1072" s="38">
        <v>1.7</v>
      </c>
      <c r="T1072" s="3" t="s">
        <v>11619</v>
      </c>
      <c r="U1072" s="38">
        <v>10.1</v>
      </c>
      <c r="V1072" s="3" t="s">
        <v>11619</v>
      </c>
      <c r="W1072" s="38">
        <v>5.3</v>
      </c>
      <c r="X1072" s="3" t="s">
        <v>11619</v>
      </c>
      <c r="Y1072" s="38">
        <v>1.5</v>
      </c>
      <c r="Z1072" s="3" t="s">
        <v>11619</v>
      </c>
      <c r="AA1072" s="3">
        <v>16</v>
      </c>
      <c r="AB1072" s="3" t="s">
        <v>12389</v>
      </c>
      <c r="AC1072" s="3">
        <v>1.1</v>
      </c>
      <c r="AD1072" s="3" t="s">
        <v>11619</v>
      </c>
      <c r="AE1072" s="44" t="s">
        <v>12595</v>
      </c>
    </row>
    <row r="1073" customHeight="1" spans="1:31">
      <c r="A1073" s="26" t="s">
        <v>493</v>
      </c>
      <c r="B1073" s="27" t="s">
        <v>493</v>
      </c>
      <c r="C1073" s="28" t="s">
        <v>1289</v>
      </c>
      <c r="D1073" s="27" t="s">
        <v>493</v>
      </c>
      <c r="E1073" s="28" cm="1">
        <f ca="1" t="array" ref="E1073">SUMPRODUCT(--ISNUMBER(SEARCH(MID(C1073,ROW(INDIRECT("1:"&amp;LEN(C1073))),1),全球排名!D1071)))</f>
        <v>24</v>
      </c>
      <c r="F1073" s="29" t="s">
        <v>11566</v>
      </c>
      <c r="G1073" s="29" t="s">
        <v>40</v>
      </c>
      <c r="H1073" s="30" t="s">
        <v>11571</v>
      </c>
      <c r="I1073" s="30" t="s">
        <v>7183</v>
      </c>
      <c r="J1073" s="30" t="s">
        <v>11568</v>
      </c>
      <c r="K1073" s="30">
        <v>5</v>
      </c>
      <c r="L1073" s="30" t="s">
        <v>11573</v>
      </c>
      <c r="M1073" s="38">
        <v>6</v>
      </c>
      <c r="N1073" s="3" t="s">
        <v>11949</v>
      </c>
      <c r="O1073" s="38">
        <v>5.8</v>
      </c>
      <c r="P1073" s="3" t="s">
        <v>11949</v>
      </c>
      <c r="Q1073" s="38">
        <v>6.7</v>
      </c>
      <c r="R1073" s="3" t="s">
        <v>11619</v>
      </c>
      <c r="S1073" s="38">
        <v>18.4</v>
      </c>
      <c r="T1073" s="3" t="s">
        <v>11881</v>
      </c>
      <c r="U1073" s="38">
        <v>15.7</v>
      </c>
      <c r="V1073" s="3" t="s">
        <v>12361</v>
      </c>
      <c r="W1073" s="38">
        <v>3.2</v>
      </c>
      <c r="X1073" s="3" t="s">
        <v>11619</v>
      </c>
      <c r="Y1073" s="38">
        <v>9.2</v>
      </c>
      <c r="Z1073" s="3" t="s">
        <v>11861</v>
      </c>
      <c r="AA1073" s="3">
        <v>10.8</v>
      </c>
      <c r="AB1073" s="3" t="s">
        <v>11619</v>
      </c>
      <c r="AC1073" s="3">
        <v>11.7</v>
      </c>
      <c r="AD1073" s="3" t="s">
        <v>12486</v>
      </c>
      <c r="AE1073" s="44" t="s">
        <v>12595</v>
      </c>
    </row>
    <row r="1074" customHeight="1" spans="1:31">
      <c r="A1074" s="26" t="s">
        <v>493</v>
      </c>
      <c r="B1074" s="27" t="s">
        <v>493</v>
      </c>
      <c r="C1074" s="28" t="s">
        <v>12788</v>
      </c>
      <c r="D1074" s="27" t="s">
        <v>493</v>
      </c>
      <c r="E1074" s="28" cm="1">
        <f ca="1" t="array" ref="E1074">SUMPRODUCT(--ISNUMBER(SEARCH(MID(C1074,ROW(INDIRECT("1:"&amp;LEN(C1074))),1),全球排名!D1072)))</f>
        <v>19</v>
      </c>
      <c r="F1074" s="29" t="s">
        <v>11797</v>
      </c>
      <c r="G1074" s="29" t="s">
        <v>572</v>
      </c>
      <c r="H1074" s="30" t="s">
        <v>11567</v>
      </c>
      <c r="I1074" s="30" t="s">
        <v>11720</v>
      </c>
      <c r="J1074" s="30" t="s">
        <v>10137</v>
      </c>
      <c r="K1074" s="30">
        <v>3</v>
      </c>
      <c r="L1074" s="30" t="s">
        <v>12288</v>
      </c>
      <c r="M1074" s="38">
        <v>8.8</v>
      </c>
      <c r="N1074" s="3" t="s">
        <v>11949</v>
      </c>
      <c r="O1074" s="38">
        <v>17.6</v>
      </c>
      <c r="P1074" s="3" t="s">
        <v>12206</v>
      </c>
      <c r="Q1074" s="38">
        <v>11.6</v>
      </c>
      <c r="R1074" s="3" t="s">
        <v>11619</v>
      </c>
      <c r="S1074" s="38">
        <v>5.8</v>
      </c>
      <c r="T1074" s="3" t="s">
        <v>11619</v>
      </c>
      <c r="U1074" s="38">
        <v>16.3</v>
      </c>
      <c r="V1074" s="3" t="s">
        <v>12105</v>
      </c>
      <c r="W1074" s="38">
        <v>23.5</v>
      </c>
      <c r="X1074" s="3" t="s">
        <v>11974</v>
      </c>
      <c r="Y1074" s="38">
        <v>1.3</v>
      </c>
      <c r="Z1074" s="3" t="s">
        <v>11619</v>
      </c>
      <c r="AA1074" s="3">
        <v>9.1</v>
      </c>
      <c r="AB1074" s="3" t="s">
        <v>11619</v>
      </c>
      <c r="AC1074" s="3">
        <v>1.3</v>
      </c>
      <c r="AD1074" s="3" t="s">
        <v>11619</v>
      </c>
      <c r="AE1074" s="44" t="s">
        <v>12595</v>
      </c>
    </row>
    <row r="1075" customHeight="1" spans="1:31">
      <c r="A1075" s="26" t="s">
        <v>493</v>
      </c>
      <c r="B1075" s="27" t="s">
        <v>493</v>
      </c>
      <c r="C1075" s="28" t="s">
        <v>10904</v>
      </c>
      <c r="D1075" s="27" t="s">
        <v>493</v>
      </c>
      <c r="E1075" s="28" cm="1">
        <f ca="1" t="array" ref="E1075">SUMPRODUCT(--ISNUMBER(SEARCH(MID(C1075,ROW(INDIRECT("1:"&amp;LEN(C1075))),1),全球排名!D1073)))</f>
        <v>22</v>
      </c>
      <c r="F1075" s="29" t="s">
        <v>12759</v>
      </c>
      <c r="G1075" s="29" t="s">
        <v>575</v>
      </c>
      <c r="H1075" s="30" t="s">
        <v>11592</v>
      </c>
      <c r="I1075" s="30" t="s">
        <v>11572</v>
      </c>
      <c r="J1075" s="30" t="s">
        <v>7220</v>
      </c>
      <c r="K1075" s="30">
        <v>4</v>
      </c>
      <c r="L1075" s="30" t="s">
        <v>11573</v>
      </c>
      <c r="M1075" s="38">
        <v>3.7</v>
      </c>
      <c r="N1075" s="3" t="s">
        <v>11949</v>
      </c>
      <c r="O1075" s="38">
        <v>5.3</v>
      </c>
      <c r="P1075" s="3" t="s">
        <v>11949</v>
      </c>
      <c r="Q1075" s="38">
        <v>43.7</v>
      </c>
      <c r="R1075" s="3" t="s">
        <v>12039</v>
      </c>
      <c r="S1075" s="38">
        <v>1.3</v>
      </c>
      <c r="T1075" s="3" t="s">
        <v>11619</v>
      </c>
      <c r="U1075" s="38">
        <v>33</v>
      </c>
      <c r="V1075" s="3" t="s">
        <v>12302</v>
      </c>
      <c r="W1075" s="38">
        <v>4</v>
      </c>
      <c r="X1075" s="3" t="s">
        <v>11619</v>
      </c>
      <c r="Y1075" s="38">
        <v>1</v>
      </c>
      <c r="Z1075" s="3" t="s">
        <v>11619</v>
      </c>
      <c r="AA1075" s="3">
        <v>9.3</v>
      </c>
      <c r="AB1075" s="3" t="s">
        <v>11619</v>
      </c>
      <c r="AC1075" s="3">
        <v>1</v>
      </c>
      <c r="AD1075" s="3" t="s">
        <v>11619</v>
      </c>
      <c r="AE1075" s="44" t="s">
        <v>12595</v>
      </c>
    </row>
    <row r="1076" customHeight="1" spans="1:31">
      <c r="A1076" s="26" t="s">
        <v>493</v>
      </c>
      <c r="B1076" s="27" t="s">
        <v>493</v>
      </c>
      <c r="C1076" s="28" t="s">
        <v>11295</v>
      </c>
      <c r="D1076" s="27" t="s">
        <v>493</v>
      </c>
      <c r="E1076" s="28" cm="1">
        <f ca="1" t="array" ref="E1076">SUMPRODUCT(--ISNUMBER(SEARCH(MID(C1076,ROW(INDIRECT("1:"&amp;LEN(C1076))),1),全球排名!D1074)))</f>
        <v>14</v>
      </c>
      <c r="F1076" s="29" t="s">
        <v>12525</v>
      </c>
      <c r="G1076" s="29" t="s">
        <v>647</v>
      </c>
      <c r="H1076" s="30" t="s">
        <v>11567</v>
      </c>
      <c r="I1076" s="30" t="s">
        <v>11572</v>
      </c>
      <c r="J1076" s="30" t="s">
        <v>7103</v>
      </c>
      <c r="K1076" s="30">
        <v>3</v>
      </c>
      <c r="L1076" s="30" t="s">
        <v>11573</v>
      </c>
      <c r="M1076" s="38">
        <v>7.6</v>
      </c>
      <c r="N1076" s="3" t="s">
        <v>11949</v>
      </c>
      <c r="O1076" s="38">
        <v>8.9</v>
      </c>
      <c r="P1076" s="3" t="s">
        <v>11949</v>
      </c>
      <c r="Q1076" s="38">
        <v>10.1</v>
      </c>
      <c r="R1076" s="3" t="s">
        <v>11619</v>
      </c>
      <c r="S1076" s="38">
        <v>1.7</v>
      </c>
      <c r="T1076" s="3" t="s">
        <v>11619</v>
      </c>
      <c r="U1076" s="38">
        <v>10.1</v>
      </c>
      <c r="V1076" s="3" t="s">
        <v>11619</v>
      </c>
      <c r="W1076" s="38">
        <v>43.6</v>
      </c>
      <c r="X1076" s="3" t="s">
        <v>11696</v>
      </c>
      <c r="Y1076" s="38">
        <v>1</v>
      </c>
      <c r="Z1076" s="3" t="s">
        <v>11619</v>
      </c>
      <c r="AA1076" s="3">
        <v>8.7</v>
      </c>
      <c r="AB1076" s="3" t="s">
        <v>11619</v>
      </c>
      <c r="AC1076" s="3">
        <v>1.7</v>
      </c>
      <c r="AD1076" s="3" t="s">
        <v>11619</v>
      </c>
      <c r="AE1076" s="44" t="s">
        <v>12595</v>
      </c>
    </row>
    <row r="1077" customHeight="1" spans="1:31">
      <c r="A1077" s="26" t="s">
        <v>493</v>
      </c>
      <c r="B1077" s="27" t="s">
        <v>493</v>
      </c>
      <c r="C1077" s="28" t="s">
        <v>12789</v>
      </c>
      <c r="D1077" s="27" t="s">
        <v>493</v>
      </c>
      <c r="E1077" s="28" cm="1">
        <f ca="1" t="array" ref="E1077">SUMPRODUCT(--ISNUMBER(SEARCH(MID(C1077,ROW(INDIRECT("1:"&amp;LEN(C1077))),1),全球排名!D1075)))</f>
        <v>23</v>
      </c>
      <c r="F1077" s="29" t="s">
        <v>12513</v>
      </c>
      <c r="G1077" s="29" t="s">
        <v>1158</v>
      </c>
      <c r="H1077" s="30" t="s">
        <v>11624</v>
      </c>
      <c r="I1077" s="30" t="s">
        <v>11587</v>
      </c>
      <c r="J1077" s="30" t="s">
        <v>11568</v>
      </c>
      <c r="K1077" s="30">
        <v>2</v>
      </c>
      <c r="L1077" s="30" t="s">
        <v>11573</v>
      </c>
      <c r="M1077" s="38">
        <v>5.3</v>
      </c>
      <c r="N1077" s="3" t="s">
        <v>11949</v>
      </c>
      <c r="O1077" s="38">
        <v>9.5</v>
      </c>
      <c r="P1077" s="3" t="s">
        <v>11949</v>
      </c>
      <c r="Q1077" s="38">
        <v>14.3</v>
      </c>
      <c r="R1077" s="3" t="s">
        <v>11619</v>
      </c>
      <c r="S1077" s="38">
        <v>4.2</v>
      </c>
      <c r="T1077" s="3" t="s">
        <v>11619</v>
      </c>
      <c r="U1077" s="38">
        <v>12.5</v>
      </c>
      <c r="V1077" s="3" t="s">
        <v>11619</v>
      </c>
      <c r="W1077" s="38">
        <v>27.8</v>
      </c>
      <c r="X1077" s="3" t="s">
        <v>12275</v>
      </c>
      <c r="Y1077" s="38">
        <v>1</v>
      </c>
      <c r="Z1077" s="3" t="s">
        <v>11619</v>
      </c>
      <c r="AA1077" s="3">
        <v>21.7</v>
      </c>
      <c r="AB1077" s="3" t="s">
        <v>11839</v>
      </c>
      <c r="AC1077" s="3">
        <v>8.4</v>
      </c>
      <c r="AD1077" s="3" t="s">
        <v>12546</v>
      </c>
      <c r="AE1077" s="44" t="s">
        <v>12595</v>
      </c>
    </row>
    <row r="1078" customHeight="1" spans="1:31">
      <c r="A1078" s="26" t="s">
        <v>493</v>
      </c>
      <c r="B1078" s="27" t="s">
        <v>493</v>
      </c>
      <c r="C1078" s="28" t="s">
        <v>1307</v>
      </c>
      <c r="D1078" s="27" t="s">
        <v>493</v>
      </c>
      <c r="E1078" s="28" cm="1">
        <f ca="1" t="array" ref="E1078">SUMPRODUCT(--ISNUMBER(SEARCH(MID(C1078,ROW(INDIRECT("1:"&amp;LEN(C1078))),1),全球排名!D1076)))</f>
        <v>22</v>
      </c>
      <c r="F1078" s="29" t="s">
        <v>11632</v>
      </c>
      <c r="G1078" s="29" t="s">
        <v>11633</v>
      </c>
      <c r="H1078" s="30" t="s">
        <v>11592</v>
      </c>
      <c r="I1078" s="30" t="s">
        <v>11720</v>
      </c>
      <c r="J1078" s="30" t="s">
        <v>10137</v>
      </c>
      <c r="K1078" s="30">
        <v>3</v>
      </c>
      <c r="L1078" s="30" t="s">
        <v>11573</v>
      </c>
      <c r="M1078" s="38">
        <v>5.1</v>
      </c>
      <c r="N1078" s="3" t="s">
        <v>11949</v>
      </c>
      <c r="O1078" s="38">
        <v>1.7</v>
      </c>
      <c r="P1078" s="3" t="s">
        <v>11949</v>
      </c>
      <c r="Q1078" s="38">
        <v>16.6</v>
      </c>
      <c r="R1078" s="3" t="s">
        <v>11619</v>
      </c>
      <c r="S1078" s="38">
        <v>21.6</v>
      </c>
      <c r="T1078" s="3" t="s">
        <v>12390</v>
      </c>
      <c r="U1078" s="38" t="s">
        <v>10137</v>
      </c>
      <c r="V1078" s="3" t="s">
        <v>10137</v>
      </c>
      <c r="W1078" s="38">
        <v>4.6</v>
      </c>
      <c r="X1078" s="3" t="s">
        <v>11619</v>
      </c>
      <c r="Y1078" s="38">
        <v>7.5</v>
      </c>
      <c r="Z1078" s="3" t="s">
        <v>11619</v>
      </c>
      <c r="AA1078" s="3">
        <v>6.4</v>
      </c>
      <c r="AB1078" s="3" t="s">
        <v>11619</v>
      </c>
      <c r="AC1078" s="3">
        <v>7.1</v>
      </c>
      <c r="AD1078" s="3" t="s">
        <v>11619</v>
      </c>
      <c r="AE1078" s="44" t="s">
        <v>12595</v>
      </c>
    </row>
    <row r="1079" customHeight="1" spans="1:31">
      <c r="A1079" s="26" t="s">
        <v>493</v>
      </c>
      <c r="B1079" s="27" t="s">
        <v>493</v>
      </c>
      <c r="C1079" s="28" t="s">
        <v>12790</v>
      </c>
      <c r="D1079" s="27" t="s">
        <v>493</v>
      </c>
      <c r="E1079" s="28" cm="1">
        <f ca="1" t="array" ref="E1079">SUMPRODUCT(--ISNUMBER(SEARCH(MID(C1079,ROW(INDIRECT("1:"&amp;LEN(C1079))),1),全球排名!D1077)))</f>
        <v>37</v>
      </c>
      <c r="F1079" s="29" t="s">
        <v>12633</v>
      </c>
      <c r="G1079" s="29" t="s">
        <v>1618</v>
      </c>
      <c r="H1079" s="30" t="s">
        <v>11624</v>
      </c>
      <c r="I1079" s="30" t="s">
        <v>11587</v>
      </c>
      <c r="J1079" s="30" t="s">
        <v>7220</v>
      </c>
      <c r="K1079" s="30">
        <v>5</v>
      </c>
      <c r="L1079" s="30" t="s">
        <v>11573</v>
      </c>
      <c r="M1079" s="38">
        <v>5.2</v>
      </c>
      <c r="N1079" s="3" t="s">
        <v>11949</v>
      </c>
      <c r="O1079" s="38">
        <v>11.6</v>
      </c>
      <c r="P1079" s="3" t="s">
        <v>11949</v>
      </c>
      <c r="Q1079" s="38">
        <v>39.9</v>
      </c>
      <c r="R1079" s="3" t="s">
        <v>11978</v>
      </c>
      <c r="S1079" s="38">
        <v>1.2</v>
      </c>
      <c r="T1079" s="3" t="s">
        <v>11619</v>
      </c>
      <c r="U1079" s="38">
        <v>2.2</v>
      </c>
      <c r="V1079" s="3" t="s">
        <v>11619</v>
      </c>
      <c r="W1079" s="38">
        <v>1.4</v>
      </c>
      <c r="X1079" s="3" t="s">
        <v>11619</v>
      </c>
      <c r="Y1079" s="38">
        <v>1</v>
      </c>
      <c r="Z1079" s="3" t="s">
        <v>11619</v>
      </c>
      <c r="AA1079" s="3">
        <v>12.7</v>
      </c>
      <c r="AB1079" s="3" t="s">
        <v>12448</v>
      </c>
      <c r="AC1079" s="3">
        <v>1.3</v>
      </c>
      <c r="AD1079" s="3" t="s">
        <v>11619</v>
      </c>
      <c r="AE1079" s="44" t="s">
        <v>12595</v>
      </c>
    </row>
    <row r="1080" customHeight="1" spans="1:31">
      <c r="A1080" s="26" t="s">
        <v>447</v>
      </c>
      <c r="B1080" s="27" t="s">
        <v>493</v>
      </c>
      <c r="C1080" s="28" t="s">
        <v>2646</v>
      </c>
      <c r="D1080" s="27" t="s">
        <v>493</v>
      </c>
      <c r="E1080" s="28" cm="1">
        <f ca="1" t="array" ref="E1080">SUMPRODUCT(--ISNUMBER(SEARCH(MID(C1080,ROW(INDIRECT("1:"&amp;LEN(C1080))),1),全球排名!D1078)))</f>
        <v>26</v>
      </c>
      <c r="F1080" s="29" t="s">
        <v>11566</v>
      </c>
      <c r="G1080" s="29" t="s">
        <v>40</v>
      </c>
      <c r="H1080" s="30" t="s">
        <v>11571</v>
      </c>
      <c r="I1080" s="30" t="s">
        <v>7183</v>
      </c>
      <c r="J1080" s="30" t="s">
        <v>11568</v>
      </c>
      <c r="K1080" s="30">
        <v>5</v>
      </c>
      <c r="L1080" s="30" t="s">
        <v>11573</v>
      </c>
      <c r="M1080" s="38">
        <v>6.5</v>
      </c>
      <c r="N1080" s="3" t="s">
        <v>11949</v>
      </c>
      <c r="O1080" s="38">
        <v>6</v>
      </c>
      <c r="P1080" s="3" t="s">
        <v>11949</v>
      </c>
      <c r="Q1080" s="38">
        <v>4.8</v>
      </c>
      <c r="R1080" s="3" t="s">
        <v>11619</v>
      </c>
      <c r="S1080" s="38">
        <v>12.2</v>
      </c>
      <c r="T1080" s="3" t="s">
        <v>12047</v>
      </c>
      <c r="U1080" s="38">
        <v>2.8</v>
      </c>
      <c r="V1080" s="3" t="s">
        <v>11619</v>
      </c>
      <c r="W1080" s="38">
        <v>2.4</v>
      </c>
      <c r="X1080" s="3" t="s">
        <v>11619</v>
      </c>
      <c r="Y1080" s="38">
        <v>7.4</v>
      </c>
      <c r="Z1080" s="3" t="s">
        <v>11619</v>
      </c>
      <c r="AA1080" s="3">
        <v>9.1</v>
      </c>
      <c r="AB1080" s="3" t="s">
        <v>11619</v>
      </c>
      <c r="AC1080" s="3">
        <v>12.4</v>
      </c>
      <c r="AD1080" s="3" t="s">
        <v>12007</v>
      </c>
      <c r="AE1080" s="44" t="s">
        <v>12595</v>
      </c>
    </row>
    <row r="1081" customHeight="1" spans="1:31">
      <c r="A1081" s="26" t="s">
        <v>12533</v>
      </c>
      <c r="B1081" s="27" t="s">
        <v>493</v>
      </c>
      <c r="C1081" s="28" t="s">
        <v>2653</v>
      </c>
      <c r="D1081" s="27" t="s">
        <v>493</v>
      </c>
      <c r="E1081" s="28" cm="1">
        <f ca="1" t="array" ref="E1081">SUMPRODUCT(--ISNUMBER(SEARCH(MID(C1081,ROW(INDIRECT("1:"&amp;LEN(C1081))),1),全球排名!D1079)))</f>
        <v>21</v>
      </c>
      <c r="F1081" s="29" t="s">
        <v>11632</v>
      </c>
      <c r="G1081" s="29" t="s">
        <v>11633</v>
      </c>
      <c r="H1081" s="30" t="s">
        <v>11571</v>
      </c>
      <c r="I1081" s="30" t="s">
        <v>7183</v>
      </c>
      <c r="J1081" s="30" t="s">
        <v>11568</v>
      </c>
      <c r="K1081" s="30">
        <v>5</v>
      </c>
      <c r="L1081" s="30" t="s">
        <v>11573</v>
      </c>
      <c r="M1081" s="38">
        <v>4.7</v>
      </c>
      <c r="N1081" s="3" t="s">
        <v>11949</v>
      </c>
      <c r="O1081" s="38">
        <v>1.5</v>
      </c>
      <c r="P1081" s="3" t="s">
        <v>11949</v>
      </c>
      <c r="Q1081" s="38">
        <v>50.9</v>
      </c>
      <c r="R1081" s="3" t="s">
        <v>11899</v>
      </c>
      <c r="S1081" s="38">
        <v>14.3</v>
      </c>
      <c r="T1081" s="3" t="s">
        <v>11937</v>
      </c>
      <c r="U1081" s="38">
        <v>3.8</v>
      </c>
      <c r="V1081" s="3" t="s">
        <v>11619</v>
      </c>
      <c r="W1081" s="38">
        <v>2.8</v>
      </c>
      <c r="X1081" s="3" t="s">
        <v>11619</v>
      </c>
      <c r="Y1081" s="38">
        <v>3</v>
      </c>
      <c r="Z1081" s="3" t="s">
        <v>11619</v>
      </c>
      <c r="AA1081" s="3">
        <v>5.9</v>
      </c>
      <c r="AB1081" s="3" t="s">
        <v>11619</v>
      </c>
      <c r="AC1081" s="3">
        <v>2.7</v>
      </c>
      <c r="AD1081" s="3" t="s">
        <v>11619</v>
      </c>
      <c r="AE1081" s="44" t="s">
        <v>12595</v>
      </c>
    </row>
    <row r="1082" customHeight="1" spans="1:31">
      <c r="A1082" s="26" t="s">
        <v>12533</v>
      </c>
      <c r="B1082" s="27" t="s">
        <v>493</v>
      </c>
      <c r="C1082" s="28" t="s">
        <v>6941</v>
      </c>
      <c r="D1082" s="27" t="s">
        <v>493</v>
      </c>
      <c r="E1082" s="28" cm="1">
        <f ca="1" t="array" ref="E1082">SUMPRODUCT(--ISNUMBER(SEARCH(MID(C1082,ROW(INDIRECT("1:"&amp;LEN(C1082))),1),全球排名!D1080)))</f>
        <v>34</v>
      </c>
      <c r="F1082" s="29" t="s">
        <v>11863</v>
      </c>
      <c r="G1082" s="29" t="s">
        <v>373</v>
      </c>
      <c r="H1082" s="30" t="s">
        <v>11567</v>
      </c>
      <c r="I1082" s="30" t="s">
        <v>11587</v>
      </c>
      <c r="J1082" s="30" t="s">
        <v>11568</v>
      </c>
      <c r="K1082" s="30">
        <v>4</v>
      </c>
      <c r="L1082" s="30" t="s">
        <v>11573</v>
      </c>
      <c r="M1082" s="38">
        <v>6.8</v>
      </c>
      <c r="N1082" s="3" t="s">
        <v>11949</v>
      </c>
      <c r="O1082" s="38">
        <v>5.9</v>
      </c>
      <c r="P1082" s="3" t="s">
        <v>11949</v>
      </c>
      <c r="Q1082" s="38">
        <v>29.1</v>
      </c>
      <c r="R1082" s="3" t="s">
        <v>12390</v>
      </c>
      <c r="S1082" s="38">
        <v>1.8</v>
      </c>
      <c r="T1082" s="3" t="s">
        <v>11619</v>
      </c>
      <c r="U1082" s="38">
        <v>1.4</v>
      </c>
      <c r="V1082" s="3" t="s">
        <v>11619</v>
      </c>
      <c r="W1082" s="38">
        <v>44.6</v>
      </c>
      <c r="X1082" s="3" t="s">
        <v>12067</v>
      </c>
      <c r="Y1082" s="38">
        <v>1</v>
      </c>
      <c r="Z1082" s="3" t="s">
        <v>11619</v>
      </c>
      <c r="AA1082" s="3">
        <v>9.9</v>
      </c>
      <c r="AB1082" s="3" t="s">
        <v>11619</v>
      </c>
      <c r="AC1082" s="3">
        <v>1.3</v>
      </c>
      <c r="AD1082" s="3" t="s">
        <v>11619</v>
      </c>
      <c r="AE1082" s="44" t="s">
        <v>12595</v>
      </c>
    </row>
    <row r="1083" customHeight="1" spans="1:31">
      <c r="A1083" s="26" t="s">
        <v>493</v>
      </c>
      <c r="B1083" s="27" t="s">
        <v>493</v>
      </c>
      <c r="C1083" s="28" t="s">
        <v>12791</v>
      </c>
      <c r="D1083" s="27" t="s">
        <v>493</v>
      </c>
      <c r="E1083" s="28" cm="1">
        <f ca="1" t="array" ref="E1083">SUMPRODUCT(--ISNUMBER(SEARCH(MID(C1083,ROW(INDIRECT("1:"&amp;LEN(C1083))),1),全球排名!D1081)))</f>
        <v>38</v>
      </c>
      <c r="F1083" s="29" t="s">
        <v>12633</v>
      </c>
      <c r="G1083" s="29" t="s">
        <v>1618</v>
      </c>
      <c r="H1083" s="30" t="s">
        <v>11567</v>
      </c>
      <c r="I1083" s="30" t="s">
        <v>11587</v>
      </c>
      <c r="J1083" s="30" t="s">
        <v>7220</v>
      </c>
      <c r="K1083" s="30">
        <v>5</v>
      </c>
      <c r="L1083" s="30" t="s">
        <v>11573</v>
      </c>
      <c r="M1083" s="38">
        <v>4.1</v>
      </c>
      <c r="N1083" s="3" t="s">
        <v>11949</v>
      </c>
      <c r="O1083" s="38">
        <v>2.6</v>
      </c>
      <c r="P1083" s="3" t="s">
        <v>11949</v>
      </c>
      <c r="Q1083" s="38">
        <v>47.7</v>
      </c>
      <c r="R1083" s="3" t="s">
        <v>12150</v>
      </c>
      <c r="S1083" s="38">
        <v>1.3</v>
      </c>
      <c r="T1083" s="3" t="s">
        <v>11619</v>
      </c>
      <c r="U1083" s="38">
        <v>1.8</v>
      </c>
      <c r="V1083" s="3" t="s">
        <v>11619</v>
      </c>
      <c r="W1083" s="38">
        <v>3.6</v>
      </c>
      <c r="X1083" s="3" t="s">
        <v>11619</v>
      </c>
      <c r="Y1083" s="38">
        <v>1</v>
      </c>
      <c r="Z1083" s="3" t="s">
        <v>11619</v>
      </c>
      <c r="AA1083" s="3">
        <v>10.5</v>
      </c>
      <c r="AB1083" s="3" t="s">
        <v>11619</v>
      </c>
      <c r="AC1083" s="3">
        <v>1</v>
      </c>
      <c r="AD1083" s="3" t="s">
        <v>11619</v>
      </c>
      <c r="AE1083" s="44" t="s">
        <v>12595</v>
      </c>
    </row>
    <row r="1084" customHeight="1" spans="1:31">
      <c r="A1084" s="26" t="s">
        <v>493</v>
      </c>
      <c r="B1084" s="27" t="s">
        <v>493</v>
      </c>
      <c r="C1084" s="28" t="s">
        <v>8984</v>
      </c>
      <c r="D1084" s="27" t="s">
        <v>493</v>
      </c>
      <c r="E1084" s="28" cm="1">
        <f ca="1" t="array" ref="E1084">SUMPRODUCT(--ISNUMBER(SEARCH(MID(C1084,ROW(INDIRECT("1:"&amp;LEN(C1084))),1),全球排名!D1082)))</f>
        <v>13</v>
      </c>
      <c r="F1084" s="29" t="s">
        <v>11566</v>
      </c>
      <c r="G1084" s="29" t="s">
        <v>40</v>
      </c>
      <c r="H1084" s="30" t="s">
        <v>11571</v>
      </c>
      <c r="I1084" s="30" t="s">
        <v>11572</v>
      </c>
      <c r="J1084" s="30" t="s">
        <v>7220</v>
      </c>
      <c r="K1084" s="30">
        <v>5</v>
      </c>
      <c r="L1084" s="30" t="s">
        <v>11573</v>
      </c>
      <c r="M1084" s="38">
        <v>8.5</v>
      </c>
      <c r="N1084" s="3" t="s">
        <v>11949</v>
      </c>
      <c r="O1084" s="38">
        <v>9.3</v>
      </c>
      <c r="P1084" s="3" t="s">
        <v>11949</v>
      </c>
      <c r="Q1084" s="38">
        <v>5.5</v>
      </c>
      <c r="R1084" s="3" t="s">
        <v>11619</v>
      </c>
      <c r="S1084" s="38">
        <v>14.3</v>
      </c>
      <c r="T1084" s="3" t="s">
        <v>12112</v>
      </c>
      <c r="U1084" s="38">
        <v>5.5</v>
      </c>
      <c r="V1084" s="3" t="s">
        <v>11619</v>
      </c>
      <c r="W1084" s="38">
        <v>3.9</v>
      </c>
      <c r="X1084" s="3" t="s">
        <v>11619</v>
      </c>
      <c r="Y1084" s="38">
        <v>15.1</v>
      </c>
      <c r="Z1084" s="3" t="s">
        <v>12439</v>
      </c>
      <c r="AA1084" s="3">
        <v>15.5</v>
      </c>
      <c r="AB1084" s="3" t="s">
        <v>11723</v>
      </c>
      <c r="AC1084" s="3">
        <v>3.9</v>
      </c>
      <c r="AD1084" s="3" t="s">
        <v>11619</v>
      </c>
      <c r="AE1084" s="44" t="s">
        <v>12595</v>
      </c>
    </row>
    <row r="1085" customHeight="1" spans="1:31">
      <c r="A1085" s="26" t="s">
        <v>447</v>
      </c>
      <c r="B1085" s="27" t="s">
        <v>493</v>
      </c>
      <c r="C1085" s="28" t="s">
        <v>1413</v>
      </c>
      <c r="D1085" s="27" t="s">
        <v>493</v>
      </c>
      <c r="E1085" s="28" cm="1">
        <f ca="1" t="array" ref="E1085">SUMPRODUCT(--ISNUMBER(SEARCH(MID(C1085,ROW(INDIRECT("1:"&amp;LEN(C1085))),1),全球排名!D1083)))</f>
        <v>14</v>
      </c>
      <c r="F1085" s="29" t="s">
        <v>7021</v>
      </c>
      <c r="G1085" s="29" t="s">
        <v>642</v>
      </c>
      <c r="H1085" s="30" t="s">
        <v>11571</v>
      </c>
      <c r="I1085" s="30" t="s">
        <v>7183</v>
      </c>
      <c r="J1085" s="30" t="s">
        <v>11568</v>
      </c>
      <c r="K1085" s="30">
        <v>4</v>
      </c>
      <c r="L1085" s="30" t="s">
        <v>11573</v>
      </c>
      <c r="M1085" s="38">
        <v>6.7</v>
      </c>
      <c r="N1085" s="3" t="s">
        <v>11949</v>
      </c>
      <c r="O1085" s="38">
        <v>5.9</v>
      </c>
      <c r="P1085" s="3" t="s">
        <v>11949</v>
      </c>
      <c r="Q1085" s="38">
        <v>5.6</v>
      </c>
      <c r="R1085" s="3" t="s">
        <v>11619</v>
      </c>
      <c r="S1085" s="38">
        <v>21</v>
      </c>
      <c r="T1085" s="3" t="s">
        <v>12188</v>
      </c>
      <c r="U1085" s="38" t="s">
        <v>10137</v>
      </c>
      <c r="V1085" s="3" t="s">
        <v>10137</v>
      </c>
      <c r="W1085" s="38">
        <v>1.8</v>
      </c>
      <c r="X1085" s="3" t="s">
        <v>11619</v>
      </c>
      <c r="Y1085" s="38">
        <v>1.9</v>
      </c>
      <c r="Z1085" s="3" t="s">
        <v>11619</v>
      </c>
      <c r="AA1085" s="3">
        <v>29.8</v>
      </c>
      <c r="AB1085" s="3" t="s">
        <v>11945</v>
      </c>
      <c r="AC1085" s="3">
        <v>2.2</v>
      </c>
      <c r="AD1085" s="3" t="s">
        <v>11619</v>
      </c>
      <c r="AE1085" s="44" t="s">
        <v>12595</v>
      </c>
    </row>
    <row r="1086" customHeight="1" spans="1:31">
      <c r="A1086" s="26" t="s">
        <v>493</v>
      </c>
      <c r="B1086" s="27" t="s">
        <v>493</v>
      </c>
      <c r="C1086" s="28" t="s">
        <v>12792</v>
      </c>
      <c r="D1086" s="27" t="s">
        <v>493</v>
      </c>
      <c r="E1086" s="28" cm="1">
        <f ca="1" t="array" ref="E1086">SUMPRODUCT(--ISNUMBER(SEARCH(MID(C1086,ROW(INDIRECT("1:"&amp;LEN(C1086))),1),全球排名!D1084)))</f>
        <v>31</v>
      </c>
      <c r="F1086" s="29" t="s">
        <v>11649</v>
      </c>
      <c r="G1086" s="29" t="s">
        <v>218</v>
      </c>
      <c r="H1086" s="30" t="s">
        <v>11571</v>
      </c>
      <c r="I1086" s="30" t="s">
        <v>11587</v>
      </c>
      <c r="J1086" s="30" t="s">
        <v>11568</v>
      </c>
      <c r="K1086" s="30">
        <v>5</v>
      </c>
      <c r="L1086" s="30" t="s">
        <v>11573</v>
      </c>
      <c r="M1086" s="38">
        <v>12.2</v>
      </c>
      <c r="N1086" s="3" t="s">
        <v>11949</v>
      </c>
      <c r="O1086" s="38">
        <v>2.7</v>
      </c>
      <c r="P1086" s="3" t="s">
        <v>11949</v>
      </c>
      <c r="Q1086" s="38">
        <v>2.9</v>
      </c>
      <c r="R1086" s="3" t="s">
        <v>11619</v>
      </c>
      <c r="S1086" s="38">
        <v>4.6</v>
      </c>
      <c r="T1086" s="3" t="s">
        <v>11619</v>
      </c>
      <c r="U1086" s="38">
        <v>5.4</v>
      </c>
      <c r="V1086" s="3" t="s">
        <v>11619</v>
      </c>
      <c r="W1086" s="38">
        <v>34.8</v>
      </c>
      <c r="X1086" s="3" t="s">
        <v>1998</v>
      </c>
      <c r="Y1086" s="38">
        <v>6.6</v>
      </c>
      <c r="Z1086" s="3" t="s">
        <v>11619</v>
      </c>
      <c r="AA1086" s="3">
        <v>6.4</v>
      </c>
      <c r="AB1086" s="3" t="s">
        <v>11619</v>
      </c>
      <c r="AC1086" s="3">
        <v>2.4</v>
      </c>
      <c r="AD1086" s="3" t="s">
        <v>11619</v>
      </c>
      <c r="AE1086" s="44" t="s">
        <v>12595</v>
      </c>
    </row>
    <row r="1087" customHeight="1" spans="1:31">
      <c r="A1087" s="26" t="s">
        <v>12533</v>
      </c>
      <c r="B1087" s="27" t="s">
        <v>493</v>
      </c>
      <c r="C1087" s="28" t="s">
        <v>12793</v>
      </c>
      <c r="D1087" s="27" t="s">
        <v>493</v>
      </c>
      <c r="E1087" s="28" cm="1">
        <f ca="1" t="array" ref="E1087">SUMPRODUCT(--ISNUMBER(SEARCH(MID(C1087,ROW(INDIRECT("1:"&amp;LEN(C1087))),1),全球排名!D1085)))</f>
        <v>39</v>
      </c>
      <c r="F1087" s="29" t="s">
        <v>11860</v>
      </c>
      <c r="G1087" s="29" t="s">
        <v>474</v>
      </c>
      <c r="H1087" s="30" t="s">
        <v>11567</v>
      </c>
      <c r="I1087" s="30" t="s">
        <v>11572</v>
      </c>
      <c r="J1087" s="30" t="s">
        <v>7103</v>
      </c>
      <c r="K1087" s="30">
        <v>4</v>
      </c>
      <c r="L1087" s="30" t="s">
        <v>11569</v>
      </c>
      <c r="M1087" s="38">
        <v>11.3</v>
      </c>
      <c r="N1087" s="3" t="s">
        <v>11949</v>
      </c>
      <c r="O1087" s="38">
        <v>11.2</v>
      </c>
      <c r="P1087" s="3" t="s">
        <v>11949</v>
      </c>
      <c r="Q1087" s="38">
        <v>34.1</v>
      </c>
      <c r="R1087" s="3" t="s">
        <v>11890</v>
      </c>
      <c r="S1087" s="38">
        <v>1.2</v>
      </c>
      <c r="T1087" s="3" t="s">
        <v>11619</v>
      </c>
      <c r="U1087" s="38">
        <v>4.4</v>
      </c>
      <c r="V1087" s="3" t="s">
        <v>11619</v>
      </c>
      <c r="W1087" s="38">
        <v>1.2</v>
      </c>
      <c r="X1087" s="3" t="s">
        <v>11619</v>
      </c>
      <c r="Y1087" s="38">
        <v>1</v>
      </c>
      <c r="Z1087" s="3" t="s">
        <v>11619</v>
      </c>
      <c r="AA1087" s="3">
        <v>13.8</v>
      </c>
      <c r="AB1087" s="3" t="s">
        <v>12034</v>
      </c>
      <c r="AC1087" s="3">
        <v>1.2</v>
      </c>
      <c r="AD1087" s="3" t="s">
        <v>11619</v>
      </c>
      <c r="AE1087" s="44" t="s">
        <v>12595</v>
      </c>
    </row>
    <row r="1088" customHeight="1" spans="1:31">
      <c r="A1088" s="26" t="s">
        <v>12533</v>
      </c>
      <c r="B1088" s="27" t="s">
        <v>493</v>
      </c>
      <c r="C1088" s="28" t="s">
        <v>1440</v>
      </c>
      <c r="D1088" s="27" t="s">
        <v>493</v>
      </c>
      <c r="E1088" s="28" cm="1">
        <f ca="1" t="array" ref="E1088">SUMPRODUCT(--ISNUMBER(SEARCH(MID(C1088,ROW(INDIRECT("1:"&amp;LEN(C1088))),1),全球排名!D1086)))</f>
        <v>17</v>
      </c>
      <c r="F1088" s="29" t="s">
        <v>12260</v>
      </c>
      <c r="G1088" s="29" t="s">
        <v>461</v>
      </c>
      <c r="H1088" s="30" t="s">
        <v>11571</v>
      </c>
      <c r="I1088" s="30" t="s">
        <v>11720</v>
      </c>
      <c r="J1088" s="30" t="s">
        <v>10137</v>
      </c>
      <c r="K1088" s="30">
        <v>5</v>
      </c>
      <c r="L1088" s="30" t="s">
        <v>11573</v>
      </c>
      <c r="M1088" s="38">
        <v>7.4</v>
      </c>
      <c r="N1088" s="3" t="s">
        <v>11949</v>
      </c>
      <c r="O1088" s="38">
        <v>5.6</v>
      </c>
      <c r="P1088" s="3" t="s">
        <v>11949</v>
      </c>
      <c r="Q1088" s="38">
        <v>32.6</v>
      </c>
      <c r="R1088" s="3" t="s">
        <v>12013</v>
      </c>
      <c r="S1088" s="38">
        <v>5.9</v>
      </c>
      <c r="T1088" s="3" t="s">
        <v>11619</v>
      </c>
      <c r="U1088" s="38">
        <v>2.2</v>
      </c>
      <c r="V1088" s="3" t="s">
        <v>11619</v>
      </c>
      <c r="W1088" s="38">
        <v>4</v>
      </c>
      <c r="X1088" s="3" t="s">
        <v>11619</v>
      </c>
      <c r="Y1088" s="38">
        <v>5.5</v>
      </c>
      <c r="Z1088" s="3" t="s">
        <v>11619</v>
      </c>
      <c r="AA1088" s="3">
        <v>7.5</v>
      </c>
      <c r="AB1088" s="3" t="s">
        <v>11619</v>
      </c>
      <c r="AC1088" s="3">
        <v>1.2</v>
      </c>
      <c r="AD1088" s="3" t="s">
        <v>11619</v>
      </c>
      <c r="AE1088" s="44" t="s">
        <v>12595</v>
      </c>
    </row>
    <row r="1089" customHeight="1" spans="1:31">
      <c r="A1089" s="26" t="s">
        <v>493</v>
      </c>
      <c r="B1089" s="27" t="s">
        <v>493</v>
      </c>
      <c r="C1089" s="28" t="s">
        <v>12794</v>
      </c>
      <c r="D1089" s="27" t="s">
        <v>493</v>
      </c>
      <c r="E1089" s="28" cm="1">
        <f ca="1" t="array" ref="E1089">SUMPRODUCT(--ISNUMBER(SEARCH(MID(C1089,ROW(INDIRECT("1:"&amp;LEN(C1089))),1),全球排名!D1087)))</f>
        <v>28</v>
      </c>
      <c r="F1089" s="29" t="s">
        <v>11566</v>
      </c>
      <c r="G1089" s="29" t="s">
        <v>40</v>
      </c>
      <c r="H1089" s="30" t="s">
        <v>11571</v>
      </c>
      <c r="I1089" s="30" t="s">
        <v>7183</v>
      </c>
      <c r="J1089" s="30" t="s">
        <v>11568</v>
      </c>
      <c r="K1089" s="30">
        <v>5</v>
      </c>
      <c r="L1089" s="30" t="s">
        <v>11569</v>
      </c>
      <c r="M1089" s="38">
        <v>6.2</v>
      </c>
      <c r="N1089" s="3" t="s">
        <v>11949</v>
      </c>
      <c r="O1089" s="38">
        <v>9.4</v>
      </c>
      <c r="P1089" s="3" t="s">
        <v>11949</v>
      </c>
      <c r="Q1089" s="38">
        <v>19.8</v>
      </c>
      <c r="R1089" s="3" t="s">
        <v>12026</v>
      </c>
      <c r="S1089" s="38">
        <v>7.6</v>
      </c>
      <c r="T1089" s="3" t="s">
        <v>11619</v>
      </c>
      <c r="U1089" s="38">
        <v>5</v>
      </c>
      <c r="V1089" s="3" t="s">
        <v>11619</v>
      </c>
      <c r="W1089" s="38">
        <v>17.7</v>
      </c>
      <c r="X1089" s="3" t="s">
        <v>11980</v>
      </c>
      <c r="Y1089" s="38">
        <v>7.8</v>
      </c>
      <c r="Z1089" s="3" t="s">
        <v>11619</v>
      </c>
      <c r="AA1089" s="3">
        <v>17.3</v>
      </c>
      <c r="AB1089" s="3" t="s">
        <v>12199</v>
      </c>
      <c r="AC1089" s="3">
        <v>1.9</v>
      </c>
      <c r="AD1089" s="3" t="s">
        <v>11619</v>
      </c>
      <c r="AE1089" s="44" t="s">
        <v>12595</v>
      </c>
    </row>
    <row r="1090" customHeight="1" spans="1:31">
      <c r="A1090" s="26" t="s">
        <v>12533</v>
      </c>
      <c r="B1090" s="27" t="s">
        <v>493</v>
      </c>
      <c r="C1090" s="28" t="s">
        <v>10943</v>
      </c>
      <c r="D1090" s="27" t="s">
        <v>493</v>
      </c>
      <c r="E1090" s="28" cm="1">
        <f ca="1" t="array" ref="E1090">SUMPRODUCT(--ISNUMBER(SEARCH(MID(C1090,ROW(INDIRECT("1:"&amp;LEN(C1090))),1),全球排名!D1088)))</f>
        <v>68</v>
      </c>
      <c r="F1090" s="29" t="s">
        <v>11863</v>
      </c>
      <c r="G1090" s="29" t="s">
        <v>373</v>
      </c>
      <c r="H1090" s="30" t="s">
        <v>11592</v>
      </c>
      <c r="I1090" s="30" t="s">
        <v>11587</v>
      </c>
      <c r="J1090" s="30" t="s">
        <v>7220</v>
      </c>
      <c r="K1090" s="30">
        <v>3</v>
      </c>
      <c r="L1090" s="30" t="s">
        <v>11573</v>
      </c>
      <c r="M1090" s="38">
        <v>5.2</v>
      </c>
      <c r="N1090" s="3" t="s">
        <v>11949</v>
      </c>
      <c r="O1090" s="38">
        <v>6.8</v>
      </c>
      <c r="P1090" s="3" t="s">
        <v>11949</v>
      </c>
      <c r="Q1090" s="38">
        <v>49</v>
      </c>
      <c r="R1090" s="3" t="s">
        <v>11823</v>
      </c>
      <c r="S1090" s="38">
        <v>1.1</v>
      </c>
      <c r="T1090" s="3" t="s">
        <v>11619</v>
      </c>
      <c r="U1090" s="38">
        <v>2</v>
      </c>
      <c r="V1090" s="3" t="s">
        <v>11619</v>
      </c>
      <c r="W1090" s="38">
        <v>3</v>
      </c>
      <c r="X1090" s="3" t="s">
        <v>11619</v>
      </c>
      <c r="Y1090" s="38">
        <v>1.1</v>
      </c>
      <c r="Z1090" s="3" t="s">
        <v>11619</v>
      </c>
      <c r="AA1090" s="3">
        <v>26</v>
      </c>
      <c r="AB1090" s="3" t="s">
        <v>12277</v>
      </c>
      <c r="AC1090" s="3">
        <v>1.1</v>
      </c>
      <c r="AD1090" s="3" t="s">
        <v>11619</v>
      </c>
      <c r="AE1090" s="44" t="s">
        <v>12595</v>
      </c>
    </row>
    <row r="1091" customHeight="1" spans="1:31">
      <c r="A1091" s="26" t="s">
        <v>12533</v>
      </c>
      <c r="B1091" s="27" t="s">
        <v>493</v>
      </c>
      <c r="C1091" s="28" t="s">
        <v>12795</v>
      </c>
      <c r="D1091" s="27" t="s">
        <v>493</v>
      </c>
      <c r="E1091" s="28" cm="1">
        <f ca="1" t="array" ref="E1091">SUMPRODUCT(--ISNUMBER(SEARCH(MID(C1091,ROW(INDIRECT("1:"&amp;LEN(C1091))),1),全球排名!D1089)))</f>
        <v>26</v>
      </c>
      <c r="F1091" s="29" t="s">
        <v>11863</v>
      </c>
      <c r="G1091" s="29" t="s">
        <v>373</v>
      </c>
      <c r="H1091" s="30" t="s">
        <v>11567</v>
      </c>
      <c r="I1091" s="30" t="s">
        <v>11587</v>
      </c>
      <c r="J1091" s="30" t="s">
        <v>11568</v>
      </c>
      <c r="K1091" s="30">
        <v>5</v>
      </c>
      <c r="L1091" s="30" t="s">
        <v>11573</v>
      </c>
      <c r="M1091" s="38">
        <v>3.7</v>
      </c>
      <c r="N1091" s="3" t="s">
        <v>11949</v>
      </c>
      <c r="O1091" s="38">
        <v>3.1</v>
      </c>
      <c r="P1091" s="3" t="s">
        <v>11949</v>
      </c>
      <c r="Q1091" s="38">
        <v>53.9</v>
      </c>
      <c r="R1091" s="3" t="s">
        <v>11783</v>
      </c>
      <c r="S1091" s="38">
        <v>2.2</v>
      </c>
      <c r="T1091" s="3" t="s">
        <v>11619</v>
      </c>
      <c r="U1091" s="38">
        <v>19.7</v>
      </c>
      <c r="V1091" s="3" t="s">
        <v>12497</v>
      </c>
      <c r="W1091" s="38">
        <v>20.6</v>
      </c>
      <c r="X1091" s="3" t="s">
        <v>12230</v>
      </c>
      <c r="Y1091" s="38">
        <v>1</v>
      </c>
      <c r="Z1091" s="3" t="s">
        <v>11619</v>
      </c>
      <c r="AA1091" s="3">
        <v>12</v>
      </c>
      <c r="AB1091" s="3" t="s">
        <v>11619</v>
      </c>
      <c r="AC1091" s="3">
        <v>4.1</v>
      </c>
      <c r="AD1091" s="3" t="s">
        <v>11619</v>
      </c>
      <c r="AE1091" s="44" t="s">
        <v>12595</v>
      </c>
    </row>
    <row r="1092" customHeight="1" spans="1:31">
      <c r="A1092" s="26" t="s">
        <v>493</v>
      </c>
      <c r="B1092" s="27" t="s">
        <v>493</v>
      </c>
      <c r="C1092" s="28" t="s">
        <v>1496</v>
      </c>
      <c r="D1092" s="27" t="s">
        <v>493</v>
      </c>
      <c r="E1092" s="28" cm="1">
        <f ca="1" t="array" ref="E1092">SUMPRODUCT(--ISNUMBER(SEARCH(MID(C1092,ROW(INDIRECT("1:"&amp;LEN(C1092))),1),全球排名!D1090)))</f>
        <v>20</v>
      </c>
      <c r="F1092" s="29" t="s">
        <v>11566</v>
      </c>
      <c r="G1092" s="29" t="s">
        <v>40</v>
      </c>
      <c r="H1092" s="30" t="s">
        <v>11592</v>
      </c>
      <c r="I1092" s="30" t="s">
        <v>7183</v>
      </c>
      <c r="J1092" s="30" t="s">
        <v>11568</v>
      </c>
      <c r="K1092" s="30">
        <v>5</v>
      </c>
      <c r="L1092" s="30" t="s">
        <v>11573</v>
      </c>
      <c r="M1092" s="38">
        <v>5.2</v>
      </c>
      <c r="N1092" s="3" t="s">
        <v>11949</v>
      </c>
      <c r="O1092" s="38">
        <v>3</v>
      </c>
      <c r="P1092" s="3" t="s">
        <v>11949</v>
      </c>
      <c r="Q1092" s="38">
        <v>3.2</v>
      </c>
      <c r="R1092" s="3" t="s">
        <v>11619</v>
      </c>
      <c r="S1092" s="38">
        <v>17.1</v>
      </c>
      <c r="T1092" s="3" t="s">
        <v>12217</v>
      </c>
      <c r="U1092" s="38">
        <v>6.5</v>
      </c>
      <c r="V1092" s="3" t="s">
        <v>11619</v>
      </c>
      <c r="W1092" s="38">
        <v>4.4</v>
      </c>
      <c r="X1092" s="3" t="s">
        <v>11619</v>
      </c>
      <c r="Y1092" s="38">
        <v>27.1</v>
      </c>
      <c r="Z1092" s="3" t="s">
        <v>2544</v>
      </c>
      <c r="AA1092" s="3">
        <v>17.8</v>
      </c>
      <c r="AB1092" s="3" t="s">
        <v>12065</v>
      </c>
      <c r="AC1092" s="3">
        <v>23.7</v>
      </c>
      <c r="AD1092" s="3" t="s">
        <v>12374</v>
      </c>
      <c r="AE1092" s="44" t="s">
        <v>12595</v>
      </c>
    </row>
    <row r="1093" ht="30" customHeight="1" spans="1:31">
      <c r="A1093" s="26" t="s">
        <v>493</v>
      </c>
      <c r="B1093" s="27" t="s">
        <v>493</v>
      </c>
      <c r="C1093" s="28" t="s">
        <v>12796</v>
      </c>
      <c r="D1093" s="27" t="s">
        <v>493</v>
      </c>
      <c r="E1093" s="28" cm="1">
        <f ca="1" t="array" ref="E1093">SUMPRODUCT(--ISNUMBER(SEARCH(MID(C1093,ROW(INDIRECT("1:"&amp;LEN(C1093))),1),全球排名!D1091)))</f>
        <v>60</v>
      </c>
      <c r="F1093" s="29" t="s">
        <v>7021</v>
      </c>
      <c r="G1093" s="29" t="s">
        <v>642</v>
      </c>
      <c r="H1093" s="30" t="s">
        <v>11571</v>
      </c>
      <c r="I1093" s="30" t="s">
        <v>7183</v>
      </c>
      <c r="J1093" s="30" t="s">
        <v>11568</v>
      </c>
      <c r="K1093" s="30">
        <v>3</v>
      </c>
      <c r="L1093" s="30" t="s">
        <v>11569</v>
      </c>
      <c r="M1093" s="38">
        <v>5</v>
      </c>
      <c r="N1093" s="3" t="s">
        <v>11949</v>
      </c>
      <c r="O1093" s="38">
        <v>6.3</v>
      </c>
      <c r="P1093" s="3" t="s">
        <v>11949</v>
      </c>
      <c r="Q1093" s="38">
        <v>29.1</v>
      </c>
      <c r="R1093" s="3" t="s">
        <v>12487</v>
      </c>
      <c r="S1093" s="38">
        <v>3.9</v>
      </c>
      <c r="T1093" s="3" t="s">
        <v>11619</v>
      </c>
      <c r="U1093" s="38">
        <v>5.9</v>
      </c>
      <c r="V1093" s="3" t="s">
        <v>11619</v>
      </c>
      <c r="W1093" s="38">
        <v>4.1</v>
      </c>
      <c r="X1093" s="3" t="s">
        <v>11619</v>
      </c>
      <c r="Y1093" s="38">
        <v>1.1</v>
      </c>
      <c r="Z1093" s="3" t="s">
        <v>11619</v>
      </c>
      <c r="AA1093" s="3">
        <v>8.7</v>
      </c>
      <c r="AB1093" s="3" t="s">
        <v>11619</v>
      </c>
      <c r="AC1093" s="3">
        <v>7.5</v>
      </c>
      <c r="AD1093" s="3" t="s">
        <v>11619</v>
      </c>
      <c r="AE1093" s="44" t="s">
        <v>12595</v>
      </c>
    </row>
    <row r="1094" ht="30" customHeight="1" spans="1:31">
      <c r="A1094" s="26" t="s">
        <v>493</v>
      </c>
      <c r="B1094" s="27" t="s">
        <v>493</v>
      </c>
      <c r="C1094" s="28" t="s">
        <v>12797</v>
      </c>
      <c r="D1094" s="27" t="s">
        <v>493</v>
      </c>
      <c r="E1094" s="28" cm="1">
        <f ca="1" t="array" ref="E1094">SUMPRODUCT(--ISNUMBER(SEARCH(MID(C1094,ROW(INDIRECT("1:"&amp;LEN(C1094))),1),全球排名!D1092)))</f>
        <v>50</v>
      </c>
      <c r="F1094" s="29" t="s">
        <v>11705</v>
      </c>
      <c r="G1094" s="29" t="s">
        <v>385</v>
      </c>
      <c r="H1094" s="30" t="s">
        <v>11567</v>
      </c>
      <c r="I1094" s="30" t="s">
        <v>11587</v>
      </c>
      <c r="J1094" s="30" t="s">
        <v>11568</v>
      </c>
      <c r="K1094" s="30">
        <v>3</v>
      </c>
      <c r="L1094" s="30" t="s">
        <v>11573</v>
      </c>
      <c r="M1094" s="38">
        <v>7.4</v>
      </c>
      <c r="N1094" s="3" t="s">
        <v>11949</v>
      </c>
      <c r="O1094" s="38">
        <v>3.8</v>
      </c>
      <c r="P1094" s="3" t="s">
        <v>11949</v>
      </c>
      <c r="Q1094" s="38">
        <v>10.8</v>
      </c>
      <c r="R1094" s="3" t="s">
        <v>11619</v>
      </c>
      <c r="S1094" s="38">
        <v>10</v>
      </c>
      <c r="T1094" s="3" t="s">
        <v>11619</v>
      </c>
      <c r="U1094" s="38">
        <v>11.1</v>
      </c>
      <c r="V1094" s="3" t="s">
        <v>11619</v>
      </c>
      <c r="W1094" s="38">
        <v>11.9</v>
      </c>
      <c r="X1094" s="3" t="s">
        <v>12566</v>
      </c>
      <c r="Y1094" s="38">
        <v>1</v>
      </c>
      <c r="Z1094" s="3" t="s">
        <v>11619</v>
      </c>
      <c r="AA1094" s="3">
        <v>7.6</v>
      </c>
      <c r="AB1094" s="3" t="s">
        <v>11619</v>
      </c>
      <c r="AC1094" s="3">
        <v>1</v>
      </c>
      <c r="AD1094" s="3" t="s">
        <v>11619</v>
      </c>
      <c r="AE1094" s="44" t="s">
        <v>12595</v>
      </c>
    </row>
    <row r="1095" customHeight="1" spans="1:31">
      <c r="A1095" s="26" t="s">
        <v>493</v>
      </c>
      <c r="B1095" s="27" t="s">
        <v>493</v>
      </c>
      <c r="C1095" s="28" t="s">
        <v>12798</v>
      </c>
      <c r="D1095" s="27" t="s">
        <v>493</v>
      </c>
      <c r="E1095" s="28" cm="1">
        <f ca="1" t="array" ref="E1095">SUMPRODUCT(--ISNUMBER(SEARCH(MID(C1095,ROW(INDIRECT("1:"&amp;LEN(C1095))),1),全球排名!D1093)))</f>
        <v>40</v>
      </c>
      <c r="F1095" s="29" t="s">
        <v>11632</v>
      </c>
      <c r="G1095" s="29" t="s">
        <v>11633</v>
      </c>
      <c r="H1095" s="30" t="s">
        <v>11571</v>
      </c>
      <c r="I1095" s="30" t="s">
        <v>11720</v>
      </c>
      <c r="J1095" s="30" t="s">
        <v>10137</v>
      </c>
      <c r="K1095" s="30">
        <v>3</v>
      </c>
      <c r="L1095" s="30" t="s">
        <v>11573</v>
      </c>
      <c r="M1095" s="38">
        <v>5.3</v>
      </c>
      <c r="N1095" s="3" t="s">
        <v>11949</v>
      </c>
      <c r="O1095" s="38">
        <v>2.5</v>
      </c>
      <c r="P1095" s="3" t="s">
        <v>11949</v>
      </c>
      <c r="Q1095" s="38">
        <v>17.6</v>
      </c>
      <c r="R1095" s="3" t="s">
        <v>11619</v>
      </c>
      <c r="S1095" s="38">
        <v>1.7</v>
      </c>
      <c r="T1095" s="3" t="s">
        <v>11619</v>
      </c>
      <c r="U1095" s="38">
        <v>28.2</v>
      </c>
      <c r="V1095" s="3" t="s">
        <v>12006</v>
      </c>
      <c r="W1095" s="38">
        <v>29.6</v>
      </c>
      <c r="X1095" s="3" t="s">
        <v>12045</v>
      </c>
      <c r="Y1095" s="38">
        <v>1</v>
      </c>
      <c r="Z1095" s="3" t="s">
        <v>11619</v>
      </c>
      <c r="AA1095" s="3">
        <v>6.8</v>
      </c>
      <c r="AB1095" s="3" t="s">
        <v>11619</v>
      </c>
      <c r="AC1095" s="3">
        <v>1</v>
      </c>
      <c r="AD1095" s="3" t="s">
        <v>11619</v>
      </c>
      <c r="AE1095" s="44" t="s">
        <v>12595</v>
      </c>
    </row>
    <row r="1096" customHeight="1" spans="1:31">
      <c r="A1096" s="26" t="s">
        <v>493</v>
      </c>
      <c r="B1096" s="27" t="s">
        <v>493</v>
      </c>
      <c r="C1096" s="28" t="s">
        <v>1524</v>
      </c>
      <c r="D1096" s="27" t="s">
        <v>493</v>
      </c>
      <c r="E1096" s="28" cm="1">
        <f ca="1" t="array" ref="E1096">SUMPRODUCT(--ISNUMBER(SEARCH(MID(C1096,ROW(INDIRECT("1:"&amp;LEN(C1096))),1),全球排名!D1094)))</f>
        <v>24</v>
      </c>
      <c r="F1096" s="29" t="s">
        <v>11570</v>
      </c>
      <c r="G1096" s="29" t="s">
        <v>36</v>
      </c>
      <c r="H1096" s="30" t="s">
        <v>11571</v>
      </c>
      <c r="I1096" s="30" t="s">
        <v>7183</v>
      </c>
      <c r="J1096" s="30" t="s">
        <v>7220</v>
      </c>
      <c r="K1096" s="30">
        <v>3</v>
      </c>
      <c r="L1096" s="30" t="s">
        <v>11573</v>
      </c>
      <c r="M1096" s="38">
        <v>6.5</v>
      </c>
      <c r="N1096" s="3" t="s">
        <v>11949</v>
      </c>
      <c r="O1096" s="38">
        <v>12.1</v>
      </c>
      <c r="P1096" s="3" t="s">
        <v>11949</v>
      </c>
      <c r="Q1096" s="38">
        <v>10</v>
      </c>
      <c r="R1096" s="3" t="s">
        <v>11619</v>
      </c>
      <c r="S1096" s="38">
        <v>4.9</v>
      </c>
      <c r="T1096" s="3" t="s">
        <v>11619</v>
      </c>
      <c r="U1096" s="38">
        <v>35</v>
      </c>
      <c r="V1096" s="3" t="s">
        <v>11682</v>
      </c>
      <c r="W1096" s="38">
        <v>30.9</v>
      </c>
      <c r="X1096" s="3" t="s">
        <v>12066</v>
      </c>
      <c r="Y1096" s="38">
        <v>6.7</v>
      </c>
      <c r="Z1096" s="3" t="s">
        <v>11619</v>
      </c>
      <c r="AA1096" s="3">
        <v>11.9</v>
      </c>
      <c r="AB1096" s="3" t="s">
        <v>11619</v>
      </c>
      <c r="AC1096" s="3">
        <v>2.5</v>
      </c>
      <c r="AD1096" s="3" t="s">
        <v>11619</v>
      </c>
      <c r="AE1096" s="44" t="s">
        <v>12595</v>
      </c>
    </row>
    <row r="1097" customHeight="1" spans="1:31">
      <c r="A1097" s="26" t="s">
        <v>12533</v>
      </c>
      <c r="B1097" s="27" t="s">
        <v>493</v>
      </c>
      <c r="C1097" s="28" t="s">
        <v>1530</v>
      </c>
      <c r="D1097" s="27" t="s">
        <v>493</v>
      </c>
      <c r="E1097" s="28" cm="1">
        <f ca="1" t="array" ref="E1097">SUMPRODUCT(--ISNUMBER(SEARCH(MID(C1097,ROW(INDIRECT("1:"&amp;LEN(C1097))),1),全球排名!D1095)))</f>
        <v>18</v>
      </c>
      <c r="F1097" s="29" t="s">
        <v>11663</v>
      </c>
      <c r="G1097" s="29" t="s">
        <v>106</v>
      </c>
      <c r="H1097" s="30" t="s">
        <v>11567</v>
      </c>
      <c r="I1097" s="30" t="s">
        <v>11572</v>
      </c>
      <c r="J1097" s="30" t="s">
        <v>11568</v>
      </c>
      <c r="K1097" s="30">
        <v>4</v>
      </c>
      <c r="L1097" s="30" t="s">
        <v>11573</v>
      </c>
      <c r="M1097" s="38">
        <v>3.4</v>
      </c>
      <c r="N1097" s="3" t="s">
        <v>11949</v>
      </c>
      <c r="O1097" s="38">
        <v>3.4</v>
      </c>
      <c r="P1097" s="3" t="s">
        <v>11949</v>
      </c>
      <c r="Q1097" s="38">
        <v>35.1</v>
      </c>
      <c r="R1097" s="3" t="s">
        <v>12376</v>
      </c>
      <c r="S1097" s="38">
        <v>12</v>
      </c>
      <c r="T1097" s="3" t="s">
        <v>12071</v>
      </c>
      <c r="U1097" s="38">
        <v>10.7</v>
      </c>
      <c r="V1097" s="3" t="s">
        <v>11619</v>
      </c>
      <c r="W1097" s="38">
        <v>2.9</v>
      </c>
      <c r="X1097" s="3" t="s">
        <v>11619</v>
      </c>
      <c r="Y1097" s="38">
        <v>1.3</v>
      </c>
      <c r="Z1097" s="3" t="s">
        <v>11619</v>
      </c>
      <c r="AA1097" s="3">
        <v>7.8</v>
      </c>
      <c r="AB1097" s="3" t="s">
        <v>11619</v>
      </c>
      <c r="AC1097" s="3">
        <v>1.1</v>
      </c>
      <c r="AD1097" s="3" t="s">
        <v>11619</v>
      </c>
      <c r="AE1097" s="44" t="s">
        <v>12595</v>
      </c>
    </row>
    <row r="1098" customHeight="1" spans="1:31">
      <c r="A1098" s="26" t="s">
        <v>493</v>
      </c>
      <c r="B1098" s="27" t="s">
        <v>493</v>
      </c>
      <c r="C1098" s="28" t="s">
        <v>12799</v>
      </c>
      <c r="D1098" s="27" t="s">
        <v>493</v>
      </c>
      <c r="E1098" s="28" cm="1">
        <f ca="1" t="array" ref="E1098">SUMPRODUCT(--ISNUMBER(SEARCH(MID(C1098,ROW(INDIRECT("1:"&amp;LEN(C1098))),1),全球排名!D1096)))</f>
        <v>29</v>
      </c>
      <c r="F1098" s="29" t="s">
        <v>11863</v>
      </c>
      <c r="G1098" s="29" t="s">
        <v>373</v>
      </c>
      <c r="H1098" s="30" t="s">
        <v>11567</v>
      </c>
      <c r="I1098" s="30" t="s">
        <v>7183</v>
      </c>
      <c r="J1098" s="30" t="s">
        <v>11568</v>
      </c>
      <c r="K1098" s="30">
        <v>2</v>
      </c>
      <c r="L1098" s="30" t="s">
        <v>11573</v>
      </c>
      <c r="M1098" s="38">
        <v>7.8</v>
      </c>
      <c r="N1098" s="3" t="s">
        <v>11949</v>
      </c>
      <c r="O1098" s="38">
        <v>3.8</v>
      </c>
      <c r="P1098" s="3" t="s">
        <v>11949</v>
      </c>
      <c r="Q1098" s="38">
        <v>15.5</v>
      </c>
      <c r="R1098" s="3" t="s">
        <v>11619</v>
      </c>
      <c r="S1098" s="38">
        <v>3.5</v>
      </c>
      <c r="T1098" s="3" t="s">
        <v>11619</v>
      </c>
      <c r="U1098" s="38">
        <v>45.5</v>
      </c>
      <c r="V1098" s="3" t="s">
        <v>12215</v>
      </c>
      <c r="W1098" s="38">
        <v>31.2</v>
      </c>
      <c r="X1098" s="3" t="s">
        <v>12161</v>
      </c>
      <c r="Y1098" s="38">
        <v>2.4</v>
      </c>
      <c r="Z1098" s="3" t="s">
        <v>11619</v>
      </c>
      <c r="AA1098" s="3">
        <v>10.4</v>
      </c>
      <c r="AB1098" s="3" t="s">
        <v>11619</v>
      </c>
      <c r="AC1098" s="3">
        <v>7.4</v>
      </c>
      <c r="AD1098" s="3" t="s">
        <v>11619</v>
      </c>
      <c r="AE1098" s="44" t="s">
        <v>12595</v>
      </c>
    </row>
    <row r="1099" customHeight="1" spans="1:31">
      <c r="A1099" s="26" t="s">
        <v>493</v>
      </c>
      <c r="B1099" s="27" t="s">
        <v>493</v>
      </c>
      <c r="C1099" s="28" t="s">
        <v>1544</v>
      </c>
      <c r="D1099" s="27" t="s">
        <v>493</v>
      </c>
      <c r="E1099" s="28" cm="1">
        <f ca="1" t="array" ref="E1099">SUMPRODUCT(--ISNUMBER(SEARCH(MID(C1099,ROW(INDIRECT("1:"&amp;LEN(C1099))),1),全球排名!D1097)))</f>
        <v>28</v>
      </c>
      <c r="F1099" s="29" t="s">
        <v>12260</v>
      </c>
      <c r="G1099" s="29" t="s">
        <v>461</v>
      </c>
      <c r="H1099" s="30" t="s">
        <v>11571</v>
      </c>
      <c r="I1099" s="30" t="s">
        <v>11587</v>
      </c>
      <c r="J1099" s="30" t="s">
        <v>11568</v>
      </c>
      <c r="K1099" s="30">
        <v>4</v>
      </c>
      <c r="L1099" s="30" t="s">
        <v>11573</v>
      </c>
      <c r="M1099" s="38">
        <v>6.5</v>
      </c>
      <c r="N1099" s="3" t="s">
        <v>11949</v>
      </c>
      <c r="O1099" s="38">
        <v>3.6</v>
      </c>
      <c r="P1099" s="3" t="s">
        <v>11949</v>
      </c>
      <c r="Q1099" s="38">
        <v>27.7</v>
      </c>
      <c r="R1099" s="3" t="s">
        <v>12322</v>
      </c>
      <c r="S1099" s="38">
        <v>6.2</v>
      </c>
      <c r="T1099" s="3" t="s">
        <v>11619</v>
      </c>
      <c r="U1099" s="38">
        <v>2.4</v>
      </c>
      <c r="V1099" s="3" t="s">
        <v>11619</v>
      </c>
      <c r="W1099" s="38">
        <v>4.4</v>
      </c>
      <c r="X1099" s="3" t="s">
        <v>11619</v>
      </c>
      <c r="Y1099" s="38">
        <v>9</v>
      </c>
      <c r="Z1099" s="3" t="s">
        <v>11997</v>
      </c>
      <c r="AA1099" s="3">
        <v>11.1</v>
      </c>
      <c r="AB1099" s="3" t="s">
        <v>11619</v>
      </c>
      <c r="AC1099" s="3">
        <v>1.4</v>
      </c>
      <c r="AD1099" s="3" t="s">
        <v>11619</v>
      </c>
      <c r="AE1099" s="44" t="s">
        <v>12595</v>
      </c>
    </row>
    <row r="1100" customHeight="1" spans="1:31">
      <c r="A1100" s="26" t="s">
        <v>12533</v>
      </c>
      <c r="B1100" s="27" t="s">
        <v>493</v>
      </c>
      <c r="C1100" s="28" t="s">
        <v>10956</v>
      </c>
      <c r="D1100" s="27" t="s">
        <v>493</v>
      </c>
      <c r="E1100" s="28" cm="1">
        <f ca="1" t="array" ref="E1100">SUMPRODUCT(--ISNUMBER(SEARCH(MID(C1100,ROW(INDIRECT("1:"&amp;LEN(C1100))),1),全球排名!D1098)))</f>
        <v>36</v>
      </c>
      <c r="F1100" s="29" t="s">
        <v>12665</v>
      </c>
      <c r="G1100" s="29" t="s">
        <v>2788</v>
      </c>
      <c r="H1100" s="30" t="s">
        <v>11571</v>
      </c>
      <c r="I1100" s="30" t="s">
        <v>11587</v>
      </c>
      <c r="J1100" s="30" t="s">
        <v>11568</v>
      </c>
      <c r="K1100" s="30">
        <v>4</v>
      </c>
      <c r="L1100" s="30" t="s">
        <v>11573</v>
      </c>
      <c r="M1100" s="38">
        <v>9.7</v>
      </c>
      <c r="N1100" s="3" t="s">
        <v>11949</v>
      </c>
      <c r="O1100" s="38">
        <v>7.9</v>
      </c>
      <c r="P1100" s="3" t="s">
        <v>11949</v>
      </c>
      <c r="Q1100" s="38">
        <v>34.7</v>
      </c>
      <c r="R1100" s="3" t="s">
        <v>12124</v>
      </c>
      <c r="S1100" s="38">
        <v>3.6</v>
      </c>
      <c r="T1100" s="3" t="s">
        <v>11619</v>
      </c>
      <c r="U1100" s="38">
        <v>2.1</v>
      </c>
      <c r="V1100" s="3" t="s">
        <v>11619</v>
      </c>
      <c r="W1100" s="38">
        <v>2.7</v>
      </c>
      <c r="X1100" s="3" t="s">
        <v>11619</v>
      </c>
      <c r="Y1100" s="38">
        <v>2.6</v>
      </c>
      <c r="Z1100" s="3" t="s">
        <v>11619</v>
      </c>
      <c r="AA1100" s="3">
        <v>18.2</v>
      </c>
      <c r="AB1100" s="3" t="s">
        <v>1881</v>
      </c>
      <c r="AC1100" s="3">
        <v>1.4</v>
      </c>
      <c r="AD1100" s="3" t="s">
        <v>11619</v>
      </c>
      <c r="AE1100" s="44" t="s">
        <v>12595</v>
      </c>
    </row>
    <row r="1101" customHeight="1" spans="1:31">
      <c r="A1101" s="26" t="s">
        <v>10137</v>
      </c>
      <c r="B1101" s="27" t="s">
        <v>493</v>
      </c>
      <c r="C1101" s="28" t="s">
        <v>6146</v>
      </c>
      <c r="D1101" s="27" t="s">
        <v>493</v>
      </c>
      <c r="E1101" s="28" cm="1">
        <f ca="1" t="array" ref="E1101">SUMPRODUCT(--ISNUMBER(SEARCH(MID(C1101,ROW(INDIRECT("1:"&amp;LEN(C1101))),1),全球排名!D1099)))</f>
        <v>21</v>
      </c>
      <c r="F1101" s="29" t="s">
        <v>11705</v>
      </c>
      <c r="G1101" s="29" t="s">
        <v>385</v>
      </c>
      <c r="H1101" s="30" t="s">
        <v>11567</v>
      </c>
      <c r="I1101" s="30" t="s">
        <v>11572</v>
      </c>
      <c r="J1101" s="30" t="s">
        <v>7220</v>
      </c>
      <c r="K1101" s="30">
        <v>3</v>
      </c>
      <c r="L1101" s="30" t="s">
        <v>11569</v>
      </c>
      <c r="M1101" s="38">
        <v>5</v>
      </c>
      <c r="N1101" s="3" t="s">
        <v>11949</v>
      </c>
      <c r="O1101" s="38">
        <v>2.9</v>
      </c>
      <c r="P1101" s="3" t="s">
        <v>11949</v>
      </c>
      <c r="Q1101" s="38">
        <v>46.6</v>
      </c>
      <c r="R1101" s="3" t="s">
        <v>12226</v>
      </c>
      <c r="S1101" s="38">
        <v>7.3</v>
      </c>
      <c r="T1101" s="3" t="s">
        <v>11619</v>
      </c>
      <c r="U1101" s="38">
        <v>5.7</v>
      </c>
      <c r="V1101" s="3" t="s">
        <v>11619</v>
      </c>
      <c r="W1101" s="38">
        <v>4.8</v>
      </c>
      <c r="X1101" s="3" t="s">
        <v>11619</v>
      </c>
      <c r="Y1101" s="38">
        <v>1</v>
      </c>
      <c r="Z1101" s="3" t="s">
        <v>11619</v>
      </c>
      <c r="AA1101" s="3">
        <v>6.8</v>
      </c>
      <c r="AB1101" s="3" t="s">
        <v>11619</v>
      </c>
      <c r="AC1101" s="3">
        <v>1.1</v>
      </c>
      <c r="AD1101" s="3" t="s">
        <v>11619</v>
      </c>
      <c r="AE1101" s="44" t="s">
        <v>12595</v>
      </c>
    </row>
    <row r="1102" customHeight="1" spans="1:31">
      <c r="A1102" s="26" t="s">
        <v>12533</v>
      </c>
      <c r="B1102" s="27" t="s">
        <v>493</v>
      </c>
      <c r="C1102" s="28" t="s">
        <v>2896</v>
      </c>
      <c r="D1102" s="27" t="s">
        <v>493</v>
      </c>
      <c r="E1102" s="28" cm="1">
        <f ca="1" t="array" ref="E1102">SUMPRODUCT(--ISNUMBER(SEARCH(MID(C1102,ROW(INDIRECT("1:"&amp;LEN(C1102))),1),全球排名!D1100)))</f>
        <v>26</v>
      </c>
      <c r="F1102" s="29" t="s">
        <v>11566</v>
      </c>
      <c r="G1102" s="29" t="s">
        <v>40</v>
      </c>
      <c r="H1102" s="30" t="s">
        <v>11567</v>
      </c>
      <c r="I1102" s="30" t="s">
        <v>7183</v>
      </c>
      <c r="J1102" s="30" t="s">
        <v>11568</v>
      </c>
      <c r="K1102" s="30">
        <v>5</v>
      </c>
      <c r="L1102" s="30" t="s">
        <v>11569</v>
      </c>
      <c r="M1102" s="38">
        <v>5.2</v>
      </c>
      <c r="N1102" s="3" t="s">
        <v>11949</v>
      </c>
      <c r="O1102" s="38">
        <v>3.8</v>
      </c>
      <c r="P1102" s="3" t="s">
        <v>11949</v>
      </c>
      <c r="Q1102" s="38">
        <v>28</v>
      </c>
      <c r="R1102" s="3" t="s">
        <v>12188</v>
      </c>
      <c r="S1102" s="38">
        <v>8.6</v>
      </c>
      <c r="T1102" s="3" t="s">
        <v>11619</v>
      </c>
      <c r="U1102" s="38">
        <v>13</v>
      </c>
      <c r="V1102" s="3" t="s">
        <v>12255</v>
      </c>
      <c r="W1102" s="38">
        <v>8.8</v>
      </c>
      <c r="X1102" s="3" t="s">
        <v>11619</v>
      </c>
      <c r="Y1102" s="38">
        <v>2.7</v>
      </c>
      <c r="Z1102" s="3" t="s">
        <v>11619</v>
      </c>
      <c r="AA1102" s="3">
        <v>30.5</v>
      </c>
      <c r="AB1102" s="3" t="s">
        <v>12193</v>
      </c>
      <c r="AC1102" s="3">
        <v>1.6</v>
      </c>
      <c r="AD1102" s="3" t="s">
        <v>11619</v>
      </c>
      <c r="AE1102" s="44" t="s">
        <v>12595</v>
      </c>
    </row>
    <row r="1103" customHeight="1" spans="1:31">
      <c r="A1103" s="26" t="s">
        <v>447</v>
      </c>
      <c r="B1103" s="27" t="s">
        <v>493</v>
      </c>
      <c r="C1103" s="28" t="s">
        <v>12800</v>
      </c>
      <c r="D1103" s="27" t="s">
        <v>493</v>
      </c>
      <c r="E1103" s="28" cm="1">
        <f ca="1" t="array" ref="E1103">SUMPRODUCT(--ISNUMBER(SEARCH(MID(C1103,ROW(INDIRECT("1:"&amp;LEN(C1103))),1),全球排名!D1101)))</f>
        <v>19</v>
      </c>
      <c r="F1103" s="29" t="s">
        <v>11632</v>
      </c>
      <c r="G1103" s="29" t="s">
        <v>11633</v>
      </c>
      <c r="H1103" s="30" t="s">
        <v>11592</v>
      </c>
      <c r="I1103" s="30" t="s">
        <v>7183</v>
      </c>
      <c r="J1103" s="30" t="s">
        <v>11568</v>
      </c>
      <c r="K1103" s="30">
        <v>2</v>
      </c>
      <c r="L1103" s="30" t="s">
        <v>11573</v>
      </c>
      <c r="M1103" s="38">
        <v>3.9</v>
      </c>
      <c r="N1103" s="3" t="s">
        <v>11949</v>
      </c>
      <c r="O1103" s="38">
        <v>1.7</v>
      </c>
      <c r="P1103" s="3" t="s">
        <v>11949</v>
      </c>
      <c r="Q1103" s="38">
        <v>12.6</v>
      </c>
      <c r="R1103" s="3" t="s">
        <v>11619</v>
      </c>
      <c r="S1103" s="38">
        <v>19.2</v>
      </c>
      <c r="T1103" s="3" t="s">
        <v>12180</v>
      </c>
      <c r="U1103" s="38">
        <v>1.3</v>
      </c>
      <c r="V1103" s="3" t="s">
        <v>11619</v>
      </c>
      <c r="W1103" s="38">
        <v>1.7</v>
      </c>
      <c r="X1103" s="3" t="s">
        <v>11619</v>
      </c>
      <c r="Y1103" s="38">
        <v>5.9</v>
      </c>
      <c r="Z1103" s="3" t="s">
        <v>11619</v>
      </c>
      <c r="AA1103" s="3">
        <v>9</v>
      </c>
      <c r="AB1103" s="3" t="s">
        <v>11619</v>
      </c>
      <c r="AC1103" s="3">
        <v>5.8</v>
      </c>
      <c r="AD1103" s="3" t="s">
        <v>11619</v>
      </c>
      <c r="AE1103" s="44" t="s">
        <v>12595</v>
      </c>
    </row>
    <row r="1104" customHeight="1" spans="1:31">
      <c r="A1104" s="26" t="s">
        <v>12533</v>
      </c>
      <c r="B1104" s="27" t="s">
        <v>493</v>
      </c>
      <c r="C1104" s="28" t="s">
        <v>11433</v>
      </c>
      <c r="D1104" s="27" t="s">
        <v>493</v>
      </c>
      <c r="E1104" s="28" cm="1">
        <f ca="1" t="array" ref="E1104">SUMPRODUCT(--ISNUMBER(SEARCH(MID(C1104,ROW(INDIRECT("1:"&amp;LEN(C1104))),1),全球排名!D1102)))</f>
        <v>24</v>
      </c>
      <c r="F1104" s="29" t="s">
        <v>8681</v>
      </c>
      <c r="G1104" s="29" t="s">
        <v>924</v>
      </c>
      <c r="H1104" s="30" t="s">
        <v>11567</v>
      </c>
      <c r="I1104" s="30" t="s">
        <v>11572</v>
      </c>
      <c r="J1104" s="30" t="s">
        <v>7103</v>
      </c>
      <c r="K1104" s="30">
        <v>2</v>
      </c>
      <c r="L1104" s="30" t="s">
        <v>12288</v>
      </c>
      <c r="M1104" s="38">
        <v>8.1</v>
      </c>
      <c r="N1104" s="3" t="s">
        <v>11949</v>
      </c>
      <c r="O1104" s="38">
        <v>24.7</v>
      </c>
      <c r="P1104" s="3" t="s">
        <v>12218</v>
      </c>
      <c r="Q1104" s="38">
        <v>22.8</v>
      </c>
      <c r="R1104" s="3" t="s">
        <v>12426</v>
      </c>
      <c r="S1104" s="38">
        <v>1.6</v>
      </c>
      <c r="T1104" s="3" t="s">
        <v>11619</v>
      </c>
      <c r="U1104" s="38">
        <v>4.2</v>
      </c>
      <c r="V1104" s="3" t="s">
        <v>11619</v>
      </c>
      <c r="W1104" s="38">
        <v>6.6</v>
      </c>
      <c r="X1104" s="3" t="s">
        <v>11619</v>
      </c>
      <c r="Y1104" s="38">
        <v>1</v>
      </c>
      <c r="Z1104" s="3" t="s">
        <v>11619</v>
      </c>
      <c r="AA1104" s="3">
        <v>9.2</v>
      </c>
      <c r="AB1104" s="3" t="s">
        <v>11619</v>
      </c>
      <c r="AC1104" s="3">
        <v>1.3</v>
      </c>
      <c r="AD1104" s="3" t="s">
        <v>11619</v>
      </c>
      <c r="AE1104" s="44" t="s">
        <v>12595</v>
      </c>
    </row>
    <row r="1105" customHeight="1" spans="1:31">
      <c r="A1105" s="26" t="s">
        <v>493</v>
      </c>
      <c r="B1105" s="27" t="s">
        <v>493</v>
      </c>
      <c r="C1105" s="28" t="s">
        <v>1604</v>
      </c>
      <c r="D1105" s="27" t="s">
        <v>493</v>
      </c>
      <c r="E1105" s="28" cm="1">
        <f ca="1" t="array" ref="E1105">SUMPRODUCT(--ISNUMBER(SEARCH(MID(C1105,ROW(INDIRECT("1:"&amp;LEN(C1105))),1),全球排名!D1103)))</f>
        <v>14</v>
      </c>
      <c r="F1105" s="29" t="s">
        <v>12019</v>
      </c>
      <c r="G1105" s="29" t="s">
        <v>653</v>
      </c>
      <c r="H1105" s="30" t="s">
        <v>11592</v>
      </c>
      <c r="I1105" s="30" t="s">
        <v>11572</v>
      </c>
      <c r="J1105" s="30" t="s">
        <v>7220</v>
      </c>
      <c r="K1105" s="30">
        <v>2</v>
      </c>
      <c r="L1105" s="30" t="s">
        <v>11573</v>
      </c>
      <c r="M1105" s="38">
        <v>5.7</v>
      </c>
      <c r="N1105" s="3" t="s">
        <v>11949</v>
      </c>
      <c r="O1105" s="38">
        <v>2.3</v>
      </c>
      <c r="P1105" s="3" t="s">
        <v>11949</v>
      </c>
      <c r="Q1105" s="38">
        <v>4.1</v>
      </c>
      <c r="R1105" s="3" t="s">
        <v>11619</v>
      </c>
      <c r="S1105" s="38">
        <v>3.2</v>
      </c>
      <c r="T1105" s="3" t="s">
        <v>11619</v>
      </c>
      <c r="U1105" s="38">
        <v>97.7</v>
      </c>
      <c r="V1105" s="3" t="s">
        <v>381</v>
      </c>
      <c r="W1105" s="38">
        <v>2.3</v>
      </c>
      <c r="X1105" s="3" t="s">
        <v>11619</v>
      </c>
      <c r="Y1105" s="38">
        <v>2.4</v>
      </c>
      <c r="Z1105" s="3" t="s">
        <v>11619</v>
      </c>
      <c r="AA1105" s="3">
        <v>4.5</v>
      </c>
      <c r="AB1105" s="3" t="s">
        <v>11619</v>
      </c>
      <c r="AC1105" s="3">
        <v>2.1</v>
      </c>
      <c r="AD1105" s="3" t="s">
        <v>11619</v>
      </c>
      <c r="AE1105" s="44" t="s">
        <v>12595</v>
      </c>
    </row>
    <row r="1106" customHeight="1" spans="1:31">
      <c r="A1106" s="26" t="s">
        <v>493</v>
      </c>
      <c r="B1106" s="27" t="s">
        <v>493</v>
      </c>
      <c r="C1106" s="28" t="s">
        <v>12801</v>
      </c>
      <c r="D1106" s="27" t="s">
        <v>493</v>
      </c>
      <c r="E1106" s="28" cm="1">
        <f ca="1" t="array" ref="E1106">SUMPRODUCT(--ISNUMBER(SEARCH(MID(C1106,ROW(INDIRECT("1:"&amp;LEN(C1106))),1),全球排名!D1104)))</f>
        <v>18</v>
      </c>
      <c r="F1106" s="29" t="s">
        <v>12394</v>
      </c>
      <c r="G1106" s="29" t="s">
        <v>1609</v>
      </c>
      <c r="H1106" s="30" t="s">
        <v>11567</v>
      </c>
      <c r="I1106" s="30" t="s">
        <v>11587</v>
      </c>
      <c r="J1106" s="30" t="s">
        <v>11568</v>
      </c>
      <c r="K1106" s="30">
        <v>2</v>
      </c>
      <c r="L1106" s="30" t="s">
        <v>11573</v>
      </c>
      <c r="M1106" s="38">
        <v>8.7</v>
      </c>
      <c r="N1106" s="3" t="s">
        <v>11949</v>
      </c>
      <c r="O1106" s="38">
        <v>5.7</v>
      </c>
      <c r="P1106" s="3" t="s">
        <v>11949</v>
      </c>
      <c r="Q1106" s="38">
        <v>6.9</v>
      </c>
      <c r="R1106" s="3" t="s">
        <v>11619</v>
      </c>
      <c r="S1106" s="38">
        <v>6.1</v>
      </c>
      <c r="T1106" s="3" t="s">
        <v>11619</v>
      </c>
      <c r="U1106" s="38">
        <v>40</v>
      </c>
      <c r="V1106" s="3" t="s">
        <v>12066</v>
      </c>
      <c r="W1106" s="38">
        <v>19.3</v>
      </c>
      <c r="X1106" s="3" t="s">
        <v>12347</v>
      </c>
      <c r="Y1106" s="38">
        <v>9.3</v>
      </c>
      <c r="Z1106" s="3" t="s">
        <v>12270</v>
      </c>
      <c r="AA1106" s="3">
        <v>11</v>
      </c>
      <c r="AB1106" s="3" t="s">
        <v>11619</v>
      </c>
      <c r="AC1106" s="3">
        <v>1.3</v>
      </c>
      <c r="AD1106" s="3" t="s">
        <v>11619</v>
      </c>
      <c r="AE1106" s="44" t="s">
        <v>12595</v>
      </c>
    </row>
    <row r="1107" customHeight="1" spans="1:31">
      <c r="A1107" s="26" t="s">
        <v>12533</v>
      </c>
      <c r="B1107" s="27" t="s">
        <v>493</v>
      </c>
      <c r="C1107" s="28" t="s">
        <v>12802</v>
      </c>
      <c r="D1107" s="27" t="s">
        <v>493</v>
      </c>
      <c r="E1107" s="28" cm="1">
        <f ca="1" t="array" ref="E1107">SUMPRODUCT(--ISNUMBER(SEARCH(MID(C1107,ROW(INDIRECT("1:"&amp;LEN(C1107))),1),全球排名!D1105)))</f>
        <v>25</v>
      </c>
      <c r="F1107" s="29" t="s">
        <v>12665</v>
      </c>
      <c r="G1107" s="29" t="s">
        <v>2788</v>
      </c>
      <c r="H1107" s="30" t="s">
        <v>11567</v>
      </c>
      <c r="I1107" s="30" t="s">
        <v>11587</v>
      </c>
      <c r="J1107" s="30" t="s">
        <v>11568</v>
      </c>
      <c r="K1107" s="30">
        <v>4</v>
      </c>
      <c r="L1107" s="30" t="s">
        <v>11573</v>
      </c>
      <c r="M1107" s="38">
        <v>7.5</v>
      </c>
      <c r="N1107" s="3" t="s">
        <v>11949</v>
      </c>
      <c r="O1107" s="38">
        <v>2.5</v>
      </c>
      <c r="P1107" s="3" t="s">
        <v>11949</v>
      </c>
      <c r="Q1107" s="38">
        <v>22.8</v>
      </c>
      <c r="R1107" s="3" t="s">
        <v>12129</v>
      </c>
      <c r="S1107" s="38">
        <v>5.2</v>
      </c>
      <c r="T1107" s="3" t="s">
        <v>11619</v>
      </c>
      <c r="U1107" s="38">
        <v>1.5</v>
      </c>
      <c r="V1107" s="3" t="s">
        <v>11619</v>
      </c>
      <c r="W1107" s="38">
        <v>59.3</v>
      </c>
      <c r="X1107" s="3" t="s">
        <v>11901</v>
      </c>
      <c r="Y1107" s="38">
        <v>1.7</v>
      </c>
      <c r="Z1107" s="3" t="s">
        <v>11619</v>
      </c>
      <c r="AA1107" s="3">
        <v>12.8</v>
      </c>
      <c r="AB1107" s="3" t="s">
        <v>11722</v>
      </c>
      <c r="AC1107" s="3">
        <v>1.1</v>
      </c>
      <c r="AD1107" s="3" t="s">
        <v>11619</v>
      </c>
      <c r="AE1107" s="44" t="s">
        <v>12595</v>
      </c>
    </row>
    <row r="1108" customHeight="1" spans="1:31">
      <c r="A1108" s="26" t="s">
        <v>12533</v>
      </c>
      <c r="B1108" s="27" t="s">
        <v>493</v>
      </c>
      <c r="C1108" s="28" t="s">
        <v>547</v>
      </c>
      <c r="D1108" s="27" t="s">
        <v>493</v>
      </c>
      <c r="E1108" s="28" cm="1">
        <f ca="1" t="array" ref="E1108">SUMPRODUCT(--ISNUMBER(SEARCH(MID(C1108,ROW(INDIRECT("1:"&amp;LEN(C1108))),1),全球排名!D1106)))</f>
        <v>24</v>
      </c>
      <c r="F1108" s="29" t="s">
        <v>12234</v>
      </c>
      <c r="G1108" s="29" t="s">
        <v>545</v>
      </c>
      <c r="H1108" s="30" t="s">
        <v>11567</v>
      </c>
      <c r="I1108" s="30" t="s">
        <v>11720</v>
      </c>
      <c r="J1108" s="30" t="s">
        <v>10137</v>
      </c>
      <c r="K1108" s="30">
        <v>4</v>
      </c>
      <c r="L1108" s="30" t="s">
        <v>11573</v>
      </c>
      <c r="M1108" s="38">
        <v>4.3</v>
      </c>
      <c r="N1108" s="3" t="s">
        <v>11949</v>
      </c>
      <c r="O1108" s="38">
        <v>3.2</v>
      </c>
      <c r="P1108" s="3" t="s">
        <v>11949</v>
      </c>
      <c r="Q1108" s="38">
        <v>45.5</v>
      </c>
      <c r="R1108" s="3" t="s">
        <v>11800</v>
      </c>
      <c r="S1108" s="38">
        <v>4.3</v>
      </c>
      <c r="T1108" s="3" t="s">
        <v>11619</v>
      </c>
      <c r="U1108" s="38">
        <v>16.4</v>
      </c>
      <c r="V1108" s="3" t="s">
        <v>11937</v>
      </c>
      <c r="W1108" s="38">
        <v>10.1</v>
      </c>
      <c r="X1108" s="3" t="s">
        <v>11619</v>
      </c>
      <c r="Y1108" s="38">
        <v>1.6</v>
      </c>
      <c r="Z1108" s="3" t="s">
        <v>11619</v>
      </c>
      <c r="AA1108" s="3">
        <v>7.8</v>
      </c>
      <c r="AB1108" s="3" t="s">
        <v>11619</v>
      </c>
      <c r="AC1108" s="3">
        <v>1</v>
      </c>
      <c r="AD1108" s="3" t="s">
        <v>11619</v>
      </c>
      <c r="AE1108" s="44" t="s">
        <v>12595</v>
      </c>
    </row>
    <row r="1109" customHeight="1" spans="1:31">
      <c r="A1109" s="26" t="s">
        <v>493</v>
      </c>
      <c r="B1109" s="27" t="s">
        <v>493</v>
      </c>
      <c r="C1109" s="28" t="s">
        <v>10968</v>
      </c>
      <c r="D1109" s="27" t="s">
        <v>493</v>
      </c>
      <c r="E1109" s="28" cm="1">
        <f ca="1" t="array" ref="E1109">SUMPRODUCT(--ISNUMBER(SEARCH(MID(C1109,ROW(INDIRECT("1:"&amp;LEN(C1109))),1),全球排名!D1107)))</f>
        <v>14</v>
      </c>
      <c r="F1109" s="29" t="s">
        <v>26</v>
      </c>
      <c r="G1109" s="29" t="s">
        <v>568</v>
      </c>
      <c r="H1109" s="30" t="s">
        <v>11571</v>
      </c>
      <c r="I1109" s="30" t="s">
        <v>11720</v>
      </c>
      <c r="J1109" s="30" t="s">
        <v>10137</v>
      </c>
      <c r="K1109" s="30">
        <v>2</v>
      </c>
      <c r="L1109" s="30" t="s">
        <v>12288</v>
      </c>
      <c r="M1109" s="38">
        <v>7.4</v>
      </c>
      <c r="N1109" s="3" t="s">
        <v>11949</v>
      </c>
      <c r="O1109" s="38">
        <v>9.4</v>
      </c>
      <c r="P1109" s="3" t="s">
        <v>11949</v>
      </c>
      <c r="Q1109" s="38">
        <v>27</v>
      </c>
      <c r="R1109" s="3" t="s">
        <v>12318</v>
      </c>
      <c r="S1109" s="38">
        <v>1.4</v>
      </c>
      <c r="T1109" s="3" t="s">
        <v>11619</v>
      </c>
      <c r="U1109" s="38">
        <v>22.3</v>
      </c>
      <c r="V1109" s="3" t="s">
        <v>12236</v>
      </c>
      <c r="W1109" s="38">
        <v>3.6</v>
      </c>
      <c r="X1109" s="3" t="s">
        <v>11619</v>
      </c>
      <c r="Y1109" s="38">
        <v>1</v>
      </c>
      <c r="Z1109" s="3" t="s">
        <v>11619</v>
      </c>
      <c r="AA1109" s="3">
        <v>10.4</v>
      </c>
      <c r="AB1109" s="3" t="s">
        <v>11619</v>
      </c>
      <c r="AC1109" s="3">
        <v>3.4</v>
      </c>
      <c r="AD1109" s="3" t="s">
        <v>11619</v>
      </c>
      <c r="AE1109" s="44" t="s">
        <v>12595</v>
      </c>
    </row>
    <row r="1110" customHeight="1" spans="1:31">
      <c r="A1110" s="26" t="s">
        <v>493</v>
      </c>
      <c r="B1110" s="27" t="s">
        <v>493</v>
      </c>
      <c r="C1110" s="28" t="s">
        <v>12803</v>
      </c>
      <c r="D1110" s="27" t="s">
        <v>493</v>
      </c>
      <c r="E1110" s="28" cm="1">
        <f ca="1" t="array" ref="E1110">SUMPRODUCT(--ISNUMBER(SEARCH(MID(C1110,ROW(INDIRECT("1:"&amp;LEN(C1110))),1),全球排名!D1108)))</f>
        <v>20</v>
      </c>
      <c r="F1110" s="29" t="s">
        <v>12339</v>
      </c>
      <c r="G1110" s="29" t="s">
        <v>617</v>
      </c>
      <c r="H1110" s="30" t="s">
        <v>11571</v>
      </c>
      <c r="I1110" s="30" t="s">
        <v>11587</v>
      </c>
      <c r="J1110" s="30" t="s">
        <v>11568</v>
      </c>
      <c r="K1110" s="30">
        <v>2</v>
      </c>
      <c r="L1110" s="30" t="s">
        <v>11569</v>
      </c>
      <c r="M1110" s="38">
        <v>9.4</v>
      </c>
      <c r="N1110" s="3" t="s">
        <v>11949</v>
      </c>
      <c r="O1110" s="38">
        <v>17.5</v>
      </c>
      <c r="P1110" s="3" t="s">
        <v>12197</v>
      </c>
      <c r="Q1110" s="38">
        <v>15.3</v>
      </c>
      <c r="R1110" s="3" t="s">
        <v>11619</v>
      </c>
      <c r="S1110" s="38">
        <v>2.6</v>
      </c>
      <c r="T1110" s="3" t="s">
        <v>11619</v>
      </c>
      <c r="U1110" s="38">
        <v>3</v>
      </c>
      <c r="V1110" s="3" t="s">
        <v>11619</v>
      </c>
      <c r="W1110" s="38">
        <v>2.5</v>
      </c>
      <c r="X1110" s="3" t="s">
        <v>11619</v>
      </c>
      <c r="Y1110" s="38">
        <v>6.9</v>
      </c>
      <c r="Z1110" s="3" t="s">
        <v>11619</v>
      </c>
      <c r="AA1110" s="3">
        <v>9.1</v>
      </c>
      <c r="AB1110" s="3" t="s">
        <v>11619</v>
      </c>
      <c r="AC1110" s="3">
        <v>10.6</v>
      </c>
      <c r="AD1110" s="3" t="s">
        <v>12549</v>
      </c>
      <c r="AE1110" s="44" t="s">
        <v>12595</v>
      </c>
    </row>
    <row r="1111" customHeight="1" spans="1:31">
      <c r="A1111" s="26" t="s">
        <v>493</v>
      </c>
      <c r="B1111" s="27" t="s">
        <v>493</v>
      </c>
      <c r="C1111" s="28" t="s">
        <v>12804</v>
      </c>
      <c r="D1111" s="27" t="s">
        <v>493</v>
      </c>
      <c r="E1111" s="28" cm="1">
        <f ca="1" t="array" ref="E1111">SUMPRODUCT(--ISNUMBER(SEARCH(MID(C1111,ROW(INDIRECT("1:"&amp;LEN(C1111))),1),全球排名!D1109)))</f>
        <v>25</v>
      </c>
      <c r="F1111" s="29" t="s">
        <v>11570</v>
      </c>
      <c r="G1111" s="29" t="s">
        <v>36</v>
      </c>
      <c r="H1111" s="30" t="s">
        <v>11567</v>
      </c>
      <c r="I1111" s="30" t="s">
        <v>7183</v>
      </c>
      <c r="J1111" s="30" t="s">
        <v>7220</v>
      </c>
      <c r="K1111" s="30">
        <v>2</v>
      </c>
      <c r="L1111" s="30" t="s">
        <v>11573</v>
      </c>
      <c r="M1111" s="38">
        <v>3.4</v>
      </c>
      <c r="N1111" s="3" t="s">
        <v>11949</v>
      </c>
      <c r="O1111" s="38">
        <v>2.9</v>
      </c>
      <c r="P1111" s="3" t="s">
        <v>11949</v>
      </c>
      <c r="Q1111" s="38">
        <v>5.7</v>
      </c>
      <c r="R1111" s="3" t="s">
        <v>11619</v>
      </c>
      <c r="S1111" s="38">
        <v>2.9</v>
      </c>
      <c r="T1111" s="3" t="s">
        <v>11619</v>
      </c>
      <c r="U1111" s="38">
        <v>37.8</v>
      </c>
      <c r="V1111" s="3" t="s">
        <v>1989</v>
      </c>
      <c r="W1111" s="38">
        <v>96.7</v>
      </c>
      <c r="X1111" s="3" t="s">
        <v>436</v>
      </c>
      <c r="Y1111" s="38">
        <v>1</v>
      </c>
      <c r="Z1111" s="3" t="s">
        <v>11619</v>
      </c>
      <c r="AA1111" s="3">
        <v>9.6</v>
      </c>
      <c r="AB1111" s="3" t="s">
        <v>11619</v>
      </c>
      <c r="AC1111" s="3">
        <v>1</v>
      </c>
      <c r="AD1111" s="3" t="s">
        <v>11619</v>
      </c>
      <c r="AE1111" s="44" t="s">
        <v>12595</v>
      </c>
    </row>
    <row r="1112" customHeight="1" spans="1:31">
      <c r="A1112" s="26" t="s">
        <v>447</v>
      </c>
      <c r="B1112" s="27" t="s">
        <v>493</v>
      </c>
      <c r="C1112" s="28" t="s">
        <v>2798</v>
      </c>
      <c r="D1112" s="27" t="s">
        <v>493</v>
      </c>
      <c r="E1112" s="28" cm="1">
        <f ca="1" t="array" ref="E1112">SUMPRODUCT(--ISNUMBER(SEARCH(MID(C1112,ROW(INDIRECT("1:"&amp;LEN(C1112))),1),全球排名!D1110)))</f>
        <v>32</v>
      </c>
      <c r="F1112" s="29" t="s">
        <v>11566</v>
      </c>
      <c r="G1112" s="29" t="s">
        <v>40</v>
      </c>
      <c r="H1112" s="30" t="s">
        <v>11592</v>
      </c>
      <c r="I1112" s="30" t="s">
        <v>7183</v>
      </c>
      <c r="J1112" s="30" t="s">
        <v>11568</v>
      </c>
      <c r="K1112" s="30">
        <v>5</v>
      </c>
      <c r="L1112" s="30" t="s">
        <v>11573</v>
      </c>
      <c r="M1112" s="38">
        <v>5.2</v>
      </c>
      <c r="N1112" s="3" t="s">
        <v>11949</v>
      </c>
      <c r="O1112" s="38">
        <v>4.7</v>
      </c>
      <c r="P1112" s="3" t="s">
        <v>11949</v>
      </c>
      <c r="Q1112" s="38">
        <v>4.7</v>
      </c>
      <c r="R1112" s="3" t="s">
        <v>11619</v>
      </c>
      <c r="S1112" s="38">
        <v>10.4</v>
      </c>
      <c r="T1112" s="3" t="s">
        <v>11619</v>
      </c>
      <c r="U1112" s="38">
        <v>2.3</v>
      </c>
      <c r="V1112" s="3" t="s">
        <v>11619</v>
      </c>
      <c r="W1112" s="38">
        <v>20.5</v>
      </c>
      <c r="X1112" s="3" t="s">
        <v>11996</v>
      </c>
      <c r="Y1112" s="38">
        <v>7.9</v>
      </c>
      <c r="Z1112" s="3" t="s">
        <v>11619</v>
      </c>
      <c r="AA1112" s="3">
        <v>10</v>
      </c>
      <c r="AB1112" s="3" t="s">
        <v>11619</v>
      </c>
      <c r="AC1112" s="3">
        <v>34.3</v>
      </c>
      <c r="AD1112" s="3" t="s">
        <v>12455</v>
      </c>
      <c r="AE1112" s="44" t="s">
        <v>12595</v>
      </c>
    </row>
    <row r="1113" customHeight="1" spans="1:31">
      <c r="A1113" s="26" t="s">
        <v>493</v>
      </c>
      <c r="B1113" s="27" t="s">
        <v>493</v>
      </c>
      <c r="C1113" s="28" t="s">
        <v>1663</v>
      </c>
      <c r="D1113" s="27" t="s">
        <v>493</v>
      </c>
      <c r="E1113" s="28" cm="1">
        <f ca="1" t="array" ref="E1113">SUMPRODUCT(--ISNUMBER(SEARCH(MID(C1113,ROW(INDIRECT("1:"&amp;LEN(C1113))),1),全球排名!D1111)))</f>
        <v>14</v>
      </c>
      <c r="F1113" s="29" t="s">
        <v>11663</v>
      </c>
      <c r="G1113" s="29" t="s">
        <v>106</v>
      </c>
      <c r="H1113" s="30" t="s">
        <v>11571</v>
      </c>
      <c r="I1113" s="30" t="s">
        <v>11572</v>
      </c>
      <c r="J1113" s="30" t="s">
        <v>7220</v>
      </c>
      <c r="K1113" s="30">
        <v>2</v>
      </c>
      <c r="L1113" s="30" t="s">
        <v>11569</v>
      </c>
      <c r="M1113" s="38">
        <v>11.4</v>
      </c>
      <c r="N1113" s="3" t="s">
        <v>11949</v>
      </c>
      <c r="O1113" s="38">
        <v>6.4</v>
      </c>
      <c r="P1113" s="3" t="s">
        <v>11949</v>
      </c>
      <c r="Q1113" s="38">
        <v>14.4</v>
      </c>
      <c r="R1113" s="3" t="s">
        <v>11619</v>
      </c>
      <c r="S1113" s="38">
        <v>3</v>
      </c>
      <c r="T1113" s="3" t="s">
        <v>11619</v>
      </c>
      <c r="U1113" s="38">
        <v>6</v>
      </c>
      <c r="V1113" s="3" t="s">
        <v>11619</v>
      </c>
      <c r="W1113" s="38">
        <v>3.1</v>
      </c>
      <c r="X1113" s="3" t="s">
        <v>11619</v>
      </c>
      <c r="Y1113" s="38">
        <v>1.6</v>
      </c>
      <c r="Z1113" s="3" t="s">
        <v>11619</v>
      </c>
      <c r="AA1113" s="3">
        <v>7.8</v>
      </c>
      <c r="AB1113" s="3" t="s">
        <v>11619</v>
      </c>
      <c r="AC1113" s="3">
        <v>1.2</v>
      </c>
      <c r="AD1113" s="3" t="s">
        <v>11619</v>
      </c>
      <c r="AE1113" s="44" t="s">
        <v>12595</v>
      </c>
    </row>
    <row r="1114" customHeight="1" spans="1:31">
      <c r="A1114" s="26" t="s">
        <v>12526</v>
      </c>
      <c r="B1114" s="27" t="s">
        <v>493</v>
      </c>
      <c r="C1114" s="28" t="s">
        <v>1665</v>
      </c>
      <c r="D1114" s="27" t="s">
        <v>493</v>
      </c>
      <c r="E1114" s="28" cm="1">
        <f ca="1" t="array" ref="E1114">SUMPRODUCT(--ISNUMBER(SEARCH(MID(C1114,ROW(INDIRECT("1:"&amp;LEN(C1114))),1),全球排名!D1112)))</f>
        <v>17</v>
      </c>
      <c r="F1114" s="29" t="s">
        <v>11663</v>
      </c>
      <c r="G1114" s="29" t="s">
        <v>106</v>
      </c>
      <c r="H1114" s="30" t="s">
        <v>11567</v>
      </c>
      <c r="I1114" s="30" t="s">
        <v>11572</v>
      </c>
      <c r="J1114" s="30" t="s">
        <v>11568</v>
      </c>
      <c r="K1114" s="30">
        <v>4</v>
      </c>
      <c r="L1114" s="30" t="s">
        <v>11573</v>
      </c>
      <c r="M1114" s="38">
        <v>4.8</v>
      </c>
      <c r="N1114" s="3" t="s">
        <v>11949</v>
      </c>
      <c r="O1114" s="38">
        <v>1.9</v>
      </c>
      <c r="P1114" s="3" t="s">
        <v>11949</v>
      </c>
      <c r="Q1114" s="38">
        <v>66.3</v>
      </c>
      <c r="R1114" s="3" t="s">
        <v>11815</v>
      </c>
      <c r="S1114" s="38">
        <v>6.6</v>
      </c>
      <c r="T1114" s="3" t="s">
        <v>11619</v>
      </c>
      <c r="U1114" s="38">
        <v>2.7</v>
      </c>
      <c r="V1114" s="3" t="s">
        <v>11619</v>
      </c>
      <c r="W1114" s="38">
        <v>2.4</v>
      </c>
      <c r="X1114" s="3" t="s">
        <v>11619</v>
      </c>
      <c r="Y1114" s="38">
        <v>1.2</v>
      </c>
      <c r="Z1114" s="3" t="s">
        <v>11619</v>
      </c>
      <c r="AA1114" s="3">
        <v>9</v>
      </c>
      <c r="AB1114" s="3" t="s">
        <v>11619</v>
      </c>
      <c r="AC1114" s="3">
        <v>1</v>
      </c>
      <c r="AD1114" s="3" t="s">
        <v>11619</v>
      </c>
      <c r="AE1114" s="44" t="s">
        <v>12595</v>
      </c>
    </row>
    <row r="1115" customHeight="1" spans="1:31">
      <c r="A1115" s="26" t="s">
        <v>493</v>
      </c>
      <c r="B1115" s="27" t="s">
        <v>493</v>
      </c>
      <c r="C1115" s="28" t="s">
        <v>12805</v>
      </c>
      <c r="D1115" s="27" t="s">
        <v>493</v>
      </c>
      <c r="E1115" s="28" cm="1">
        <f ca="1" t="array" ref="E1115">SUMPRODUCT(--ISNUMBER(SEARCH(MID(C1115,ROW(INDIRECT("1:"&amp;LEN(C1115))),1),全球排名!D1113)))</f>
        <v>23</v>
      </c>
      <c r="F1115" s="29" t="s">
        <v>12234</v>
      </c>
      <c r="G1115" s="29" t="s">
        <v>545</v>
      </c>
      <c r="H1115" s="30" t="s">
        <v>11624</v>
      </c>
      <c r="I1115" s="30" t="s">
        <v>7183</v>
      </c>
      <c r="J1115" s="30" t="s">
        <v>11568</v>
      </c>
      <c r="K1115" s="30">
        <v>2</v>
      </c>
      <c r="L1115" s="30" t="s">
        <v>11573</v>
      </c>
      <c r="M1115" s="38">
        <v>4.4</v>
      </c>
      <c r="N1115" s="3" t="s">
        <v>11949</v>
      </c>
      <c r="O1115" s="38">
        <v>15</v>
      </c>
      <c r="P1115" s="3" t="s">
        <v>11810</v>
      </c>
      <c r="Q1115" s="38">
        <v>11.3</v>
      </c>
      <c r="R1115" s="3" t="s">
        <v>11619</v>
      </c>
      <c r="S1115" s="38">
        <v>5</v>
      </c>
      <c r="T1115" s="3" t="s">
        <v>11619</v>
      </c>
      <c r="U1115" s="38">
        <v>19.5</v>
      </c>
      <c r="V1115" s="3" t="s">
        <v>12464</v>
      </c>
      <c r="W1115" s="38">
        <v>33.9</v>
      </c>
      <c r="X1115" s="3" t="s">
        <v>12314</v>
      </c>
      <c r="Y1115" s="38">
        <v>1.2</v>
      </c>
      <c r="Z1115" s="3" t="s">
        <v>11619</v>
      </c>
      <c r="AA1115" s="3">
        <v>10.1</v>
      </c>
      <c r="AB1115" s="3" t="s">
        <v>11619</v>
      </c>
      <c r="AC1115" s="3">
        <v>1</v>
      </c>
      <c r="AD1115" s="3" t="s">
        <v>11619</v>
      </c>
      <c r="AE1115" s="44" t="s">
        <v>12595</v>
      </c>
    </row>
    <row r="1116" customHeight="1" spans="1:31">
      <c r="A1116" s="26" t="s">
        <v>12533</v>
      </c>
      <c r="B1116" s="27" t="s">
        <v>493</v>
      </c>
      <c r="C1116" s="28" t="s">
        <v>12806</v>
      </c>
      <c r="D1116" s="27" t="s">
        <v>493</v>
      </c>
      <c r="E1116" s="28" cm="1">
        <f ca="1" t="array" ref="E1116">SUMPRODUCT(--ISNUMBER(SEARCH(MID(C1116,ROW(INDIRECT("1:"&amp;LEN(C1116))),1),全球排名!D1114)))</f>
        <v>31</v>
      </c>
      <c r="F1116" s="29" t="s">
        <v>11863</v>
      </c>
      <c r="G1116" s="29" t="s">
        <v>373</v>
      </c>
      <c r="H1116" s="30" t="s">
        <v>11567</v>
      </c>
      <c r="I1116" s="30" t="s">
        <v>11587</v>
      </c>
      <c r="J1116" s="30" t="s">
        <v>11568</v>
      </c>
      <c r="K1116" s="30">
        <v>3</v>
      </c>
      <c r="L1116" s="30" t="s">
        <v>11573</v>
      </c>
      <c r="M1116" s="38">
        <v>3.9</v>
      </c>
      <c r="N1116" s="3" t="s">
        <v>11949</v>
      </c>
      <c r="O1116" s="38">
        <v>2</v>
      </c>
      <c r="P1116" s="3" t="s">
        <v>11949</v>
      </c>
      <c r="Q1116" s="38">
        <v>51</v>
      </c>
      <c r="R1116" s="3" t="s">
        <v>12096</v>
      </c>
      <c r="S1116" s="38">
        <v>1.5</v>
      </c>
      <c r="T1116" s="3" t="s">
        <v>11619</v>
      </c>
      <c r="U1116" s="38">
        <v>1.2</v>
      </c>
      <c r="V1116" s="3" t="s">
        <v>11619</v>
      </c>
      <c r="W1116" s="38">
        <v>2.3</v>
      </c>
      <c r="X1116" s="3" t="s">
        <v>11619</v>
      </c>
      <c r="Y1116" s="38" t="s">
        <v>10137</v>
      </c>
      <c r="Z1116" s="3" t="s">
        <v>10137</v>
      </c>
      <c r="AA1116" s="3">
        <v>8</v>
      </c>
      <c r="AB1116" s="3" t="s">
        <v>11619</v>
      </c>
      <c r="AC1116" s="3">
        <v>1.2</v>
      </c>
      <c r="AD1116" s="3" t="s">
        <v>11619</v>
      </c>
      <c r="AE1116" s="44" t="s">
        <v>12595</v>
      </c>
    </row>
    <row r="1117" customHeight="1" spans="1:31">
      <c r="A1117" s="26" t="s">
        <v>493</v>
      </c>
      <c r="B1117" s="27" t="s">
        <v>493</v>
      </c>
      <c r="C1117" s="28" t="s">
        <v>3191</v>
      </c>
      <c r="D1117" s="27" t="s">
        <v>493</v>
      </c>
      <c r="E1117" s="28" cm="1">
        <f ca="1" t="array" ref="E1117">SUMPRODUCT(--ISNUMBER(SEARCH(MID(C1117,ROW(INDIRECT("1:"&amp;LEN(C1117))),1),全球排名!D1115)))</f>
        <v>17</v>
      </c>
      <c r="F1117" s="29" t="s">
        <v>11915</v>
      </c>
      <c r="G1117" s="29" t="s">
        <v>883</v>
      </c>
      <c r="H1117" s="30" t="s">
        <v>11592</v>
      </c>
      <c r="I1117" s="30" t="s">
        <v>11572</v>
      </c>
      <c r="J1117" s="30" t="s">
        <v>7220</v>
      </c>
      <c r="K1117" s="30">
        <v>3</v>
      </c>
      <c r="L1117" s="30" t="s">
        <v>11569</v>
      </c>
      <c r="M1117" s="38">
        <v>11</v>
      </c>
      <c r="N1117" s="3" t="s">
        <v>11949</v>
      </c>
      <c r="O1117" s="38">
        <v>11</v>
      </c>
      <c r="P1117" s="3" t="s">
        <v>11949</v>
      </c>
      <c r="Q1117" s="38">
        <v>6.2</v>
      </c>
      <c r="R1117" s="3" t="s">
        <v>11619</v>
      </c>
      <c r="S1117" s="38">
        <v>2.5</v>
      </c>
      <c r="T1117" s="3" t="s">
        <v>11619</v>
      </c>
      <c r="U1117" s="38">
        <v>7</v>
      </c>
      <c r="V1117" s="3" t="s">
        <v>11619</v>
      </c>
      <c r="W1117" s="38">
        <v>1.5</v>
      </c>
      <c r="X1117" s="3" t="s">
        <v>11619</v>
      </c>
      <c r="Y1117" s="38">
        <v>7.5</v>
      </c>
      <c r="Z1117" s="3" t="s">
        <v>11619</v>
      </c>
      <c r="AA1117" s="3">
        <v>8.5</v>
      </c>
      <c r="AB1117" s="3" t="s">
        <v>11619</v>
      </c>
      <c r="AC1117" s="3">
        <v>9.6</v>
      </c>
      <c r="AD1117" s="3" t="s">
        <v>12392</v>
      </c>
      <c r="AE1117" s="44" t="s">
        <v>12595</v>
      </c>
    </row>
    <row r="1118" customHeight="1" spans="1:31">
      <c r="A1118" s="26" t="s">
        <v>493</v>
      </c>
      <c r="B1118" s="27" t="s">
        <v>493</v>
      </c>
      <c r="C1118" s="28" t="s">
        <v>3246</v>
      </c>
      <c r="D1118" s="27" t="s">
        <v>493</v>
      </c>
      <c r="E1118" s="28" cm="1">
        <f ca="1" t="array" ref="E1118">SUMPRODUCT(--ISNUMBER(SEARCH(MID(C1118,ROW(INDIRECT("1:"&amp;LEN(C1118))),1),全球排名!D1116)))</f>
        <v>24</v>
      </c>
      <c r="F1118" s="29" t="s">
        <v>11915</v>
      </c>
      <c r="G1118" s="29" t="s">
        <v>883</v>
      </c>
      <c r="H1118" s="30" t="s">
        <v>11571</v>
      </c>
      <c r="I1118" s="30" t="s">
        <v>11572</v>
      </c>
      <c r="J1118" s="30" t="s">
        <v>7220</v>
      </c>
      <c r="K1118" s="30">
        <v>4</v>
      </c>
      <c r="L1118" s="30" t="s">
        <v>11569</v>
      </c>
      <c r="M1118" s="38">
        <v>15.6</v>
      </c>
      <c r="N1118" s="3" t="s">
        <v>11854</v>
      </c>
      <c r="O1118" s="38">
        <v>10.7</v>
      </c>
      <c r="P1118" s="3" t="s">
        <v>11949</v>
      </c>
      <c r="Q1118" s="38">
        <v>3.5</v>
      </c>
      <c r="R1118" s="3" t="s">
        <v>11619</v>
      </c>
      <c r="S1118" s="38">
        <v>6.6</v>
      </c>
      <c r="T1118" s="3" t="s">
        <v>11619</v>
      </c>
      <c r="U1118" s="38">
        <v>16</v>
      </c>
      <c r="V1118" s="3" t="s">
        <v>12458</v>
      </c>
      <c r="W1118" s="38">
        <v>1.9</v>
      </c>
      <c r="X1118" s="3" t="s">
        <v>11619</v>
      </c>
      <c r="Y1118" s="38">
        <v>7.6</v>
      </c>
      <c r="Z1118" s="3" t="s">
        <v>11619</v>
      </c>
      <c r="AA1118" s="3">
        <v>4.7</v>
      </c>
      <c r="AB1118" s="3" t="s">
        <v>11619</v>
      </c>
      <c r="AC1118" s="3">
        <v>2.2</v>
      </c>
      <c r="AD1118" s="3" t="s">
        <v>11619</v>
      </c>
      <c r="AE1118" s="44" t="s">
        <v>12595</v>
      </c>
    </row>
    <row r="1119" customHeight="1" spans="1:31">
      <c r="A1119" s="26" t="s">
        <v>12562</v>
      </c>
      <c r="B1119" s="27" t="s">
        <v>493</v>
      </c>
      <c r="C1119" s="28" t="s">
        <v>10799</v>
      </c>
      <c r="D1119" s="27" t="s">
        <v>493</v>
      </c>
      <c r="E1119" s="28" cm="1">
        <f ca="1" t="array" ref="E1119">SUMPRODUCT(--ISNUMBER(SEARCH(MID(C1119,ROW(INDIRECT("1:"&amp;LEN(C1119))),1),全球排名!D1117)))</f>
        <v>23</v>
      </c>
      <c r="F1119" s="29" t="s">
        <v>11885</v>
      </c>
      <c r="G1119" s="29" t="s">
        <v>457</v>
      </c>
      <c r="H1119" s="30" t="s">
        <v>11567</v>
      </c>
      <c r="I1119" s="30" t="s">
        <v>11587</v>
      </c>
      <c r="J1119" s="30" t="s">
        <v>7220</v>
      </c>
      <c r="K1119" s="30">
        <v>5</v>
      </c>
      <c r="L1119" s="30" t="s">
        <v>11573</v>
      </c>
      <c r="M1119" s="38">
        <v>4.1</v>
      </c>
      <c r="N1119" s="3" t="s">
        <v>11949</v>
      </c>
      <c r="O1119" s="38">
        <v>2.5</v>
      </c>
      <c r="P1119" s="3" t="s">
        <v>11949</v>
      </c>
      <c r="Q1119" s="38">
        <v>73.5</v>
      </c>
      <c r="R1119" s="3" t="s">
        <v>11631</v>
      </c>
      <c r="S1119" s="38">
        <v>1.4</v>
      </c>
      <c r="T1119" s="3" t="s">
        <v>11619</v>
      </c>
      <c r="U1119" s="38">
        <v>2.8</v>
      </c>
      <c r="V1119" s="3" t="s">
        <v>11619</v>
      </c>
      <c r="W1119" s="38">
        <v>1.3</v>
      </c>
      <c r="X1119" s="3" t="s">
        <v>11619</v>
      </c>
      <c r="Y1119" s="38">
        <v>1</v>
      </c>
      <c r="Z1119" s="3" t="s">
        <v>11619</v>
      </c>
      <c r="AA1119" s="3">
        <v>6.7</v>
      </c>
      <c r="AB1119" s="3" t="s">
        <v>11619</v>
      </c>
      <c r="AC1119" s="3">
        <v>1.6</v>
      </c>
      <c r="AD1119" s="3" t="s">
        <v>11619</v>
      </c>
      <c r="AE1119" s="44" t="s">
        <v>12595</v>
      </c>
    </row>
    <row r="1120" customHeight="1" spans="1:31">
      <c r="A1120" s="26" t="s">
        <v>466</v>
      </c>
      <c r="B1120" s="27" t="s">
        <v>493</v>
      </c>
      <c r="C1120" s="28" t="s">
        <v>12807</v>
      </c>
      <c r="D1120" s="27" t="s">
        <v>493</v>
      </c>
      <c r="E1120" s="28" cm="1">
        <f ca="1" t="array" ref="E1120">SUMPRODUCT(--ISNUMBER(SEARCH(MID(C1120,ROW(INDIRECT("1:"&amp;LEN(C1120))),1),全球排名!D1118)))</f>
        <v>34</v>
      </c>
      <c r="F1120" s="29" t="s">
        <v>11885</v>
      </c>
      <c r="G1120" s="29" t="s">
        <v>457</v>
      </c>
      <c r="H1120" s="30" t="s">
        <v>11571</v>
      </c>
      <c r="I1120" s="30" t="s">
        <v>11572</v>
      </c>
      <c r="J1120" s="30" t="s">
        <v>12808</v>
      </c>
      <c r="K1120" s="30">
        <v>4</v>
      </c>
      <c r="L1120" s="30" t="s">
        <v>12288</v>
      </c>
      <c r="M1120" s="38">
        <v>6.5</v>
      </c>
      <c r="N1120" s="3" t="s">
        <v>11949</v>
      </c>
      <c r="O1120" s="38">
        <v>5.2</v>
      </c>
      <c r="P1120" s="3" t="s">
        <v>11949</v>
      </c>
      <c r="Q1120" s="38">
        <v>17.5</v>
      </c>
      <c r="R1120" s="3" t="s">
        <v>11619</v>
      </c>
      <c r="S1120" s="38">
        <v>1.1</v>
      </c>
      <c r="T1120" s="3" t="s">
        <v>11619</v>
      </c>
      <c r="U1120" s="38">
        <v>39.4</v>
      </c>
      <c r="V1120" s="3" t="s">
        <v>12159</v>
      </c>
      <c r="W1120" s="38">
        <v>20</v>
      </c>
      <c r="X1120" s="3" t="s">
        <v>11834</v>
      </c>
      <c r="Y1120" s="38">
        <v>1</v>
      </c>
      <c r="Z1120" s="3" t="s">
        <v>11619</v>
      </c>
      <c r="AA1120" s="3">
        <v>3.9</v>
      </c>
      <c r="AB1120" s="3" t="s">
        <v>11619</v>
      </c>
      <c r="AC1120" s="3" t="s">
        <v>10137</v>
      </c>
      <c r="AD1120" s="3" t="s">
        <v>10137</v>
      </c>
      <c r="AE1120" s="44" t="s">
        <v>12595</v>
      </c>
    </row>
    <row r="1121" customHeight="1" spans="1:31">
      <c r="A1121" s="26" t="s">
        <v>493</v>
      </c>
      <c r="B1121" s="27" t="s">
        <v>493</v>
      </c>
      <c r="C1121" s="28" t="s">
        <v>3509</v>
      </c>
      <c r="D1121" s="27" t="s">
        <v>493</v>
      </c>
      <c r="E1121" s="28" cm="1">
        <f ca="1" t="array" ref="E1121">SUMPRODUCT(--ISNUMBER(SEARCH(MID(C1121,ROW(INDIRECT("1:"&amp;LEN(C1121))),1),全球排名!D1119)))</f>
        <v>32</v>
      </c>
      <c r="F1121" s="29" t="s">
        <v>11885</v>
      </c>
      <c r="G1121" s="29" t="s">
        <v>457</v>
      </c>
      <c r="H1121" s="30" t="s">
        <v>11592</v>
      </c>
      <c r="I1121" s="30" t="s">
        <v>11572</v>
      </c>
      <c r="J1121" s="30" t="s">
        <v>7220</v>
      </c>
      <c r="K1121" s="30">
        <v>4</v>
      </c>
      <c r="L1121" s="30" t="s">
        <v>11573</v>
      </c>
      <c r="M1121" s="38">
        <v>15.4</v>
      </c>
      <c r="N1121" s="3" t="s">
        <v>12180</v>
      </c>
      <c r="O1121" s="38">
        <v>12.5</v>
      </c>
      <c r="P1121" s="3" t="s">
        <v>11949</v>
      </c>
      <c r="Q1121" s="38">
        <v>2.2</v>
      </c>
      <c r="R1121" s="3" t="s">
        <v>11619</v>
      </c>
      <c r="S1121" s="38">
        <v>1.8</v>
      </c>
      <c r="T1121" s="3" t="s">
        <v>11619</v>
      </c>
      <c r="U1121" s="38">
        <v>3.4</v>
      </c>
      <c r="V1121" s="3" t="s">
        <v>11619</v>
      </c>
      <c r="W1121" s="38">
        <v>1.1</v>
      </c>
      <c r="X1121" s="3" t="s">
        <v>11619</v>
      </c>
      <c r="Y1121" s="38">
        <v>2.2</v>
      </c>
      <c r="Z1121" s="3" t="s">
        <v>11619</v>
      </c>
      <c r="AA1121" s="3">
        <v>11.5</v>
      </c>
      <c r="AB1121" s="3" t="s">
        <v>11619</v>
      </c>
      <c r="AC1121" s="3">
        <v>15.4</v>
      </c>
      <c r="AD1121" s="3" t="s">
        <v>12250</v>
      </c>
      <c r="AE1121" s="44" t="s">
        <v>12595</v>
      </c>
    </row>
    <row r="1122" customHeight="1" spans="1:31">
      <c r="A1122" s="26" t="s">
        <v>12533</v>
      </c>
      <c r="B1122" s="27" t="s">
        <v>493</v>
      </c>
      <c r="C1122" s="28" t="s">
        <v>12809</v>
      </c>
      <c r="D1122" s="27" t="s">
        <v>493</v>
      </c>
      <c r="E1122" s="28" cm="1">
        <f ca="1" t="array" ref="E1122">SUMPRODUCT(--ISNUMBER(SEARCH(MID(C1122,ROW(INDIRECT("1:"&amp;LEN(C1122))),1),全球排名!D1120)))</f>
        <v>41</v>
      </c>
      <c r="F1122" s="29" t="s">
        <v>11885</v>
      </c>
      <c r="G1122" s="29" t="s">
        <v>457</v>
      </c>
      <c r="H1122" s="30" t="s">
        <v>11592</v>
      </c>
      <c r="I1122" s="30" t="s">
        <v>11572</v>
      </c>
      <c r="J1122" s="30" t="s">
        <v>7103</v>
      </c>
      <c r="K1122" s="30">
        <v>5</v>
      </c>
      <c r="L1122" s="30" t="s">
        <v>11573</v>
      </c>
      <c r="M1122" s="38">
        <v>3.9</v>
      </c>
      <c r="N1122" s="3" t="s">
        <v>11949</v>
      </c>
      <c r="O1122" s="38">
        <v>7.2</v>
      </c>
      <c r="P1122" s="3" t="s">
        <v>11949</v>
      </c>
      <c r="Q1122" s="38">
        <v>43.2</v>
      </c>
      <c r="R1122" s="3" t="s">
        <v>11755</v>
      </c>
      <c r="S1122" s="38">
        <v>1.4</v>
      </c>
      <c r="T1122" s="3" t="s">
        <v>11619</v>
      </c>
      <c r="U1122" s="38">
        <v>2.4</v>
      </c>
      <c r="V1122" s="3" t="s">
        <v>11619</v>
      </c>
      <c r="W1122" s="38">
        <v>1.8</v>
      </c>
      <c r="X1122" s="3" t="s">
        <v>11619</v>
      </c>
      <c r="Y1122" s="38">
        <v>1</v>
      </c>
      <c r="Z1122" s="3" t="s">
        <v>11619</v>
      </c>
      <c r="AA1122" s="3">
        <v>7.6</v>
      </c>
      <c r="AB1122" s="3" t="s">
        <v>11619</v>
      </c>
      <c r="AC1122" s="3">
        <v>2.6</v>
      </c>
      <c r="AD1122" s="3" t="s">
        <v>11619</v>
      </c>
      <c r="AE1122" s="44" t="s">
        <v>12595</v>
      </c>
    </row>
    <row r="1123" customHeight="1" spans="1:31">
      <c r="A1123" s="26" t="s">
        <v>12533</v>
      </c>
      <c r="B1123" s="27" t="s">
        <v>493</v>
      </c>
      <c r="C1123" s="28" t="s">
        <v>12810</v>
      </c>
      <c r="D1123" s="27" t="s">
        <v>493</v>
      </c>
      <c r="E1123" s="28" cm="1">
        <f ca="1" t="array" ref="E1123">SUMPRODUCT(--ISNUMBER(SEARCH(MID(C1123,ROW(INDIRECT("1:"&amp;LEN(C1123))),1),全球排名!D1121)))</f>
        <v>39</v>
      </c>
      <c r="F1123" s="29" t="s">
        <v>11885</v>
      </c>
      <c r="G1123" s="29" t="s">
        <v>457</v>
      </c>
      <c r="H1123" s="30" t="s">
        <v>11592</v>
      </c>
      <c r="I1123" s="30" t="s">
        <v>11572</v>
      </c>
      <c r="J1123" s="30" t="s">
        <v>7103</v>
      </c>
      <c r="K1123" s="30">
        <v>5</v>
      </c>
      <c r="L1123" s="30" t="s">
        <v>11573</v>
      </c>
      <c r="M1123" s="38">
        <v>21.4</v>
      </c>
      <c r="N1123" s="3" t="s">
        <v>11873</v>
      </c>
      <c r="O1123" s="38">
        <v>6.5</v>
      </c>
      <c r="P1123" s="3" t="s">
        <v>11949</v>
      </c>
      <c r="Q1123" s="38">
        <v>4.9</v>
      </c>
      <c r="R1123" s="3" t="s">
        <v>11619</v>
      </c>
      <c r="S1123" s="38">
        <v>1.5</v>
      </c>
      <c r="T1123" s="3" t="s">
        <v>11619</v>
      </c>
      <c r="U1123" s="38">
        <v>3</v>
      </c>
      <c r="V1123" s="3" t="s">
        <v>11619</v>
      </c>
      <c r="W1123" s="38">
        <v>1.1</v>
      </c>
      <c r="X1123" s="3" t="s">
        <v>11619</v>
      </c>
      <c r="Y1123" s="38">
        <v>1.1</v>
      </c>
      <c r="Z1123" s="3" t="s">
        <v>11619</v>
      </c>
      <c r="AA1123" s="3">
        <v>3.9</v>
      </c>
      <c r="AB1123" s="3" t="s">
        <v>11619</v>
      </c>
      <c r="AC1123" s="3">
        <v>8.4</v>
      </c>
      <c r="AD1123" s="3" t="s">
        <v>12546</v>
      </c>
      <c r="AE1123" s="44" t="s">
        <v>12595</v>
      </c>
    </row>
    <row r="1124" customHeight="1" spans="1:31">
      <c r="A1124" s="26" t="s">
        <v>10137</v>
      </c>
      <c r="B1124" s="27" t="s">
        <v>493</v>
      </c>
      <c r="C1124" s="28" t="s">
        <v>12811</v>
      </c>
      <c r="D1124" s="27" t="s">
        <v>493</v>
      </c>
      <c r="E1124" s="28" cm="1">
        <f ca="1" t="array" ref="E1124">SUMPRODUCT(--ISNUMBER(SEARCH(MID(C1124,ROW(INDIRECT("1:"&amp;LEN(C1124))),1),全球排名!D1122)))</f>
        <v>22</v>
      </c>
      <c r="F1124" s="29" t="s">
        <v>12033</v>
      </c>
      <c r="G1124" s="29" t="s">
        <v>402</v>
      </c>
      <c r="H1124" s="30" t="s">
        <v>11571</v>
      </c>
      <c r="I1124" s="30" t="s">
        <v>7183</v>
      </c>
      <c r="J1124" s="30" t="s">
        <v>11568</v>
      </c>
      <c r="K1124" s="30">
        <v>4</v>
      </c>
      <c r="L1124" s="30" t="s">
        <v>10137</v>
      </c>
      <c r="M1124" s="38">
        <v>10.6</v>
      </c>
      <c r="N1124" s="3" t="s">
        <v>11949</v>
      </c>
      <c r="O1124" s="38">
        <v>3.4</v>
      </c>
      <c r="P1124" s="3" t="s">
        <v>11949</v>
      </c>
      <c r="Q1124" s="38">
        <v>28</v>
      </c>
      <c r="R1124" s="3" t="s">
        <v>11842</v>
      </c>
      <c r="S1124" s="38">
        <v>10.4</v>
      </c>
      <c r="T1124" s="3" t="s">
        <v>11619</v>
      </c>
      <c r="U1124" s="38" t="s">
        <v>10137</v>
      </c>
      <c r="V1124" s="3" t="s">
        <v>10137</v>
      </c>
      <c r="W1124" s="38" t="s">
        <v>10137</v>
      </c>
      <c r="X1124" s="3" t="s">
        <v>10137</v>
      </c>
      <c r="Y1124" s="38">
        <v>33.3</v>
      </c>
      <c r="Z1124" s="3" t="s">
        <v>12321</v>
      </c>
      <c r="AA1124" s="3">
        <v>4.3</v>
      </c>
      <c r="AB1124" s="3" t="s">
        <v>11619</v>
      </c>
      <c r="AC1124" s="3" t="s">
        <v>10137</v>
      </c>
      <c r="AD1124" s="3" t="s">
        <v>10137</v>
      </c>
      <c r="AE1124" s="44" t="s">
        <v>12595</v>
      </c>
    </row>
    <row r="1125" customHeight="1" spans="1:31">
      <c r="A1125" s="26" t="s">
        <v>10137</v>
      </c>
      <c r="B1125" s="27" t="s">
        <v>493</v>
      </c>
      <c r="C1125" s="28" t="s">
        <v>3438</v>
      </c>
      <c r="D1125" s="27" t="s">
        <v>493</v>
      </c>
      <c r="E1125" s="28" cm="1">
        <f ca="1" t="array" ref="E1125">SUMPRODUCT(--ISNUMBER(SEARCH(MID(C1125,ROW(INDIRECT("1:"&amp;LEN(C1125))),1),全球排名!D1123)))</f>
        <v>18</v>
      </c>
      <c r="F1125" s="29" t="s">
        <v>12033</v>
      </c>
      <c r="G1125" s="29" t="s">
        <v>402</v>
      </c>
      <c r="H1125" s="30" t="s">
        <v>11567</v>
      </c>
      <c r="I1125" s="30" t="s">
        <v>11587</v>
      </c>
      <c r="J1125" s="30" t="s">
        <v>11568</v>
      </c>
      <c r="K1125" s="30">
        <v>3</v>
      </c>
      <c r="L1125" s="30" t="s">
        <v>10137</v>
      </c>
      <c r="M1125" s="38">
        <v>5.7</v>
      </c>
      <c r="N1125" s="3" t="s">
        <v>11949</v>
      </c>
      <c r="O1125" s="38">
        <v>3.1</v>
      </c>
      <c r="P1125" s="3" t="s">
        <v>11949</v>
      </c>
      <c r="Q1125" s="38">
        <v>63.9</v>
      </c>
      <c r="R1125" s="3" t="s">
        <v>11778</v>
      </c>
      <c r="S1125" s="38">
        <v>3.9</v>
      </c>
      <c r="T1125" s="3" t="s">
        <v>11619</v>
      </c>
      <c r="U1125" s="38">
        <v>3.5</v>
      </c>
      <c r="V1125" s="3" t="s">
        <v>11619</v>
      </c>
      <c r="W1125" s="38">
        <v>4.4</v>
      </c>
      <c r="X1125" s="3" t="s">
        <v>11619</v>
      </c>
      <c r="Y1125" s="38">
        <v>4.5</v>
      </c>
      <c r="Z1125" s="3" t="s">
        <v>11619</v>
      </c>
      <c r="AA1125" s="3">
        <v>8.1</v>
      </c>
      <c r="AB1125" s="3" t="s">
        <v>11619</v>
      </c>
      <c r="AC1125" s="3" t="s">
        <v>10137</v>
      </c>
      <c r="AD1125" s="3" t="s">
        <v>10137</v>
      </c>
      <c r="AE1125" s="44" t="s">
        <v>12595</v>
      </c>
    </row>
    <row r="1126" customHeight="1" spans="1:31">
      <c r="A1126" s="26" t="s">
        <v>493</v>
      </c>
      <c r="B1126" s="27" t="s">
        <v>493</v>
      </c>
      <c r="C1126" s="28" t="s">
        <v>12812</v>
      </c>
      <c r="D1126" s="27" t="s">
        <v>493</v>
      </c>
      <c r="E1126" s="28" cm="1">
        <f ca="1" t="array" ref="E1126">SUMPRODUCT(--ISNUMBER(SEARCH(MID(C1126,ROW(INDIRECT("1:"&amp;LEN(C1126))),1),全球排名!D1124)))</f>
        <v>13</v>
      </c>
      <c r="F1126" s="29" t="s">
        <v>12371</v>
      </c>
      <c r="G1126" s="29" t="s">
        <v>554</v>
      </c>
      <c r="H1126" s="30" t="s">
        <v>11571</v>
      </c>
      <c r="I1126" s="30" t="s">
        <v>11587</v>
      </c>
      <c r="J1126" s="30" t="s">
        <v>7103</v>
      </c>
      <c r="K1126" s="30">
        <v>4</v>
      </c>
      <c r="L1126" s="30" t="s">
        <v>11569</v>
      </c>
      <c r="M1126" s="38">
        <v>10.3</v>
      </c>
      <c r="N1126" s="3" t="s">
        <v>11949</v>
      </c>
      <c r="O1126" s="38">
        <v>27.3</v>
      </c>
      <c r="P1126" s="3" t="s">
        <v>11662</v>
      </c>
      <c r="Q1126" s="38">
        <v>4.3</v>
      </c>
      <c r="R1126" s="3" t="s">
        <v>11619</v>
      </c>
      <c r="S1126" s="38">
        <v>1.2</v>
      </c>
      <c r="T1126" s="3" t="s">
        <v>11619</v>
      </c>
      <c r="U1126" s="38">
        <v>3.4</v>
      </c>
      <c r="V1126" s="3" t="s">
        <v>11619</v>
      </c>
      <c r="W1126" s="38">
        <v>2</v>
      </c>
      <c r="X1126" s="3" t="s">
        <v>11619</v>
      </c>
      <c r="Y1126" s="38">
        <v>1</v>
      </c>
      <c r="Z1126" s="3" t="s">
        <v>11619</v>
      </c>
      <c r="AA1126" s="3">
        <v>16.1</v>
      </c>
      <c r="AB1126" s="3" t="s">
        <v>11740</v>
      </c>
      <c r="AC1126" s="3">
        <v>1.5</v>
      </c>
      <c r="AD1126" s="3" t="s">
        <v>11619</v>
      </c>
      <c r="AE1126" s="44" t="s">
        <v>12595</v>
      </c>
    </row>
    <row r="1127" customHeight="1" spans="1:31">
      <c r="A1127" s="26" t="s">
        <v>12533</v>
      </c>
      <c r="B1127" s="27" t="s">
        <v>493</v>
      </c>
      <c r="C1127" s="28" t="s">
        <v>12813</v>
      </c>
      <c r="D1127" s="27" t="s">
        <v>493</v>
      </c>
      <c r="E1127" s="28" cm="1">
        <f ca="1" t="array" ref="E1127">SUMPRODUCT(--ISNUMBER(SEARCH(MID(C1127,ROW(INDIRECT("1:"&amp;LEN(C1127))),1),全球排名!D1125)))</f>
        <v>33</v>
      </c>
      <c r="F1127" s="29" t="s">
        <v>12581</v>
      </c>
      <c r="G1127" s="29" t="s">
        <v>12582</v>
      </c>
      <c r="H1127" s="30" t="s">
        <v>11571</v>
      </c>
      <c r="I1127" s="30" t="s">
        <v>11572</v>
      </c>
      <c r="J1127" s="30" t="s">
        <v>7103</v>
      </c>
      <c r="K1127" s="30">
        <v>5</v>
      </c>
      <c r="L1127" s="30" t="s">
        <v>11573</v>
      </c>
      <c r="M1127" s="38">
        <v>16.2</v>
      </c>
      <c r="N1127" s="3" t="s">
        <v>11996</v>
      </c>
      <c r="O1127" s="38">
        <v>12.8</v>
      </c>
      <c r="P1127" s="3" t="s">
        <v>11949</v>
      </c>
      <c r="Q1127" s="38">
        <v>23</v>
      </c>
      <c r="R1127" s="3" t="s">
        <v>12495</v>
      </c>
      <c r="S1127" s="38">
        <v>1.2</v>
      </c>
      <c r="T1127" s="3" t="s">
        <v>11619</v>
      </c>
      <c r="U1127" s="38">
        <v>1.3</v>
      </c>
      <c r="V1127" s="3" t="s">
        <v>11619</v>
      </c>
      <c r="W1127" s="38">
        <v>1.8</v>
      </c>
      <c r="X1127" s="3" t="s">
        <v>11619</v>
      </c>
      <c r="Y1127" s="38">
        <v>1.2</v>
      </c>
      <c r="Z1127" s="3" t="s">
        <v>11619</v>
      </c>
      <c r="AA1127" s="3">
        <v>10.4</v>
      </c>
      <c r="AB1127" s="3" t="s">
        <v>11619</v>
      </c>
      <c r="AC1127" s="3">
        <v>2.3</v>
      </c>
      <c r="AD1127" s="3" t="s">
        <v>11619</v>
      </c>
      <c r="AE1127" s="44" t="s">
        <v>12595</v>
      </c>
    </row>
    <row r="1128" customHeight="1" spans="1:31">
      <c r="A1128" s="26" t="s">
        <v>493</v>
      </c>
      <c r="B1128" s="27" t="s">
        <v>493</v>
      </c>
      <c r="C1128" s="28" t="s">
        <v>12814</v>
      </c>
      <c r="D1128" s="27" t="s">
        <v>493</v>
      </c>
      <c r="E1128" s="28" cm="1">
        <f ca="1" t="array" ref="E1128">SUMPRODUCT(--ISNUMBER(SEARCH(MID(C1128,ROW(INDIRECT("1:"&amp;LEN(C1128))),1),全球排名!D1126)))</f>
        <v>25</v>
      </c>
      <c r="F1128" s="29" t="s">
        <v>11885</v>
      </c>
      <c r="G1128" s="29" t="s">
        <v>457</v>
      </c>
      <c r="H1128" s="30" t="s">
        <v>11567</v>
      </c>
      <c r="I1128" s="30" t="s">
        <v>11587</v>
      </c>
      <c r="J1128" s="30" t="s">
        <v>7220</v>
      </c>
      <c r="K1128" s="30">
        <v>4</v>
      </c>
      <c r="L1128" s="30" t="s">
        <v>11569</v>
      </c>
      <c r="M1128" s="38">
        <v>12.2</v>
      </c>
      <c r="N1128" s="3" t="s">
        <v>11949</v>
      </c>
      <c r="O1128" s="38">
        <v>23.1</v>
      </c>
      <c r="P1128" s="3" t="s">
        <v>12358</v>
      </c>
      <c r="Q1128" s="38">
        <v>9.9</v>
      </c>
      <c r="R1128" s="3" t="s">
        <v>11619</v>
      </c>
      <c r="S1128" s="38">
        <v>1.4</v>
      </c>
      <c r="T1128" s="3" t="s">
        <v>11619</v>
      </c>
      <c r="U1128" s="38">
        <v>8.6</v>
      </c>
      <c r="V1128" s="3" t="s">
        <v>11619</v>
      </c>
      <c r="W1128" s="38">
        <v>1.5</v>
      </c>
      <c r="X1128" s="3" t="s">
        <v>11619</v>
      </c>
      <c r="Y1128" s="38">
        <v>1</v>
      </c>
      <c r="Z1128" s="3" t="s">
        <v>11619</v>
      </c>
      <c r="AA1128" s="3">
        <v>9.2</v>
      </c>
      <c r="AB1128" s="3" t="s">
        <v>11619</v>
      </c>
      <c r="AC1128" s="3">
        <v>1</v>
      </c>
      <c r="AD1128" s="3" t="s">
        <v>11619</v>
      </c>
      <c r="AE1128" s="44" t="s">
        <v>12595</v>
      </c>
    </row>
    <row r="1129" customHeight="1" spans="1:31">
      <c r="A1129" s="26" t="s">
        <v>12533</v>
      </c>
      <c r="B1129" s="27" t="s">
        <v>493</v>
      </c>
      <c r="C1129" s="28" t="s">
        <v>12815</v>
      </c>
      <c r="D1129" s="27" t="s">
        <v>493</v>
      </c>
      <c r="E1129" s="28" cm="1">
        <f ca="1" t="array" ref="E1129">SUMPRODUCT(--ISNUMBER(SEARCH(MID(C1129,ROW(INDIRECT("1:"&amp;LEN(C1129))),1),全球排名!D1127)))</f>
        <v>34</v>
      </c>
      <c r="F1129" s="29" t="s">
        <v>12616</v>
      </c>
      <c r="G1129" s="29" t="s">
        <v>3890</v>
      </c>
      <c r="H1129" s="30" t="s">
        <v>11571</v>
      </c>
      <c r="I1129" s="30" t="s">
        <v>11587</v>
      </c>
      <c r="J1129" s="30" t="s">
        <v>7103</v>
      </c>
      <c r="K1129" s="30">
        <v>4</v>
      </c>
      <c r="L1129" s="30" t="s">
        <v>11573</v>
      </c>
      <c r="M1129" s="38">
        <v>10.6</v>
      </c>
      <c r="N1129" s="3" t="s">
        <v>11949</v>
      </c>
      <c r="O1129" s="38">
        <v>10.8</v>
      </c>
      <c r="P1129" s="3" t="s">
        <v>11949</v>
      </c>
      <c r="Q1129" s="38">
        <v>25.9</v>
      </c>
      <c r="R1129" s="3" t="s">
        <v>12480</v>
      </c>
      <c r="S1129" s="38">
        <v>1.1</v>
      </c>
      <c r="T1129" s="3" t="s">
        <v>11619</v>
      </c>
      <c r="U1129" s="38" t="s">
        <v>10137</v>
      </c>
      <c r="V1129" s="3" t="s">
        <v>10137</v>
      </c>
      <c r="W1129" s="38" t="s">
        <v>10137</v>
      </c>
      <c r="X1129" s="3" t="s">
        <v>10137</v>
      </c>
      <c r="Y1129" s="38">
        <v>1</v>
      </c>
      <c r="Z1129" s="3" t="s">
        <v>11619</v>
      </c>
      <c r="AA1129" s="3">
        <v>13.9</v>
      </c>
      <c r="AB1129" s="3" t="s">
        <v>12593</v>
      </c>
      <c r="AC1129" s="3" t="s">
        <v>10137</v>
      </c>
      <c r="AD1129" s="3" t="s">
        <v>10137</v>
      </c>
      <c r="AE1129" s="44" t="s">
        <v>12595</v>
      </c>
    </row>
    <row r="1130" customHeight="1" spans="1:31">
      <c r="A1130" s="26" t="s">
        <v>493</v>
      </c>
      <c r="B1130" s="27" t="s">
        <v>493</v>
      </c>
      <c r="C1130" s="28" t="s">
        <v>12816</v>
      </c>
      <c r="D1130" s="27" t="s">
        <v>493</v>
      </c>
      <c r="E1130" s="28" cm="1">
        <f ca="1" t="array" ref="E1130">SUMPRODUCT(--ISNUMBER(SEARCH(MID(C1130,ROW(INDIRECT("1:"&amp;LEN(C1130))),1),全球排名!D1128)))</f>
        <v>17</v>
      </c>
      <c r="F1130" s="29" t="s">
        <v>12033</v>
      </c>
      <c r="G1130" s="29" t="s">
        <v>402</v>
      </c>
      <c r="H1130" s="30" t="s">
        <v>11571</v>
      </c>
      <c r="I1130" s="30" t="s">
        <v>7183</v>
      </c>
      <c r="J1130" s="30" t="s">
        <v>11568</v>
      </c>
      <c r="K1130" s="30">
        <v>5</v>
      </c>
      <c r="L1130" s="30" t="s">
        <v>11573</v>
      </c>
      <c r="M1130" s="38">
        <v>12.6</v>
      </c>
      <c r="N1130" s="3" t="s">
        <v>11949</v>
      </c>
      <c r="O1130" s="38">
        <v>3.5</v>
      </c>
      <c r="P1130" s="3" t="s">
        <v>11949</v>
      </c>
      <c r="Q1130" s="38">
        <v>14.3</v>
      </c>
      <c r="R1130" s="3" t="s">
        <v>11619</v>
      </c>
      <c r="S1130" s="38">
        <v>7.7</v>
      </c>
      <c r="T1130" s="3" t="s">
        <v>11619</v>
      </c>
      <c r="U1130" s="38" t="s">
        <v>10137</v>
      </c>
      <c r="V1130" s="3" t="s">
        <v>10137</v>
      </c>
      <c r="W1130" s="38" t="s">
        <v>10137</v>
      </c>
      <c r="X1130" s="3" t="s">
        <v>10137</v>
      </c>
      <c r="Y1130" s="38">
        <v>24.8</v>
      </c>
      <c r="Z1130" s="3" t="s">
        <v>12006</v>
      </c>
      <c r="AA1130" s="3">
        <v>4.3</v>
      </c>
      <c r="AB1130" s="3" t="s">
        <v>11619</v>
      </c>
      <c r="AC1130" s="3">
        <v>7.2</v>
      </c>
      <c r="AD1130" s="3" t="s">
        <v>11619</v>
      </c>
      <c r="AE1130" s="44" t="s">
        <v>12595</v>
      </c>
    </row>
    <row r="1131" customHeight="1" spans="1:31">
      <c r="A1131" s="26" t="s">
        <v>447</v>
      </c>
      <c r="B1131" s="27" t="s">
        <v>493</v>
      </c>
      <c r="C1131" s="28" t="s">
        <v>12817</v>
      </c>
      <c r="D1131" s="27" t="s">
        <v>493</v>
      </c>
      <c r="E1131" s="28" cm="1">
        <f ca="1" t="array" ref="E1131">SUMPRODUCT(--ISNUMBER(SEARCH(MID(C1131,ROW(INDIRECT("1:"&amp;LEN(C1131))),1),全球排名!D1129)))</f>
        <v>21</v>
      </c>
      <c r="F1131" s="29" t="s">
        <v>7598</v>
      </c>
      <c r="G1131" s="29" t="s">
        <v>12818</v>
      </c>
      <c r="H1131" s="30" t="s">
        <v>11592</v>
      </c>
      <c r="I1131" s="30" t="s">
        <v>11572</v>
      </c>
      <c r="J1131" s="30" t="s">
        <v>7220</v>
      </c>
      <c r="K1131" s="30">
        <v>5</v>
      </c>
      <c r="L1131" s="30" t="s">
        <v>11573</v>
      </c>
      <c r="M1131" s="38">
        <v>9.4</v>
      </c>
      <c r="N1131" s="3" t="s">
        <v>11949</v>
      </c>
      <c r="O1131" s="38">
        <v>6.2</v>
      </c>
      <c r="P1131" s="3" t="s">
        <v>11949</v>
      </c>
      <c r="Q1131" s="38">
        <v>11.4</v>
      </c>
      <c r="R1131" s="3" t="s">
        <v>11619</v>
      </c>
      <c r="S1131" s="38">
        <v>2.1</v>
      </c>
      <c r="T1131" s="3" t="s">
        <v>11619</v>
      </c>
      <c r="U1131" s="38">
        <v>1.4</v>
      </c>
      <c r="V1131" s="3" t="s">
        <v>11619</v>
      </c>
      <c r="W1131" s="38">
        <v>1.5</v>
      </c>
      <c r="X1131" s="3" t="s">
        <v>11619</v>
      </c>
      <c r="Y1131" s="38">
        <v>2.4</v>
      </c>
      <c r="Z1131" s="3" t="s">
        <v>11619</v>
      </c>
      <c r="AA1131" s="3">
        <v>46.4</v>
      </c>
      <c r="AB1131" s="3" t="s">
        <v>11946</v>
      </c>
      <c r="AC1131" s="3">
        <v>29.1</v>
      </c>
      <c r="AD1131" s="3" t="s">
        <v>12382</v>
      </c>
      <c r="AE1131" s="44" t="s">
        <v>12595</v>
      </c>
    </row>
    <row r="1132" customHeight="1" spans="1:31">
      <c r="A1132" s="26" t="s">
        <v>493</v>
      </c>
      <c r="B1132" s="27" t="s">
        <v>493</v>
      </c>
      <c r="C1132" s="28" t="s">
        <v>3503</v>
      </c>
      <c r="D1132" s="27" t="s">
        <v>493</v>
      </c>
      <c r="E1132" s="28" cm="1">
        <f ca="1" t="array" ref="E1132">SUMPRODUCT(--ISNUMBER(SEARCH(MID(C1132,ROW(INDIRECT("1:"&amp;LEN(C1132))),1),全球排名!D1130)))</f>
        <v>15</v>
      </c>
      <c r="F1132" s="29" t="s">
        <v>11915</v>
      </c>
      <c r="G1132" s="29" t="s">
        <v>883</v>
      </c>
      <c r="H1132" s="30" t="s">
        <v>11567</v>
      </c>
      <c r="I1132" s="30" t="s">
        <v>11587</v>
      </c>
      <c r="J1132" s="30" t="s">
        <v>11568</v>
      </c>
      <c r="K1132" s="30">
        <v>3</v>
      </c>
      <c r="L1132" s="30" t="s">
        <v>11573</v>
      </c>
      <c r="M1132" s="38">
        <v>11</v>
      </c>
      <c r="N1132" s="3" t="s">
        <v>11949</v>
      </c>
      <c r="O1132" s="38">
        <v>8.6</v>
      </c>
      <c r="P1132" s="3" t="s">
        <v>11949</v>
      </c>
      <c r="Q1132" s="38">
        <v>6.7</v>
      </c>
      <c r="R1132" s="3" t="s">
        <v>11619</v>
      </c>
      <c r="S1132" s="38">
        <v>5.7</v>
      </c>
      <c r="T1132" s="3" t="s">
        <v>11619</v>
      </c>
      <c r="U1132" s="38">
        <v>22.5</v>
      </c>
      <c r="V1132" s="3" t="s">
        <v>12328</v>
      </c>
      <c r="W1132" s="38">
        <v>1.4</v>
      </c>
      <c r="X1132" s="3" t="s">
        <v>11619</v>
      </c>
      <c r="Y1132" s="38">
        <v>3.8</v>
      </c>
      <c r="Z1132" s="3" t="s">
        <v>11619</v>
      </c>
      <c r="AA1132" s="3">
        <v>6.8</v>
      </c>
      <c r="AB1132" s="3" t="s">
        <v>11619</v>
      </c>
      <c r="AC1132" s="3">
        <v>7</v>
      </c>
      <c r="AD1132" s="3" t="s">
        <v>11619</v>
      </c>
      <c r="AE1132" s="44" t="s">
        <v>12595</v>
      </c>
    </row>
    <row r="1133" customHeight="1" spans="1:31">
      <c r="A1133" s="26" t="s">
        <v>493</v>
      </c>
      <c r="B1133" s="27" t="s">
        <v>493</v>
      </c>
      <c r="C1133" s="28" t="s">
        <v>12819</v>
      </c>
      <c r="D1133" s="27" t="s">
        <v>493</v>
      </c>
      <c r="E1133" s="28" cm="1">
        <f ca="1" t="array" ref="E1133">SUMPRODUCT(--ISNUMBER(SEARCH(MID(C1133,ROW(INDIRECT("1:"&amp;LEN(C1133))),1),全球排名!D1131)))</f>
        <v>22</v>
      </c>
      <c r="F1133" s="29" t="s">
        <v>7183</v>
      </c>
      <c r="G1133" s="29" t="s">
        <v>874</v>
      </c>
      <c r="H1133" s="30" t="s">
        <v>11571</v>
      </c>
      <c r="I1133" s="30" t="s">
        <v>11572</v>
      </c>
      <c r="J1133" s="30" t="s">
        <v>7103</v>
      </c>
      <c r="K1133" s="30">
        <v>4</v>
      </c>
      <c r="L1133" s="30" t="s">
        <v>11569</v>
      </c>
      <c r="M1133" s="38">
        <v>9.8</v>
      </c>
      <c r="N1133" s="3" t="s">
        <v>11949</v>
      </c>
      <c r="O1133" s="38">
        <v>20.8</v>
      </c>
      <c r="P1133" s="3" t="s">
        <v>12381</v>
      </c>
      <c r="Q1133" s="38">
        <v>12.3</v>
      </c>
      <c r="R1133" s="3" t="s">
        <v>11619</v>
      </c>
      <c r="S1133" s="38">
        <v>2.7</v>
      </c>
      <c r="T1133" s="3" t="s">
        <v>11619</v>
      </c>
      <c r="U1133" s="38">
        <v>8.3</v>
      </c>
      <c r="V1133" s="3" t="s">
        <v>11619</v>
      </c>
      <c r="W1133" s="38">
        <v>1.3</v>
      </c>
      <c r="X1133" s="3" t="s">
        <v>11619</v>
      </c>
      <c r="Y1133" s="38">
        <v>1.7</v>
      </c>
      <c r="Z1133" s="3" t="s">
        <v>11619</v>
      </c>
      <c r="AA1133" s="3">
        <v>9.2</v>
      </c>
      <c r="AB1133" s="3" t="s">
        <v>11619</v>
      </c>
      <c r="AC1133" s="3">
        <v>1.7</v>
      </c>
      <c r="AD1133" s="3" t="s">
        <v>11619</v>
      </c>
      <c r="AE1133" s="44" t="s">
        <v>12595</v>
      </c>
    </row>
    <row r="1134" customHeight="1" spans="1:31">
      <c r="A1134" s="26" t="s">
        <v>493</v>
      </c>
      <c r="B1134" s="27" t="s">
        <v>493</v>
      </c>
      <c r="C1134" s="28" t="s">
        <v>12820</v>
      </c>
      <c r="D1134" s="27" t="s">
        <v>493</v>
      </c>
      <c r="E1134" s="28" cm="1">
        <f ca="1" t="array" ref="E1134">SUMPRODUCT(--ISNUMBER(SEARCH(MID(C1134,ROW(INDIRECT("1:"&amp;LEN(C1134))),1),全球排名!D1132)))</f>
        <v>15</v>
      </c>
      <c r="F1134" s="29" t="s">
        <v>12371</v>
      </c>
      <c r="G1134" s="29" t="s">
        <v>554</v>
      </c>
      <c r="H1134" s="30" t="s">
        <v>11567</v>
      </c>
      <c r="I1134" s="30" t="s">
        <v>11720</v>
      </c>
      <c r="J1134" s="30" t="s">
        <v>10137</v>
      </c>
      <c r="K1134" s="30">
        <v>4</v>
      </c>
      <c r="L1134" s="30" t="s">
        <v>11569</v>
      </c>
      <c r="M1134" s="38">
        <v>7.3</v>
      </c>
      <c r="N1134" s="3" t="s">
        <v>11949</v>
      </c>
      <c r="O1134" s="38">
        <v>30.8</v>
      </c>
      <c r="P1134" s="3" t="s">
        <v>1547</v>
      </c>
      <c r="Q1134" s="38">
        <v>3.3</v>
      </c>
      <c r="R1134" s="3" t="s">
        <v>11619</v>
      </c>
      <c r="S1134" s="38">
        <v>3.1</v>
      </c>
      <c r="T1134" s="3" t="s">
        <v>11619</v>
      </c>
      <c r="U1134" s="38">
        <v>18.2</v>
      </c>
      <c r="V1134" s="3" t="s">
        <v>12593</v>
      </c>
      <c r="W1134" s="38">
        <v>3</v>
      </c>
      <c r="X1134" s="3" t="s">
        <v>11619</v>
      </c>
      <c r="Y1134" s="38">
        <v>1</v>
      </c>
      <c r="Z1134" s="3" t="s">
        <v>11619</v>
      </c>
      <c r="AA1134" s="3">
        <v>7.7</v>
      </c>
      <c r="AB1134" s="3" t="s">
        <v>11619</v>
      </c>
      <c r="AC1134" s="3">
        <v>1</v>
      </c>
      <c r="AD1134" s="3" t="s">
        <v>11619</v>
      </c>
      <c r="AE1134" s="44" t="s">
        <v>12595</v>
      </c>
    </row>
    <row r="1135" customHeight="1" spans="1:31">
      <c r="A1135" s="26" t="s">
        <v>12533</v>
      </c>
      <c r="B1135" s="27" t="s">
        <v>493</v>
      </c>
      <c r="C1135" s="28" t="s">
        <v>10168</v>
      </c>
      <c r="D1135" s="27" t="s">
        <v>493</v>
      </c>
      <c r="E1135" s="28" cm="1">
        <f ca="1" t="array" ref="E1135">SUMPRODUCT(--ISNUMBER(SEARCH(MID(C1135,ROW(INDIRECT("1:"&amp;LEN(C1135))),1),全球排名!D1133)))</f>
        <v>13</v>
      </c>
      <c r="F1135" s="29" t="s">
        <v>7183</v>
      </c>
      <c r="G1135" s="29" t="s">
        <v>874</v>
      </c>
      <c r="H1135" s="30" t="s">
        <v>11592</v>
      </c>
      <c r="I1135" s="30" t="s">
        <v>11572</v>
      </c>
      <c r="J1135" s="30" t="s">
        <v>7103</v>
      </c>
      <c r="K1135" s="30">
        <v>4</v>
      </c>
      <c r="L1135" s="30" t="s">
        <v>11573</v>
      </c>
      <c r="M1135" s="38">
        <v>18.2</v>
      </c>
      <c r="N1135" s="3" t="s">
        <v>11635</v>
      </c>
      <c r="O1135" s="38">
        <v>15</v>
      </c>
      <c r="P1135" s="3" t="s">
        <v>12322</v>
      </c>
      <c r="Q1135" s="38">
        <v>8.1</v>
      </c>
      <c r="R1135" s="3" t="s">
        <v>11619</v>
      </c>
      <c r="S1135" s="38">
        <v>2</v>
      </c>
      <c r="T1135" s="3" t="s">
        <v>11619</v>
      </c>
      <c r="U1135" s="38">
        <v>2.2</v>
      </c>
      <c r="V1135" s="3" t="s">
        <v>11619</v>
      </c>
      <c r="W1135" s="38">
        <v>1.4</v>
      </c>
      <c r="X1135" s="3" t="s">
        <v>11619</v>
      </c>
      <c r="Y1135" s="38">
        <v>1.2</v>
      </c>
      <c r="Z1135" s="3" t="s">
        <v>11619</v>
      </c>
      <c r="AA1135" s="3">
        <v>10</v>
      </c>
      <c r="AB1135" s="3" t="s">
        <v>11619</v>
      </c>
      <c r="AC1135" s="3">
        <v>2.1</v>
      </c>
      <c r="AD1135" s="3" t="s">
        <v>11619</v>
      </c>
      <c r="AE1135" s="44" t="s">
        <v>12595</v>
      </c>
    </row>
    <row r="1136" customHeight="1" spans="1:31">
      <c r="A1136" s="26" t="s">
        <v>493</v>
      </c>
      <c r="B1136" s="27" t="s">
        <v>493</v>
      </c>
      <c r="C1136" s="28" t="s">
        <v>12821</v>
      </c>
      <c r="D1136" s="27" t="s">
        <v>493</v>
      </c>
      <c r="E1136" s="28" cm="1">
        <f ca="1" t="array" ref="E1136">SUMPRODUCT(--ISNUMBER(SEARCH(MID(C1136,ROW(INDIRECT("1:"&amp;LEN(C1136))),1),全球排名!D1134)))</f>
        <v>36</v>
      </c>
      <c r="F1136" s="29" t="s">
        <v>7183</v>
      </c>
      <c r="G1136" s="29" t="s">
        <v>874</v>
      </c>
      <c r="H1136" s="30" t="s">
        <v>11571</v>
      </c>
      <c r="I1136" s="30" t="s">
        <v>11572</v>
      </c>
      <c r="J1136" s="30" t="s">
        <v>7103</v>
      </c>
      <c r="K1136" s="30">
        <v>4</v>
      </c>
      <c r="L1136" s="30" t="s">
        <v>11573</v>
      </c>
      <c r="M1136" s="38">
        <v>10.3</v>
      </c>
      <c r="N1136" s="3" t="s">
        <v>11949</v>
      </c>
      <c r="O1136" s="38">
        <v>25.2</v>
      </c>
      <c r="P1136" s="3" t="s">
        <v>12183</v>
      </c>
      <c r="Q1136" s="38">
        <v>5.2</v>
      </c>
      <c r="R1136" s="3" t="s">
        <v>11619</v>
      </c>
      <c r="S1136" s="38">
        <v>2.1</v>
      </c>
      <c r="T1136" s="3" t="s">
        <v>11619</v>
      </c>
      <c r="U1136" s="38">
        <v>4.3</v>
      </c>
      <c r="V1136" s="3" t="s">
        <v>11619</v>
      </c>
      <c r="W1136" s="38">
        <v>1.3</v>
      </c>
      <c r="X1136" s="3" t="s">
        <v>11619</v>
      </c>
      <c r="Y1136" s="38">
        <v>1</v>
      </c>
      <c r="Z1136" s="3" t="s">
        <v>11619</v>
      </c>
      <c r="AA1136" s="3">
        <v>6.4</v>
      </c>
      <c r="AB1136" s="3" t="s">
        <v>11619</v>
      </c>
      <c r="AC1136" s="3">
        <v>6.2</v>
      </c>
      <c r="AD1136" s="3" t="s">
        <v>11619</v>
      </c>
      <c r="AE1136" s="44" t="s">
        <v>12595</v>
      </c>
    </row>
    <row r="1137" ht="37.9" customHeight="1" spans="1:31">
      <c r="A1137" s="26" t="s">
        <v>447</v>
      </c>
      <c r="B1137" s="27" t="s">
        <v>493</v>
      </c>
      <c r="C1137" s="28" t="s">
        <v>12822</v>
      </c>
      <c r="D1137" s="27" t="s">
        <v>493</v>
      </c>
      <c r="E1137" s="28" cm="1">
        <f ca="1" t="array" ref="E1137">SUMPRODUCT(--ISNUMBER(SEARCH(MID(C1137,ROW(INDIRECT("1:"&amp;LEN(C1137))),1),全球排名!D1135)))</f>
        <v>21</v>
      </c>
      <c r="F1137" s="29" t="s">
        <v>11885</v>
      </c>
      <c r="G1137" s="29" t="s">
        <v>457</v>
      </c>
      <c r="H1137" s="30" t="s">
        <v>11567</v>
      </c>
      <c r="I1137" s="30" t="s">
        <v>11572</v>
      </c>
      <c r="J1137" s="30" t="s">
        <v>7103</v>
      </c>
      <c r="K1137" s="30">
        <v>4</v>
      </c>
      <c r="L1137" s="30" t="s">
        <v>12288</v>
      </c>
      <c r="M1137" s="38">
        <v>3.9</v>
      </c>
      <c r="N1137" s="3" t="s">
        <v>11949</v>
      </c>
      <c r="O1137" s="38">
        <v>26.5</v>
      </c>
      <c r="P1137" s="3" t="s">
        <v>11731</v>
      </c>
      <c r="Q1137" s="38">
        <v>20.1</v>
      </c>
      <c r="R1137" s="3" t="s">
        <v>12509</v>
      </c>
      <c r="S1137" s="38">
        <v>1.1</v>
      </c>
      <c r="T1137" s="3" t="s">
        <v>11619</v>
      </c>
      <c r="U1137" s="38">
        <v>4.1</v>
      </c>
      <c r="V1137" s="3" t="s">
        <v>11619</v>
      </c>
      <c r="W1137" s="38">
        <v>1.7</v>
      </c>
      <c r="X1137" s="3" t="s">
        <v>11619</v>
      </c>
      <c r="Y1137" s="38">
        <v>1</v>
      </c>
      <c r="Z1137" s="3" t="s">
        <v>11619</v>
      </c>
      <c r="AA1137" s="3">
        <v>9.6</v>
      </c>
      <c r="AB1137" s="3" t="s">
        <v>11619</v>
      </c>
      <c r="AC1137" s="3">
        <v>1.2</v>
      </c>
      <c r="AD1137" s="3" t="s">
        <v>11619</v>
      </c>
      <c r="AE1137" s="44" t="s">
        <v>12595</v>
      </c>
    </row>
    <row r="1138" customHeight="1" spans="1:31">
      <c r="A1138" s="26" t="s">
        <v>447</v>
      </c>
      <c r="B1138" s="27" t="s">
        <v>493</v>
      </c>
      <c r="C1138" s="28" t="s">
        <v>12823</v>
      </c>
      <c r="D1138" s="27" t="s">
        <v>493</v>
      </c>
      <c r="E1138" s="28" cm="1">
        <f ca="1" t="array" ref="E1138">SUMPRODUCT(--ISNUMBER(SEARCH(MID(C1138,ROW(INDIRECT("1:"&amp;LEN(C1138))),1),全球排名!D1136)))</f>
        <v>23</v>
      </c>
      <c r="F1138" s="29" t="s">
        <v>12581</v>
      </c>
      <c r="G1138" s="29" t="s">
        <v>12582</v>
      </c>
      <c r="H1138" s="30" t="s">
        <v>11624</v>
      </c>
      <c r="I1138" s="30" t="s">
        <v>7183</v>
      </c>
      <c r="J1138" s="30" t="s">
        <v>12808</v>
      </c>
      <c r="K1138" s="30">
        <v>4</v>
      </c>
      <c r="L1138" s="30" t="s">
        <v>11569</v>
      </c>
      <c r="M1138" s="38">
        <v>6.5</v>
      </c>
      <c r="N1138" s="3" t="s">
        <v>11949</v>
      </c>
      <c r="O1138" s="38">
        <v>14.6</v>
      </c>
      <c r="P1138" s="3" t="s">
        <v>12090</v>
      </c>
      <c r="Q1138" s="38">
        <v>5.2</v>
      </c>
      <c r="R1138" s="3" t="s">
        <v>11619</v>
      </c>
      <c r="S1138" s="38">
        <v>1.1</v>
      </c>
      <c r="T1138" s="3" t="s">
        <v>11619</v>
      </c>
      <c r="U1138" s="38">
        <v>9.9</v>
      </c>
      <c r="V1138" s="3" t="s">
        <v>11619</v>
      </c>
      <c r="W1138" s="38">
        <v>1.5</v>
      </c>
      <c r="X1138" s="3" t="s">
        <v>11619</v>
      </c>
      <c r="Y1138" s="38" t="s">
        <v>10137</v>
      </c>
      <c r="Z1138" s="3" t="s">
        <v>10137</v>
      </c>
      <c r="AA1138" s="3">
        <v>41.2</v>
      </c>
      <c r="AB1138" s="3" t="s">
        <v>11798</v>
      </c>
      <c r="AC1138" s="3" t="s">
        <v>10137</v>
      </c>
      <c r="AD1138" s="3" t="s">
        <v>10137</v>
      </c>
      <c r="AE1138" s="44" t="s">
        <v>12595</v>
      </c>
    </row>
    <row r="1139" customHeight="1" spans="1:31">
      <c r="A1139" s="26" t="s">
        <v>493</v>
      </c>
      <c r="B1139" s="27" t="s">
        <v>493</v>
      </c>
      <c r="C1139" s="28" t="s">
        <v>12824</v>
      </c>
      <c r="D1139" s="27" t="s">
        <v>493</v>
      </c>
      <c r="E1139" s="28" cm="1">
        <f ca="1" t="array" ref="E1139">SUMPRODUCT(--ISNUMBER(SEARCH(MID(C1139,ROW(INDIRECT("1:"&amp;LEN(C1139))),1),全球排名!D1137)))</f>
        <v>22</v>
      </c>
      <c r="F1139" s="29" t="s">
        <v>7188</v>
      </c>
      <c r="G1139" s="29" t="s">
        <v>516</v>
      </c>
      <c r="H1139" s="30" t="s">
        <v>11592</v>
      </c>
      <c r="I1139" s="30" t="s">
        <v>11572</v>
      </c>
      <c r="J1139" s="30" t="s">
        <v>7103</v>
      </c>
      <c r="K1139" s="30">
        <v>4</v>
      </c>
      <c r="L1139" s="30" t="s">
        <v>11573</v>
      </c>
      <c r="M1139" s="38">
        <v>12.3</v>
      </c>
      <c r="N1139" s="3" t="s">
        <v>11949</v>
      </c>
      <c r="O1139" s="38">
        <v>6.2</v>
      </c>
      <c r="P1139" s="3" t="s">
        <v>11949</v>
      </c>
      <c r="Q1139" s="38">
        <v>21.1</v>
      </c>
      <c r="R1139" s="3" t="s">
        <v>12536</v>
      </c>
      <c r="S1139" s="38">
        <v>1.7</v>
      </c>
      <c r="T1139" s="3" t="s">
        <v>11619</v>
      </c>
      <c r="U1139" s="38">
        <v>1.9</v>
      </c>
      <c r="V1139" s="3" t="s">
        <v>11619</v>
      </c>
      <c r="W1139" s="38">
        <v>15.3</v>
      </c>
      <c r="X1139" s="3" t="s">
        <v>12034</v>
      </c>
      <c r="Y1139" s="38">
        <v>1.8</v>
      </c>
      <c r="Z1139" s="3" t="s">
        <v>11619</v>
      </c>
      <c r="AA1139" s="3">
        <v>5.1</v>
      </c>
      <c r="AB1139" s="3" t="s">
        <v>11619</v>
      </c>
      <c r="AC1139" s="3">
        <v>1.6</v>
      </c>
      <c r="AD1139" s="3" t="s">
        <v>11619</v>
      </c>
      <c r="AE1139" s="44" t="s">
        <v>12595</v>
      </c>
    </row>
    <row r="1140" customHeight="1" spans="1:31">
      <c r="A1140" s="26" t="s">
        <v>493</v>
      </c>
      <c r="B1140" s="27" t="s">
        <v>493</v>
      </c>
      <c r="C1140" s="28" t="s">
        <v>12825</v>
      </c>
      <c r="D1140" s="27" t="s">
        <v>493</v>
      </c>
      <c r="E1140" s="28" cm="1">
        <f ca="1" t="array" ref="E1140">SUMPRODUCT(--ISNUMBER(SEARCH(MID(C1140,ROW(INDIRECT("1:"&amp;LEN(C1140))),1),全球排名!D1138)))</f>
        <v>34</v>
      </c>
      <c r="F1140" s="29" t="s">
        <v>12826</v>
      </c>
      <c r="G1140" s="29" t="s">
        <v>12827</v>
      </c>
      <c r="H1140" s="30" t="s">
        <v>11592</v>
      </c>
      <c r="I1140" s="30" t="s">
        <v>11572</v>
      </c>
      <c r="J1140" s="30" t="s">
        <v>7103</v>
      </c>
      <c r="K1140" s="30">
        <v>5</v>
      </c>
      <c r="L1140" s="30" t="s">
        <v>11573</v>
      </c>
      <c r="M1140" s="38">
        <v>5.4</v>
      </c>
      <c r="N1140" s="3" t="s">
        <v>11949</v>
      </c>
      <c r="O1140" s="38">
        <v>10.2</v>
      </c>
      <c r="P1140" s="3" t="s">
        <v>11949</v>
      </c>
      <c r="Q1140" s="38">
        <v>28.6</v>
      </c>
      <c r="R1140" s="3" t="s">
        <v>12214</v>
      </c>
      <c r="S1140" s="38">
        <v>1.1</v>
      </c>
      <c r="T1140" s="3" t="s">
        <v>11619</v>
      </c>
      <c r="U1140" s="38">
        <v>1.4</v>
      </c>
      <c r="V1140" s="3" t="s">
        <v>11619</v>
      </c>
      <c r="W1140" s="38">
        <v>1.8</v>
      </c>
      <c r="X1140" s="3" t="s">
        <v>11619</v>
      </c>
      <c r="Y1140" s="38">
        <v>1</v>
      </c>
      <c r="Z1140" s="3" t="s">
        <v>11619</v>
      </c>
      <c r="AA1140" s="3">
        <v>21.5</v>
      </c>
      <c r="AB1140" s="3" t="s">
        <v>12314</v>
      </c>
      <c r="AC1140" s="3">
        <v>3.4</v>
      </c>
      <c r="AD1140" s="3" t="s">
        <v>11619</v>
      </c>
      <c r="AE1140" s="44" t="s">
        <v>12595</v>
      </c>
    </row>
    <row r="1141" customHeight="1" spans="1:31">
      <c r="A1141" s="26" t="s">
        <v>12533</v>
      </c>
      <c r="B1141" s="27" t="s">
        <v>493</v>
      </c>
      <c r="C1141" s="28" t="s">
        <v>12828</v>
      </c>
      <c r="D1141" s="27" t="s">
        <v>493</v>
      </c>
      <c r="E1141" s="28" cm="1">
        <f ca="1" t="array" ref="E1141">SUMPRODUCT(--ISNUMBER(SEARCH(MID(C1141,ROW(INDIRECT("1:"&amp;LEN(C1141))),1),全球排名!D1139)))</f>
        <v>28</v>
      </c>
      <c r="F1141" s="29" t="s">
        <v>7188</v>
      </c>
      <c r="G1141" s="29" t="s">
        <v>516</v>
      </c>
      <c r="H1141" s="30" t="s">
        <v>11571</v>
      </c>
      <c r="I1141" s="30" t="s">
        <v>7183</v>
      </c>
      <c r="J1141" s="30" t="s">
        <v>7103</v>
      </c>
      <c r="K1141" s="30">
        <v>4</v>
      </c>
      <c r="L1141" s="30" t="s">
        <v>11573</v>
      </c>
      <c r="M1141" s="38">
        <v>4.1</v>
      </c>
      <c r="N1141" s="3" t="s">
        <v>11949</v>
      </c>
      <c r="O1141" s="38">
        <v>1.9</v>
      </c>
      <c r="P1141" s="3" t="s">
        <v>11949</v>
      </c>
      <c r="Q1141" s="38">
        <v>67.5</v>
      </c>
      <c r="R1141" s="3" t="s">
        <v>2407</v>
      </c>
      <c r="S1141" s="38">
        <v>1.2</v>
      </c>
      <c r="T1141" s="3" t="s">
        <v>11619</v>
      </c>
      <c r="U1141" s="38" t="s">
        <v>10137</v>
      </c>
      <c r="V1141" s="3" t="s">
        <v>10137</v>
      </c>
      <c r="W1141" s="38" t="s">
        <v>10137</v>
      </c>
      <c r="X1141" s="3" t="s">
        <v>10137</v>
      </c>
      <c r="Y1141" s="38">
        <v>1</v>
      </c>
      <c r="Z1141" s="3" t="s">
        <v>11619</v>
      </c>
      <c r="AA1141" s="3">
        <v>5.1</v>
      </c>
      <c r="AB1141" s="3" t="s">
        <v>11619</v>
      </c>
      <c r="AC1141" s="3">
        <v>1</v>
      </c>
      <c r="AD1141" s="3" t="s">
        <v>11619</v>
      </c>
      <c r="AE1141" s="44" t="s">
        <v>12595</v>
      </c>
    </row>
    <row r="1142" customHeight="1" spans="1:31">
      <c r="A1142" s="26" t="s">
        <v>12454</v>
      </c>
      <c r="B1142" s="27" t="s">
        <v>493</v>
      </c>
      <c r="C1142" s="28" t="s">
        <v>12829</v>
      </c>
      <c r="D1142" s="27" t="s">
        <v>493</v>
      </c>
      <c r="E1142" s="28" cm="1">
        <f ca="1" t="array" ref="E1142">SUMPRODUCT(--ISNUMBER(SEARCH(MID(C1142,ROW(INDIRECT("1:"&amp;LEN(C1142))),1),全球排名!D1140)))</f>
        <v>52</v>
      </c>
      <c r="F1142" s="29" t="s">
        <v>7188</v>
      </c>
      <c r="G1142" s="29" t="s">
        <v>516</v>
      </c>
      <c r="H1142" s="30" t="s">
        <v>11571</v>
      </c>
      <c r="I1142" s="30" t="s">
        <v>11572</v>
      </c>
      <c r="J1142" s="30" t="s">
        <v>7103</v>
      </c>
      <c r="K1142" s="30">
        <v>3</v>
      </c>
      <c r="L1142" s="30" t="s">
        <v>11573</v>
      </c>
      <c r="M1142" s="38">
        <v>5.4</v>
      </c>
      <c r="N1142" s="3" t="s">
        <v>11949</v>
      </c>
      <c r="O1142" s="38">
        <v>2.7</v>
      </c>
      <c r="P1142" s="3" t="s">
        <v>11949</v>
      </c>
      <c r="Q1142" s="38">
        <v>78.8</v>
      </c>
      <c r="R1142" s="3" t="s">
        <v>11821</v>
      </c>
      <c r="S1142" s="38">
        <v>1.4</v>
      </c>
      <c r="T1142" s="3" t="s">
        <v>11619</v>
      </c>
      <c r="U1142" s="38" t="s">
        <v>10137</v>
      </c>
      <c r="V1142" s="3" t="s">
        <v>10137</v>
      </c>
      <c r="W1142" s="38" t="s">
        <v>10137</v>
      </c>
      <c r="X1142" s="3" t="s">
        <v>10137</v>
      </c>
      <c r="Y1142" s="38">
        <v>1</v>
      </c>
      <c r="Z1142" s="3" t="s">
        <v>11619</v>
      </c>
      <c r="AA1142" s="3">
        <v>5.1</v>
      </c>
      <c r="AB1142" s="3" t="s">
        <v>11619</v>
      </c>
      <c r="AC1142" s="3">
        <v>1</v>
      </c>
      <c r="AD1142" s="3" t="s">
        <v>11619</v>
      </c>
      <c r="AE1142" s="44" t="s">
        <v>12595</v>
      </c>
    </row>
    <row r="1143" customHeight="1" spans="1:31">
      <c r="A1143" s="26" t="s">
        <v>493</v>
      </c>
      <c r="B1143" s="27" t="s">
        <v>493</v>
      </c>
      <c r="C1143" s="28" t="s">
        <v>12830</v>
      </c>
      <c r="D1143" s="27" t="s">
        <v>493</v>
      </c>
      <c r="E1143" s="28" cm="1">
        <f ca="1" t="array" ref="E1143">SUMPRODUCT(--ISNUMBER(SEARCH(MID(C1143,ROW(INDIRECT("1:"&amp;LEN(C1143))),1),全球排名!D1141)))</f>
        <v>25</v>
      </c>
      <c r="F1143" s="29" t="s">
        <v>12555</v>
      </c>
      <c r="G1143" s="29" t="s">
        <v>1848</v>
      </c>
      <c r="H1143" s="30" t="s">
        <v>11571</v>
      </c>
      <c r="I1143" s="30" t="s">
        <v>7183</v>
      </c>
      <c r="J1143" s="30" t="s">
        <v>7103</v>
      </c>
      <c r="K1143" s="30">
        <v>4</v>
      </c>
      <c r="L1143" s="30" t="s">
        <v>11573</v>
      </c>
      <c r="M1143" s="38">
        <v>10.8</v>
      </c>
      <c r="N1143" s="3" t="s">
        <v>11949</v>
      </c>
      <c r="O1143" s="38">
        <v>18.3</v>
      </c>
      <c r="P1143" s="3" t="s">
        <v>2544</v>
      </c>
      <c r="Q1143" s="38">
        <v>12.8</v>
      </c>
      <c r="R1143" s="3" t="s">
        <v>11619</v>
      </c>
      <c r="S1143" s="38">
        <v>1.5</v>
      </c>
      <c r="T1143" s="3" t="s">
        <v>11619</v>
      </c>
      <c r="U1143" s="38">
        <v>10.4</v>
      </c>
      <c r="V1143" s="3" t="s">
        <v>11619</v>
      </c>
      <c r="W1143" s="38">
        <v>2.5</v>
      </c>
      <c r="X1143" s="3" t="s">
        <v>11619</v>
      </c>
      <c r="Y1143" s="38">
        <v>1.1</v>
      </c>
      <c r="Z1143" s="3" t="s">
        <v>11619</v>
      </c>
      <c r="AA1143" s="3">
        <v>9.6</v>
      </c>
      <c r="AB1143" s="3" t="s">
        <v>11619</v>
      </c>
      <c r="AC1143" s="3">
        <v>1.1</v>
      </c>
      <c r="AD1143" s="3" t="s">
        <v>11619</v>
      </c>
      <c r="AE1143" s="44" t="s">
        <v>12595</v>
      </c>
    </row>
    <row r="1144" customHeight="1" spans="1:31">
      <c r="A1144" s="26" t="s">
        <v>493</v>
      </c>
      <c r="B1144" s="27" t="s">
        <v>493</v>
      </c>
      <c r="C1144" s="28" t="s">
        <v>12831</v>
      </c>
      <c r="D1144" s="27" t="s">
        <v>493</v>
      </c>
      <c r="E1144" s="28" cm="1">
        <f ca="1" t="array" ref="E1144">SUMPRODUCT(--ISNUMBER(SEARCH(MID(C1144,ROW(INDIRECT("1:"&amp;LEN(C1144))),1),全球排名!D1142)))</f>
        <v>31</v>
      </c>
      <c r="F1144" s="29" t="s">
        <v>12371</v>
      </c>
      <c r="G1144" s="29" t="s">
        <v>554</v>
      </c>
      <c r="H1144" s="30" t="s">
        <v>11592</v>
      </c>
      <c r="I1144" s="30" t="s">
        <v>11587</v>
      </c>
      <c r="J1144" s="30" t="s">
        <v>7220</v>
      </c>
      <c r="K1144" s="30">
        <v>3</v>
      </c>
      <c r="L1144" s="30" t="s">
        <v>11569</v>
      </c>
      <c r="M1144" s="38">
        <v>10.7</v>
      </c>
      <c r="N1144" s="3" t="s">
        <v>11949</v>
      </c>
      <c r="O1144" s="38">
        <v>25.8</v>
      </c>
      <c r="P1144" s="3" t="s">
        <v>12010</v>
      </c>
      <c r="Q1144" s="38">
        <v>3.3</v>
      </c>
      <c r="R1144" s="3" t="s">
        <v>11619</v>
      </c>
      <c r="S1144" s="38">
        <v>1.1</v>
      </c>
      <c r="T1144" s="3" t="s">
        <v>11619</v>
      </c>
      <c r="U1144" s="38">
        <v>16.6</v>
      </c>
      <c r="V1144" s="3" t="s">
        <v>11752</v>
      </c>
      <c r="W1144" s="38">
        <v>1.8</v>
      </c>
      <c r="X1144" s="3" t="s">
        <v>11619</v>
      </c>
      <c r="Y1144" s="38">
        <v>1</v>
      </c>
      <c r="Z1144" s="3" t="s">
        <v>11619</v>
      </c>
      <c r="AA1144" s="3">
        <v>9.9</v>
      </c>
      <c r="AB1144" s="3" t="s">
        <v>11619</v>
      </c>
      <c r="AC1144" s="3">
        <v>1.3</v>
      </c>
      <c r="AD1144" s="3" t="s">
        <v>11619</v>
      </c>
      <c r="AE1144" s="44" t="s">
        <v>12595</v>
      </c>
    </row>
    <row r="1145" customHeight="1" spans="1:31">
      <c r="A1145" s="26" t="s">
        <v>12533</v>
      </c>
      <c r="B1145" s="27" t="s">
        <v>493</v>
      </c>
      <c r="C1145" s="28" t="s">
        <v>12832</v>
      </c>
      <c r="D1145" s="27" t="s">
        <v>493</v>
      </c>
      <c r="E1145" s="28" cm="1">
        <f ca="1" t="array" ref="E1145">SUMPRODUCT(--ISNUMBER(SEARCH(MID(C1145,ROW(INDIRECT("1:"&amp;LEN(C1145))),1),全球排名!D1143)))</f>
        <v>34</v>
      </c>
      <c r="F1145" s="29" t="s">
        <v>7188</v>
      </c>
      <c r="G1145" s="29" t="s">
        <v>516</v>
      </c>
      <c r="H1145" s="30" t="s">
        <v>11592</v>
      </c>
      <c r="I1145" s="30" t="s">
        <v>11587</v>
      </c>
      <c r="J1145" s="30" t="s">
        <v>7220</v>
      </c>
      <c r="K1145" s="30">
        <v>4</v>
      </c>
      <c r="L1145" s="30" t="s">
        <v>11573</v>
      </c>
      <c r="M1145" s="38">
        <v>4.1</v>
      </c>
      <c r="N1145" s="3" t="s">
        <v>11949</v>
      </c>
      <c r="O1145" s="38">
        <v>24.1</v>
      </c>
      <c r="P1145" s="3" t="s">
        <v>11708</v>
      </c>
      <c r="Q1145" s="38">
        <v>49.1</v>
      </c>
      <c r="R1145" s="3" t="s">
        <v>1547</v>
      </c>
      <c r="S1145" s="38">
        <v>1.1</v>
      </c>
      <c r="T1145" s="3" t="s">
        <v>11619</v>
      </c>
      <c r="U1145" s="38" t="s">
        <v>10137</v>
      </c>
      <c r="V1145" s="3" t="s">
        <v>10137</v>
      </c>
      <c r="W1145" s="38">
        <v>1.5</v>
      </c>
      <c r="X1145" s="3" t="s">
        <v>11619</v>
      </c>
      <c r="Y1145" s="38">
        <v>1</v>
      </c>
      <c r="Z1145" s="3" t="s">
        <v>11619</v>
      </c>
      <c r="AA1145" s="3">
        <v>5</v>
      </c>
      <c r="AB1145" s="3" t="s">
        <v>11619</v>
      </c>
      <c r="AC1145" s="3">
        <v>1</v>
      </c>
      <c r="AD1145" s="3" t="s">
        <v>11619</v>
      </c>
      <c r="AE1145" s="44" t="s">
        <v>12595</v>
      </c>
    </row>
    <row r="1146" customHeight="1" spans="1:31">
      <c r="A1146" s="26" t="s">
        <v>493</v>
      </c>
      <c r="B1146" s="27" t="s">
        <v>493</v>
      </c>
      <c r="C1146" s="28" t="s">
        <v>12833</v>
      </c>
      <c r="D1146" s="27" t="s">
        <v>493</v>
      </c>
      <c r="E1146" s="28" cm="1">
        <f ca="1" t="array" ref="E1146">SUMPRODUCT(--ISNUMBER(SEARCH(MID(C1146,ROW(INDIRECT("1:"&amp;LEN(C1146))),1),全球排名!D1144)))</f>
        <v>19</v>
      </c>
      <c r="F1146" s="29" t="s">
        <v>12033</v>
      </c>
      <c r="G1146" s="29" t="s">
        <v>402</v>
      </c>
      <c r="H1146" s="30" t="s">
        <v>11571</v>
      </c>
      <c r="I1146" s="30" t="s">
        <v>7183</v>
      </c>
      <c r="J1146" s="30" t="s">
        <v>11568</v>
      </c>
      <c r="K1146" s="30">
        <v>3</v>
      </c>
      <c r="L1146" s="30" t="s">
        <v>11573</v>
      </c>
      <c r="M1146" s="38">
        <v>5.8</v>
      </c>
      <c r="N1146" s="3" t="s">
        <v>11949</v>
      </c>
      <c r="O1146" s="38">
        <v>5.6</v>
      </c>
      <c r="P1146" s="3" t="s">
        <v>11949</v>
      </c>
      <c r="Q1146" s="38">
        <v>25.1</v>
      </c>
      <c r="R1146" s="3" t="s">
        <v>12035</v>
      </c>
      <c r="S1146" s="38">
        <v>7.1</v>
      </c>
      <c r="T1146" s="3" t="s">
        <v>11619</v>
      </c>
      <c r="U1146" s="38">
        <v>2.8</v>
      </c>
      <c r="V1146" s="3" t="s">
        <v>11619</v>
      </c>
      <c r="W1146" s="38">
        <v>4.6</v>
      </c>
      <c r="X1146" s="3" t="s">
        <v>11619</v>
      </c>
      <c r="Y1146" s="38">
        <v>12</v>
      </c>
      <c r="Z1146" s="3" t="s">
        <v>12716</v>
      </c>
      <c r="AA1146" s="3">
        <v>7.6</v>
      </c>
      <c r="AB1146" s="3" t="s">
        <v>11619</v>
      </c>
      <c r="AC1146" s="3">
        <v>42.6</v>
      </c>
      <c r="AD1146" s="3" t="s">
        <v>11868</v>
      </c>
      <c r="AE1146" s="44" t="s">
        <v>12595</v>
      </c>
    </row>
    <row r="1147" customHeight="1" spans="1:31">
      <c r="A1147" s="26" t="s">
        <v>493</v>
      </c>
      <c r="B1147" s="27" t="s">
        <v>493</v>
      </c>
      <c r="C1147" s="28" t="s">
        <v>12834</v>
      </c>
      <c r="D1147" s="27" t="s">
        <v>493</v>
      </c>
      <c r="E1147" s="28" cm="1">
        <f ca="1" t="array" ref="E1147">SUMPRODUCT(--ISNUMBER(SEARCH(MID(C1147,ROW(INDIRECT("1:"&amp;LEN(C1147))),1),全球排名!D1145)))</f>
        <v>38</v>
      </c>
      <c r="F1147" s="29" t="s">
        <v>11860</v>
      </c>
      <c r="G1147" s="29" t="s">
        <v>474</v>
      </c>
      <c r="H1147" s="30" t="s">
        <v>11592</v>
      </c>
      <c r="I1147" s="30" t="s">
        <v>11572</v>
      </c>
      <c r="J1147" s="30" t="s">
        <v>7220</v>
      </c>
      <c r="K1147" s="30">
        <v>4</v>
      </c>
      <c r="L1147" s="30" t="s">
        <v>11573</v>
      </c>
      <c r="M1147" s="38">
        <v>12.4</v>
      </c>
      <c r="N1147" s="3" t="s">
        <v>11949</v>
      </c>
      <c r="O1147" s="38">
        <v>2.6</v>
      </c>
      <c r="P1147" s="3" t="s">
        <v>11949</v>
      </c>
      <c r="Q1147" s="38">
        <v>17.6</v>
      </c>
      <c r="R1147" s="3" t="s">
        <v>11619</v>
      </c>
      <c r="S1147" s="38">
        <v>4.2</v>
      </c>
      <c r="T1147" s="3" t="s">
        <v>11619</v>
      </c>
      <c r="U1147" s="38">
        <v>1.7</v>
      </c>
      <c r="V1147" s="3" t="s">
        <v>11619</v>
      </c>
      <c r="W1147" s="38">
        <v>1.3</v>
      </c>
      <c r="X1147" s="3" t="s">
        <v>11619</v>
      </c>
      <c r="Y1147" s="38">
        <v>10</v>
      </c>
      <c r="Z1147" s="3" t="s">
        <v>12547</v>
      </c>
      <c r="AA1147" s="3">
        <v>4.6</v>
      </c>
      <c r="AB1147" s="3" t="s">
        <v>11619</v>
      </c>
      <c r="AC1147" s="3">
        <v>1.6</v>
      </c>
      <c r="AD1147" s="3" t="s">
        <v>11619</v>
      </c>
      <c r="AE1147" s="44" t="s">
        <v>12595</v>
      </c>
    </row>
    <row r="1148" customHeight="1" spans="1:31">
      <c r="A1148" s="26" t="s">
        <v>12533</v>
      </c>
      <c r="B1148" s="27" t="s">
        <v>493</v>
      </c>
      <c r="C1148" s="28" t="s">
        <v>12835</v>
      </c>
      <c r="D1148" s="27" t="s">
        <v>493</v>
      </c>
      <c r="E1148" s="28" cm="1">
        <f ca="1" t="array" ref="E1148">SUMPRODUCT(--ISNUMBER(SEARCH(MID(C1148,ROW(INDIRECT("1:"&amp;LEN(C1148))),1),全球排名!D1146)))</f>
        <v>38</v>
      </c>
      <c r="F1148" s="29" t="s">
        <v>11860</v>
      </c>
      <c r="G1148" s="29" t="s">
        <v>474</v>
      </c>
      <c r="H1148" s="30" t="s">
        <v>11571</v>
      </c>
      <c r="I1148" s="30" t="s">
        <v>11572</v>
      </c>
      <c r="J1148" s="30" t="s">
        <v>11568</v>
      </c>
      <c r="K1148" s="30">
        <v>4</v>
      </c>
      <c r="L1148" s="30" t="s">
        <v>11573</v>
      </c>
      <c r="M1148" s="38">
        <v>12.4</v>
      </c>
      <c r="N1148" s="3" t="s">
        <v>11949</v>
      </c>
      <c r="O1148" s="38">
        <v>5.1</v>
      </c>
      <c r="P1148" s="3" t="s">
        <v>11949</v>
      </c>
      <c r="Q1148" s="38">
        <v>16.3</v>
      </c>
      <c r="R1148" s="3" t="s">
        <v>11619</v>
      </c>
      <c r="S1148" s="38">
        <v>16.1</v>
      </c>
      <c r="T1148" s="3" t="s">
        <v>12034</v>
      </c>
      <c r="U1148" s="38">
        <v>2.8</v>
      </c>
      <c r="V1148" s="3" t="s">
        <v>11619</v>
      </c>
      <c r="W1148" s="38">
        <v>1.7</v>
      </c>
      <c r="X1148" s="3" t="s">
        <v>11619</v>
      </c>
      <c r="Y1148" s="38">
        <v>6.5</v>
      </c>
      <c r="Z1148" s="3" t="s">
        <v>11619</v>
      </c>
      <c r="AA1148" s="3">
        <v>3.8</v>
      </c>
      <c r="AB1148" s="3" t="s">
        <v>11619</v>
      </c>
      <c r="AC1148" s="3">
        <v>4</v>
      </c>
      <c r="AD1148" s="3" t="s">
        <v>11619</v>
      </c>
      <c r="AE1148" s="44" t="s">
        <v>12595</v>
      </c>
    </row>
    <row r="1149" customHeight="1" spans="1:31">
      <c r="A1149" s="26" t="s">
        <v>12533</v>
      </c>
      <c r="B1149" s="27" t="s">
        <v>493</v>
      </c>
      <c r="C1149" s="28" t="s">
        <v>12836</v>
      </c>
      <c r="D1149" s="27" t="s">
        <v>493</v>
      </c>
      <c r="E1149" s="28" cm="1">
        <f ca="1" t="array" ref="E1149">SUMPRODUCT(--ISNUMBER(SEARCH(MID(C1149,ROW(INDIRECT("1:"&amp;LEN(C1149))),1),全球排名!D1147)))</f>
        <v>25</v>
      </c>
      <c r="F1149" s="29" t="s">
        <v>11860</v>
      </c>
      <c r="G1149" s="29" t="s">
        <v>474</v>
      </c>
      <c r="H1149" s="30" t="s">
        <v>11592</v>
      </c>
      <c r="I1149" s="30" t="s">
        <v>11572</v>
      </c>
      <c r="J1149" s="30" t="s">
        <v>11568</v>
      </c>
      <c r="K1149" s="30">
        <v>5</v>
      </c>
      <c r="L1149" s="30" t="s">
        <v>11573</v>
      </c>
      <c r="M1149" s="38">
        <v>13</v>
      </c>
      <c r="N1149" s="3" t="s">
        <v>11949</v>
      </c>
      <c r="O1149" s="38">
        <v>5.8</v>
      </c>
      <c r="P1149" s="3" t="s">
        <v>11949</v>
      </c>
      <c r="Q1149" s="38">
        <v>18.8</v>
      </c>
      <c r="R1149" s="3" t="s">
        <v>12071</v>
      </c>
      <c r="S1149" s="38">
        <v>5.5</v>
      </c>
      <c r="T1149" s="3" t="s">
        <v>11619</v>
      </c>
      <c r="U1149" s="38">
        <v>3.1</v>
      </c>
      <c r="V1149" s="3" t="s">
        <v>11619</v>
      </c>
      <c r="W1149" s="38">
        <v>4</v>
      </c>
      <c r="X1149" s="3" t="s">
        <v>11619</v>
      </c>
      <c r="Y1149" s="38">
        <v>3</v>
      </c>
      <c r="Z1149" s="3" t="s">
        <v>11619</v>
      </c>
      <c r="AA1149" s="3">
        <v>5.9</v>
      </c>
      <c r="AB1149" s="3" t="s">
        <v>11619</v>
      </c>
      <c r="AC1149" s="3">
        <v>3.8</v>
      </c>
      <c r="AD1149" s="3" t="s">
        <v>11619</v>
      </c>
      <c r="AE1149" s="44" t="s">
        <v>12595</v>
      </c>
    </row>
    <row r="1150" customHeight="1" spans="1:31">
      <c r="A1150" s="26" t="s">
        <v>447</v>
      </c>
      <c r="B1150" s="27" t="s">
        <v>493</v>
      </c>
      <c r="C1150" s="28" t="s">
        <v>12837</v>
      </c>
      <c r="D1150" s="27" t="s">
        <v>493</v>
      </c>
      <c r="E1150" s="28" cm="1">
        <f ca="1" t="array" ref="E1150">SUMPRODUCT(--ISNUMBER(SEARCH(MID(C1150,ROW(INDIRECT("1:"&amp;LEN(C1150))),1),全球排名!D1148)))</f>
        <v>41</v>
      </c>
      <c r="F1150" s="29" t="s">
        <v>11968</v>
      </c>
      <c r="G1150" s="29" t="s">
        <v>405</v>
      </c>
      <c r="H1150" s="30" t="s">
        <v>11571</v>
      </c>
      <c r="I1150" s="30" t="s">
        <v>11587</v>
      </c>
      <c r="J1150" s="30" t="s">
        <v>11568</v>
      </c>
      <c r="K1150" s="30">
        <v>4</v>
      </c>
      <c r="L1150" s="30" t="s">
        <v>11573</v>
      </c>
      <c r="M1150" s="38">
        <v>3.6</v>
      </c>
      <c r="N1150" s="3" t="s">
        <v>11949</v>
      </c>
      <c r="O1150" s="38">
        <v>1.5</v>
      </c>
      <c r="P1150" s="3" t="s">
        <v>11949</v>
      </c>
      <c r="Q1150" s="38">
        <v>3.3</v>
      </c>
      <c r="R1150" s="3" t="s">
        <v>11619</v>
      </c>
      <c r="S1150" s="38">
        <v>25.3</v>
      </c>
      <c r="T1150" s="3" t="s">
        <v>12442</v>
      </c>
      <c r="U1150" s="38">
        <v>4.1</v>
      </c>
      <c r="V1150" s="3" t="s">
        <v>11619</v>
      </c>
      <c r="W1150" s="38">
        <v>3</v>
      </c>
      <c r="X1150" s="3" t="s">
        <v>11619</v>
      </c>
      <c r="Y1150" s="38">
        <v>5.5</v>
      </c>
      <c r="Z1150" s="3" t="s">
        <v>11619</v>
      </c>
      <c r="AA1150" s="3">
        <v>4.7</v>
      </c>
      <c r="AB1150" s="3" t="s">
        <v>11619</v>
      </c>
      <c r="AC1150" s="3">
        <v>1</v>
      </c>
      <c r="AD1150" s="3" t="s">
        <v>11619</v>
      </c>
      <c r="AE1150" s="44" t="s">
        <v>12595</v>
      </c>
    </row>
    <row r="1151" customHeight="1" spans="1:31">
      <c r="A1151" s="26" t="s">
        <v>493</v>
      </c>
      <c r="B1151" s="27" t="s">
        <v>493</v>
      </c>
      <c r="C1151" s="28" t="s">
        <v>12838</v>
      </c>
      <c r="D1151" s="27" t="s">
        <v>493</v>
      </c>
      <c r="E1151" s="28" cm="1">
        <f ca="1" t="array" ref="E1151">SUMPRODUCT(--ISNUMBER(SEARCH(MID(C1151,ROW(INDIRECT("1:"&amp;LEN(C1151))),1),全球排名!D1149)))</f>
        <v>52</v>
      </c>
      <c r="F1151" s="29" t="s">
        <v>11968</v>
      </c>
      <c r="G1151" s="29" t="s">
        <v>405</v>
      </c>
      <c r="H1151" s="30" t="s">
        <v>11567</v>
      </c>
      <c r="I1151" s="30" t="s">
        <v>7183</v>
      </c>
      <c r="J1151" s="30" t="s">
        <v>11568</v>
      </c>
      <c r="K1151" s="30">
        <v>3</v>
      </c>
      <c r="L1151" s="30" t="s">
        <v>11573</v>
      </c>
      <c r="M1151" s="38">
        <v>3.9</v>
      </c>
      <c r="N1151" s="3" t="s">
        <v>11949</v>
      </c>
      <c r="O1151" s="38">
        <v>1.3</v>
      </c>
      <c r="P1151" s="3" t="s">
        <v>11949</v>
      </c>
      <c r="Q1151" s="38">
        <v>6.1</v>
      </c>
      <c r="R1151" s="3" t="s">
        <v>11619</v>
      </c>
      <c r="S1151" s="38">
        <v>33.5</v>
      </c>
      <c r="T1151" s="3" t="s">
        <v>12021</v>
      </c>
      <c r="U1151" s="38">
        <v>10.7</v>
      </c>
      <c r="V1151" s="3" t="s">
        <v>11619</v>
      </c>
      <c r="W1151" s="38">
        <v>6.7</v>
      </c>
      <c r="X1151" s="3" t="s">
        <v>11619</v>
      </c>
      <c r="Y1151" s="38">
        <v>2.4</v>
      </c>
      <c r="Z1151" s="3" t="s">
        <v>11619</v>
      </c>
      <c r="AA1151" s="3">
        <v>6.8</v>
      </c>
      <c r="AB1151" s="3" t="s">
        <v>11619</v>
      </c>
      <c r="AC1151" s="3">
        <v>14.4</v>
      </c>
      <c r="AD1151" s="3" t="s">
        <v>12185</v>
      </c>
      <c r="AE1151" s="44" t="s">
        <v>12595</v>
      </c>
    </row>
    <row r="1152" customHeight="1" spans="1:31">
      <c r="A1152" s="26" t="s">
        <v>493</v>
      </c>
      <c r="B1152" s="27" t="s">
        <v>493</v>
      </c>
      <c r="C1152" s="28" t="s">
        <v>12839</v>
      </c>
      <c r="D1152" s="27" t="s">
        <v>493</v>
      </c>
      <c r="E1152" s="28" cm="1">
        <f ca="1" t="array" ref="E1152">SUMPRODUCT(--ISNUMBER(SEARCH(MID(C1152,ROW(INDIRECT("1:"&amp;LEN(C1152))),1),全球排名!D1150)))</f>
        <v>24</v>
      </c>
      <c r="F1152" s="29" t="s">
        <v>11968</v>
      </c>
      <c r="G1152" s="29" t="s">
        <v>405</v>
      </c>
      <c r="H1152" s="30" t="s">
        <v>11567</v>
      </c>
      <c r="I1152" s="30" t="s">
        <v>7183</v>
      </c>
      <c r="J1152" s="30" t="s">
        <v>11568</v>
      </c>
      <c r="K1152" s="30">
        <v>3</v>
      </c>
      <c r="L1152" s="30" t="s">
        <v>11573</v>
      </c>
      <c r="M1152" s="38">
        <v>7.2</v>
      </c>
      <c r="N1152" s="3" t="s">
        <v>11949</v>
      </c>
      <c r="O1152" s="38">
        <v>2.5</v>
      </c>
      <c r="P1152" s="3" t="s">
        <v>11949</v>
      </c>
      <c r="Q1152" s="38">
        <v>10.2</v>
      </c>
      <c r="R1152" s="3" t="s">
        <v>11619</v>
      </c>
      <c r="S1152" s="38">
        <v>22</v>
      </c>
      <c r="T1152" s="3" t="s">
        <v>12056</v>
      </c>
      <c r="U1152" s="38">
        <v>4.7</v>
      </c>
      <c r="V1152" s="3" t="s">
        <v>11619</v>
      </c>
      <c r="W1152" s="38">
        <v>4</v>
      </c>
      <c r="X1152" s="3" t="s">
        <v>11619</v>
      </c>
      <c r="Y1152" s="38">
        <v>5.8</v>
      </c>
      <c r="Z1152" s="3" t="s">
        <v>11619</v>
      </c>
      <c r="AA1152" s="3">
        <v>7.7</v>
      </c>
      <c r="AB1152" s="3" t="s">
        <v>11619</v>
      </c>
      <c r="AC1152" s="3">
        <v>20.7</v>
      </c>
      <c r="AD1152" s="3" t="s">
        <v>12230</v>
      </c>
      <c r="AE1152" s="44" t="s">
        <v>12595</v>
      </c>
    </row>
    <row r="1153" customHeight="1" spans="1:31">
      <c r="A1153" s="26" t="s">
        <v>493</v>
      </c>
      <c r="B1153" s="27" t="s">
        <v>493</v>
      </c>
      <c r="C1153" s="28" t="s">
        <v>12840</v>
      </c>
      <c r="D1153" s="27" t="s">
        <v>493</v>
      </c>
      <c r="E1153" s="28" cm="1">
        <f ca="1" t="array" ref="E1153">SUMPRODUCT(--ISNUMBER(SEARCH(MID(C1153,ROW(INDIRECT("1:"&amp;LEN(C1153))),1),全球排名!D1151)))</f>
        <v>21</v>
      </c>
      <c r="F1153" s="29" t="s">
        <v>26</v>
      </c>
      <c r="G1153" s="29" t="s">
        <v>568</v>
      </c>
      <c r="H1153" s="30" t="s">
        <v>11592</v>
      </c>
      <c r="I1153" s="30" t="s">
        <v>11572</v>
      </c>
      <c r="J1153" s="30" t="s">
        <v>7220</v>
      </c>
      <c r="K1153" s="30">
        <v>4</v>
      </c>
      <c r="L1153" s="30" t="s">
        <v>11573</v>
      </c>
      <c r="M1153" s="38">
        <v>12.5</v>
      </c>
      <c r="N1153" s="3" t="s">
        <v>11949</v>
      </c>
      <c r="O1153" s="38">
        <v>9.5</v>
      </c>
      <c r="P1153" s="3" t="s">
        <v>11949</v>
      </c>
      <c r="Q1153" s="38">
        <v>14.5</v>
      </c>
      <c r="R1153" s="3" t="s">
        <v>11619</v>
      </c>
      <c r="S1153" s="38">
        <v>1.3</v>
      </c>
      <c r="T1153" s="3" t="s">
        <v>11619</v>
      </c>
      <c r="U1153" s="38">
        <v>4.6</v>
      </c>
      <c r="V1153" s="3" t="s">
        <v>11619</v>
      </c>
      <c r="W1153" s="38">
        <v>1.2</v>
      </c>
      <c r="X1153" s="3" t="s">
        <v>11619</v>
      </c>
      <c r="Y1153" s="38">
        <v>1.1</v>
      </c>
      <c r="Z1153" s="3" t="s">
        <v>11619</v>
      </c>
      <c r="AA1153" s="3">
        <v>10.2</v>
      </c>
      <c r="AB1153" s="3" t="s">
        <v>11619</v>
      </c>
      <c r="AC1153" s="3">
        <v>1.8</v>
      </c>
      <c r="AD1153" s="3" t="s">
        <v>11619</v>
      </c>
      <c r="AE1153" s="44" t="s">
        <v>12595</v>
      </c>
    </row>
    <row r="1154" customHeight="1" spans="1:31">
      <c r="A1154" s="26" t="s">
        <v>493</v>
      </c>
      <c r="B1154" s="27" t="s">
        <v>493</v>
      </c>
      <c r="C1154" s="28" t="s">
        <v>10746</v>
      </c>
      <c r="D1154" s="27" t="s">
        <v>493</v>
      </c>
      <c r="E1154" s="28" cm="1">
        <f ca="1" t="array" ref="E1154">SUMPRODUCT(--ISNUMBER(SEARCH(MID(C1154,ROW(INDIRECT("1:"&amp;LEN(C1154))),1),全球排名!D1152)))</f>
        <v>22</v>
      </c>
      <c r="F1154" s="29" t="s">
        <v>26</v>
      </c>
      <c r="G1154" s="29" t="s">
        <v>568</v>
      </c>
      <c r="H1154" s="30" t="s">
        <v>11592</v>
      </c>
      <c r="I1154" s="30" t="s">
        <v>11572</v>
      </c>
      <c r="J1154" s="30" t="s">
        <v>7220</v>
      </c>
      <c r="K1154" s="30">
        <v>3</v>
      </c>
      <c r="L1154" s="30" t="s">
        <v>11573</v>
      </c>
      <c r="M1154" s="38">
        <v>10.7</v>
      </c>
      <c r="N1154" s="3" t="s">
        <v>11949</v>
      </c>
      <c r="O1154" s="38">
        <v>11.5</v>
      </c>
      <c r="P1154" s="3" t="s">
        <v>11949</v>
      </c>
      <c r="Q1154" s="38">
        <v>13.6</v>
      </c>
      <c r="R1154" s="3" t="s">
        <v>11619</v>
      </c>
      <c r="S1154" s="38">
        <v>1.5</v>
      </c>
      <c r="T1154" s="3" t="s">
        <v>11619</v>
      </c>
      <c r="U1154" s="38">
        <v>10.3</v>
      </c>
      <c r="V1154" s="3" t="s">
        <v>11619</v>
      </c>
      <c r="W1154" s="38">
        <v>2</v>
      </c>
      <c r="X1154" s="3" t="s">
        <v>11619</v>
      </c>
      <c r="Y1154" s="38">
        <v>1</v>
      </c>
      <c r="Z1154" s="3" t="s">
        <v>11619</v>
      </c>
      <c r="AA1154" s="3">
        <v>7.5</v>
      </c>
      <c r="AB1154" s="3" t="s">
        <v>11619</v>
      </c>
      <c r="AC1154" s="3">
        <v>7</v>
      </c>
      <c r="AD1154" s="3" t="s">
        <v>11619</v>
      </c>
      <c r="AE1154" s="44" t="s">
        <v>12595</v>
      </c>
    </row>
    <row r="1155" customHeight="1" spans="1:31">
      <c r="A1155" s="26" t="s">
        <v>10137</v>
      </c>
      <c r="B1155" s="27" t="s">
        <v>493</v>
      </c>
      <c r="C1155" s="28" t="s">
        <v>3198</v>
      </c>
      <c r="D1155" s="27" t="s">
        <v>493</v>
      </c>
      <c r="E1155" s="28" cm="1">
        <f ca="1" t="array" ref="E1155">SUMPRODUCT(--ISNUMBER(SEARCH(MID(C1155,ROW(INDIRECT("1:"&amp;LEN(C1155))),1),全球排名!D1153)))</f>
        <v>21</v>
      </c>
      <c r="F1155" s="29" t="s">
        <v>12033</v>
      </c>
      <c r="G1155" s="29" t="s">
        <v>402</v>
      </c>
      <c r="H1155" s="30" t="s">
        <v>11567</v>
      </c>
      <c r="I1155" s="30" t="s">
        <v>7183</v>
      </c>
      <c r="J1155" s="30" t="s">
        <v>11568</v>
      </c>
      <c r="K1155" s="30">
        <v>3</v>
      </c>
      <c r="L1155" s="30" t="s">
        <v>10137</v>
      </c>
      <c r="M1155" s="38">
        <v>5.8</v>
      </c>
      <c r="N1155" s="3" t="s">
        <v>11949</v>
      </c>
      <c r="O1155" s="38">
        <v>1.9</v>
      </c>
      <c r="P1155" s="3" t="s">
        <v>11949</v>
      </c>
      <c r="Q1155" s="38">
        <v>18.7</v>
      </c>
      <c r="R1155" s="3" t="s">
        <v>11619</v>
      </c>
      <c r="S1155" s="38">
        <v>13.1</v>
      </c>
      <c r="T1155" s="3" t="s">
        <v>12563</v>
      </c>
      <c r="U1155" s="38">
        <v>2.9</v>
      </c>
      <c r="V1155" s="3" t="s">
        <v>11619</v>
      </c>
      <c r="W1155" s="38">
        <v>12.5</v>
      </c>
      <c r="X1155" s="3" t="s">
        <v>12024</v>
      </c>
      <c r="Y1155" s="38">
        <v>4.9</v>
      </c>
      <c r="Z1155" s="3" t="s">
        <v>11619</v>
      </c>
      <c r="AA1155" s="3">
        <v>7.9</v>
      </c>
      <c r="AB1155" s="3" t="s">
        <v>11619</v>
      </c>
      <c r="AC1155" s="3" t="s">
        <v>10137</v>
      </c>
      <c r="AD1155" s="3" t="s">
        <v>10137</v>
      </c>
      <c r="AE1155" s="44" t="s">
        <v>12595</v>
      </c>
    </row>
    <row r="1156" customHeight="1" spans="1:31">
      <c r="A1156" s="26" t="s">
        <v>493</v>
      </c>
      <c r="B1156" s="27" t="s">
        <v>493</v>
      </c>
      <c r="C1156" s="28" t="s">
        <v>3179</v>
      </c>
      <c r="D1156" s="27" t="s">
        <v>493</v>
      </c>
      <c r="E1156" s="28" cm="1">
        <f ca="1" t="array" ref="E1156">SUMPRODUCT(--ISNUMBER(SEARCH(MID(C1156,ROW(INDIRECT("1:"&amp;LEN(C1156))),1),全球排名!D1154)))</f>
        <v>14</v>
      </c>
      <c r="F1156" s="29" t="s">
        <v>8311</v>
      </c>
      <c r="G1156" s="29" t="s">
        <v>96</v>
      </c>
      <c r="H1156" s="30" t="s">
        <v>11571</v>
      </c>
      <c r="I1156" s="30" t="s">
        <v>7183</v>
      </c>
      <c r="J1156" s="30" t="s">
        <v>7220</v>
      </c>
      <c r="K1156" s="30">
        <v>4</v>
      </c>
      <c r="L1156" s="30" t="s">
        <v>11573</v>
      </c>
      <c r="M1156" s="38">
        <v>4.7</v>
      </c>
      <c r="N1156" s="3" t="s">
        <v>11949</v>
      </c>
      <c r="O1156" s="38">
        <v>1.9</v>
      </c>
      <c r="P1156" s="3" t="s">
        <v>11949</v>
      </c>
      <c r="Q1156" s="38">
        <v>9.7</v>
      </c>
      <c r="R1156" s="3" t="s">
        <v>11619</v>
      </c>
      <c r="S1156" s="38">
        <v>6.5</v>
      </c>
      <c r="T1156" s="3" t="s">
        <v>11619</v>
      </c>
      <c r="U1156" s="38">
        <v>52.4</v>
      </c>
      <c r="V1156" s="3" t="s">
        <v>12317</v>
      </c>
      <c r="W1156" s="38">
        <v>29.1</v>
      </c>
      <c r="X1156" s="3" t="s">
        <v>12321</v>
      </c>
      <c r="Y1156" s="38">
        <v>5.7</v>
      </c>
      <c r="Z1156" s="3" t="s">
        <v>11619</v>
      </c>
      <c r="AA1156" s="3">
        <v>8.9</v>
      </c>
      <c r="AB1156" s="3" t="s">
        <v>11619</v>
      </c>
      <c r="AC1156" s="3">
        <v>1.3</v>
      </c>
      <c r="AD1156" s="3" t="s">
        <v>11619</v>
      </c>
      <c r="AE1156" s="44" t="s">
        <v>12595</v>
      </c>
    </row>
    <row r="1157" customHeight="1" spans="1:31">
      <c r="A1157" s="26" t="s">
        <v>447</v>
      </c>
      <c r="B1157" s="27" t="s">
        <v>493</v>
      </c>
      <c r="C1157" s="28" t="s">
        <v>3048</v>
      </c>
      <c r="D1157" s="27" t="s">
        <v>493</v>
      </c>
      <c r="E1157" s="28" cm="1">
        <f ca="1" t="array" ref="E1157">SUMPRODUCT(--ISNUMBER(SEARCH(MID(C1157,ROW(INDIRECT("1:"&amp;LEN(C1157))),1),全球排名!D1155)))</f>
        <v>23</v>
      </c>
      <c r="F1157" s="29" t="s">
        <v>11649</v>
      </c>
      <c r="G1157" s="29" t="s">
        <v>218</v>
      </c>
      <c r="H1157" s="30" t="s">
        <v>11571</v>
      </c>
      <c r="I1157" s="30" t="s">
        <v>11572</v>
      </c>
      <c r="J1157" s="30" t="s">
        <v>7220</v>
      </c>
      <c r="K1157" s="30">
        <v>5</v>
      </c>
      <c r="L1157" s="30" t="s">
        <v>11573</v>
      </c>
      <c r="M1157" s="38">
        <v>9</v>
      </c>
      <c r="N1157" s="3" t="s">
        <v>11949</v>
      </c>
      <c r="O1157" s="38">
        <v>2.6</v>
      </c>
      <c r="P1157" s="3" t="s">
        <v>11949</v>
      </c>
      <c r="Q1157" s="38">
        <v>6</v>
      </c>
      <c r="R1157" s="3" t="s">
        <v>11619</v>
      </c>
      <c r="S1157" s="38">
        <v>5.7</v>
      </c>
      <c r="T1157" s="3" t="s">
        <v>11619</v>
      </c>
      <c r="U1157" s="38">
        <v>9.3</v>
      </c>
      <c r="V1157" s="3" t="s">
        <v>11619</v>
      </c>
      <c r="W1157" s="38">
        <v>6.9</v>
      </c>
      <c r="X1157" s="3" t="s">
        <v>11619</v>
      </c>
      <c r="Y1157" s="38">
        <v>36.8</v>
      </c>
      <c r="Z1157" s="3" t="s">
        <v>12097</v>
      </c>
      <c r="AA1157" s="3">
        <v>6.4</v>
      </c>
      <c r="AB1157" s="3" t="s">
        <v>11619</v>
      </c>
      <c r="AC1157" s="3">
        <v>1.2</v>
      </c>
      <c r="AD1157" s="3" t="s">
        <v>11619</v>
      </c>
      <c r="AE1157" s="44" t="s">
        <v>12595</v>
      </c>
    </row>
    <row r="1158" customHeight="1" spans="1:31">
      <c r="A1158" s="26" t="s">
        <v>493</v>
      </c>
      <c r="B1158" s="27" t="s">
        <v>493</v>
      </c>
      <c r="C1158" s="28" t="s">
        <v>2955</v>
      </c>
      <c r="D1158" s="27" t="s">
        <v>493</v>
      </c>
      <c r="E1158" s="28" cm="1">
        <f ca="1" t="array" ref="E1158">SUMPRODUCT(--ISNUMBER(SEARCH(MID(C1158,ROW(INDIRECT("1:"&amp;LEN(C1158))),1),全球排名!D1156)))</f>
        <v>20</v>
      </c>
      <c r="F1158" s="29" t="s">
        <v>11649</v>
      </c>
      <c r="G1158" s="29" t="s">
        <v>218</v>
      </c>
      <c r="H1158" s="30" t="s">
        <v>11571</v>
      </c>
      <c r="I1158" s="30" t="s">
        <v>7183</v>
      </c>
      <c r="J1158" s="30" t="s">
        <v>11568</v>
      </c>
      <c r="K1158" s="30">
        <v>5</v>
      </c>
      <c r="L1158" s="30" t="s">
        <v>11573</v>
      </c>
      <c r="M1158" s="38">
        <v>8.7</v>
      </c>
      <c r="N1158" s="3" t="s">
        <v>11949</v>
      </c>
      <c r="O1158" s="38">
        <v>2</v>
      </c>
      <c r="P1158" s="3" t="s">
        <v>11949</v>
      </c>
      <c r="Q1158" s="38">
        <v>4.9</v>
      </c>
      <c r="R1158" s="3" t="s">
        <v>11619</v>
      </c>
      <c r="S1158" s="38">
        <v>6.2</v>
      </c>
      <c r="T1158" s="3" t="s">
        <v>11619</v>
      </c>
      <c r="U1158" s="38" t="s">
        <v>10137</v>
      </c>
      <c r="V1158" s="3" t="s">
        <v>10137</v>
      </c>
      <c r="W1158" s="38">
        <v>29.1</v>
      </c>
      <c r="X1158" s="3" t="s">
        <v>11693</v>
      </c>
      <c r="Y1158" s="38">
        <v>36.3</v>
      </c>
      <c r="Z1158" s="3" t="s">
        <v>12021</v>
      </c>
      <c r="AA1158" s="3">
        <v>7.8</v>
      </c>
      <c r="AB1158" s="3" t="s">
        <v>11619</v>
      </c>
      <c r="AC1158" s="3">
        <v>2.3</v>
      </c>
      <c r="AD1158" s="3" t="s">
        <v>11619</v>
      </c>
      <c r="AE1158" s="44" t="s">
        <v>12595</v>
      </c>
    </row>
    <row r="1159" customHeight="1" spans="1:31">
      <c r="A1159" s="26" t="s">
        <v>10137</v>
      </c>
      <c r="B1159" s="27" t="s">
        <v>493</v>
      </c>
      <c r="C1159" s="28" t="s">
        <v>2985</v>
      </c>
      <c r="D1159" s="27" t="s">
        <v>493</v>
      </c>
      <c r="E1159" s="28" cm="1">
        <f ca="1" t="array" ref="E1159">SUMPRODUCT(--ISNUMBER(SEARCH(MID(C1159,ROW(INDIRECT("1:"&amp;LEN(C1159))),1),全球排名!D1157)))</f>
        <v>14</v>
      </c>
      <c r="F1159" s="29" t="s">
        <v>7308</v>
      </c>
      <c r="G1159" s="29" t="s">
        <v>1743</v>
      </c>
      <c r="H1159" s="30" t="s">
        <v>11592</v>
      </c>
      <c r="I1159" s="30" t="s">
        <v>7183</v>
      </c>
      <c r="J1159" s="30" t="s">
        <v>11568</v>
      </c>
      <c r="K1159" s="30">
        <v>2</v>
      </c>
      <c r="L1159" s="30" t="s">
        <v>11573</v>
      </c>
      <c r="M1159" s="38">
        <v>5.9</v>
      </c>
      <c r="N1159" s="3" t="s">
        <v>11949</v>
      </c>
      <c r="O1159" s="38">
        <v>2.5</v>
      </c>
      <c r="P1159" s="3" t="s">
        <v>11949</v>
      </c>
      <c r="Q1159" s="38">
        <v>40.6</v>
      </c>
      <c r="R1159" s="3" t="s">
        <v>11666</v>
      </c>
      <c r="S1159" s="38">
        <v>4.1</v>
      </c>
      <c r="T1159" s="3" t="s">
        <v>11619</v>
      </c>
      <c r="U1159" s="38">
        <v>1.1</v>
      </c>
      <c r="V1159" s="3" t="s">
        <v>11619</v>
      </c>
      <c r="W1159" s="38">
        <v>3.3</v>
      </c>
      <c r="X1159" s="3" t="s">
        <v>11619</v>
      </c>
      <c r="Y1159" s="38">
        <v>4.2</v>
      </c>
      <c r="Z1159" s="3" t="s">
        <v>11619</v>
      </c>
      <c r="AA1159" s="3">
        <v>11.3</v>
      </c>
      <c r="AB1159" s="3" t="s">
        <v>11619</v>
      </c>
      <c r="AC1159" s="3" t="s">
        <v>10137</v>
      </c>
      <c r="AD1159" s="3" t="s">
        <v>10137</v>
      </c>
      <c r="AE1159" s="44" t="s">
        <v>12595</v>
      </c>
    </row>
    <row r="1160" customHeight="1" spans="1:31">
      <c r="A1160" s="26" t="s">
        <v>12562</v>
      </c>
      <c r="B1160" s="27" t="s">
        <v>493</v>
      </c>
      <c r="C1160" s="28" t="s">
        <v>3354</v>
      </c>
      <c r="D1160" s="27" t="s">
        <v>493</v>
      </c>
      <c r="E1160" s="28" cm="1">
        <f ca="1" t="array" ref="E1160">SUMPRODUCT(--ISNUMBER(SEARCH(MID(C1160,ROW(INDIRECT("1:"&amp;LEN(C1160))),1),全球排名!D1158)))</f>
        <v>18</v>
      </c>
      <c r="F1160" s="29" t="s">
        <v>7308</v>
      </c>
      <c r="G1160" s="29" t="s">
        <v>1743</v>
      </c>
      <c r="H1160" s="30" t="s">
        <v>11571</v>
      </c>
      <c r="I1160" s="30" t="s">
        <v>11572</v>
      </c>
      <c r="J1160" s="30" t="s">
        <v>7220</v>
      </c>
      <c r="K1160" s="30">
        <v>2</v>
      </c>
      <c r="L1160" s="30" t="s">
        <v>11573</v>
      </c>
      <c r="M1160" s="38">
        <v>3.7</v>
      </c>
      <c r="N1160" s="3" t="s">
        <v>11949</v>
      </c>
      <c r="O1160" s="38">
        <v>1.1</v>
      </c>
      <c r="P1160" s="3" t="s">
        <v>11949</v>
      </c>
      <c r="Q1160" s="38">
        <v>60.7</v>
      </c>
      <c r="R1160" s="3" t="s">
        <v>12261</v>
      </c>
      <c r="S1160" s="38">
        <v>1.7</v>
      </c>
      <c r="T1160" s="3" t="s">
        <v>11619</v>
      </c>
      <c r="U1160" s="38">
        <v>1.1</v>
      </c>
      <c r="V1160" s="3" t="s">
        <v>11619</v>
      </c>
      <c r="W1160" s="38">
        <v>2.1</v>
      </c>
      <c r="X1160" s="3" t="s">
        <v>11619</v>
      </c>
      <c r="Y1160" s="38">
        <v>1.2</v>
      </c>
      <c r="Z1160" s="3" t="s">
        <v>11619</v>
      </c>
      <c r="AA1160" s="3">
        <v>7.9</v>
      </c>
      <c r="AB1160" s="3" t="s">
        <v>11619</v>
      </c>
      <c r="AC1160" s="3">
        <v>1</v>
      </c>
      <c r="AD1160" s="3" t="s">
        <v>11619</v>
      </c>
      <c r="AE1160" s="44" t="s">
        <v>12595</v>
      </c>
    </row>
    <row r="1161" customHeight="1" spans="1:31">
      <c r="A1161" s="26" t="s">
        <v>493</v>
      </c>
      <c r="B1161" s="27" t="s">
        <v>493</v>
      </c>
      <c r="C1161" s="28" t="s">
        <v>12841</v>
      </c>
      <c r="D1161" s="27" t="s">
        <v>493</v>
      </c>
      <c r="E1161" s="28" cm="1">
        <f ca="1" t="array" ref="E1161">SUMPRODUCT(--ISNUMBER(SEARCH(MID(C1161,ROW(INDIRECT("1:"&amp;LEN(C1161))),1),全球排名!D1159)))</f>
        <v>31</v>
      </c>
      <c r="F1161" s="29" t="s">
        <v>11649</v>
      </c>
      <c r="G1161" s="29" t="s">
        <v>218</v>
      </c>
      <c r="H1161" s="30" t="s">
        <v>11592</v>
      </c>
      <c r="I1161" s="30" t="s">
        <v>11587</v>
      </c>
      <c r="J1161" s="30" t="s">
        <v>11568</v>
      </c>
      <c r="K1161" s="30">
        <v>5</v>
      </c>
      <c r="L1161" s="30" t="s">
        <v>11573</v>
      </c>
      <c r="M1161" s="38">
        <v>10.1</v>
      </c>
      <c r="N1161" s="3" t="s">
        <v>11949</v>
      </c>
      <c r="O1161" s="38">
        <v>2.6</v>
      </c>
      <c r="P1161" s="3" t="s">
        <v>11949</v>
      </c>
      <c r="Q1161" s="38">
        <v>1.2</v>
      </c>
      <c r="R1161" s="3" t="s">
        <v>11619</v>
      </c>
      <c r="S1161" s="38">
        <v>7</v>
      </c>
      <c r="T1161" s="3" t="s">
        <v>11619</v>
      </c>
      <c r="U1161" s="38">
        <v>28.5</v>
      </c>
      <c r="V1161" s="3" t="s">
        <v>12197</v>
      </c>
      <c r="W1161" s="38">
        <v>21.6</v>
      </c>
      <c r="X1161" s="3" t="s">
        <v>12389</v>
      </c>
      <c r="Y1161" s="38">
        <v>12.5</v>
      </c>
      <c r="Z1161" s="3" t="s">
        <v>12133</v>
      </c>
      <c r="AA1161" s="3">
        <v>6.7</v>
      </c>
      <c r="AB1161" s="3" t="s">
        <v>11619</v>
      </c>
      <c r="AC1161" s="3">
        <v>1.1</v>
      </c>
      <c r="AD1161" s="3" t="s">
        <v>11619</v>
      </c>
      <c r="AE1161" s="44" t="s">
        <v>12595</v>
      </c>
    </row>
    <row r="1162" customHeight="1" spans="1:31">
      <c r="A1162" s="26" t="s">
        <v>493</v>
      </c>
      <c r="B1162" s="27" t="s">
        <v>493</v>
      </c>
      <c r="C1162" s="28" t="s">
        <v>12842</v>
      </c>
      <c r="D1162" s="27" t="s">
        <v>493</v>
      </c>
      <c r="E1162" s="28" cm="1">
        <f ca="1" t="array" ref="E1162">SUMPRODUCT(--ISNUMBER(SEARCH(MID(C1162,ROW(INDIRECT("1:"&amp;LEN(C1162))),1),全球排名!D1160)))</f>
        <v>19</v>
      </c>
      <c r="F1162" s="29" t="s">
        <v>11649</v>
      </c>
      <c r="G1162" s="29" t="s">
        <v>218</v>
      </c>
      <c r="H1162" s="30" t="s">
        <v>11571</v>
      </c>
      <c r="I1162" s="30" t="s">
        <v>11720</v>
      </c>
      <c r="J1162" s="30" t="s">
        <v>10137</v>
      </c>
      <c r="K1162" s="30">
        <v>4</v>
      </c>
      <c r="L1162" s="30" t="s">
        <v>11573</v>
      </c>
      <c r="M1162" s="38">
        <v>10.9</v>
      </c>
      <c r="N1162" s="3" t="s">
        <v>11949</v>
      </c>
      <c r="O1162" s="38">
        <v>2.5</v>
      </c>
      <c r="P1162" s="3" t="s">
        <v>11949</v>
      </c>
      <c r="Q1162" s="38">
        <v>5.5</v>
      </c>
      <c r="R1162" s="3" t="s">
        <v>11619</v>
      </c>
      <c r="S1162" s="38">
        <v>6.3</v>
      </c>
      <c r="T1162" s="3" t="s">
        <v>11619</v>
      </c>
      <c r="U1162" s="38">
        <v>28</v>
      </c>
      <c r="V1162" s="3" t="s">
        <v>11913</v>
      </c>
      <c r="W1162" s="38">
        <v>38.2</v>
      </c>
      <c r="X1162" s="3" t="s">
        <v>11771</v>
      </c>
      <c r="Y1162" s="38">
        <v>12.2</v>
      </c>
      <c r="Z1162" s="3" t="s">
        <v>12130</v>
      </c>
      <c r="AA1162" s="3">
        <v>6.7</v>
      </c>
      <c r="AB1162" s="3" t="s">
        <v>11619</v>
      </c>
      <c r="AC1162" s="3">
        <v>3.7</v>
      </c>
      <c r="AD1162" s="3" t="s">
        <v>11619</v>
      </c>
      <c r="AE1162" s="44" t="s">
        <v>12595</v>
      </c>
    </row>
    <row r="1163" customHeight="1" spans="1:31">
      <c r="A1163" s="26" t="s">
        <v>493</v>
      </c>
      <c r="B1163" s="27" t="s">
        <v>493</v>
      </c>
      <c r="C1163" s="28" t="s">
        <v>12843</v>
      </c>
      <c r="D1163" s="27" t="s">
        <v>493</v>
      </c>
      <c r="E1163" s="28" cm="1">
        <f ca="1" t="array" ref="E1163">SUMPRODUCT(--ISNUMBER(SEARCH(MID(C1163,ROW(INDIRECT("1:"&amp;LEN(C1163))),1),全球排名!D1161)))</f>
        <v>25</v>
      </c>
      <c r="F1163" s="29" t="s">
        <v>11797</v>
      </c>
      <c r="G1163" s="29" t="s">
        <v>572</v>
      </c>
      <c r="H1163" s="30" t="s">
        <v>11571</v>
      </c>
      <c r="I1163" s="30" t="s">
        <v>11572</v>
      </c>
      <c r="J1163" s="30" t="s">
        <v>7220</v>
      </c>
      <c r="K1163" s="30">
        <v>2</v>
      </c>
      <c r="L1163" s="30" t="s">
        <v>12288</v>
      </c>
      <c r="M1163" s="38">
        <v>6.4</v>
      </c>
      <c r="N1163" s="3" t="s">
        <v>11949</v>
      </c>
      <c r="O1163" s="38">
        <v>9.9</v>
      </c>
      <c r="P1163" s="3" t="s">
        <v>11949</v>
      </c>
      <c r="Q1163" s="38">
        <v>33.6</v>
      </c>
      <c r="R1163" s="3" t="s">
        <v>11872</v>
      </c>
      <c r="S1163" s="38">
        <v>2.1</v>
      </c>
      <c r="T1163" s="3" t="s">
        <v>11619</v>
      </c>
      <c r="U1163" s="38">
        <v>8</v>
      </c>
      <c r="V1163" s="3" t="s">
        <v>11619</v>
      </c>
      <c r="W1163" s="38">
        <v>3.8</v>
      </c>
      <c r="X1163" s="3" t="s">
        <v>11619</v>
      </c>
      <c r="Y1163" s="38">
        <v>1.1</v>
      </c>
      <c r="Z1163" s="3" t="s">
        <v>11619</v>
      </c>
      <c r="AA1163" s="3">
        <v>9.8</v>
      </c>
      <c r="AB1163" s="3" t="s">
        <v>11619</v>
      </c>
      <c r="AC1163" s="3">
        <v>1.1</v>
      </c>
      <c r="AD1163" s="3" t="s">
        <v>11619</v>
      </c>
      <c r="AE1163" s="44" t="s">
        <v>12595</v>
      </c>
    </row>
    <row r="1164" customHeight="1" spans="1:31">
      <c r="A1164" s="26" t="s">
        <v>12533</v>
      </c>
      <c r="B1164" s="27" t="s">
        <v>493</v>
      </c>
      <c r="C1164" s="28" t="s">
        <v>6118</v>
      </c>
      <c r="D1164" s="27" t="s">
        <v>493</v>
      </c>
      <c r="E1164" s="28" cm="1">
        <f ca="1" t="array" ref="E1164">SUMPRODUCT(--ISNUMBER(SEARCH(MID(C1164,ROW(INDIRECT("1:"&amp;LEN(C1164))),1),全球排名!D1162)))</f>
        <v>23</v>
      </c>
      <c r="F1164" s="29" t="s">
        <v>11797</v>
      </c>
      <c r="G1164" s="29" t="s">
        <v>572</v>
      </c>
      <c r="H1164" s="30" t="s">
        <v>11567</v>
      </c>
      <c r="I1164" s="30" t="s">
        <v>11587</v>
      </c>
      <c r="J1164" s="30" t="s">
        <v>11568</v>
      </c>
      <c r="K1164" s="30">
        <v>2</v>
      </c>
      <c r="L1164" s="30" t="s">
        <v>11573</v>
      </c>
      <c r="M1164" s="38">
        <v>7.3</v>
      </c>
      <c r="N1164" s="3" t="s">
        <v>11949</v>
      </c>
      <c r="O1164" s="38">
        <v>5.5</v>
      </c>
      <c r="P1164" s="3" t="s">
        <v>11949</v>
      </c>
      <c r="Q1164" s="38">
        <v>24.1</v>
      </c>
      <c r="R1164" s="3" t="s">
        <v>12040</v>
      </c>
      <c r="S1164" s="38">
        <v>7.5</v>
      </c>
      <c r="T1164" s="3" t="s">
        <v>11619</v>
      </c>
      <c r="U1164" s="38">
        <v>2</v>
      </c>
      <c r="V1164" s="3" t="s">
        <v>11619</v>
      </c>
      <c r="W1164" s="38">
        <v>4</v>
      </c>
      <c r="X1164" s="3" t="s">
        <v>11619</v>
      </c>
      <c r="Y1164" s="38">
        <v>1.6</v>
      </c>
      <c r="Z1164" s="3" t="s">
        <v>11619</v>
      </c>
      <c r="AA1164" s="3">
        <v>9</v>
      </c>
      <c r="AB1164" s="3" t="s">
        <v>11619</v>
      </c>
      <c r="AC1164" s="3">
        <v>15.6</v>
      </c>
      <c r="AD1164" s="3" t="s">
        <v>12671</v>
      </c>
      <c r="AE1164" s="44" t="s">
        <v>12595</v>
      </c>
    </row>
    <row r="1165" customHeight="1" spans="1:31">
      <c r="A1165" s="26" t="s">
        <v>493</v>
      </c>
      <c r="B1165" s="27" t="s">
        <v>493</v>
      </c>
      <c r="C1165" s="28" t="s">
        <v>10979</v>
      </c>
      <c r="D1165" s="27" t="s">
        <v>493</v>
      </c>
      <c r="E1165" s="28" cm="1">
        <f ca="1" t="array" ref="E1165">SUMPRODUCT(--ISNUMBER(SEARCH(MID(C1165,ROW(INDIRECT("1:"&amp;LEN(C1165))),1),全球排名!D1163)))</f>
        <v>28</v>
      </c>
      <c r="F1165" s="29" t="s">
        <v>11797</v>
      </c>
      <c r="G1165" s="29" t="s">
        <v>572</v>
      </c>
      <c r="H1165" s="30" t="s">
        <v>11571</v>
      </c>
      <c r="I1165" s="30" t="s">
        <v>11572</v>
      </c>
      <c r="J1165" s="30" t="s">
        <v>7220</v>
      </c>
      <c r="K1165" s="30">
        <v>3</v>
      </c>
      <c r="L1165" s="30" t="s">
        <v>11573</v>
      </c>
      <c r="M1165" s="38">
        <v>13.6</v>
      </c>
      <c r="N1165" s="3" t="s">
        <v>11949</v>
      </c>
      <c r="O1165" s="38">
        <v>10</v>
      </c>
      <c r="P1165" s="3" t="s">
        <v>11949</v>
      </c>
      <c r="Q1165" s="38">
        <v>7.8</v>
      </c>
      <c r="R1165" s="3" t="s">
        <v>11619</v>
      </c>
      <c r="S1165" s="38">
        <v>3.3</v>
      </c>
      <c r="T1165" s="3" t="s">
        <v>11619</v>
      </c>
      <c r="U1165" s="38">
        <v>9.8</v>
      </c>
      <c r="V1165" s="3" t="s">
        <v>11619</v>
      </c>
      <c r="W1165" s="38">
        <v>4</v>
      </c>
      <c r="X1165" s="3" t="s">
        <v>11619</v>
      </c>
      <c r="Y1165" s="38">
        <v>1.7</v>
      </c>
      <c r="Z1165" s="3" t="s">
        <v>11619</v>
      </c>
      <c r="AA1165" s="3">
        <v>9.6</v>
      </c>
      <c r="AB1165" s="3" t="s">
        <v>11619</v>
      </c>
      <c r="AC1165" s="3">
        <v>2</v>
      </c>
      <c r="AD1165" s="3" t="s">
        <v>11619</v>
      </c>
      <c r="AE1165" s="44" t="s">
        <v>12595</v>
      </c>
    </row>
    <row r="1166" customHeight="1" spans="1:31">
      <c r="A1166" s="26" t="s">
        <v>493</v>
      </c>
      <c r="B1166" s="27" t="s">
        <v>493</v>
      </c>
      <c r="C1166" s="28" t="s">
        <v>10715</v>
      </c>
      <c r="D1166" s="27" t="s">
        <v>493</v>
      </c>
      <c r="E1166" s="28" cm="1">
        <f ca="1" t="array" ref="E1166">SUMPRODUCT(--ISNUMBER(SEARCH(MID(C1166,ROW(INDIRECT("1:"&amp;LEN(C1166))),1),全球排名!D1164)))</f>
        <v>31</v>
      </c>
      <c r="F1166" s="29" t="s">
        <v>11797</v>
      </c>
      <c r="G1166" s="29" t="s">
        <v>572</v>
      </c>
      <c r="H1166" s="30" t="s">
        <v>11571</v>
      </c>
      <c r="I1166" s="30" t="s">
        <v>11572</v>
      </c>
      <c r="J1166" s="30" t="s">
        <v>7220</v>
      </c>
      <c r="K1166" s="30">
        <v>3</v>
      </c>
      <c r="L1166" s="30" t="s">
        <v>11573</v>
      </c>
      <c r="M1166" s="38">
        <v>12.6</v>
      </c>
      <c r="N1166" s="3" t="s">
        <v>11949</v>
      </c>
      <c r="O1166" s="38">
        <v>8.7</v>
      </c>
      <c r="P1166" s="3" t="s">
        <v>11949</v>
      </c>
      <c r="Q1166" s="38">
        <v>11.9</v>
      </c>
      <c r="R1166" s="3" t="s">
        <v>11619</v>
      </c>
      <c r="S1166" s="38">
        <v>3</v>
      </c>
      <c r="T1166" s="3" t="s">
        <v>11619</v>
      </c>
      <c r="U1166" s="38">
        <v>37.3</v>
      </c>
      <c r="V1166" s="3" t="s">
        <v>12403</v>
      </c>
      <c r="W1166" s="38">
        <v>8.7</v>
      </c>
      <c r="X1166" s="3" t="s">
        <v>11619</v>
      </c>
      <c r="Y1166" s="38">
        <v>1.3</v>
      </c>
      <c r="Z1166" s="3" t="s">
        <v>11619</v>
      </c>
      <c r="AA1166" s="3">
        <v>8.9</v>
      </c>
      <c r="AB1166" s="3" t="s">
        <v>11619</v>
      </c>
      <c r="AC1166" s="3">
        <v>1.2</v>
      </c>
      <c r="AD1166" s="3" t="s">
        <v>11619</v>
      </c>
      <c r="AE1166" s="44" t="s">
        <v>12595</v>
      </c>
    </row>
    <row r="1167" customHeight="1" spans="1:31">
      <c r="A1167" s="26" t="s">
        <v>493</v>
      </c>
      <c r="B1167" s="27" t="s">
        <v>493</v>
      </c>
      <c r="C1167" s="28" t="s">
        <v>10777</v>
      </c>
      <c r="D1167" s="27" t="s">
        <v>493</v>
      </c>
      <c r="E1167" s="28" cm="1">
        <f ca="1" t="array" ref="E1167">SUMPRODUCT(--ISNUMBER(SEARCH(MID(C1167,ROW(INDIRECT("1:"&amp;LEN(C1167))),1),全球排名!D1165)))</f>
        <v>31</v>
      </c>
      <c r="F1167" s="29" t="s">
        <v>11797</v>
      </c>
      <c r="G1167" s="29" t="s">
        <v>572</v>
      </c>
      <c r="H1167" s="30" t="s">
        <v>11567</v>
      </c>
      <c r="I1167" s="30" t="s">
        <v>11587</v>
      </c>
      <c r="J1167" s="30" t="s">
        <v>11568</v>
      </c>
      <c r="K1167" s="30">
        <v>2</v>
      </c>
      <c r="L1167" s="30" t="s">
        <v>11573</v>
      </c>
      <c r="M1167" s="38">
        <v>10</v>
      </c>
      <c r="N1167" s="3" t="s">
        <v>11949</v>
      </c>
      <c r="O1167" s="38">
        <v>4.6</v>
      </c>
      <c r="P1167" s="3" t="s">
        <v>11949</v>
      </c>
      <c r="Q1167" s="38">
        <v>10.8</v>
      </c>
      <c r="R1167" s="3" t="s">
        <v>11619</v>
      </c>
      <c r="S1167" s="38">
        <v>9.3</v>
      </c>
      <c r="T1167" s="3" t="s">
        <v>11619</v>
      </c>
      <c r="U1167" s="38">
        <v>12.9</v>
      </c>
      <c r="V1167" s="3" t="s">
        <v>11619</v>
      </c>
      <c r="W1167" s="38">
        <v>6.7</v>
      </c>
      <c r="X1167" s="3" t="s">
        <v>11619</v>
      </c>
      <c r="Y1167" s="38">
        <v>7.4</v>
      </c>
      <c r="Z1167" s="3" t="s">
        <v>11619</v>
      </c>
      <c r="AA1167" s="3">
        <v>8.6</v>
      </c>
      <c r="AB1167" s="3" t="s">
        <v>11619</v>
      </c>
      <c r="AC1167" s="3">
        <v>23.7</v>
      </c>
      <c r="AD1167" s="3" t="s">
        <v>12374</v>
      </c>
      <c r="AE1167" s="44" t="s">
        <v>12595</v>
      </c>
    </row>
    <row r="1168" customHeight="1" spans="1:31">
      <c r="A1168" s="26" t="s">
        <v>493</v>
      </c>
      <c r="B1168" s="27" t="s">
        <v>493</v>
      </c>
      <c r="C1168" s="28" t="s">
        <v>12844</v>
      </c>
      <c r="D1168" s="27" t="s">
        <v>493</v>
      </c>
      <c r="E1168" s="28" cm="1">
        <f ca="1" t="array" ref="E1168">SUMPRODUCT(--ISNUMBER(SEARCH(MID(C1168,ROW(INDIRECT("1:"&amp;LEN(C1168))),1),全球排名!D1166)))</f>
        <v>48</v>
      </c>
      <c r="F1168" s="29" t="s">
        <v>11797</v>
      </c>
      <c r="G1168" s="29" t="s">
        <v>572</v>
      </c>
      <c r="H1168" s="30" t="s">
        <v>11571</v>
      </c>
      <c r="I1168" s="30" t="s">
        <v>7183</v>
      </c>
      <c r="J1168" s="30" t="s">
        <v>11568</v>
      </c>
      <c r="K1168" s="30">
        <v>2</v>
      </c>
      <c r="L1168" s="30" t="s">
        <v>11573</v>
      </c>
      <c r="M1168" s="38">
        <v>9.1</v>
      </c>
      <c r="N1168" s="3" t="s">
        <v>11949</v>
      </c>
      <c r="O1168" s="38">
        <v>7</v>
      </c>
      <c r="P1168" s="3" t="s">
        <v>11949</v>
      </c>
      <c r="Q1168" s="38">
        <v>9.6</v>
      </c>
      <c r="R1168" s="3" t="s">
        <v>11619</v>
      </c>
      <c r="S1168" s="38">
        <v>7.7</v>
      </c>
      <c r="T1168" s="3" t="s">
        <v>11619</v>
      </c>
      <c r="U1168" s="38">
        <v>8</v>
      </c>
      <c r="V1168" s="3" t="s">
        <v>11619</v>
      </c>
      <c r="W1168" s="38">
        <v>7</v>
      </c>
      <c r="X1168" s="3" t="s">
        <v>11619</v>
      </c>
      <c r="Y1168" s="38">
        <v>5</v>
      </c>
      <c r="Z1168" s="3" t="s">
        <v>11619</v>
      </c>
      <c r="AA1168" s="3">
        <v>9.4</v>
      </c>
      <c r="AB1168" s="3" t="s">
        <v>11619</v>
      </c>
      <c r="AC1168" s="3">
        <v>11.3</v>
      </c>
      <c r="AD1168" s="3" t="s">
        <v>11916</v>
      </c>
      <c r="AE1168" s="44" t="s">
        <v>12595</v>
      </c>
    </row>
    <row r="1169" customHeight="1" spans="1:31">
      <c r="A1169" s="26" t="s">
        <v>493</v>
      </c>
      <c r="B1169" s="27" t="s">
        <v>493</v>
      </c>
      <c r="C1169" s="28" t="s">
        <v>12845</v>
      </c>
      <c r="D1169" s="27" t="s">
        <v>493</v>
      </c>
      <c r="E1169" s="28" cm="1">
        <f ca="1" t="array" ref="E1169">SUMPRODUCT(--ISNUMBER(SEARCH(MID(C1169,ROW(INDIRECT("1:"&amp;LEN(C1169))),1),全球排名!D1167)))</f>
        <v>31</v>
      </c>
      <c r="F1169" s="29" t="s">
        <v>11566</v>
      </c>
      <c r="G1169" s="29" t="s">
        <v>40</v>
      </c>
      <c r="H1169" s="30" t="s">
        <v>11571</v>
      </c>
      <c r="I1169" s="30" t="s">
        <v>11587</v>
      </c>
      <c r="J1169" s="30" t="s">
        <v>11568</v>
      </c>
      <c r="K1169" s="30">
        <v>5</v>
      </c>
      <c r="L1169" s="30" t="s">
        <v>11573</v>
      </c>
      <c r="M1169" s="38">
        <v>6.8</v>
      </c>
      <c r="N1169" s="3" t="s">
        <v>11949</v>
      </c>
      <c r="O1169" s="38">
        <v>4.3</v>
      </c>
      <c r="P1169" s="3" t="s">
        <v>11949</v>
      </c>
      <c r="Q1169" s="38">
        <v>6.6</v>
      </c>
      <c r="R1169" s="3" t="s">
        <v>11619</v>
      </c>
      <c r="S1169" s="38">
        <v>11.9</v>
      </c>
      <c r="T1169" s="3" t="s">
        <v>11619</v>
      </c>
      <c r="U1169" s="38">
        <v>5.1</v>
      </c>
      <c r="V1169" s="3" t="s">
        <v>11619</v>
      </c>
      <c r="W1169" s="38">
        <v>3.2</v>
      </c>
      <c r="X1169" s="3" t="s">
        <v>11619</v>
      </c>
      <c r="Y1169" s="38">
        <v>7.1</v>
      </c>
      <c r="Z1169" s="3" t="s">
        <v>11619</v>
      </c>
      <c r="AA1169" s="3">
        <v>15.7</v>
      </c>
      <c r="AB1169" s="3" t="s">
        <v>11928</v>
      </c>
      <c r="AC1169" s="3">
        <v>6.2</v>
      </c>
      <c r="AD1169" s="3" t="s">
        <v>11619</v>
      </c>
      <c r="AE1169" s="44" t="s">
        <v>12595</v>
      </c>
    </row>
    <row r="1170" customHeight="1" spans="1:31">
      <c r="A1170" s="26" t="s">
        <v>447</v>
      </c>
      <c r="B1170" s="27" t="s">
        <v>493</v>
      </c>
      <c r="C1170" s="28" t="s">
        <v>1840</v>
      </c>
      <c r="D1170" s="27" t="s">
        <v>493</v>
      </c>
      <c r="E1170" s="28" cm="1">
        <f ca="1" t="array" ref="E1170">SUMPRODUCT(--ISNUMBER(SEARCH(MID(C1170,ROW(INDIRECT("1:"&amp;LEN(C1170))),1),全球排名!D1168)))</f>
        <v>18</v>
      </c>
      <c r="F1170" s="29" t="s">
        <v>12846</v>
      </c>
      <c r="G1170" s="29" t="s">
        <v>1839</v>
      </c>
      <c r="H1170" s="30" t="s">
        <v>11571</v>
      </c>
      <c r="I1170" s="30" t="s">
        <v>7183</v>
      </c>
      <c r="J1170" s="30" t="s">
        <v>7220</v>
      </c>
      <c r="K1170" s="30">
        <v>5</v>
      </c>
      <c r="L1170" s="30" t="s">
        <v>11573</v>
      </c>
      <c r="M1170" s="38">
        <v>11.7</v>
      </c>
      <c r="N1170" s="3" t="s">
        <v>11949</v>
      </c>
      <c r="O1170" s="38">
        <v>14.8</v>
      </c>
      <c r="P1170" s="3" t="s">
        <v>12044</v>
      </c>
      <c r="Q1170" s="38">
        <v>2.5</v>
      </c>
      <c r="R1170" s="3" t="s">
        <v>11619</v>
      </c>
      <c r="S1170" s="38">
        <v>3.1</v>
      </c>
      <c r="T1170" s="3" t="s">
        <v>11619</v>
      </c>
      <c r="U1170" s="38">
        <v>1.1</v>
      </c>
      <c r="V1170" s="3" t="s">
        <v>11619</v>
      </c>
      <c r="W1170" s="38">
        <v>1.3</v>
      </c>
      <c r="X1170" s="3" t="s">
        <v>11619</v>
      </c>
      <c r="Y1170" s="38">
        <v>1.1</v>
      </c>
      <c r="Z1170" s="3" t="s">
        <v>11619</v>
      </c>
      <c r="AA1170" s="3">
        <v>44.5</v>
      </c>
      <c r="AB1170" s="3" t="s">
        <v>11658</v>
      </c>
      <c r="AC1170" s="3">
        <v>19.9</v>
      </c>
      <c r="AD1170" s="3" t="s">
        <v>12233</v>
      </c>
      <c r="AE1170" s="44" t="s">
        <v>12595</v>
      </c>
    </row>
    <row r="1171" customHeight="1" spans="1:31">
      <c r="A1171" s="26" t="s">
        <v>493</v>
      </c>
      <c r="B1171" s="27" t="s">
        <v>493</v>
      </c>
      <c r="C1171" s="28" t="s">
        <v>1863</v>
      </c>
      <c r="D1171" s="27" t="s">
        <v>493</v>
      </c>
      <c r="E1171" s="28" cm="1">
        <f ca="1" t="array" ref="E1171">SUMPRODUCT(--ISNUMBER(SEARCH(MID(C1171,ROW(INDIRECT("1:"&amp;LEN(C1171))),1),全球排名!D1169)))</f>
        <v>17</v>
      </c>
      <c r="F1171" s="29" t="s">
        <v>11570</v>
      </c>
      <c r="G1171" s="29" t="s">
        <v>36</v>
      </c>
      <c r="H1171" s="30" t="s">
        <v>11571</v>
      </c>
      <c r="I1171" s="30" t="s">
        <v>7183</v>
      </c>
      <c r="J1171" s="30" t="s">
        <v>7220</v>
      </c>
      <c r="K1171" s="30">
        <v>3</v>
      </c>
      <c r="L1171" s="30" t="s">
        <v>11573</v>
      </c>
      <c r="M1171" s="38">
        <v>4.8</v>
      </c>
      <c r="N1171" s="3" t="s">
        <v>11949</v>
      </c>
      <c r="O1171" s="38">
        <v>3.2</v>
      </c>
      <c r="P1171" s="3" t="s">
        <v>11949</v>
      </c>
      <c r="Q1171" s="38">
        <v>11.3</v>
      </c>
      <c r="R1171" s="3" t="s">
        <v>11619</v>
      </c>
      <c r="S1171" s="38">
        <v>4.7</v>
      </c>
      <c r="T1171" s="3" t="s">
        <v>11619</v>
      </c>
      <c r="U1171" s="38">
        <v>30.5</v>
      </c>
      <c r="V1171" s="3" t="s">
        <v>11847</v>
      </c>
      <c r="W1171" s="38">
        <v>48.5</v>
      </c>
      <c r="X1171" s="3" t="s">
        <v>12155</v>
      </c>
      <c r="Y1171" s="38">
        <v>4.4</v>
      </c>
      <c r="Z1171" s="3" t="s">
        <v>11619</v>
      </c>
      <c r="AA1171" s="3">
        <v>9.3</v>
      </c>
      <c r="AB1171" s="3" t="s">
        <v>11619</v>
      </c>
      <c r="AC1171" s="3">
        <v>3.8</v>
      </c>
      <c r="AD1171" s="3" t="s">
        <v>11619</v>
      </c>
      <c r="AE1171" s="44" t="s">
        <v>12595</v>
      </c>
    </row>
    <row r="1172" customHeight="1" spans="1:31">
      <c r="A1172" s="26" t="s">
        <v>10137</v>
      </c>
      <c r="B1172" s="27" t="s">
        <v>493</v>
      </c>
      <c r="C1172" s="28" t="s">
        <v>1865</v>
      </c>
      <c r="D1172" s="27" t="s">
        <v>493</v>
      </c>
      <c r="E1172" s="28" cm="1">
        <f ca="1" t="array" ref="E1172">SUMPRODUCT(--ISNUMBER(SEARCH(MID(C1172,ROW(INDIRECT("1:"&amp;LEN(C1172))),1),全球排名!D1170)))</f>
        <v>18</v>
      </c>
      <c r="F1172" s="29" t="s">
        <v>12033</v>
      </c>
      <c r="G1172" s="29" t="s">
        <v>402</v>
      </c>
      <c r="H1172" s="30" t="s">
        <v>11567</v>
      </c>
      <c r="I1172" s="30" t="s">
        <v>11587</v>
      </c>
      <c r="J1172" s="30" t="s">
        <v>11568</v>
      </c>
      <c r="K1172" s="30">
        <v>5</v>
      </c>
      <c r="L1172" s="30" t="s">
        <v>10137</v>
      </c>
      <c r="M1172" s="38">
        <v>5.8</v>
      </c>
      <c r="N1172" s="3" t="s">
        <v>11949</v>
      </c>
      <c r="O1172" s="38">
        <v>20.9</v>
      </c>
      <c r="P1172" s="3" t="s">
        <v>11680</v>
      </c>
      <c r="Q1172" s="38">
        <v>5</v>
      </c>
      <c r="R1172" s="3" t="s">
        <v>11619</v>
      </c>
      <c r="S1172" s="38">
        <v>6.8</v>
      </c>
      <c r="T1172" s="3" t="s">
        <v>11619</v>
      </c>
      <c r="U1172" s="38" t="s">
        <v>10137</v>
      </c>
      <c r="V1172" s="3" t="s">
        <v>10137</v>
      </c>
      <c r="W1172" s="38" t="s">
        <v>10137</v>
      </c>
      <c r="X1172" s="3" t="s">
        <v>10137</v>
      </c>
      <c r="Y1172" s="38">
        <v>1.3</v>
      </c>
      <c r="Z1172" s="3" t="s">
        <v>11619</v>
      </c>
      <c r="AA1172" s="3">
        <v>12.7</v>
      </c>
      <c r="AB1172" s="3" t="s">
        <v>12607</v>
      </c>
      <c r="AC1172" s="3" t="s">
        <v>10137</v>
      </c>
      <c r="AD1172" s="3" t="s">
        <v>10137</v>
      </c>
      <c r="AE1172" s="44" t="s">
        <v>12595</v>
      </c>
    </row>
    <row r="1173" customHeight="1" spans="1:31">
      <c r="A1173" s="26" t="s">
        <v>12533</v>
      </c>
      <c r="B1173" s="27" t="s">
        <v>493</v>
      </c>
      <c r="C1173" s="28" t="s">
        <v>1924</v>
      </c>
      <c r="D1173" s="27" t="s">
        <v>493</v>
      </c>
      <c r="E1173" s="28" cm="1">
        <f ca="1" t="array" ref="E1173">SUMPRODUCT(--ISNUMBER(SEARCH(MID(C1173,ROW(INDIRECT("1:"&amp;LEN(C1173))),1),全球排名!D1171)))</f>
        <v>21</v>
      </c>
      <c r="F1173" s="29" t="s">
        <v>12234</v>
      </c>
      <c r="G1173" s="29" t="s">
        <v>545</v>
      </c>
      <c r="H1173" s="30" t="s">
        <v>11567</v>
      </c>
      <c r="I1173" s="30" t="s">
        <v>11587</v>
      </c>
      <c r="J1173" s="30" t="s">
        <v>11568</v>
      </c>
      <c r="K1173" s="30">
        <v>4</v>
      </c>
      <c r="L1173" s="30" t="s">
        <v>11573</v>
      </c>
      <c r="M1173" s="38">
        <v>5</v>
      </c>
      <c r="N1173" s="3" t="s">
        <v>11949</v>
      </c>
      <c r="O1173" s="38">
        <v>1.9</v>
      </c>
      <c r="P1173" s="3" t="s">
        <v>11949</v>
      </c>
      <c r="Q1173" s="38">
        <v>27.9</v>
      </c>
      <c r="R1173" s="3" t="s">
        <v>11810</v>
      </c>
      <c r="S1173" s="38">
        <v>4.5</v>
      </c>
      <c r="T1173" s="3" t="s">
        <v>11619</v>
      </c>
      <c r="U1173" s="38">
        <v>41.4</v>
      </c>
      <c r="V1173" s="3" t="s">
        <v>11966</v>
      </c>
      <c r="W1173" s="38">
        <v>3</v>
      </c>
      <c r="X1173" s="3" t="s">
        <v>11619</v>
      </c>
      <c r="Y1173" s="38">
        <v>3.4</v>
      </c>
      <c r="Z1173" s="3" t="s">
        <v>11619</v>
      </c>
      <c r="AA1173" s="3">
        <v>10</v>
      </c>
      <c r="AB1173" s="3" t="s">
        <v>11619</v>
      </c>
      <c r="AC1173" s="3">
        <v>1</v>
      </c>
      <c r="AD1173" s="3" t="s">
        <v>11619</v>
      </c>
      <c r="AE1173" s="44" t="s">
        <v>12595</v>
      </c>
    </row>
    <row r="1174" customHeight="1" spans="1:31">
      <c r="A1174" s="26" t="s">
        <v>12533</v>
      </c>
      <c r="B1174" s="27" t="s">
        <v>493</v>
      </c>
      <c r="C1174" s="28" t="s">
        <v>3187</v>
      </c>
      <c r="D1174" s="27" t="s">
        <v>493</v>
      </c>
      <c r="E1174" s="28" cm="1">
        <f ca="1" t="array" ref="E1174">SUMPRODUCT(--ISNUMBER(SEARCH(MID(C1174,ROW(INDIRECT("1:"&amp;LEN(C1174))),1),全球排名!D1172)))</f>
        <v>17</v>
      </c>
      <c r="F1174" s="29" t="s">
        <v>11566</v>
      </c>
      <c r="G1174" s="29" t="s">
        <v>40</v>
      </c>
      <c r="H1174" s="30" t="s">
        <v>11567</v>
      </c>
      <c r="I1174" s="30" t="s">
        <v>7183</v>
      </c>
      <c r="J1174" s="30" t="s">
        <v>11568</v>
      </c>
      <c r="K1174" s="30"/>
      <c r="L1174" s="30" t="s">
        <v>11573</v>
      </c>
      <c r="M1174" s="38">
        <v>3.7</v>
      </c>
      <c r="N1174" s="3" t="s">
        <v>11949</v>
      </c>
      <c r="O1174" s="38">
        <v>1.4</v>
      </c>
      <c r="P1174" s="3" t="s">
        <v>11949</v>
      </c>
      <c r="Q1174" s="38">
        <v>12.2</v>
      </c>
      <c r="R1174" s="3" t="s">
        <v>11619</v>
      </c>
      <c r="S1174" s="38">
        <v>34.7</v>
      </c>
      <c r="T1174" s="3" t="s">
        <v>11745</v>
      </c>
      <c r="U1174" s="38">
        <v>5.4</v>
      </c>
      <c r="V1174" s="3" t="s">
        <v>11619</v>
      </c>
      <c r="W1174" s="38">
        <v>5</v>
      </c>
      <c r="X1174" s="3" t="s">
        <v>11619</v>
      </c>
      <c r="Y1174" s="38">
        <v>2.5</v>
      </c>
      <c r="Z1174" s="3" t="s">
        <v>11619</v>
      </c>
      <c r="AA1174" s="3">
        <v>8.3</v>
      </c>
      <c r="AB1174" s="3" t="s">
        <v>11619</v>
      </c>
      <c r="AC1174" s="3" t="s">
        <v>10137</v>
      </c>
      <c r="AD1174" s="3" t="s">
        <v>10137</v>
      </c>
      <c r="AE1174" s="44" t="s">
        <v>12595</v>
      </c>
    </row>
    <row r="1175" customHeight="1" spans="1:31">
      <c r="A1175" s="26" t="s">
        <v>447</v>
      </c>
      <c r="B1175" s="27" t="s">
        <v>493</v>
      </c>
      <c r="C1175" s="28" t="s">
        <v>5937</v>
      </c>
      <c r="D1175" s="27" t="s">
        <v>493</v>
      </c>
      <c r="E1175" s="28" cm="1">
        <f ca="1" t="array" ref="E1175">SUMPRODUCT(--ISNUMBER(SEARCH(MID(C1175,ROW(INDIRECT("1:"&amp;LEN(C1175))),1),全球排名!D1173)))</f>
        <v>17</v>
      </c>
      <c r="F1175" s="29" t="s">
        <v>12339</v>
      </c>
      <c r="G1175" s="29" t="s">
        <v>617</v>
      </c>
      <c r="H1175" s="30" t="s">
        <v>11592</v>
      </c>
      <c r="I1175" s="30" t="s">
        <v>7183</v>
      </c>
      <c r="J1175" s="30" t="s">
        <v>7220</v>
      </c>
      <c r="K1175" s="30">
        <v>4</v>
      </c>
      <c r="L1175" s="30" t="s">
        <v>11573</v>
      </c>
      <c r="M1175" s="38">
        <v>10.4</v>
      </c>
      <c r="N1175" s="3" t="s">
        <v>11949</v>
      </c>
      <c r="O1175" s="38">
        <v>15.3</v>
      </c>
      <c r="P1175" s="3" t="s">
        <v>11853</v>
      </c>
      <c r="Q1175" s="38">
        <v>1.6</v>
      </c>
      <c r="R1175" s="3" t="s">
        <v>11619</v>
      </c>
      <c r="S1175" s="38">
        <v>4.6</v>
      </c>
      <c r="T1175" s="3" t="s">
        <v>11619</v>
      </c>
      <c r="U1175" s="38">
        <v>3.8</v>
      </c>
      <c r="V1175" s="3" t="s">
        <v>11619</v>
      </c>
      <c r="W1175" s="38">
        <v>1.1</v>
      </c>
      <c r="X1175" s="3" t="s">
        <v>11619</v>
      </c>
      <c r="Y1175" s="38">
        <v>2.6</v>
      </c>
      <c r="Z1175" s="3" t="s">
        <v>11619</v>
      </c>
      <c r="AA1175" s="3">
        <v>6.9</v>
      </c>
      <c r="AB1175" s="3" t="s">
        <v>11619</v>
      </c>
      <c r="AC1175" s="3">
        <v>12.3</v>
      </c>
      <c r="AD1175" s="3" t="s">
        <v>12489</v>
      </c>
      <c r="AE1175" s="44" t="s">
        <v>12595</v>
      </c>
    </row>
    <row r="1176" customHeight="1" spans="1:31">
      <c r="A1176" s="26" t="s">
        <v>12533</v>
      </c>
      <c r="B1176" s="27" t="s">
        <v>493</v>
      </c>
      <c r="C1176" s="28" t="s">
        <v>2752</v>
      </c>
      <c r="D1176" s="27" t="s">
        <v>493</v>
      </c>
      <c r="E1176" s="28" cm="1">
        <f ca="1" t="array" ref="E1176">SUMPRODUCT(--ISNUMBER(SEARCH(MID(C1176,ROW(INDIRECT("1:"&amp;LEN(C1176))),1),全球排名!D1174)))</f>
        <v>22</v>
      </c>
      <c r="F1176" s="29" t="s">
        <v>11566</v>
      </c>
      <c r="G1176" s="29" t="s">
        <v>40</v>
      </c>
      <c r="H1176" s="30" t="s">
        <v>11571</v>
      </c>
      <c r="I1176" s="30" t="s">
        <v>11572</v>
      </c>
      <c r="J1176" s="30" t="s">
        <v>7220</v>
      </c>
      <c r="K1176" s="30">
        <v>5</v>
      </c>
      <c r="L1176" s="30" t="s">
        <v>11573</v>
      </c>
      <c r="M1176" s="38">
        <v>3.5</v>
      </c>
      <c r="N1176" s="3" t="s">
        <v>11949</v>
      </c>
      <c r="O1176" s="38">
        <v>4.5</v>
      </c>
      <c r="P1176" s="3" t="s">
        <v>11949</v>
      </c>
      <c r="Q1176" s="38">
        <v>24.9</v>
      </c>
      <c r="R1176" s="3" t="s">
        <v>11864</v>
      </c>
      <c r="S1176" s="38">
        <v>10.1</v>
      </c>
      <c r="T1176" s="3" t="s">
        <v>11619</v>
      </c>
      <c r="U1176" s="38">
        <v>34.8</v>
      </c>
      <c r="V1176" s="3" t="s">
        <v>11717</v>
      </c>
      <c r="W1176" s="38">
        <v>3.3</v>
      </c>
      <c r="X1176" s="3" t="s">
        <v>11619</v>
      </c>
      <c r="Y1176" s="38">
        <v>15.8</v>
      </c>
      <c r="Z1176" s="3" t="s">
        <v>11960</v>
      </c>
      <c r="AA1176" s="3">
        <v>12.5</v>
      </c>
      <c r="AB1176" s="3" t="s">
        <v>12530</v>
      </c>
      <c r="AC1176" s="3" t="s">
        <v>10137</v>
      </c>
      <c r="AD1176" s="3" t="s">
        <v>10137</v>
      </c>
      <c r="AE1176" s="44" t="s">
        <v>12595</v>
      </c>
    </row>
    <row r="1177" customHeight="1" spans="1:31">
      <c r="A1177" s="26" t="s">
        <v>12533</v>
      </c>
      <c r="B1177" s="27" t="s">
        <v>493</v>
      </c>
      <c r="C1177" s="28" t="s">
        <v>2593</v>
      </c>
      <c r="D1177" s="27" t="s">
        <v>493</v>
      </c>
      <c r="E1177" s="28" cm="1">
        <f ca="1" t="array" ref="E1177">SUMPRODUCT(--ISNUMBER(SEARCH(MID(C1177,ROW(INDIRECT("1:"&amp;LEN(C1177))),1),全球排名!D1175)))</f>
        <v>20</v>
      </c>
      <c r="F1177" s="29" t="s">
        <v>11566</v>
      </c>
      <c r="G1177" s="29" t="s">
        <v>40</v>
      </c>
      <c r="H1177" s="30" t="s">
        <v>11571</v>
      </c>
      <c r="I1177" s="30" t="s">
        <v>7183</v>
      </c>
      <c r="J1177" s="30" t="s">
        <v>11568</v>
      </c>
      <c r="K1177" s="30">
        <v>5</v>
      </c>
      <c r="L1177" s="30" t="s">
        <v>11573</v>
      </c>
      <c r="M1177" s="38">
        <v>4.3</v>
      </c>
      <c r="N1177" s="3" t="s">
        <v>11949</v>
      </c>
      <c r="O1177" s="38">
        <v>3.2</v>
      </c>
      <c r="P1177" s="3" t="s">
        <v>11949</v>
      </c>
      <c r="Q1177" s="38">
        <v>36.6</v>
      </c>
      <c r="R1177" s="3" t="s">
        <v>11897</v>
      </c>
      <c r="S1177" s="38">
        <v>8.9</v>
      </c>
      <c r="T1177" s="3" t="s">
        <v>11619</v>
      </c>
      <c r="U1177" s="38">
        <v>14.5</v>
      </c>
      <c r="V1177" s="3" t="s">
        <v>12367</v>
      </c>
      <c r="W1177" s="38">
        <v>2.9</v>
      </c>
      <c r="X1177" s="3" t="s">
        <v>11619</v>
      </c>
      <c r="Y1177" s="38">
        <v>12.5</v>
      </c>
      <c r="Z1177" s="3" t="s">
        <v>11988</v>
      </c>
      <c r="AA1177" s="3">
        <v>8.4</v>
      </c>
      <c r="AB1177" s="3" t="s">
        <v>11619</v>
      </c>
      <c r="AC1177" s="3">
        <v>4.1</v>
      </c>
      <c r="AD1177" s="3" t="s">
        <v>11619</v>
      </c>
      <c r="AE1177" s="44" t="s">
        <v>12595</v>
      </c>
    </row>
    <row r="1178" customHeight="1" spans="1:31">
      <c r="A1178" s="26" t="s">
        <v>493</v>
      </c>
      <c r="B1178" s="27" t="s">
        <v>493</v>
      </c>
      <c r="C1178" s="28" t="s">
        <v>2764</v>
      </c>
      <c r="D1178" s="27" t="s">
        <v>493</v>
      </c>
      <c r="E1178" s="28" cm="1">
        <f ca="1" t="array" ref="E1178">SUMPRODUCT(--ISNUMBER(SEARCH(MID(C1178,ROW(INDIRECT("1:"&amp;LEN(C1178))),1),全球排名!D1176)))</f>
        <v>32</v>
      </c>
      <c r="F1178" s="29" t="s">
        <v>11566</v>
      </c>
      <c r="G1178" s="29" t="s">
        <v>40</v>
      </c>
      <c r="H1178" s="30" t="s">
        <v>11567</v>
      </c>
      <c r="I1178" s="30" t="s">
        <v>7183</v>
      </c>
      <c r="J1178" s="30" t="s">
        <v>11568</v>
      </c>
      <c r="K1178" s="30">
        <v>4</v>
      </c>
      <c r="L1178" s="30" t="s">
        <v>11573</v>
      </c>
      <c r="M1178" s="38">
        <v>4.7</v>
      </c>
      <c r="N1178" s="3" t="s">
        <v>11949</v>
      </c>
      <c r="O1178" s="38">
        <v>5.1</v>
      </c>
      <c r="P1178" s="3" t="s">
        <v>11949</v>
      </c>
      <c r="Q1178" s="38">
        <v>17.8</v>
      </c>
      <c r="R1178" s="3" t="s">
        <v>11619</v>
      </c>
      <c r="S1178" s="38">
        <v>17.5</v>
      </c>
      <c r="T1178" s="3" t="s">
        <v>12148</v>
      </c>
      <c r="U1178" s="38">
        <v>5.1</v>
      </c>
      <c r="V1178" s="3" t="s">
        <v>11619</v>
      </c>
      <c r="W1178" s="38">
        <v>13.5</v>
      </c>
      <c r="X1178" s="3" t="s">
        <v>12202</v>
      </c>
      <c r="Y1178" s="38">
        <v>2.5</v>
      </c>
      <c r="Z1178" s="3" t="s">
        <v>11619</v>
      </c>
      <c r="AA1178" s="3">
        <v>9.7</v>
      </c>
      <c r="AB1178" s="3" t="s">
        <v>11619</v>
      </c>
      <c r="AC1178" s="3">
        <v>1.3</v>
      </c>
      <c r="AD1178" s="3" t="s">
        <v>11619</v>
      </c>
      <c r="AE1178" s="44" t="s">
        <v>12595</v>
      </c>
    </row>
    <row r="1179" customHeight="1" spans="1:31">
      <c r="A1179" s="26" t="s">
        <v>493</v>
      </c>
      <c r="B1179" s="27" t="s">
        <v>493</v>
      </c>
      <c r="C1179" s="28" t="s">
        <v>2038</v>
      </c>
      <c r="D1179" s="27" t="s">
        <v>493</v>
      </c>
      <c r="E1179" s="28" cm="1">
        <f ca="1" t="array" ref="E1179">SUMPRODUCT(--ISNUMBER(SEARCH(MID(C1179,ROW(INDIRECT("1:"&amp;LEN(C1179))),1),全球排名!D1177)))</f>
        <v>20</v>
      </c>
      <c r="F1179" s="29" t="s">
        <v>12847</v>
      </c>
      <c r="G1179" s="29" t="s">
        <v>2037</v>
      </c>
      <c r="H1179" s="30" t="s">
        <v>11592</v>
      </c>
      <c r="I1179" s="30" t="s">
        <v>11572</v>
      </c>
      <c r="J1179" s="30" t="s">
        <v>7103</v>
      </c>
      <c r="K1179" s="30">
        <v>4</v>
      </c>
      <c r="L1179" s="30" t="s">
        <v>11573</v>
      </c>
      <c r="M1179" s="38">
        <v>9.6</v>
      </c>
      <c r="N1179" s="3" t="s">
        <v>11949</v>
      </c>
      <c r="O1179" s="38">
        <v>14.6</v>
      </c>
      <c r="P1179" s="3" t="s">
        <v>12200</v>
      </c>
      <c r="Q1179" s="38">
        <v>18.1</v>
      </c>
      <c r="R1179" s="3" t="s">
        <v>11619</v>
      </c>
      <c r="S1179" s="38">
        <v>1.7</v>
      </c>
      <c r="T1179" s="3" t="s">
        <v>11619</v>
      </c>
      <c r="U1179" s="38" t="s">
        <v>10137</v>
      </c>
      <c r="V1179" s="3" t="s">
        <v>10137</v>
      </c>
      <c r="W1179" s="38" t="s">
        <v>10137</v>
      </c>
      <c r="X1179" s="3" t="s">
        <v>10137</v>
      </c>
      <c r="Y1179" s="38">
        <v>3.6</v>
      </c>
      <c r="Z1179" s="3" t="s">
        <v>11619</v>
      </c>
      <c r="AA1179" s="3">
        <v>54.4</v>
      </c>
      <c r="AB1179" s="3" t="s">
        <v>170</v>
      </c>
      <c r="AC1179" s="3">
        <v>4.1</v>
      </c>
      <c r="AD1179" s="3" t="s">
        <v>11619</v>
      </c>
      <c r="AE1179" s="44" t="s">
        <v>12595</v>
      </c>
    </row>
    <row r="1180" customHeight="1" spans="1:31">
      <c r="A1180" s="26" t="s">
        <v>493</v>
      </c>
      <c r="B1180" s="27" t="s">
        <v>493</v>
      </c>
      <c r="C1180" s="28" t="s">
        <v>1416</v>
      </c>
      <c r="D1180" s="27" t="s">
        <v>493</v>
      </c>
      <c r="E1180" s="28" cm="1">
        <f ca="1" t="array" ref="E1180">SUMPRODUCT(--ISNUMBER(SEARCH(MID(C1180,ROW(INDIRECT("1:"&amp;LEN(C1180))),1),全球排名!D1178)))</f>
        <v>23</v>
      </c>
      <c r="F1180" s="29" t="s">
        <v>11968</v>
      </c>
      <c r="G1180" s="29" t="s">
        <v>405</v>
      </c>
      <c r="H1180" s="30" t="s">
        <v>11567</v>
      </c>
      <c r="I1180" s="30" t="s">
        <v>11587</v>
      </c>
      <c r="J1180" s="30" t="s">
        <v>11568</v>
      </c>
      <c r="K1180" s="30">
        <v>4</v>
      </c>
      <c r="L1180" s="30" t="s">
        <v>11573</v>
      </c>
      <c r="M1180" s="38">
        <v>3.5</v>
      </c>
      <c r="N1180" s="3" t="s">
        <v>11949</v>
      </c>
      <c r="O1180" s="38">
        <v>2</v>
      </c>
      <c r="P1180" s="3" t="s">
        <v>11949</v>
      </c>
      <c r="Q1180" s="38">
        <v>3.7</v>
      </c>
      <c r="R1180" s="3" t="s">
        <v>11619</v>
      </c>
      <c r="S1180" s="38">
        <v>38.9</v>
      </c>
      <c r="T1180" s="3" t="s">
        <v>11636</v>
      </c>
      <c r="U1180" s="38">
        <v>1.8</v>
      </c>
      <c r="V1180" s="3" t="s">
        <v>11619</v>
      </c>
      <c r="W1180" s="38">
        <v>1.9</v>
      </c>
      <c r="X1180" s="3" t="s">
        <v>11619</v>
      </c>
      <c r="Y1180" s="38">
        <v>1.7</v>
      </c>
      <c r="Z1180" s="3" t="s">
        <v>11619</v>
      </c>
      <c r="AA1180" s="3">
        <v>4.8</v>
      </c>
      <c r="AB1180" s="3" t="s">
        <v>11619</v>
      </c>
      <c r="AC1180" s="3">
        <v>3.4</v>
      </c>
      <c r="AD1180" s="3" t="s">
        <v>11619</v>
      </c>
      <c r="AE1180" s="44" t="s">
        <v>12595</v>
      </c>
    </row>
    <row r="1181" customHeight="1" spans="1:31">
      <c r="A1181" s="26" t="s">
        <v>12533</v>
      </c>
      <c r="B1181" s="27" t="s">
        <v>493</v>
      </c>
      <c r="C1181" s="28" t="s">
        <v>8686</v>
      </c>
      <c r="D1181" s="27" t="s">
        <v>493</v>
      </c>
      <c r="E1181" s="28" cm="1">
        <f ca="1" t="array" ref="E1181">SUMPRODUCT(--ISNUMBER(SEARCH(MID(C1181,ROW(INDIRECT("1:"&amp;LEN(C1181))),1),全球排名!D1179)))</f>
        <v>19</v>
      </c>
      <c r="F1181" s="29" t="s">
        <v>11566</v>
      </c>
      <c r="G1181" s="29" t="s">
        <v>40</v>
      </c>
      <c r="H1181" s="30" t="s">
        <v>11571</v>
      </c>
      <c r="I1181" s="30" t="s">
        <v>7183</v>
      </c>
      <c r="J1181" s="30" t="s">
        <v>11568</v>
      </c>
      <c r="K1181" s="30">
        <v>5</v>
      </c>
      <c r="L1181" s="30" t="s">
        <v>11573</v>
      </c>
      <c r="M1181" s="38">
        <v>5.5</v>
      </c>
      <c r="N1181" s="3" t="s">
        <v>11949</v>
      </c>
      <c r="O1181" s="38">
        <v>4.3</v>
      </c>
      <c r="P1181" s="3" t="s">
        <v>11949</v>
      </c>
      <c r="Q1181" s="38">
        <v>11.4</v>
      </c>
      <c r="R1181" s="3" t="s">
        <v>11619</v>
      </c>
      <c r="S1181" s="38">
        <v>18.7</v>
      </c>
      <c r="T1181" s="3" t="s">
        <v>12480</v>
      </c>
      <c r="U1181" s="38">
        <v>10.8</v>
      </c>
      <c r="V1181" s="3" t="s">
        <v>11619</v>
      </c>
      <c r="W1181" s="38">
        <v>3</v>
      </c>
      <c r="X1181" s="3" t="s">
        <v>11619</v>
      </c>
      <c r="Y1181" s="38">
        <v>5.7</v>
      </c>
      <c r="Z1181" s="3" t="s">
        <v>11619</v>
      </c>
      <c r="AA1181" s="3">
        <v>10.3</v>
      </c>
      <c r="AB1181" s="3" t="s">
        <v>11619</v>
      </c>
      <c r="AC1181" s="3">
        <v>11.6</v>
      </c>
      <c r="AD1181" s="3" t="s">
        <v>12638</v>
      </c>
      <c r="AE1181" s="44" t="s">
        <v>12595</v>
      </c>
    </row>
    <row r="1182" customHeight="1" spans="1:31">
      <c r="A1182" s="26" t="s">
        <v>447</v>
      </c>
      <c r="B1182" s="27" t="s">
        <v>493</v>
      </c>
      <c r="C1182" s="28" t="s">
        <v>2063</v>
      </c>
      <c r="D1182" s="27" t="s">
        <v>493</v>
      </c>
      <c r="E1182" s="28" cm="1">
        <f ca="1" t="array" ref="E1182">SUMPRODUCT(--ISNUMBER(SEARCH(MID(C1182,ROW(INDIRECT("1:"&amp;LEN(C1182))),1),全球排名!D1180)))</f>
        <v>30</v>
      </c>
      <c r="F1182" s="29" t="s">
        <v>11566</v>
      </c>
      <c r="G1182" s="29" t="s">
        <v>40</v>
      </c>
      <c r="H1182" s="30" t="s">
        <v>11571</v>
      </c>
      <c r="I1182" s="30" t="s">
        <v>7183</v>
      </c>
      <c r="J1182" s="30" t="s">
        <v>11568</v>
      </c>
      <c r="K1182" s="30">
        <v>4</v>
      </c>
      <c r="L1182" s="30" t="s">
        <v>11573</v>
      </c>
      <c r="M1182" s="38">
        <v>5.7</v>
      </c>
      <c r="N1182" s="3" t="s">
        <v>11949</v>
      </c>
      <c r="O1182" s="38">
        <v>4.5</v>
      </c>
      <c r="P1182" s="3" t="s">
        <v>11949</v>
      </c>
      <c r="Q1182" s="38">
        <v>5</v>
      </c>
      <c r="R1182" s="3" t="s">
        <v>11619</v>
      </c>
      <c r="S1182" s="38">
        <v>14.1</v>
      </c>
      <c r="T1182" s="3" t="s">
        <v>11603</v>
      </c>
      <c r="U1182" s="38">
        <v>8.7</v>
      </c>
      <c r="V1182" s="3" t="s">
        <v>11619</v>
      </c>
      <c r="W1182" s="38">
        <v>5.5</v>
      </c>
      <c r="X1182" s="3" t="s">
        <v>11619</v>
      </c>
      <c r="Y1182" s="38">
        <v>14.4</v>
      </c>
      <c r="Z1182" s="3" t="s">
        <v>12201</v>
      </c>
      <c r="AA1182" s="3">
        <v>10.6</v>
      </c>
      <c r="AB1182" s="3" t="s">
        <v>11619</v>
      </c>
      <c r="AC1182" s="3">
        <v>23</v>
      </c>
      <c r="AD1182" s="3" t="s">
        <v>12340</v>
      </c>
      <c r="AE1182" s="44" t="s">
        <v>12595</v>
      </c>
    </row>
    <row r="1183" customHeight="1" spans="1:31">
      <c r="A1183" s="26" t="s">
        <v>493</v>
      </c>
      <c r="B1183" s="27" t="s">
        <v>493</v>
      </c>
      <c r="C1183" s="28" t="s">
        <v>2773</v>
      </c>
      <c r="D1183" s="27" t="s">
        <v>493</v>
      </c>
      <c r="E1183" s="28" cm="1">
        <f ca="1" t="array" ref="E1183">SUMPRODUCT(--ISNUMBER(SEARCH(MID(C1183,ROW(INDIRECT("1:"&amp;LEN(C1183))),1),全球排名!D1181)))</f>
        <v>22</v>
      </c>
      <c r="F1183" s="29" t="s">
        <v>11566</v>
      </c>
      <c r="G1183" s="29" t="s">
        <v>40</v>
      </c>
      <c r="H1183" s="30" t="s">
        <v>11592</v>
      </c>
      <c r="I1183" s="30" t="s">
        <v>11572</v>
      </c>
      <c r="J1183" s="30" t="s">
        <v>7220</v>
      </c>
      <c r="K1183" s="30">
        <v>5</v>
      </c>
      <c r="L1183" s="30" t="s">
        <v>11573</v>
      </c>
      <c r="M1183" s="38">
        <v>7</v>
      </c>
      <c r="N1183" s="3" t="s">
        <v>11949</v>
      </c>
      <c r="O1183" s="38">
        <v>6.8</v>
      </c>
      <c r="P1183" s="3" t="s">
        <v>11949</v>
      </c>
      <c r="Q1183" s="38">
        <v>3.4</v>
      </c>
      <c r="R1183" s="3" t="s">
        <v>11619</v>
      </c>
      <c r="S1183" s="38">
        <v>19.3</v>
      </c>
      <c r="T1183" s="3" t="s">
        <v>12289</v>
      </c>
      <c r="U1183" s="38">
        <v>4.9</v>
      </c>
      <c r="V1183" s="3" t="s">
        <v>11619</v>
      </c>
      <c r="W1183" s="38">
        <v>14.7</v>
      </c>
      <c r="X1183" s="3" t="s">
        <v>12353</v>
      </c>
      <c r="Y1183" s="38">
        <v>9.6</v>
      </c>
      <c r="Z1183" s="3" t="s">
        <v>12140</v>
      </c>
      <c r="AA1183" s="3">
        <v>25.5</v>
      </c>
      <c r="AB1183" s="3" t="s">
        <v>11983</v>
      </c>
      <c r="AC1183" s="3">
        <v>8.9</v>
      </c>
      <c r="AD1183" s="3" t="s">
        <v>12496</v>
      </c>
      <c r="AE1183" s="44" t="s">
        <v>12595</v>
      </c>
    </row>
    <row r="1184" customHeight="1" spans="1:31">
      <c r="A1184" s="26" t="s">
        <v>447</v>
      </c>
      <c r="B1184" s="27" t="s">
        <v>493</v>
      </c>
      <c r="C1184" s="28" t="s">
        <v>583</v>
      </c>
      <c r="D1184" s="27" t="s">
        <v>493</v>
      </c>
      <c r="E1184" s="28" cm="1">
        <f ca="1" t="array" ref="E1184">SUMPRODUCT(--ISNUMBER(SEARCH(MID(C1184,ROW(INDIRECT("1:"&amp;LEN(C1184))),1),全球排名!D1182)))</f>
        <v>22</v>
      </c>
      <c r="F1184" s="29" t="s">
        <v>12646</v>
      </c>
      <c r="G1184" s="29" t="s">
        <v>582</v>
      </c>
      <c r="H1184" s="30" t="s">
        <v>11592</v>
      </c>
      <c r="I1184" s="30" t="s">
        <v>11572</v>
      </c>
      <c r="J1184" s="30" t="s">
        <v>7220</v>
      </c>
      <c r="K1184" s="30">
        <v>4</v>
      </c>
      <c r="L1184" s="30" t="s">
        <v>11573</v>
      </c>
      <c r="M1184" s="38">
        <v>8.8</v>
      </c>
      <c r="N1184" s="3" t="s">
        <v>11949</v>
      </c>
      <c r="O1184" s="38">
        <v>3.6</v>
      </c>
      <c r="P1184" s="3" t="s">
        <v>11949</v>
      </c>
      <c r="Q1184" s="38">
        <v>9.3</v>
      </c>
      <c r="R1184" s="3" t="s">
        <v>11619</v>
      </c>
      <c r="S1184" s="38">
        <v>3.4</v>
      </c>
      <c r="T1184" s="3" t="s">
        <v>11619</v>
      </c>
      <c r="U1184" s="38" t="s">
        <v>10137</v>
      </c>
      <c r="V1184" s="3" t="s">
        <v>10137</v>
      </c>
      <c r="W1184" s="38" t="s">
        <v>10137</v>
      </c>
      <c r="X1184" s="3" t="s">
        <v>10137</v>
      </c>
      <c r="Y1184" s="38">
        <v>47.5</v>
      </c>
      <c r="Z1184" s="3" t="s">
        <v>11696</v>
      </c>
      <c r="AA1184" s="3">
        <v>9</v>
      </c>
      <c r="AB1184" s="3" t="s">
        <v>11619</v>
      </c>
      <c r="AC1184" s="3">
        <v>2.2</v>
      </c>
      <c r="AD1184" s="3" t="s">
        <v>11619</v>
      </c>
      <c r="AE1184" s="44" t="s">
        <v>12595</v>
      </c>
    </row>
    <row r="1185" customHeight="1" spans="1:31">
      <c r="A1185" s="26" t="s">
        <v>493</v>
      </c>
      <c r="B1185" s="27" t="s">
        <v>493</v>
      </c>
      <c r="C1185" s="28" t="s">
        <v>6829</v>
      </c>
      <c r="D1185" s="27" t="s">
        <v>493</v>
      </c>
      <c r="E1185" s="28" cm="1">
        <f ca="1" t="array" ref="E1185">SUMPRODUCT(--ISNUMBER(SEARCH(MID(C1185,ROW(INDIRECT("1:"&amp;LEN(C1185))),1),全球排名!D1183)))</f>
        <v>17</v>
      </c>
      <c r="F1185" s="29" t="s">
        <v>12234</v>
      </c>
      <c r="G1185" s="29" t="s">
        <v>545</v>
      </c>
      <c r="H1185" s="30" t="s">
        <v>11567</v>
      </c>
      <c r="I1185" s="30" t="s">
        <v>11587</v>
      </c>
      <c r="J1185" s="30" t="s">
        <v>11568</v>
      </c>
      <c r="K1185" s="30">
        <v>4</v>
      </c>
      <c r="L1185" s="30" t="s">
        <v>11573</v>
      </c>
      <c r="M1185" s="38">
        <v>4.8</v>
      </c>
      <c r="N1185" s="3" t="s">
        <v>11949</v>
      </c>
      <c r="O1185" s="38">
        <v>2.6</v>
      </c>
      <c r="P1185" s="3" t="s">
        <v>11949</v>
      </c>
      <c r="Q1185" s="38">
        <v>39.8</v>
      </c>
      <c r="R1185" s="3" t="s">
        <v>11902</v>
      </c>
      <c r="S1185" s="38">
        <v>3.3</v>
      </c>
      <c r="T1185" s="3" t="s">
        <v>11619</v>
      </c>
      <c r="U1185" s="38">
        <v>11.5</v>
      </c>
      <c r="V1185" s="3" t="s">
        <v>11619</v>
      </c>
      <c r="W1185" s="38">
        <v>11.1</v>
      </c>
      <c r="X1185" s="3" t="s">
        <v>12173</v>
      </c>
      <c r="Y1185" s="38">
        <v>1.1</v>
      </c>
      <c r="Z1185" s="3" t="s">
        <v>11619</v>
      </c>
      <c r="AA1185" s="3">
        <v>7.8</v>
      </c>
      <c r="AB1185" s="3" t="s">
        <v>11619</v>
      </c>
      <c r="AC1185" s="3">
        <v>1</v>
      </c>
      <c r="AD1185" s="3" t="s">
        <v>11619</v>
      </c>
      <c r="AE1185" s="44" t="s">
        <v>12595</v>
      </c>
    </row>
    <row r="1186" customHeight="1" spans="1:31">
      <c r="A1186" s="26" t="s">
        <v>493</v>
      </c>
      <c r="B1186" s="27" t="s">
        <v>493</v>
      </c>
      <c r="C1186" s="28" t="s">
        <v>6779</v>
      </c>
      <c r="D1186" s="27" t="s">
        <v>493</v>
      </c>
      <c r="E1186" s="28" cm="1">
        <f ca="1" t="array" ref="E1186">SUMPRODUCT(--ISNUMBER(SEARCH(MID(C1186,ROW(INDIRECT("1:"&amp;LEN(C1186))),1),全球排名!D1184)))</f>
        <v>18</v>
      </c>
      <c r="F1186" s="29" t="s">
        <v>12605</v>
      </c>
      <c r="G1186" s="29" t="s">
        <v>1993</v>
      </c>
      <c r="H1186" s="30" t="s">
        <v>11567</v>
      </c>
      <c r="I1186" s="30" t="s">
        <v>7183</v>
      </c>
      <c r="J1186" s="30" t="s">
        <v>7220</v>
      </c>
      <c r="K1186" s="30">
        <v>3</v>
      </c>
      <c r="L1186" s="30" t="s">
        <v>11573</v>
      </c>
      <c r="M1186" s="38">
        <v>3.1</v>
      </c>
      <c r="N1186" s="3" t="s">
        <v>11949</v>
      </c>
      <c r="O1186" s="38">
        <v>2.3</v>
      </c>
      <c r="P1186" s="3" t="s">
        <v>11949</v>
      </c>
      <c r="Q1186" s="38">
        <v>9.4</v>
      </c>
      <c r="R1186" s="3" t="s">
        <v>11619</v>
      </c>
      <c r="S1186" s="38">
        <v>5.1</v>
      </c>
      <c r="T1186" s="3" t="s">
        <v>11619</v>
      </c>
      <c r="U1186" s="38">
        <v>26.3</v>
      </c>
      <c r="V1186" s="3" t="s">
        <v>12220</v>
      </c>
      <c r="W1186" s="38">
        <v>28.6</v>
      </c>
      <c r="X1186" s="3" t="s">
        <v>11665</v>
      </c>
      <c r="Y1186" s="38">
        <v>5.7</v>
      </c>
      <c r="Z1186" s="3" t="s">
        <v>11619</v>
      </c>
      <c r="AA1186" s="3">
        <v>67.8</v>
      </c>
      <c r="AB1186" s="3" t="s">
        <v>1399</v>
      </c>
      <c r="AC1186" s="3">
        <v>1.4</v>
      </c>
      <c r="AD1186" s="3" t="s">
        <v>11619</v>
      </c>
      <c r="AE1186" s="44" t="s">
        <v>12595</v>
      </c>
    </row>
    <row r="1187" customHeight="1" spans="1:31">
      <c r="A1187" s="26" t="s">
        <v>493</v>
      </c>
      <c r="B1187" s="27" t="s">
        <v>493</v>
      </c>
      <c r="C1187" s="28" t="s">
        <v>2110</v>
      </c>
      <c r="D1187" s="27" t="s">
        <v>493</v>
      </c>
      <c r="E1187" s="28" cm="1">
        <f ca="1" t="array" ref="E1187">SUMPRODUCT(--ISNUMBER(SEARCH(MID(C1187,ROW(INDIRECT("1:"&amp;LEN(C1187))),1),全球排名!D1185)))</f>
        <v>20</v>
      </c>
      <c r="F1187" s="29" t="s">
        <v>7026</v>
      </c>
      <c r="G1187" s="29" t="s">
        <v>74</v>
      </c>
      <c r="H1187" s="30" t="s">
        <v>11571</v>
      </c>
      <c r="I1187" s="30" t="s">
        <v>7183</v>
      </c>
      <c r="J1187" s="30" t="s">
        <v>7220</v>
      </c>
      <c r="K1187" s="30">
        <v>3</v>
      </c>
      <c r="L1187" s="30" t="s">
        <v>11573</v>
      </c>
      <c r="M1187" s="38">
        <v>3.5</v>
      </c>
      <c r="N1187" s="3" t="s">
        <v>11949</v>
      </c>
      <c r="O1187" s="38">
        <v>2.9</v>
      </c>
      <c r="P1187" s="3" t="s">
        <v>11949</v>
      </c>
      <c r="Q1187" s="38">
        <v>4</v>
      </c>
      <c r="R1187" s="3" t="s">
        <v>11619</v>
      </c>
      <c r="S1187" s="38">
        <v>21.2</v>
      </c>
      <c r="T1187" s="3" t="s">
        <v>12211</v>
      </c>
      <c r="U1187" s="38">
        <v>8.8</v>
      </c>
      <c r="V1187" s="3" t="s">
        <v>11619</v>
      </c>
      <c r="W1187" s="38">
        <v>41.1</v>
      </c>
      <c r="X1187" s="3" t="s">
        <v>11992</v>
      </c>
      <c r="Y1187" s="38">
        <v>5.7</v>
      </c>
      <c r="Z1187" s="3" t="s">
        <v>11619</v>
      </c>
      <c r="AA1187" s="3">
        <v>8.3</v>
      </c>
      <c r="AB1187" s="3" t="s">
        <v>11619</v>
      </c>
      <c r="AC1187" s="3" t="s">
        <v>10137</v>
      </c>
      <c r="AD1187" s="3" t="s">
        <v>10137</v>
      </c>
      <c r="AE1187" s="44" t="s">
        <v>12595</v>
      </c>
    </row>
    <row r="1188" customHeight="1" spans="1:31">
      <c r="A1188" s="26" t="s">
        <v>493</v>
      </c>
      <c r="B1188" s="27" t="s">
        <v>493</v>
      </c>
      <c r="C1188" s="28" t="s">
        <v>2113</v>
      </c>
      <c r="D1188" s="27" t="s">
        <v>493</v>
      </c>
      <c r="E1188" s="28" cm="1">
        <f ca="1" t="array" ref="E1188">SUMPRODUCT(--ISNUMBER(SEARCH(MID(C1188,ROW(INDIRECT("1:"&amp;LEN(C1188))),1),全球排名!D1186)))</f>
        <v>25</v>
      </c>
      <c r="F1188" s="29" t="s">
        <v>11566</v>
      </c>
      <c r="G1188" s="29" t="s">
        <v>40</v>
      </c>
      <c r="H1188" s="30" t="s">
        <v>11571</v>
      </c>
      <c r="I1188" s="30" t="s">
        <v>7183</v>
      </c>
      <c r="J1188" s="30" t="s">
        <v>11568</v>
      </c>
      <c r="K1188" s="30">
        <v>5</v>
      </c>
      <c r="L1188" s="30" t="s">
        <v>11573</v>
      </c>
      <c r="M1188" s="38">
        <v>5.6</v>
      </c>
      <c r="N1188" s="3" t="s">
        <v>11949</v>
      </c>
      <c r="O1188" s="38">
        <v>2.8</v>
      </c>
      <c r="P1188" s="3" t="s">
        <v>11949</v>
      </c>
      <c r="Q1188" s="38">
        <v>6.9</v>
      </c>
      <c r="R1188" s="3" t="s">
        <v>11619</v>
      </c>
      <c r="S1188" s="38">
        <v>16.7</v>
      </c>
      <c r="T1188" s="3" t="s">
        <v>12201</v>
      </c>
      <c r="U1188" s="38">
        <v>5.1</v>
      </c>
      <c r="V1188" s="3" t="s">
        <v>11619</v>
      </c>
      <c r="W1188" s="38">
        <v>2.7</v>
      </c>
      <c r="X1188" s="3" t="s">
        <v>11619</v>
      </c>
      <c r="Y1188" s="38">
        <v>3.3</v>
      </c>
      <c r="Z1188" s="3" t="s">
        <v>11619</v>
      </c>
      <c r="AA1188" s="3">
        <v>12.7</v>
      </c>
      <c r="AB1188" s="3" t="s">
        <v>12362</v>
      </c>
      <c r="AC1188" s="3">
        <v>58.6</v>
      </c>
      <c r="AD1188" s="3" t="s">
        <v>11843</v>
      </c>
      <c r="AE1188" s="44" t="s">
        <v>12595</v>
      </c>
    </row>
    <row r="1189" customHeight="1" spans="1:31">
      <c r="A1189" s="26" t="s">
        <v>493</v>
      </c>
      <c r="B1189" s="27" t="s">
        <v>493</v>
      </c>
      <c r="C1189" s="28" t="s">
        <v>8688</v>
      </c>
      <c r="D1189" s="27" t="s">
        <v>493</v>
      </c>
      <c r="E1189" s="28" cm="1">
        <f ca="1" t="array" ref="E1189">SUMPRODUCT(--ISNUMBER(SEARCH(MID(C1189,ROW(INDIRECT("1:"&amp;LEN(C1189))),1),全球排名!D1187)))</f>
        <v>23</v>
      </c>
      <c r="F1189" s="29" t="s">
        <v>11566</v>
      </c>
      <c r="G1189" s="29" t="s">
        <v>40</v>
      </c>
      <c r="H1189" s="30" t="s">
        <v>11567</v>
      </c>
      <c r="I1189" s="30" t="s">
        <v>7183</v>
      </c>
      <c r="J1189" s="30" t="s">
        <v>7220</v>
      </c>
      <c r="K1189" s="30">
        <v>5</v>
      </c>
      <c r="L1189" s="30" t="s">
        <v>11569</v>
      </c>
      <c r="M1189" s="38">
        <v>6.6</v>
      </c>
      <c r="N1189" s="3" t="s">
        <v>11949</v>
      </c>
      <c r="O1189" s="38">
        <v>4</v>
      </c>
      <c r="P1189" s="3" t="s">
        <v>11949</v>
      </c>
      <c r="Q1189" s="38">
        <v>17</v>
      </c>
      <c r="R1189" s="3" t="s">
        <v>11619</v>
      </c>
      <c r="S1189" s="38">
        <v>4.5</v>
      </c>
      <c r="T1189" s="3" t="s">
        <v>11619</v>
      </c>
      <c r="U1189" s="38">
        <v>1.8</v>
      </c>
      <c r="V1189" s="3" t="s">
        <v>11619</v>
      </c>
      <c r="W1189" s="38">
        <v>20.3</v>
      </c>
      <c r="X1189" s="3" t="s">
        <v>11924</v>
      </c>
      <c r="Y1189" s="38">
        <v>1</v>
      </c>
      <c r="Z1189" s="3" t="s">
        <v>11619</v>
      </c>
      <c r="AA1189" s="3">
        <v>22.8</v>
      </c>
      <c r="AB1189" s="3" t="s">
        <v>12174</v>
      </c>
      <c r="AC1189" s="3">
        <v>1.1</v>
      </c>
      <c r="AD1189" s="3" t="s">
        <v>11619</v>
      </c>
      <c r="AE1189" s="44" t="s">
        <v>12595</v>
      </c>
    </row>
    <row r="1190" customHeight="1" spans="1:31">
      <c r="A1190" s="26" t="s">
        <v>12526</v>
      </c>
      <c r="B1190" s="27" t="s">
        <v>493</v>
      </c>
      <c r="C1190" s="28" t="s">
        <v>12848</v>
      </c>
      <c r="D1190" s="27" t="s">
        <v>493</v>
      </c>
      <c r="E1190" s="28" cm="1">
        <f ca="1" t="array" ref="E1190">SUMPRODUCT(--ISNUMBER(SEARCH(MID(C1190,ROW(INDIRECT("1:"&amp;LEN(C1190))),1),全球排名!D1188)))</f>
        <v>22</v>
      </c>
      <c r="F1190" s="29" t="s">
        <v>12234</v>
      </c>
      <c r="G1190" s="29" t="s">
        <v>545</v>
      </c>
      <c r="H1190" s="30" t="s">
        <v>11567</v>
      </c>
      <c r="I1190" s="30" t="s">
        <v>11587</v>
      </c>
      <c r="J1190" s="30" t="s">
        <v>11568</v>
      </c>
      <c r="K1190" s="30">
        <v>3</v>
      </c>
      <c r="L1190" s="30" t="s">
        <v>11573</v>
      </c>
      <c r="M1190" s="38">
        <v>5.5</v>
      </c>
      <c r="N1190" s="3" t="s">
        <v>11949</v>
      </c>
      <c r="O1190" s="38">
        <v>2.6</v>
      </c>
      <c r="P1190" s="3" t="s">
        <v>11949</v>
      </c>
      <c r="Q1190" s="38">
        <v>68.7</v>
      </c>
      <c r="R1190" s="3" t="s">
        <v>11734</v>
      </c>
      <c r="S1190" s="38">
        <v>4.8</v>
      </c>
      <c r="T1190" s="3" t="s">
        <v>11619</v>
      </c>
      <c r="U1190" s="38" t="s">
        <v>10137</v>
      </c>
      <c r="V1190" s="3" t="s">
        <v>10137</v>
      </c>
      <c r="W1190" s="38" t="s">
        <v>10137</v>
      </c>
      <c r="X1190" s="3" t="s">
        <v>10137</v>
      </c>
      <c r="Y1190" s="38">
        <v>5.9</v>
      </c>
      <c r="Z1190" s="3" t="s">
        <v>11619</v>
      </c>
      <c r="AA1190" s="3">
        <v>7.7</v>
      </c>
      <c r="AB1190" s="3" t="s">
        <v>11619</v>
      </c>
      <c r="AC1190" s="3">
        <v>1.2</v>
      </c>
      <c r="AD1190" s="3" t="s">
        <v>11619</v>
      </c>
      <c r="AE1190" s="44" t="s">
        <v>12595</v>
      </c>
    </row>
    <row r="1191" customHeight="1" spans="1:31">
      <c r="A1191" s="26" t="s">
        <v>493</v>
      </c>
      <c r="B1191" s="27" t="s">
        <v>493</v>
      </c>
      <c r="C1191" s="28" t="s">
        <v>9138</v>
      </c>
      <c r="D1191" s="27" t="s">
        <v>493</v>
      </c>
      <c r="E1191" s="28" cm="1">
        <f ca="1" t="array" ref="E1191">SUMPRODUCT(--ISNUMBER(SEARCH(MID(C1191,ROW(INDIRECT("1:"&amp;LEN(C1191))),1),全球排名!D1189)))</f>
        <v>32</v>
      </c>
      <c r="F1191" s="29" t="s">
        <v>11566</v>
      </c>
      <c r="G1191" s="29" t="s">
        <v>40</v>
      </c>
      <c r="H1191" s="30" t="s">
        <v>11571</v>
      </c>
      <c r="I1191" s="30" t="s">
        <v>11587</v>
      </c>
      <c r="J1191" s="30" t="s">
        <v>11568</v>
      </c>
      <c r="K1191" s="30">
        <v>4</v>
      </c>
      <c r="L1191" s="30" t="s">
        <v>11573</v>
      </c>
      <c r="M1191" s="38">
        <v>6.2</v>
      </c>
      <c r="N1191" s="3" t="s">
        <v>11949</v>
      </c>
      <c r="O1191" s="38">
        <v>3</v>
      </c>
      <c r="P1191" s="3" t="s">
        <v>11949</v>
      </c>
      <c r="Q1191" s="38">
        <v>3.7</v>
      </c>
      <c r="R1191" s="3" t="s">
        <v>11619</v>
      </c>
      <c r="S1191" s="38">
        <v>25.2</v>
      </c>
      <c r="T1191" s="3" t="s">
        <v>12199</v>
      </c>
      <c r="U1191" s="38">
        <v>13.5</v>
      </c>
      <c r="V1191" s="3" t="s">
        <v>12047</v>
      </c>
      <c r="W1191" s="38">
        <v>2.8</v>
      </c>
      <c r="X1191" s="3" t="s">
        <v>11619</v>
      </c>
      <c r="Y1191" s="38">
        <v>17.6</v>
      </c>
      <c r="Z1191" s="3" t="s">
        <v>12328</v>
      </c>
      <c r="AA1191" s="3">
        <v>8.8</v>
      </c>
      <c r="AB1191" s="3" t="s">
        <v>11619</v>
      </c>
      <c r="AC1191" s="3">
        <v>5.9</v>
      </c>
      <c r="AD1191" s="3" t="s">
        <v>11619</v>
      </c>
      <c r="AE1191" s="44" t="s">
        <v>12595</v>
      </c>
    </row>
    <row r="1192" customHeight="1" spans="1:31">
      <c r="A1192" s="26" t="s">
        <v>447</v>
      </c>
      <c r="B1192" s="27" t="s">
        <v>493</v>
      </c>
      <c r="C1192" s="28" t="s">
        <v>12849</v>
      </c>
      <c r="D1192" s="27" t="s">
        <v>493</v>
      </c>
      <c r="E1192" s="28" cm="1">
        <f ca="1" t="array" ref="E1192">SUMPRODUCT(--ISNUMBER(SEARCH(MID(C1192,ROW(INDIRECT("1:"&amp;LEN(C1192))),1),全球排名!D1190)))</f>
        <v>22</v>
      </c>
      <c r="F1192" s="29" t="s">
        <v>11566</v>
      </c>
      <c r="G1192" s="29" t="s">
        <v>40</v>
      </c>
      <c r="H1192" s="30" t="s">
        <v>11571</v>
      </c>
      <c r="I1192" s="30" t="s">
        <v>11587</v>
      </c>
      <c r="J1192" s="30" t="s">
        <v>11568</v>
      </c>
      <c r="K1192" s="30">
        <v>5</v>
      </c>
      <c r="L1192" s="30" t="s">
        <v>11573</v>
      </c>
      <c r="M1192" s="38">
        <v>4.8</v>
      </c>
      <c r="N1192" s="3" t="s">
        <v>11949</v>
      </c>
      <c r="O1192" s="38">
        <v>2.1</v>
      </c>
      <c r="P1192" s="3" t="s">
        <v>11949</v>
      </c>
      <c r="Q1192" s="38">
        <v>5.6</v>
      </c>
      <c r="R1192" s="3" t="s">
        <v>11619</v>
      </c>
      <c r="S1192" s="38">
        <v>15.6</v>
      </c>
      <c r="T1192" s="3" t="s">
        <v>12036</v>
      </c>
      <c r="U1192" s="38">
        <v>10.5</v>
      </c>
      <c r="V1192" s="3" t="s">
        <v>11619</v>
      </c>
      <c r="W1192" s="38">
        <v>5.9</v>
      </c>
      <c r="X1192" s="3" t="s">
        <v>11619</v>
      </c>
      <c r="Y1192" s="38">
        <v>15.5</v>
      </c>
      <c r="Z1192" s="3" t="s">
        <v>12519</v>
      </c>
      <c r="AA1192" s="3">
        <v>7.5</v>
      </c>
      <c r="AB1192" s="3" t="s">
        <v>11619</v>
      </c>
      <c r="AC1192" s="3">
        <v>3.4</v>
      </c>
      <c r="AD1192" s="3" t="s">
        <v>11619</v>
      </c>
      <c r="AE1192" s="44" t="s">
        <v>12595</v>
      </c>
    </row>
    <row r="1193" customHeight="1" spans="1:31">
      <c r="A1193" s="26" t="s">
        <v>10137</v>
      </c>
      <c r="B1193" s="27" t="s">
        <v>493</v>
      </c>
      <c r="C1193" s="28" t="s">
        <v>2183</v>
      </c>
      <c r="D1193" s="27" t="s">
        <v>493</v>
      </c>
      <c r="E1193" s="28" cm="1">
        <f ca="1" t="array" ref="E1193">SUMPRODUCT(--ISNUMBER(SEARCH(MID(C1193,ROW(INDIRECT("1:"&amp;LEN(C1193))),1),全球排名!D1191)))</f>
        <v>24</v>
      </c>
      <c r="F1193" s="29" t="s">
        <v>12084</v>
      </c>
      <c r="G1193" s="29" t="s">
        <v>366</v>
      </c>
      <c r="H1193" s="30" t="s">
        <v>11571</v>
      </c>
      <c r="I1193" s="30" t="s">
        <v>11587</v>
      </c>
      <c r="J1193" s="30" t="s">
        <v>11568</v>
      </c>
      <c r="K1193" s="30">
        <v>5</v>
      </c>
      <c r="L1193" s="30" t="s">
        <v>11573</v>
      </c>
      <c r="M1193" s="38">
        <v>5.6</v>
      </c>
      <c r="N1193" s="3" t="s">
        <v>11949</v>
      </c>
      <c r="O1193" s="38">
        <v>6.6</v>
      </c>
      <c r="P1193" s="3" t="s">
        <v>11949</v>
      </c>
      <c r="Q1193" s="38">
        <v>3.5</v>
      </c>
      <c r="R1193" s="3" t="s">
        <v>11619</v>
      </c>
      <c r="S1193" s="38">
        <v>7.9</v>
      </c>
      <c r="T1193" s="3" t="s">
        <v>11619</v>
      </c>
      <c r="U1193" s="38" t="s">
        <v>10137</v>
      </c>
      <c r="V1193" s="3" t="s">
        <v>10137</v>
      </c>
      <c r="W1193" s="38">
        <v>4.9</v>
      </c>
      <c r="X1193" s="3" t="s">
        <v>11619</v>
      </c>
      <c r="Y1193" s="38">
        <v>66.4</v>
      </c>
      <c r="Z1193" s="3" t="s">
        <v>821</v>
      </c>
      <c r="AA1193" s="3">
        <v>9.6</v>
      </c>
      <c r="AB1193" s="3" t="s">
        <v>11619</v>
      </c>
      <c r="AC1193" s="3" t="s">
        <v>10137</v>
      </c>
      <c r="AD1193" s="3" t="s">
        <v>10137</v>
      </c>
      <c r="AE1193" s="44" t="s">
        <v>12595</v>
      </c>
    </row>
    <row r="1194" customHeight="1" spans="1:31">
      <c r="A1194" s="26" t="s">
        <v>493</v>
      </c>
      <c r="B1194" s="27" t="s">
        <v>493</v>
      </c>
      <c r="C1194" s="28" t="s">
        <v>2188</v>
      </c>
      <c r="D1194" s="27" t="s">
        <v>493</v>
      </c>
      <c r="E1194" s="28" cm="1">
        <f ca="1" t="array" ref="E1194">SUMPRODUCT(--ISNUMBER(SEARCH(MID(C1194,ROW(INDIRECT("1:"&amp;LEN(C1194))),1),全球排名!D1192)))</f>
        <v>30</v>
      </c>
      <c r="F1194" s="29" t="s">
        <v>8491</v>
      </c>
      <c r="G1194" s="29" t="s">
        <v>121</v>
      </c>
      <c r="H1194" s="30" t="s">
        <v>11571</v>
      </c>
      <c r="I1194" s="30" t="s">
        <v>7183</v>
      </c>
      <c r="J1194" s="30" t="s">
        <v>7220</v>
      </c>
      <c r="K1194" s="30">
        <v>3</v>
      </c>
      <c r="L1194" s="30" t="s">
        <v>11573</v>
      </c>
      <c r="M1194" s="38">
        <v>3</v>
      </c>
      <c r="N1194" s="3" t="s">
        <v>11949</v>
      </c>
      <c r="O1194" s="38">
        <v>2.2</v>
      </c>
      <c r="P1194" s="3" t="s">
        <v>11949</v>
      </c>
      <c r="Q1194" s="38">
        <v>2.3</v>
      </c>
      <c r="R1194" s="3" t="s">
        <v>11619</v>
      </c>
      <c r="S1194" s="38">
        <v>22.8</v>
      </c>
      <c r="T1194" s="3" t="s">
        <v>12136</v>
      </c>
      <c r="U1194" s="38">
        <v>2.9</v>
      </c>
      <c r="V1194" s="3" t="s">
        <v>11619</v>
      </c>
      <c r="W1194" s="38">
        <v>18.5</v>
      </c>
      <c r="X1194" s="3" t="s">
        <v>12091</v>
      </c>
      <c r="Y1194" s="38">
        <v>6.4</v>
      </c>
      <c r="Z1194" s="3" t="s">
        <v>11619</v>
      </c>
      <c r="AA1194" s="3">
        <v>6.1</v>
      </c>
      <c r="AB1194" s="3" t="s">
        <v>11619</v>
      </c>
      <c r="AC1194" s="3">
        <v>7.1</v>
      </c>
      <c r="AD1194" s="3" t="s">
        <v>11619</v>
      </c>
      <c r="AE1194" s="44" t="s">
        <v>12595</v>
      </c>
    </row>
    <row r="1195" customHeight="1" spans="1:31">
      <c r="A1195" s="26" t="s">
        <v>493</v>
      </c>
      <c r="B1195" s="27" t="s">
        <v>493</v>
      </c>
      <c r="C1195" s="28" t="s">
        <v>2194</v>
      </c>
      <c r="D1195" s="27" t="s">
        <v>493</v>
      </c>
      <c r="E1195" s="28" cm="1">
        <f ca="1" t="array" ref="E1195">SUMPRODUCT(--ISNUMBER(SEARCH(MID(C1195,ROW(INDIRECT("1:"&amp;LEN(C1195))),1),全球排名!D1193)))</f>
        <v>19</v>
      </c>
      <c r="F1195" s="29" t="s">
        <v>11566</v>
      </c>
      <c r="G1195" s="29" t="s">
        <v>40</v>
      </c>
      <c r="H1195" s="30" t="s">
        <v>11571</v>
      </c>
      <c r="I1195" s="30" t="s">
        <v>11572</v>
      </c>
      <c r="J1195" s="30" t="s">
        <v>7220</v>
      </c>
      <c r="K1195" s="30"/>
      <c r="L1195" s="30" t="s">
        <v>11573</v>
      </c>
      <c r="M1195" s="38">
        <v>3.8</v>
      </c>
      <c r="N1195" s="3" t="s">
        <v>11949</v>
      </c>
      <c r="O1195" s="38">
        <v>4.4</v>
      </c>
      <c r="P1195" s="3" t="s">
        <v>11949</v>
      </c>
      <c r="Q1195" s="38">
        <v>8.7</v>
      </c>
      <c r="R1195" s="3" t="s">
        <v>11619</v>
      </c>
      <c r="S1195" s="38">
        <v>21.4</v>
      </c>
      <c r="T1195" s="3" t="s">
        <v>11723</v>
      </c>
      <c r="U1195" s="38">
        <v>9.6</v>
      </c>
      <c r="V1195" s="3" t="s">
        <v>11619</v>
      </c>
      <c r="W1195" s="38">
        <v>8.8</v>
      </c>
      <c r="X1195" s="3" t="s">
        <v>11619</v>
      </c>
      <c r="Y1195" s="38">
        <v>5.1</v>
      </c>
      <c r="Z1195" s="3" t="s">
        <v>11619</v>
      </c>
      <c r="AA1195" s="3">
        <v>10.3</v>
      </c>
      <c r="AB1195" s="3" t="s">
        <v>11619</v>
      </c>
      <c r="AC1195" s="3" t="s">
        <v>10137</v>
      </c>
      <c r="AD1195" s="3" t="s">
        <v>10137</v>
      </c>
      <c r="AE1195" s="44" t="s">
        <v>12595</v>
      </c>
    </row>
    <row r="1196" customHeight="1" spans="1:31">
      <c r="A1196" s="26" t="s">
        <v>12533</v>
      </c>
      <c r="B1196" s="27" t="s">
        <v>493</v>
      </c>
      <c r="C1196" s="28" t="s">
        <v>3338</v>
      </c>
      <c r="D1196" s="27" t="s">
        <v>493</v>
      </c>
      <c r="E1196" s="28" cm="1">
        <f ca="1" t="array" ref="E1196">SUMPRODUCT(--ISNUMBER(SEARCH(MID(C1196,ROW(INDIRECT("1:"&amp;LEN(C1196))),1),全球排名!D1194)))</f>
        <v>19</v>
      </c>
      <c r="F1196" s="29" t="s">
        <v>11566</v>
      </c>
      <c r="G1196" s="29" t="s">
        <v>40</v>
      </c>
      <c r="H1196" s="30" t="s">
        <v>11624</v>
      </c>
      <c r="I1196" s="30" t="s">
        <v>7183</v>
      </c>
      <c r="J1196" s="30" t="s">
        <v>11568</v>
      </c>
      <c r="K1196" s="30">
        <v>5</v>
      </c>
      <c r="L1196" s="30" t="s">
        <v>11569</v>
      </c>
      <c r="M1196" s="38">
        <v>2.4</v>
      </c>
      <c r="N1196" s="3" t="s">
        <v>11949</v>
      </c>
      <c r="O1196" s="38">
        <v>3</v>
      </c>
      <c r="P1196" s="3" t="s">
        <v>11949</v>
      </c>
      <c r="Q1196" s="38">
        <v>37.8</v>
      </c>
      <c r="R1196" s="3" t="s">
        <v>11895</v>
      </c>
      <c r="S1196" s="38">
        <v>12.3</v>
      </c>
      <c r="T1196" s="3" t="s">
        <v>11786</v>
      </c>
      <c r="U1196" s="38">
        <v>5.1</v>
      </c>
      <c r="V1196" s="3" t="s">
        <v>11619</v>
      </c>
      <c r="W1196" s="38">
        <v>12.2</v>
      </c>
      <c r="X1196" s="3" t="s">
        <v>12367</v>
      </c>
      <c r="Y1196" s="38">
        <v>1</v>
      </c>
      <c r="Z1196" s="3" t="s">
        <v>11619</v>
      </c>
      <c r="AA1196" s="3">
        <v>15.4</v>
      </c>
      <c r="AB1196" s="3" t="s">
        <v>11924</v>
      </c>
      <c r="AC1196" s="3">
        <v>1.1</v>
      </c>
      <c r="AD1196" s="3" t="s">
        <v>11619</v>
      </c>
      <c r="AE1196" s="44" t="s">
        <v>12595</v>
      </c>
    </row>
    <row r="1197" customHeight="1" spans="1:31">
      <c r="A1197" s="26" t="s">
        <v>12533</v>
      </c>
      <c r="B1197" s="27" t="s">
        <v>493</v>
      </c>
      <c r="C1197" s="28" t="s">
        <v>10976</v>
      </c>
      <c r="D1197" s="27" t="s">
        <v>493</v>
      </c>
      <c r="E1197" s="28" cm="1">
        <f ca="1" t="array" ref="E1197">SUMPRODUCT(--ISNUMBER(SEARCH(MID(C1197,ROW(INDIRECT("1:"&amp;LEN(C1197))),1),全球排名!D1195)))</f>
        <v>19</v>
      </c>
      <c r="F1197" s="29" t="s">
        <v>11863</v>
      </c>
      <c r="G1197" s="29" t="s">
        <v>373</v>
      </c>
      <c r="H1197" s="30" t="s">
        <v>11567</v>
      </c>
      <c r="I1197" s="30" t="s">
        <v>11587</v>
      </c>
      <c r="J1197" s="30" t="s">
        <v>11568</v>
      </c>
      <c r="K1197" s="30">
        <v>4</v>
      </c>
      <c r="L1197" s="30" t="s">
        <v>11573</v>
      </c>
      <c r="M1197" s="38">
        <v>4.1</v>
      </c>
      <c r="N1197" s="3" t="s">
        <v>11949</v>
      </c>
      <c r="O1197" s="38">
        <v>2.3</v>
      </c>
      <c r="P1197" s="3" t="s">
        <v>11949</v>
      </c>
      <c r="Q1197" s="38">
        <v>39</v>
      </c>
      <c r="R1197" s="3" t="s">
        <v>12176</v>
      </c>
      <c r="S1197" s="38">
        <v>1.6</v>
      </c>
      <c r="T1197" s="3" t="s">
        <v>11619</v>
      </c>
      <c r="U1197" s="38">
        <v>4.8</v>
      </c>
      <c r="V1197" s="3" t="s">
        <v>11619</v>
      </c>
      <c r="W1197" s="38">
        <v>15.2</v>
      </c>
      <c r="X1197" s="3" t="s">
        <v>12495</v>
      </c>
      <c r="Y1197" s="38">
        <v>1.7</v>
      </c>
      <c r="Z1197" s="3" t="s">
        <v>11619</v>
      </c>
      <c r="AA1197" s="3">
        <v>8.7</v>
      </c>
      <c r="AB1197" s="3" t="s">
        <v>11619</v>
      </c>
      <c r="AC1197" s="3">
        <v>3</v>
      </c>
      <c r="AD1197" s="3" t="s">
        <v>11619</v>
      </c>
      <c r="AE1197" s="44" t="s">
        <v>12595</v>
      </c>
    </row>
    <row r="1198" customHeight="1" spans="1:31">
      <c r="A1198" s="26" t="s">
        <v>493</v>
      </c>
      <c r="B1198" s="27" t="s">
        <v>493</v>
      </c>
      <c r="C1198" s="28" t="s">
        <v>2236</v>
      </c>
      <c r="D1198" s="27" t="s">
        <v>493</v>
      </c>
      <c r="E1198" s="28" cm="1">
        <f ca="1" t="array" ref="E1198">SUMPRODUCT(--ISNUMBER(SEARCH(MID(C1198,ROW(INDIRECT("1:"&amp;LEN(C1198))),1),全球排名!D1196)))</f>
        <v>30</v>
      </c>
      <c r="F1198" s="29" t="s">
        <v>11566</v>
      </c>
      <c r="G1198" s="29" t="s">
        <v>40</v>
      </c>
      <c r="H1198" s="30" t="s">
        <v>11571</v>
      </c>
      <c r="I1198" s="30" t="s">
        <v>11587</v>
      </c>
      <c r="J1198" s="30" t="s">
        <v>11568</v>
      </c>
      <c r="K1198" s="30">
        <v>5</v>
      </c>
      <c r="L1198" s="30" t="s">
        <v>11573</v>
      </c>
      <c r="M1198" s="38">
        <v>8.3</v>
      </c>
      <c r="N1198" s="3" t="s">
        <v>11949</v>
      </c>
      <c r="O1198" s="38">
        <v>2.7</v>
      </c>
      <c r="P1198" s="3" t="s">
        <v>11949</v>
      </c>
      <c r="Q1198" s="38">
        <v>8.8</v>
      </c>
      <c r="R1198" s="3" t="s">
        <v>11619</v>
      </c>
      <c r="S1198" s="38">
        <v>13.4</v>
      </c>
      <c r="T1198" s="3" t="s">
        <v>12024</v>
      </c>
      <c r="U1198" s="38">
        <v>6.6</v>
      </c>
      <c r="V1198" s="3" t="s">
        <v>11619</v>
      </c>
      <c r="W1198" s="38">
        <v>3.9</v>
      </c>
      <c r="X1198" s="3" t="s">
        <v>11619</v>
      </c>
      <c r="Y1198" s="38">
        <v>4.1</v>
      </c>
      <c r="Z1198" s="3" t="s">
        <v>11619</v>
      </c>
      <c r="AA1198" s="3">
        <v>10.2</v>
      </c>
      <c r="AB1198" s="3" t="s">
        <v>11619</v>
      </c>
      <c r="AC1198" s="3">
        <v>11.8</v>
      </c>
      <c r="AD1198" s="3" t="s">
        <v>12594</v>
      </c>
      <c r="AE1198" s="44" t="s">
        <v>12595</v>
      </c>
    </row>
    <row r="1199" customHeight="1" spans="1:31">
      <c r="A1199" s="26" t="s">
        <v>493</v>
      </c>
      <c r="B1199" s="27" t="s">
        <v>493</v>
      </c>
      <c r="C1199" s="28" t="s">
        <v>2241</v>
      </c>
      <c r="D1199" s="27" t="s">
        <v>493</v>
      </c>
      <c r="E1199" s="28" cm="1">
        <f ca="1" t="array" ref="E1199">SUMPRODUCT(--ISNUMBER(SEARCH(MID(C1199,ROW(INDIRECT("1:"&amp;LEN(C1199))),1),全球排名!D1197)))</f>
        <v>25</v>
      </c>
      <c r="F1199" s="29" t="s">
        <v>11570</v>
      </c>
      <c r="G1199" s="29" t="s">
        <v>36</v>
      </c>
      <c r="H1199" s="30" t="s">
        <v>11571</v>
      </c>
      <c r="I1199" s="30" t="s">
        <v>7183</v>
      </c>
      <c r="J1199" s="30" t="s">
        <v>7220</v>
      </c>
      <c r="K1199" s="30">
        <v>5</v>
      </c>
      <c r="L1199" s="30" t="s">
        <v>11573</v>
      </c>
      <c r="M1199" s="38">
        <v>3.4</v>
      </c>
      <c r="N1199" s="3" t="s">
        <v>11949</v>
      </c>
      <c r="O1199" s="38">
        <v>3.2</v>
      </c>
      <c r="P1199" s="3" t="s">
        <v>11949</v>
      </c>
      <c r="Q1199" s="38">
        <v>10.4</v>
      </c>
      <c r="R1199" s="3" t="s">
        <v>11619</v>
      </c>
      <c r="S1199" s="38">
        <v>9.4</v>
      </c>
      <c r="T1199" s="3" t="s">
        <v>11619</v>
      </c>
      <c r="U1199" s="38">
        <v>34.7</v>
      </c>
      <c r="V1199" s="3" t="s">
        <v>12268</v>
      </c>
      <c r="W1199" s="38">
        <v>72.1</v>
      </c>
      <c r="X1199" s="3" t="s">
        <v>11815</v>
      </c>
      <c r="Y1199" s="38">
        <v>3.7</v>
      </c>
      <c r="Z1199" s="3" t="s">
        <v>11619</v>
      </c>
      <c r="AA1199" s="3">
        <v>8.8</v>
      </c>
      <c r="AB1199" s="3" t="s">
        <v>11619</v>
      </c>
      <c r="AC1199" s="3">
        <v>1.4</v>
      </c>
      <c r="AD1199" s="3" t="s">
        <v>11619</v>
      </c>
      <c r="AE1199" s="44" t="s">
        <v>12595</v>
      </c>
    </row>
    <row r="1200" customHeight="1" spans="1:31">
      <c r="A1200" s="26" t="s">
        <v>12533</v>
      </c>
      <c r="B1200" s="27" t="s">
        <v>493</v>
      </c>
      <c r="C1200" s="28" t="s">
        <v>2248</v>
      </c>
      <c r="D1200" s="27" t="s">
        <v>493</v>
      </c>
      <c r="E1200" s="28" cm="1">
        <f ca="1" t="array" ref="E1200">SUMPRODUCT(--ISNUMBER(SEARCH(MID(C1200,ROW(INDIRECT("1:"&amp;LEN(C1200))),1),全球排名!D1198)))</f>
        <v>20</v>
      </c>
      <c r="F1200" s="29" t="s">
        <v>11566</v>
      </c>
      <c r="G1200" s="29" t="s">
        <v>40</v>
      </c>
      <c r="H1200" s="30" t="s">
        <v>11567</v>
      </c>
      <c r="I1200" s="30" t="s">
        <v>7183</v>
      </c>
      <c r="J1200" s="30" t="s">
        <v>11568</v>
      </c>
      <c r="K1200" s="30">
        <v>5</v>
      </c>
      <c r="L1200" s="30" t="s">
        <v>11573</v>
      </c>
      <c r="M1200" s="38">
        <v>3</v>
      </c>
      <c r="N1200" s="3" t="s">
        <v>11949</v>
      </c>
      <c r="O1200" s="38">
        <v>1.4</v>
      </c>
      <c r="P1200" s="3" t="s">
        <v>11949</v>
      </c>
      <c r="Q1200" s="38">
        <v>25.9</v>
      </c>
      <c r="R1200" s="3" t="s">
        <v>11760</v>
      </c>
      <c r="S1200" s="38">
        <v>23.4</v>
      </c>
      <c r="T1200" s="3" t="s">
        <v>11808</v>
      </c>
      <c r="U1200" s="38">
        <v>7.7</v>
      </c>
      <c r="V1200" s="3" t="s">
        <v>11619</v>
      </c>
      <c r="W1200" s="38">
        <v>4</v>
      </c>
      <c r="X1200" s="3" t="s">
        <v>11619</v>
      </c>
      <c r="Y1200" s="38">
        <v>10.7</v>
      </c>
      <c r="Z1200" s="3" t="s">
        <v>12194</v>
      </c>
      <c r="AA1200" s="3">
        <v>9.8</v>
      </c>
      <c r="AB1200" s="3" t="s">
        <v>11619</v>
      </c>
      <c r="AC1200" s="3">
        <v>6.3</v>
      </c>
      <c r="AD1200" s="3" t="s">
        <v>11619</v>
      </c>
      <c r="AE1200" s="44" t="s">
        <v>12595</v>
      </c>
    </row>
    <row r="1201" customHeight="1" spans="1:31">
      <c r="A1201" s="26" t="s">
        <v>12533</v>
      </c>
      <c r="B1201" s="27" t="s">
        <v>493</v>
      </c>
      <c r="C1201" s="28" t="s">
        <v>10634</v>
      </c>
      <c r="D1201" s="27" t="s">
        <v>493</v>
      </c>
      <c r="E1201" s="28" cm="1">
        <f ca="1" t="array" ref="E1201">SUMPRODUCT(--ISNUMBER(SEARCH(MID(C1201,ROW(INDIRECT("1:"&amp;LEN(C1201))),1),全球排名!D1199)))</f>
        <v>17</v>
      </c>
      <c r="F1201" s="29" t="s">
        <v>12665</v>
      </c>
      <c r="G1201" s="29" t="s">
        <v>2788</v>
      </c>
      <c r="H1201" s="30" t="s">
        <v>11567</v>
      </c>
      <c r="I1201" s="30" t="s">
        <v>11587</v>
      </c>
      <c r="J1201" s="30" t="s">
        <v>11568</v>
      </c>
      <c r="K1201" s="30">
        <v>4</v>
      </c>
      <c r="L1201" s="30" t="s">
        <v>11573</v>
      </c>
      <c r="M1201" s="38">
        <v>5.7</v>
      </c>
      <c r="N1201" s="3" t="s">
        <v>11949</v>
      </c>
      <c r="O1201" s="38">
        <v>1</v>
      </c>
      <c r="P1201" s="3" t="s">
        <v>11949</v>
      </c>
      <c r="Q1201" s="38">
        <v>56.1</v>
      </c>
      <c r="R1201" s="3" t="s">
        <v>11749</v>
      </c>
      <c r="S1201" s="38">
        <v>6.2</v>
      </c>
      <c r="T1201" s="3" t="s">
        <v>11619</v>
      </c>
      <c r="U1201" s="38">
        <v>2.5</v>
      </c>
      <c r="V1201" s="3" t="s">
        <v>11619</v>
      </c>
      <c r="W1201" s="38">
        <v>2.9</v>
      </c>
      <c r="X1201" s="3" t="s">
        <v>11619</v>
      </c>
      <c r="Y1201" s="38">
        <v>1.2</v>
      </c>
      <c r="Z1201" s="3" t="s">
        <v>11619</v>
      </c>
      <c r="AA1201" s="3">
        <v>13.4</v>
      </c>
      <c r="AB1201" s="3" t="s">
        <v>11752</v>
      </c>
      <c r="AC1201" s="3">
        <v>1.1</v>
      </c>
      <c r="AD1201" s="3" t="s">
        <v>11619</v>
      </c>
      <c r="AE1201" s="44" t="s">
        <v>12595</v>
      </c>
    </row>
    <row r="1202" customHeight="1" spans="1:31">
      <c r="A1202" s="26" t="s">
        <v>493</v>
      </c>
      <c r="B1202" s="27" t="s">
        <v>493</v>
      </c>
      <c r="C1202" s="28" t="s">
        <v>2815</v>
      </c>
      <c r="D1202" s="27" t="s">
        <v>493</v>
      </c>
      <c r="E1202" s="28" cm="1">
        <f ca="1" t="array" ref="E1202">SUMPRODUCT(--ISNUMBER(SEARCH(MID(C1202,ROW(INDIRECT("1:"&amp;LEN(C1202))),1),全球排名!D1200)))</f>
        <v>20</v>
      </c>
      <c r="F1202" s="29" t="s">
        <v>11566</v>
      </c>
      <c r="G1202" s="29" t="s">
        <v>40</v>
      </c>
      <c r="H1202" s="30" t="s">
        <v>11571</v>
      </c>
      <c r="I1202" s="30" t="s">
        <v>7183</v>
      </c>
      <c r="J1202" s="30" t="s">
        <v>11568</v>
      </c>
      <c r="K1202" s="30">
        <v>5</v>
      </c>
      <c r="L1202" s="30" t="s">
        <v>11573</v>
      </c>
      <c r="M1202" s="38">
        <v>6.6</v>
      </c>
      <c r="N1202" s="3" t="s">
        <v>11949</v>
      </c>
      <c r="O1202" s="38">
        <v>3.2</v>
      </c>
      <c r="P1202" s="3" t="s">
        <v>11949</v>
      </c>
      <c r="Q1202" s="38">
        <v>6.3</v>
      </c>
      <c r="R1202" s="3" t="s">
        <v>11619</v>
      </c>
      <c r="S1202" s="38">
        <v>24.4</v>
      </c>
      <c r="T1202" s="3" t="s">
        <v>12466</v>
      </c>
      <c r="U1202" s="38">
        <v>1.1</v>
      </c>
      <c r="V1202" s="3" t="s">
        <v>11619</v>
      </c>
      <c r="W1202" s="38">
        <v>1.7</v>
      </c>
      <c r="X1202" s="3" t="s">
        <v>11619</v>
      </c>
      <c r="Y1202" s="38">
        <v>23.8</v>
      </c>
      <c r="Z1202" s="3" t="s">
        <v>12062</v>
      </c>
      <c r="AA1202" s="3">
        <v>9.5</v>
      </c>
      <c r="AB1202" s="3" t="s">
        <v>11619</v>
      </c>
      <c r="AC1202" s="3">
        <v>15.8</v>
      </c>
      <c r="AD1202" s="3" t="s">
        <v>12537</v>
      </c>
      <c r="AE1202" s="44" t="s">
        <v>12595</v>
      </c>
    </row>
    <row r="1203" customHeight="1" spans="1:31">
      <c r="A1203" s="26" t="s">
        <v>447</v>
      </c>
      <c r="B1203" s="27" t="s">
        <v>493</v>
      </c>
      <c r="C1203" s="28" t="s">
        <v>10987</v>
      </c>
      <c r="D1203" s="27" t="s">
        <v>493</v>
      </c>
      <c r="E1203" s="28" cm="1">
        <f ca="1" t="array" ref="E1203">SUMPRODUCT(--ISNUMBER(SEARCH(MID(C1203,ROW(INDIRECT("1:"&amp;LEN(C1203))),1),全球排名!D1201)))</f>
        <v>35</v>
      </c>
      <c r="F1203" s="29" t="s">
        <v>12234</v>
      </c>
      <c r="G1203" s="29" t="s">
        <v>545</v>
      </c>
      <c r="H1203" s="30" t="s">
        <v>11567</v>
      </c>
      <c r="I1203" s="30" t="s">
        <v>11587</v>
      </c>
      <c r="J1203" s="30" t="s">
        <v>11568</v>
      </c>
      <c r="K1203" s="30">
        <v>5</v>
      </c>
      <c r="L1203" s="30" t="s">
        <v>11573</v>
      </c>
      <c r="M1203" s="38">
        <v>5.4</v>
      </c>
      <c r="N1203" s="3" t="s">
        <v>11949</v>
      </c>
      <c r="O1203" s="38">
        <v>10.3</v>
      </c>
      <c r="P1203" s="3" t="s">
        <v>11949</v>
      </c>
      <c r="Q1203" s="38">
        <v>15.5</v>
      </c>
      <c r="R1203" s="3" t="s">
        <v>11619</v>
      </c>
      <c r="S1203" s="38">
        <v>4.3</v>
      </c>
      <c r="T1203" s="3" t="s">
        <v>11619</v>
      </c>
      <c r="U1203" s="38">
        <v>8.4</v>
      </c>
      <c r="V1203" s="3" t="s">
        <v>11619</v>
      </c>
      <c r="W1203" s="38">
        <v>22</v>
      </c>
      <c r="X1203" s="3" t="s">
        <v>12335</v>
      </c>
      <c r="Y1203" s="38">
        <v>1.8</v>
      </c>
      <c r="Z1203" s="3" t="s">
        <v>11619</v>
      </c>
      <c r="AA1203" s="3">
        <v>9.4</v>
      </c>
      <c r="AB1203" s="3" t="s">
        <v>11619</v>
      </c>
      <c r="AC1203" s="3">
        <v>8.4</v>
      </c>
      <c r="AD1203" s="3" t="s">
        <v>12546</v>
      </c>
      <c r="AE1203" s="44" t="s">
        <v>12595</v>
      </c>
    </row>
    <row r="1204" customHeight="1" spans="1:31">
      <c r="A1204" s="26" t="s">
        <v>493</v>
      </c>
      <c r="B1204" s="27" t="s">
        <v>493</v>
      </c>
      <c r="C1204" s="28" t="s">
        <v>12850</v>
      </c>
      <c r="D1204" s="27" t="s">
        <v>493</v>
      </c>
      <c r="E1204" s="28" cm="1">
        <f ca="1" t="array" ref="E1204">SUMPRODUCT(--ISNUMBER(SEARCH(MID(C1204,ROW(INDIRECT("1:"&amp;LEN(C1204))),1),全球排名!D1202)))</f>
        <v>44</v>
      </c>
      <c r="F1204" s="29" t="s">
        <v>12260</v>
      </c>
      <c r="G1204" s="29" t="s">
        <v>461</v>
      </c>
      <c r="H1204" s="30" t="s">
        <v>11571</v>
      </c>
      <c r="I1204" s="30" t="s">
        <v>11587</v>
      </c>
      <c r="J1204" s="30" t="s">
        <v>11568</v>
      </c>
      <c r="K1204" s="30">
        <v>5</v>
      </c>
      <c r="L1204" s="30" t="s">
        <v>11573</v>
      </c>
      <c r="M1204" s="38">
        <v>6.9</v>
      </c>
      <c r="N1204" s="3" t="s">
        <v>11949</v>
      </c>
      <c r="O1204" s="38">
        <v>5</v>
      </c>
      <c r="P1204" s="3" t="s">
        <v>11949</v>
      </c>
      <c r="Q1204" s="38">
        <v>20.2</v>
      </c>
      <c r="R1204" s="3" t="s">
        <v>12018</v>
      </c>
      <c r="S1204" s="38">
        <v>6</v>
      </c>
      <c r="T1204" s="3" t="s">
        <v>11619</v>
      </c>
      <c r="U1204" s="38">
        <v>2.4</v>
      </c>
      <c r="V1204" s="3" t="s">
        <v>11619</v>
      </c>
      <c r="W1204" s="38">
        <v>7.7</v>
      </c>
      <c r="X1204" s="3" t="s">
        <v>11619</v>
      </c>
      <c r="Y1204" s="38">
        <v>32.3</v>
      </c>
      <c r="Z1204" s="3" t="s">
        <v>12050</v>
      </c>
      <c r="AA1204" s="3">
        <v>6.3</v>
      </c>
      <c r="AB1204" s="3" t="s">
        <v>11619</v>
      </c>
      <c r="AC1204" s="3">
        <v>1.9</v>
      </c>
      <c r="AD1204" s="3" t="s">
        <v>11619</v>
      </c>
      <c r="AE1204" s="44" t="s">
        <v>12595</v>
      </c>
    </row>
    <row r="1205" customHeight="1" spans="1:31">
      <c r="A1205" s="26" t="s">
        <v>493</v>
      </c>
      <c r="B1205" s="27" t="s">
        <v>493</v>
      </c>
      <c r="C1205" s="28" t="s">
        <v>2309</v>
      </c>
      <c r="D1205" s="27" t="s">
        <v>493</v>
      </c>
      <c r="E1205" s="28" cm="1">
        <f ca="1" t="array" ref="E1205">SUMPRODUCT(--ISNUMBER(SEARCH(MID(C1205,ROW(INDIRECT("1:"&amp;LEN(C1205))),1),全球排名!D1203)))</f>
        <v>24</v>
      </c>
      <c r="F1205" s="29" t="s">
        <v>11566</v>
      </c>
      <c r="G1205" s="29" t="s">
        <v>40</v>
      </c>
      <c r="H1205" s="30" t="s">
        <v>11571</v>
      </c>
      <c r="I1205" s="30" t="s">
        <v>11572</v>
      </c>
      <c r="J1205" s="30" t="s">
        <v>7220</v>
      </c>
      <c r="K1205" s="30">
        <v>5</v>
      </c>
      <c r="L1205" s="30" t="s">
        <v>11573</v>
      </c>
      <c r="M1205" s="38">
        <v>5.3</v>
      </c>
      <c r="N1205" s="3" t="s">
        <v>11949</v>
      </c>
      <c r="O1205" s="38">
        <v>3.6</v>
      </c>
      <c r="P1205" s="3" t="s">
        <v>11949</v>
      </c>
      <c r="Q1205" s="38">
        <v>10.8</v>
      </c>
      <c r="R1205" s="3" t="s">
        <v>11619</v>
      </c>
      <c r="S1205" s="38">
        <v>5.8</v>
      </c>
      <c r="T1205" s="3" t="s">
        <v>11619</v>
      </c>
      <c r="U1205" s="38">
        <v>32.3</v>
      </c>
      <c r="V1205" s="3" t="s">
        <v>1037</v>
      </c>
      <c r="W1205" s="38">
        <v>10.4</v>
      </c>
      <c r="X1205" s="3" t="s">
        <v>11619</v>
      </c>
      <c r="Y1205" s="38">
        <v>2.2</v>
      </c>
      <c r="Z1205" s="3" t="s">
        <v>11619</v>
      </c>
      <c r="AA1205" s="3">
        <v>17</v>
      </c>
      <c r="AB1205" s="3" t="s">
        <v>11830</v>
      </c>
      <c r="AC1205" s="3">
        <v>1.9</v>
      </c>
      <c r="AD1205" s="3" t="s">
        <v>11619</v>
      </c>
      <c r="AE1205" s="44" t="s">
        <v>12595</v>
      </c>
    </row>
    <row r="1206" customHeight="1" spans="1:31">
      <c r="A1206" s="26" t="s">
        <v>493</v>
      </c>
      <c r="B1206" s="27" t="s">
        <v>493</v>
      </c>
      <c r="C1206" s="28" t="s">
        <v>2324</v>
      </c>
      <c r="D1206" s="27" t="s">
        <v>493</v>
      </c>
      <c r="E1206" s="28" cm="1">
        <f ca="1" t="array" ref="E1206">SUMPRODUCT(--ISNUMBER(SEARCH(MID(C1206,ROW(INDIRECT("1:"&amp;LEN(C1206))),1),全球排名!D1204)))</f>
        <v>31</v>
      </c>
      <c r="F1206" s="29" t="s">
        <v>11632</v>
      </c>
      <c r="G1206" s="29" t="s">
        <v>11633</v>
      </c>
      <c r="H1206" s="30" t="s">
        <v>11571</v>
      </c>
      <c r="I1206" s="30" t="s">
        <v>7183</v>
      </c>
      <c r="J1206" s="30" t="s">
        <v>7220</v>
      </c>
      <c r="K1206" s="30">
        <v>2</v>
      </c>
      <c r="L1206" s="30" t="s">
        <v>11569</v>
      </c>
      <c r="M1206" s="38">
        <v>4.3</v>
      </c>
      <c r="N1206" s="3" t="s">
        <v>11949</v>
      </c>
      <c r="O1206" s="38">
        <v>2.1</v>
      </c>
      <c r="P1206" s="3" t="s">
        <v>11949</v>
      </c>
      <c r="Q1206" s="38">
        <v>5.7</v>
      </c>
      <c r="R1206" s="3" t="s">
        <v>11619</v>
      </c>
      <c r="S1206" s="38">
        <v>5.8</v>
      </c>
      <c r="T1206" s="3" t="s">
        <v>11619</v>
      </c>
      <c r="U1206" s="38">
        <v>97.5</v>
      </c>
      <c r="V1206" s="3" t="s">
        <v>291</v>
      </c>
      <c r="W1206" s="38">
        <v>3.1</v>
      </c>
      <c r="X1206" s="3" t="s">
        <v>11619</v>
      </c>
      <c r="Y1206" s="38">
        <v>1.6</v>
      </c>
      <c r="Z1206" s="3" t="s">
        <v>11619</v>
      </c>
      <c r="AA1206" s="3">
        <v>6.9</v>
      </c>
      <c r="AB1206" s="3" t="s">
        <v>11619</v>
      </c>
      <c r="AC1206" s="3">
        <v>1.8</v>
      </c>
      <c r="AD1206" s="3" t="s">
        <v>11619</v>
      </c>
      <c r="AE1206" s="44" t="s">
        <v>12595</v>
      </c>
    </row>
    <row r="1207" customHeight="1" spans="1:31">
      <c r="A1207" s="26" t="s">
        <v>12533</v>
      </c>
      <c r="B1207" s="27" t="s">
        <v>493</v>
      </c>
      <c r="C1207" s="28" t="s">
        <v>592</v>
      </c>
      <c r="D1207" s="27" t="s">
        <v>493</v>
      </c>
      <c r="E1207" s="28" cm="1">
        <f ca="1" t="array" ref="E1207">SUMPRODUCT(--ISNUMBER(SEARCH(MID(C1207,ROW(INDIRECT("1:"&amp;LEN(C1207))),1),全球排名!D1205)))</f>
        <v>20</v>
      </c>
      <c r="F1207" s="29" t="s">
        <v>11663</v>
      </c>
      <c r="G1207" s="29" t="s">
        <v>106</v>
      </c>
      <c r="H1207" s="30" t="s">
        <v>11567</v>
      </c>
      <c r="I1207" s="30" t="s">
        <v>11572</v>
      </c>
      <c r="J1207" s="30" t="s">
        <v>7220</v>
      </c>
      <c r="K1207" s="30">
        <v>4</v>
      </c>
      <c r="L1207" s="30" t="s">
        <v>11573</v>
      </c>
      <c r="M1207" s="38">
        <v>4</v>
      </c>
      <c r="N1207" s="3" t="s">
        <v>11949</v>
      </c>
      <c r="O1207" s="38">
        <v>1.7</v>
      </c>
      <c r="P1207" s="3" t="s">
        <v>11949</v>
      </c>
      <c r="Q1207" s="38">
        <v>43.2</v>
      </c>
      <c r="R1207" s="3" t="s">
        <v>11931</v>
      </c>
      <c r="S1207" s="38">
        <v>4.5</v>
      </c>
      <c r="T1207" s="3" t="s">
        <v>11619</v>
      </c>
      <c r="U1207" s="38">
        <v>7</v>
      </c>
      <c r="V1207" s="3" t="s">
        <v>11619</v>
      </c>
      <c r="W1207" s="38">
        <v>2.7</v>
      </c>
      <c r="X1207" s="3" t="s">
        <v>11619</v>
      </c>
      <c r="Y1207" s="38">
        <v>1.2</v>
      </c>
      <c r="Z1207" s="3" t="s">
        <v>11619</v>
      </c>
      <c r="AA1207" s="3">
        <v>8</v>
      </c>
      <c r="AB1207" s="3" t="s">
        <v>11619</v>
      </c>
      <c r="AC1207" s="3">
        <v>1.1</v>
      </c>
      <c r="AD1207" s="3" t="s">
        <v>11619</v>
      </c>
      <c r="AE1207" s="44" t="s">
        <v>12595</v>
      </c>
    </row>
    <row r="1208" customHeight="1" spans="1:31">
      <c r="A1208" s="26" t="s">
        <v>447</v>
      </c>
      <c r="B1208" s="27" t="s">
        <v>493</v>
      </c>
      <c r="C1208" s="28" t="s">
        <v>2336</v>
      </c>
      <c r="D1208" s="27" t="s">
        <v>493</v>
      </c>
      <c r="E1208" s="28" cm="1">
        <f ca="1" t="array" ref="E1208">SUMPRODUCT(--ISNUMBER(SEARCH(MID(C1208,ROW(INDIRECT("1:"&amp;LEN(C1208))),1),全球排名!D1206)))</f>
        <v>16</v>
      </c>
      <c r="F1208" s="29" t="s">
        <v>12525</v>
      </c>
      <c r="G1208" s="29" t="s">
        <v>647</v>
      </c>
      <c r="H1208" s="30" t="s">
        <v>11571</v>
      </c>
      <c r="I1208" s="30" t="s">
        <v>11572</v>
      </c>
      <c r="J1208" s="30" t="s">
        <v>7103</v>
      </c>
      <c r="K1208" s="30">
        <v>3</v>
      </c>
      <c r="L1208" s="30" t="s">
        <v>11573</v>
      </c>
      <c r="M1208" s="38">
        <v>11.9</v>
      </c>
      <c r="N1208" s="3" t="s">
        <v>11949</v>
      </c>
      <c r="O1208" s="38">
        <v>14.5</v>
      </c>
      <c r="P1208" s="3" t="s">
        <v>11999</v>
      </c>
      <c r="Q1208" s="38">
        <v>2.8</v>
      </c>
      <c r="R1208" s="3" t="s">
        <v>11619</v>
      </c>
      <c r="S1208" s="38">
        <v>2.5</v>
      </c>
      <c r="T1208" s="3" t="s">
        <v>11619</v>
      </c>
      <c r="U1208" s="38">
        <v>7.8</v>
      </c>
      <c r="V1208" s="3" t="s">
        <v>11619</v>
      </c>
      <c r="W1208" s="38">
        <v>13.9</v>
      </c>
      <c r="X1208" s="3" t="s">
        <v>12536</v>
      </c>
      <c r="Y1208" s="38">
        <v>3.9</v>
      </c>
      <c r="Z1208" s="3" t="s">
        <v>11619</v>
      </c>
      <c r="AA1208" s="3">
        <v>28.4</v>
      </c>
      <c r="AB1208" s="3" t="s">
        <v>1573</v>
      </c>
      <c r="AC1208" s="3">
        <v>1.1</v>
      </c>
      <c r="AD1208" s="3" t="s">
        <v>11619</v>
      </c>
      <c r="AE1208" s="44" t="s">
        <v>12595</v>
      </c>
    </row>
    <row r="1209" customHeight="1" spans="1:31">
      <c r="A1209" s="26" t="s">
        <v>12533</v>
      </c>
      <c r="B1209" s="27" t="s">
        <v>493</v>
      </c>
      <c r="C1209" s="28" t="s">
        <v>12851</v>
      </c>
      <c r="D1209" s="27" t="s">
        <v>493</v>
      </c>
      <c r="E1209" s="28" cm="1">
        <f ca="1" t="array" ref="E1209">SUMPRODUCT(--ISNUMBER(SEARCH(MID(C1209,ROW(INDIRECT("1:"&amp;LEN(C1209))),1),全球排名!D1207)))</f>
        <v>24</v>
      </c>
      <c r="F1209" s="29" t="s">
        <v>12852</v>
      </c>
      <c r="G1209" s="29" t="s">
        <v>3003</v>
      </c>
      <c r="H1209" s="30" t="s">
        <v>11567</v>
      </c>
      <c r="I1209" s="30" t="s">
        <v>7183</v>
      </c>
      <c r="J1209" s="30" t="s">
        <v>7220</v>
      </c>
      <c r="K1209" s="30">
        <v>5</v>
      </c>
      <c r="L1209" s="30" t="s">
        <v>11573</v>
      </c>
      <c r="M1209" s="38">
        <v>7</v>
      </c>
      <c r="N1209" s="3" t="s">
        <v>11949</v>
      </c>
      <c r="O1209" s="38">
        <v>3</v>
      </c>
      <c r="P1209" s="3" t="s">
        <v>11949</v>
      </c>
      <c r="Q1209" s="38">
        <v>45.4</v>
      </c>
      <c r="R1209" s="3" t="s">
        <v>12049</v>
      </c>
      <c r="S1209" s="38">
        <v>1.4</v>
      </c>
      <c r="T1209" s="3" t="s">
        <v>11619</v>
      </c>
      <c r="U1209" s="38">
        <v>5.2</v>
      </c>
      <c r="V1209" s="3" t="s">
        <v>11619</v>
      </c>
      <c r="W1209" s="38">
        <v>1.6</v>
      </c>
      <c r="X1209" s="3" t="s">
        <v>11619</v>
      </c>
      <c r="Y1209" s="38">
        <v>1</v>
      </c>
      <c r="Z1209" s="3" t="s">
        <v>11619</v>
      </c>
      <c r="AA1209" s="3">
        <v>35.2</v>
      </c>
      <c r="AB1209" s="3" t="s">
        <v>1638</v>
      </c>
      <c r="AC1209" s="3">
        <v>1</v>
      </c>
      <c r="AD1209" s="3" t="s">
        <v>11619</v>
      </c>
      <c r="AE1209" s="44" t="s">
        <v>12595</v>
      </c>
    </row>
    <row r="1210" customHeight="1" spans="1:31">
      <c r="A1210" s="26" t="s">
        <v>447</v>
      </c>
      <c r="B1210" s="27" t="s">
        <v>447</v>
      </c>
      <c r="C1210" s="28" t="s">
        <v>10886</v>
      </c>
      <c r="D1210" s="27" t="s">
        <v>447</v>
      </c>
      <c r="E1210" s="28" cm="1">
        <f ca="1" t="array" ref="E1210">SUMPRODUCT(--ISNUMBER(SEARCH(MID(C1210,ROW(INDIRECT("1:"&amp;LEN(C1210))),1),全球排名!D1208)))</f>
        <v>24</v>
      </c>
      <c r="F1210" s="29" t="s">
        <v>12681</v>
      </c>
      <c r="G1210" s="29" t="s">
        <v>445</v>
      </c>
      <c r="H1210" s="30" t="s">
        <v>11571</v>
      </c>
      <c r="I1210" s="30" t="s">
        <v>11572</v>
      </c>
      <c r="J1210" s="30" t="s">
        <v>7103</v>
      </c>
      <c r="K1210" s="30">
        <v>3</v>
      </c>
      <c r="L1210" s="30" t="s">
        <v>11573</v>
      </c>
      <c r="M1210" s="38">
        <v>3.7</v>
      </c>
      <c r="N1210" s="3" t="s">
        <v>11949</v>
      </c>
      <c r="O1210" s="38">
        <v>2.5</v>
      </c>
      <c r="P1210" s="3" t="s">
        <v>11949</v>
      </c>
      <c r="Q1210" s="38">
        <v>8.1</v>
      </c>
      <c r="R1210" s="3" t="s">
        <v>11619</v>
      </c>
      <c r="S1210" s="38">
        <v>1.8</v>
      </c>
      <c r="T1210" s="3" t="s">
        <v>11619</v>
      </c>
      <c r="U1210" s="38">
        <v>12.5</v>
      </c>
      <c r="V1210" s="3" t="s">
        <v>11619</v>
      </c>
      <c r="W1210" s="38">
        <v>3.1</v>
      </c>
      <c r="X1210" s="3" t="s">
        <v>11619</v>
      </c>
      <c r="Y1210" s="38">
        <v>49.8</v>
      </c>
      <c r="Z1210" s="3">
        <v>313</v>
      </c>
      <c r="AA1210" s="3">
        <v>9</v>
      </c>
      <c r="AB1210" s="3" t="s">
        <v>11619</v>
      </c>
      <c r="AC1210" s="3">
        <v>1.8</v>
      </c>
      <c r="AD1210" s="3" t="s">
        <v>11619</v>
      </c>
      <c r="AE1210" s="44" t="s">
        <v>12595</v>
      </c>
    </row>
    <row r="1211" customHeight="1" spans="1:31">
      <c r="A1211" s="26" t="s">
        <v>447</v>
      </c>
      <c r="B1211" s="27" t="s">
        <v>447</v>
      </c>
      <c r="C1211" s="28" t="s">
        <v>12853</v>
      </c>
      <c r="D1211" s="27" t="s">
        <v>447</v>
      </c>
      <c r="E1211" s="28" cm="1">
        <f ca="1" t="array" ref="E1211">SUMPRODUCT(--ISNUMBER(SEARCH(MID(C1211,ROW(INDIRECT("1:"&amp;LEN(C1211))),1),全球排名!D1209)))</f>
        <v>26</v>
      </c>
      <c r="F1211" s="29" t="s">
        <v>11863</v>
      </c>
      <c r="G1211" s="29" t="s">
        <v>373</v>
      </c>
      <c r="H1211" s="30" t="s">
        <v>11571</v>
      </c>
      <c r="I1211" s="30" t="s">
        <v>7183</v>
      </c>
      <c r="J1211" s="30" t="s">
        <v>7220</v>
      </c>
      <c r="K1211" s="30">
        <v>4</v>
      </c>
      <c r="L1211" s="30" t="s">
        <v>11573</v>
      </c>
      <c r="M1211" s="38">
        <v>4.2</v>
      </c>
      <c r="N1211" s="3" t="s">
        <v>11949</v>
      </c>
      <c r="O1211" s="38">
        <v>3.1</v>
      </c>
      <c r="P1211" s="3" t="s">
        <v>11949</v>
      </c>
      <c r="Q1211" s="38">
        <v>13.3</v>
      </c>
      <c r="R1211" s="3" t="s">
        <v>11619</v>
      </c>
      <c r="S1211" s="38">
        <v>1.4</v>
      </c>
      <c r="T1211" s="3" t="s">
        <v>11619</v>
      </c>
      <c r="U1211" s="38">
        <v>1.6</v>
      </c>
      <c r="V1211" s="3" t="s">
        <v>11619</v>
      </c>
      <c r="W1211" s="38">
        <v>14.8</v>
      </c>
      <c r="X1211" s="3" t="s">
        <v>12086</v>
      </c>
      <c r="Y1211" s="38">
        <v>1</v>
      </c>
      <c r="Z1211" s="3" t="s">
        <v>11619</v>
      </c>
      <c r="AA1211" s="3">
        <v>7.2</v>
      </c>
      <c r="AB1211" s="3" t="s">
        <v>11619</v>
      </c>
      <c r="AC1211" s="3">
        <v>1.3</v>
      </c>
      <c r="AD1211" s="3" t="s">
        <v>11619</v>
      </c>
      <c r="AE1211" s="44" t="s">
        <v>12595</v>
      </c>
    </row>
    <row r="1212" customHeight="1" spans="1:31">
      <c r="A1212" s="26" t="s">
        <v>447</v>
      </c>
      <c r="B1212" s="27" t="s">
        <v>447</v>
      </c>
      <c r="C1212" s="28" t="s">
        <v>645</v>
      </c>
      <c r="D1212" s="27" t="s">
        <v>447</v>
      </c>
      <c r="E1212" s="28" cm="1">
        <f ca="1" t="array" ref="E1212">SUMPRODUCT(--ISNUMBER(SEARCH(MID(C1212,ROW(INDIRECT("1:"&amp;LEN(C1212))),1),全球排名!D1210)))</f>
        <v>15</v>
      </c>
      <c r="F1212" s="29" t="s">
        <v>12414</v>
      </c>
      <c r="G1212" s="29" t="s">
        <v>624</v>
      </c>
      <c r="H1212" s="30" t="s">
        <v>11592</v>
      </c>
      <c r="I1212" s="30" t="s">
        <v>7183</v>
      </c>
      <c r="J1212" s="30" t="s">
        <v>11568</v>
      </c>
      <c r="K1212" s="30">
        <v>4</v>
      </c>
      <c r="L1212" s="30" t="s">
        <v>11573</v>
      </c>
      <c r="M1212" s="38">
        <v>11.2</v>
      </c>
      <c r="N1212" s="3" t="s">
        <v>11949</v>
      </c>
      <c r="O1212" s="38">
        <v>6.8</v>
      </c>
      <c r="P1212" s="3" t="s">
        <v>11949</v>
      </c>
      <c r="Q1212" s="38">
        <v>11.1</v>
      </c>
      <c r="R1212" s="3" t="s">
        <v>11619</v>
      </c>
      <c r="S1212" s="38">
        <v>1.3</v>
      </c>
      <c r="T1212" s="3" t="s">
        <v>11619</v>
      </c>
      <c r="U1212" s="38">
        <v>1.5</v>
      </c>
      <c r="V1212" s="3" t="s">
        <v>11619</v>
      </c>
      <c r="W1212" s="38">
        <v>10.4</v>
      </c>
      <c r="X1212" s="3" t="s">
        <v>11619</v>
      </c>
      <c r="Y1212" s="38">
        <v>5.2</v>
      </c>
      <c r="Z1212" s="3" t="s">
        <v>11619</v>
      </c>
      <c r="AA1212" s="3">
        <v>13.6</v>
      </c>
      <c r="AB1212" s="3" t="s">
        <v>12104</v>
      </c>
      <c r="AC1212" s="3">
        <v>1.2</v>
      </c>
      <c r="AD1212" s="3" t="s">
        <v>11619</v>
      </c>
      <c r="AE1212" s="44" t="s">
        <v>12595</v>
      </c>
    </row>
    <row r="1213" customHeight="1" spans="1:31">
      <c r="A1213" s="26" t="s">
        <v>447</v>
      </c>
      <c r="B1213" s="27" t="s">
        <v>447</v>
      </c>
      <c r="C1213" s="28" t="s">
        <v>446</v>
      </c>
      <c r="D1213" s="27" t="s">
        <v>447</v>
      </c>
      <c r="E1213" s="28" cm="1">
        <f ca="1" t="array" ref="E1213">SUMPRODUCT(--ISNUMBER(SEARCH(MID(C1213,ROW(INDIRECT("1:"&amp;LEN(C1213))),1),全球排名!D1211)))</f>
        <v>23</v>
      </c>
      <c r="F1213" s="29" t="s">
        <v>12681</v>
      </c>
      <c r="G1213" s="29" t="s">
        <v>445</v>
      </c>
      <c r="H1213" s="30" t="s">
        <v>11571</v>
      </c>
      <c r="I1213" s="30" t="s">
        <v>11587</v>
      </c>
      <c r="J1213" s="30" t="s">
        <v>11568</v>
      </c>
      <c r="K1213" s="30">
        <v>5</v>
      </c>
      <c r="L1213" s="30" t="s">
        <v>11573</v>
      </c>
      <c r="M1213" s="38">
        <v>8</v>
      </c>
      <c r="N1213" s="3" t="s">
        <v>11949</v>
      </c>
      <c r="O1213" s="38">
        <v>8</v>
      </c>
      <c r="P1213" s="3" t="s">
        <v>11949</v>
      </c>
      <c r="Q1213" s="38">
        <v>5.3</v>
      </c>
      <c r="R1213" s="3" t="s">
        <v>11619</v>
      </c>
      <c r="S1213" s="38">
        <v>2.9</v>
      </c>
      <c r="T1213" s="3" t="s">
        <v>11619</v>
      </c>
      <c r="U1213" s="38">
        <v>3.6</v>
      </c>
      <c r="V1213" s="3" t="s">
        <v>11619</v>
      </c>
      <c r="W1213" s="38">
        <v>10.9</v>
      </c>
      <c r="X1213" s="3" t="s">
        <v>12530</v>
      </c>
      <c r="Y1213" s="38">
        <v>1.8</v>
      </c>
      <c r="Z1213" s="3" t="s">
        <v>11619</v>
      </c>
      <c r="AA1213" s="3">
        <v>8</v>
      </c>
      <c r="AB1213" s="3" t="s">
        <v>11619</v>
      </c>
      <c r="AC1213" s="3">
        <v>1.2</v>
      </c>
      <c r="AD1213" s="3" t="s">
        <v>11619</v>
      </c>
      <c r="AE1213" s="44" t="s">
        <v>12595</v>
      </c>
    </row>
    <row r="1214" customHeight="1" spans="1:31">
      <c r="A1214" s="26" t="s">
        <v>447</v>
      </c>
      <c r="B1214" s="27" t="s">
        <v>447</v>
      </c>
      <c r="C1214" s="28" t="s">
        <v>679</v>
      </c>
      <c r="D1214" s="27" t="s">
        <v>447</v>
      </c>
      <c r="E1214" s="28" cm="1">
        <f ca="1" t="array" ref="E1214">SUMPRODUCT(--ISNUMBER(SEARCH(MID(C1214,ROW(INDIRECT("1:"&amp;LEN(C1214))),1),全球排名!D1212)))</f>
        <v>15</v>
      </c>
      <c r="F1214" s="29" t="s">
        <v>12370</v>
      </c>
      <c r="G1214" s="29" t="s">
        <v>464</v>
      </c>
      <c r="H1214" s="30" t="s">
        <v>11571</v>
      </c>
      <c r="I1214" s="30" t="s">
        <v>11587</v>
      </c>
      <c r="J1214" s="30" t="s">
        <v>11568</v>
      </c>
      <c r="K1214" s="30">
        <v>4</v>
      </c>
      <c r="L1214" s="30" t="s">
        <v>11573</v>
      </c>
      <c r="M1214" s="38">
        <v>4</v>
      </c>
      <c r="N1214" s="3" t="s">
        <v>11949</v>
      </c>
      <c r="O1214" s="38">
        <v>4</v>
      </c>
      <c r="P1214" s="3" t="s">
        <v>11949</v>
      </c>
      <c r="Q1214" s="38">
        <v>13.8</v>
      </c>
      <c r="R1214" s="3" t="s">
        <v>11619</v>
      </c>
      <c r="S1214" s="38">
        <v>2.9</v>
      </c>
      <c r="T1214" s="3" t="s">
        <v>11619</v>
      </c>
      <c r="U1214" s="38">
        <v>1.9</v>
      </c>
      <c r="V1214" s="3" t="s">
        <v>11619</v>
      </c>
      <c r="W1214" s="38">
        <v>3.1</v>
      </c>
      <c r="X1214" s="3" t="s">
        <v>11619</v>
      </c>
      <c r="Y1214" s="38">
        <v>1.4</v>
      </c>
      <c r="Z1214" s="3" t="s">
        <v>11619</v>
      </c>
      <c r="AA1214" s="3">
        <v>10.6</v>
      </c>
      <c r="AB1214" s="3" t="s">
        <v>11619</v>
      </c>
      <c r="AC1214" s="3">
        <v>1.1</v>
      </c>
      <c r="AD1214" s="3" t="s">
        <v>11619</v>
      </c>
      <c r="AE1214" s="44" t="s">
        <v>12595</v>
      </c>
    </row>
    <row r="1215" customHeight="1" spans="1:31">
      <c r="A1215" s="26" t="s">
        <v>447</v>
      </c>
      <c r="B1215" s="27" t="s">
        <v>447</v>
      </c>
      <c r="C1215" s="28" t="s">
        <v>10798</v>
      </c>
      <c r="D1215" s="27" t="s">
        <v>447</v>
      </c>
      <c r="E1215" s="28" cm="1">
        <f ca="1" t="array" ref="E1215">SUMPRODUCT(--ISNUMBER(SEARCH(MID(C1215,ROW(INDIRECT("1:"&amp;LEN(C1215))),1),全球排名!D1213)))</f>
        <v>22</v>
      </c>
      <c r="F1215" s="29" t="s">
        <v>11663</v>
      </c>
      <c r="G1215" s="29" t="s">
        <v>106</v>
      </c>
      <c r="H1215" s="30" t="s">
        <v>11571</v>
      </c>
      <c r="I1215" s="30" t="s">
        <v>7183</v>
      </c>
      <c r="J1215" s="30" t="s">
        <v>7103</v>
      </c>
      <c r="K1215" s="30">
        <v>4</v>
      </c>
      <c r="L1215" s="30" t="s">
        <v>11569</v>
      </c>
      <c r="M1215" s="38">
        <v>6.9</v>
      </c>
      <c r="N1215" s="3" t="s">
        <v>11949</v>
      </c>
      <c r="O1215" s="38">
        <v>12.3</v>
      </c>
      <c r="P1215" s="3" t="s">
        <v>11949</v>
      </c>
      <c r="Q1215" s="38">
        <v>5.4</v>
      </c>
      <c r="R1215" s="3" t="s">
        <v>11619</v>
      </c>
      <c r="S1215" s="38">
        <v>2</v>
      </c>
      <c r="T1215" s="3" t="s">
        <v>11619</v>
      </c>
      <c r="U1215" s="38">
        <v>16.3</v>
      </c>
      <c r="V1215" s="3" t="s">
        <v>12597</v>
      </c>
      <c r="W1215" s="38">
        <v>2.7</v>
      </c>
      <c r="X1215" s="3" t="s">
        <v>11619</v>
      </c>
      <c r="Y1215" s="38">
        <v>1</v>
      </c>
      <c r="Z1215" s="3" t="s">
        <v>11619</v>
      </c>
      <c r="AA1215" s="3">
        <v>11.4</v>
      </c>
      <c r="AB1215" s="3" t="s">
        <v>11619</v>
      </c>
      <c r="AC1215" s="3">
        <v>1</v>
      </c>
      <c r="AD1215" s="3" t="s">
        <v>11619</v>
      </c>
      <c r="AE1215" s="44" t="s">
        <v>12595</v>
      </c>
    </row>
    <row r="1216" customHeight="1" spans="1:31">
      <c r="A1216" s="26" t="s">
        <v>10137</v>
      </c>
      <c r="B1216" s="27" t="s">
        <v>447</v>
      </c>
      <c r="C1216" s="28" t="s">
        <v>12854</v>
      </c>
      <c r="D1216" s="27" t="s">
        <v>447</v>
      </c>
      <c r="E1216" s="28" cm="1">
        <f ca="1" t="array" ref="E1216">SUMPRODUCT(--ISNUMBER(SEARCH(MID(C1216,ROW(INDIRECT("1:"&amp;LEN(C1216))),1),全球排名!D1214)))</f>
        <v>32</v>
      </c>
      <c r="F1216" s="29" t="s">
        <v>26</v>
      </c>
      <c r="G1216" s="29" t="s">
        <v>568</v>
      </c>
      <c r="H1216" s="30" t="s">
        <v>11567</v>
      </c>
      <c r="I1216" s="30" t="s">
        <v>11587</v>
      </c>
      <c r="J1216" s="30" t="s">
        <v>7220</v>
      </c>
      <c r="K1216" s="30">
        <v>4</v>
      </c>
      <c r="L1216" s="30" t="s">
        <v>12288</v>
      </c>
      <c r="M1216" s="38">
        <v>5.8</v>
      </c>
      <c r="N1216" s="3" t="s">
        <v>11949</v>
      </c>
      <c r="O1216" s="38">
        <v>6.3</v>
      </c>
      <c r="P1216" s="3" t="s">
        <v>11949</v>
      </c>
      <c r="Q1216" s="38">
        <v>8.8</v>
      </c>
      <c r="R1216" s="3" t="s">
        <v>11619</v>
      </c>
      <c r="S1216" s="38">
        <v>1.3</v>
      </c>
      <c r="T1216" s="3" t="s">
        <v>11619</v>
      </c>
      <c r="U1216" s="38">
        <v>2.1</v>
      </c>
      <c r="V1216" s="3" t="s">
        <v>11619</v>
      </c>
      <c r="W1216" s="38">
        <v>1.1</v>
      </c>
      <c r="X1216" s="3" t="s">
        <v>11619</v>
      </c>
      <c r="Y1216" s="38">
        <v>1</v>
      </c>
      <c r="Z1216" s="3" t="s">
        <v>11619</v>
      </c>
      <c r="AA1216" s="3">
        <v>15.9</v>
      </c>
      <c r="AB1216" s="3" t="s">
        <v>12222</v>
      </c>
      <c r="AC1216" s="3">
        <v>1.4</v>
      </c>
      <c r="AD1216" s="3" t="s">
        <v>11619</v>
      </c>
      <c r="AE1216" s="44" t="s">
        <v>12595</v>
      </c>
    </row>
    <row r="1217" customHeight="1" spans="1:31">
      <c r="A1217" s="26" t="s">
        <v>10137</v>
      </c>
      <c r="B1217" s="27" t="s">
        <v>447</v>
      </c>
      <c r="C1217" s="28" t="s">
        <v>12855</v>
      </c>
      <c r="D1217" s="27" t="s">
        <v>447</v>
      </c>
      <c r="E1217" s="28" cm="1">
        <f ca="1" t="array" ref="E1217">SUMPRODUCT(--ISNUMBER(SEARCH(MID(C1217,ROW(INDIRECT("1:"&amp;LEN(C1217))),1),全球排名!D1215)))</f>
        <v>41</v>
      </c>
      <c r="F1217" s="29" t="s">
        <v>7032</v>
      </c>
      <c r="G1217" s="29" t="s">
        <v>12770</v>
      </c>
      <c r="H1217" s="30" t="s">
        <v>11571</v>
      </c>
      <c r="I1217" s="30" t="s">
        <v>11720</v>
      </c>
      <c r="J1217" s="30" t="s">
        <v>10137</v>
      </c>
      <c r="K1217" s="30">
        <v>5</v>
      </c>
      <c r="L1217" s="30" t="s">
        <v>11573</v>
      </c>
      <c r="M1217" s="38">
        <v>4.9</v>
      </c>
      <c r="N1217" s="3" t="s">
        <v>11949</v>
      </c>
      <c r="O1217" s="38">
        <v>3</v>
      </c>
      <c r="P1217" s="3" t="s">
        <v>11949</v>
      </c>
      <c r="Q1217" s="38">
        <v>27.3</v>
      </c>
      <c r="R1217" s="3" t="s">
        <v>12347</v>
      </c>
      <c r="S1217" s="38">
        <v>1.1</v>
      </c>
      <c r="T1217" s="3" t="s">
        <v>11619</v>
      </c>
      <c r="U1217" s="38">
        <v>10.1</v>
      </c>
      <c r="V1217" s="3" t="s">
        <v>11619</v>
      </c>
      <c r="W1217" s="38">
        <v>2.7</v>
      </c>
      <c r="X1217" s="3" t="s">
        <v>11619</v>
      </c>
      <c r="Y1217" s="38">
        <v>1</v>
      </c>
      <c r="Z1217" s="3" t="s">
        <v>11619</v>
      </c>
      <c r="AA1217" s="3">
        <v>29.5</v>
      </c>
      <c r="AB1217" s="3" t="s">
        <v>12102</v>
      </c>
      <c r="AC1217" s="3">
        <v>1.3</v>
      </c>
      <c r="AD1217" s="3" t="s">
        <v>11619</v>
      </c>
      <c r="AE1217" s="44" t="s">
        <v>12595</v>
      </c>
    </row>
    <row r="1218" customHeight="1" spans="1:31">
      <c r="A1218" s="26" t="s">
        <v>447</v>
      </c>
      <c r="B1218" s="27" t="s">
        <v>447</v>
      </c>
      <c r="C1218" s="28" t="s">
        <v>724</v>
      </c>
      <c r="D1218" s="27" t="s">
        <v>447</v>
      </c>
      <c r="E1218" s="28" cm="1">
        <f ca="1" t="array" ref="E1218">SUMPRODUCT(--ISNUMBER(SEARCH(MID(C1218,ROW(INDIRECT("1:"&amp;LEN(C1218))),1),全球排名!D1216)))</f>
        <v>22</v>
      </c>
      <c r="F1218" s="29" t="s">
        <v>12339</v>
      </c>
      <c r="G1218" s="29" t="s">
        <v>617</v>
      </c>
      <c r="H1218" s="30" t="s">
        <v>11592</v>
      </c>
      <c r="I1218" s="30" t="s">
        <v>7183</v>
      </c>
      <c r="J1218" s="30" t="s">
        <v>7220</v>
      </c>
      <c r="K1218" s="30">
        <v>3</v>
      </c>
      <c r="L1218" s="30" t="s">
        <v>11573</v>
      </c>
      <c r="M1218" s="38">
        <v>5.4</v>
      </c>
      <c r="N1218" s="3" t="s">
        <v>11949</v>
      </c>
      <c r="O1218" s="38">
        <v>5.5</v>
      </c>
      <c r="P1218" s="3" t="s">
        <v>11949</v>
      </c>
      <c r="Q1218" s="38">
        <v>1.7</v>
      </c>
      <c r="R1218" s="3" t="s">
        <v>11619</v>
      </c>
      <c r="S1218" s="38">
        <v>12.1</v>
      </c>
      <c r="T1218" s="3" t="s">
        <v>12528</v>
      </c>
      <c r="U1218" s="38" t="s">
        <v>10137</v>
      </c>
      <c r="V1218" s="3" t="s">
        <v>10137</v>
      </c>
      <c r="W1218" s="38">
        <v>1</v>
      </c>
      <c r="X1218" s="3" t="s">
        <v>11619</v>
      </c>
      <c r="Y1218" s="38">
        <v>2.7</v>
      </c>
      <c r="Z1218" s="3" t="s">
        <v>11619</v>
      </c>
      <c r="AA1218" s="3">
        <v>5.7</v>
      </c>
      <c r="AB1218" s="3" t="s">
        <v>11619</v>
      </c>
      <c r="AC1218" s="3">
        <v>1.1</v>
      </c>
      <c r="AD1218" s="3" t="s">
        <v>11619</v>
      </c>
      <c r="AE1218" s="44" t="s">
        <v>12595</v>
      </c>
    </row>
    <row r="1219" customHeight="1" spans="1:31">
      <c r="A1219" s="26" t="s">
        <v>493</v>
      </c>
      <c r="B1219" s="27" t="s">
        <v>447</v>
      </c>
      <c r="C1219" s="28" t="s">
        <v>11065</v>
      </c>
      <c r="D1219" s="27" t="s">
        <v>447</v>
      </c>
      <c r="E1219" s="28" cm="1">
        <f ca="1" t="array" ref="E1219">SUMPRODUCT(--ISNUMBER(SEARCH(MID(C1219,ROW(INDIRECT("1:"&amp;LEN(C1219))),1),全球排名!D1217)))</f>
        <v>55</v>
      </c>
      <c r="F1219" s="29" t="s">
        <v>12425</v>
      </c>
      <c r="G1219" s="29" t="s">
        <v>453</v>
      </c>
      <c r="H1219" s="30" t="s">
        <v>11567</v>
      </c>
      <c r="I1219" s="30" t="s">
        <v>11720</v>
      </c>
      <c r="J1219" s="30" t="s">
        <v>10137</v>
      </c>
      <c r="K1219" s="30">
        <v>4</v>
      </c>
      <c r="L1219" s="30" t="s">
        <v>11573</v>
      </c>
      <c r="M1219" s="38">
        <v>7.4</v>
      </c>
      <c r="N1219" s="3" t="s">
        <v>11949</v>
      </c>
      <c r="O1219" s="38">
        <v>18.3</v>
      </c>
      <c r="P1219" s="3" t="s">
        <v>12375</v>
      </c>
      <c r="Q1219" s="38">
        <v>12</v>
      </c>
      <c r="R1219" s="3" t="s">
        <v>11619</v>
      </c>
      <c r="S1219" s="38">
        <v>1.3</v>
      </c>
      <c r="T1219" s="3" t="s">
        <v>11619</v>
      </c>
      <c r="U1219" s="38">
        <v>1.2</v>
      </c>
      <c r="V1219" s="3" t="s">
        <v>11619</v>
      </c>
      <c r="W1219" s="38">
        <v>5.6</v>
      </c>
      <c r="X1219" s="3" t="s">
        <v>11619</v>
      </c>
      <c r="Y1219" s="38">
        <v>1</v>
      </c>
      <c r="Z1219" s="3" t="s">
        <v>11619</v>
      </c>
      <c r="AA1219" s="3">
        <v>10.9</v>
      </c>
      <c r="AB1219" s="3" t="s">
        <v>11619</v>
      </c>
      <c r="AC1219" s="3" t="s">
        <v>10137</v>
      </c>
      <c r="AD1219" s="3" t="s">
        <v>10137</v>
      </c>
      <c r="AE1219" s="44" t="s">
        <v>12595</v>
      </c>
    </row>
    <row r="1220" customHeight="1" spans="1:31">
      <c r="A1220" s="26" t="s">
        <v>493</v>
      </c>
      <c r="B1220" s="27" t="s">
        <v>447</v>
      </c>
      <c r="C1220" s="28" t="s">
        <v>459</v>
      </c>
      <c r="D1220" s="27" t="s">
        <v>447</v>
      </c>
      <c r="E1220" s="28" cm="1">
        <f ca="1" t="array" ref="E1220">SUMPRODUCT(--ISNUMBER(SEARCH(MID(C1220,ROW(INDIRECT("1:"&amp;LEN(C1220))),1),全球排名!D1218)))</f>
        <v>33</v>
      </c>
      <c r="F1220" s="29" t="s">
        <v>11885</v>
      </c>
      <c r="G1220" s="29" t="s">
        <v>457</v>
      </c>
      <c r="H1220" s="30" t="s">
        <v>11592</v>
      </c>
      <c r="I1220" s="30" t="s">
        <v>11572</v>
      </c>
      <c r="J1220" s="30" t="s">
        <v>7220</v>
      </c>
      <c r="K1220" s="30">
        <v>5</v>
      </c>
      <c r="L1220" s="30" t="s">
        <v>11573</v>
      </c>
      <c r="M1220" s="38">
        <v>15.3</v>
      </c>
      <c r="N1220" s="3" t="s">
        <v>12144</v>
      </c>
      <c r="O1220" s="38">
        <v>6.5</v>
      </c>
      <c r="P1220" s="3" t="s">
        <v>11949</v>
      </c>
      <c r="Q1220" s="38">
        <v>3.2</v>
      </c>
      <c r="R1220" s="3" t="s">
        <v>11619</v>
      </c>
      <c r="S1220" s="38">
        <v>2</v>
      </c>
      <c r="T1220" s="3" t="s">
        <v>11619</v>
      </c>
      <c r="U1220" s="38">
        <v>2.9</v>
      </c>
      <c r="V1220" s="3" t="s">
        <v>11619</v>
      </c>
      <c r="W1220" s="38">
        <v>1.3</v>
      </c>
      <c r="X1220" s="3" t="s">
        <v>11619</v>
      </c>
      <c r="Y1220" s="38">
        <v>1.3</v>
      </c>
      <c r="Z1220" s="3" t="s">
        <v>11619</v>
      </c>
      <c r="AA1220" s="3">
        <v>6.5</v>
      </c>
      <c r="AB1220" s="3" t="s">
        <v>11619</v>
      </c>
      <c r="AC1220" s="3">
        <v>3</v>
      </c>
      <c r="AD1220" s="3" t="s">
        <v>11619</v>
      </c>
      <c r="AE1220" s="44" t="s">
        <v>12595</v>
      </c>
    </row>
    <row r="1221" customHeight="1" spans="1:31">
      <c r="A1221" s="26" t="s">
        <v>447</v>
      </c>
      <c r="B1221" s="27" t="s">
        <v>447</v>
      </c>
      <c r="C1221" s="28" t="s">
        <v>12856</v>
      </c>
      <c r="D1221" s="27" t="s">
        <v>447</v>
      </c>
      <c r="E1221" s="28" cm="1">
        <f ca="1" t="array" ref="E1221">SUMPRODUCT(--ISNUMBER(SEARCH(MID(C1221,ROW(INDIRECT("1:"&amp;LEN(C1221))),1),全球排名!D1219)))</f>
        <v>16</v>
      </c>
      <c r="F1221" s="29" t="s">
        <v>12767</v>
      </c>
      <c r="G1221" s="29" t="s">
        <v>12768</v>
      </c>
      <c r="H1221" s="30" t="s">
        <v>11567</v>
      </c>
      <c r="I1221" s="30" t="s">
        <v>7183</v>
      </c>
      <c r="J1221" s="30" t="s">
        <v>7103</v>
      </c>
      <c r="K1221" s="30">
        <v>4</v>
      </c>
      <c r="L1221" s="30" t="s">
        <v>11569</v>
      </c>
      <c r="M1221" s="38">
        <v>6.3</v>
      </c>
      <c r="N1221" s="3" t="s">
        <v>11949</v>
      </c>
      <c r="O1221" s="38">
        <v>9.4</v>
      </c>
      <c r="P1221" s="3" t="s">
        <v>11949</v>
      </c>
      <c r="Q1221" s="38">
        <v>4.9</v>
      </c>
      <c r="R1221" s="3" t="s">
        <v>11619</v>
      </c>
      <c r="S1221" s="38">
        <v>2.7</v>
      </c>
      <c r="T1221" s="3" t="s">
        <v>11619</v>
      </c>
      <c r="U1221" s="38">
        <v>14.3</v>
      </c>
      <c r="V1221" s="3" t="s">
        <v>12140</v>
      </c>
      <c r="W1221" s="38">
        <v>4.3</v>
      </c>
      <c r="X1221" s="3" t="s">
        <v>11619</v>
      </c>
      <c r="Y1221" s="38">
        <v>1.2</v>
      </c>
      <c r="Z1221" s="3" t="s">
        <v>11619</v>
      </c>
      <c r="AA1221" s="3">
        <v>16.8</v>
      </c>
      <c r="AB1221" s="3" t="s">
        <v>12210</v>
      </c>
      <c r="AC1221" s="3">
        <v>1</v>
      </c>
      <c r="AD1221" s="3" t="s">
        <v>11619</v>
      </c>
      <c r="AE1221" s="44" t="s">
        <v>12595</v>
      </c>
    </row>
    <row r="1222" customHeight="1" spans="1:31">
      <c r="A1222" s="26" t="s">
        <v>447</v>
      </c>
      <c r="B1222" s="27" t="s">
        <v>447</v>
      </c>
      <c r="C1222" s="28" t="s">
        <v>3045</v>
      </c>
      <c r="D1222" s="27" t="s">
        <v>447</v>
      </c>
      <c r="E1222" s="28" cm="1">
        <f ca="1" t="array" ref="E1222">SUMPRODUCT(--ISNUMBER(SEARCH(MID(C1222,ROW(INDIRECT("1:"&amp;LEN(C1222))),1),全球排名!D1220)))</f>
        <v>24</v>
      </c>
      <c r="F1222" s="29" t="s">
        <v>12414</v>
      </c>
      <c r="G1222" s="29" t="s">
        <v>624</v>
      </c>
      <c r="H1222" s="30" t="s">
        <v>11567</v>
      </c>
      <c r="I1222" s="30" t="s">
        <v>7183</v>
      </c>
      <c r="J1222" s="30" t="s">
        <v>7220</v>
      </c>
      <c r="K1222" s="30">
        <v>2</v>
      </c>
      <c r="L1222" s="30" t="s">
        <v>12288</v>
      </c>
      <c r="M1222" s="38">
        <v>5.7</v>
      </c>
      <c r="N1222" s="3" t="s">
        <v>11949</v>
      </c>
      <c r="O1222" s="38">
        <v>4.5</v>
      </c>
      <c r="P1222" s="3" t="s">
        <v>11949</v>
      </c>
      <c r="Q1222" s="38">
        <v>23.1</v>
      </c>
      <c r="R1222" s="3" t="s">
        <v>12463</v>
      </c>
      <c r="S1222" s="38">
        <v>2.2</v>
      </c>
      <c r="T1222" s="3" t="s">
        <v>11619</v>
      </c>
      <c r="U1222" s="38">
        <v>2.8</v>
      </c>
      <c r="V1222" s="3" t="s">
        <v>11619</v>
      </c>
      <c r="W1222" s="38">
        <v>2.6</v>
      </c>
      <c r="X1222" s="3" t="s">
        <v>11619</v>
      </c>
      <c r="Y1222" s="38">
        <v>1</v>
      </c>
      <c r="Z1222" s="3" t="s">
        <v>11619</v>
      </c>
      <c r="AA1222" s="3">
        <v>6.8</v>
      </c>
      <c r="AB1222" s="3" t="s">
        <v>11619</v>
      </c>
      <c r="AC1222" s="3">
        <v>1.4</v>
      </c>
      <c r="AD1222" s="3" t="s">
        <v>11619</v>
      </c>
      <c r="AE1222" s="44" t="s">
        <v>12595</v>
      </c>
    </row>
    <row r="1223" customHeight="1" spans="1:31">
      <c r="A1223" s="26" t="s">
        <v>493</v>
      </c>
      <c r="B1223" s="27" t="s">
        <v>447</v>
      </c>
      <c r="C1223" s="28" t="s">
        <v>12857</v>
      </c>
      <c r="D1223" s="27" t="s">
        <v>447</v>
      </c>
      <c r="E1223" s="28" cm="1">
        <f ca="1" t="array" ref="E1223">SUMPRODUCT(--ISNUMBER(SEARCH(MID(C1223,ROW(INDIRECT("1:"&amp;LEN(C1223))),1),全球排名!D1221)))</f>
        <v>12</v>
      </c>
      <c r="F1223" s="29" t="s">
        <v>7026</v>
      </c>
      <c r="G1223" s="29" t="s">
        <v>74</v>
      </c>
      <c r="H1223" s="30" t="s">
        <v>11571</v>
      </c>
      <c r="I1223" s="30" t="s">
        <v>7183</v>
      </c>
      <c r="J1223" s="30" t="s">
        <v>7220</v>
      </c>
      <c r="K1223" s="30">
        <v>4</v>
      </c>
      <c r="L1223" s="30" t="s">
        <v>11573</v>
      </c>
      <c r="M1223" s="38">
        <v>4.1</v>
      </c>
      <c r="N1223" s="3" t="s">
        <v>11949</v>
      </c>
      <c r="O1223" s="38">
        <v>6.8</v>
      </c>
      <c r="P1223" s="3" t="s">
        <v>11949</v>
      </c>
      <c r="Q1223" s="38">
        <v>2.4</v>
      </c>
      <c r="R1223" s="3" t="s">
        <v>11619</v>
      </c>
      <c r="S1223" s="38">
        <v>15.1</v>
      </c>
      <c r="T1223" s="3" t="s">
        <v>12063</v>
      </c>
      <c r="U1223" s="38">
        <v>2.2</v>
      </c>
      <c r="V1223" s="3" t="s">
        <v>11619</v>
      </c>
      <c r="W1223" s="38">
        <v>18.8</v>
      </c>
      <c r="X1223" s="3" t="s">
        <v>12289</v>
      </c>
      <c r="Y1223" s="38">
        <v>2.5</v>
      </c>
      <c r="Z1223" s="3" t="s">
        <v>11619</v>
      </c>
      <c r="AA1223" s="3">
        <v>8.7</v>
      </c>
      <c r="AB1223" s="3" t="s">
        <v>11619</v>
      </c>
      <c r="AC1223" s="3">
        <v>2</v>
      </c>
      <c r="AD1223" s="3" t="s">
        <v>11619</v>
      </c>
      <c r="AE1223" s="44" t="s">
        <v>12595</v>
      </c>
    </row>
    <row r="1224" customHeight="1" spans="1:31">
      <c r="A1224" s="26" t="s">
        <v>447</v>
      </c>
      <c r="B1224" s="27" t="s">
        <v>447</v>
      </c>
      <c r="C1224" s="28" t="s">
        <v>12858</v>
      </c>
      <c r="D1224" s="27" t="s">
        <v>447</v>
      </c>
      <c r="E1224" s="28" cm="1">
        <f ca="1" t="array" ref="E1224">SUMPRODUCT(--ISNUMBER(SEARCH(MID(C1224,ROW(INDIRECT("1:"&amp;LEN(C1224))),1),全球排名!D1222)))</f>
        <v>32</v>
      </c>
      <c r="F1224" s="29" t="s">
        <v>11566</v>
      </c>
      <c r="G1224" s="29" t="s">
        <v>40</v>
      </c>
      <c r="H1224" s="30" t="s">
        <v>11571</v>
      </c>
      <c r="I1224" s="30" t="s">
        <v>7183</v>
      </c>
      <c r="J1224" s="30" t="s">
        <v>7220</v>
      </c>
      <c r="K1224" s="30"/>
      <c r="L1224" s="30" t="s">
        <v>11573</v>
      </c>
      <c r="M1224" s="38">
        <v>3.7</v>
      </c>
      <c r="N1224" s="3" t="s">
        <v>11949</v>
      </c>
      <c r="O1224" s="38">
        <v>9.3</v>
      </c>
      <c r="P1224" s="3" t="s">
        <v>11949</v>
      </c>
      <c r="Q1224" s="38">
        <v>7</v>
      </c>
      <c r="R1224" s="3" t="s">
        <v>11619</v>
      </c>
      <c r="S1224" s="38">
        <v>3.4</v>
      </c>
      <c r="T1224" s="3" t="s">
        <v>11619</v>
      </c>
      <c r="U1224" s="38" t="s">
        <v>10137</v>
      </c>
      <c r="V1224" s="3" t="s">
        <v>10137</v>
      </c>
      <c r="W1224" s="38" t="s">
        <v>10137</v>
      </c>
      <c r="X1224" s="3" t="s">
        <v>10137</v>
      </c>
      <c r="Y1224" s="38">
        <v>1.5</v>
      </c>
      <c r="Z1224" s="3" t="s">
        <v>11619</v>
      </c>
      <c r="AA1224" s="3">
        <v>13.2</v>
      </c>
      <c r="AB1224" s="3" t="s">
        <v>11937</v>
      </c>
      <c r="AC1224" s="3" t="s">
        <v>10137</v>
      </c>
      <c r="AD1224" s="3" t="s">
        <v>10137</v>
      </c>
      <c r="AE1224" s="44" t="s">
        <v>12595</v>
      </c>
    </row>
    <row r="1225" customHeight="1" spans="1:31">
      <c r="A1225" s="26" t="s">
        <v>447</v>
      </c>
      <c r="B1225" s="27" t="s">
        <v>447</v>
      </c>
      <c r="C1225" s="28" t="s">
        <v>12859</v>
      </c>
      <c r="D1225" s="27" t="s">
        <v>447</v>
      </c>
      <c r="E1225" s="28" cm="1">
        <f ca="1" t="array" ref="E1225">SUMPRODUCT(--ISNUMBER(SEARCH(MID(C1225,ROW(INDIRECT("1:"&amp;LEN(C1225))),1),全球排名!D1223)))</f>
        <v>14</v>
      </c>
      <c r="F1225" s="29" t="s">
        <v>7188</v>
      </c>
      <c r="G1225" s="29" t="s">
        <v>516</v>
      </c>
      <c r="H1225" s="30" t="s">
        <v>11567</v>
      </c>
      <c r="I1225" s="30" t="s">
        <v>11572</v>
      </c>
      <c r="J1225" s="30" t="s">
        <v>7103</v>
      </c>
      <c r="K1225" s="30">
        <v>4</v>
      </c>
      <c r="L1225" s="30" t="s">
        <v>11569</v>
      </c>
      <c r="M1225" s="38">
        <v>4.7</v>
      </c>
      <c r="N1225" s="3" t="s">
        <v>11949</v>
      </c>
      <c r="O1225" s="38">
        <v>2.7</v>
      </c>
      <c r="P1225" s="3" t="s">
        <v>11949</v>
      </c>
      <c r="Q1225" s="38">
        <v>18.1</v>
      </c>
      <c r="R1225" s="3" t="s">
        <v>11619</v>
      </c>
      <c r="S1225" s="38">
        <v>1.2</v>
      </c>
      <c r="T1225" s="3" t="s">
        <v>11619</v>
      </c>
      <c r="U1225" s="38">
        <v>4.2</v>
      </c>
      <c r="V1225" s="3" t="s">
        <v>11619</v>
      </c>
      <c r="W1225" s="38">
        <v>4.8</v>
      </c>
      <c r="X1225" s="3" t="s">
        <v>11619</v>
      </c>
      <c r="Y1225" s="38">
        <v>1</v>
      </c>
      <c r="Z1225" s="3" t="s">
        <v>11619</v>
      </c>
      <c r="AA1225" s="3">
        <v>9.1</v>
      </c>
      <c r="AB1225" s="3" t="s">
        <v>11619</v>
      </c>
      <c r="AC1225" s="3">
        <v>1</v>
      </c>
      <c r="AD1225" s="3" t="s">
        <v>11619</v>
      </c>
      <c r="AE1225" s="44" t="s">
        <v>12595</v>
      </c>
    </row>
    <row r="1226" customHeight="1" spans="1:31">
      <c r="A1226" s="26" t="s">
        <v>447</v>
      </c>
      <c r="B1226" s="27" t="s">
        <v>447</v>
      </c>
      <c r="C1226" s="28" t="s">
        <v>3294</v>
      </c>
      <c r="D1226" s="27" t="s">
        <v>447</v>
      </c>
      <c r="E1226" s="28" cm="1">
        <f ca="1" t="array" ref="E1226">SUMPRODUCT(--ISNUMBER(SEARCH(MID(C1226,ROW(INDIRECT("1:"&amp;LEN(C1226))),1),全球排名!D1224)))</f>
        <v>26</v>
      </c>
      <c r="F1226" s="29" t="s">
        <v>11566</v>
      </c>
      <c r="G1226" s="29" t="s">
        <v>40</v>
      </c>
      <c r="H1226" s="30" t="s">
        <v>11571</v>
      </c>
      <c r="I1226" s="30" t="s">
        <v>11572</v>
      </c>
      <c r="J1226" s="30" t="s">
        <v>7220</v>
      </c>
      <c r="K1226" s="30">
        <v>4</v>
      </c>
      <c r="L1226" s="30" t="s">
        <v>11573</v>
      </c>
      <c r="M1226" s="38">
        <v>3.6</v>
      </c>
      <c r="N1226" s="3" t="s">
        <v>11949</v>
      </c>
      <c r="O1226" s="38">
        <v>4.2</v>
      </c>
      <c r="P1226" s="3" t="s">
        <v>11949</v>
      </c>
      <c r="Q1226" s="38">
        <v>7.8</v>
      </c>
      <c r="R1226" s="3" t="s">
        <v>11619</v>
      </c>
      <c r="S1226" s="38">
        <v>8.1</v>
      </c>
      <c r="T1226" s="3" t="s">
        <v>11619</v>
      </c>
      <c r="U1226" s="38">
        <v>3.5</v>
      </c>
      <c r="V1226" s="3" t="s">
        <v>11619</v>
      </c>
      <c r="W1226" s="38">
        <v>3.1</v>
      </c>
      <c r="X1226" s="3" t="s">
        <v>11619</v>
      </c>
      <c r="Y1226" s="38">
        <v>2.1</v>
      </c>
      <c r="Z1226" s="3" t="s">
        <v>11619</v>
      </c>
      <c r="AA1226" s="3">
        <v>10.8</v>
      </c>
      <c r="AB1226" s="3" t="s">
        <v>11619</v>
      </c>
      <c r="AC1226" s="3" t="s">
        <v>10137</v>
      </c>
      <c r="AD1226" s="3" t="s">
        <v>10137</v>
      </c>
      <c r="AE1226" s="44" t="s">
        <v>12595</v>
      </c>
    </row>
    <row r="1227" customHeight="1" spans="1:31">
      <c r="A1227" s="26" t="s">
        <v>10137</v>
      </c>
      <c r="B1227" s="27" t="s">
        <v>447</v>
      </c>
      <c r="C1227" s="28" t="s">
        <v>5953</v>
      </c>
      <c r="D1227" s="27" t="s">
        <v>447</v>
      </c>
      <c r="E1227" s="28" cm="1">
        <f ca="1" t="array" ref="E1227">SUMPRODUCT(--ISNUMBER(SEARCH(MID(C1227,ROW(INDIRECT("1:"&amp;LEN(C1227))),1),全球排名!D1225)))</f>
        <v>27</v>
      </c>
      <c r="F1227" s="29" t="s">
        <v>11807</v>
      </c>
      <c r="G1227" s="29" t="s">
        <v>471</v>
      </c>
      <c r="H1227" s="30" t="s">
        <v>11571</v>
      </c>
      <c r="I1227" s="30" t="s">
        <v>11587</v>
      </c>
      <c r="J1227" s="30" t="s">
        <v>11568</v>
      </c>
      <c r="K1227" s="30">
        <v>3</v>
      </c>
      <c r="L1227" s="30" t="s">
        <v>12288</v>
      </c>
      <c r="M1227" s="38">
        <v>5.6</v>
      </c>
      <c r="N1227" s="3" t="s">
        <v>11949</v>
      </c>
      <c r="O1227" s="38">
        <v>6.7</v>
      </c>
      <c r="P1227" s="3" t="s">
        <v>11949</v>
      </c>
      <c r="Q1227" s="38">
        <v>4.2</v>
      </c>
      <c r="R1227" s="3" t="s">
        <v>11619</v>
      </c>
      <c r="S1227" s="38">
        <v>3.5</v>
      </c>
      <c r="T1227" s="3" t="s">
        <v>11619</v>
      </c>
      <c r="U1227" s="38">
        <v>6.7</v>
      </c>
      <c r="V1227" s="3" t="s">
        <v>11619</v>
      </c>
      <c r="W1227" s="38">
        <v>5.7</v>
      </c>
      <c r="X1227" s="3" t="s">
        <v>11619</v>
      </c>
      <c r="Y1227" s="38">
        <v>1</v>
      </c>
      <c r="Z1227" s="3" t="s">
        <v>11619</v>
      </c>
      <c r="AA1227" s="3">
        <v>7.9</v>
      </c>
      <c r="AB1227" s="3" t="s">
        <v>11619</v>
      </c>
      <c r="AC1227" s="3">
        <v>3.3</v>
      </c>
      <c r="AD1227" s="3" t="s">
        <v>11619</v>
      </c>
      <c r="AE1227" s="44" t="s">
        <v>12595</v>
      </c>
    </row>
    <row r="1228" customHeight="1" spans="1:31">
      <c r="A1228" s="26" t="s">
        <v>447</v>
      </c>
      <c r="B1228" s="27" t="s">
        <v>447</v>
      </c>
      <c r="C1228" s="28" t="s">
        <v>12860</v>
      </c>
      <c r="D1228" s="27" t="s">
        <v>447</v>
      </c>
      <c r="E1228" s="28" cm="1">
        <f ca="1" t="array" ref="E1228">SUMPRODUCT(--ISNUMBER(SEARCH(MID(C1228,ROW(INDIRECT("1:"&amp;LEN(C1228))),1),全球排名!D1226)))</f>
        <v>38</v>
      </c>
      <c r="F1228" s="29" t="s">
        <v>11632</v>
      </c>
      <c r="G1228" s="29" t="s">
        <v>11633</v>
      </c>
      <c r="H1228" s="30" t="s">
        <v>11571</v>
      </c>
      <c r="I1228" s="30" t="s">
        <v>11587</v>
      </c>
      <c r="J1228" s="30" t="s">
        <v>7103</v>
      </c>
      <c r="K1228" s="30">
        <v>3</v>
      </c>
      <c r="L1228" s="30" t="s">
        <v>11573</v>
      </c>
      <c r="M1228" s="38">
        <v>3.7</v>
      </c>
      <c r="N1228" s="3" t="s">
        <v>11949</v>
      </c>
      <c r="O1228" s="38">
        <v>27.6</v>
      </c>
      <c r="P1228" s="3" t="s">
        <v>12052</v>
      </c>
      <c r="Q1228" s="38">
        <v>9.1</v>
      </c>
      <c r="R1228" s="3" t="s">
        <v>11619</v>
      </c>
      <c r="S1228" s="38">
        <v>1.2</v>
      </c>
      <c r="T1228" s="3" t="s">
        <v>11619</v>
      </c>
      <c r="U1228" s="38">
        <v>4</v>
      </c>
      <c r="V1228" s="3" t="s">
        <v>11619</v>
      </c>
      <c r="W1228" s="38">
        <v>1.5</v>
      </c>
      <c r="X1228" s="3" t="s">
        <v>11619</v>
      </c>
      <c r="Y1228" s="38">
        <v>1</v>
      </c>
      <c r="Z1228" s="3" t="s">
        <v>11619</v>
      </c>
      <c r="AA1228" s="3">
        <v>9.2</v>
      </c>
      <c r="AB1228" s="3" t="s">
        <v>11619</v>
      </c>
      <c r="AC1228" s="3">
        <v>1</v>
      </c>
      <c r="AD1228" s="3" t="s">
        <v>11619</v>
      </c>
      <c r="AE1228" s="44" t="s">
        <v>12595</v>
      </c>
    </row>
    <row r="1229" customHeight="1" spans="1:31">
      <c r="A1229" s="26" t="s">
        <v>10137</v>
      </c>
      <c r="B1229" s="27" t="s">
        <v>447</v>
      </c>
      <c r="C1229" s="28" t="s">
        <v>11098</v>
      </c>
      <c r="D1229" s="27" t="s">
        <v>447</v>
      </c>
      <c r="E1229" s="28" cm="1">
        <f ca="1" t="array" ref="E1229">SUMPRODUCT(--ISNUMBER(SEARCH(MID(C1229,ROW(INDIRECT("1:"&amp;LEN(C1229))),1),全球排名!D1227)))</f>
        <v>16</v>
      </c>
      <c r="F1229" s="29" t="s">
        <v>7021</v>
      </c>
      <c r="G1229" s="29" t="s">
        <v>642</v>
      </c>
      <c r="H1229" s="30" t="s">
        <v>11571</v>
      </c>
      <c r="I1229" s="30" t="s">
        <v>7183</v>
      </c>
      <c r="J1229" s="30" t="s">
        <v>7220</v>
      </c>
      <c r="K1229" s="30">
        <v>2</v>
      </c>
      <c r="L1229" s="30" t="s">
        <v>11569</v>
      </c>
      <c r="M1229" s="38">
        <v>4.8</v>
      </c>
      <c r="N1229" s="3" t="s">
        <v>11949</v>
      </c>
      <c r="O1229" s="38">
        <v>4.6</v>
      </c>
      <c r="P1229" s="3" t="s">
        <v>11949</v>
      </c>
      <c r="Q1229" s="38">
        <v>20.3</v>
      </c>
      <c r="R1229" s="3" t="s">
        <v>11846</v>
      </c>
      <c r="S1229" s="38">
        <v>1.9</v>
      </c>
      <c r="T1229" s="3" t="s">
        <v>11619</v>
      </c>
      <c r="U1229" s="38">
        <v>4.3</v>
      </c>
      <c r="V1229" s="3" t="s">
        <v>11619</v>
      </c>
      <c r="W1229" s="38">
        <v>3.2</v>
      </c>
      <c r="X1229" s="3" t="s">
        <v>11619</v>
      </c>
      <c r="Y1229" s="38">
        <v>1.3</v>
      </c>
      <c r="Z1229" s="3" t="s">
        <v>11619</v>
      </c>
      <c r="AA1229" s="3">
        <v>8.1</v>
      </c>
      <c r="AB1229" s="3" t="s">
        <v>11619</v>
      </c>
      <c r="AC1229" s="3">
        <v>1.7</v>
      </c>
      <c r="AD1229" s="3" t="s">
        <v>11619</v>
      </c>
      <c r="AE1229" s="44" t="s">
        <v>12595</v>
      </c>
    </row>
    <row r="1230" customHeight="1" spans="1:31">
      <c r="A1230" s="26" t="s">
        <v>10137</v>
      </c>
      <c r="B1230" s="27" t="s">
        <v>447</v>
      </c>
      <c r="C1230" s="28" t="s">
        <v>12861</v>
      </c>
      <c r="D1230" s="27" t="s">
        <v>447</v>
      </c>
      <c r="E1230" s="28" cm="1">
        <f ca="1" t="array" ref="E1230">SUMPRODUCT(--ISNUMBER(SEARCH(MID(C1230,ROW(INDIRECT("1:"&amp;LEN(C1230))),1),全球排名!D1228)))</f>
        <v>43</v>
      </c>
      <c r="F1230" s="29" t="s">
        <v>12637</v>
      </c>
      <c r="G1230" s="29" t="s">
        <v>1867</v>
      </c>
      <c r="H1230" s="30" t="s">
        <v>11567</v>
      </c>
      <c r="I1230" s="30" t="s">
        <v>11587</v>
      </c>
      <c r="J1230" s="30" t="s">
        <v>7220</v>
      </c>
      <c r="K1230" s="30">
        <v>3</v>
      </c>
      <c r="L1230" s="30" t="s">
        <v>11573</v>
      </c>
      <c r="M1230" s="38">
        <v>8</v>
      </c>
      <c r="N1230" s="3" t="s">
        <v>11949</v>
      </c>
      <c r="O1230" s="38">
        <v>12.6</v>
      </c>
      <c r="P1230" s="3" t="s">
        <v>11949</v>
      </c>
      <c r="Q1230" s="38">
        <v>7.2</v>
      </c>
      <c r="R1230" s="3" t="s">
        <v>11619</v>
      </c>
      <c r="S1230" s="38">
        <v>4.5</v>
      </c>
      <c r="T1230" s="3" t="s">
        <v>11619</v>
      </c>
      <c r="U1230" s="38" t="s">
        <v>10137</v>
      </c>
      <c r="V1230" s="3" t="s">
        <v>10137</v>
      </c>
      <c r="W1230" s="38" t="s">
        <v>10137</v>
      </c>
      <c r="X1230" s="3" t="s">
        <v>10137</v>
      </c>
      <c r="Y1230" s="38">
        <v>1</v>
      </c>
      <c r="Z1230" s="3" t="s">
        <v>11619</v>
      </c>
      <c r="AA1230" s="3">
        <v>11.3</v>
      </c>
      <c r="AB1230" s="3" t="s">
        <v>11619</v>
      </c>
      <c r="AC1230" s="3" t="s">
        <v>10137</v>
      </c>
      <c r="AD1230" s="3" t="s">
        <v>10137</v>
      </c>
      <c r="AE1230" s="44" t="s">
        <v>12595</v>
      </c>
    </row>
    <row r="1231" customHeight="1" spans="1:31">
      <c r="A1231" s="26" t="s">
        <v>447</v>
      </c>
      <c r="B1231" s="27" t="s">
        <v>447</v>
      </c>
      <c r="C1231" s="28" t="s">
        <v>3799</v>
      </c>
      <c r="D1231" s="27" t="s">
        <v>447</v>
      </c>
      <c r="E1231" s="28" cm="1">
        <f ca="1" t="array" ref="E1231">SUMPRODUCT(--ISNUMBER(SEARCH(MID(C1231,ROW(INDIRECT("1:"&amp;LEN(C1231))),1),全球排名!D1229)))</f>
        <v>20</v>
      </c>
      <c r="F1231" s="29" t="s">
        <v>11566</v>
      </c>
      <c r="G1231" s="29" t="s">
        <v>40</v>
      </c>
      <c r="H1231" s="30" t="s">
        <v>11571</v>
      </c>
      <c r="I1231" s="30" t="s">
        <v>7183</v>
      </c>
      <c r="J1231" s="30" t="s">
        <v>7220</v>
      </c>
      <c r="K1231" s="30">
        <v>4</v>
      </c>
      <c r="L1231" s="30" t="s">
        <v>11573</v>
      </c>
      <c r="M1231" s="38">
        <v>4.3</v>
      </c>
      <c r="N1231" s="3" t="s">
        <v>11949</v>
      </c>
      <c r="O1231" s="38">
        <v>4.2</v>
      </c>
      <c r="P1231" s="3" t="s">
        <v>11949</v>
      </c>
      <c r="Q1231" s="38">
        <v>8.9</v>
      </c>
      <c r="R1231" s="3" t="s">
        <v>11619</v>
      </c>
      <c r="S1231" s="38">
        <v>4.8</v>
      </c>
      <c r="T1231" s="3" t="s">
        <v>11619</v>
      </c>
      <c r="U1231" s="38">
        <v>4.3</v>
      </c>
      <c r="V1231" s="3" t="s">
        <v>11619</v>
      </c>
      <c r="W1231" s="38">
        <v>17.2</v>
      </c>
      <c r="X1231" s="3" t="s">
        <v>12189</v>
      </c>
      <c r="Y1231" s="38">
        <v>1</v>
      </c>
      <c r="Z1231" s="3" t="s">
        <v>11619</v>
      </c>
      <c r="AA1231" s="3">
        <v>11.1</v>
      </c>
      <c r="AB1231" s="3" t="s">
        <v>11619</v>
      </c>
      <c r="AC1231" s="3" t="s">
        <v>10137</v>
      </c>
      <c r="AD1231" s="3" t="s">
        <v>10137</v>
      </c>
      <c r="AE1231" s="44" t="s">
        <v>12595</v>
      </c>
    </row>
    <row r="1232" customHeight="1" spans="1:31">
      <c r="A1232" s="26" t="s">
        <v>493</v>
      </c>
      <c r="B1232" s="27" t="s">
        <v>447</v>
      </c>
      <c r="C1232" s="28" t="s">
        <v>12862</v>
      </c>
      <c r="D1232" s="27" t="s">
        <v>447</v>
      </c>
      <c r="E1232" s="28" cm="1">
        <f ca="1" t="array" ref="E1232">SUMPRODUCT(--ISNUMBER(SEARCH(MID(C1232,ROW(INDIRECT("1:"&amp;LEN(C1232))),1),全球排名!D1230)))</f>
        <v>19</v>
      </c>
      <c r="F1232" s="29" t="s">
        <v>11566</v>
      </c>
      <c r="G1232" s="29" t="s">
        <v>40</v>
      </c>
      <c r="H1232" s="30" t="s">
        <v>11567</v>
      </c>
      <c r="I1232" s="30" t="s">
        <v>11572</v>
      </c>
      <c r="J1232" s="30" t="s">
        <v>7220</v>
      </c>
      <c r="K1232" s="30">
        <v>3</v>
      </c>
      <c r="L1232" s="30" t="s">
        <v>11573</v>
      </c>
      <c r="M1232" s="38">
        <v>6.2</v>
      </c>
      <c r="N1232" s="3" t="s">
        <v>11949</v>
      </c>
      <c r="O1232" s="38">
        <v>1.8</v>
      </c>
      <c r="P1232" s="3" t="s">
        <v>11949</v>
      </c>
      <c r="Q1232" s="38">
        <v>11.4</v>
      </c>
      <c r="R1232" s="3" t="s">
        <v>11619</v>
      </c>
      <c r="S1232" s="38">
        <v>15</v>
      </c>
      <c r="T1232" s="3" t="s">
        <v>12716</v>
      </c>
      <c r="U1232" s="38">
        <v>4.3</v>
      </c>
      <c r="V1232" s="3" t="s">
        <v>11619</v>
      </c>
      <c r="W1232" s="38">
        <v>5.5</v>
      </c>
      <c r="X1232" s="3" t="s">
        <v>11619</v>
      </c>
      <c r="Y1232" s="38">
        <v>1.5</v>
      </c>
      <c r="Z1232" s="3" t="s">
        <v>11619</v>
      </c>
      <c r="AA1232" s="3">
        <v>6.9</v>
      </c>
      <c r="AB1232" s="3" t="s">
        <v>11619</v>
      </c>
      <c r="AC1232" s="3" t="s">
        <v>10137</v>
      </c>
      <c r="AD1232" s="3" t="s">
        <v>10137</v>
      </c>
      <c r="AE1232" s="44" t="s">
        <v>12595</v>
      </c>
    </row>
    <row r="1233" customHeight="1" spans="1:31">
      <c r="A1233" s="26" t="s">
        <v>10137</v>
      </c>
      <c r="B1233" s="27" t="s">
        <v>447</v>
      </c>
      <c r="C1233" s="28" t="s">
        <v>12863</v>
      </c>
      <c r="D1233" s="27" t="s">
        <v>447</v>
      </c>
      <c r="E1233" s="28" cm="1">
        <f ca="1" t="array" ref="E1233">SUMPRODUCT(--ISNUMBER(SEARCH(MID(C1233,ROW(INDIRECT("1:"&amp;LEN(C1233))),1),全球排名!D1231)))</f>
        <v>31</v>
      </c>
      <c r="F1233" s="29" t="s">
        <v>12637</v>
      </c>
      <c r="G1233" s="29" t="s">
        <v>1867</v>
      </c>
      <c r="H1233" s="30" t="s">
        <v>11571</v>
      </c>
      <c r="I1233" s="30" t="s">
        <v>11587</v>
      </c>
      <c r="J1233" s="30" t="s">
        <v>7220</v>
      </c>
      <c r="K1233" s="30">
        <v>2</v>
      </c>
      <c r="L1233" s="30" t="s">
        <v>11569</v>
      </c>
      <c r="M1233" s="38">
        <v>8</v>
      </c>
      <c r="N1233" s="3" t="s">
        <v>11949</v>
      </c>
      <c r="O1233" s="38">
        <v>16.5</v>
      </c>
      <c r="P1233" s="3" t="s">
        <v>12220</v>
      </c>
      <c r="Q1233" s="38">
        <v>3.9</v>
      </c>
      <c r="R1233" s="3" t="s">
        <v>11619</v>
      </c>
      <c r="S1233" s="38">
        <v>2.4</v>
      </c>
      <c r="T1233" s="3" t="s">
        <v>11619</v>
      </c>
      <c r="U1233" s="38">
        <v>4.8</v>
      </c>
      <c r="V1233" s="3" t="s">
        <v>11619</v>
      </c>
      <c r="W1233" s="38">
        <v>2</v>
      </c>
      <c r="X1233" s="3" t="s">
        <v>11619</v>
      </c>
      <c r="Y1233" s="38">
        <v>1</v>
      </c>
      <c r="Z1233" s="3" t="s">
        <v>11619</v>
      </c>
      <c r="AA1233" s="3">
        <v>10.1</v>
      </c>
      <c r="AB1233" s="3" t="s">
        <v>11619</v>
      </c>
      <c r="AC1233" s="3">
        <v>2</v>
      </c>
      <c r="AD1233" s="3" t="s">
        <v>11619</v>
      </c>
      <c r="AE1233" s="44" t="s">
        <v>12595</v>
      </c>
    </row>
    <row r="1234" customHeight="1" spans="1:31">
      <c r="A1234" s="26" t="s">
        <v>466</v>
      </c>
      <c r="B1234" s="27" t="s">
        <v>447</v>
      </c>
      <c r="C1234" s="28" t="s">
        <v>12864</v>
      </c>
      <c r="D1234" s="27" t="s">
        <v>447</v>
      </c>
      <c r="E1234" s="28" cm="1">
        <f ca="1" t="array" ref="E1234">SUMPRODUCT(--ISNUMBER(SEARCH(MID(C1234,ROW(INDIRECT("1:"&amp;LEN(C1234))),1),全球排名!D1232)))</f>
        <v>18</v>
      </c>
      <c r="F1234" s="29" t="s">
        <v>12865</v>
      </c>
      <c r="G1234" s="29" t="s">
        <v>12866</v>
      </c>
      <c r="H1234" s="30" t="s">
        <v>11592</v>
      </c>
      <c r="I1234" s="30" t="s">
        <v>11572</v>
      </c>
      <c r="J1234" s="30" t="s">
        <v>7103</v>
      </c>
      <c r="K1234" s="30">
        <v>5</v>
      </c>
      <c r="L1234" s="30" t="s">
        <v>11573</v>
      </c>
      <c r="M1234" s="38">
        <v>5.1</v>
      </c>
      <c r="N1234" s="3" t="s">
        <v>11949</v>
      </c>
      <c r="O1234" s="38">
        <v>4.2</v>
      </c>
      <c r="P1234" s="3" t="s">
        <v>11949</v>
      </c>
      <c r="Q1234" s="38">
        <v>1.1</v>
      </c>
      <c r="R1234" s="3" t="s">
        <v>11619</v>
      </c>
      <c r="S1234" s="38">
        <v>1.2</v>
      </c>
      <c r="T1234" s="3" t="s">
        <v>11619</v>
      </c>
      <c r="U1234" s="38">
        <v>1.6</v>
      </c>
      <c r="V1234" s="3" t="s">
        <v>11619</v>
      </c>
      <c r="W1234" s="38">
        <v>3.9</v>
      </c>
      <c r="X1234" s="3" t="s">
        <v>11619</v>
      </c>
      <c r="Y1234" s="38">
        <v>1</v>
      </c>
      <c r="Z1234" s="3" t="s">
        <v>11619</v>
      </c>
      <c r="AA1234" s="3">
        <v>64</v>
      </c>
      <c r="AB1234" s="3" t="s">
        <v>321</v>
      </c>
      <c r="AC1234" s="3">
        <v>1.1</v>
      </c>
      <c r="AD1234" s="3" t="s">
        <v>11619</v>
      </c>
      <c r="AE1234" s="44" t="s">
        <v>12595</v>
      </c>
    </row>
    <row r="1235" customHeight="1" spans="1:31">
      <c r="A1235" s="26" t="s">
        <v>447</v>
      </c>
      <c r="B1235" s="27" t="s">
        <v>447</v>
      </c>
      <c r="C1235" s="28" t="s">
        <v>888</v>
      </c>
      <c r="D1235" s="27" t="s">
        <v>447</v>
      </c>
      <c r="E1235" s="28" cm="1">
        <f ca="1" t="array" ref="E1235">SUMPRODUCT(--ISNUMBER(SEARCH(MID(C1235,ROW(INDIRECT("1:"&amp;LEN(C1235))),1),全球排名!D1233)))</f>
        <v>20</v>
      </c>
      <c r="F1235" s="29" t="s">
        <v>12370</v>
      </c>
      <c r="G1235" s="29" t="s">
        <v>464</v>
      </c>
      <c r="H1235" s="30" t="s">
        <v>11592</v>
      </c>
      <c r="I1235" s="30" t="s">
        <v>11572</v>
      </c>
      <c r="J1235" s="30" t="s">
        <v>7220</v>
      </c>
      <c r="K1235" s="30">
        <v>3</v>
      </c>
      <c r="L1235" s="30" t="s">
        <v>11573</v>
      </c>
      <c r="M1235" s="38">
        <v>5.7</v>
      </c>
      <c r="N1235" s="3" t="s">
        <v>11949</v>
      </c>
      <c r="O1235" s="38">
        <v>5.9</v>
      </c>
      <c r="P1235" s="3" t="s">
        <v>11949</v>
      </c>
      <c r="Q1235" s="38">
        <v>2.9</v>
      </c>
      <c r="R1235" s="3" t="s">
        <v>11619</v>
      </c>
      <c r="S1235" s="38">
        <v>2.4</v>
      </c>
      <c r="T1235" s="3" t="s">
        <v>11619</v>
      </c>
      <c r="U1235" s="38">
        <v>3.2</v>
      </c>
      <c r="V1235" s="3" t="s">
        <v>11619</v>
      </c>
      <c r="W1235" s="38">
        <v>6.2</v>
      </c>
      <c r="X1235" s="3" t="s">
        <v>11619</v>
      </c>
      <c r="Y1235" s="38">
        <v>2.1</v>
      </c>
      <c r="Z1235" s="3" t="s">
        <v>11619</v>
      </c>
      <c r="AA1235" s="3">
        <v>7.5</v>
      </c>
      <c r="AB1235" s="3" t="s">
        <v>11619</v>
      </c>
      <c r="AC1235" s="3">
        <v>16.7</v>
      </c>
      <c r="AD1235" s="3" t="s">
        <v>12652</v>
      </c>
      <c r="AE1235" s="44" t="s">
        <v>12595</v>
      </c>
    </row>
    <row r="1236" customHeight="1" spans="1:31">
      <c r="A1236" s="26" t="s">
        <v>10137</v>
      </c>
      <c r="B1236" s="27" t="s">
        <v>447</v>
      </c>
      <c r="C1236" s="28" t="s">
        <v>9395</v>
      </c>
      <c r="D1236" s="27" t="s">
        <v>447</v>
      </c>
      <c r="E1236" s="28" cm="1">
        <f ca="1" t="array" ref="E1236">SUMPRODUCT(--ISNUMBER(SEARCH(MID(C1236,ROW(INDIRECT("1:"&amp;LEN(C1236))),1),全球排名!D1234)))</f>
        <v>19</v>
      </c>
      <c r="F1236" s="29" t="s">
        <v>12637</v>
      </c>
      <c r="G1236" s="29" t="s">
        <v>1867</v>
      </c>
      <c r="H1236" s="30" t="s">
        <v>11567</v>
      </c>
      <c r="I1236" s="30" t="s">
        <v>11720</v>
      </c>
      <c r="J1236" s="30" t="s">
        <v>10137</v>
      </c>
      <c r="K1236" s="30">
        <v>3</v>
      </c>
      <c r="L1236" s="30" t="s">
        <v>12288</v>
      </c>
      <c r="M1236" s="38">
        <v>5.8</v>
      </c>
      <c r="N1236" s="3" t="s">
        <v>11949</v>
      </c>
      <c r="O1236" s="38">
        <v>14.6</v>
      </c>
      <c r="P1236" s="3" t="s">
        <v>12405</v>
      </c>
      <c r="Q1236" s="38">
        <v>3.1</v>
      </c>
      <c r="R1236" s="3" t="s">
        <v>11619</v>
      </c>
      <c r="S1236" s="38">
        <v>2.5</v>
      </c>
      <c r="T1236" s="3" t="s">
        <v>11619</v>
      </c>
      <c r="U1236" s="38">
        <v>1.3</v>
      </c>
      <c r="V1236" s="3" t="s">
        <v>11619</v>
      </c>
      <c r="W1236" s="38">
        <v>1</v>
      </c>
      <c r="X1236" s="3" t="s">
        <v>11619</v>
      </c>
      <c r="Y1236" s="38">
        <v>1</v>
      </c>
      <c r="Z1236" s="3" t="s">
        <v>11619</v>
      </c>
      <c r="AA1236" s="3">
        <v>10.5</v>
      </c>
      <c r="AB1236" s="3" t="s">
        <v>11619</v>
      </c>
      <c r="AC1236" s="3">
        <v>1</v>
      </c>
      <c r="AD1236" s="3" t="s">
        <v>11619</v>
      </c>
      <c r="AE1236" s="44" t="s">
        <v>12595</v>
      </c>
    </row>
    <row r="1237" customHeight="1" spans="1:31">
      <c r="A1237" s="26" t="s">
        <v>466</v>
      </c>
      <c r="B1237" s="27" t="s">
        <v>447</v>
      </c>
      <c r="C1237" s="28" t="s">
        <v>12867</v>
      </c>
      <c r="D1237" s="27" t="s">
        <v>447</v>
      </c>
      <c r="E1237" s="28" cm="1">
        <f ca="1" t="array" ref="E1237">SUMPRODUCT(--ISNUMBER(SEARCH(MID(C1237,ROW(INDIRECT("1:"&amp;LEN(C1237))),1),全球排名!D1235)))</f>
        <v>18</v>
      </c>
      <c r="F1237" s="29" t="s">
        <v>12370</v>
      </c>
      <c r="G1237" s="29" t="s">
        <v>464</v>
      </c>
      <c r="H1237" s="30" t="s">
        <v>11592</v>
      </c>
      <c r="I1237" s="30" t="s">
        <v>11572</v>
      </c>
      <c r="J1237" s="30" t="s">
        <v>7220</v>
      </c>
      <c r="K1237" s="30">
        <v>3</v>
      </c>
      <c r="L1237" s="30" t="s">
        <v>11573</v>
      </c>
      <c r="M1237" s="38">
        <v>3.9</v>
      </c>
      <c r="N1237" s="3" t="s">
        <v>11949</v>
      </c>
      <c r="O1237" s="38">
        <v>3.1</v>
      </c>
      <c r="P1237" s="3" t="s">
        <v>11949</v>
      </c>
      <c r="Q1237" s="38">
        <v>1.9</v>
      </c>
      <c r="R1237" s="3" t="s">
        <v>11619</v>
      </c>
      <c r="S1237" s="38">
        <v>4.9</v>
      </c>
      <c r="T1237" s="3" t="s">
        <v>11619</v>
      </c>
      <c r="U1237" s="38">
        <v>3.5</v>
      </c>
      <c r="V1237" s="3" t="s">
        <v>11619</v>
      </c>
      <c r="W1237" s="38">
        <v>6.5</v>
      </c>
      <c r="X1237" s="3" t="s">
        <v>11619</v>
      </c>
      <c r="Y1237" s="38">
        <v>3</v>
      </c>
      <c r="Z1237" s="3" t="s">
        <v>11619</v>
      </c>
      <c r="AA1237" s="3">
        <v>7.5</v>
      </c>
      <c r="AB1237" s="3" t="s">
        <v>11619</v>
      </c>
      <c r="AC1237" s="3">
        <v>10.3</v>
      </c>
      <c r="AD1237" s="3" t="s">
        <v>12567</v>
      </c>
      <c r="AE1237" s="44" t="s">
        <v>12595</v>
      </c>
    </row>
    <row r="1238" customHeight="1" spans="1:31">
      <c r="A1238" s="26" t="s">
        <v>447</v>
      </c>
      <c r="B1238" s="27" t="s">
        <v>447</v>
      </c>
      <c r="C1238" s="28" t="s">
        <v>472</v>
      </c>
      <c r="D1238" s="27" t="s">
        <v>447</v>
      </c>
      <c r="E1238" s="28" cm="1">
        <f ca="1" t="array" ref="E1238">SUMPRODUCT(--ISNUMBER(SEARCH(MID(C1238,ROW(INDIRECT("1:"&amp;LEN(C1238))),1),全球排名!D1236)))</f>
        <v>17</v>
      </c>
      <c r="F1238" s="29" t="s">
        <v>11807</v>
      </c>
      <c r="G1238" s="29" t="s">
        <v>471</v>
      </c>
      <c r="H1238" s="30" t="s">
        <v>11571</v>
      </c>
      <c r="I1238" s="30" t="s">
        <v>11587</v>
      </c>
      <c r="J1238" s="30" t="s">
        <v>11568</v>
      </c>
      <c r="K1238" s="30">
        <v>3</v>
      </c>
      <c r="L1238" s="30" t="s">
        <v>12288</v>
      </c>
      <c r="M1238" s="38">
        <v>10</v>
      </c>
      <c r="N1238" s="3" t="s">
        <v>11949</v>
      </c>
      <c r="O1238" s="38">
        <v>7.5</v>
      </c>
      <c r="P1238" s="3" t="s">
        <v>11949</v>
      </c>
      <c r="Q1238" s="38">
        <v>4.5</v>
      </c>
      <c r="R1238" s="3" t="s">
        <v>11619</v>
      </c>
      <c r="S1238" s="38">
        <v>6</v>
      </c>
      <c r="T1238" s="3" t="s">
        <v>11619</v>
      </c>
      <c r="U1238" s="38">
        <v>3.9</v>
      </c>
      <c r="V1238" s="3" t="s">
        <v>11619</v>
      </c>
      <c r="W1238" s="38">
        <v>5.8</v>
      </c>
      <c r="X1238" s="3" t="s">
        <v>11619</v>
      </c>
      <c r="Y1238" s="38">
        <v>1</v>
      </c>
      <c r="Z1238" s="3" t="s">
        <v>11619</v>
      </c>
      <c r="AA1238" s="3">
        <v>14.4</v>
      </c>
      <c r="AB1238" s="3" t="s">
        <v>12080</v>
      </c>
      <c r="AC1238" s="3">
        <v>1.1</v>
      </c>
      <c r="AD1238" s="3" t="s">
        <v>11619</v>
      </c>
      <c r="AE1238" s="44" t="s">
        <v>12595</v>
      </c>
    </row>
    <row r="1239" customHeight="1" spans="1:31">
      <c r="A1239" s="26" t="s">
        <v>447</v>
      </c>
      <c r="B1239" s="27" t="s">
        <v>447</v>
      </c>
      <c r="C1239" s="28" t="s">
        <v>12868</v>
      </c>
      <c r="D1239" s="27" t="s">
        <v>447</v>
      </c>
      <c r="E1239" s="28" cm="1">
        <f ca="1" t="array" ref="E1239">SUMPRODUCT(--ISNUMBER(SEARCH(MID(C1239,ROW(INDIRECT("1:"&amp;LEN(C1239))),1),全球排名!D1237)))</f>
        <v>36</v>
      </c>
      <c r="F1239" s="29" t="s">
        <v>11566</v>
      </c>
      <c r="G1239" s="29" t="s">
        <v>40</v>
      </c>
      <c r="H1239" s="30" t="s">
        <v>11571</v>
      </c>
      <c r="I1239" s="30" t="s">
        <v>11572</v>
      </c>
      <c r="J1239" s="30" t="s">
        <v>7220</v>
      </c>
      <c r="K1239" s="30">
        <v>4</v>
      </c>
      <c r="L1239" s="30" t="s">
        <v>11573</v>
      </c>
      <c r="M1239" s="38">
        <v>4.9</v>
      </c>
      <c r="N1239" s="3" t="s">
        <v>11949</v>
      </c>
      <c r="O1239" s="38">
        <v>3.8</v>
      </c>
      <c r="P1239" s="3" t="s">
        <v>11949</v>
      </c>
      <c r="Q1239" s="38">
        <v>5.6</v>
      </c>
      <c r="R1239" s="3" t="s">
        <v>11619</v>
      </c>
      <c r="S1239" s="38">
        <v>10.1</v>
      </c>
      <c r="T1239" s="3" t="s">
        <v>11619</v>
      </c>
      <c r="U1239" s="38">
        <v>10.2</v>
      </c>
      <c r="V1239" s="3" t="s">
        <v>11619</v>
      </c>
      <c r="W1239" s="38">
        <v>3.6</v>
      </c>
      <c r="X1239" s="3" t="s">
        <v>11619</v>
      </c>
      <c r="Y1239" s="38">
        <v>7.2</v>
      </c>
      <c r="Z1239" s="3" t="s">
        <v>11619</v>
      </c>
      <c r="AA1239" s="3">
        <v>9.5</v>
      </c>
      <c r="AB1239" s="3" t="s">
        <v>11619</v>
      </c>
      <c r="AC1239" s="3">
        <v>3.4</v>
      </c>
      <c r="AD1239" s="3" t="s">
        <v>11619</v>
      </c>
      <c r="AE1239" s="44" t="s">
        <v>12595</v>
      </c>
    </row>
    <row r="1240" customHeight="1" spans="1:31">
      <c r="A1240" s="26" t="s">
        <v>447</v>
      </c>
      <c r="B1240" s="27" t="s">
        <v>447</v>
      </c>
      <c r="C1240" s="28" t="s">
        <v>961</v>
      </c>
      <c r="D1240" s="27" t="s">
        <v>447</v>
      </c>
      <c r="E1240" s="28" cm="1">
        <f ca="1" t="array" ref="E1240">SUMPRODUCT(--ISNUMBER(SEARCH(MID(C1240,ROW(INDIRECT("1:"&amp;LEN(C1240))),1),全球排名!D1238)))</f>
        <v>25</v>
      </c>
      <c r="F1240" s="29" t="s">
        <v>11807</v>
      </c>
      <c r="G1240" s="29" t="s">
        <v>471</v>
      </c>
      <c r="H1240" s="30" t="s">
        <v>11571</v>
      </c>
      <c r="I1240" s="30" t="s">
        <v>11572</v>
      </c>
      <c r="J1240" s="30" t="s">
        <v>7220</v>
      </c>
      <c r="K1240" s="30">
        <v>4</v>
      </c>
      <c r="L1240" s="30" t="s">
        <v>11569</v>
      </c>
      <c r="M1240" s="38">
        <v>7.3</v>
      </c>
      <c r="N1240" s="3" t="s">
        <v>11949</v>
      </c>
      <c r="O1240" s="38">
        <v>7.5</v>
      </c>
      <c r="P1240" s="3" t="s">
        <v>11949</v>
      </c>
      <c r="Q1240" s="38">
        <v>4.3</v>
      </c>
      <c r="R1240" s="3" t="s">
        <v>11619</v>
      </c>
      <c r="S1240" s="38">
        <v>6.8</v>
      </c>
      <c r="T1240" s="3" t="s">
        <v>11619</v>
      </c>
      <c r="U1240" s="38">
        <v>7.9</v>
      </c>
      <c r="V1240" s="3" t="s">
        <v>11619</v>
      </c>
      <c r="W1240" s="38">
        <v>7.4</v>
      </c>
      <c r="X1240" s="3" t="s">
        <v>11619</v>
      </c>
      <c r="Y1240" s="38">
        <v>1</v>
      </c>
      <c r="Z1240" s="3" t="s">
        <v>11619</v>
      </c>
      <c r="AA1240" s="3">
        <v>21.8</v>
      </c>
      <c r="AB1240" s="3" t="s">
        <v>1998</v>
      </c>
      <c r="AC1240" s="3">
        <v>1.5</v>
      </c>
      <c r="AD1240" s="3" t="s">
        <v>11619</v>
      </c>
      <c r="AE1240" s="44" t="s">
        <v>12595</v>
      </c>
    </row>
    <row r="1241" customHeight="1" spans="1:31">
      <c r="A1241" s="26" t="s">
        <v>447</v>
      </c>
      <c r="B1241" s="27" t="s">
        <v>447</v>
      </c>
      <c r="C1241" s="28" t="s">
        <v>12869</v>
      </c>
      <c r="D1241" s="27" t="s">
        <v>447</v>
      </c>
      <c r="E1241" s="28" cm="1">
        <f ca="1" t="array" ref="E1241">SUMPRODUCT(--ISNUMBER(SEARCH(MID(C1241,ROW(INDIRECT("1:"&amp;LEN(C1241))),1),全球排名!D1239)))</f>
        <v>42</v>
      </c>
      <c r="F1241" s="29" t="s">
        <v>7183</v>
      </c>
      <c r="G1241" s="29" t="s">
        <v>874</v>
      </c>
      <c r="H1241" s="30" t="s">
        <v>11567</v>
      </c>
      <c r="I1241" s="30" t="s">
        <v>11587</v>
      </c>
      <c r="J1241" s="30" t="s">
        <v>7220</v>
      </c>
      <c r="K1241" s="30">
        <v>4</v>
      </c>
      <c r="L1241" s="30" t="s">
        <v>12288</v>
      </c>
      <c r="M1241" s="38">
        <v>6</v>
      </c>
      <c r="N1241" s="3" t="s">
        <v>11949</v>
      </c>
      <c r="O1241" s="38">
        <v>4.5</v>
      </c>
      <c r="P1241" s="3" t="s">
        <v>11949</v>
      </c>
      <c r="Q1241" s="38">
        <v>9.2</v>
      </c>
      <c r="R1241" s="3" t="s">
        <v>11619</v>
      </c>
      <c r="S1241" s="38">
        <v>1.7</v>
      </c>
      <c r="T1241" s="3" t="s">
        <v>11619</v>
      </c>
      <c r="U1241" s="38">
        <v>2.3</v>
      </c>
      <c r="V1241" s="3" t="s">
        <v>11619</v>
      </c>
      <c r="W1241" s="38">
        <v>1.1</v>
      </c>
      <c r="X1241" s="3" t="s">
        <v>11619</v>
      </c>
      <c r="Y1241" s="38">
        <v>1</v>
      </c>
      <c r="Z1241" s="3" t="s">
        <v>11619</v>
      </c>
      <c r="AA1241" s="3">
        <v>7.8</v>
      </c>
      <c r="AB1241" s="3" t="s">
        <v>11619</v>
      </c>
      <c r="AC1241" s="3">
        <v>1</v>
      </c>
      <c r="AD1241" s="3" t="s">
        <v>11619</v>
      </c>
      <c r="AE1241" s="44" t="s">
        <v>12595</v>
      </c>
    </row>
    <row r="1242" customHeight="1" spans="1:31">
      <c r="A1242" s="26" t="s">
        <v>447</v>
      </c>
      <c r="B1242" s="27" t="s">
        <v>447</v>
      </c>
      <c r="C1242" s="28" t="s">
        <v>12870</v>
      </c>
      <c r="D1242" s="27" t="s">
        <v>447</v>
      </c>
      <c r="E1242" s="28" cm="1">
        <f ca="1" t="array" ref="E1242">SUMPRODUCT(--ISNUMBER(SEARCH(MID(C1242,ROW(INDIRECT("1:"&amp;LEN(C1242))),1),全球排名!D1240)))</f>
        <v>27</v>
      </c>
      <c r="F1242" s="29" t="s">
        <v>12370</v>
      </c>
      <c r="G1242" s="29" t="s">
        <v>464</v>
      </c>
      <c r="H1242" s="30" t="s">
        <v>11567</v>
      </c>
      <c r="I1242" s="30" t="s">
        <v>7183</v>
      </c>
      <c r="J1242" s="30" t="s">
        <v>11568</v>
      </c>
      <c r="K1242" s="30">
        <v>3</v>
      </c>
      <c r="L1242" s="30" t="s">
        <v>11573</v>
      </c>
      <c r="M1242" s="38">
        <v>3.9</v>
      </c>
      <c r="N1242" s="3" t="s">
        <v>11949</v>
      </c>
      <c r="O1242" s="38">
        <v>2.7</v>
      </c>
      <c r="P1242" s="3" t="s">
        <v>11949</v>
      </c>
      <c r="Q1242" s="38">
        <v>10.1</v>
      </c>
      <c r="R1242" s="3" t="s">
        <v>11619</v>
      </c>
      <c r="S1242" s="38">
        <v>13.2</v>
      </c>
      <c r="T1242" s="3" t="s">
        <v>12367</v>
      </c>
      <c r="U1242" s="38">
        <v>3</v>
      </c>
      <c r="V1242" s="3" t="s">
        <v>11619</v>
      </c>
      <c r="W1242" s="38">
        <v>2.7</v>
      </c>
      <c r="X1242" s="3" t="s">
        <v>11619</v>
      </c>
      <c r="Y1242" s="38">
        <v>1.6</v>
      </c>
      <c r="Z1242" s="3" t="s">
        <v>11619</v>
      </c>
      <c r="AA1242" s="3">
        <v>9.1</v>
      </c>
      <c r="AB1242" s="3" t="s">
        <v>11619</v>
      </c>
      <c r="AC1242" s="3">
        <v>1.1</v>
      </c>
      <c r="AD1242" s="3" t="s">
        <v>11619</v>
      </c>
      <c r="AE1242" s="44" t="s">
        <v>12595</v>
      </c>
    </row>
    <row r="1243" customHeight="1" spans="1:31">
      <c r="A1243" s="26" t="s">
        <v>447</v>
      </c>
      <c r="B1243" s="27" t="s">
        <v>447</v>
      </c>
      <c r="C1243" s="28" t="s">
        <v>10687</v>
      </c>
      <c r="D1243" s="27" t="s">
        <v>447</v>
      </c>
      <c r="E1243" s="28" cm="1">
        <f ca="1" t="array" ref="E1243">SUMPRODUCT(--ISNUMBER(SEARCH(MID(C1243,ROW(INDIRECT("1:"&amp;LEN(C1243))),1),全球排名!D1241)))</f>
        <v>21</v>
      </c>
      <c r="F1243" s="29" t="s">
        <v>12414</v>
      </c>
      <c r="G1243" s="29" t="s">
        <v>624</v>
      </c>
      <c r="H1243" s="30" t="s">
        <v>11571</v>
      </c>
      <c r="I1243" s="30" t="s">
        <v>7183</v>
      </c>
      <c r="J1243" s="30" t="s">
        <v>7103</v>
      </c>
      <c r="K1243" s="30">
        <v>2</v>
      </c>
      <c r="L1243" s="30" t="s">
        <v>11569</v>
      </c>
      <c r="M1243" s="38">
        <v>7.9</v>
      </c>
      <c r="N1243" s="3" t="s">
        <v>11949</v>
      </c>
      <c r="O1243" s="38">
        <v>11.4</v>
      </c>
      <c r="P1243" s="3" t="s">
        <v>11949</v>
      </c>
      <c r="Q1243" s="38">
        <v>7.3</v>
      </c>
      <c r="R1243" s="3" t="s">
        <v>11619</v>
      </c>
      <c r="S1243" s="38">
        <v>2.1</v>
      </c>
      <c r="T1243" s="3" t="s">
        <v>11619</v>
      </c>
      <c r="U1243" s="38">
        <v>14.2</v>
      </c>
      <c r="V1243" s="3" t="s">
        <v>12566</v>
      </c>
      <c r="W1243" s="38">
        <v>1.2</v>
      </c>
      <c r="X1243" s="3" t="s">
        <v>11619</v>
      </c>
      <c r="Y1243" s="38">
        <v>1</v>
      </c>
      <c r="Z1243" s="3" t="s">
        <v>11619</v>
      </c>
      <c r="AA1243" s="3">
        <v>6</v>
      </c>
      <c r="AB1243" s="3" t="s">
        <v>11619</v>
      </c>
      <c r="AC1243" s="3">
        <v>1</v>
      </c>
      <c r="AD1243" s="3" t="s">
        <v>11619</v>
      </c>
      <c r="AE1243" s="44" t="s">
        <v>12595</v>
      </c>
    </row>
    <row r="1244" customHeight="1" spans="1:31">
      <c r="A1244" s="26" t="s">
        <v>447</v>
      </c>
      <c r="B1244" s="27" t="s">
        <v>447</v>
      </c>
      <c r="C1244" s="28" t="s">
        <v>10866</v>
      </c>
      <c r="D1244" s="27" t="s">
        <v>447</v>
      </c>
      <c r="E1244" s="28" cm="1">
        <f ca="1" t="array" ref="E1244">SUMPRODUCT(--ISNUMBER(SEARCH(MID(C1244,ROW(INDIRECT("1:"&amp;LEN(C1244))),1),全球排名!D1242)))</f>
        <v>37</v>
      </c>
      <c r="F1244" s="29" t="s">
        <v>12534</v>
      </c>
      <c r="G1244" s="29" t="s">
        <v>483</v>
      </c>
      <c r="H1244" s="30" t="s">
        <v>11592</v>
      </c>
      <c r="I1244" s="30" t="s">
        <v>11587</v>
      </c>
      <c r="J1244" s="30" t="s">
        <v>11568</v>
      </c>
      <c r="K1244" s="30">
        <v>4</v>
      </c>
      <c r="L1244" s="30" t="s">
        <v>11573</v>
      </c>
      <c r="M1244" s="38">
        <v>6.1</v>
      </c>
      <c r="N1244" s="3" t="s">
        <v>11949</v>
      </c>
      <c r="O1244" s="38">
        <v>8.7</v>
      </c>
      <c r="P1244" s="3" t="s">
        <v>11949</v>
      </c>
      <c r="Q1244" s="38">
        <v>2.4</v>
      </c>
      <c r="R1244" s="3" t="s">
        <v>11619</v>
      </c>
      <c r="S1244" s="38">
        <v>4.3</v>
      </c>
      <c r="T1244" s="3" t="s">
        <v>11619</v>
      </c>
      <c r="U1244" s="38">
        <v>3.8</v>
      </c>
      <c r="V1244" s="3" t="s">
        <v>11619</v>
      </c>
      <c r="W1244" s="38">
        <v>1.2</v>
      </c>
      <c r="X1244" s="3" t="s">
        <v>11619</v>
      </c>
      <c r="Y1244" s="38">
        <v>1.6</v>
      </c>
      <c r="Z1244" s="3" t="s">
        <v>11619</v>
      </c>
      <c r="AA1244" s="3">
        <v>15.3</v>
      </c>
      <c r="AB1244" s="3" t="s">
        <v>12322</v>
      </c>
      <c r="AC1244" s="3">
        <v>1.2</v>
      </c>
      <c r="AD1244" s="3" t="s">
        <v>11619</v>
      </c>
      <c r="AE1244" s="44" t="s">
        <v>12595</v>
      </c>
    </row>
    <row r="1245" customHeight="1" spans="1:31">
      <c r="A1245" s="26" t="s">
        <v>447</v>
      </c>
      <c r="B1245" s="27" t="s">
        <v>447</v>
      </c>
      <c r="C1245" s="28" t="s">
        <v>1031</v>
      </c>
      <c r="D1245" s="27" t="s">
        <v>447</v>
      </c>
      <c r="E1245" s="28" cm="1">
        <f ca="1" t="array" ref="E1245">SUMPRODUCT(--ISNUMBER(SEARCH(MID(C1245,ROW(INDIRECT("1:"&amp;LEN(C1245))),1),全球排名!D1243)))</f>
        <v>16</v>
      </c>
      <c r="F1245" s="29" t="s">
        <v>12414</v>
      </c>
      <c r="G1245" s="29" t="s">
        <v>624</v>
      </c>
      <c r="H1245" s="30" t="s">
        <v>11592</v>
      </c>
      <c r="I1245" s="30" t="s">
        <v>7183</v>
      </c>
      <c r="J1245" s="30" t="s">
        <v>7220</v>
      </c>
      <c r="K1245" s="30">
        <v>3</v>
      </c>
      <c r="L1245" s="30" t="s">
        <v>11573</v>
      </c>
      <c r="M1245" s="38">
        <v>7</v>
      </c>
      <c r="N1245" s="3" t="s">
        <v>11949</v>
      </c>
      <c r="O1245" s="38">
        <v>10.1</v>
      </c>
      <c r="P1245" s="3" t="s">
        <v>11949</v>
      </c>
      <c r="Q1245" s="38">
        <v>4.4</v>
      </c>
      <c r="R1245" s="3" t="s">
        <v>11619</v>
      </c>
      <c r="S1245" s="38">
        <v>1.6</v>
      </c>
      <c r="T1245" s="3" t="s">
        <v>11619</v>
      </c>
      <c r="U1245" s="38">
        <v>1.2</v>
      </c>
      <c r="V1245" s="3" t="s">
        <v>11619</v>
      </c>
      <c r="W1245" s="38">
        <v>2.3</v>
      </c>
      <c r="X1245" s="3" t="s">
        <v>11619</v>
      </c>
      <c r="Y1245" s="38">
        <v>5.2</v>
      </c>
      <c r="Z1245" s="3" t="s">
        <v>11619</v>
      </c>
      <c r="AA1245" s="3">
        <v>9.2</v>
      </c>
      <c r="AB1245" s="3" t="s">
        <v>11619</v>
      </c>
      <c r="AC1245" s="3">
        <v>1.2</v>
      </c>
      <c r="AD1245" s="3" t="s">
        <v>11619</v>
      </c>
      <c r="AE1245" s="44" t="s">
        <v>12595</v>
      </c>
    </row>
    <row r="1246" customHeight="1" spans="1:31">
      <c r="A1246" s="26" t="s">
        <v>447</v>
      </c>
      <c r="B1246" s="27" t="s">
        <v>447</v>
      </c>
      <c r="C1246" s="28" t="s">
        <v>2639</v>
      </c>
      <c r="D1246" s="27" t="s">
        <v>447</v>
      </c>
      <c r="E1246" s="28" cm="1">
        <f ca="1" t="array" ref="E1246">SUMPRODUCT(--ISNUMBER(SEARCH(MID(C1246,ROW(INDIRECT("1:"&amp;LEN(C1246))),1),全球排名!D1244)))</f>
        <v>13</v>
      </c>
      <c r="F1246" s="29" t="s">
        <v>11632</v>
      </c>
      <c r="G1246" s="29" t="s">
        <v>11633</v>
      </c>
      <c r="H1246" s="30" t="s">
        <v>11592</v>
      </c>
      <c r="I1246" s="30" t="s">
        <v>11587</v>
      </c>
      <c r="J1246" s="30" t="s">
        <v>11568</v>
      </c>
      <c r="K1246" s="30">
        <v>3</v>
      </c>
      <c r="L1246" s="30" t="s">
        <v>11573</v>
      </c>
      <c r="M1246" s="38">
        <v>4.1</v>
      </c>
      <c r="N1246" s="3" t="s">
        <v>11949</v>
      </c>
      <c r="O1246" s="38">
        <v>1.5</v>
      </c>
      <c r="P1246" s="3" t="s">
        <v>11949</v>
      </c>
      <c r="Q1246" s="38">
        <v>8.3</v>
      </c>
      <c r="R1246" s="3" t="s">
        <v>11619</v>
      </c>
      <c r="S1246" s="38">
        <v>13.6</v>
      </c>
      <c r="T1246" s="3" t="s">
        <v>12001</v>
      </c>
      <c r="U1246" s="38" t="s">
        <v>10137</v>
      </c>
      <c r="V1246" s="3" t="s">
        <v>10137</v>
      </c>
      <c r="W1246" s="38" t="s">
        <v>10137</v>
      </c>
      <c r="X1246" s="3" t="s">
        <v>10137</v>
      </c>
      <c r="Y1246" s="38">
        <v>11.2</v>
      </c>
      <c r="Z1246" s="3" t="s">
        <v>12597</v>
      </c>
      <c r="AA1246" s="3">
        <v>5.9</v>
      </c>
      <c r="AB1246" s="3" t="s">
        <v>11619</v>
      </c>
      <c r="AC1246" s="3">
        <v>4.1</v>
      </c>
      <c r="AD1246" s="3" t="s">
        <v>11619</v>
      </c>
      <c r="AE1246" s="44" t="s">
        <v>12595</v>
      </c>
    </row>
    <row r="1247" customHeight="1" spans="1:31">
      <c r="A1247" s="26" t="s">
        <v>447</v>
      </c>
      <c r="B1247" s="27" t="s">
        <v>447</v>
      </c>
      <c r="C1247" s="28" t="s">
        <v>12871</v>
      </c>
      <c r="D1247" s="27" t="s">
        <v>447</v>
      </c>
      <c r="E1247" s="28" cm="1">
        <f ca="1" t="array" ref="E1247">SUMPRODUCT(--ISNUMBER(SEARCH(MID(C1247,ROW(INDIRECT("1:"&amp;LEN(C1247))),1),全球排名!D1245)))</f>
        <v>15</v>
      </c>
      <c r="F1247" s="29" t="s">
        <v>11705</v>
      </c>
      <c r="G1247" s="29" t="s">
        <v>385</v>
      </c>
      <c r="H1247" s="30" t="s">
        <v>11571</v>
      </c>
      <c r="I1247" s="30" t="s">
        <v>11587</v>
      </c>
      <c r="J1247" s="30" t="s">
        <v>11568</v>
      </c>
      <c r="K1247" s="30">
        <v>4</v>
      </c>
      <c r="L1247" s="30" t="s">
        <v>12288</v>
      </c>
      <c r="M1247" s="38">
        <v>5.9</v>
      </c>
      <c r="N1247" s="3" t="s">
        <v>11949</v>
      </c>
      <c r="O1247" s="38">
        <v>5.9</v>
      </c>
      <c r="P1247" s="3" t="s">
        <v>11949</v>
      </c>
      <c r="Q1247" s="38">
        <v>9.3</v>
      </c>
      <c r="R1247" s="3" t="s">
        <v>11619</v>
      </c>
      <c r="S1247" s="38">
        <v>3.1</v>
      </c>
      <c r="T1247" s="3" t="s">
        <v>11619</v>
      </c>
      <c r="U1247" s="38">
        <v>17.6</v>
      </c>
      <c r="V1247" s="3" t="s">
        <v>12185</v>
      </c>
      <c r="W1247" s="38">
        <v>10</v>
      </c>
      <c r="X1247" s="3" t="s">
        <v>11619</v>
      </c>
      <c r="Y1247" s="38">
        <v>1</v>
      </c>
      <c r="Z1247" s="3" t="s">
        <v>11619</v>
      </c>
      <c r="AA1247" s="3">
        <v>6.8</v>
      </c>
      <c r="AB1247" s="3" t="s">
        <v>11619</v>
      </c>
      <c r="AC1247" s="3">
        <v>1</v>
      </c>
      <c r="AD1247" s="3" t="s">
        <v>11619</v>
      </c>
      <c r="AE1247" s="44" t="s">
        <v>12595</v>
      </c>
    </row>
    <row r="1248" customHeight="1" spans="1:31">
      <c r="A1248" s="26" t="s">
        <v>447</v>
      </c>
      <c r="B1248" s="27" t="s">
        <v>447</v>
      </c>
      <c r="C1248" s="28" t="s">
        <v>9279</v>
      </c>
      <c r="D1248" s="27" t="s">
        <v>447</v>
      </c>
      <c r="E1248" s="28" cm="1">
        <f ca="1" t="array" ref="E1248">SUMPRODUCT(--ISNUMBER(SEARCH(MID(C1248,ROW(INDIRECT("1:"&amp;LEN(C1248))),1),全球排名!D1246)))</f>
        <v>24</v>
      </c>
      <c r="F1248" s="29" t="s">
        <v>11566</v>
      </c>
      <c r="G1248" s="29" t="s">
        <v>40</v>
      </c>
      <c r="H1248" s="30" t="s">
        <v>11567</v>
      </c>
      <c r="I1248" s="30" t="s">
        <v>7183</v>
      </c>
      <c r="J1248" s="30" t="s">
        <v>7220</v>
      </c>
      <c r="K1248" s="30">
        <v>4</v>
      </c>
      <c r="L1248" s="30" t="s">
        <v>11573</v>
      </c>
      <c r="M1248" s="38">
        <v>6.3</v>
      </c>
      <c r="N1248" s="3" t="s">
        <v>11949</v>
      </c>
      <c r="O1248" s="38">
        <v>4.8</v>
      </c>
      <c r="P1248" s="3" t="s">
        <v>11949</v>
      </c>
      <c r="Q1248" s="38">
        <v>7.8</v>
      </c>
      <c r="R1248" s="3" t="s">
        <v>11619</v>
      </c>
      <c r="S1248" s="38">
        <v>2.8</v>
      </c>
      <c r="T1248" s="3" t="s">
        <v>11619</v>
      </c>
      <c r="U1248" s="38">
        <v>1.9</v>
      </c>
      <c r="V1248" s="3" t="s">
        <v>11619</v>
      </c>
      <c r="W1248" s="38">
        <v>2.4</v>
      </c>
      <c r="X1248" s="3" t="s">
        <v>11619</v>
      </c>
      <c r="Y1248" s="38">
        <v>1</v>
      </c>
      <c r="Z1248" s="3" t="s">
        <v>11619</v>
      </c>
      <c r="AA1248" s="3">
        <v>9.1</v>
      </c>
      <c r="AB1248" s="3" t="s">
        <v>11619</v>
      </c>
      <c r="AC1248" s="3">
        <v>1</v>
      </c>
      <c r="AD1248" s="3" t="s">
        <v>11619</v>
      </c>
      <c r="AE1248" s="44" t="s">
        <v>12595</v>
      </c>
    </row>
    <row r="1249" customHeight="1" spans="1:31">
      <c r="A1249" s="26" t="s">
        <v>447</v>
      </c>
      <c r="B1249" s="27" t="s">
        <v>447</v>
      </c>
      <c r="C1249" s="28" t="s">
        <v>12872</v>
      </c>
      <c r="D1249" s="27" t="s">
        <v>447</v>
      </c>
      <c r="E1249" s="28" cm="1">
        <f ca="1" t="array" ref="E1249">SUMPRODUCT(--ISNUMBER(SEARCH(MID(C1249,ROW(INDIRECT("1:"&amp;LEN(C1249))),1),全球排名!D1247)))</f>
        <v>31</v>
      </c>
      <c r="F1249" s="29" t="s">
        <v>12339</v>
      </c>
      <c r="G1249" s="29" t="s">
        <v>617</v>
      </c>
      <c r="H1249" s="30" t="s">
        <v>11571</v>
      </c>
      <c r="I1249" s="30" t="s">
        <v>11587</v>
      </c>
      <c r="J1249" s="30" t="s">
        <v>11568</v>
      </c>
      <c r="K1249" s="30">
        <v>3</v>
      </c>
      <c r="L1249" s="30" t="s">
        <v>11573</v>
      </c>
      <c r="M1249" s="38">
        <v>6.3</v>
      </c>
      <c r="N1249" s="3" t="s">
        <v>11949</v>
      </c>
      <c r="O1249" s="38">
        <v>10.8</v>
      </c>
      <c r="P1249" s="3" t="s">
        <v>11949</v>
      </c>
      <c r="Q1249" s="38">
        <v>3.6</v>
      </c>
      <c r="R1249" s="3" t="s">
        <v>11619</v>
      </c>
      <c r="S1249" s="38">
        <v>7.2</v>
      </c>
      <c r="T1249" s="3" t="s">
        <v>11619</v>
      </c>
      <c r="U1249" s="38">
        <v>4.5</v>
      </c>
      <c r="V1249" s="3" t="s">
        <v>11619</v>
      </c>
      <c r="W1249" s="38">
        <v>6.7</v>
      </c>
      <c r="X1249" s="3" t="s">
        <v>11619</v>
      </c>
      <c r="Y1249" s="38">
        <v>4.4</v>
      </c>
      <c r="Z1249" s="3" t="s">
        <v>11619</v>
      </c>
      <c r="AA1249" s="3">
        <v>6.9</v>
      </c>
      <c r="AB1249" s="3" t="s">
        <v>11619</v>
      </c>
      <c r="AC1249" s="3">
        <v>1.1</v>
      </c>
      <c r="AD1249" s="3" t="s">
        <v>11619</v>
      </c>
      <c r="AE1249" s="44" t="s">
        <v>12595</v>
      </c>
    </row>
    <row r="1250" customHeight="1" spans="1:31">
      <c r="A1250" s="26" t="s">
        <v>493</v>
      </c>
      <c r="B1250" s="27" t="s">
        <v>447</v>
      </c>
      <c r="C1250" s="28" t="s">
        <v>1079</v>
      </c>
      <c r="D1250" s="27" t="s">
        <v>447</v>
      </c>
      <c r="E1250" s="28" cm="1">
        <f ca="1" t="array" ref="E1250">SUMPRODUCT(--ISNUMBER(SEARCH(MID(C1250,ROW(INDIRECT("1:"&amp;LEN(C1250))),1),全球排名!D1248)))</f>
        <v>26</v>
      </c>
      <c r="F1250" s="29" t="s">
        <v>12370</v>
      </c>
      <c r="G1250" s="29" t="s">
        <v>464</v>
      </c>
      <c r="H1250" s="30" t="s">
        <v>11571</v>
      </c>
      <c r="I1250" s="30" t="s">
        <v>7183</v>
      </c>
      <c r="J1250" s="30" t="s">
        <v>7103</v>
      </c>
      <c r="K1250" s="30">
        <v>2</v>
      </c>
      <c r="L1250" s="30" t="s">
        <v>11569</v>
      </c>
      <c r="M1250" s="38">
        <v>3.7</v>
      </c>
      <c r="N1250" s="3" t="s">
        <v>11949</v>
      </c>
      <c r="O1250" s="38">
        <v>2.8</v>
      </c>
      <c r="P1250" s="3" t="s">
        <v>11949</v>
      </c>
      <c r="Q1250" s="38">
        <v>12.1</v>
      </c>
      <c r="R1250" s="3" t="s">
        <v>11619</v>
      </c>
      <c r="S1250" s="38">
        <v>1.4</v>
      </c>
      <c r="T1250" s="3" t="s">
        <v>11619</v>
      </c>
      <c r="U1250" s="38">
        <v>9.5</v>
      </c>
      <c r="V1250" s="3" t="s">
        <v>11619</v>
      </c>
      <c r="W1250" s="38">
        <v>50.5</v>
      </c>
      <c r="X1250" s="3" t="s">
        <v>11775</v>
      </c>
      <c r="Y1250" s="38">
        <v>1</v>
      </c>
      <c r="Z1250" s="3" t="s">
        <v>11619</v>
      </c>
      <c r="AA1250" s="3">
        <v>8.4</v>
      </c>
      <c r="AB1250" s="3" t="s">
        <v>11619</v>
      </c>
      <c r="AC1250" s="3">
        <v>2.4</v>
      </c>
      <c r="AD1250" s="3" t="s">
        <v>11619</v>
      </c>
      <c r="AE1250" s="44" t="s">
        <v>12595</v>
      </c>
    </row>
    <row r="1251" customHeight="1" spans="1:31">
      <c r="A1251" s="26" t="s">
        <v>447</v>
      </c>
      <c r="B1251" s="27" t="s">
        <v>447</v>
      </c>
      <c r="C1251" s="28" t="s">
        <v>2843</v>
      </c>
      <c r="D1251" s="27" t="s">
        <v>447</v>
      </c>
      <c r="E1251" s="28" cm="1">
        <f ca="1" t="array" ref="E1251">SUMPRODUCT(--ISNUMBER(SEARCH(MID(C1251,ROW(INDIRECT("1:"&amp;LEN(C1251))),1),全球排名!D1249)))</f>
        <v>23</v>
      </c>
      <c r="F1251" s="29" t="s">
        <v>12370</v>
      </c>
      <c r="G1251" s="29" t="s">
        <v>464</v>
      </c>
      <c r="H1251" s="30" t="s">
        <v>11567</v>
      </c>
      <c r="I1251" s="30" t="s">
        <v>11587</v>
      </c>
      <c r="J1251" s="30" t="s">
        <v>7220</v>
      </c>
      <c r="K1251" s="30">
        <v>3</v>
      </c>
      <c r="L1251" s="30" t="s">
        <v>11569</v>
      </c>
      <c r="M1251" s="38">
        <v>4.4</v>
      </c>
      <c r="N1251" s="3" t="s">
        <v>11949</v>
      </c>
      <c r="O1251" s="38">
        <v>4.5</v>
      </c>
      <c r="P1251" s="3" t="s">
        <v>11949</v>
      </c>
      <c r="Q1251" s="38">
        <v>12.6</v>
      </c>
      <c r="R1251" s="3" t="s">
        <v>11619</v>
      </c>
      <c r="S1251" s="38">
        <v>2</v>
      </c>
      <c r="T1251" s="3" t="s">
        <v>11619</v>
      </c>
      <c r="U1251" s="38">
        <v>6.4</v>
      </c>
      <c r="V1251" s="3" t="s">
        <v>11619</v>
      </c>
      <c r="W1251" s="38">
        <v>25.5</v>
      </c>
      <c r="X1251" s="3" t="s">
        <v>11890</v>
      </c>
      <c r="Y1251" s="38">
        <v>1</v>
      </c>
      <c r="Z1251" s="3" t="s">
        <v>11619</v>
      </c>
      <c r="AA1251" s="3">
        <v>10.2</v>
      </c>
      <c r="AB1251" s="3" t="s">
        <v>11619</v>
      </c>
      <c r="AC1251" s="3">
        <v>2.6</v>
      </c>
      <c r="AD1251" s="3" t="s">
        <v>11619</v>
      </c>
      <c r="AE1251" s="44" t="s">
        <v>12595</v>
      </c>
    </row>
    <row r="1252" customHeight="1" spans="1:31">
      <c r="A1252" s="26" t="s">
        <v>493</v>
      </c>
      <c r="B1252" s="27" t="s">
        <v>447</v>
      </c>
      <c r="C1252" s="28" t="s">
        <v>10698</v>
      </c>
      <c r="D1252" s="27" t="s">
        <v>447</v>
      </c>
      <c r="E1252" s="28" cm="1">
        <f ca="1" t="array" ref="E1252">SUMPRODUCT(--ISNUMBER(SEARCH(MID(C1252,ROW(INDIRECT("1:"&amp;LEN(C1252))),1),全球排名!D1250)))</f>
        <v>33</v>
      </c>
      <c r="F1252" s="29" t="s">
        <v>12633</v>
      </c>
      <c r="G1252" s="29" t="s">
        <v>1618</v>
      </c>
      <c r="H1252" s="30" t="s">
        <v>11571</v>
      </c>
      <c r="I1252" s="30" t="s">
        <v>7183</v>
      </c>
      <c r="J1252" s="30" t="s">
        <v>7220</v>
      </c>
      <c r="K1252" s="30">
        <v>5</v>
      </c>
      <c r="L1252" s="30" t="s">
        <v>11573</v>
      </c>
      <c r="M1252" s="38">
        <v>4.3</v>
      </c>
      <c r="N1252" s="3" t="s">
        <v>11949</v>
      </c>
      <c r="O1252" s="38">
        <v>10.1</v>
      </c>
      <c r="P1252" s="3" t="s">
        <v>11949</v>
      </c>
      <c r="Q1252" s="38">
        <v>34.2</v>
      </c>
      <c r="R1252" s="3" t="s">
        <v>12065</v>
      </c>
      <c r="S1252" s="38">
        <v>1.3</v>
      </c>
      <c r="T1252" s="3" t="s">
        <v>11619</v>
      </c>
      <c r="U1252" s="38">
        <v>1.4</v>
      </c>
      <c r="V1252" s="3" t="s">
        <v>11619</v>
      </c>
      <c r="W1252" s="38">
        <v>2</v>
      </c>
      <c r="X1252" s="3" t="s">
        <v>11619</v>
      </c>
      <c r="Y1252" s="38">
        <v>1</v>
      </c>
      <c r="Z1252" s="3" t="s">
        <v>11619</v>
      </c>
      <c r="AA1252" s="3">
        <v>12</v>
      </c>
      <c r="AB1252" s="3" t="s">
        <v>11619</v>
      </c>
      <c r="AC1252" s="3">
        <v>1.1</v>
      </c>
      <c r="AD1252" s="3" t="s">
        <v>11619</v>
      </c>
      <c r="AE1252" s="44" t="s">
        <v>12595</v>
      </c>
    </row>
    <row r="1253" customHeight="1" spans="1:31">
      <c r="A1253" s="26" t="s">
        <v>447</v>
      </c>
      <c r="B1253" s="27" t="s">
        <v>447</v>
      </c>
      <c r="C1253" s="28" t="s">
        <v>12873</v>
      </c>
      <c r="D1253" s="27" t="s">
        <v>447</v>
      </c>
      <c r="E1253" s="28" cm="1">
        <f ca="1" t="array" ref="E1253">SUMPRODUCT(--ISNUMBER(SEARCH(MID(C1253,ROW(INDIRECT("1:"&amp;LEN(C1253))),1),全球排名!D1251)))</f>
        <v>27</v>
      </c>
      <c r="F1253" s="29" t="s">
        <v>12370</v>
      </c>
      <c r="G1253" s="29" t="s">
        <v>464</v>
      </c>
      <c r="H1253" s="30" t="s">
        <v>11567</v>
      </c>
      <c r="I1253" s="30" t="s">
        <v>7183</v>
      </c>
      <c r="J1253" s="30" t="s">
        <v>7220</v>
      </c>
      <c r="K1253" s="30">
        <v>3</v>
      </c>
      <c r="L1253" s="30" t="s">
        <v>11573</v>
      </c>
      <c r="M1253" s="38">
        <v>6.6</v>
      </c>
      <c r="N1253" s="3" t="s">
        <v>11949</v>
      </c>
      <c r="O1253" s="38">
        <v>3.5</v>
      </c>
      <c r="P1253" s="3" t="s">
        <v>11949</v>
      </c>
      <c r="Q1253" s="38">
        <v>5.9</v>
      </c>
      <c r="R1253" s="3" t="s">
        <v>11619</v>
      </c>
      <c r="S1253" s="38">
        <v>7.5</v>
      </c>
      <c r="T1253" s="3" t="s">
        <v>11619</v>
      </c>
      <c r="U1253" s="38">
        <v>3.4</v>
      </c>
      <c r="V1253" s="3" t="s">
        <v>11619</v>
      </c>
      <c r="W1253" s="38">
        <v>2.3</v>
      </c>
      <c r="X1253" s="3" t="s">
        <v>11619</v>
      </c>
      <c r="Y1253" s="38">
        <v>1</v>
      </c>
      <c r="Z1253" s="3" t="s">
        <v>11619</v>
      </c>
      <c r="AA1253" s="3">
        <v>6.9</v>
      </c>
      <c r="AB1253" s="3" t="s">
        <v>11619</v>
      </c>
      <c r="AC1253" s="3">
        <v>3.5</v>
      </c>
      <c r="AD1253" s="3" t="s">
        <v>11619</v>
      </c>
      <c r="AE1253" s="44" t="s">
        <v>12595</v>
      </c>
    </row>
    <row r="1254" customHeight="1" spans="1:31">
      <c r="A1254" s="26" t="s">
        <v>10137</v>
      </c>
      <c r="B1254" s="27" t="s">
        <v>447</v>
      </c>
      <c r="C1254" s="28" t="s">
        <v>3383</v>
      </c>
      <c r="D1254" s="27" t="s">
        <v>447</v>
      </c>
      <c r="E1254" s="28" cm="1">
        <f ca="1" t="array" ref="E1254">SUMPRODUCT(--ISNUMBER(SEARCH(MID(C1254,ROW(INDIRECT("1:"&amp;LEN(C1254))),1),全球排名!D1252)))</f>
        <v>21</v>
      </c>
      <c r="F1254" s="29" t="s">
        <v>12637</v>
      </c>
      <c r="G1254" s="29" t="s">
        <v>1867</v>
      </c>
      <c r="H1254" s="30" t="s">
        <v>10137</v>
      </c>
      <c r="I1254" s="30" t="s">
        <v>11587</v>
      </c>
      <c r="J1254" s="30" t="s">
        <v>10137</v>
      </c>
      <c r="K1254" s="30">
        <v>4</v>
      </c>
      <c r="L1254" s="30" t="s">
        <v>10137</v>
      </c>
      <c r="M1254" s="38">
        <v>8.5</v>
      </c>
      <c r="N1254" s="3" t="s">
        <v>11949</v>
      </c>
      <c r="O1254" s="38">
        <v>13.7</v>
      </c>
      <c r="P1254" s="3" t="s">
        <v>12040</v>
      </c>
      <c r="Q1254" s="38" t="s">
        <v>10137</v>
      </c>
      <c r="R1254" s="3" t="s">
        <v>10137</v>
      </c>
      <c r="S1254" s="38" t="s">
        <v>10137</v>
      </c>
      <c r="T1254" s="3" t="s">
        <v>10137</v>
      </c>
      <c r="U1254" s="38" t="s">
        <v>10137</v>
      </c>
      <c r="V1254" s="3" t="s">
        <v>10137</v>
      </c>
      <c r="W1254" s="38" t="s">
        <v>10137</v>
      </c>
      <c r="X1254" s="3" t="s">
        <v>10137</v>
      </c>
      <c r="Y1254" s="38">
        <v>1.2</v>
      </c>
      <c r="Z1254" s="3" t="s">
        <v>11619</v>
      </c>
      <c r="AA1254" s="3" t="s">
        <v>10137</v>
      </c>
      <c r="AB1254" s="3" t="s">
        <v>10137</v>
      </c>
      <c r="AC1254" s="3" t="s">
        <v>10137</v>
      </c>
      <c r="AD1254" s="3" t="s">
        <v>10137</v>
      </c>
      <c r="AE1254" s="44" t="s">
        <v>12595</v>
      </c>
    </row>
    <row r="1255" customHeight="1" spans="1:31">
      <c r="A1255" s="26" t="s">
        <v>447</v>
      </c>
      <c r="B1255" s="27" t="s">
        <v>447</v>
      </c>
      <c r="C1255" s="28" t="s">
        <v>1102</v>
      </c>
      <c r="D1255" s="27" t="s">
        <v>447</v>
      </c>
      <c r="E1255" s="28" cm="1">
        <f ca="1" t="array" ref="E1255">SUMPRODUCT(--ISNUMBER(SEARCH(MID(C1255,ROW(INDIRECT("1:"&amp;LEN(C1255))),1),全球排名!D1253)))</f>
        <v>8</v>
      </c>
      <c r="F1255" s="29" t="s">
        <v>7021</v>
      </c>
      <c r="G1255" s="29" t="s">
        <v>642</v>
      </c>
      <c r="H1255" s="30" t="s">
        <v>11567</v>
      </c>
      <c r="I1255" s="30" t="s">
        <v>7183</v>
      </c>
      <c r="J1255" s="30" t="s">
        <v>11568</v>
      </c>
      <c r="K1255" s="30">
        <v>3</v>
      </c>
      <c r="L1255" s="30" t="s">
        <v>11573</v>
      </c>
      <c r="M1255" s="38">
        <v>4.2</v>
      </c>
      <c r="N1255" s="3" t="s">
        <v>11949</v>
      </c>
      <c r="O1255" s="38">
        <v>1.5</v>
      </c>
      <c r="P1255" s="3" t="s">
        <v>11949</v>
      </c>
      <c r="Q1255" s="38">
        <v>7.6</v>
      </c>
      <c r="R1255" s="3" t="s">
        <v>11619</v>
      </c>
      <c r="S1255" s="38">
        <v>12.6</v>
      </c>
      <c r="T1255" s="3" t="s">
        <v>12270</v>
      </c>
      <c r="U1255" s="38" t="s">
        <v>10137</v>
      </c>
      <c r="V1255" s="3" t="s">
        <v>10137</v>
      </c>
      <c r="W1255" s="38">
        <v>3</v>
      </c>
      <c r="X1255" s="3" t="s">
        <v>11619</v>
      </c>
      <c r="Y1255" s="38">
        <v>1</v>
      </c>
      <c r="Z1255" s="3" t="s">
        <v>11619</v>
      </c>
      <c r="AA1255" s="3">
        <v>7.7</v>
      </c>
      <c r="AB1255" s="3" t="s">
        <v>11619</v>
      </c>
      <c r="AC1255" s="3">
        <v>1</v>
      </c>
      <c r="AD1255" s="3" t="s">
        <v>11619</v>
      </c>
      <c r="AE1255" s="44" t="s">
        <v>12595</v>
      </c>
    </row>
    <row r="1256" customHeight="1" spans="1:31">
      <c r="A1256" s="26" t="s">
        <v>493</v>
      </c>
      <c r="B1256" s="27" t="s">
        <v>447</v>
      </c>
      <c r="C1256" s="28" t="s">
        <v>1111</v>
      </c>
      <c r="D1256" s="27" t="s">
        <v>447</v>
      </c>
      <c r="E1256" s="28" cm="1">
        <f ca="1" t="array" ref="E1256">SUMPRODUCT(--ISNUMBER(SEARCH(MID(C1256,ROW(INDIRECT("1:"&amp;LEN(C1256))),1),全球排名!D1254)))</f>
        <v>23</v>
      </c>
      <c r="F1256" s="29" t="s">
        <v>11705</v>
      </c>
      <c r="G1256" s="29" t="s">
        <v>385</v>
      </c>
      <c r="H1256" s="30" t="s">
        <v>11567</v>
      </c>
      <c r="I1256" s="30" t="s">
        <v>11572</v>
      </c>
      <c r="J1256" s="30" t="s">
        <v>7220</v>
      </c>
      <c r="K1256" s="30">
        <v>4</v>
      </c>
      <c r="L1256" s="30" t="s">
        <v>11573</v>
      </c>
      <c r="M1256" s="38">
        <v>4.8</v>
      </c>
      <c r="N1256" s="3" t="s">
        <v>11949</v>
      </c>
      <c r="O1256" s="38">
        <v>2</v>
      </c>
      <c r="P1256" s="3" t="s">
        <v>11949</v>
      </c>
      <c r="Q1256" s="38">
        <v>25.3</v>
      </c>
      <c r="R1256" s="3" t="s">
        <v>12352</v>
      </c>
      <c r="S1256" s="38">
        <v>6.6</v>
      </c>
      <c r="T1256" s="3" t="s">
        <v>11619</v>
      </c>
      <c r="U1256" s="38">
        <v>3.8</v>
      </c>
      <c r="V1256" s="3" t="s">
        <v>11619</v>
      </c>
      <c r="W1256" s="38">
        <v>4.2</v>
      </c>
      <c r="X1256" s="3" t="s">
        <v>11619</v>
      </c>
      <c r="Y1256" s="38">
        <v>1.1</v>
      </c>
      <c r="Z1256" s="3" t="s">
        <v>11619</v>
      </c>
      <c r="AA1256" s="3">
        <v>5.2</v>
      </c>
      <c r="AB1256" s="3" t="s">
        <v>11619</v>
      </c>
      <c r="AC1256" s="3">
        <v>1.1</v>
      </c>
      <c r="AD1256" s="3" t="s">
        <v>11619</v>
      </c>
      <c r="AE1256" s="44" t="s">
        <v>12595</v>
      </c>
    </row>
    <row r="1257" customHeight="1" spans="1:31">
      <c r="A1257" s="26" t="s">
        <v>10137</v>
      </c>
      <c r="B1257" s="27" t="s">
        <v>447</v>
      </c>
      <c r="C1257" s="28" t="s">
        <v>12874</v>
      </c>
      <c r="D1257" s="27" t="s">
        <v>447</v>
      </c>
      <c r="E1257" s="28" cm="1">
        <f ca="1" t="array" ref="E1257">SUMPRODUCT(--ISNUMBER(SEARCH(MID(C1257,ROW(INDIRECT("1:"&amp;LEN(C1257))),1),全球排名!D1255)))</f>
        <v>18</v>
      </c>
      <c r="F1257" s="29" t="s">
        <v>12847</v>
      </c>
      <c r="G1257" s="29" t="s">
        <v>2037</v>
      </c>
      <c r="H1257" s="30" t="s">
        <v>11592</v>
      </c>
      <c r="I1257" s="30" t="s">
        <v>7183</v>
      </c>
      <c r="J1257" s="30" t="s">
        <v>7103</v>
      </c>
      <c r="K1257" s="30"/>
      <c r="L1257" s="30" t="s">
        <v>10137</v>
      </c>
      <c r="M1257" s="38">
        <v>7.1</v>
      </c>
      <c r="N1257" s="3" t="s">
        <v>11949</v>
      </c>
      <c r="O1257" s="38">
        <v>8</v>
      </c>
      <c r="P1257" s="3" t="s">
        <v>11949</v>
      </c>
      <c r="Q1257" s="38">
        <v>1.4</v>
      </c>
      <c r="R1257" s="3" t="s">
        <v>11619</v>
      </c>
      <c r="S1257" s="38">
        <v>1.3</v>
      </c>
      <c r="T1257" s="3" t="s">
        <v>11619</v>
      </c>
      <c r="U1257" s="38" t="s">
        <v>10137</v>
      </c>
      <c r="V1257" s="3" t="s">
        <v>10137</v>
      </c>
      <c r="W1257" s="38" t="s">
        <v>10137</v>
      </c>
      <c r="X1257" s="3" t="s">
        <v>10137</v>
      </c>
      <c r="Y1257" s="38">
        <v>1</v>
      </c>
      <c r="Z1257" s="3" t="s">
        <v>11619</v>
      </c>
      <c r="AA1257" s="3">
        <v>15.1</v>
      </c>
      <c r="AB1257" s="3" t="s">
        <v>12044</v>
      </c>
      <c r="AC1257" s="3" t="s">
        <v>10137</v>
      </c>
      <c r="AD1257" s="3" t="s">
        <v>10137</v>
      </c>
      <c r="AE1257" s="44" t="s">
        <v>12595</v>
      </c>
    </row>
    <row r="1258" customHeight="1" spans="1:31">
      <c r="A1258" s="26" t="s">
        <v>493</v>
      </c>
      <c r="B1258" s="27" t="s">
        <v>447</v>
      </c>
      <c r="C1258" s="28" t="s">
        <v>12875</v>
      </c>
      <c r="D1258" s="27" t="s">
        <v>447</v>
      </c>
      <c r="E1258" s="28" cm="1">
        <f ca="1" t="array" ref="E1258">SUMPRODUCT(--ISNUMBER(SEARCH(MID(C1258,ROW(INDIRECT("1:"&amp;LEN(C1258))),1),全球排名!D1256)))</f>
        <v>43</v>
      </c>
      <c r="F1258" s="29" t="s">
        <v>12633</v>
      </c>
      <c r="G1258" s="29" t="s">
        <v>1618</v>
      </c>
      <c r="H1258" s="30" t="s">
        <v>11567</v>
      </c>
      <c r="I1258" s="30" t="s">
        <v>11587</v>
      </c>
      <c r="J1258" s="30" t="s">
        <v>11568</v>
      </c>
      <c r="K1258" s="30">
        <v>4</v>
      </c>
      <c r="L1258" s="30" t="s">
        <v>11573</v>
      </c>
      <c r="M1258" s="38">
        <v>3.7</v>
      </c>
      <c r="N1258" s="3" t="s">
        <v>11949</v>
      </c>
      <c r="O1258" s="38">
        <v>13.1</v>
      </c>
      <c r="P1258" s="3" t="s">
        <v>11949</v>
      </c>
      <c r="Q1258" s="38">
        <v>26</v>
      </c>
      <c r="R1258" s="3" t="s">
        <v>12144</v>
      </c>
      <c r="S1258" s="38">
        <v>1.5</v>
      </c>
      <c r="T1258" s="3" t="s">
        <v>11619</v>
      </c>
      <c r="U1258" s="38">
        <v>1.4</v>
      </c>
      <c r="V1258" s="3" t="s">
        <v>11619</v>
      </c>
      <c r="W1258" s="38">
        <v>10.9</v>
      </c>
      <c r="X1258" s="3" t="s">
        <v>12081</v>
      </c>
      <c r="Y1258" s="38">
        <v>1</v>
      </c>
      <c r="Z1258" s="3" t="s">
        <v>11619</v>
      </c>
      <c r="AA1258" s="3">
        <v>10.5</v>
      </c>
      <c r="AB1258" s="3" t="s">
        <v>11619</v>
      </c>
      <c r="AC1258" s="3">
        <v>2.1</v>
      </c>
      <c r="AD1258" s="3" t="s">
        <v>11619</v>
      </c>
      <c r="AE1258" s="44" t="s">
        <v>12595</v>
      </c>
    </row>
    <row r="1259" customHeight="1" spans="1:31">
      <c r="A1259" s="26" t="s">
        <v>10137</v>
      </c>
      <c r="B1259" s="27" t="s">
        <v>447</v>
      </c>
      <c r="C1259" s="28" t="s">
        <v>12876</v>
      </c>
      <c r="D1259" s="27" t="s">
        <v>447</v>
      </c>
      <c r="E1259" s="28" cm="1">
        <f ca="1" t="array" ref="E1259">SUMPRODUCT(--ISNUMBER(SEARCH(MID(C1259,ROW(INDIRECT("1:"&amp;LEN(C1259))),1),全球排名!D1257)))</f>
        <v>39</v>
      </c>
      <c r="F1259" s="29" t="s">
        <v>12637</v>
      </c>
      <c r="G1259" s="29" t="s">
        <v>1867</v>
      </c>
      <c r="H1259" s="30" t="s">
        <v>11567</v>
      </c>
      <c r="I1259" s="30" t="s">
        <v>11587</v>
      </c>
      <c r="J1259" s="30" t="s">
        <v>11568</v>
      </c>
      <c r="K1259" s="30">
        <v>3</v>
      </c>
      <c r="L1259" s="30" t="s">
        <v>11573</v>
      </c>
      <c r="M1259" s="38">
        <v>5.9</v>
      </c>
      <c r="N1259" s="3" t="s">
        <v>11949</v>
      </c>
      <c r="O1259" s="38">
        <v>11.4</v>
      </c>
      <c r="P1259" s="3" t="s">
        <v>11949</v>
      </c>
      <c r="Q1259" s="38">
        <v>11.2</v>
      </c>
      <c r="R1259" s="3" t="s">
        <v>11619</v>
      </c>
      <c r="S1259" s="38">
        <v>4.8</v>
      </c>
      <c r="T1259" s="3" t="s">
        <v>11619</v>
      </c>
      <c r="U1259" s="38" t="s">
        <v>10137</v>
      </c>
      <c r="V1259" s="3" t="s">
        <v>10137</v>
      </c>
      <c r="W1259" s="38" t="s">
        <v>10137</v>
      </c>
      <c r="X1259" s="3" t="s">
        <v>10137</v>
      </c>
      <c r="Y1259" s="38">
        <v>1</v>
      </c>
      <c r="Z1259" s="3" t="s">
        <v>11619</v>
      </c>
      <c r="AA1259" s="3">
        <v>8.3</v>
      </c>
      <c r="AB1259" s="3" t="s">
        <v>11619</v>
      </c>
      <c r="AC1259" s="3">
        <v>1</v>
      </c>
      <c r="AD1259" s="3" t="s">
        <v>11619</v>
      </c>
      <c r="AE1259" s="44" t="s">
        <v>12595</v>
      </c>
    </row>
    <row r="1260" customHeight="1" spans="1:31">
      <c r="A1260" s="26" t="s">
        <v>447</v>
      </c>
      <c r="B1260" s="27" t="s">
        <v>447</v>
      </c>
      <c r="C1260" s="28" t="s">
        <v>3284</v>
      </c>
      <c r="D1260" s="27" t="s">
        <v>447</v>
      </c>
      <c r="E1260" s="28" cm="1">
        <f ca="1" t="array" ref="E1260">SUMPRODUCT(--ISNUMBER(SEARCH(MID(C1260,ROW(INDIRECT("1:"&amp;LEN(C1260))),1),全球排名!D1258)))</f>
        <v>30</v>
      </c>
      <c r="F1260" s="29" t="s">
        <v>11663</v>
      </c>
      <c r="G1260" s="29" t="s">
        <v>106</v>
      </c>
      <c r="H1260" s="30" t="s">
        <v>11592</v>
      </c>
      <c r="I1260" s="30" t="s">
        <v>11572</v>
      </c>
      <c r="J1260" s="30" t="s">
        <v>7220</v>
      </c>
      <c r="K1260" s="30">
        <v>4</v>
      </c>
      <c r="L1260" s="30" t="s">
        <v>12288</v>
      </c>
      <c r="M1260" s="38">
        <v>5.3</v>
      </c>
      <c r="N1260" s="3" t="s">
        <v>11949</v>
      </c>
      <c r="O1260" s="38">
        <v>4.6</v>
      </c>
      <c r="P1260" s="3" t="s">
        <v>11949</v>
      </c>
      <c r="Q1260" s="38">
        <v>10.6</v>
      </c>
      <c r="R1260" s="3" t="s">
        <v>11619</v>
      </c>
      <c r="S1260" s="38">
        <v>4.5</v>
      </c>
      <c r="T1260" s="3" t="s">
        <v>11619</v>
      </c>
      <c r="U1260" s="38">
        <v>16.4</v>
      </c>
      <c r="V1260" s="3" t="s">
        <v>11989</v>
      </c>
      <c r="W1260" s="38">
        <v>2.1</v>
      </c>
      <c r="X1260" s="3" t="s">
        <v>11619</v>
      </c>
      <c r="Y1260" s="38">
        <v>1.2</v>
      </c>
      <c r="Z1260" s="3" t="s">
        <v>11619</v>
      </c>
      <c r="AA1260" s="3">
        <v>7.8</v>
      </c>
      <c r="AB1260" s="3" t="s">
        <v>11619</v>
      </c>
      <c r="AC1260" s="3">
        <v>1.1</v>
      </c>
      <c r="AD1260" s="3" t="s">
        <v>11619</v>
      </c>
      <c r="AE1260" s="44" t="s">
        <v>12595</v>
      </c>
    </row>
    <row r="1261" customHeight="1" spans="1:31">
      <c r="A1261" s="26" t="s">
        <v>447</v>
      </c>
      <c r="B1261" s="27" t="s">
        <v>447</v>
      </c>
      <c r="C1261" s="28" t="s">
        <v>12877</v>
      </c>
      <c r="D1261" s="27" t="s">
        <v>447</v>
      </c>
      <c r="E1261" s="28" cm="1">
        <f ca="1" t="array" ref="E1261">SUMPRODUCT(--ISNUMBER(SEARCH(MID(C1261,ROW(INDIRECT("1:"&amp;LEN(C1261))),1),全球排名!D1259)))</f>
        <v>32</v>
      </c>
      <c r="F1261" s="29" t="s">
        <v>12168</v>
      </c>
      <c r="G1261" s="29" t="s">
        <v>497</v>
      </c>
      <c r="H1261" s="30" t="s">
        <v>11571</v>
      </c>
      <c r="I1261" s="30" t="s">
        <v>11587</v>
      </c>
      <c r="J1261" s="30" t="s">
        <v>11568</v>
      </c>
      <c r="K1261" s="30">
        <v>4</v>
      </c>
      <c r="L1261" s="30" t="s">
        <v>11573</v>
      </c>
      <c r="M1261" s="38">
        <v>8.1</v>
      </c>
      <c r="N1261" s="3" t="s">
        <v>11949</v>
      </c>
      <c r="O1261" s="38">
        <v>7.4</v>
      </c>
      <c r="P1261" s="3" t="s">
        <v>11949</v>
      </c>
      <c r="Q1261" s="38">
        <v>4.8</v>
      </c>
      <c r="R1261" s="3" t="s">
        <v>11619</v>
      </c>
      <c r="S1261" s="38">
        <v>3.1</v>
      </c>
      <c r="T1261" s="3" t="s">
        <v>11619</v>
      </c>
      <c r="U1261" s="38">
        <v>15.7</v>
      </c>
      <c r="V1261" s="3" t="s">
        <v>11603</v>
      </c>
      <c r="W1261" s="38">
        <v>1.6</v>
      </c>
      <c r="X1261" s="3" t="s">
        <v>11619</v>
      </c>
      <c r="Y1261" s="38">
        <v>1.1</v>
      </c>
      <c r="Z1261" s="3" t="s">
        <v>11619</v>
      </c>
      <c r="AA1261" s="3">
        <v>9.5</v>
      </c>
      <c r="AB1261" s="3" t="s">
        <v>11619</v>
      </c>
      <c r="AC1261" s="3">
        <v>1.3</v>
      </c>
      <c r="AD1261" s="3" t="s">
        <v>11619</v>
      </c>
      <c r="AE1261" s="44" t="s">
        <v>12595</v>
      </c>
    </row>
    <row r="1262" customHeight="1" spans="1:31">
      <c r="A1262" s="26" t="s">
        <v>10137</v>
      </c>
      <c r="B1262" s="27" t="s">
        <v>447</v>
      </c>
      <c r="C1262" s="28" t="s">
        <v>1183</v>
      </c>
      <c r="D1262" s="27" t="s">
        <v>447</v>
      </c>
      <c r="E1262" s="28" cm="1">
        <f ca="1" t="array" ref="E1262">SUMPRODUCT(--ISNUMBER(SEARCH(MID(C1262,ROW(INDIRECT("1:"&amp;LEN(C1262))),1),全球排名!D1260)))</f>
        <v>43</v>
      </c>
      <c r="F1262" s="29" t="s">
        <v>12168</v>
      </c>
      <c r="G1262" s="29" t="s">
        <v>497</v>
      </c>
      <c r="H1262" s="30" t="s">
        <v>11571</v>
      </c>
      <c r="I1262" s="30" t="s">
        <v>11587</v>
      </c>
      <c r="J1262" s="30" t="s">
        <v>11568</v>
      </c>
      <c r="K1262" s="30">
        <v>3</v>
      </c>
      <c r="L1262" s="30" t="s">
        <v>11573</v>
      </c>
      <c r="M1262" s="38">
        <v>8.1</v>
      </c>
      <c r="N1262" s="3" t="s">
        <v>11949</v>
      </c>
      <c r="O1262" s="38">
        <v>5.8</v>
      </c>
      <c r="P1262" s="3" t="s">
        <v>11949</v>
      </c>
      <c r="Q1262" s="38">
        <v>3.7</v>
      </c>
      <c r="R1262" s="3" t="s">
        <v>11619</v>
      </c>
      <c r="S1262" s="38">
        <v>3</v>
      </c>
      <c r="T1262" s="3" t="s">
        <v>11619</v>
      </c>
      <c r="U1262" s="38">
        <v>3.4</v>
      </c>
      <c r="V1262" s="3" t="s">
        <v>11619</v>
      </c>
      <c r="W1262" s="38">
        <v>1.1</v>
      </c>
      <c r="X1262" s="3" t="s">
        <v>11619</v>
      </c>
      <c r="Y1262" s="38">
        <v>1.1</v>
      </c>
      <c r="Z1262" s="3" t="s">
        <v>11619</v>
      </c>
      <c r="AA1262" s="3">
        <v>8.3</v>
      </c>
      <c r="AB1262" s="3" t="s">
        <v>11619</v>
      </c>
      <c r="AC1262" s="3">
        <v>1.1</v>
      </c>
      <c r="AD1262" s="3" t="s">
        <v>11619</v>
      </c>
      <c r="AE1262" s="44" t="s">
        <v>12595</v>
      </c>
    </row>
    <row r="1263" customHeight="1" spans="1:31">
      <c r="A1263" s="26" t="s">
        <v>10137</v>
      </c>
      <c r="B1263" s="27" t="s">
        <v>447</v>
      </c>
      <c r="C1263" s="28" t="s">
        <v>12878</v>
      </c>
      <c r="D1263" s="27" t="s">
        <v>447</v>
      </c>
      <c r="E1263" s="28" cm="1">
        <f ca="1" t="array" ref="E1263">SUMPRODUCT(--ISNUMBER(SEARCH(MID(C1263,ROW(INDIRECT("1:"&amp;LEN(C1263))),1),全球排名!D1261)))</f>
        <v>29</v>
      </c>
      <c r="F1263" s="29" t="s">
        <v>12205</v>
      </c>
      <c r="G1263" s="29" t="s">
        <v>657</v>
      </c>
      <c r="H1263" s="30" t="s">
        <v>11567</v>
      </c>
      <c r="I1263" s="30" t="s">
        <v>11587</v>
      </c>
      <c r="J1263" s="30" t="s">
        <v>7103</v>
      </c>
      <c r="K1263" s="30">
        <v>4</v>
      </c>
      <c r="L1263" s="30" t="s">
        <v>11573</v>
      </c>
      <c r="M1263" s="38">
        <v>5.9</v>
      </c>
      <c r="N1263" s="3" t="s">
        <v>11949</v>
      </c>
      <c r="O1263" s="38">
        <v>6.3</v>
      </c>
      <c r="P1263" s="3" t="s">
        <v>11949</v>
      </c>
      <c r="Q1263" s="38">
        <v>5.1</v>
      </c>
      <c r="R1263" s="3" t="s">
        <v>11619</v>
      </c>
      <c r="S1263" s="38">
        <v>1</v>
      </c>
      <c r="T1263" s="3" t="s">
        <v>11619</v>
      </c>
      <c r="U1263" s="38">
        <v>2.6</v>
      </c>
      <c r="V1263" s="3" t="s">
        <v>11619</v>
      </c>
      <c r="W1263" s="38">
        <v>1.2</v>
      </c>
      <c r="X1263" s="3" t="s">
        <v>11619</v>
      </c>
      <c r="Y1263" s="38">
        <v>1</v>
      </c>
      <c r="Z1263" s="3" t="s">
        <v>11619</v>
      </c>
      <c r="AA1263" s="3">
        <v>12.4</v>
      </c>
      <c r="AB1263" s="3" t="s">
        <v>11619</v>
      </c>
      <c r="AC1263" s="3">
        <v>1.3</v>
      </c>
      <c r="AD1263" s="3" t="s">
        <v>11619</v>
      </c>
      <c r="AE1263" s="44" t="s">
        <v>12595</v>
      </c>
    </row>
    <row r="1264" customHeight="1" spans="1:31">
      <c r="A1264" s="26" t="s">
        <v>447</v>
      </c>
      <c r="B1264" s="27" t="s">
        <v>447</v>
      </c>
      <c r="C1264" s="28" t="s">
        <v>505</v>
      </c>
      <c r="D1264" s="27" t="s">
        <v>447</v>
      </c>
      <c r="E1264" s="28" cm="1">
        <f ca="1" t="array" ref="E1264">SUMPRODUCT(--ISNUMBER(SEARCH(MID(C1264,ROW(INDIRECT("1:"&amp;LEN(C1264))),1),全球排名!D1262)))</f>
        <v>21</v>
      </c>
      <c r="F1264" s="29" t="s">
        <v>11663</v>
      </c>
      <c r="G1264" s="29" t="s">
        <v>106</v>
      </c>
      <c r="H1264" s="30" t="s">
        <v>11571</v>
      </c>
      <c r="I1264" s="30" t="s">
        <v>7183</v>
      </c>
      <c r="J1264" s="30" t="s">
        <v>7220</v>
      </c>
      <c r="K1264" s="30">
        <v>4</v>
      </c>
      <c r="L1264" s="30" t="s">
        <v>11569</v>
      </c>
      <c r="M1264" s="38">
        <v>4.2</v>
      </c>
      <c r="N1264" s="3" t="s">
        <v>11949</v>
      </c>
      <c r="O1264" s="38">
        <v>6.4</v>
      </c>
      <c r="P1264" s="3" t="s">
        <v>11949</v>
      </c>
      <c r="Q1264" s="38">
        <v>4.5</v>
      </c>
      <c r="R1264" s="3" t="s">
        <v>11619</v>
      </c>
      <c r="S1264" s="38">
        <v>2.5</v>
      </c>
      <c r="T1264" s="3" t="s">
        <v>11619</v>
      </c>
      <c r="U1264" s="38">
        <v>24.4</v>
      </c>
      <c r="V1264" s="3" t="s">
        <v>11924</v>
      </c>
      <c r="W1264" s="38">
        <v>3.9</v>
      </c>
      <c r="X1264" s="3" t="s">
        <v>11619</v>
      </c>
      <c r="Y1264" s="38">
        <v>1</v>
      </c>
      <c r="Z1264" s="3" t="s">
        <v>11619</v>
      </c>
      <c r="AA1264" s="3">
        <v>10.6</v>
      </c>
      <c r="AB1264" s="3" t="s">
        <v>11619</v>
      </c>
      <c r="AC1264" s="3">
        <v>1</v>
      </c>
      <c r="AD1264" s="3" t="s">
        <v>11619</v>
      </c>
      <c r="AE1264" s="44" t="s">
        <v>12595</v>
      </c>
    </row>
    <row r="1265" customHeight="1" spans="1:31">
      <c r="A1265" s="26" t="s">
        <v>10137</v>
      </c>
      <c r="B1265" s="27" t="s">
        <v>447</v>
      </c>
      <c r="C1265" s="28" t="s">
        <v>12879</v>
      </c>
      <c r="D1265" s="27" t="s">
        <v>447</v>
      </c>
      <c r="E1265" s="28" cm="1">
        <f ca="1" t="array" ref="E1265">SUMPRODUCT(--ISNUMBER(SEARCH(MID(C1265,ROW(INDIRECT("1:"&amp;LEN(C1265))),1),全球排名!D1263)))</f>
        <v>28</v>
      </c>
      <c r="F1265" s="29" t="s">
        <v>12205</v>
      </c>
      <c r="G1265" s="29" t="s">
        <v>657</v>
      </c>
      <c r="H1265" s="30" t="s">
        <v>11571</v>
      </c>
      <c r="I1265" s="30" t="s">
        <v>7183</v>
      </c>
      <c r="J1265" s="30" t="s">
        <v>7103</v>
      </c>
      <c r="K1265" s="30">
        <v>1</v>
      </c>
      <c r="L1265" s="30" t="s">
        <v>11573</v>
      </c>
      <c r="M1265" s="38">
        <v>6.6</v>
      </c>
      <c r="N1265" s="3" t="s">
        <v>11949</v>
      </c>
      <c r="O1265" s="38">
        <v>2.6</v>
      </c>
      <c r="P1265" s="3" t="s">
        <v>11949</v>
      </c>
      <c r="Q1265" s="38">
        <v>10.8</v>
      </c>
      <c r="R1265" s="3" t="s">
        <v>11619</v>
      </c>
      <c r="S1265" s="38">
        <v>1</v>
      </c>
      <c r="T1265" s="3" t="s">
        <v>11619</v>
      </c>
      <c r="U1265" s="38" t="s">
        <v>10137</v>
      </c>
      <c r="V1265" s="3" t="s">
        <v>10137</v>
      </c>
      <c r="W1265" s="38">
        <v>20.5</v>
      </c>
      <c r="X1265" s="3" t="s">
        <v>11853</v>
      </c>
      <c r="Y1265" s="38">
        <v>1</v>
      </c>
      <c r="Z1265" s="3" t="s">
        <v>11619</v>
      </c>
      <c r="AA1265" s="3">
        <v>9.9</v>
      </c>
      <c r="AB1265" s="3" t="s">
        <v>11619</v>
      </c>
      <c r="AC1265" s="3">
        <v>1</v>
      </c>
      <c r="AD1265" s="3" t="s">
        <v>11619</v>
      </c>
      <c r="AE1265" s="44" t="s">
        <v>12595</v>
      </c>
    </row>
    <row r="1266" customHeight="1" spans="1:31">
      <c r="A1266" s="26" t="s">
        <v>447</v>
      </c>
      <c r="B1266" s="27" t="s">
        <v>447</v>
      </c>
      <c r="C1266" s="28" t="s">
        <v>1265</v>
      </c>
      <c r="D1266" s="27" t="s">
        <v>447</v>
      </c>
      <c r="E1266" s="28" cm="1">
        <f ca="1" t="array" ref="E1266">SUMPRODUCT(--ISNUMBER(SEARCH(MID(C1266,ROW(INDIRECT("1:"&amp;LEN(C1266))),1),全球排名!D1264)))</f>
        <v>14</v>
      </c>
      <c r="F1266" s="29" t="s">
        <v>12370</v>
      </c>
      <c r="G1266" s="29" t="s">
        <v>464</v>
      </c>
      <c r="H1266" s="30" t="s">
        <v>11592</v>
      </c>
      <c r="I1266" s="30" t="s">
        <v>11587</v>
      </c>
      <c r="J1266" s="30" t="s">
        <v>11568</v>
      </c>
      <c r="K1266" s="30">
        <v>5</v>
      </c>
      <c r="L1266" s="30" t="s">
        <v>11573</v>
      </c>
      <c r="M1266" s="38">
        <v>6.8</v>
      </c>
      <c r="N1266" s="3" t="s">
        <v>11949</v>
      </c>
      <c r="O1266" s="38">
        <v>8.3</v>
      </c>
      <c r="P1266" s="3" t="s">
        <v>11949</v>
      </c>
      <c r="Q1266" s="38">
        <v>5</v>
      </c>
      <c r="R1266" s="3" t="s">
        <v>11619</v>
      </c>
      <c r="S1266" s="38">
        <v>2.3</v>
      </c>
      <c r="T1266" s="3" t="s">
        <v>11619</v>
      </c>
      <c r="U1266" s="38">
        <v>3</v>
      </c>
      <c r="V1266" s="3" t="s">
        <v>11619</v>
      </c>
      <c r="W1266" s="38">
        <v>3.6</v>
      </c>
      <c r="X1266" s="3" t="s">
        <v>11619</v>
      </c>
      <c r="Y1266" s="38">
        <v>2.1</v>
      </c>
      <c r="Z1266" s="3" t="s">
        <v>11619</v>
      </c>
      <c r="AA1266" s="3">
        <v>15.4</v>
      </c>
      <c r="AB1266" s="3" t="s">
        <v>11834</v>
      </c>
      <c r="AC1266" s="3">
        <v>6.1</v>
      </c>
      <c r="AD1266" s="3" t="s">
        <v>11619</v>
      </c>
      <c r="AE1266" s="44" t="s">
        <v>12595</v>
      </c>
    </row>
    <row r="1267" customHeight="1" spans="1:31">
      <c r="A1267" s="26" t="s">
        <v>493</v>
      </c>
      <c r="B1267" s="27" t="s">
        <v>447</v>
      </c>
      <c r="C1267" s="28" t="s">
        <v>1267</v>
      </c>
      <c r="D1267" s="27" t="s">
        <v>447</v>
      </c>
      <c r="E1267" s="28" cm="1">
        <f ca="1" t="array" ref="E1267">SUMPRODUCT(--ISNUMBER(SEARCH(MID(C1267,ROW(INDIRECT("1:"&amp;LEN(C1267))),1),全球排名!D1265)))</f>
        <v>18</v>
      </c>
      <c r="F1267" s="29" t="s">
        <v>11566</v>
      </c>
      <c r="G1267" s="29" t="s">
        <v>40</v>
      </c>
      <c r="H1267" s="30" t="s">
        <v>11567</v>
      </c>
      <c r="I1267" s="30" t="s">
        <v>7183</v>
      </c>
      <c r="J1267" s="30" t="s">
        <v>11568</v>
      </c>
      <c r="K1267" s="30">
        <v>5</v>
      </c>
      <c r="L1267" s="30" t="s">
        <v>11569</v>
      </c>
      <c r="M1267" s="38">
        <v>3.4</v>
      </c>
      <c r="N1267" s="3" t="s">
        <v>11949</v>
      </c>
      <c r="O1267" s="38">
        <v>3.8</v>
      </c>
      <c r="P1267" s="3" t="s">
        <v>11949</v>
      </c>
      <c r="Q1267" s="38">
        <v>23.7</v>
      </c>
      <c r="R1267" s="3" t="s">
        <v>11787</v>
      </c>
      <c r="S1267" s="38">
        <v>9.3</v>
      </c>
      <c r="T1267" s="3" t="s">
        <v>11619</v>
      </c>
      <c r="U1267" s="38">
        <v>6.8</v>
      </c>
      <c r="V1267" s="3" t="s">
        <v>11619</v>
      </c>
      <c r="W1267" s="38">
        <v>2.7</v>
      </c>
      <c r="X1267" s="3" t="s">
        <v>11619</v>
      </c>
      <c r="Y1267" s="38">
        <v>1.5</v>
      </c>
      <c r="Z1267" s="3" t="s">
        <v>11619</v>
      </c>
      <c r="AA1267" s="3">
        <v>13.2</v>
      </c>
      <c r="AB1267" s="3" t="s">
        <v>12112</v>
      </c>
      <c r="AC1267" s="3">
        <v>1.1</v>
      </c>
      <c r="AD1267" s="3" t="s">
        <v>11619</v>
      </c>
      <c r="AE1267" s="44" t="s">
        <v>12595</v>
      </c>
    </row>
    <row r="1268" customHeight="1" spans="1:31">
      <c r="A1268" s="26" t="s">
        <v>493</v>
      </c>
      <c r="B1268" s="27" t="s">
        <v>447</v>
      </c>
      <c r="C1268" s="28" t="s">
        <v>10894</v>
      </c>
      <c r="D1268" s="27" t="s">
        <v>447</v>
      </c>
      <c r="E1268" s="28" cm="1">
        <f ca="1" t="array" ref="E1268">SUMPRODUCT(--ISNUMBER(SEARCH(MID(C1268,ROW(INDIRECT("1:"&amp;LEN(C1268))),1),全球排名!D1266)))</f>
        <v>31</v>
      </c>
      <c r="F1268" s="29" t="s">
        <v>11863</v>
      </c>
      <c r="G1268" s="29" t="s">
        <v>373</v>
      </c>
      <c r="H1268" s="30" t="s">
        <v>11567</v>
      </c>
      <c r="I1268" s="30" t="s">
        <v>11587</v>
      </c>
      <c r="J1268" s="30" t="s">
        <v>11568</v>
      </c>
      <c r="K1268" s="30">
        <v>5</v>
      </c>
      <c r="L1268" s="30" t="s">
        <v>11573</v>
      </c>
      <c r="M1268" s="38">
        <v>4.9</v>
      </c>
      <c r="N1268" s="3" t="s">
        <v>11949</v>
      </c>
      <c r="O1268" s="38">
        <v>3.9</v>
      </c>
      <c r="P1268" s="3" t="s">
        <v>11949</v>
      </c>
      <c r="Q1268" s="38">
        <v>30.5</v>
      </c>
      <c r="R1268" s="3" t="s">
        <v>12483</v>
      </c>
      <c r="S1268" s="38">
        <v>2.7</v>
      </c>
      <c r="T1268" s="3" t="s">
        <v>11619</v>
      </c>
      <c r="U1268" s="38">
        <v>1.1</v>
      </c>
      <c r="V1268" s="3" t="s">
        <v>11619</v>
      </c>
      <c r="W1268" s="38">
        <v>5.7</v>
      </c>
      <c r="X1268" s="3" t="s">
        <v>11619</v>
      </c>
      <c r="Y1268" s="38">
        <v>1</v>
      </c>
      <c r="Z1268" s="3" t="s">
        <v>11619</v>
      </c>
      <c r="AA1268" s="3">
        <v>7.2</v>
      </c>
      <c r="AB1268" s="3" t="s">
        <v>11619</v>
      </c>
      <c r="AC1268" s="3">
        <v>1</v>
      </c>
      <c r="AD1268" s="3" t="s">
        <v>11619</v>
      </c>
      <c r="AE1268" s="44" t="s">
        <v>12595</v>
      </c>
    </row>
    <row r="1269" customHeight="1" spans="1:31">
      <c r="A1269" s="26" t="s">
        <v>447</v>
      </c>
      <c r="B1269" s="27" t="s">
        <v>447</v>
      </c>
      <c r="C1269" s="28" t="s">
        <v>12880</v>
      </c>
      <c r="D1269" s="27" t="s">
        <v>447</v>
      </c>
      <c r="E1269" s="28" cm="1">
        <f ca="1" t="array" ref="E1269">SUMPRODUCT(--ISNUMBER(SEARCH(MID(C1269,ROW(INDIRECT("1:"&amp;LEN(C1269))),1),全球排名!D1267)))</f>
        <v>14</v>
      </c>
      <c r="F1269" s="29" t="s">
        <v>11566</v>
      </c>
      <c r="G1269" s="29" t="s">
        <v>40</v>
      </c>
      <c r="H1269" s="30" t="s">
        <v>11571</v>
      </c>
      <c r="I1269" s="30" t="s">
        <v>7183</v>
      </c>
      <c r="J1269" s="30" t="s">
        <v>7220</v>
      </c>
      <c r="K1269" s="30">
        <v>5</v>
      </c>
      <c r="L1269" s="30" t="s">
        <v>11573</v>
      </c>
      <c r="M1269" s="38">
        <v>4.2</v>
      </c>
      <c r="N1269" s="3" t="s">
        <v>11949</v>
      </c>
      <c r="O1269" s="38">
        <v>4.7</v>
      </c>
      <c r="P1269" s="3" t="s">
        <v>11949</v>
      </c>
      <c r="Q1269" s="38">
        <v>6.5</v>
      </c>
      <c r="R1269" s="3" t="s">
        <v>11619</v>
      </c>
      <c r="S1269" s="38">
        <v>8.7</v>
      </c>
      <c r="T1269" s="3" t="s">
        <v>11619</v>
      </c>
      <c r="U1269" s="38">
        <v>6.5</v>
      </c>
      <c r="V1269" s="3" t="s">
        <v>11619</v>
      </c>
      <c r="W1269" s="38">
        <v>6.6</v>
      </c>
      <c r="X1269" s="3" t="s">
        <v>11619</v>
      </c>
      <c r="Y1269" s="38">
        <v>1.2</v>
      </c>
      <c r="Z1269" s="3" t="s">
        <v>11619</v>
      </c>
      <c r="AA1269" s="3">
        <v>23</v>
      </c>
      <c r="AB1269" s="3" t="s">
        <v>11731</v>
      </c>
      <c r="AC1269" s="3">
        <v>4.1</v>
      </c>
      <c r="AD1269" s="3" t="s">
        <v>11619</v>
      </c>
      <c r="AE1269" s="44" t="s">
        <v>12595</v>
      </c>
    </row>
    <row r="1270" customHeight="1" spans="1:31">
      <c r="A1270" s="26" t="s">
        <v>447</v>
      </c>
      <c r="B1270" s="27" t="s">
        <v>447</v>
      </c>
      <c r="C1270" s="28" t="s">
        <v>11288</v>
      </c>
      <c r="D1270" s="27" t="s">
        <v>447</v>
      </c>
      <c r="E1270" s="28" cm="1">
        <f ca="1" t="array" ref="E1270">SUMPRODUCT(--ISNUMBER(SEARCH(MID(C1270,ROW(INDIRECT("1:"&amp;LEN(C1270))),1),全球排名!D1268)))</f>
        <v>30</v>
      </c>
      <c r="F1270" s="29" t="s">
        <v>11863</v>
      </c>
      <c r="G1270" s="29" t="s">
        <v>373</v>
      </c>
      <c r="H1270" s="30" t="s">
        <v>11571</v>
      </c>
      <c r="I1270" s="30" t="s">
        <v>11587</v>
      </c>
      <c r="J1270" s="30" t="s">
        <v>7220</v>
      </c>
      <c r="K1270" s="30">
        <v>5</v>
      </c>
      <c r="L1270" s="30" t="s">
        <v>11573</v>
      </c>
      <c r="M1270" s="38">
        <v>8.3</v>
      </c>
      <c r="N1270" s="3" t="s">
        <v>11949</v>
      </c>
      <c r="O1270" s="38">
        <v>2.7</v>
      </c>
      <c r="P1270" s="3" t="s">
        <v>11949</v>
      </c>
      <c r="Q1270" s="38">
        <v>7.6</v>
      </c>
      <c r="R1270" s="3" t="s">
        <v>11619</v>
      </c>
      <c r="S1270" s="38">
        <v>1.4</v>
      </c>
      <c r="T1270" s="3" t="s">
        <v>11619</v>
      </c>
      <c r="U1270" s="38">
        <v>1.2</v>
      </c>
      <c r="V1270" s="3" t="s">
        <v>11619</v>
      </c>
      <c r="W1270" s="38">
        <v>25.9</v>
      </c>
      <c r="X1270" s="3" t="s">
        <v>1125</v>
      </c>
      <c r="Y1270" s="38">
        <v>1</v>
      </c>
      <c r="Z1270" s="3" t="s">
        <v>11619</v>
      </c>
      <c r="AA1270" s="3">
        <v>7.1</v>
      </c>
      <c r="AB1270" s="3" t="s">
        <v>11619</v>
      </c>
      <c r="AC1270" s="3">
        <v>1</v>
      </c>
      <c r="AD1270" s="3" t="s">
        <v>11619</v>
      </c>
      <c r="AE1270" s="44" t="s">
        <v>12595</v>
      </c>
    </row>
    <row r="1271" customHeight="1" spans="1:31">
      <c r="A1271" s="26" t="s">
        <v>493</v>
      </c>
      <c r="B1271" s="27" t="s">
        <v>447</v>
      </c>
      <c r="C1271" s="28" t="s">
        <v>12881</v>
      </c>
      <c r="D1271" s="27" t="s">
        <v>447</v>
      </c>
      <c r="E1271" s="28" cm="1">
        <f ca="1" t="array" ref="E1271">SUMPRODUCT(--ISNUMBER(SEARCH(MID(C1271,ROW(INDIRECT("1:"&amp;LEN(C1271))),1),全球排名!D1269)))</f>
        <v>29</v>
      </c>
      <c r="F1271" s="29" t="s">
        <v>11663</v>
      </c>
      <c r="G1271" s="29" t="s">
        <v>106</v>
      </c>
      <c r="H1271" s="30" t="s">
        <v>11567</v>
      </c>
      <c r="I1271" s="30" t="s">
        <v>11720</v>
      </c>
      <c r="J1271" s="30" t="s">
        <v>10137</v>
      </c>
      <c r="K1271" s="30">
        <v>2</v>
      </c>
      <c r="L1271" s="30" t="s">
        <v>11573</v>
      </c>
      <c r="M1271" s="38">
        <v>5.9</v>
      </c>
      <c r="N1271" s="3" t="s">
        <v>11949</v>
      </c>
      <c r="O1271" s="38">
        <v>2.3</v>
      </c>
      <c r="P1271" s="3" t="s">
        <v>11949</v>
      </c>
      <c r="Q1271" s="38">
        <v>6.8</v>
      </c>
      <c r="R1271" s="3" t="s">
        <v>11619</v>
      </c>
      <c r="S1271" s="38">
        <v>15.3</v>
      </c>
      <c r="T1271" s="3" t="s">
        <v>12521</v>
      </c>
      <c r="U1271" s="38">
        <v>5.5</v>
      </c>
      <c r="V1271" s="3" t="s">
        <v>11619</v>
      </c>
      <c r="W1271" s="38">
        <v>4.5</v>
      </c>
      <c r="X1271" s="3" t="s">
        <v>11619</v>
      </c>
      <c r="Y1271" s="38">
        <v>1.2</v>
      </c>
      <c r="Z1271" s="3" t="s">
        <v>11619</v>
      </c>
      <c r="AA1271" s="3">
        <v>9.5</v>
      </c>
      <c r="AB1271" s="3" t="s">
        <v>11619</v>
      </c>
      <c r="AC1271" s="3">
        <v>1</v>
      </c>
      <c r="AD1271" s="3" t="s">
        <v>11619</v>
      </c>
      <c r="AE1271" s="44" t="s">
        <v>12595</v>
      </c>
    </row>
    <row r="1272" customHeight="1" spans="1:31">
      <c r="A1272" s="26" t="s">
        <v>10137</v>
      </c>
      <c r="B1272" s="27" t="s">
        <v>447</v>
      </c>
      <c r="C1272" s="28" t="s">
        <v>6216</v>
      </c>
      <c r="D1272" s="27" t="s">
        <v>447</v>
      </c>
      <c r="E1272" s="28" cm="1">
        <f ca="1" t="array" ref="E1272">SUMPRODUCT(--ISNUMBER(SEARCH(MID(C1272,ROW(INDIRECT("1:"&amp;LEN(C1272))),1),全球排名!D1270)))</f>
        <v>19</v>
      </c>
      <c r="F1272" s="29" t="s">
        <v>12168</v>
      </c>
      <c r="G1272" s="29" t="s">
        <v>497</v>
      </c>
      <c r="H1272" s="30" t="s">
        <v>11571</v>
      </c>
      <c r="I1272" s="30" t="s">
        <v>11572</v>
      </c>
      <c r="J1272" s="30" t="s">
        <v>7103</v>
      </c>
      <c r="K1272" s="30">
        <v>3</v>
      </c>
      <c r="L1272" s="30" t="s">
        <v>11573</v>
      </c>
      <c r="M1272" s="38">
        <v>6.5</v>
      </c>
      <c r="N1272" s="3" t="s">
        <v>11949</v>
      </c>
      <c r="O1272" s="38">
        <v>3.3</v>
      </c>
      <c r="P1272" s="3" t="s">
        <v>11949</v>
      </c>
      <c r="Q1272" s="38">
        <v>6.5</v>
      </c>
      <c r="R1272" s="3" t="s">
        <v>11619</v>
      </c>
      <c r="S1272" s="38">
        <v>2</v>
      </c>
      <c r="T1272" s="3" t="s">
        <v>11619</v>
      </c>
      <c r="U1272" s="38">
        <v>5.9</v>
      </c>
      <c r="V1272" s="3" t="s">
        <v>11619</v>
      </c>
      <c r="W1272" s="38">
        <v>1.3</v>
      </c>
      <c r="X1272" s="3" t="s">
        <v>11619</v>
      </c>
      <c r="Y1272" s="38">
        <v>1</v>
      </c>
      <c r="Z1272" s="3" t="s">
        <v>11619</v>
      </c>
      <c r="AA1272" s="3">
        <v>7.9</v>
      </c>
      <c r="AB1272" s="3" t="s">
        <v>11619</v>
      </c>
      <c r="AC1272" s="3">
        <v>4.4</v>
      </c>
      <c r="AD1272" s="3" t="s">
        <v>11619</v>
      </c>
      <c r="AE1272" s="44" t="s">
        <v>12595</v>
      </c>
    </row>
    <row r="1273" customHeight="1" spans="1:31">
      <c r="A1273" s="26" t="s">
        <v>447</v>
      </c>
      <c r="B1273" s="27" t="s">
        <v>447</v>
      </c>
      <c r="C1273" s="28" t="s">
        <v>1323</v>
      </c>
      <c r="D1273" s="27" t="s">
        <v>447</v>
      </c>
      <c r="E1273" s="28" cm="1">
        <f ca="1" t="array" ref="E1273">SUMPRODUCT(--ISNUMBER(SEARCH(MID(C1273,ROW(INDIRECT("1:"&amp;LEN(C1273))),1),全球排名!D1271)))</f>
        <v>24</v>
      </c>
      <c r="F1273" s="29" t="s">
        <v>11807</v>
      </c>
      <c r="G1273" s="29" t="s">
        <v>471</v>
      </c>
      <c r="H1273" s="30" t="s">
        <v>11567</v>
      </c>
      <c r="I1273" s="30" t="s">
        <v>11587</v>
      </c>
      <c r="J1273" s="30" t="s">
        <v>11568</v>
      </c>
      <c r="K1273" s="30">
        <v>2</v>
      </c>
      <c r="L1273" s="30" t="s">
        <v>11573</v>
      </c>
      <c r="M1273" s="38">
        <v>6.3</v>
      </c>
      <c r="N1273" s="3" t="s">
        <v>11949</v>
      </c>
      <c r="O1273" s="38">
        <v>2.3</v>
      </c>
      <c r="P1273" s="3" t="s">
        <v>11949</v>
      </c>
      <c r="Q1273" s="38">
        <v>6.5</v>
      </c>
      <c r="R1273" s="3" t="s">
        <v>11619</v>
      </c>
      <c r="S1273" s="38">
        <v>6.4</v>
      </c>
      <c r="T1273" s="3" t="s">
        <v>11619</v>
      </c>
      <c r="U1273" s="38">
        <v>3.2</v>
      </c>
      <c r="V1273" s="3" t="s">
        <v>11619</v>
      </c>
      <c r="W1273" s="38">
        <v>10.2</v>
      </c>
      <c r="X1273" s="3" t="s">
        <v>11619</v>
      </c>
      <c r="Y1273" s="38">
        <v>1</v>
      </c>
      <c r="Z1273" s="3" t="s">
        <v>11619</v>
      </c>
      <c r="AA1273" s="3">
        <v>7.6</v>
      </c>
      <c r="AB1273" s="3" t="s">
        <v>11619</v>
      </c>
      <c r="AC1273" s="3">
        <v>2.3</v>
      </c>
      <c r="AD1273" s="3" t="s">
        <v>11619</v>
      </c>
      <c r="AE1273" s="44" t="s">
        <v>12595</v>
      </c>
    </row>
    <row r="1274" customHeight="1" spans="1:31">
      <c r="A1274" s="26" t="s">
        <v>447</v>
      </c>
      <c r="B1274" s="27" t="s">
        <v>447</v>
      </c>
      <c r="C1274" s="28" t="s">
        <v>12882</v>
      </c>
      <c r="D1274" s="27" t="s">
        <v>447</v>
      </c>
      <c r="E1274" s="28" cm="1">
        <f ca="1" t="array" ref="E1274">SUMPRODUCT(--ISNUMBER(SEARCH(MID(C1274,ROW(INDIRECT("1:"&amp;LEN(C1274))),1),全球排名!D1272)))</f>
        <v>55</v>
      </c>
      <c r="F1274" s="29" t="s">
        <v>11863</v>
      </c>
      <c r="G1274" s="29" t="s">
        <v>373</v>
      </c>
      <c r="H1274" s="30" t="s">
        <v>11567</v>
      </c>
      <c r="I1274" s="30" t="s">
        <v>11587</v>
      </c>
      <c r="J1274" s="30" t="s">
        <v>11568</v>
      </c>
      <c r="K1274" s="30">
        <v>5</v>
      </c>
      <c r="L1274" s="30" t="s">
        <v>11573</v>
      </c>
      <c r="M1274" s="38">
        <v>5.8</v>
      </c>
      <c r="N1274" s="3" t="s">
        <v>11949</v>
      </c>
      <c r="O1274" s="38">
        <v>3.5</v>
      </c>
      <c r="P1274" s="3" t="s">
        <v>11949</v>
      </c>
      <c r="Q1274" s="38">
        <v>11.7</v>
      </c>
      <c r="R1274" s="3" t="s">
        <v>11619</v>
      </c>
      <c r="S1274" s="38">
        <v>2</v>
      </c>
      <c r="T1274" s="3" t="s">
        <v>11619</v>
      </c>
      <c r="U1274" s="38">
        <v>7.9</v>
      </c>
      <c r="V1274" s="3" t="s">
        <v>11619</v>
      </c>
      <c r="W1274" s="38">
        <v>45</v>
      </c>
      <c r="X1274" s="3" t="s">
        <v>11792</v>
      </c>
      <c r="Y1274" s="38">
        <v>1.1</v>
      </c>
      <c r="Z1274" s="3" t="s">
        <v>11619</v>
      </c>
      <c r="AA1274" s="3">
        <v>7.8</v>
      </c>
      <c r="AB1274" s="3" t="s">
        <v>11619</v>
      </c>
      <c r="AC1274" s="3">
        <v>1.4</v>
      </c>
      <c r="AD1274" s="3" t="s">
        <v>11619</v>
      </c>
      <c r="AE1274" s="44" t="s">
        <v>12595</v>
      </c>
    </row>
    <row r="1275" customHeight="1" spans="1:31">
      <c r="A1275" s="26" t="s">
        <v>447</v>
      </c>
      <c r="B1275" s="27" t="s">
        <v>447</v>
      </c>
      <c r="C1275" s="28" t="s">
        <v>10911</v>
      </c>
      <c r="D1275" s="27" t="s">
        <v>447</v>
      </c>
      <c r="E1275" s="28" cm="1">
        <f ca="1" t="array" ref="E1275">SUMPRODUCT(--ISNUMBER(SEARCH(MID(C1275,ROW(INDIRECT("1:"&amp;LEN(C1275))),1),全球排名!D1273)))</f>
        <v>24</v>
      </c>
      <c r="F1275" s="29" t="s">
        <v>11807</v>
      </c>
      <c r="G1275" s="29" t="s">
        <v>471</v>
      </c>
      <c r="H1275" s="30" t="s">
        <v>11567</v>
      </c>
      <c r="I1275" s="30" t="s">
        <v>11587</v>
      </c>
      <c r="J1275" s="30" t="s">
        <v>7220</v>
      </c>
      <c r="K1275" s="30">
        <v>2</v>
      </c>
      <c r="L1275" s="30" t="s">
        <v>11573</v>
      </c>
      <c r="M1275" s="38">
        <v>7.5</v>
      </c>
      <c r="N1275" s="3" t="s">
        <v>11949</v>
      </c>
      <c r="O1275" s="38">
        <v>4.5</v>
      </c>
      <c r="P1275" s="3" t="s">
        <v>11949</v>
      </c>
      <c r="Q1275" s="38">
        <v>8.2</v>
      </c>
      <c r="R1275" s="3" t="s">
        <v>11619</v>
      </c>
      <c r="S1275" s="38">
        <v>3.2</v>
      </c>
      <c r="T1275" s="3" t="s">
        <v>11619</v>
      </c>
      <c r="U1275" s="38">
        <v>2.7</v>
      </c>
      <c r="V1275" s="3" t="s">
        <v>11619</v>
      </c>
      <c r="W1275" s="38">
        <v>5.2</v>
      </c>
      <c r="X1275" s="3" t="s">
        <v>11619</v>
      </c>
      <c r="Y1275" s="38">
        <v>1</v>
      </c>
      <c r="Z1275" s="3" t="s">
        <v>11619</v>
      </c>
      <c r="AA1275" s="3">
        <v>16.1</v>
      </c>
      <c r="AB1275" s="3" t="s">
        <v>11700</v>
      </c>
      <c r="AC1275" s="3">
        <v>3.1</v>
      </c>
      <c r="AD1275" s="3" t="s">
        <v>11619</v>
      </c>
      <c r="AE1275" s="44" t="s">
        <v>12595</v>
      </c>
    </row>
    <row r="1276" customHeight="1" spans="1:31">
      <c r="A1276" s="26" t="s">
        <v>493</v>
      </c>
      <c r="B1276" s="27" t="s">
        <v>447</v>
      </c>
      <c r="C1276" s="28" t="s">
        <v>1339</v>
      </c>
      <c r="D1276" s="27" t="s">
        <v>447</v>
      </c>
      <c r="E1276" s="28" cm="1">
        <f ca="1" t="array" ref="E1276">SUMPRODUCT(--ISNUMBER(SEARCH(MID(C1276,ROW(INDIRECT("1:"&amp;LEN(C1276))),1),全球排名!D1274)))</f>
        <v>29</v>
      </c>
      <c r="F1276" s="29" t="s">
        <v>11807</v>
      </c>
      <c r="G1276" s="29" t="s">
        <v>471</v>
      </c>
      <c r="H1276" s="30" t="s">
        <v>11567</v>
      </c>
      <c r="I1276" s="30" t="s">
        <v>11587</v>
      </c>
      <c r="J1276" s="30" t="s">
        <v>11568</v>
      </c>
      <c r="K1276" s="30">
        <v>3</v>
      </c>
      <c r="L1276" s="30" t="s">
        <v>11573</v>
      </c>
      <c r="M1276" s="38">
        <v>5.7</v>
      </c>
      <c r="N1276" s="3" t="s">
        <v>11949</v>
      </c>
      <c r="O1276" s="38">
        <v>3.2</v>
      </c>
      <c r="P1276" s="3" t="s">
        <v>11949</v>
      </c>
      <c r="Q1276" s="38">
        <v>11.6</v>
      </c>
      <c r="R1276" s="3" t="s">
        <v>11619</v>
      </c>
      <c r="S1276" s="38">
        <v>10.1</v>
      </c>
      <c r="T1276" s="3" t="s">
        <v>11619</v>
      </c>
      <c r="U1276" s="38">
        <v>5.6</v>
      </c>
      <c r="V1276" s="3" t="s">
        <v>11619</v>
      </c>
      <c r="W1276" s="38">
        <v>7.7</v>
      </c>
      <c r="X1276" s="3" t="s">
        <v>11619</v>
      </c>
      <c r="Y1276" s="38">
        <v>1.1</v>
      </c>
      <c r="Z1276" s="3" t="s">
        <v>11619</v>
      </c>
      <c r="AA1276" s="3">
        <v>8.6</v>
      </c>
      <c r="AB1276" s="3" t="s">
        <v>11619</v>
      </c>
      <c r="AC1276" s="3">
        <v>5.6</v>
      </c>
      <c r="AD1276" s="3" t="s">
        <v>11619</v>
      </c>
      <c r="AE1276" s="44" t="s">
        <v>12595</v>
      </c>
    </row>
    <row r="1277" customHeight="1" spans="1:31">
      <c r="A1277" s="26" t="s">
        <v>447</v>
      </c>
      <c r="B1277" s="27" t="s">
        <v>447</v>
      </c>
      <c r="C1277" s="28" t="s">
        <v>12883</v>
      </c>
      <c r="D1277" s="27" t="s">
        <v>447</v>
      </c>
      <c r="E1277" s="28" cm="1">
        <f ca="1" t="array" ref="E1277">SUMPRODUCT(--ISNUMBER(SEARCH(MID(C1277,ROW(INDIRECT("1:"&amp;LEN(C1277))),1),全球排名!D1275)))</f>
        <v>63</v>
      </c>
      <c r="F1277" s="29" t="s">
        <v>12633</v>
      </c>
      <c r="G1277" s="29" t="s">
        <v>1618</v>
      </c>
      <c r="H1277" s="30" t="s">
        <v>11571</v>
      </c>
      <c r="I1277" s="30" t="s">
        <v>11587</v>
      </c>
      <c r="J1277" s="30" t="s">
        <v>7220</v>
      </c>
      <c r="K1277" s="30">
        <v>5</v>
      </c>
      <c r="L1277" s="30" t="s">
        <v>11573</v>
      </c>
      <c r="M1277" s="38">
        <v>5.7</v>
      </c>
      <c r="N1277" s="3" t="s">
        <v>11949</v>
      </c>
      <c r="O1277" s="38">
        <v>4.4</v>
      </c>
      <c r="P1277" s="3" t="s">
        <v>11949</v>
      </c>
      <c r="Q1277" s="38">
        <v>17.2</v>
      </c>
      <c r="R1277" s="3" t="s">
        <v>11619</v>
      </c>
      <c r="S1277" s="38">
        <v>1.4</v>
      </c>
      <c r="T1277" s="3" t="s">
        <v>11619</v>
      </c>
      <c r="U1277" s="38">
        <v>1.2</v>
      </c>
      <c r="V1277" s="3" t="s">
        <v>11619</v>
      </c>
      <c r="W1277" s="38">
        <v>1.2</v>
      </c>
      <c r="X1277" s="3" t="s">
        <v>11619</v>
      </c>
      <c r="Y1277" s="38">
        <v>1.1</v>
      </c>
      <c r="Z1277" s="3" t="s">
        <v>11619</v>
      </c>
      <c r="AA1277" s="3">
        <v>9.8</v>
      </c>
      <c r="AB1277" s="3" t="s">
        <v>11619</v>
      </c>
      <c r="AC1277" s="3">
        <v>1.1</v>
      </c>
      <c r="AD1277" s="3" t="s">
        <v>11619</v>
      </c>
      <c r="AE1277" s="44" t="s">
        <v>12595</v>
      </c>
    </row>
    <row r="1278" customHeight="1" spans="1:31">
      <c r="A1278" s="26" t="s">
        <v>10137</v>
      </c>
      <c r="B1278" s="27" t="s">
        <v>447</v>
      </c>
      <c r="C1278" s="28" t="s">
        <v>12884</v>
      </c>
      <c r="D1278" s="27" t="s">
        <v>447</v>
      </c>
      <c r="E1278" s="28" cm="1">
        <f ca="1" t="array" ref="E1278">SUMPRODUCT(--ISNUMBER(SEARCH(MID(C1278,ROW(INDIRECT("1:"&amp;LEN(C1278))),1),全球排名!D1276)))</f>
        <v>40</v>
      </c>
      <c r="F1278" s="29" t="s">
        <v>12339</v>
      </c>
      <c r="G1278" s="29" t="s">
        <v>617</v>
      </c>
      <c r="H1278" s="30" t="s">
        <v>11571</v>
      </c>
      <c r="I1278" s="30" t="s">
        <v>11587</v>
      </c>
      <c r="J1278" s="30" t="s">
        <v>7103</v>
      </c>
      <c r="K1278" s="30">
        <v>4</v>
      </c>
      <c r="L1278" s="30" t="s">
        <v>10137</v>
      </c>
      <c r="M1278" s="38">
        <v>6.6</v>
      </c>
      <c r="N1278" s="3" t="s">
        <v>11949</v>
      </c>
      <c r="O1278" s="38">
        <v>7.2</v>
      </c>
      <c r="P1278" s="3" t="s">
        <v>11949</v>
      </c>
      <c r="Q1278" s="38">
        <v>5.3</v>
      </c>
      <c r="R1278" s="3" t="s">
        <v>11619</v>
      </c>
      <c r="S1278" s="38">
        <v>1.4</v>
      </c>
      <c r="T1278" s="3" t="s">
        <v>11619</v>
      </c>
      <c r="U1278" s="38">
        <v>4.8</v>
      </c>
      <c r="V1278" s="3" t="s">
        <v>11619</v>
      </c>
      <c r="W1278" s="38">
        <v>1.3</v>
      </c>
      <c r="X1278" s="3" t="s">
        <v>11619</v>
      </c>
      <c r="Y1278" s="38">
        <v>1</v>
      </c>
      <c r="Z1278" s="3" t="s">
        <v>11619</v>
      </c>
      <c r="AA1278" s="3">
        <v>7.8</v>
      </c>
      <c r="AB1278" s="3" t="s">
        <v>11619</v>
      </c>
      <c r="AC1278" s="3" t="s">
        <v>10137</v>
      </c>
      <c r="AD1278" s="3" t="s">
        <v>10137</v>
      </c>
      <c r="AE1278" s="44" t="s">
        <v>12595</v>
      </c>
    </row>
    <row r="1279" customHeight="1" spans="1:31">
      <c r="A1279" s="26" t="s">
        <v>10137</v>
      </c>
      <c r="B1279" s="27" t="s">
        <v>447</v>
      </c>
      <c r="C1279" s="28" t="s">
        <v>12885</v>
      </c>
      <c r="D1279" s="27" t="s">
        <v>447</v>
      </c>
      <c r="E1279" s="28" cm="1">
        <f ca="1" t="array" ref="E1279">SUMPRODUCT(--ISNUMBER(SEARCH(MID(C1279,ROW(INDIRECT("1:"&amp;LEN(C1279))),1),全球排名!D1277)))</f>
        <v>36</v>
      </c>
      <c r="F1279" s="29" t="s">
        <v>11948</v>
      </c>
      <c r="G1279" s="29" t="s">
        <v>302</v>
      </c>
      <c r="H1279" s="30" t="s">
        <v>10137</v>
      </c>
      <c r="I1279" s="30" t="s">
        <v>11720</v>
      </c>
      <c r="J1279" s="30" t="s">
        <v>10137</v>
      </c>
      <c r="K1279" s="30"/>
      <c r="L1279" s="30" t="s">
        <v>10137</v>
      </c>
      <c r="M1279" s="38">
        <v>5.9</v>
      </c>
      <c r="N1279" s="3" t="s">
        <v>11949</v>
      </c>
      <c r="O1279" s="38">
        <v>3.7</v>
      </c>
      <c r="P1279" s="3" t="s">
        <v>11949</v>
      </c>
      <c r="Q1279" s="38" t="s">
        <v>10137</v>
      </c>
      <c r="R1279" s="3" t="s">
        <v>10137</v>
      </c>
      <c r="S1279" s="38" t="s">
        <v>10137</v>
      </c>
      <c r="T1279" s="3" t="s">
        <v>10137</v>
      </c>
      <c r="U1279" s="38" t="s">
        <v>10137</v>
      </c>
      <c r="V1279" s="3" t="s">
        <v>10137</v>
      </c>
      <c r="W1279" s="38" t="s">
        <v>10137</v>
      </c>
      <c r="X1279" s="3" t="s">
        <v>10137</v>
      </c>
      <c r="Y1279" s="38">
        <v>41.5</v>
      </c>
      <c r="Z1279" s="3" t="s">
        <v>12174</v>
      </c>
      <c r="AA1279" s="3" t="s">
        <v>10137</v>
      </c>
      <c r="AB1279" s="3" t="s">
        <v>10137</v>
      </c>
      <c r="AC1279" s="3" t="s">
        <v>10137</v>
      </c>
      <c r="AD1279" s="3" t="s">
        <v>10137</v>
      </c>
      <c r="AE1279" s="44" t="s">
        <v>12595</v>
      </c>
    </row>
    <row r="1280" customHeight="1" spans="1:31">
      <c r="A1280" s="26" t="s">
        <v>447</v>
      </c>
      <c r="B1280" s="27" t="s">
        <v>447</v>
      </c>
      <c r="C1280" s="28" t="s">
        <v>1374</v>
      </c>
      <c r="D1280" s="27" t="s">
        <v>447</v>
      </c>
      <c r="E1280" s="28" cm="1">
        <f ca="1" t="array" ref="E1280">SUMPRODUCT(--ISNUMBER(SEARCH(MID(C1280,ROW(INDIRECT("1:"&amp;LEN(C1280))),1),全球排名!D1278)))</f>
        <v>28</v>
      </c>
      <c r="F1280" s="29" t="s">
        <v>11566</v>
      </c>
      <c r="G1280" s="29" t="s">
        <v>40</v>
      </c>
      <c r="H1280" s="30" t="s">
        <v>11571</v>
      </c>
      <c r="I1280" s="30" t="s">
        <v>7183</v>
      </c>
      <c r="J1280" s="30" t="s">
        <v>7220</v>
      </c>
      <c r="K1280" s="30">
        <v>4</v>
      </c>
      <c r="L1280" s="30" t="s">
        <v>10137</v>
      </c>
      <c r="M1280" s="38">
        <v>2.9</v>
      </c>
      <c r="N1280" s="3" t="s">
        <v>11949</v>
      </c>
      <c r="O1280" s="38">
        <v>3.3</v>
      </c>
      <c r="P1280" s="3" t="s">
        <v>11949</v>
      </c>
      <c r="Q1280" s="38">
        <v>14</v>
      </c>
      <c r="R1280" s="3" t="s">
        <v>11619</v>
      </c>
      <c r="S1280" s="38">
        <v>3.1</v>
      </c>
      <c r="T1280" s="3" t="s">
        <v>11619</v>
      </c>
      <c r="U1280" s="38">
        <v>4.4</v>
      </c>
      <c r="V1280" s="3" t="s">
        <v>11619</v>
      </c>
      <c r="W1280" s="38">
        <v>3.9</v>
      </c>
      <c r="X1280" s="3" t="s">
        <v>11619</v>
      </c>
      <c r="Y1280" s="38">
        <v>1.1</v>
      </c>
      <c r="Z1280" s="3" t="s">
        <v>11619</v>
      </c>
      <c r="AA1280" s="3">
        <v>10.2</v>
      </c>
      <c r="AB1280" s="3" t="s">
        <v>11619</v>
      </c>
      <c r="AC1280" s="3" t="s">
        <v>10137</v>
      </c>
      <c r="AD1280" s="3" t="s">
        <v>10137</v>
      </c>
      <c r="AE1280" s="44" t="s">
        <v>12595</v>
      </c>
    </row>
    <row r="1281" customHeight="1" spans="1:31">
      <c r="A1281" s="26" t="s">
        <v>447</v>
      </c>
      <c r="B1281" s="27" t="s">
        <v>447</v>
      </c>
      <c r="C1281" s="28" t="s">
        <v>10607</v>
      </c>
      <c r="D1281" s="27" t="s">
        <v>447</v>
      </c>
      <c r="E1281" s="28" cm="1">
        <f ca="1" t="array" ref="E1281">SUMPRODUCT(--ISNUMBER(SEARCH(MID(C1281,ROW(INDIRECT("1:"&amp;LEN(C1281))),1),全球排名!D1279)))</f>
        <v>14</v>
      </c>
      <c r="F1281" s="29" t="s">
        <v>8681</v>
      </c>
      <c r="G1281" s="29" t="s">
        <v>924</v>
      </c>
      <c r="H1281" s="30" t="s">
        <v>11567</v>
      </c>
      <c r="I1281" s="30" t="s">
        <v>11587</v>
      </c>
      <c r="J1281" s="30" t="s">
        <v>11568</v>
      </c>
      <c r="K1281" s="30">
        <v>2</v>
      </c>
      <c r="L1281" s="30" t="s">
        <v>11573</v>
      </c>
      <c r="M1281" s="38">
        <v>4.5</v>
      </c>
      <c r="N1281" s="3" t="s">
        <v>11949</v>
      </c>
      <c r="O1281" s="38">
        <v>3.9</v>
      </c>
      <c r="P1281" s="3" t="s">
        <v>11949</v>
      </c>
      <c r="Q1281" s="38">
        <v>2.1</v>
      </c>
      <c r="R1281" s="3" t="s">
        <v>11619</v>
      </c>
      <c r="S1281" s="38">
        <v>6.6</v>
      </c>
      <c r="T1281" s="3" t="s">
        <v>11619</v>
      </c>
      <c r="U1281" s="38">
        <v>13.6</v>
      </c>
      <c r="V1281" s="3" t="s">
        <v>12530</v>
      </c>
      <c r="W1281" s="38">
        <v>7.6</v>
      </c>
      <c r="X1281" s="3" t="s">
        <v>11619</v>
      </c>
      <c r="Y1281" s="38">
        <v>1.3</v>
      </c>
      <c r="Z1281" s="3" t="s">
        <v>11619</v>
      </c>
      <c r="AA1281" s="3">
        <v>5.6</v>
      </c>
      <c r="AB1281" s="3" t="s">
        <v>11619</v>
      </c>
      <c r="AC1281" s="3">
        <v>1</v>
      </c>
      <c r="AD1281" s="3" t="s">
        <v>11619</v>
      </c>
      <c r="AE1281" s="44" t="s">
        <v>12595</v>
      </c>
    </row>
    <row r="1282" customHeight="1" spans="1:31">
      <c r="A1282" s="26" t="s">
        <v>447</v>
      </c>
      <c r="B1282" s="27" t="s">
        <v>447</v>
      </c>
      <c r="C1282" s="28" t="s">
        <v>1402</v>
      </c>
      <c r="D1282" s="27" t="s">
        <v>447</v>
      </c>
      <c r="E1282" s="28" cm="1">
        <f ca="1" t="array" ref="E1282">SUMPRODUCT(--ISNUMBER(SEARCH(MID(C1282,ROW(INDIRECT("1:"&amp;LEN(C1282))),1),全球排名!D1280)))</f>
        <v>14</v>
      </c>
      <c r="F1282" s="29" t="s">
        <v>7021</v>
      </c>
      <c r="G1282" s="29" t="s">
        <v>642</v>
      </c>
      <c r="H1282" s="30" t="s">
        <v>11567</v>
      </c>
      <c r="I1282" s="30" t="s">
        <v>7183</v>
      </c>
      <c r="J1282" s="30" t="s">
        <v>11568</v>
      </c>
      <c r="K1282" s="30">
        <v>5</v>
      </c>
      <c r="L1282" s="30" t="s">
        <v>11573</v>
      </c>
      <c r="M1282" s="38">
        <v>4.7</v>
      </c>
      <c r="N1282" s="3" t="s">
        <v>11949</v>
      </c>
      <c r="O1282" s="38">
        <v>3.5</v>
      </c>
      <c r="P1282" s="3" t="s">
        <v>11949</v>
      </c>
      <c r="Q1282" s="38">
        <v>3.5</v>
      </c>
      <c r="R1282" s="3" t="s">
        <v>11619</v>
      </c>
      <c r="S1282" s="38">
        <v>17.5</v>
      </c>
      <c r="T1282" s="3" t="s">
        <v>12040</v>
      </c>
      <c r="U1282" s="38" t="s">
        <v>10137</v>
      </c>
      <c r="V1282" s="3" t="s">
        <v>10137</v>
      </c>
      <c r="W1282" s="38">
        <v>5.9</v>
      </c>
      <c r="X1282" s="3" t="s">
        <v>11619</v>
      </c>
      <c r="Y1282" s="38">
        <v>1</v>
      </c>
      <c r="Z1282" s="3" t="s">
        <v>11619</v>
      </c>
      <c r="AA1282" s="3">
        <v>7.5</v>
      </c>
      <c r="AB1282" s="3" t="s">
        <v>11619</v>
      </c>
      <c r="AC1282" s="3">
        <v>1</v>
      </c>
      <c r="AD1282" s="3" t="s">
        <v>11619</v>
      </c>
      <c r="AE1282" s="44" t="s">
        <v>12595</v>
      </c>
    </row>
    <row r="1283" customHeight="1" spans="1:31">
      <c r="A1283" s="26" t="s">
        <v>12533</v>
      </c>
      <c r="B1283" s="27" t="s">
        <v>447</v>
      </c>
      <c r="C1283" s="28" t="s">
        <v>12886</v>
      </c>
      <c r="D1283" s="27" t="s">
        <v>447</v>
      </c>
      <c r="E1283" s="28" cm="1">
        <f ca="1" t="array" ref="E1283">SUMPRODUCT(--ISNUMBER(SEARCH(MID(C1283,ROW(INDIRECT("1:"&amp;LEN(C1283))),1),全球排名!D1281)))</f>
        <v>35</v>
      </c>
      <c r="F1283" s="29" t="s">
        <v>11863</v>
      </c>
      <c r="G1283" s="29" t="s">
        <v>373</v>
      </c>
      <c r="H1283" s="30" t="s">
        <v>11567</v>
      </c>
      <c r="I1283" s="30" t="s">
        <v>11587</v>
      </c>
      <c r="J1283" s="30" t="s">
        <v>11568</v>
      </c>
      <c r="K1283" s="30">
        <v>5</v>
      </c>
      <c r="L1283" s="30" t="s">
        <v>11573</v>
      </c>
      <c r="M1283" s="38">
        <v>5</v>
      </c>
      <c r="N1283" s="3" t="s">
        <v>11949</v>
      </c>
      <c r="O1283" s="38">
        <v>1.7</v>
      </c>
      <c r="P1283" s="3" t="s">
        <v>11949</v>
      </c>
      <c r="Q1283" s="38">
        <v>41.1</v>
      </c>
      <c r="R1283" s="3" t="s">
        <v>12257</v>
      </c>
      <c r="S1283" s="38">
        <v>1.5</v>
      </c>
      <c r="T1283" s="3" t="s">
        <v>11619</v>
      </c>
      <c r="U1283" s="38">
        <v>1.4</v>
      </c>
      <c r="V1283" s="3" t="s">
        <v>11619</v>
      </c>
      <c r="W1283" s="38">
        <v>5.8</v>
      </c>
      <c r="X1283" s="3" t="s">
        <v>11619</v>
      </c>
      <c r="Y1283" s="38">
        <v>1</v>
      </c>
      <c r="Z1283" s="3" t="s">
        <v>11619</v>
      </c>
      <c r="AA1283" s="3">
        <v>7.7</v>
      </c>
      <c r="AB1283" s="3" t="s">
        <v>11619</v>
      </c>
      <c r="AC1283" s="3">
        <v>2.5</v>
      </c>
      <c r="AD1283" s="3" t="s">
        <v>11619</v>
      </c>
      <c r="AE1283" s="44" t="s">
        <v>12595</v>
      </c>
    </row>
    <row r="1284" customHeight="1" spans="1:31">
      <c r="A1284" s="26" t="s">
        <v>12533</v>
      </c>
      <c r="B1284" s="27" t="s">
        <v>447</v>
      </c>
      <c r="C1284" s="28" t="s">
        <v>1424</v>
      </c>
      <c r="D1284" s="27" t="s">
        <v>447</v>
      </c>
      <c r="E1284" s="28" cm="1">
        <f ca="1" t="array" ref="E1284">SUMPRODUCT(--ISNUMBER(SEARCH(MID(C1284,ROW(INDIRECT("1:"&amp;LEN(C1284))),1),全球排名!D1282)))</f>
        <v>17</v>
      </c>
      <c r="F1284" s="29" t="s">
        <v>7021</v>
      </c>
      <c r="G1284" s="29" t="s">
        <v>642</v>
      </c>
      <c r="H1284" s="30" t="s">
        <v>11592</v>
      </c>
      <c r="I1284" s="30" t="s">
        <v>7183</v>
      </c>
      <c r="J1284" s="30" t="s">
        <v>7220</v>
      </c>
      <c r="K1284" s="30">
        <v>3</v>
      </c>
      <c r="L1284" s="30" t="s">
        <v>11573</v>
      </c>
      <c r="M1284" s="38">
        <v>4</v>
      </c>
      <c r="N1284" s="3" t="s">
        <v>11949</v>
      </c>
      <c r="O1284" s="38">
        <v>1.9</v>
      </c>
      <c r="P1284" s="3" t="s">
        <v>11949</v>
      </c>
      <c r="Q1284" s="38">
        <v>6.5</v>
      </c>
      <c r="R1284" s="3" t="s">
        <v>11619</v>
      </c>
      <c r="S1284" s="38">
        <v>12.2</v>
      </c>
      <c r="T1284" s="3" t="s">
        <v>11840</v>
      </c>
      <c r="U1284" s="38">
        <v>1.1</v>
      </c>
      <c r="V1284" s="3" t="s">
        <v>11619</v>
      </c>
      <c r="W1284" s="38">
        <v>1.1</v>
      </c>
      <c r="X1284" s="3" t="s">
        <v>11619</v>
      </c>
      <c r="Y1284" s="38">
        <v>1.2</v>
      </c>
      <c r="Z1284" s="3" t="s">
        <v>11619</v>
      </c>
      <c r="AA1284" s="3">
        <v>4.7</v>
      </c>
      <c r="AB1284" s="3" t="s">
        <v>11619</v>
      </c>
      <c r="AC1284" s="3">
        <v>8.4</v>
      </c>
      <c r="AD1284" s="3" t="s">
        <v>12546</v>
      </c>
      <c r="AE1284" s="44" t="s">
        <v>12595</v>
      </c>
    </row>
    <row r="1285" customHeight="1" spans="1:31">
      <c r="A1285" s="26" t="s">
        <v>447</v>
      </c>
      <c r="B1285" s="27" t="s">
        <v>447</v>
      </c>
      <c r="C1285" s="28" t="s">
        <v>12887</v>
      </c>
      <c r="D1285" s="27" t="s">
        <v>447</v>
      </c>
      <c r="E1285" s="28" cm="1">
        <f ca="1" t="array" ref="E1285">SUMPRODUCT(--ISNUMBER(SEARCH(MID(C1285,ROW(INDIRECT("1:"&amp;LEN(C1285))),1),全球排名!D1283)))</f>
        <v>42</v>
      </c>
      <c r="F1285" s="29" t="s">
        <v>12782</v>
      </c>
      <c r="G1285" s="29" t="s">
        <v>12783</v>
      </c>
      <c r="H1285" s="30" t="s">
        <v>11567</v>
      </c>
      <c r="I1285" s="30" t="s">
        <v>11587</v>
      </c>
      <c r="J1285" s="30" t="s">
        <v>7103</v>
      </c>
      <c r="K1285" s="30">
        <v>4</v>
      </c>
      <c r="L1285" s="30" t="s">
        <v>11569</v>
      </c>
      <c r="M1285" s="38">
        <v>3.6</v>
      </c>
      <c r="N1285" s="3" t="s">
        <v>11949</v>
      </c>
      <c r="O1285" s="38">
        <v>8</v>
      </c>
      <c r="P1285" s="3" t="s">
        <v>11949</v>
      </c>
      <c r="Q1285" s="38">
        <v>9.8</v>
      </c>
      <c r="R1285" s="3" t="s">
        <v>11619</v>
      </c>
      <c r="S1285" s="38">
        <v>1.2</v>
      </c>
      <c r="T1285" s="3" t="s">
        <v>11619</v>
      </c>
      <c r="U1285" s="38">
        <v>13.7</v>
      </c>
      <c r="V1285" s="3" t="s">
        <v>11786</v>
      </c>
      <c r="W1285" s="38">
        <v>13.9</v>
      </c>
      <c r="X1285" s="3" t="s">
        <v>11917</v>
      </c>
      <c r="Y1285" s="38">
        <v>1</v>
      </c>
      <c r="Z1285" s="3" t="s">
        <v>11619</v>
      </c>
      <c r="AA1285" s="3">
        <v>19.9</v>
      </c>
      <c r="AB1285" s="3" t="s">
        <v>1673</v>
      </c>
      <c r="AC1285" s="3" t="s">
        <v>10137</v>
      </c>
      <c r="AD1285" s="3" t="s">
        <v>10137</v>
      </c>
      <c r="AE1285" s="44" t="s">
        <v>12595</v>
      </c>
    </row>
    <row r="1286" customHeight="1" spans="1:31">
      <c r="A1286" s="26" t="s">
        <v>447</v>
      </c>
      <c r="B1286" s="27" t="s">
        <v>447</v>
      </c>
      <c r="C1286" s="28" t="s">
        <v>12888</v>
      </c>
      <c r="D1286" s="27" t="s">
        <v>447</v>
      </c>
      <c r="E1286" s="28" cm="1">
        <f ca="1" t="array" ref="E1286">SUMPRODUCT(--ISNUMBER(SEARCH(MID(C1286,ROW(INDIRECT("1:"&amp;LEN(C1286))),1),全球排名!D1284)))</f>
        <v>45</v>
      </c>
      <c r="F1286" s="29" t="s">
        <v>11860</v>
      </c>
      <c r="G1286" s="29" t="s">
        <v>474</v>
      </c>
      <c r="H1286" s="30" t="s">
        <v>11567</v>
      </c>
      <c r="I1286" s="30" t="s">
        <v>11572</v>
      </c>
      <c r="J1286" s="30" t="s">
        <v>7220</v>
      </c>
      <c r="K1286" s="30">
        <v>4</v>
      </c>
      <c r="L1286" s="30" t="s">
        <v>11569</v>
      </c>
      <c r="M1286" s="38">
        <v>6.9</v>
      </c>
      <c r="N1286" s="3" t="s">
        <v>11949</v>
      </c>
      <c r="O1286" s="38">
        <v>3.8</v>
      </c>
      <c r="P1286" s="3" t="s">
        <v>11949</v>
      </c>
      <c r="Q1286" s="38">
        <v>10.5</v>
      </c>
      <c r="R1286" s="3" t="s">
        <v>11619</v>
      </c>
      <c r="S1286" s="38">
        <v>7.8</v>
      </c>
      <c r="T1286" s="3" t="s">
        <v>11619</v>
      </c>
      <c r="U1286" s="38">
        <v>2.4</v>
      </c>
      <c r="V1286" s="3" t="s">
        <v>11619</v>
      </c>
      <c r="W1286" s="38">
        <v>2.2</v>
      </c>
      <c r="X1286" s="3" t="s">
        <v>11619</v>
      </c>
      <c r="Y1286" s="38">
        <v>1.2</v>
      </c>
      <c r="Z1286" s="3" t="s">
        <v>11619</v>
      </c>
      <c r="AA1286" s="3">
        <v>6.7</v>
      </c>
      <c r="AB1286" s="3" t="s">
        <v>11619</v>
      </c>
      <c r="AC1286" s="3">
        <v>4.1</v>
      </c>
      <c r="AD1286" s="3" t="s">
        <v>11619</v>
      </c>
      <c r="AE1286" s="44" t="s">
        <v>12595</v>
      </c>
    </row>
    <row r="1287" customHeight="1" spans="1:31">
      <c r="A1287" s="26" t="s">
        <v>447</v>
      </c>
      <c r="B1287" s="27" t="s">
        <v>447</v>
      </c>
      <c r="C1287" s="28" t="s">
        <v>1436</v>
      </c>
      <c r="D1287" s="27" t="s">
        <v>447</v>
      </c>
      <c r="E1287" s="28" cm="1">
        <f ca="1" t="array" ref="E1287">SUMPRODUCT(--ISNUMBER(SEARCH(MID(C1287,ROW(INDIRECT("1:"&amp;LEN(C1287))),1),全球排名!D1285)))</f>
        <v>24</v>
      </c>
      <c r="F1287" s="29" t="s">
        <v>11566</v>
      </c>
      <c r="G1287" s="29" t="s">
        <v>40</v>
      </c>
      <c r="H1287" s="30" t="s">
        <v>11571</v>
      </c>
      <c r="I1287" s="30" t="s">
        <v>7183</v>
      </c>
      <c r="J1287" s="30" t="s">
        <v>11568</v>
      </c>
      <c r="K1287" s="30">
        <v>4</v>
      </c>
      <c r="L1287" s="30" t="s">
        <v>11573</v>
      </c>
      <c r="M1287" s="38">
        <v>4.3</v>
      </c>
      <c r="N1287" s="3" t="s">
        <v>11949</v>
      </c>
      <c r="O1287" s="38">
        <v>2.1</v>
      </c>
      <c r="P1287" s="3" t="s">
        <v>11949</v>
      </c>
      <c r="Q1287" s="38">
        <v>9.5</v>
      </c>
      <c r="R1287" s="3" t="s">
        <v>11619</v>
      </c>
      <c r="S1287" s="38">
        <v>10.5</v>
      </c>
      <c r="T1287" s="3" t="s">
        <v>11619</v>
      </c>
      <c r="U1287" s="38">
        <v>1.6</v>
      </c>
      <c r="V1287" s="3" t="s">
        <v>11619</v>
      </c>
      <c r="W1287" s="38">
        <v>5.3</v>
      </c>
      <c r="X1287" s="3" t="s">
        <v>11619</v>
      </c>
      <c r="Y1287" s="38">
        <v>4.9</v>
      </c>
      <c r="Z1287" s="3" t="s">
        <v>11619</v>
      </c>
      <c r="AA1287" s="3">
        <v>10.3</v>
      </c>
      <c r="AB1287" s="3" t="s">
        <v>11619</v>
      </c>
      <c r="AC1287" s="3">
        <v>18.4</v>
      </c>
      <c r="AD1287" s="3" t="s">
        <v>12397</v>
      </c>
      <c r="AE1287" s="44" t="s">
        <v>12595</v>
      </c>
    </row>
    <row r="1288" customHeight="1" spans="1:31">
      <c r="A1288" s="26" t="s">
        <v>447</v>
      </c>
      <c r="B1288" s="27" t="s">
        <v>447</v>
      </c>
      <c r="C1288" s="28" t="s">
        <v>3467</v>
      </c>
      <c r="D1288" s="27" t="s">
        <v>447</v>
      </c>
      <c r="E1288" s="28" cm="1">
        <f ca="1" t="array" ref="E1288">SUMPRODUCT(--ISNUMBER(SEARCH(MID(C1288,ROW(INDIRECT("1:"&amp;LEN(C1288))),1),全球排名!D1286)))</f>
        <v>26</v>
      </c>
      <c r="F1288" s="29" t="s">
        <v>11705</v>
      </c>
      <c r="G1288" s="29" t="s">
        <v>385</v>
      </c>
      <c r="H1288" s="30" t="s">
        <v>11571</v>
      </c>
      <c r="I1288" s="30" t="s">
        <v>7183</v>
      </c>
      <c r="J1288" s="30" t="s">
        <v>11568</v>
      </c>
      <c r="K1288" s="30">
        <v>3</v>
      </c>
      <c r="L1288" s="30" t="s">
        <v>11573</v>
      </c>
      <c r="M1288" s="38">
        <v>6.6</v>
      </c>
      <c r="N1288" s="3" t="s">
        <v>11949</v>
      </c>
      <c r="O1288" s="38">
        <v>3.4</v>
      </c>
      <c r="P1288" s="3" t="s">
        <v>11949</v>
      </c>
      <c r="Q1288" s="38">
        <v>10.3</v>
      </c>
      <c r="R1288" s="3" t="s">
        <v>11619</v>
      </c>
      <c r="S1288" s="38">
        <v>7</v>
      </c>
      <c r="T1288" s="3" t="s">
        <v>11619</v>
      </c>
      <c r="U1288" s="38">
        <v>6.6</v>
      </c>
      <c r="V1288" s="3" t="s">
        <v>11619</v>
      </c>
      <c r="W1288" s="38">
        <v>8.1</v>
      </c>
      <c r="X1288" s="3" t="s">
        <v>11619</v>
      </c>
      <c r="Y1288" s="38">
        <v>1.6</v>
      </c>
      <c r="Z1288" s="3" t="s">
        <v>11619</v>
      </c>
      <c r="AA1288" s="3">
        <v>4.2</v>
      </c>
      <c r="AB1288" s="3" t="s">
        <v>11619</v>
      </c>
      <c r="AC1288" s="3">
        <v>1.3</v>
      </c>
      <c r="AD1288" s="3" t="s">
        <v>11619</v>
      </c>
      <c r="AE1288" s="44" t="s">
        <v>12595</v>
      </c>
    </row>
    <row r="1289" customHeight="1" spans="1:31">
      <c r="A1289" s="26" t="s">
        <v>447</v>
      </c>
      <c r="B1289" s="27" t="s">
        <v>447</v>
      </c>
      <c r="C1289" s="28" t="s">
        <v>1467</v>
      </c>
      <c r="D1289" s="27" t="s">
        <v>447</v>
      </c>
      <c r="E1289" s="28" cm="1">
        <f ca="1" t="array" ref="E1289">SUMPRODUCT(--ISNUMBER(SEARCH(MID(C1289,ROW(INDIRECT("1:"&amp;LEN(C1289))),1),全球排名!D1287)))</f>
        <v>17</v>
      </c>
      <c r="F1289" s="29" t="s">
        <v>11663</v>
      </c>
      <c r="G1289" s="29" t="s">
        <v>106</v>
      </c>
      <c r="H1289" s="30" t="s">
        <v>11571</v>
      </c>
      <c r="I1289" s="30" t="s">
        <v>11587</v>
      </c>
      <c r="J1289" s="30" t="s">
        <v>7220</v>
      </c>
      <c r="K1289" s="30">
        <v>5</v>
      </c>
      <c r="L1289" s="30" t="s">
        <v>12288</v>
      </c>
      <c r="M1289" s="38">
        <v>4.1</v>
      </c>
      <c r="N1289" s="3" t="s">
        <v>11949</v>
      </c>
      <c r="O1289" s="38">
        <v>12</v>
      </c>
      <c r="P1289" s="3" t="s">
        <v>11949</v>
      </c>
      <c r="Q1289" s="38">
        <v>10.1</v>
      </c>
      <c r="R1289" s="3" t="s">
        <v>11619</v>
      </c>
      <c r="S1289" s="38">
        <v>2.6</v>
      </c>
      <c r="T1289" s="3" t="s">
        <v>11619</v>
      </c>
      <c r="U1289" s="38">
        <v>24.9</v>
      </c>
      <c r="V1289" s="3" t="s">
        <v>12214</v>
      </c>
      <c r="W1289" s="38">
        <v>6.2</v>
      </c>
      <c r="X1289" s="3" t="s">
        <v>11619</v>
      </c>
      <c r="Y1289" s="38">
        <v>1</v>
      </c>
      <c r="Z1289" s="3" t="s">
        <v>11619</v>
      </c>
      <c r="AA1289" s="3">
        <v>8.6</v>
      </c>
      <c r="AB1289" s="3" t="s">
        <v>11619</v>
      </c>
      <c r="AC1289" s="3">
        <v>1</v>
      </c>
      <c r="AD1289" s="3" t="s">
        <v>11619</v>
      </c>
      <c r="AE1289" s="44" t="s">
        <v>12595</v>
      </c>
    </row>
    <row r="1290" customHeight="1" spans="1:31">
      <c r="A1290" s="26" t="s">
        <v>447</v>
      </c>
      <c r="B1290" s="27" t="s">
        <v>447</v>
      </c>
      <c r="C1290" s="28" t="s">
        <v>12889</v>
      </c>
      <c r="D1290" s="27" t="s">
        <v>447</v>
      </c>
      <c r="E1290" s="28" cm="1">
        <f ca="1" t="array" ref="E1290">SUMPRODUCT(--ISNUMBER(SEARCH(MID(C1290,ROW(INDIRECT("1:"&amp;LEN(C1290))),1),全球排名!D1288)))</f>
        <v>64</v>
      </c>
      <c r="F1290" s="29" t="s">
        <v>11863</v>
      </c>
      <c r="G1290" s="29" t="s">
        <v>373</v>
      </c>
      <c r="H1290" s="30" t="s">
        <v>11571</v>
      </c>
      <c r="I1290" s="30" t="s">
        <v>11587</v>
      </c>
      <c r="J1290" s="30" t="s">
        <v>7220</v>
      </c>
      <c r="K1290" s="30">
        <v>5</v>
      </c>
      <c r="L1290" s="30" t="s">
        <v>11573</v>
      </c>
      <c r="M1290" s="38">
        <v>7.1</v>
      </c>
      <c r="N1290" s="3" t="s">
        <v>11949</v>
      </c>
      <c r="O1290" s="38">
        <v>3.5</v>
      </c>
      <c r="P1290" s="3" t="s">
        <v>11949</v>
      </c>
      <c r="Q1290" s="38">
        <v>7.7</v>
      </c>
      <c r="R1290" s="3" t="s">
        <v>11619</v>
      </c>
      <c r="S1290" s="38">
        <v>1.3</v>
      </c>
      <c r="T1290" s="3" t="s">
        <v>11619</v>
      </c>
      <c r="U1290" s="38">
        <v>2</v>
      </c>
      <c r="V1290" s="3" t="s">
        <v>11619</v>
      </c>
      <c r="W1290" s="38">
        <v>4.8</v>
      </c>
      <c r="X1290" s="3" t="s">
        <v>11619</v>
      </c>
      <c r="Y1290" s="38">
        <v>1</v>
      </c>
      <c r="Z1290" s="3" t="s">
        <v>11619</v>
      </c>
      <c r="AA1290" s="3">
        <v>9.9</v>
      </c>
      <c r="AB1290" s="3" t="s">
        <v>11619</v>
      </c>
      <c r="AC1290" s="3">
        <v>5.3</v>
      </c>
      <c r="AD1290" s="3" t="s">
        <v>11619</v>
      </c>
      <c r="AE1290" s="44" t="s">
        <v>12595</v>
      </c>
    </row>
    <row r="1291" customHeight="1" spans="1:31">
      <c r="A1291" s="26" t="s">
        <v>447</v>
      </c>
      <c r="B1291" s="27" t="s">
        <v>447</v>
      </c>
      <c r="C1291" s="28" t="s">
        <v>12890</v>
      </c>
      <c r="D1291" s="27" t="s">
        <v>447</v>
      </c>
      <c r="E1291" s="28" cm="1">
        <f ca="1" t="array" ref="E1291">SUMPRODUCT(--ISNUMBER(SEARCH(MID(C1291,ROW(INDIRECT("1:"&amp;LEN(C1291))),1),全球排名!D1289)))</f>
        <v>43</v>
      </c>
      <c r="F1291" s="29" t="s">
        <v>11863</v>
      </c>
      <c r="G1291" s="29" t="s">
        <v>373</v>
      </c>
      <c r="H1291" s="30" t="s">
        <v>11567</v>
      </c>
      <c r="I1291" s="30" t="s">
        <v>11587</v>
      </c>
      <c r="J1291" s="30" t="s">
        <v>11568</v>
      </c>
      <c r="K1291" s="30">
        <v>3</v>
      </c>
      <c r="L1291" s="30" t="s">
        <v>11573</v>
      </c>
      <c r="M1291" s="38">
        <v>5.4</v>
      </c>
      <c r="N1291" s="3" t="s">
        <v>11949</v>
      </c>
      <c r="O1291" s="38">
        <v>2.6</v>
      </c>
      <c r="P1291" s="3" t="s">
        <v>11949</v>
      </c>
      <c r="Q1291" s="38">
        <v>17.5</v>
      </c>
      <c r="R1291" s="3" t="s">
        <v>11619</v>
      </c>
      <c r="S1291" s="38">
        <v>1.3</v>
      </c>
      <c r="T1291" s="3" t="s">
        <v>11619</v>
      </c>
      <c r="U1291" s="38">
        <v>1.7</v>
      </c>
      <c r="V1291" s="3" t="s">
        <v>11619</v>
      </c>
      <c r="W1291" s="38">
        <v>4.1</v>
      </c>
      <c r="X1291" s="3" t="s">
        <v>11619</v>
      </c>
      <c r="Y1291" s="38">
        <v>1</v>
      </c>
      <c r="Z1291" s="3" t="s">
        <v>11619</v>
      </c>
      <c r="AA1291" s="3">
        <v>8.6</v>
      </c>
      <c r="AB1291" s="3" t="s">
        <v>11619</v>
      </c>
      <c r="AC1291" s="3">
        <v>1</v>
      </c>
      <c r="AD1291" s="3" t="s">
        <v>11619</v>
      </c>
      <c r="AE1291" s="44" t="s">
        <v>12595</v>
      </c>
    </row>
    <row r="1292" customHeight="1" spans="1:31">
      <c r="A1292" s="26" t="s">
        <v>447</v>
      </c>
      <c r="B1292" s="27" t="s">
        <v>447</v>
      </c>
      <c r="C1292" s="28" t="s">
        <v>12891</v>
      </c>
      <c r="D1292" s="27" t="s">
        <v>447</v>
      </c>
      <c r="E1292" s="28" cm="1">
        <f ca="1" t="array" ref="E1292">SUMPRODUCT(--ISNUMBER(SEARCH(MID(C1292,ROW(INDIRECT("1:"&amp;LEN(C1292))),1),全球排名!D1290)))</f>
        <v>37</v>
      </c>
      <c r="F1292" s="29" t="s">
        <v>11566</v>
      </c>
      <c r="G1292" s="29" t="s">
        <v>40</v>
      </c>
      <c r="H1292" s="30" t="s">
        <v>11567</v>
      </c>
      <c r="I1292" s="30" t="s">
        <v>11587</v>
      </c>
      <c r="J1292" s="30" t="s">
        <v>7220</v>
      </c>
      <c r="K1292" s="30"/>
      <c r="L1292" s="30" t="s">
        <v>10137</v>
      </c>
      <c r="M1292" s="38">
        <v>3.9</v>
      </c>
      <c r="N1292" s="3" t="s">
        <v>11949</v>
      </c>
      <c r="O1292" s="38">
        <v>3</v>
      </c>
      <c r="P1292" s="3" t="s">
        <v>11949</v>
      </c>
      <c r="Q1292" s="38">
        <v>17.6</v>
      </c>
      <c r="R1292" s="3" t="s">
        <v>11619</v>
      </c>
      <c r="S1292" s="38">
        <v>4.3</v>
      </c>
      <c r="T1292" s="3" t="s">
        <v>11619</v>
      </c>
      <c r="U1292" s="38">
        <v>22.2</v>
      </c>
      <c r="V1292" s="3" t="s">
        <v>12372</v>
      </c>
      <c r="W1292" s="38">
        <v>3</v>
      </c>
      <c r="X1292" s="3" t="s">
        <v>11619</v>
      </c>
      <c r="Y1292" s="38">
        <v>1</v>
      </c>
      <c r="Z1292" s="3" t="s">
        <v>11619</v>
      </c>
      <c r="AA1292" s="3">
        <v>6.9</v>
      </c>
      <c r="AB1292" s="3" t="s">
        <v>11619</v>
      </c>
      <c r="AC1292" s="3" t="s">
        <v>10137</v>
      </c>
      <c r="AD1292" s="3" t="s">
        <v>10137</v>
      </c>
      <c r="AE1292" s="44" t="s">
        <v>12595</v>
      </c>
    </row>
    <row r="1293" customHeight="1" spans="1:31">
      <c r="A1293" s="26" t="s">
        <v>493</v>
      </c>
      <c r="B1293" s="27" t="s">
        <v>447</v>
      </c>
      <c r="C1293" s="28" t="s">
        <v>533</v>
      </c>
      <c r="D1293" s="27" t="s">
        <v>447</v>
      </c>
      <c r="E1293" s="28" cm="1">
        <f ca="1" t="array" ref="E1293">SUMPRODUCT(--ISNUMBER(SEARCH(MID(C1293,ROW(INDIRECT("1:"&amp;LEN(C1293))),1),全球排名!D1291)))</f>
        <v>18</v>
      </c>
      <c r="F1293" s="29" t="s">
        <v>11663</v>
      </c>
      <c r="G1293" s="29" t="s">
        <v>106</v>
      </c>
      <c r="H1293" s="30" t="s">
        <v>11567</v>
      </c>
      <c r="I1293" s="30" t="s">
        <v>7183</v>
      </c>
      <c r="J1293" s="30" t="s">
        <v>11568</v>
      </c>
      <c r="K1293" s="30">
        <v>4</v>
      </c>
      <c r="L1293" s="30" t="s">
        <v>11573</v>
      </c>
      <c r="M1293" s="38">
        <v>4.5</v>
      </c>
      <c r="N1293" s="3" t="s">
        <v>11949</v>
      </c>
      <c r="O1293" s="38">
        <v>1.8</v>
      </c>
      <c r="P1293" s="3" t="s">
        <v>11949</v>
      </c>
      <c r="Q1293" s="38">
        <v>14.1</v>
      </c>
      <c r="R1293" s="3" t="s">
        <v>11619</v>
      </c>
      <c r="S1293" s="38">
        <v>9.2</v>
      </c>
      <c r="T1293" s="3" t="s">
        <v>11619</v>
      </c>
      <c r="U1293" s="38">
        <v>10.5</v>
      </c>
      <c r="V1293" s="3" t="s">
        <v>11619</v>
      </c>
      <c r="W1293" s="38">
        <v>6.2</v>
      </c>
      <c r="X1293" s="3" t="s">
        <v>11619</v>
      </c>
      <c r="Y1293" s="38">
        <v>1.2</v>
      </c>
      <c r="Z1293" s="3" t="s">
        <v>11619</v>
      </c>
      <c r="AA1293" s="3">
        <v>7.9</v>
      </c>
      <c r="AB1293" s="3" t="s">
        <v>11619</v>
      </c>
      <c r="AC1293" s="3">
        <v>2.2</v>
      </c>
      <c r="AD1293" s="3" t="s">
        <v>11619</v>
      </c>
      <c r="AE1293" s="44" t="s">
        <v>12595</v>
      </c>
    </row>
    <row r="1294" customHeight="1" spans="1:31">
      <c r="A1294" s="26" t="s">
        <v>447</v>
      </c>
      <c r="B1294" s="27" t="s">
        <v>447</v>
      </c>
      <c r="C1294" s="28" t="s">
        <v>12892</v>
      </c>
      <c r="D1294" s="27" t="s">
        <v>447</v>
      </c>
      <c r="E1294" s="28" cm="1">
        <f ca="1" t="array" ref="E1294">SUMPRODUCT(--ISNUMBER(SEARCH(MID(C1294,ROW(INDIRECT("1:"&amp;LEN(C1294))),1),全球排名!D1292)))</f>
        <v>40</v>
      </c>
      <c r="F1294" s="29" t="s">
        <v>12205</v>
      </c>
      <c r="G1294" s="29" t="s">
        <v>657</v>
      </c>
      <c r="H1294" s="30" t="s">
        <v>11567</v>
      </c>
      <c r="I1294" s="30" t="s">
        <v>11587</v>
      </c>
      <c r="J1294" s="30" t="s">
        <v>7220</v>
      </c>
      <c r="K1294" s="30">
        <v>4</v>
      </c>
      <c r="L1294" s="30" t="s">
        <v>11569</v>
      </c>
      <c r="M1294" s="38">
        <v>8.3</v>
      </c>
      <c r="N1294" s="3" t="s">
        <v>11949</v>
      </c>
      <c r="O1294" s="38">
        <v>6.8</v>
      </c>
      <c r="P1294" s="3" t="s">
        <v>11949</v>
      </c>
      <c r="Q1294" s="38">
        <v>22.2</v>
      </c>
      <c r="R1294" s="3" t="s">
        <v>12521</v>
      </c>
      <c r="S1294" s="38">
        <v>1.1</v>
      </c>
      <c r="T1294" s="3" t="s">
        <v>11619</v>
      </c>
      <c r="U1294" s="38">
        <v>8.5</v>
      </c>
      <c r="V1294" s="3" t="s">
        <v>11619</v>
      </c>
      <c r="W1294" s="38">
        <v>4.1</v>
      </c>
      <c r="X1294" s="3" t="s">
        <v>11619</v>
      </c>
      <c r="Y1294" s="38">
        <v>1</v>
      </c>
      <c r="Z1294" s="3" t="s">
        <v>11619</v>
      </c>
      <c r="AA1294" s="3">
        <v>12.4</v>
      </c>
      <c r="AB1294" s="3" t="s">
        <v>11619</v>
      </c>
      <c r="AC1294" s="3">
        <v>1</v>
      </c>
      <c r="AD1294" s="3" t="s">
        <v>11619</v>
      </c>
      <c r="AE1294" s="44" t="s">
        <v>12595</v>
      </c>
    </row>
    <row r="1295" customHeight="1" spans="1:31">
      <c r="A1295" s="26" t="s">
        <v>447</v>
      </c>
      <c r="B1295" s="27" t="s">
        <v>447</v>
      </c>
      <c r="C1295" s="28" t="s">
        <v>3465</v>
      </c>
      <c r="D1295" s="27" t="s">
        <v>447</v>
      </c>
      <c r="E1295" s="28" cm="1">
        <f ca="1" t="array" ref="E1295">SUMPRODUCT(--ISNUMBER(SEARCH(MID(C1295,ROW(INDIRECT("1:"&amp;LEN(C1295))),1),全球排名!D1293)))</f>
        <v>27</v>
      </c>
      <c r="F1295" s="29" t="s">
        <v>11566</v>
      </c>
      <c r="G1295" s="29" t="s">
        <v>40</v>
      </c>
      <c r="H1295" s="30" t="s">
        <v>11571</v>
      </c>
      <c r="I1295" s="30" t="s">
        <v>7183</v>
      </c>
      <c r="J1295" s="30" t="s">
        <v>7220</v>
      </c>
      <c r="K1295" s="30">
        <v>5</v>
      </c>
      <c r="L1295" s="30" t="s">
        <v>10137</v>
      </c>
      <c r="M1295" s="38">
        <v>4.9</v>
      </c>
      <c r="N1295" s="3" t="s">
        <v>11949</v>
      </c>
      <c r="O1295" s="38">
        <v>2.4</v>
      </c>
      <c r="P1295" s="3" t="s">
        <v>11949</v>
      </c>
      <c r="Q1295" s="38">
        <v>5.2</v>
      </c>
      <c r="R1295" s="3" t="s">
        <v>11619</v>
      </c>
      <c r="S1295" s="38">
        <v>4.8</v>
      </c>
      <c r="T1295" s="3" t="s">
        <v>11619</v>
      </c>
      <c r="U1295" s="38">
        <v>4.5</v>
      </c>
      <c r="V1295" s="3" t="s">
        <v>11619</v>
      </c>
      <c r="W1295" s="38">
        <v>6.8</v>
      </c>
      <c r="X1295" s="3" t="s">
        <v>11619</v>
      </c>
      <c r="Y1295" s="38">
        <v>1.5</v>
      </c>
      <c r="Z1295" s="3" t="s">
        <v>11619</v>
      </c>
      <c r="AA1295" s="3">
        <v>10.9</v>
      </c>
      <c r="AB1295" s="3" t="s">
        <v>11619</v>
      </c>
      <c r="AC1295" s="3" t="s">
        <v>10137</v>
      </c>
      <c r="AD1295" s="3" t="s">
        <v>10137</v>
      </c>
      <c r="AE1295" s="44" t="s">
        <v>12595</v>
      </c>
    </row>
    <row r="1296" customHeight="1" spans="1:31">
      <c r="A1296" s="26" t="s">
        <v>493</v>
      </c>
      <c r="B1296" s="27" t="s">
        <v>447</v>
      </c>
      <c r="C1296" s="28" t="s">
        <v>8939</v>
      </c>
      <c r="D1296" s="27" t="s">
        <v>447</v>
      </c>
      <c r="E1296" s="28" cm="1">
        <f ca="1" t="array" ref="E1296">SUMPRODUCT(--ISNUMBER(SEARCH(MID(C1296,ROW(INDIRECT("1:"&amp;LEN(C1296))),1),全球排名!D1294)))</f>
        <v>16</v>
      </c>
      <c r="F1296" s="29" t="s">
        <v>11566</v>
      </c>
      <c r="G1296" s="29" t="s">
        <v>40</v>
      </c>
      <c r="H1296" s="30" t="s">
        <v>11567</v>
      </c>
      <c r="I1296" s="30" t="s">
        <v>7183</v>
      </c>
      <c r="J1296" s="30" t="s">
        <v>7220</v>
      </c>
      <c r="K1296" s="30">
        <v>4</v>
      </c>
      <c r="L1296" s="30" t="s">
        <v>11569</v>
      </c>
      <c r="M1296" s="38">
        <v>5.4</v>
      </c>
      <c r="N1296" s="3" t="s">
        <v>11949</v>
      </c>
      <c r="O1296" s="38">
        <v>4.2</v>
      </c>
      <c r="P1296" s="3" t="s">
        <v>11949</v>
      </c>
      <c r="Q1296" s="38">
        <v>29.3</v>
      </c>
      <c r="R1296" s="3" t="s">
        <v>915</v>
      </c>
      <c r="S1296" s="38">
        <v>2.4</v>
      </c>
      <c r="T1296" s="3" t="s">
        <v>11619</v>
      </c>
      <c r="U1296" s="38">
        <v>1.5</v>
      </c>
      <c r="V1296" s="3" t="s">
        <v>11619</v>
      </c>
      <c r="W1296" s="38">
        <v>13.9</v>
      </c>
      <c r="X1296" s="3" t="s">
        <v>12558</v>
      </c>
      <c r="Y1296" s="38">
        <v>1</v>
      </c>
      <c r="Z1296" s="3" t="s">
        <v>11619</v>
      </c>
      <c r="AA1296" s="3">
        <v>13.6</v>
      </c>
      <c r="AB1296" s="3" t="s">
        <v>12130</v>
      </c>
      <c r="AC1296" s="3">
        <v>1</v>
      </c>
      <c r="AD1296" s="3" t="s">
        <v>11619</v>
      </c>
      <c r="AE1296" s="44" t="s">
        <v>12595</v>
      </c>
    </row>
    <row r="1297" customHeight="1" spans="1:31">
      <c r="A1297" s="26" t="s">
        <v>447</v>
      </c>
      <c r="B1297" s="27" t="s">
        <v>447</v>
      </c>
      <c r="C1297" s="28" t="s">
        <v>3083</v>
      </c>
      <c r="D1297" s="27" t="s">
        <v>447</v>
      </c>
      <c r="E1297" s="28" cm="1">
        <f ca="1" t="array" ref="E1297">SUMPRODUCT(--ISNUMBER(SEARCH(MID(C1297,ROW(INDIRECT("1:"&amp;LEN(C1297))),1),全球排名!D1295)))</f>
        <v>25</v>
      </c>
      <c r="F1297" s="29" t="s">
        <v>11632</v>
      </c>
      <c r="G1297" s="29" t="s">
        <v>11633</v>
      </c>
      <c r="H1297" s="30" t="s">
        <v>11592</v>
      </c>
      <c r="I1297" s="30" t="s">
        <v>7183</v>
      </c>
      <c r="J1297" s="30" t="s">
        <v>7220</v>
      </c>
      <c r="K1297" s="30">
        <v>3</v>
      </c>
      <c r="L1297" s="30" t="s">
        <v>11573</v>
      </c>
      <c r="M1297" s="38">
        <v>4.3</v>
      </c>
      <c r="N1297" s="3" t="s">
        <v>11949</v>
      </c>
      <c r="O1297" s="38">
        <v>1.4</v>
      </c>
      <c r="P1297" s="3" t="s">
        <v>11949</v>
      </c>
      <c r="Q1297" s="38">
        <v>13.4</v>
      </c>
      <c r="R1297" s="3" t="s">
        <v>11619</v>
      </c>
      <c r="S1297" s="38">
        <v>3.8</v>
      </c>
      <c r="T1297" s="3" t="s">
        <v>11619</v>
      </c>
      <c r="U1297" s="38">
        <v>4.4</v>
      </c>
      <c r="V1297" s="3" t="s">
        <v>11619</v>
      </c>
      <c r="W1297" s="38">
        <v>2.9</v>
      </c>
      <c r="X1297" s="3" t="s">
        <v>11619</v>
      </c>
      <c r="Y1297" s="38">
        <v>1.1</v>
      </c>
      <c r="Z1297" s="3" t="s">
        <v>11619</v>
      </c>
      <c r="AA1297" s="3">
        <v>7.4</v>
      </c>
      <c r="AB1297" s="3" t="s">
        <v>11619</v>
      </c>
      <c r="AC1297" s="3">
        <v>1.1</v>
      </c>
      <c r="AD1297" s="3" t="s">
        <v>11619</v>
      </c>
      <c r="AE1297" s="44" t="s">
        <v>12595</v>
      </c>
    </row>
    <row r="1298" customHeight="1" spans="1:31">
      <c r="A1298" s="26" t="s">
        <v>447</v>
      </c>
      <c r="B1298" s="27" t="s">
        <v>447</v>
      </c>
      <c r="C1298" s="28" t="s">
        <v>12893</v>
      </c>
      <c r="D1298" s="27" t="s">
        <v>447</v>
      </c>
      <c r="E1298" s="28" cm="1">
        <f ca="1" t="array" ref="E1298">SUMPRODUCT(--ISNUMBER(SEARCH(MID(C1298,ROW(INDIRECT("1:"&amp;LEN(C1298))),1),全球排名!D1296)))</f>
        <v>38</v>
      </c>
      <c r="F1298" s="29" t="s">
        <v>11632</v>
      </c>
      <c r="G1298" s="29" t="s">
        <v>11633</v>
      </c>
      <c r="H1298" s="30" t="s">
        <v>11571</v>
      </c>
      <c r="I1298" s="30" t="s">
        <v>11587</v>
      </c>
      <c r="J1298" s="30" t="s">
        <v>7220</v>
      </c>
      <c r="K1298" s="30">
        <v>4</v>
      </c>
      <c r="L1298" s="30" t="s">
        <v>11573</v>
      </c>
      <c r="M1298" s="38">
        <v>5.2</v>
      </c>
      <c r="N1298" s="3" t="s">
        <v>11949</v>
      </c>
      <c r="O1298" s="38">
        <v>4.4</v>
      </c>
      <c r="P1298" s="3" t="s">
        <v>11949</v>
      </c>
      <c r="Q1298" s="38">
        <v>9.3</v>
      </c>
      <c r="R1298" s="3" t="s">
        <v>11619</v>
      </c>
      <c r="S1298" s="38">
        <v>3.3</v>
      </c>
      <c r="T1298" s="3" t="s">
        <v>11619</v>
      </c>
      <c r="U1298" s="38">
        <v>16.4</v>
      </c>
      <c r="V1298" s="3" t="s">
        <v>12536</v>
      </c>
      <c r="W1298" s="38">
        <v>2.3</v>
      </c>
      <c r="X1298" s="3" t="s">
        <v>11619</v>
      </c>
      <c r="Y1298" s="38">
        <v>1</v>
      </c>
      <c r="Z1298" s="3" t="s">
        <v>11619</v>
      </c>
      <c r="AA1298" s="3">
        <v>20.2</v>
      </c>
      <c r="AB1298" s="3" t="s">
        <v>11743</v>
      </c>
      <c r="AC1298" s="3">
        <v>1.2</v>
      </c>
      <c r="AD1298" s="3" t="s">
        <v>11619</v>
      </c>
      <c r="AE1298" s="44" t="s">
        <v>12595</v>
      </c>
    </row>
    <row r="1299" customHeight="1" spans="1:31">
      <c r="A1299" s="26" t="s">
        <v>447</v>
      </c>
      <c r="B1299" s="27" t="s">
        <v>447</v>
      </c>
      <c r="C1299" s="28" t="s">
        <v>1527</v>
      </c>
      <c r="D1299" s="27" t="s">
        <v>447</v>
      </c>
      <c r="E1299" s="28" cm="1">
        <f ca="1" t="array" ref="E1299">SUMPRODUCT(--ISNUMBER(SEARCH(MID(C1299,ROW(INDIRECT("1:"&amp;LEN(C1299))),1),全球排名!D1297)))</f>
        <v>30</v>
      </c>
      <c r="F1299" s="29" t="s">
        <v>11663</v>
      </c>
      <c r="G1299" s="29" t="s">
        <v>106</v>
      </c>
      <c r="H1299" s="30" t="s">
        <v>11567</v>
      </c>
      <c r="I1299" s="30" t="s">
        <v>11587</v>
      </c>
      <c r="J1299" s="30" t="s">
        <v>11568</v>
      </c>
      <c r="K1299" s="30">
        <v>4</v>
      </c>
      <c r="L1299" s="30" t="s">
        <v>11569</v>
      </c>
      <c r="M1299" s="38">
        <v>3.7</v>
      </c>
      <c r="N1299" s="3" t="s">
        <v>11949</v>
      </c>
      <c r="O1299" s="38">
        <v>2.3</v>
      </c>
      <c r="P1299" s="3" t="s">
        <v>11949</v>
      </c>
      <c r="Q1299" s="38">
        <v>2.8</v>
      </c>
      <c r="R1299" s="3" t="s">
        <v>11619</v>
      </c>
      <c r="S1299" s="38">
        <v>4.8</v>
      </c>
      <c r="T1299" s="3" t="s">
        <v>11619</v>
      </c>
      <c r="U1299" s="38">
        <v>13.8</v>
      </c>
      <c r="V1299" s="3" t="s">
        <v>12173</v>
      </c>
      <c r="W1299" s="38">
        <v>9.8</v>
      </c>
      <c r="X1299" s="3" t="s">
        <v>11619</v>
      </c>
      <c r="Y1299" s="38">
        <v>1.1</v>
      </c>
      <c r="Z1299" s="3" t="s">
        <v>11619</v>
      </c>
      <c r="AA1299" s="3">
        <v>7.9</v>
      </c>
      <c r="AB1299" s="3" t="s">
        <v>11619</v>
      </c>
      <c r="AC1299" s="3">
        <v>1.1</v>
      </c>
      <c r="AD1299" s="3" t="s">
        <v>11619</v>
      </c>
      <c r="AE1299" s="44" t="s">
        <v>12595</v>
      </c>
    </row>
    <row r="1300" customHeight="1" spans="1:31">
      <c r="A1300" s="26" t="s">
        <v>493</v>
      </c>
      <c r="B1300" s="27" t="s">
        <v>447</v>
      </c>
      <c r="C1300" s="28" t="s">
        <v>12894</v>
      </c>
      <c r="D1300" s="27" t="s">
        <v>447</v>
      </c>
      <c r="E1300" s="28" cm="1">
        <f ca="1" t="array" ref="E1300">SUMPRODUCT(--ISNUMBER(SEARCH(MID(C1300,ROW(INDIRECT("1:"&amp;LEN(C1300))),1),全球排名!D1298)))</f>
        <v>35</v>
      </c>
      <c r="F1300" s="29" t="s">
        <v>7021</v>
      </c>
      <c r="G1300" s="29" t="s">
        <v>642</v>
      </c>
      <c r="H1300" s="30" t="s">
        <v>11571</v>
      </c>
      <c r="I1300" s="30" t="s">
        <v>11587</v>
      </c>
      <c r="J1300" s="30" t="s">
        <v>11568</v>
      </c>
      <c r="K1300" s="30">
        <v>3</v>
      </c>
      <c r="L1300" s="30" t="s">
        <v>11569</v>
      </c>
      <c r="M1300" s="38">
        <v>4.6</v>
      </c>
      <c r="N1300" s="3" t="s">
        <v>11949</v>
      </c>
      <c r="O1300" s="38">
        <v>2</v>
      </c>
      <c r="P1300" s="3" t="s">
        <v>11949</v>
      </c>
      <c r="Q1300" s="38">
        <v>32.9</v>
      </c>
      <c r="R1300" s="3" t="s">
        <v>12442</v>
      </c>
      <c r="S1300" s="38">
        <v>4.7</v>
      </c>
      <c r="T1300" s="3" t="s">
        <v>11619</v>
      </c>
      <c r="U1300" s="38">
        <v>1.7</v>
      </c>
      <c r="V1300" s="3" t="s">
        <v>11619</v>
      </c>
      <c r="W1300" s="38">
        <v>2.1</v>
      </c>
      <c r="X1300" s="3" t="s">
        <v>11619</v>
      </c>
      <c r="Y1300" s="38">
        <v>1.1</v>
      </c>
      <c r="Z1300" s="3" t="s">
        <v>11619</v>
      </c>
      <c r="AA1300" s="3">
        <v>8.1</v>
      </c>
      <c r="AB1300" s="3" t="s">
        <v>11619</v>
      </c>
      <c r="AC1300" s="3">
        <v>1</v>
      </c>
      <c r="AD1300" s="3" t="s">
        <v>11619</v>
      </c>
      <c r="AE1300" s="44" t="s">
        <v>12595</v>
      </c>
    </row>
    <row r="1301" customHeight="1" spans="1:31">
      <c r="A1301" s="26" t="s">
        <v>10137</v>
      </c>
      <c r="B1301" s="27" t="s">
        <v>447</v>
      </c>
      <c r="C1301" s="28" t="s">
        <v>10953</v>
      </c>
      <c r="D1301" s="27" t="s">
        <v>447</v>
      </c>
      <c r="E1301" s="28" cm="1">
        <f ca="1" t="array" ref="E1301">SUMPRODUCT(--ISNUMBER(SEARCH(MID(C1301,ROW(INDIRECT("1:"&amp;LEN(C1301))),1),全球排名!D1299)))</f>
        <v>17</v>
      </c>
      <c r="F1301" s="29" t="s">
        <v>12168</v>
      </c>
      <c r="G1301" s="29" t="s">
        <v>497</v>
      </c>
      <c r="H1301" s="30" t="s">
        <v>11571</v>
      </c>
      <c r="I1301" s="30" t="s">
        <v>7183</v>
      </c>
      <c r="J1301" s="30" t="s">
        <v>7220</v>
      </c>
      <c r="K1301" s="30">
        <v>4</v>
      </c>
      <c r="L1301" s="30" t="s">
        <v>11573</v>
      </c>
      <c r="M1301" s="38">
        <v>6.2</v>
      </c>
      <c r="N1301" s="3" t="s">
        <v>11949</v>
      </c>
      <c r="O1301" s="38">
        <v>6.7</v>
      </c>
      <c r="P1301" s="3" t="s">
        <v>11949</v>
      </c>
      <c r="Q1301" s="38">
        <v>4.5</v>
      </c>
      <c r="R1301" s="3" t="s">
        <v>11619</v>
      </c>
      <c r="S1301" s="38">
        <v>2.7</v>
      </c>
      <c r="T1301" s="3" t="s">
        <v>11619</v>
      </c>
      <c r="U1301" s="38">
        <v>4.6</v>
      </c>
      <c r="V1301" s="3" t="s">
        <v>11619</v>
      </c>
      <c r="W1301" s="38">
        <v>1.2</v>
      </c>
      <c r="X1301" s="3" t="s">
        <v>11619</v>
      </c>
      <c r="Y1301" s="38">
        <v>1</v>
      </c>
      <c r="Z1301" s="3" t="s">
        <v>11619</v>
      </c>
      <c r="AA1301" s="3">
        <v>7.4</v>
      </c>
      <c r="AB1301" s="3" t="s">
        <v>11619</v>
      </c>
      <c r="AC1301" s="3">
        <v>1</v>
      </c>
      <c r="AD1301" s="3" t="s">
        <v>11619</v>
      </c>
      <c r="AE1301" s="44" t="s">
        <v>12595</v>
      </c>
    </row>
    <row r="1302" customHeight="1" spans="1:31">
      <c r="A1302" s="26" t="s">
        <v>493</v>
      </c>
      <c r="B1302" s="27" t="s">
        <v>447</v>
      </c>
      <c r="C1302" s="28" t="s">
        <v>3801</v>
      </c>
      <c r="D1302" s="27" t="s">
        <v>447</v>
      </c>
      <c r="E1302" s="28" cm="1">
        <f ca="1" t="array" ref="E1302">SUMPRODUCT(--ISNUMBER(SEARCH(MID(C1302,ROW(INDIRECT("1:"&amp;LEN(C1302))),1),全球排名!D1300)))</f>
        <v>24</v>
      </c>
      <c r="F1302" s="29" t="s">
        <v>11705</v>
      </c>
      <c r="G1302" s="29" t="s">
        <v>385</v>
      </c>
      <c r="H1302" s="30" t="s">
        <v>11567</v>
      </c>
      <c r="I1302" s="30" t="s">
        <v>7183</v>
      </c>
      <c r="J1302" s="30" t="s">
        <v>7220</v>
      </c>
      <c r="K1302" s="30">
        <v>4</v>
      </c>
      <c r="L1302" s="30" t="s">
        <v>12288</v>
      </c>
      <c r="M1302" s="38">
        <v>5.4</v>
      </c>
      <c r="N1302" s="3" t="s">
        <v>11949</v>
      </c>
      <c r="O1302" s="38">
        <v>6.4</v>
      </c>
      <c r="P1302" s="3" t="s">
        <v>11949</v>
      </c>
      <c r="Q1302" s="38">
        <v>21.4</v>
      </c>
      <c r="R1302" s="3" t="s">
        <v>11906</v>
      </c>
      <c r="S1302" s="38">
        <v>4.5</v>
      </c>
      <c r="T1302" s="3" t="s">
        <v>11619</v>
      </c>
      <c r="U1302" s="38">
        <v>4.7</v>
      </c>
      <c r="V1302" s="3" t="s">
        <v>11619</v>
      </c>
      <c r="W1302" s="38">
        <v>2</v>
      </c>
      <c r="X1302" s="3" t="s">
        <v>11619</v>
      </c>
      <c r="Y1302" s="38">
        <v>1</v>
      </c>
      <c r="Z1302" s="3" t="s">
        <v>11619</v>
      </c>
      <c r="AA1302" s="3">
        <v>7.3</v>
      </c>
      <c r="AB1302" s="3" t="s">
        <v>11619</v>
      </c>
      <c r="AC1302" s="3">
        <v>1</v>
      </c>
      <c r="AD1302" s="3" t="s">
        <v>11619</v>
      </c>
      <c r="AE1302" s="44" t="s">
        <v>12595</v>
      </c>
    </row>
    <row r="1303" customHeight="1" spans="1:31">
      <c r="A1303" s="26" t="s">
        <v>447</v>
      </c>
      <c r="B1303" s="27" t="s">
        <v>447</v>
      </c>
      <c r="C1303" s="28" t="s">
        <v>1555</v>
      </c>
      <c r="D1303" s="27" t="s">
        <v>447</v>
      </c>
      <c r="E1303" s="28" cm="1">
        <f ca="1" t="array" ref="E1303">SUMPRODUCT(--ISNUMBER(SEARCH(MID(C1303,ROW(INDIRECT("1:"&amp;LEN(C1303))),1),全球排名!D1301)))</f>
        <v>19</v>
      </c>
      <c r="F1303" s="29" t="s">
        <v>11705</v>
      </c>
      <c r="G1303" s="29" t="s">
        <v>385</v>
      </c>
      <c r="H1303" s="30" t="s">
        <v>11571</v>
      </c>
      <c r="I1303" s="30" t="s">
        <v>7183</v>
      </c>
      <c r="J1303" s="30" t="s">
        <v>7220</v>
      </c>
      <c r="K1303" s="30">
        <v>3</v>
      </c>
      <c r="L1303" s="30" t="s">
        <v>12288</v>
      </c>
      <c r="M1303" s="38">
        <v>5</v>
      </c>
      <c r="N1303" s="3" t="s">
        <v>11949</v>
      </c>
      <c r="O1303" s="38">
        <v>6.5</v>
      </c>
      <c r="P1303" s="3" t="s">
        <v>11949</v>
      </c>
      <c r="Q1303" s="38">
        <v>10.1</v>
      </c>
      <c r="R1303" s="3" t="s">
        <v>11619</v>
      </c>
      <c r="S1303" s="38">
        <v>4.3</v>
      </c>
      <c r="T1303" s="3" t="s">
        <v>11619</v>
      </c>
      <c r="U1303" s="38">
        <v>5.9</v>
      </c>
      <c r="V1303" s="3" t="s">
        <v>11619</v>
      </c>
      <c r="W1303" s="38">
        <v>13.9</v>
      </c>
      <c r="X1303" s="3" t="s">
        <v>11752</v>
      </c>
      <c r="Y1303" s="38">
        <v>1</v>
      </c>
      <c r="Z1303" s="3" t="s">
        <v>11619</v>
      </c>
      <c r="AA1303" s="3">
        <v>4.2</v>
      </c>
      <c r="AB1303" s="3" t="s">
        <v>11619</v>
      </c>
      <c r="AC1303" s="3">
        <v>1</v>
      </c>
      <c r="AD1303" s="3" t="s">
        <v>11619</v>
      </c>
      <c r="AE1303" s="44" t="s">
        <v>12595</v>
      </c>
    </row>
    <row r="1304" customHeight="1" spans="1:31">
      <c r="A1304" s="26" t="s">
        <v>447</v>
      </c>
      <c r="B1304" s="27" t="s">
        <v>447</v>
      </c>
      <c r="C1304" s="28" t="s">
        <v>12895</v>
      </c>
      <c r="D1304" s="27" t="s">
        <v>447</v>
      </c>
      <c r="E1304" s="28" cm="1">
        <f ca="1" t="array" ref="E1304">SUMPRODUCT(--ISNUMBER(SEARCH(MID(C1304,ROW(INDIRECT("1:"&amp;LEN(C1304))),1),全球排名!D1302)))</f>
        <v>38</v>
      </c>
      <c r="F1304" s="29" t="s">
        <v>7021</v>
      </c>
      <c r="G1304" s="29" t="s">
        <v>642</v>
      </c>
      <c r="H1304" s="30" t="s">
        <v>11592</v>
      </c>
      <c r="I1304" s="30" t="s">
        <v>7183</v>
      </c>
      <c r="J1304" s="30" t="s">
        <v>11568</v>
      </c>
      <c r="K1304" s="30">
        <v>3</v>
      </c>
      <c r="L1304" s="30" t="s">
        <v>11569</v>
      </c>
      <c r="M1304" s="38">
        <v>7</v>
      </c>
      <c r="N1304" s="3" t="s">
        <v>11949</v>
      </c>
      <c r="O1304" s="38">
        <v>13.1</v>
      </c>
      <c r="P1304" s="3" t="s">
        <v>11949</v>
      </c>
      <c r="Q1304" s="38">
        <v>12.2</v>
      </c>
      <c r="R1304" s="3" t="s">
        <v>11619</v>
      </c>
      <c r="S1304" s="38">
        <v>3.7</v>
      </c>
      <c r="T1304" s="3" t="s">
        <v>11619</v>
      </c>
      <c r="U1304" s="38">
        <v>1.7</v>
      </c>
      <c r="V1304" s="3" t="s">
        <v>11619</v>
      </c>
      <c r="W1304" s="38">
        <v>2.1</v>
      </c>
      <c r="X1304" s="3" t="s">
        <v>11619</v>
      </c>
      <c r="Y1304" s="38">
        <v>8.1</v>
      </c>
      <c r="Z1304" s="3" t="s">
        <v>11619</v>
      </c>
      <c r="AA1304" s="3">
        <v>7.5</v>
      </c>
      <c r="AB1304" s="3" t="s">
        <v>11619</v>
      </c>
      <c r="AC1304" s="3">
        <v>3.8</v>
      </c>
      <c r="AD1304" s="3" t="s">
        <v>11619</v>
      </c>
      <c r="AE1304" s="44" t="s">
        <v>12595</v>
      </c>
    </row>
    <row r="1305" customHeight="1" spans="1:31">
      <c r="A1305" s="26" t="s">
        <v>447</v>
      </c>
      <c r="B1305" s="27" t="s">
        <v>447</v>
      </c>
      <c r="C1305" s="28" t="s">
        <v>12896</v>
      </c>
      <c r="D1305" s="27" t="s">
        <v>447</v>
      </c>
      <c r="E1305" s="28" cm="1">
        <f ca="1" t="array" ref="E1305">SUMPRODUCT(--ISNUMBER(SEARCH(MID(C1305,ROW(INDIRECT("1:"&amp;LEN(C1305))),1),全球排名!D1303)))</f>
        <v>33</v>
      </c>
      <c r="F1305" s="29" t="s">
        <v>12681</v>
      </c>
      <c r="G1305" s="29" t="s">
        <v>445</v>
      </c>
      <c r="H1305" s="30" t="s">
        <v>11567</v>
      </c>
      <c r="I1305" s="30" t="s">
        <v>7183</v>
      </c>
      <c r="J1305" s="30" t="s">
        <v>7220</v>
      </c>
      <c r="K1305" s="30">
        <v>3</v>
      </c>
      <c r="L1305" s="30" t="s">
        <v>11573</v>
      </c>
      <c r="M1305" s="38">
        <v>3.8</v>
      </c>
      <c r="N1305" s="3" t="s">
        <v>11949</v>
      </c>
      <c r="O1305" s="38">
        <v>2.3</v>
      </c>
      <c r="P1305" s="3" t="s">
        <v>11949</v>
      </c>
      <c r="Q1305" s="38">
        <v>4.9</v>
      </c>
      <c r="R1305" s="3" t="s">
        <v>11619</v>
      </c>
      <c r="S1305" s="38">
        <v>3.8</v>
      </c>
      <c r="T1305" s="3" t="s">
        <v>11619</v>
      </c>
      <c r="U1305" s="38">
        <v>2.4</v>
      </c>
      <c r="V1305" s="3" t="s">
        <v>11619</v>
      </c>
      <c r="W1305" s="38">
        <v>27.7</v>
      </c>
      <c r="X1305" s="3" t="s">
        <v>11955</v>
      </c>
      <c r="Y1305" s="38">
        <v>1.1</v>
      </c>
      <c r="Z1305" s="3" t="s">
        <v>11619</v>
      </c>
      <c r="AA1305" s="3">
        <v>8.5</v>
      </c>
      <c r="AB1305" s="3" t="s">
        <v>11619</v>
      </c>
      <c r="AC1305" s="3">
        <v>1</v>
      </c>
      <c r="AD1305" s="3" t="s">
        <v>11619</v>
      </c>
      <c r="AE1305" s="44" t="s">
        <v>12595</v>
      </c>
    </row>
    <row r="1306" customHeight="1" spans="1:31">
      <c r="A1306" s="26" t="s">
        <v>447</v>
      </c>
      <c r="B1306" s="27" t="s">
        <v>447</v>
      </c>
      <c r="C1306" s="28" t="s">
        <v>1577</v>
      </c>
      <c r="D1306" s="27" t="s">
        <v>447</v>
      </c>
      <c r="E1306" s="28" cm="1">
        <f ca="1" t="array" ref="E1306">SUMPRODUCT(--ISNUMBER(SEARCH(MID(C1306,ROW(INDIRECT("1:"&amp;LEN(C1306))),1),全球排名!D1304)))</f>
        <v>19</v>
      </c>
      <c r="F1306" s="29" t="s">
        <v>12414</v>
      </c>
      <c r="G1306" s="29" t="s">
        <v>624</v>
      </c>
      <c r="H1306" s="30" t="s">
        <v>11592</v>
      </c>
      <c r="I1306" s="30" t="s">
        <v>11572</v>
      </c>
      <c r="J1306" s="30" t="s">
        <v>7220</v>
      </c>
      <c r="K1306" s="30">
        <v>3</v>
      </c>
      <c r="L1306" s="30" t="s">
        <v>11573</v>
      </c>
      <c r="M1306" s="38">
        <v>3.9</v>
      </c>
      <c r="N1306" s="3" t="s">
        <v>11949</v>
      </c>
      <c r="O1306" s="38">
        <v>2.6</v>
      </c>
      <c r="P1306" s="3" t="s">
        <v>11949</v>
      </c>
      <c r="Q1306" s="38">
        <v>16.2</v>
      </c>
      <c r="R1306" s="3" t="s">
        <v>11619</v>
      </c>
      <c r="S1306" s="38">
        <v>2.2</v>
      </c>
      <c r="T1306" s="3" t="s">
        <v>11619</v>
      </c>
      <c r="U1306" s="38">
        <v>2.2</v>
      </c>
      <c r="V1306" s="3" t="s">
        <v>11619</v>
      </c>
      <c r="W1306" s="38">
        <v>1.8</v>
      </c>
      <c r="X1306" s="3" t="s">
        <v>11619</v>
      </c>
      <c r="Y1306" s="38">
        <v>5.7</v>
      </c>
      <c r="Z1306" s="3" t="s">
        <v>11619</v>
      </c>
      <c r="AA1306" s="3">
        <v>4.7</v>
      </c>
      <c r="AB1306" s="3" t="s">
        <v>11619</v>
      </c>
      <c r="AC1306" s="3">
        <v>1.2</v>
      </c>
      <c r="AD1306" s="3" t="s">
        <v>11619</v>
      </c>
      <c r="AE1306" s="44" t="s">
        <v>12595</v>
      </c>
    </row>
    <row r="1307" customHeight="1" spans="1:31">
      <c r="A1307" s="26" t="s">
        <v>10137</v>
      </c>
      <c r="B1307" s="27" t="s">
        <v>447</v>
      </c>
      <c r="C1307" s="28" t="s">
        <v>539</v>
      </c>
      <c r="D1307" s="27" t="s">
        <v>447</v>
      </c>
      <c r="E1307" s="28" cm="1">
        <f ca="1" t="array" ref="E1307">SUMPRODUCT(--ISNUMBER(SEARCH(MID(C1307,ROW(INDIRECT("1:"&amp;LEN(C1307))),1),全球排名!D1305)))</f>
        <v>27</v>
      </c>
      <c r="F1307" s="29" t="s">
        <v>12370</v>
      </c>
      <c r="G1307" s="29" t="s">
        <v>464</v>
      </c>
      <c r="H1307" s="30" t="s">
        <v>11592</v>
      </c>
      <c r="I1307" s="30" t="s">
        <v>11572</v>
      </c>
      <c r="J1307" s="30" t="s">
        <v>7103</v>
      </c>
      <c r="K1307" s="30">
        <v>3</v>
      </c>
      <c r="L1307" s="30" t="s">
        <v>11573</v>
      </c>
      <c r="M1307" s="38">
        <v>6.8</v>
      </c>
      <c r="N1307" s="3" t="s">
        <v>11949</v>
      </c>
      <c r="O1307" s="38">
        <v>3.8</v>
      </c>
      <c r="P1307" s="3" t="s">
        <v>11949</v>
      </c>
      <c r="Q1307" s="38">
        <v>4.1</v>
      </c>
      <c r="R1307" s="3" t="s">
        <v>11619</v>
      </c>
      <c r="S1307" s="38">
        <v>2.4</v>
      </c>
      <c r="T1307" s="3" t="s">
        <v>11619</v>
      </c>
      <c r="U1307" s="38">
        <v>1.8</v>
      </c>
      <c r="V1307" s="3" t="s">
        <v>11619</v>
      </c>
      <c r="W1307" s="38">
        <v>5.1</v>
      </c>
      <c r="X1307" s="3" t="s">
        <v>11619</v>
      </c>
      <c r="Y1307" s="38">
        <v>1.5</v>
      </c>
      <c r="Z1307" s="3" t="s">
        <v>11619</v>
      </c>
      <c r="AA1307" s="3">
        <v>7.5</v>
      </c>
      <c r="AB1307" s="3" t="s">
        <v>11619</v>
      </c>
      <c r="AC1307" s="3">
        <v>1.1</v>
      </c>
      <c r="AD1307" s="3" t="s">
        <v>11619</v>
      </c>
      <c r="AE1307" s="44" t="s">
        <v>12595</v>
      </c>
    </row>
    <row r="1308" customHeight="1" spans="1:31">
      <c r="A1308" s="26" t="s">
        <v>10137</v>
      </c>
      <c r="B1308" s="27" t="s">
        <v>447</v>
      </c>
      <c r="C1308" s="28" t="s">
        <v>12897</v>
      </c>
      <c r="D1308" s="27" t="s">
        <v>447</v>
      </c>
      <c r="E1308" s="28" cm="1">
        <f ca="1" t="array" ref="E1308">SUMPRODUCT(--ISNUMBER(SEARCH(MID(C1308,ROW(INDIRECT("1:"&amp;LEN(C1308))),1),全球排名!D1306)))</f>
        <v>27</v>
      </c>
      <c r="F1308" s="29" t="s">
        <v>12205</v>
      </c>
      <c r="G1308" s="29" t="s">
        <v>657</v>
      </c>
      <c r="H1308" s="30" t="s">
        <v>11567</v>
      </c>
      <c r="I1308" s="30" t="s">
        <v>11587</v>
      </c>
      <c r="J1308" s="30" t="s">
        <v>7103</v>
      </c>
      <c r="K1308" s="30">
        <v>3</v>
      </c>
      <c r="L1308" s="30" t="s">
        <v>11569</v>
      </c>
      <c r="M1308" s="38">
        <v>9.8</v>
      </c>
      <c r="N1308" s="3" t="s">
        <v>11949</v>
      </c>
      <c r="O1308" s="38">
        <v>8.5</v>
      </c>
      <c r="P1308" s="3" t="s">
        <v>11949</v>
      </c>
      <c r="Q1308" s="38">
        <v>3.6</v>
      </c>
      <c r="R1308" s="3" t="s">
        <v>11619</v>
      </c>
      <c r="S1308" s="38">
        <v>1.3</v>
      </c>
      <c r="T1308" s="3" t="s">
        <v>11619</v>
      </c>
      <c r="U1308" s="38">
        <v>3.9</v>
      </c>
      <c r="V1308" s="3" t="s">
        <v>11619</v>
      </c>
      <c r="W1308" s="38">
        <v>1.2</v>
      </c>
      <c r="X1308" s="3" t="s">
        <v>11619</v>
      </c>
      <c r="Y1308" s="38">
        <v>1</v>
      </c>
      <c r="Z1308" s="3" t="s">
        <v>11619</v>
      </c>
      <c r="AA1308" s="3">
        <v>12.7</v>
      </c>
      <c r="AB1308" s="3" t="s">
        <v>11761</v>
      </c>
      <c r="AC1308" s="3">
        <v>1.1</v>
      </c>
      <c r="AD1308" s="3" t="s">
        <v>11619</v>
      </c>
      <c r="AE1308" s="44" t="s">
        <v>12595</v>
      </c>
    </row>
    <row r="1309" customHeight="1" spans="1:31">
      <c r="A1309" s="26" t="s">
        <v>447</v>
      </c>
      <c r="B1309" s="27" t="s">
        <v>447</v>
      </c>
      <c r="C1309" s="28" t="s">
        <v>1591</v>
      </c>
      <c r="D1309" s="27" t="s">
        <v>447</v>
      </c>
      <c r="E1309" s="28" cm="1">
        <f ca="1" t="array" ref="E1309">SUMPRODUCT(--ISNUMBER(SEARCH(MID(C1309,ROW(INDIRECT("1:"&amp;LEN(C1309))),1),全球排名!D1307)))</f>
        <v>34</v>
      </c>
      <c r="F1309" s="29" t="s">
        <v>12168</v>
      </c>
      <c r="G1309" s="29" t="s">
        <v>497</v>
      </c>
      <c r="H1309" s="30" t="s">
        <v>11571</v>
      </c>
      <c r="I1309" s="30" t="s">
        <v>11572</v>
      </c>
      <c r="J1309" s="30" t="s">
        <v>7220</v>
      </c>
      <c r="K1309" s="30">
        <v>3</v>
      </c>
      <c r="L1309" s="30" t="s">
        <v>11573</v>
      </c>
      <c r="M1309" s="38">
        <v>6.2</v>
      </c>
      <c r="N1309" s="3" t="s">
        <v>11949</v>
      </c>
      <c r="O1309" s="38">
        <v>3.1</v>
      </c>
      <c r="P1309" s="3" t="s">
        <v>11949</v>
      </c>
      <c r="Q1309" s="38">
        <v>3.4</v>
      </c>
      <c r="R1309" s="3" t="s">
        <v>11619</v>
      </c>
      <c r="S1309" s="38">
        <v>8.6</v>
      </c>
      <c r="T1309" s="3" t="s">
        <v>11619</v>
      </c>
      <c r="U1309" s="38">
        <v>6.1</v>
      </c>
      <c r="V1309" s="3" t="s">
        <v>11619</v>
      </c>
      <c r="W1309" s="38">
        <v>1.5</v>
      </c>
      <c r="X1309" s="3" t="s">
        <v>11619</v>
      </c>
      <c r="Y1309" s="38">
        <v>1.6</v>
      </c>
      <c r="Z1309" s="3" t="s">
        <v>11619</v>
      </c>
      <c r="AA1309" s="3">
        <v>8.5</v>
      </c>
      <c r="AB1309" s="3" t="s">
        <v>11619</v>
      </c>
      <c r="AC1309" s="3">
        <v>1.7</v>
      </c>
      <c r="AD1309" s="3" t="s">
        <v>11619</v>
      </c>
      <c r="AE1309" s="44" t="s">
        <v>12595</v>
      </c>
    </row>
    <row r="1310" customHeight="1" spans="1:31">
      <c r="A1310" s="26" t="s">
        <v>447</v>
      </c>
      <c r="B1310" s="27" t="s">
        <v>447</v>
      </c>
      <c r="C1310" s="28" t="s">
        <v>1611</v>
      </c>
      <c r="D1310" s="27" t="s">
        <v>447</v>
      </c>
      <c r="E1310" s="28" cm="1">
        <f ca="1" t="array" ref="E1310">SUMPRODUCT(--ISNUMBER(SEARCH(MID(C1310,ROW(INDIRECT("1:"&amp;LEN(C1310))),1),全球排名!D1308)))</f>
        <v>16</v>
      </c>
      <c r="F1310" s="29" t="s">
        <v>11807</v>
      </c>
      <c r="G1310" s="29" t="s">
        <v>471</v>
      </c>
      <c r="H1310" s="30" t="s">
        <v>11571</v>
      </c>
      <c r="I1310" s="30" t="s">
        <v>11587</v>
      </c>
      <c r="J1310" s="30" t="s">
        <v>11568</v>
      </c>
      <c r="K1310" s="30">
        <v>3</v>
      </c>
      <c r="L1310" s="30" t="s">
        <v>12288</v>
      </c>
      <c r="M1310" s="38">
        <v>5.7</v>
      </c>
      <c r="N1310" s="3" t="s">
        <v>11949</v>
      </c>
      <c r="O1310" s="38">
        <v>5.5</v>
      </c>
      <c r="P1310" s="3" t="s">
        <v>11949</v>
      </c>
      <c r="Q1310" s="38">
        <v>3.6</v>
      </c>
      <c r="R1310" s="3" t="s">
        <v>11619</v>
      </c>
      <c r="S1310" s="38">
        <v>5.6</v>
      </c>
      <c r="T1310" s="3" t="s">
        <v>11619</v>
      </c>
      <c r="U1310" s="38">
        <v>8.4</v>
      </c>
      <c r="V1310" s="3" t="s">
        <v>11619</v>
      </c>
      <c r="W1310" s="38">
        <v>7.4</v>
      </c>
      <c r="X1310" s="3" t="s">
        <v>11619</v>
      </c>
      <c r="Y1310" s="38">
        <v>1.1</v>
      </c>
      <c r="Z1310" s="3" t="s">
        <v>11619</v>
      </c>
      <c r="AA1310" s="3">
        <v>20.9</v>
      </c>
      <c r="AB1310" s="3" t="s">
        <v>12153</v>
      </c>
      <c r="AC1310" s="3">
        <v>4.9</v>
      </c>
      <c r="AD1310" s="3" t="s">
        <v>11619</v>
      </c>
      <c r="AE1310" s="44" t="s">
        <v>12595</v>
      </c>
    </row>
    <row r="1311" customHeight="1" spans="1:31">
      <c r="A1311" s="26" t="s">
        <v>447</v>
      </c>
      <c r="B1311" s="27" t="s">
        <v>447</v>
      </c>
      <c r="C1311" s="28" t="s">
        <v>1616</v>
      </c>
      <c r="D1311" s="27" t="s">
        <v>447</v>
      </c>
      <c r="E1311" s="28" cm="1">
        <f ca="1" t="array" ref="E1311">SUMPRODUCT(--ISNUMBER(SEARCH(MID(C1311,ROW(INDIRECT("1:"&amp;LEN(C1311))),1),全球排名!D1309)))</f>
        <v>17</v>
      </c>
      <c r="F1311" s="29" t="s">
        <v>12414</v>
      </c>
      <c r="G1311" s="29" t="s">
        <v>624</v>
      </c>
      <c r="H1311" s="30" t="s">
        <v>11592</v>
      </c>
      <c r="I1311" s="30" t="s">
        <v>11587</v>
      </c>
      <c r="J1311" s="30" t="s">
        <v>11568</v>
      </c>
      <c r="K1311" s="30">
        <v>4</v>
      </c>
      <c r="L1311" s="30" t="s">
        <v>11573</v>
      </c>
      <c r="M1311" s="38">
        <v>6.3</v>
      </c>
      <c r="N1311" s="3" t="s">
        <v>11949</v>
      </c>
      <c r="O1311" s="38">
        <v>4.3</v>
      </c>
      <c r="P1311" s="3" t="s">
        <v>11949</v>
      </c>
      <c r="Q1311" s="38">
        <v>4.1</v>
      </c>
      <c r="R1311" s="3" t="s">
        <v>11619</v>
      </c>
      <c r="S1311" s="38">
        <v>2.1</v>
      </c>
      <c r="T1311" s="3" t="s">
        <v>11619</v>
      </c>
      <c r="U1311" s="38">
        <v>1.6</v>
      </c>
      <c r="V1311" s="3" t="s">
        <v>11619</v>
      </c>
      <c r="W1311" s="38">
        <v>2</v>
      </c>
      <c r="X1311" s="3" t="s">
        <v>11619</v>
      </c>
      <c r="Y1311" s="38">
        <v>21.4</v>
      </c>
      <c r="Z1311" s="3" t="s">
        <v>12192</v>
      </c>
      <c r="AA1311" s="3">
        <v>6.5</v>
      </c>
      <c r="AB1311" s="3" t="s">
        <v>11619</v>
      </c>
      <c r="AC1311" s="3">
        <v>13.9</v>
      </c>
      <c r="AD1311" s="3" t="s">
        <v>12898</v>
      </c>
      <c r="AE1311" s="44" t="s">
        <v>12595</v>
      </c>
    </row>
    <row r="1312" customHeight="1" spans="1:31">
      <c r="A1312" s="26" t="s">
        <v>447</v>
      </c>
      <c r="B1312" s="27" t="s">
        <v>447</v>
      </c>
      <c r="C1312" s="28" t="s">
        <v>543</v>
      </c>
      <c r="D1312" s="27" t="s">
        <v>447</v>
      </c>
      <c r="E1312" s="28" cm="1">
        <f ca="1" t="array" ref="E1312">SUMPRODUCT(--ISNUMBER(SEARCH(MID(C1312,ROW(INDIRECT("1:"&amp;LEN(C1312))),1),全球排名!D1310)))</f>
        <v>25</v>
      </c>
      <c r="F1312" s="29" t="s">
        <v>12681</v>
      </c>
      <c r="G1312" s="29" t="s">
        <v>445</v>
      </c>
      <c r="H1312" s="30" t="s">
        <v>11571</v>
      </c>
      <c r="I1312" s="30" t="s">
        <v>11720</v>
      </c>
      <c r="J1312" s="30" t="s">
        <v>10137</v>
      </c>
      <c r="K1312" s="30">
        <v>5</v>
      </c>
      <c r="L1312" s="30" t="s">
        <v>11573</v>
      </c>
      <c r="M1312" s="38">
        <v>5</v>
      </c>
      <c r="N1312" s="3" t="s">
        <v>11949</v>
      </c>
      <c r="O1312" s="38">
        <v>4.8</v>
      </c>
      <c r="P1312" s="3" t="s">
        <v>11949</v>
      </c>
      <c r="Q1312" s="38">
        <v>7.3</v>
      </c>
      <c r="R1312" s="3" t="s">
        <v>11619</v>
      </c>
      <c r="S1312" s="38">
        <v>3.7</v>
      </c>
      <c r="T1312" s="3" t="s">
        <v>11619</v>
      </c>
      <c r="U1312" s="38">
        <v>1.7</v>
      </c>
      <c r="V1312" s="3" t="s">
        <v>11619</v>
      </c>
      <c r="W1312" s="38">
        <v>2.7</v>
      </c>
      <c r="X1312" s="3" t="s">
        <v>11619</v>
      </c>
      <c r="Y1312" s="38">
        <v>2.8</v>
      </c>
      <c r="Z1312" s="3" t="s">
        <v>11619</v>
      </c>
      <c r="AA1312" s="3">
        <v>8</v>
      </c>
      <c r="AB1312" s="3" t="s">
        <v>11619</v>
      </c>
      <c r="AC1312" s="3">
        <v>1.1</v>
      </c>
      <c r="AD1312" s="3" t="s">
        <v>11619</v>
      </c>
      <c r="AE1312" s="44" t="s">
        <v>12595</v>
      </c>
    </row>
    <row r="1313" customHeight="1" spans="1:31">
      <c r="A1313" s="26" t="s">
        <v>493</v>
      </c>
      <c r="B1313" s="27" t="s">
        <v>447</v>
      </c>
      <c r="C1313" s="28" t="s">
        <v>12899</v>
      </c>
      <c r="D1313" s="27" t="s">
        <v>447</v>
      </c>
      <c r="E1313" s="28" cm="1">
        <f ca="1" t="array" ref="E1313">SUMPRODUCT(--ISNUMBER(SEARCH(MID(C1313,ROW(INDIRECT("1:"&amp;LEN(C1313))),1),全球排名!D1311)))</f>
        <v>25</v>
      </c>
      <c r="F1313" s="29" t="s">
        <v>12260</v>
      </c>
      <c r="G1313" s="29" t="s">
        <v>461</v>
      </c>
      <c r="H1313" s="30" t="s">
        <v>11567</v>
      </c>
      <c r="I1313" s="30" t="s">
        <v>11587</v>
      </c>
      <c r="J1313" s="30" t="s">
        <v>11568</v>
      </c>
      <c r="K1313" s="30">
        <v>2</v>
      </c>
      <c r="L1313" s="30" t="s">
        <v>11573</v>
      </c>
      <c r="M1313" s="38">
        <v>5.7</v>
      </c>
      <c r="N1313" s="3" t="s">
        <v>11949</v>
      </c>
      <c r="O1313" s="38">
        <v>1.9</v>
      </c>
      <c r="P1313" s="3" t="s">
        <v>11949</v>
      </c>
      <c r="Q1313" s="38">
        <v>23.8</v>
      </c>
      <c r="R1313" s="3" t="s">
        <v>12263</v>
      </c>
      <c r="S1313" s="38">
        <v>2.7</v>
      </c>
      <c r="T1313" s="3" t="s">
        <v>11619</v>
      </c>
      <c r="U1313" s="38" t="s">
        <v>10137</v>
      </c>
      <c r="V1313" s="3" t="s">
        <v>10137</v>
      </c>
      <c r="W1313" s="38">
        <v>11.3</v>
      </c>
      <c r="X1313" s="3" t="s">
        <v>12270</v>
      </c>
      <c r="Y1313" s="38">
        <v>1</v>
      </c>
      <c r="Z1313" s="3" t="s">
        <v>11619</v>
      </c>
      <c r="AA1313" s="3">
        <v>6.2</v>
      </c>
      <c r="AB1313" s="3" t="s">
        <v>11619</v>
      </c>
      <c r="AC1313" s="3">
        <v>1</v>
      </c>
      <c r="AD1313" s="3" t="s">
        <v>11619</v>
      </c>
      <c r="AE1313" s="44" t="s">
        <v>12595</v>
      </c>
    </row>
    <row r="1314" customHeight="1" spans="1:31">
      <c r="A1314" s="26" t="s">
        <v>447</v>
      </c>
      <c r="B1314" s="27" t="s">
        <v>447</v>
      </c>
      <c r="C1314" s="28" t="s">
        <v>12900</v>
      </c>
      <c r="D1314" s="27" t="s">
        <v>447</v>
      </c>
      <c r="E1314" s="28" cm="1">
        <f ca="1" t="array" ref="E1314">SUMPRODUCT(--ISNUMBER(SEARCH(MID(C1314,ROW(INDIRECT("1:"&amp;LEN(C1314))),1),全球排名!D1312)))</f>
        <v>48</v>
      </c>
      <c r="F1314" s="29" t="s">
        <v>12681</v>
      </c>
      <c r="G1314" s="29" t="s">
        <v>445</v>
      </c>
      <c r="H1314" s="30" t="s">
        <v>11571</v>
      </c>
      <c r="I1314" s="30" t="s">
        <v>11720</v>
      </c>
      <c r="J1314" s="30" t="s">
        <v>10137</v>
      </c>
      <c r="K1314" s="30">
        <v>4</v>
      </c>
      <c r="L1314" s="30" t="s">
        <v>11573</v>
      </c>
      <c r="M1314" s="38">
        <v>6</v>
      </c>
      <c r="N1314" s="3" t="s">
        <v>11949</v>
      </c>
      <c r="O1314" s="38">
        <v>6.8</v>
      </c>
      <c r="P1314" s="3" t="s">
        <v>11949</v>
      </c>
      <c r="Q1314" s="38">
        <v>2.4</v>
      </c>
      <c r="R1314" s="3" t="s">
        <v>11619</v>
      </c>
      <c r="S1314" s="38">
        <v>5.5</v>
      </c>
      <c r="T1314" s="3" t="s">
        <v>11619</v>
      </c>
      <c r="U1314" s="38" t="s">
        <v>10137</v>
      </c>
      <c r="V1314" s="3" t="s">
        <v>10137</v>
      </c>
      <c r="W1314" s="38">
        <v>5</v>
      </c>
      <c r="X1314" s="3" t="s">
        <v>11619</v>
      </c>
      <c r="Y1314" s="38">
        <v>2.2</v>
      </c>
      <c r="Z1314" s="3" t="s">
        <v>11619</v>
      </c>
      <c r="AA1314" s="3">
        <v>6.5</v>
      </c>
      <c r="AB1314" s="3" t="s">
        <v>11619</v>
      </c>
      <c r="AC1314" s="3">
        <v>1.1</v>
      </c>
      <c r="AD1314" s="3" t="s">
        <v>11619</v>
      </c>
      <c r="AE1314" s="44" t="s">
        <v>12595</v>
      </c>
    </row>
    <row r="1315" customHeight="1" spans="1:31">
      <c r="A1315" s="26" t="s">
        <v>447</v>
      </c>
      <c r="B1315" s="27" t="s">
        <v>447</v>
      </c>
      <c r="C1315" s="28" t="s">
        <v>10689</v>
      </c>
      <c r="D1315" s="27" t="s">
        <v>447</v>
      </c>
      <c r="E1315" s="28" cm="1">
        <f ca="1" t="array" ref="E1315">SUMPRODUCT(--ISNUMBER(SEARCH(MID(C1315,ROW(INDIRECT("1:"&amp;LEN(C1315))),1),全球排名!D1313)))</f>
        <v>23</v>
      </c>
      <c r="F1315" s="29" t="s">
        <v>12525</v>
      </c>
      <c r="G1315" s="29" t="s">
        <v>647</v>
      </c>
      <c r="H1315" s="30" t="s">
        <v>11571</v>
      </c>
      <c r="I1315" s="30" t="s">
        <v>11572</v>
      </c>
      <c r="J1315" s="30" t="s">
        <v>7103</v>
      </c>
      <c r="K1315" s="30">
        <v>3</v>
      </c>
      <c r="L1315" s="30" t="s">
        <v>11573</v>
      </c>
      <c r="M1315" s="38">
        <v>8</v>
      </c>
      <c r="N1315" s="3" t="s">
        <v>11949</v>
      </c>
      <c r="O1315" s="38">
        <v>13</v>
      </c>
      <c r="P1315" s="3" t="s">
        <v>11949</v>
      </c>
      <c r="Q1315" s="38">
        <v>3.8</v>
      </c>
      <c r="R1315" s="3" t="s">
        <v>11619</v>
      </c>
      <c r="S1315" s="38">
        <v>3.4</v>
      </c>
      <c r="T1315" s="3" t="s">
        <v>11619</v>
      </c>
      <c r="U1315" s="38">
        <v>9</v>
      </c>
      <c r="V1315" s="3" t="s">
        <v>11619</v>
      </c>
      <c r="W1315" s="38">
        <v>8</v>
      </c>
      <c r="X1315" s="3" t="s">
        <v>11619</v>
      </c>
      <c r="Y1315" s="38">
        <v>3</v>
      </c>
      <c r="Z1315" s="3" t="s">
        <v>11619</v>
      </c>
      <c r="AA1315" s="3">
        <v>6.2</v>
      </c>
      <c r="AB1315" s="3" t="s">
        <v>11619</v>
      </c>
      <c r="AC1315" s="3">
        <v>1.1</v>
      </c>
      <c r="AD1315" s="3" t="s">
        <v>11619</v>
      </c>
      <c r="AE1315" s="44" t="s">
        <v>12595</v>
      </c>
    </row>
    <row r="1316" customHeight="1" spans="1:31">
      <c r="A1316" s="26" t="s">
        <v>493</v>
      </c>
      <c r="B1316" s="27" t="s">
        <v>447</v>
      </c>
      <c r="C1316" s="28" t="s">
        <v>12901</v>
      </c>
      <c r="D1316" s="27" t="s">
        <v>447</v>
      </c>
      <c r="E1316" s="28" cm="1">
        <f ca="1" t="array" ref="E1316">SUMPRODUCT(--ISNUMBER(SEARCH(MID(C1316,ROW(INDIRECT("1:"&amp;LEN(C1316))),1),全球排名!D1314)))</f>
        <v>43</v>
      </c>
      <c r="F1316" s="29" t="s">
        <v>11863</v>
      </c>
      <c r="G1316" s="29" t="s">
        <v>373</v>
      </c>
      <c r="H1316" s="30" t="s">
        <v>11571</v>
      </c>
      <c r="I1316" s="30" t="s">
        <v>11587</v>
      </c>
      <c r="J1316" s="30" t="s">
        <v>7220</v>
      </c>
      <c r="K1316" s="30">
        <v>5</v>
      </c>
      <c r="L1316" s="30" t="s">
        <v>11573</v>
      </c>
      <c r="M1316" s="38">
        <v>4</v>
      </c>
      <c r="N1316" s="3" t="s">
        <v>11949</v>
      </c>
      <c r="O1316" s="38">
        <v>1.9</v>
      </c>
      <c r="P1316" s="3" t="s">
        <v>11949</v>
      </c>
      <c r="Q1316" s="38">
        <v>24.9</v>
      </c>
      <c r="R1316" s="3" t="s">
        <v>11960</v>
      </c>
      <c r="S1316" s="38">
        <v>1.2</v>
      </c>
      <c r="T1316" s="3" t="s">
        <v>11619</v>
      </c>
      <c r="U1316" s="38">
        <v>1.5</v>
      </c>
      <c r="V1316" s="3" t="s">
        <v>11619</v>
      </c>
      <c r="W1316" s="38">
        <v>38.9</v>
      </c>
      <c r="X1316" s="3" t="s">
        <v>11636</v>
      </c>
      <c r="Y1316" s="38">
        <v>1</v>
      </c>
      <c r="Z1316" s="3" t="s">
        <v>11619</v>
      </c>
      <c r="AA1316" s="3">
        <v>8.8</v>
      </c>
      <c r="AB1316" s="3" t="s">
        <v>11619</v>
      </c>
      <c r="AC1316" s="3">
        <v>1.5</v>
      </c>
      <c r="AD1316" s="3" t="s">
        <v>11619</v>
      </c>
      <c r="AE1316" s="44" t="s">
        <v>12595</v>
      </c>
    </row>
    <row r="1317" customHeight="1" spans="1:31">
      <c r="A1317" s="26" t="s">
        <v>493</v>
      </c>
      <c r="B1317" s="27" t="s">
        <v>447</v>
      </c>
      <c r="C1317" s="28" t="s">
        <v>12902</v>
      </c>
      <c r="D1317" s="27" t="s">
        <v>447</v>
      </c>
      <c r="E1317" s="28" cm="1">
        <f ca="1" t="array" ref="E1317">SUMPRODUCT(--ISNUMBER(SEARCH(MID(C1317,ROW(INDIRECT("1:"&amp;LEN(C1317))),1),全球排名!D1315)))</f>
        <v>40</v>
      </c>
      <c r="F1317" s="29" t="s">
        <v>12662</v>
      </c>
      <c r="G1317" s="29" t="s">
        <v>586</v>
      </c>
      <c r="H1317" s="30" t="s">
        <v>11571</v>
      </c>
      <c r="I1317" s="30" t="s">
        <v>7183</v>
      </c>
      <c r="J1317" s="30" t="s">
        <v>7220</v>
      </c>
      <c r="K1317" s="30">
        <v>3</v>
      </c>
      <c r="L1317" s="30" t="s">
        <v>11573</v>
      </c>
      <c r="M1317" s="38">
        <v>4.3</v>
      </c>
      <c r="N1317" s="3" t="s">
        <v>11949</v>
      </c>
      <c r="O1317" s="38" t="s">
        <v>10137</v>
      </c>
      <c r="P1317" s="3" t="s">
        <v>10137</v>
      </c>
      <c r="Q1317" s="38">
        <v>30.2</v>
      </c>
      <c r="R1317" s="3" t="s">
        <v>12054</v>
      </c>
      <c r="S1317" s="38">
        <v>2.9</v>
      </c>
      <c r="T1317" s="3" t="s">
        <v>11619</v>
      </c>
      <c r="U1317" s="38" t="s">
        <v>10137</v>
      </c>
      <c r="V1317" s="3" t="s">
        <v>10137</v>
      </c>
      <c r="W1317" s="38" t="s">
        <v>10137</v>
      </c>
      <c r="X1317" s="3" t="s">
        <v>10137</v>
      </c>
      <c r="Y1317" s="38">
        <v>5.3</v>
      </c>
      <c r="Z1317" s="3" t="s">
        <v>11619</v>
      </c>
      <c r="AA1317" s="3">
        <v>9.9</v>
      </c>
      <c r="AB1317" s="3" t="s">
        <v>11619</v>
      </c>
      <c r="AC1317" s="3">
        <v>1</v>
      </c>
      <c r="AD1317" s="3" t="s">
        <v>11619</v>
      </c>
      <c r="AE1317" s="44" t="s">
        <v>12595</v>
      </c>
    </row>
    <row r="1318" customHeight="1" spans="1:31">
      <c r="A1318" s="26" t="s">
        <v>493</v>
      </c>
      <c r="B1318" s="27" t="s">
        <v>447</v>
      </c>
      <c r="C1318" s="28" t="s">
        <v>12903</v>
      </c>
      <c r="D1318" s="27" t="s">
        <v>447</v>
      </c>
      <c r="E1318" s="28" cm="1">
        <f ca="1" t="array" ref="E1318">SUMPRODUCT(--ISNUMBER(SEARCH(MID(C1318,ROW(INDIRECT("1:"&amp;LEN(C1318))),1),全球排名!D1316)))</f>
        <v>49</v>
      </c>
      <c r="F1318" s="29" t="s">
        <v>11863</v>
      </c>
      <c r="G1318" s="29" t="s">
        <v>373</v>
      </c>
      <c r="H1318" s="30" t="s">
        <v>11571</v>
      </c>
      <c r="I1318" s="30" t="s">
        <v>11572</v>
      </c>
      <c r="J1318" s="30" t="s">
        <v>7103</v>
      </c>
      <c r="K1318" s="30">
        <v>5</v>
      </c>
      <c r="L1318" s="30" t="s">
        <v>11573</v>
      </c>
      <c r="M1318" s="38">
        <v>4</v>
      </c>
      <c r="N1318" s="3" t="s">
        <v>11949</v>
      </c>
      <c r="O1318" s="38">
        <v>1.3</v>
      </c>
      <c r="P1318" s="3" t="s">
        <v>11949</v>
      </c>
      <c r="Q1318" s="38">
        <v>18.4</v>
      </c>
      <c r="R1318" s="3" t="s">
        <v>11619</v>
      </c>
      <c r="S1318" s="38">
        <v>2</v>
      </c>
      <c r="T1318" s="3" t="s">
        <v>11619</v>
      </c>
      <c r="U1318" s="38">
        <v>2.4</v>
      </c>
      <c r="V1318" s="3" t="s">
        <v>11619</v>
      </c>
      <c r="W1318" s="38">
        <v>52.9</v>
      </c>
      <c r="X1318" s="3" t="s">
        <v>394</v>
      </c>
      <c r="Y1318" s="38">
        <v>1.2</v>
      </c>
      <c r="Z1318" s="3" t="s">
        <v>11619</v>
      </c>
      <c r="AA1318" s="3">
        <v>7.9</v>
      </c>
      <c r="AB1318" s="3" t="s">
        <v>11619</v>
      </c>
      <c r="AC1318" s="3">
        <v>3.5</v>
      </c>
      <c r="AD1318" s="3" t="s">
        <v>11619</v>
      </c>
      <c r="AE1318" s="44" t="s">
        <v>12595</v>
      </c>
    </row>
    <row r="1319" customHeight="1" spans="1:31">
      <c r="A1319" s="26" t="s">
        <v>447</v>
      </c>
      <c r="B1319" s="27" t="s">
        <v>447</v>
      </c>
      <c r="C1319" s="28" t="s">
        <v>12904</v>
      </c>
      <c r="D1319" s="27" t="s">
        <v>447</v>
      </c>
      <c r="E1319" s="28" cm="1">
        <f ca="1" t="array" ref="E1319">SUMPRODUCT(--ISNUMBER(SEARCH(MID(C1319,ROW(INDIRECT("1:"&amp;LEN(C1319))),1),全球排名!D1317)))</f>
        <v>19</v>
      </c>
      <c r="F1319" s="29" t="s">
        <v>12205</v>
      </c>
      <c r="G1319" s="29" t="s">
        <v>657</v>
      </c>
      <c r="H1319" s="30" t="s">
        <v>11567</v>
      </c>
      <c r="I1319" s="30" t="s">
        <v>11587</v>
      </c>
      <c r="J1319" s="30" t="s">
        <v>7220</v>
      </c>
      <c r="K1319" s="30">
        <v>4</v>
      </c>
      <c r="L1319" s="30" t="s">
        <v>11573</v>
      </c>
      <c r="M1319" s="38">
        <v>7</v>
      </c>
      <c r="N1319" s="3" t="s">
        <v>11949</v>
      </c>
      <c r="O1319" s="38">
        <v>4.2</v>
      </c>
      <c r="P1319" s="3" t="s">
        <v>11949</v>
      </c>
      <c r="Q1319" s="38">
        <v>14.7</v>
      </c>
      <c r="R1319" s="3" t="s">
        <v>11619</v>
      </c>
      <c r="S1319" s="38">
        <v>1.3</v>
      </c>
      <c r="T1319" s="3" t="s">
        <v>11619</v>
      </c>
      <c r="U1319" s="38">
        <v>3</v>
      </c>
      <c r="V1319" s="3" t="s">
        <v>11619</v>
      </c>
      <c r="W1319" s="38">
        <v>2.8</v>
      </c>
      <c r="X1319" s="3" t="s">
        <v>11619</v>
      </c>
      <c r="Y1319" s="38">
        <v>1</v>
      </c>
      <c r="Z1319" s="3" t="s">
        <v>11619</v>
      </c>
      <c r="AA1319" s="3">
        <v>12.5</v>
      </c>
      <c r="AB1319" s="3" t="s">
        <v>12528</v>
      </c>
      <c r="AC1319" s="3">
        <v>1</v>
      </c>
      <c r="AD1319" s="3" t="s">
        <v>11619</v>
      </c>
      <c r="AE1319" s="44" t="s">
        <v>12595</v>
      </c>
    </row>
    <row r="1320" customHeight="1" spans="1:31">
      <c r="A1320" s="26" t="s">
        <v>447</v>
      </c>
      <c r="B1320" s="27" t="s">
        <v>447</v>
      </c>
      <c r="C1320" s="28" t="s">
        <v>1680</v>
      </c>
      <c r="D1320" s="27" t="s">
        <v>447</v>
      </c>
      <c r="E1320" s="28" cm="1">
        <f ca="1" t="array" ref="E1320">SUMPRODUCT(--ISNUMBER(SEARCH(MID(C1320,ROW(INDIRECT("1:"&amp;LEN(C1320))),1),全球排名!D1318)))</f>
        <v>28</v>
      </c>
      <c r="F1320" s="29" t="s">
        <v>12681</v>
      </c>
      <c r="G1320" s="29" t="s">
        <v>445</v>
      </c>
      <c r="H1320" s="30" t="s">
        <v>11571</v>
      </c>
      <c r="I1320" s="30" t="s">
        <v>11572</v>
      </c>
      <c r="J1320" s="30" t="s">
        <v>7220</v>
      </c>
      <c r="K1320" s="30">
        <v>4</v>
      </c>
      <c r="L1320" s="30" t="s">
        <v>11573</v>
      </c>
      <c r="M1320" s="38">
        <v>6</v>
      </c>
      <c r="N1320" s="3" t="s">
        <v>11949</v>
      </c>
      <c r="O1320" s="38">
        <v>3.8</v>
      </c>
      <c r="P1320" s="3" t="s">
        <v>11949</v>
      </c>
      <c r="Q1320" s="38">
        <v>6</v>
      </c>
      <c r="R1320" s="3" t="s">
        <v>11619</v>
      </c>
      <c r="S1320" s="38">
        <v>3.3</v>
      </c>
      <c r="T1320" s="3" t="s">
        <v>11619</v>
      </c>
      <c r="U1320" s="38">
        <v>2.4</v>
      </c>
      <c r="V1320" s="3" t="s">
        <v>11619</v>
      </c>
      <c r="W1320" s="38">
        <v>2</v>
      </c>
      <c r="X1320" s="3" t="s">
        <v>11619</v>
      </c>
      <c r="Y1320" s="38">
        <v>3.4</v>
      </c>
      <c r="Z1320" s="3" t="s">
        <v>11619</v>
      </c>
      <c r="AA1320" s="3">
        <v>7.9</v>
      </c>
      <c r="AB1320" s="3" t="s">
        <v>11619</v>
      </c>
      <c r="AC1320" s="3">
        <v>1.6</v>
      </c>
      <c r="AD1320" s="3" t="s">
        <v>11619</v>
      </c>
      <c r="AE1320" s="44" t="s">
        <v>12595</v>
      </c>
    </row>
    <row r="1321" customHeight="1" spans="1:31">
      <c r="A1321" s="26" t="s">
        <v>447</v>
      </c>
      <c r="B1321" s="27" t="s">
        <v>447</v>
      </c>
      <c r="C1321" s="28" t="s">
        <v>1687</v>
      </c>
      <c r="D1321" s="27" t="s">
        <v>447</v>
      </c>
      <c r="E1321" s="28" cm="1">
        <f ca="1" t="array" ref="E1321">SUMPRODUCT(--ISNUMBER(SEARCH(MID(C1321,ROW(INDIRECT("1:"&amp;LEN(C1321))),1),全球排名!D1319)))</f>
        <v>13</v>
      </c>
      <c r="F1321" s="29" t="s">
        <v>11807</v>
      </c>
      <c r="G1321" s="29" t="s">
        <v>471</v>
      </c>
      <c r="H1321" s="30" t="s">
        <v>11571</v>
      </c>
      <c r="I1321" s="30" t="s">
        <v>7183</v>
      </c>
      <c r="J1321" s="30" t="s">
        <v>7220</v>
      </c>
      <c r="K1321" s="30">
        <v>4</v>
      </c>
      <c r="L1321" s="30" t="s">
        <v>12288</v>
      </c>
      <c r="M1321" s="38">
        <v>6.2</v>
      </c>
      <c r="N1321" s="3" t="s">
        <v>11949</v>
      </c>
      <c r="O1321" s="38">
        <v>6.1</v>
      </c>
      <c r="P1321" s="3" t="s">
        <v>11949</v>
      </c>
      <c r="Q1321" s="38">
        <v>5.2</v>
      </c>
      <c r="R1321" s="3" t="s">
        <v>11619</v>
      </c>
      <c r="S1321" s="38">
        <v>4.5</v>
      </c>
      <c r="T1321" s="3" t="s">
        <v>11619</v>
      </c>
      <c r="U1321" s="38">
        <v>10.2</v>
      </c>
      <c r="V1321" s="3" t="s">
        <v>11619</v>
      </c>
      <c r="W1321" s="38">
        <v>9.3</v>
      </c>
      <c r="X1321" s="3" t="s">
        <v>11619</v>
      </c>
      <c r="Y1321" s="38">
        <v>1.1</v>
      </c>
      <c r="Z1321" s="3" t="s">
        <v>11619</v>
      </c>
      <c r="AA1321" s="3">
        <v>12.6</v>
      </c>
      <c r="AB1321" s="3" t="s">
        <v>11861</v>
      </c>
      <c r="AC1321" s="3">
        <v>3.9</v>
      </c>
      <c r="AD1321" s="3" t="s">
        <v>11619</v>
      </c>
      <c r="AE1321" s="44" t="s">
        <v>12595</v>
      </c>
    </row>
    <row r="1322" customHeight="1" spans="1:31">
      <c r="A1322" s="26" t="s">
        <v>10137</v>
      </c>
      <c r="B1322" s="27" t="s">
        <v>447</v>
      </c>
      <c r="C1322" s="28" t="s">
        <v>11473</v>
      </c>
      <c r="D1322" s="27" t="s">
        <v>447</v>
      </c>
      <c r="E1322" s="28" cm="1">
        <f ca="1" t="array" ref="E1322">SUMPRODUCT(--ISNUMBER(SEARCH(MID(C1322,ROW(INDIRECT("1:"&amp;LEN(C1322))),1),全球排名!D1320)))</f>
        <v>28</v>
      </c>
      <c r="F1322" s="29" t="s">
        <v>12637</v>
      </c>
      <c r="G1322" s="29" t="s">
        <v>1867</v>
      </c>
      <c r="H1322" s="30" t="s">
        <v>11567</v>
      </c>
      <c r="I1322" s="30" t="s">
        <v>7183</v>
      </c>
      <c r="J1322" s="30" t="s">
        <v>7103</v>
      </c>
      <c r="K1322" s="30">
        <v>2</v>
      </c>
      <c r="L1322" s="30" t="s">
        <v>12288</v>
      </c>
      <c r="M1322" s="38">
        <v>5.6</v>
      </c>
      <c r="N1322" s="3" t="s">
        <v>11949</v>
      </c>
      <c r="O1322" s="38">
        <v>8.9</v>
      </c>
      <c r="P1322" s="3" t="s">
        <v>11949</v>
      </c>
      <c r="Q1322" s="38">
        <v>2.5</v>
      </c>
      <c r="R1322" s="3" t="s">
        <v>11619</v>
      </c>
      <c r="S1322" s="38">
        <v>2.4</v>
      </c>
      <c r="T1322" s="3" t="s">
        <v>11619</v>
      </c>
      <c r="U1322" s="38" t="s">
        <v>10137</v>
      </c>
      <c r="V1322" s="3" t="s">
        <v>10137</v>
      </c>
      <c r="W1322" s="38">
        <v>1.2</v>
      </c>
      <c r="X1322" s="3" t="s">
        <v>11619</v>
      </c>
      <c r="Y1322" s="38">
        <v>1</v>
      </c>
      <c r="Z1322" s="3" t="s">
        <v>11619</v>
      </c>
      <c r="AA1322" s="3">
        <v>9.7</v>
      </c>
      <c r="AB1322" s="3" t="s">
        <v>11619</v>
      </c>
      <c r="AC1322" s="3">
        <v>1</v>
      </c>
      <c r="AD1322" s="3" t="s">
        <v>11619</v>
      </c>
      <c r="AE1322" s="44" t="s">
        <v>12595</v>
      </c>
    </row>
    <row r="1323" customHeight="1" spans="1:31">
      <c r="A1323" s="26" t="s">
        <v>10137</v>
      </c>
      <c r="B1323" s="27" t="s">
        <v>447</v>
      </c>
      <c r="C1323" s="28" t="s">
        <v>12905</v>
      </c>
      <c r="D1323" s="27" t="s">
        <v>447</v>
      </c>
      <c r="E1323" s="28" cm="1">
        <f ca="1" t="array" ref="E1323">SUMPRODUCT(--ISNUMBER(SEARCH(MID(C1323,ROW(INDIRECT("1:"&amp;LEN(C1323))),1),全球排名!D1321)))</f>
        <v>19</v>
      </c>
      <c r="F1323" s="29" t="s">
        <v>11915</v>
      </c>
      <c r="G1323" s="29" t="s">
        <v>883</v>
      </c>
      <c r="H1323" s="30" t="s">
        <v>11567</v>
      </c>
      <c r="I1323" s="30" t="s">
        <v>7183</v>
      </c>
      <c r="J1323" s="30" t="s">
        <v>7220</v>
      </c>
      <c r="K1323" s="30">
        <v>3</v>
      </c>
      <c r="L1323" s="30" t="s">
        <v>11569</v>
      </c>
      <c r="M1323" s="38">
        <v>8.9</v>
      </c>
      <c r="N1323" s="3" t="s">
        <v>11949</v>
      </c>
      <c r="O1323" s="38">
        <v>5.4</v>
      </c>
      <c r="P1323" s="3" t="s">
        <v>11949</v>
      </c>
      <c r="Q1323" s="38">
        <v>3.1</v>
      </c>
      <c r="R1323" s="3" t="s">
        <v>11619</v>
      </c>
      <c r="S1323" s="38">
        <v>2.9</v>
      </c>
      <c r="T1323" s="3" t="s">
        <v>11619</v>
      </c>
      <c r="U1323" s="38">
        <v>14.2</v>
      </c>
      <c r="V1323" s="3" t="s">
        <v>12444</v>
      </c>
      <c r="W1323" s="38">
        <v>1.8</v>
      </c>
      <c r="X1323" s="3" t="s">
        <v>11619</v>
      </c>
      <c r="Y1323" s="38">
        <v>1</v>
      </c>
      <c r="Z1323" s="3" t="s">
        <v>11619</v>
      </c>
      <c r="AA1323" s="3">
        <v>7.8</v>
      </c>
      <c r="AB1323" s="3" t="s">
        <v>11619</v>
      </c>
      <c r="AC1323" s="3">
        <v>1</v>
      </c>
      <c r="AD1323" s="3" t="s">
        <v>11619</v>
      </c>
      <c r="AE1323" s="44" t="s">
        <v>12595</v>
      </c>
    </row>
    <row r="1324" customHeight="1" spans="1:31">
      <c r="A1324" s="26" t="s">
        <v>493</v>
      </c>
      <c r="B1324" s="27" t="s">
        <v>447</v>
      </c>
      <c r="C1324" s="28" t="s">
        <v>12906</v>
      </c>
      <c r="D1324" s="27" t="s">
        <v>447</v>
      </c>
      <c r="E1324" s="28" cm="1">
        <f ca="1" t="array" ref="E1324">SUMPRODUCT(--ISNUMBER(SEARCH(MID(C1324,ROW(INDIRECT("1:"&amp;LEN(C1324))),1),全球排名!D1322)))</f>
        <v>37</v>
      </c>
      <c r="F1324" s="29" t="s">
        <v>11885</v>
      </c>
      <c r="G1324" s="29" t="s">
        <v>457</v>
      </c>
      <c r="H1324" s="30" t="s">
        <v>11571</v>
      </c>
      <c r="I1324" s="30" t="s">
        <v>11572</v>
      </c>
      <c r="J1324" s="30" t="s">
        <v>7103</v>
      </c>
      <c r="K1324" s="30">
        <v>4</v>
      </c>
      <c r="L1324" s="30" t="s">
        <v>11573</v>
      </c>
      <c r="M1324" s="38">
        <v>3.3</v>
      </c>
      <c r="N1324" s="3" t="s">
        <v>11949</v>
      </c>
      <c r="O1324" s="38">
        <v>1.9</v>
      </c>
      <c r="P1324" s="3" t="s">
        <v>11949</v>
      </c>
      <c r="Q1324" s="38">
        <v>34.2</v>
      </c>
      <c r="R1324" s="3" t="s">
        <v>12276</v>
      </c>
      <c r="S1324" s="38">
        <v>1.2</v>
      </c>
      <c r="T1324" s="3" t="s">
        <v>11619</v>
      </c>
      <c r="U1324" s="38" t="s">
        <v>10137</v>
      </c>
      <c r="V1324" s="3" t="s">
        <v>10137</v>
      </c>
      <c r="W1324" s="38" t="s">
        <v>10137</v>
      </c>
      <c r="X1324" s="3" t="s">
        <v>10137</v>
      </c>
      <c r="Y1324" s="38">
        <v>1</v>
      </c>
      <c r="Z1324" s="3" t="s">
        <v>11619</v>
      </c>
      <c r="AA1324" s="3">
        <v>3.9</v>
      </c>
      <c r="AB1324" s="3" t="s">
        <v>11619</v>
      </c>
      <c r="AC1324" s="3">
        <v>1</v>
      </c>
      <c r="AD1324" s="3" t="s">
        <v>11619</v>
      </c>
      <c r="AE1324" s="44" t="s">
        <v>12595</v>
      </c>
    </row>
    <row r="1325" customHeight="1" spans="1:31">
      <c r="A1325" s="26" t="s">
        <v>447</v>
      </c>
      <c r="B1325" s="27" t="s">
        <v>447</v>
      </c>
      <c r="C1325" s="28" t="s">
        <v>3875</v>
      </c>
      <c r="D1325" s="27" t="s">
        <v>447</v>
      </c>
      <c r="E1325" s="28" cm="1">
        <f ca="1" t="array" ref="E1325">SUMPRODUCT(--ISNUMBER(SEARCH(MID(C1325,ROW(INDIRECT("1:"&amp;LEN(C1325))),1),全球排名!D1323)))</f>
        <v>26</v>
      </c>
      <c r="F1325" s="29" t="s">
        <v>11885</v>
      </c>
      <c r="G1325" s="29" t="s">
        <v>457</v>
      </c>
      <c r="H1325" s="30" t="s">
        <v>11592</v>
      </c>
      <c r="I1325" s="30" t="s">
        <v>7183</v>
      </c>
      <c r="J1325" s="30" t="s">
        <v>7220</v>
      </c>
      <c r="K1325" s="30">
        <v>4</v>
      </c>
      <c r="L1325" s="30" t="s">
        <v>11573</v>
      </c>
      <c r="M1325" s="38">
        <v>7.7</v>
      </c>
      <c r="N1325" s="3" t="s">
        <v>11949</v>
      </c>
      <c r="O1325" s="38">
        <v>2.9</v>
      </c>
      <c r="P1325" s="3" t="s">
        <v>11949</v>
      </c>
      <c r="Q1325" s="38">
        <v>4.4</v>
      </c>
      <c r="R1325" s="3" t="s">
        <v>11619</v>
      </c>
      <c r="S1325" s="38">
        <v>1.5</v>
      </c>
      <c r="T1325" s="3" t="s">
        <v>11619</v>
      </c>
      <c r="U1325" s="38">
        <v>2.7</v>
      </c>
      <c r="V1325" s="3" t="s">
        <v>11619</v>
      </c>
      <c r="W1325" s="38">
        <v>2.9</v>
      </c>
      <c r="X1325" s="3" t="s">
        <v>11619</v>
      </c>
      <c r="Y1325" s="38">
        <v>1</v>
      </c>
      <c r="Z1325" s="3" t="s">
        <v>11619</v>
      </c>
      <c r="AA1325" s="3">
        <v>7.7</v>
      </c>
      <c r="AB1325" s="3" t="s">
        <v>11619</v>
      </c>
      <c r="AC1325" s="3">
        <v>7.7</v>
      </c>
      <c r="AD1325" s="3" t="s">
        <v>11619</v>
      </c>
      <c r="AE1325" s="44" t="s">
        <v>12595</v>
      </c>
    </row>
    <row r="1326" customHeight="1" spans="1:31">
      <c r="A1326" s="26" t="s">
        <v>447</v>
      </c>
      <c r="B1326" s="27" t="s">
        <v>447</v>
      </c>
      <c r="C1326" s="28" t="s">
        <v>12907</v>
      </c>
      <c r="D1326" s="27" t="s">
        <v>447</v>
      </c>
      <c r="E1326" s="28" cm="1">
        <f ca="1" t="array" ref="E1326">SUMPRODUCT(--ISNUMBER(SEARCH(MID(C1326,ROW(INDIRECT("1:"&amp;LEN(C1326))),1),全球排名!D1324)))</f>
        <v>25</v>
      </c>
      <c r="F1326" s="29" t="s">
        <v>11915</v>
      </c>
      <c r="G1326" s="29" t="s">
        <v>883</v>
      </c>
      <c r="H1326" s="30" t="s">
        <v>11567</v>
      </c>
      <c r="I1326" s="30" t="s">
        <v>11587</v>
      </c>
      <c r="J1326" s="30" t="s">
        <v>7220</v>
      </c>
      <c r="K1326" s="30">
        <v>3</v>
      </c>
      <c r="L1326" s="30" t="s">
        <v>11569</v>
      </c>
      <c r="M1326" s="38">
        <v>4.9</v>
      </c>
      <c r="N1326" s="3" t="s">
        <v>11949</v>
      </c>
      <c r="O1326" s="38">
        <v>2.8</v>
      </c>
      <c r="P1326" s="3" t="s">
        <v>11949</v>
      </c>
      <c r="Q1326" s="38">
        <v>9.7</v>
      </c>
      <c r="R1326" s="3" t="s">
        <v>11619</v>
      </c>
      <c r="S1326" s="38">
        <v>2</v>
      </c>
      <c r="T1326" s="3" t="s">
        <v>11619</v>
      </c>
      <c r="U1326" s="38">
        <v>12.2</v>
      </c>
      <c r="V1326" s="3" t="s">
        <v>11619</v>
      </c>
      <c r="W1326" s="38">
        <v>2</v>
      </c>
      <c r="X1326" s="3" t="s">
        <v>11619</v>
      </c>
      <c r="Y1326" s="38">
        <v>1</v>
      </c>
      <c r="Z1326" s="3" t="s">
        <v>11619</v>
      </c>
      <c r="AA1326" s="3">
        <v>8.3</v>
      </c>
      <c r="AB1326" s="3" t="s">
        <v>11619</v>
      </c>
      <c r="AC1326" s="3">
        <v>1.2</v>
      </c>
      <c r="AD1326" s="3" t="s">
        <v>11619</v>
      </c>
      <c r="AE1326" s="44" t="s">
        <v>12595</v>
      </c>
    </row>
    <row r="1327" customHeight="1" spans="1:31">
      <c r="A1327" s="26" t="s">
        <v>466</v>
      </c>
      <c r="B1327" s="27" t="s">
        <v>447</v>
      </c>
      <c r="C1327" s="28" t="s">
        <v>12908</v>
      </c>
      <c r="D1327" s="27" t="s">
        <v>447</v>
      </c>
      <c r="E1327" s="28" cm="1">
        <f ca="1" t="array" ref="E1327">SUMPRODUCT(--ISNUMBER(SEARCH(MID(C1327,ROW(INDIRECT("1:"&amp;LEN(C1327))),1),全球排名!D1325)))</f>
        <v>20</v>
      </c>
      <c r="F1327" s="29" t="s">
        <v>11915</v>
      </c>
      <c r="G1327" s="29" t="s">
        <v>883</v>
      </c>
      <c r="H1327" s="30" t="s">
        <v>11567</v>
      </c>
      <c r="I1327" s="30" t="s">
        <v>7183</v>
      </c>
      <c r="J1327" s="30" t="s">
        <v>7220</v>
      </c>
      <c r="K1327" s="30">
        <v>4</v>
      </c>
      <c r="L1327" s="30" t="s">
        <v>11569</v>
      </c>
      <c r="M1327" s="38">
        <v>4.3</v>
      </c>
      <c r="N1327" s="3" t="s">
        <v>11949</v>
      </c>
      <c r="O1327" s="38">
        <v>1.7</v>
      </c>
      <c r="P1327" s="3" t="s">
        <v>11949</v>
      </c>
      <c r="Q1327" s="38">
        <v>2</v>
      </c>
      <c r="R1327" s="3" t="s">
        <v>11619</v>
      </c>
      <c r="S1327" s="38">
        <v>4.6</v>
      </c>
      <c r="T1327" s="3" t="s">
        <v>11619</v>
      </c>
      <c r="U1327" s="38">
        <v>36.3</v>
      </c>
      <c r="V1327" s="3" t="s">
        <v>11680</v>
      </c>
      <c r="W1327" s="38" t="s">
        <v>10137</v>
      </c>
      <c r="X1327" s="3" t="s">
        <v>10137</v>
      </c>
      <c r="Y1327" s="38">
        <v>1.1</v>
      </c>
      <c r="Z1327" s="3" t="s">
        <v>11619</v>
      </c>
      <c r="AA1327" s="3">
        <v>4.1</v>
      </c>
      <c r="AB1327" s="3" t="s">
        <v>11619</v>
      </c>
      <c r="AC1327" s="3">
        <v>1</v>
      </c>
      <c r="AD1327" s="3" t="s">
        <v>11619</v>
      </c>
      <c r="AE1327" s="44" t="s">
        <v>12595</v>
      </c>
    </row>
    <row r="1328" customHeight="1" spans="1:31">
      <c r="A1328" s="26" t="s">
        <v>447</v>
      </c>
      <c r="B1328" s="27" t="s">
        <v>447</v>
      </c>
      <c r="C1328" s="28" t="s">
        <v>3390</v>
      </c>
      <c r="D1328" s="27" t="s">
        <v>447</v>
      </c>
      <c r="E1328" s="28" cm="1">
        <f ca="1" t="array" ref="E1328">SUMPRODUCT(--ISNUMBER(SEARCH(MID(C1328,ROW(INDIRECT("1:"&amp;LEN(C1328))),1),全球排名!D1326)))</f>
        <v>26</v>
      </c>
      <c r="F1328" s="29" t="s">
        <v>11915</v>
      </c>
      <c r="G1328" s="29" t="s">
        <v>883</v>
      </c>
      <c r="H1328" s="30" t="s">
        <v>11567</v>
      </c>
      <c r="I1328" s="30" t="s">
        <v>11572</v>
      </c>
      <c r="J1328" s="30" t="s">
        <v>7220</v>
      </c>
      <c r="K1328" s="30">
        <v>4</v>
      </c>
      <c r="L1328" s="30" t="s">
        <v>11569</v>
      </c>
      <c r="M1328" s="38">
        <v>4.9</v>
      </c>
      <c r="N1328" s="3" t="s">
        <v>11949</v>
      </c>
      <c r="O1328" s="38">
        <v>3.4</v>
      </c>
      <c r="P1328" s="3" t="s">
        <v>11949</v>
      </c>
      <c r="Q1328" s="38">
        <v>7</v>
      </c>
      <c r="R1328" s="3" t="s">
        <v>11619</v>
      </c>
      <c r="S1328" s="38">
        <v>5.8</v>
      </c>
      <c r="T1328" s="3" t="s">
        <v>11619</v>
      </c>
      <c r="U1328" s="38">
        <v>13.8</v>
      </c>
      <c r="V1328" s="3" t="s">
        <v>11861</v>
      </c>
      <c r="W1328" s="38">
        <v>2.8</v>
      </c>
      <c r="X1328" s="3" t="s">
        <v>11619</v>
      </c>
      <c r="Y1328" s="38">
        <v>4.4</v>
      </c>
      <c r="Z1328" s="3" t="s">
        <v>11619</v>
      </c>
      <c r="AA1328" s="3">
        <v>4.1</v>
      </c>
      <c r="AB1328" s="3" t="s">
        <v>11619</v>
      </c>
      <c r="AC1328" s="3">
        <v>1.2</v>
      </c>
      <c r="AD1328" s="3" t="s">
        <v>11619</v>
      </c>
      <c r="AE1328" s="44" t="s">
        <v>12595</v>
      </c>
    </row>
    <row r="1329" customHeight="1" spans="1:31">
      <c r="A1329" s="26" t="s">
        <v>447</v>
      </c>
      <c r="B1329" s="27" t="s">
        <v>447</v>
      </c>
      <c r="C1329" s="28" t="s">
        <v>12909</v>
      </c>
      <c r="D1329" s="27" t="s">
        <v>447</v>
      </c>
      <c r="E1329" s="28" cm="1">
        <f ca="1" t="array" ref="E1329">SUMPRODUCT(--ISNUMBER(SEARCH(MID(C1329,ROW(INDIRECT("1:"&amp;LEN(C1329))),1),全球排名!D1327)))</f>
        <v>24</v>
      </c>
      <c r="F1329" s="29" t="s">
        <v>12690</v>
      </c>
      <c r="G1329" s="29" t="s">
        <v>1709</v>
      </c>
      <c r="H1329" s="30" t="s">
        <v>11592</v>
      </c>
      <c r="I1329" s="30" t="s">
        <v>11572</v>
      </c>
      <c r="J1329" s="30" t="s">
        <v>7103</v>
      </c>
      <c r="K1329" s="30">
        <v>5</v>
      </c>
      <c r="L1329" s="30" t="s">
        <v>11573</v>
      </c>
      <c r="M1329" s="38">
        <v>8.5</v>
      </c>
      <c r="N1329" s="3" t="s">
        <v>11949</v>
      </c>
      <c r="O1329" s="38">
        <v>5</v>
      </c>
      <c r="P1329" s="3" t="s">
        <v>11949</v>
      </c>
      <c r="Q1329" s="38">
        <v>10.9</v>
      </c>
      <c r="R1329" s="3" t="s">
        <v>11619</v>
      </c>
      <c r="S1329" s="38">
        <v>1.2</v>
      </c>
      <c r="T1329" s="3" t="s">
        <v>11619</v>
      </c>
      <c r="U1329" s="38" t="s">
        <v>10137</v>
      </c>
      <c r="V1329" s="3" t="s">
        <v>10137</v>
      </c>
      <c r="W1329" s="38" t="s">
        <v>10137</v>
      </c>
      <c r="X1329" s="3" t="s">
        <v>10137</v>
      </c>
      <c r="Y1329" s="38">
        <v>1</v>
      </c>
      <c r="Z1329" s="3" t="s">
        <v>11619</v>
      </c>
      <c r="AA1329" s="3">
        <v>10.1</v>
      </c>
      <c r="AB1329" s="3" t="s">
        <v>11619</v>
      </c>
      <c r="AC1329" s="3">
        <v>1</v>
      </c>
      <c r="AD1329" s="3" t="s">
        <v>11619</v>
      </c>
      <c r="AE1329" s="44" t="s">
        <v>12595</v>
      </c>
    </row>
    <row r="1330" customHeight="1" spans="1:31">
      <c r="A1330" s="26" t="s">
        <v>447</v>
      </c>
      <c r="B1330" s="27" t="s">
        <v>447</v>
      </c>
      <c r="C1330" s="28" t="s">
        <v>12910</v>
      </c>
      <c r="D1330" s="27" t="s">
        <v>447</v>
      </c>
      <c r="E1330" s="28" cm="1">
        <f ca="1" t="array" ref="E1330">SUMPRODUCT(--ISNUMBER(SEARCH(MID(C1330,ROW(INDIRECT("1:"&amp;LEN(C1330))),1),全球排名!D1328)))</f>
        <v>16</v>
      </c>
      <c r="F1330" s="29" t="s">
        <v>12581</v>
      </c>
      <c r="G1330" s="29" t="s">
        <v>12582</v>
      </c>
      <c r="H1330" s="30" t="s">
        <v>11571</v>
      </c>
      <c r="I1330" s="30" t="s">
        <v>11572</v>
      </c>
      <c r="J1330" s="30" t="s">
        <v>12808</v>
      </c>
      <c r="K1330" s="30">
        <v>5</v>
      </c>
      <c r="L1330" s="30" t="s">
        <v>11573</v>
      </c>
      <c r="M1330" s="38">
        <v>3.7</v>
      </c>
      <c r="N1330" s="3" t="s">
        <v>11949</v>
      </c>
      <c r="O1330" s="38">
        <v>8</v>
      </c>
      <c r="P1330" s="3" t="s">
        <v>11949</v>
      </c>
      <c r="Q1330" s="38">
        <v>18.3</v>
      </c>
      <c r="R1330" s="3" t="s">
        <v>11619</v>
      </c>
      <c r="S1330" s="38">
        <v>1</v>
      </c>
      <c r="T1330" s="3" t="s">
        <v>11619</v>
      </c>
      <c r="U1330" s="38" t="s">
        <v>10137</v>
      </c>
      <c r="V1330" s="3" t="s">
        <v>10137</v>
      </c>
      <c r="W1330" s="38" t="s">
        <v>10137</v>
      </c>
      <c r="X1330" s="3" t="s">
        <v>10137</v>
      </c>
      <c r="Y1330" s="38">
        <v>1</v>
      </c>
      <c r="Z1330" s="3" t="s">
        <v>11619</v>
      </c>
      <c r="AA1330" s="3">
        <v>14.5</v>
      </c>
      <c r="AB1330" s="3" t="s">
        <v>11980</v>
      </c>
      <c r="AC1330" s="3">
        <v>1</v>
      </c>
      <c r="AD1330" s="3" t="s">
        <v>11619</v>
      </c>
      <c r="AE1330" s="44" t="s">
        <v>12595</v>
      </c>
    </row>
    <row r="1331" customHeight="1" spans="1:31">
      <c r="A1331" s="26" t="s">
        <v>447</v>
      </c>
      <c r="B1331" s="27" t="s">
        <v>447</v>
      </c>
      <c r="C1331" s="28" t="s">
        <v>12911</v>
      </c>
      <c r="D1331" s="27" t="s">
        <v>447</v>
      </c>
      <c r="E1331" s="28" cm="1">
        <f ca="1" t="array" ref="E1331">SUMPRODUCT(--ISNUMBER(SEARCH(MID(C1331,ROW(INDIRECT("1:"&amp;LEN(C1331))),1),全球排名!D1329)))</f>
        <v>20</v>
      </c>
      <c r="F1331" s="29" t="s">
        <v>7183</v>
      </c>
      <c r="G1331" s="29" t="s">
        <v>874</v>
      </c>
      <c r="H1331" s="30" t="s">
        <v>11571</v>
      </c>
      <c r="I1331" s="30" t="s">
        <v>11572</v>
      </c>
      <c r="J1331" s="30" t="s">
        <v>7103</v>
      </c>
      <c r="K1331" s="30">
        <v>5</v>
      </c>
      <c r="L1331" s="30" t="s">
        <v>11573</v>
      </c>
      <c r="M1331" s="38">
        <v>4.9</v>
      </c>
      <c r="N1331" s="3" t="s">
        <v>11949</v>
      </c>
      <c r="O1331" s="38">
        <v>5.4</v>
      </c>
      <c r="P1331" s="3" t="s">
        <v>11949</v>
      </c>
      <c r="Q1331" s="38">
        <v>4</v>
      </c>
      <c r="R1331" s="3" t="s">
        <v>11619</v>
      </c>
      <c r="S1331" s="38">
        <v>4.3</v>
      </c>
      <c r="T1331" s="3" t="s">
        <v>11619</v>
      </c>
      <c r="U1331" s="38">
        <v>2.2</v>
      </c>
      <c r="V1331" s="3" t="s">
        <v>11619</v>
      </c>
      <c r="W1331" s="38">
        <v>1.1</v>
      </c>
      <c r="X1331" s="3" t="s">
        <v>11619</v>
      </c>
      <c r="Y1331" s="38">
        <v>1</v>
      </c>
      <c r="Z1331" s="3" t="s">
        <v>11619</v>
      </c>
      <c r="AA1331" s="3">
        <v>6.8</v>
      </c>
      <c r="AB1331" s="3" t="s">
        <v>11619</v>
      </c>
      <c r="AC1331" s="3">
        <v>11</v>
      </c>
      <c r="AD1331" s="3" t="s">
        <v>12619</v>
      </c>
      <c r="AE1331" s="44" t="s">
        <v>12595</v>
      </c>
    </row>
    <row r="1332" customHeight="1" spans="1:31">
      <c r="A1332" s="26" t="s">
        <v>493</v>
      </c>
      <c r="B1332" s="27" t="s">
        <v>447</v>
      </c>
      <c r="C1332" s="28" t="s">
        <v>12912</v>
      </c>
      <c r="D1332" s="27" t="s">
        <v>447</v>
      </c>
      <c r="E1332" s="28" cm="1">
        <f ca="1" t="array" ref="E1332">SUMPRODUCT(--ISNUMBER(SEARCH(MID(C1332,ROW(INDIRECT("1:"&amp;LEN(C1332))),1),全球排名!D1330)))</f>
        <v>28</v>
      </c>
      <c r="F1332" s="29" t="s">
        <v>7183</v>
      </c>
      <c r="G1332" s="29" t="s">
        <v>874</v>
      </c>
      <c r="H1332" s="30" t="s">
        <v>11571</v>
      </c>
      <c r="I1332" s="30" t="s">
        <v>7183</v>
      </c>
      <c r="J1332" s="30" t="s">
        <v>7103</v>
      </c>
      <c r="K1332" s="30">
        <v>4</v>
      </c>
      <c r="L1332" s="30" t="s">
        <v>11573</v>
      </c>
      <c r="M1332" s="38">
        <v>15</v>
      </c>
      <c r="N1332" s="3" t="s">
        <v>12319</v>
      </c>
      <c r="O1332" s="38">
        <v>2.5</v>
      </c>
      <c r="P1332" s="3" t="s">
        <v>11949</v>
      </c>
      <c r="Q1332" s="38">
        <v>2.7</v>
      </c>
      <c r="R1332" s="3" t="s">
        <v>11619</v>
      </c>
      <c r="S1332" s="38">
        <v>1.4</v>
      </c>
      <c r="T1332" s="3" t="s">
        <v>11619</v>
      </c>
      <c r="U1332" s="38" t="s">
        <v>10137</v>
      </c>
      <c r="V1332" s="3" t="s">
        <v>10137</v>
      </c>
      <c r="W1332" s="38" t="s">
        <v>10137</v>
      </c>
      <c r="X1332" s="3" t="s">
        <v>10137</v>
      </c>
      <c r="Y1332" s="38">
        <v>1</v>
      </c>
      <c r="Z1332" s="3" t="s">
        <v>11619</v>
      </c>
      <c r="AA1332" s="3">
        <v>4.1</v>
      </c>
      <c r="AB1332" s="3" t="s">
        <v>11619</v>
      </c>
      <c r="AC1332" s="3">
        <v>1</v>
      </c>
      <c r="AD1332" s="3" t="s">
        <v>11619</v>
      </c>
      <c r="AE1332" s="44" t="s">
        <v>12595</v>
      </c>
    </row>
    <row r="1333" customHeight="1" spans="1:31">
      <c r="A1333" s="26" t="s">
        <v>447</v>
      </c>
      <c r="B1333" s="27" t="s">
        <v>447</v>
      </c>
      <c r="C1333" s="28" t="s">
        <v>10173</v>
      </c>
      <c r="D1333" s="27" t="s">
        <v>447</v>
      </c>
      <c r="E1333" s="28" cm="1">
        <f ca="1" t="array" ref="E1333">SUMPRODUCT(--ISNUMBER(SEARCH(MID(C1333,ROW(INDIRECT("1:"&amp;LEN(C1333))),1),全球排名!D1331)))</f>
        <v>21</v>
      </c>
      <c r="F1333" s="29" t="s">
        <v>11885</v>
      </c>
      <c r="G1333" s="29" t="s">
        <v>457</v>
      </c>
      <c r="H1333" s="30" t="s">
        <v>11592</v>
      </c>
      <c r="I1333" s="30" t="s">
        <v>7183</v>
      </c>
      <c r="J1333" s="30" t="s">
        <v>7220</v>
      </c>
      <c r="K1333" s="30">
        <v>4</v>
      </c>
      <c r="L1333" s="30" t="s">
        <v>11573</v>
      </c>
      <c r="M1333" s="38">
        <v>7.9</v>
      </c>
      <c r="N1333" s="3" t="s">
        <v>11949</v>
      </c>
      <c r="O1333" s="38">
        <v>3</v>
      </c>
      <c r="P1333" s="3" t="s">
        <v>11949</v>
      </c>
      <c r="Q1333" s="38">
        <v>5.9</v>
      </c>
      <c r="R1333" s="3" t="s">
        <v>11619</v>
      </c>
      <c r="S1333" s="38">
        <v>3</v>
      </c>
      <c r="T1333" s="3" t="s">
        <v>11619</v>
      </c>
      <c r="U1333" s="38">
        <v>6</v>
      </c>
      <c r="V1333" s="3" t="s">
        <v>11619</v>
      </c>
      <c r="W1333" s="38">
        <v>1.4</v>
      </c>
      <c r="X1333" s="3" t="s">
        <v>11619</v>
      </c>
      <c r="Y1333" s="38">
        <v>1.1</v>
      </c>
      <c r="Z1333" s="3" t="s">
        <v>11619</v>
      </c>
      <c r="AA1333" s="3">
        <v>8.7</v>
      </c>
      <c r="AB1333" s="3" t="s">
        <v>11619</v>
      </c>
      <c r="AC1333" s="3">
        <v>1.2</v>
      </c>
      <c r="AD1333" s="3" t="s">
        <v>11619</v>
      </c>
      <c r="AE1333" s="44" t="s">
        <v>12595</v>
      </c>
    </row>
    <row r="1334" customHeight="1" spans="1:31">
      <c r="A1334" s="26" t="s">
        <v>447</v>
      </c>
      <c r="B1334" s="27" t="s">
        <v>447</v>
      </c>
      <c r="C1334" s="28" t="s">
        <v>12913</v>
      </c>
      <c r="D1334" s="27" t="s">
        <v>447</v>
      </c>
      <c r="E1334" s="28" cm="1">
        <f ca="1" t="array" ref="E1334">SUMPRODUCT(--ISNUMBER(SEARCH(MID(C1334,ROW(INDIRECT("1:"&amp;LEN(C1334))),1),全球排名!D1332)))</f>
        <v>30</v>
      </c>
      <c r="F1334" s="29" t="s">
        <v>11915</v>
      </c>
      <c r="G1334" s="29" t="s">
        <v>883</v>
      </c>
      <c r="H1334" s="30" t="s">
        <v>11571</v>
      </c>
      <c r="I1334" s="30" t="s">
        <v>7183</v>
      </c>
      <c r="J1334" s="30" t="s">
        <v>7220</v>
      </c>
      <c r="K1334" s="30">
        <v>3</v>
      </c>
      <c r="L1334" s="30" t="s">
        <v>11573</v>
      </c>
      <c r="M1334" s="38">
        <v>9.7</v>
      </c>
      <c r="N1334" s="3" t="s">
        <v>11949</v>
      </c>
      <c r="O1334" s="38">
        <v>4.4</v>
      </c>
      <c r="P1334" s="3" t="s">
        <v>11949</v>
      </c>
      <c r="Q1334" s="38">
        <v>3.6</v>
      </c>
      <c r="R1334" s="3" t="s">
        <v>11619</v>
      </c>
      <c r="S1334" s="38">
        <v>8.5</v>
      </c>
      <c r="T1334" s="3" t="s">
        <v>11619</v>
      </c>
      <c r="U1334" s="38">
        <v>6.6</v>
      </c>
      <c r="V1334" s="3" t="s">
        <v>11619</v>
      </c>
      <c r="W1334" s="38">
        <v>1.2</v>
      </c>
      <c r="X1334" s="3" t="s">
        <v>11619</v>
      </c>
      <c r="Y1334" s="38">
        <v>9.4</v>
      </c>
      <c r="Z1334" s="3" t="s">
        <v>11761</v>
      </c>
      <c r="AA1334" s="3">
        <v>9</v>
      </c>
      <c r="AB1334" s="3" t="s">
        <v>11619</v>
      </c>
      <c r="AC1334" s="3">
        <v>2.1</v>
      </c>
      <c r="AD1334" s="3" t="s">
        <v>11619</v>
      </c>
      <c r="AE1334" s="44" t="s">
        <v>12595</v>
      </c>
    </row>
    <row r="1335" customHeight="1" spans="1:31">
      <c r="A1335" s="26" t="s">
        <v>447</v>
      </c>
      <c r="B1335" s="27" t="s">
        <v>447</v>
      </c>
      <c r="C1335" s="28" t="s">
        <v>12914</v>
      </c>
      <c r="D1335" s="27" t="s">
        <v>447</v>
      </c>
      <c r="E1335" s="28" cm="1">
        <f ca="1" t="array" ref="E1335">SUMPRODUCT(--ISNUMBER(SEARCH(MID(C1335,ROW(INDIRECT("1:"&amp;LEN(C1335))),1),全球排名!D1333)))</f>
        <v>31</v>
      </c>
      <c r="F1335" s="29" t="s">
        <v>12690</v>
      </c>
      <c r="G1335" s="29" t="s">
        <v>1709</v>
      </c>
      <c r="H1335" s="30" t="s">
        <v>11571</v>
      </c>
      <c r="I1335" s="30" t="s">
        <v>7183</v>
      </c>
      <c r="J1335" s="30" t="s">
        <v>7103</v>
      </c>
      <c r="K1335" s="30">
        <v>3</v>
      </c>
      <c r="L1335" s="30" t="s">
        <v>11569</v>
      </c>
      <c r="M1335" s="38">
        <v>7.1</v>
      </c>
      <c r="N1335" s="3" t="s">
        <v>11949</v>
      </c>
      <c r="O1335" s="38">
        <v>4.5</v>
      </c>
      <c r="P1335" s="3" t="s">
        <v>11949</v>
      </c>
      <c r="Q1335" s="38">
        <v>12.6</v>
      </c>
      <c r="R1335" s="3" t="s">
        <v>11619</v>
      </c>
      <c r="S1335" s="38">
        <v>1.6</v>
      </c>
      <c r="T1335" s="3" t="s">
        <v>11619</v>
      </c>
      <c r="U1335" s="38">
        <v>22.8</v>
      </c>
      <c r="V1335" s="3" t="s">
        <v>12091</v>
      </c>
      <c r="W1335" s="38">
        <v>2.5</v>
      </c>
      <c r="X1335" s="3" t="s">
        <v>11619</v>
      </c>
      <c r="Y1335" s="38">
        <v>1.1</v>
      </c>
      <c r="Z1335" s="3" t="s">
        <v>11619</v>
      </c>
      <c r="AA1335" s="3">
        <v>10.6</v>
      </c>
      <c r="AB1335" s="3" t="s">
        <v>11619</v>
      </c>
      <c r="AC1335" s="3">
        <v>1</v>
      </c>
      <c r="AD1335" s="3" t="s">
        <v>11619</v>
      </c>
      <c r="AE1335" s="44" t="s">
        <v>12595</v>
      </c>
    </row>
    <row r="1336" customHeight="1" spans="1:31">
      <c r="A1336" s="26" t="s">
        <v>447</v>
      </c>
      <c r="B1336" s="27" t="s">
        <v>447</v>
      </c>
      <c r="C1336" s="28" t="s">
        <v>12915</v>
      </c>
      <c r="D1336" s="27" t="s">
        <v>447</v>
      </c>
      <c r="E1336" s="28" cm="1">
        <f ca="1" t="array" ref="E1336">SUMPRODUCT(--ISNUMBER(SEARCH(MID(C1336,ROW(INDIRECT("1:"&amp;LEN(C1336))),1),全球排名!D1334)))</f>
        <v>57</v>
      </c>
      <c r="F1336" s="29" t="s">
        <v>12690</v>
      </c>
      <c r="G1336" s="29" t="s">
        <v>1709</v>
      </c>
      <c r="H1336" s="30" t="s">
        <v>11571</v>
      </c>
      <c r="I1336" s="30" t="s">
        <v>7183</v>
      </c>
      <c r="J1336" s="30" t="s">
        <v>7220</v>
      </c>
      <c r="K1336" s="30">
        <v>5</v>
      </c>
      <c r="L1336" s="30" t="s">
        <v>11573</v>
      </c>
      <c r="M1336" s="38">
        <v>5.1</v>
      </c>
      <c r="N1336" s="3" t="s">
        <v>11949</v>
      </c>
      <c r="O1336" s="38">
        <v>5.4</v>
      </c>
      <c r="P1336" s="3" t="s">
        <v>11949</v>
      </c>
      <c r="Q1336" s="38">
        <v>9.4</v>
      </c>
      <c r="R1336" s="3" t="s">
        <v>11619</v>
      </c>
      <c r="S1336" s="38">
        <v>1.4</v>
      </c>
      <c r="T1336" s="3" t="s">
        <v>11619</v>
      </c>
      <c r="U1336" s="38">
        <v>3</v>
      </c>
      <c r="V1336" s="3" t="s">
        <v>11619</v>
      </c>
      <c r="W1336" s="38">
        <v>1.1</v>
      </c>
      <c r="X1336" s="3" t="s">
        <v>11619</v>
      </c>
      <c r="Y1336" s="38">
        <v>1</v>
      </c>
      <c r="Z1336" s="3" t="s">
        <v>11619</v>
      </c>
      <c r="AA1336" s="3">
        <v>7.3</v>
      </c>
      <c r="AB1336" s="3" t="s">
        <v>11619</v>
      </c>
      <c r="AC1336" s="3">
        <v>6.7</v>
      </c>
      <c r="AD1336" s="3" t="s">
        <v>11619</v>
      </c>
      <c r="AE1336" s="44" t="s">
        <v>12595</v>
      </c>
    </row>
    <row r="1337" customHeight="1" spans="1:31">
      <c r="A1337" s="26" t="s">
        <v>447</v>
      </c>
      <c r="B1337" s="27" t="s">
        <v>447</v>
      </c>
      <c r="C1337" s="28" t="s">
        <v>12916</v>
      </c>
      <c r="D1337" s="27" t="s">
        <v>447</v>
      </c>
      <c r="E1337" s="28" cm="1">
        <f ca="1" t="array" ref="E1337">SUMPRODUCT(--ISNUMBER(SEARCH(MID(C1337,ROW(INDIRECT("1:"&amp;LEN(C1337))),1),全球排名!D1335)))</f>
        <v>21</v>
      </c>
      <c r="F1337" s="29" t="s">
        <v>7183</v>
      </c>
      <c r="G1337" s="29" t="s">
        <v>874</v>
      </c>
      <c r="H1337" s="30" t="s">
        <v>11567</v>
      </c>
      <c r="I1337" s="30" t="s">
        <v>11720</v>
      </c>
      <c r="J1337" s="30" t="s">
        <v>10137</v>
      </c>
      <c r="K1337" s="30">
        <v>4</v>
      </c>
      <c r="L1337" s="30" t="s">
        <v>12288</v>
      </c>
      <c r="M1337" s="38">
        <v>6.9</v>
      </c>
      <c r="N1337" s="3" t="s">
        <v>11949</v>
      </c>
      <c r="O1337" s="38">
        <v>5.2</v>
      </c>
      <c r="P1337" s="3" t="s">
        <v>11949</v>
      </c>
      <c r="Q1337" s="38">
        <v>6.8</v>
      </c>
      <c r="R1337" s="3" t="s">
        <v>11619</v>
      </c>
      <c r="S1337" s="38">
        <v>2.1</v>
      </c>
      <c r="T1337" s="3" t="s">
        <v>11619</v>
      </c>
      <c r="U1337" s="38">
        <v>3.4</v>
      </c>
      <c r="V1337" s="3" t="s">
        <v>11619</v>
      </c>
      <c r="W1337" s="38">
        <v>1.8</v>
      </c>
      <c r="X1337" s="3" t="s">
        <v>11619</v>
      </c>
      <c r="Y1337" s="38">
        <v>1</v>
      </c>
      <c r="Z1337" s="3" t="s">
        <v>11619</v>
      </c>
      <c r="AA1337" s="3">
        <v>8.4</v>
      </c>
      <c r="AB1337" s="3" t="s">
        <v>11619</v>
      </c>
      <c r="AC1337" s="3">
        <v>1.8</v>
      </c>
      <c r="AD1337" s="3" t="s">
        <v>11619</v>
      </c>
      <c r="AE1337" s="44" t="s">
        <v>12595</v>
      </c>
    </row>
    <row r="1338" customHeight="1" spans="1:31">
      <c r="A1338" s="26" t="s">
        <v>447</v>
      </c>
      <c r="B1338" s="27" t="s">
        <v>447</v>
      </c>
      <c r="C1338" s="28" t="s">
        <v>12917</v>
      </c>
      <c r="D1338" s="27" t="s">
        <v>447</v>
      </c>
      <c r="E1338" s="28" cm="1">
        <f ca="1" t="array" ref="E1338">SUMPRODUCT(--ISNUMBER(SEARCH(MID(C1338,ROW(INDIRECT("1:"&amp;LEN(C1338))),1),全球排名!D1336)))</f>
        <v>17</v>
      </c>
      <c r="F1338" s="29" t="s">
        <v>7113</v>
      </c>
      <c r="G1338" s="29" t="s">
        <v>12757</v>
      </c>
      <c r="H1338" s="30" t="s">
        <v>11592</v>
      </c>
      <c r="I1338" s="30" t="s">
        <v>11587</v>
      </c>
      <c r="J1338" s="30" t="s">
        <v>7103</v>
      </c>
      <c r="K1338" s="30">
        <v>4</v>
      </c>
      <c r="L1338" s="30" t="s">
        <v>11573</v>
      </c>
      <c r="M1338" s="38">
        <v>6.5</v>
      </c>
      <c r="N1338" s="3" t="s">
        <v>11949</v>
      </c>
      <c r="O1338" s="38">
        <v>8</v>
      </c>
      <c r="P1338" s="3" t="s">
        <v>11949</v>
      </c>
      <c r="Q1338" s="38">
        <v>3.2</v>
      </c>
      <c r="R1338" s="3" t="s">
        <v>11619</v>
      </c>
      <c r="S1338" s="38">
        <v>1.1</v>
      </c>
      <c r="T1338" s="3" t="s">
        <v>11619</v>
      </c>
      <c r="U1338" s="38">
        <v>4.9</v>
      </c>
      <c r="V1338" s="3" t="s">
        <v>11619</v>
      </c>
      <c r="W1338" s="38">
        <v>2.3</v>
      </c>
      <c r="X1338" s="3" t="s">
        <v>11619</v>
      </c>
      <c r="Y1338" s="38">
        <v>1</v>
      </c>
      <c r="Z1338" s="3" t="s">
        <v>11619</v>
      </c>
      <c r="AA1338" s="3">
        <v>13.7</v>
      </c>
      <c r="AB1338" s="3" t="s">
        <v>12353</v>
      </c>
      <c r="AC1338" s="3">
        <v>1.2</v>
      </c>
      <c r="AD1338" s="3" t="s">
        <v>11619</v>
      </c>
      <c r="AE1338" s="44" t="s">
        <v>12595</v>
      </c>
    </row>
    <row r="1339" customHeight="1" spans="1:31">
      <c r="A1339" s="26" t="s">
        <v>447</v>
      </c>
      <c r="B1339" s="27" t="s">
        <v>447</v>
      </c>
      <c r="C1339" s="28" t="s">
        <v>12918</v>
      </c>
      <c r="D1339" s="27" t="s">
        <v>447</v>
      </c>
      <c r="E1339" s="28" cm="1">
        <f ca="1" t="array" ref="E1339">SUMPRODUCT(--ISNUMBER(SEARCH(MID(C1339,ROW(INDIRECT("1:"&amp;LEN(C1339))),1),全球排名!D1337)))</f>
        <v>13</v>
      </c>
      <c r="F1339" s="29" t="s">
        <v>12371</v>
      </c>
      <c r="G1339" s="29" t="s">
        <v>554</v>
      </c>
      <c r="H1339" s="30" t="s">
        <v>11567</v>
      </c>
      <c r="I1339" s="30" t="s">
        <v>11587</v>
      </c>
      <c r="J1339" s="30" t="s">
        <v>7103</v>
      </c>
      <c r="K1339" s="30">
        <v>4</v>
      </c>
      <c r="L1339" s="30" t="s">
        <v>11569</v>
      </c>
      <c r="M1339" s="38">
        <v>6.4</v>
      </c>
      <c r="N1339" s="3" t="s">
        <v>11949</v>
      </c>
      <c r="O1339" s="38">
        <v>10.2</v>
      </c>
      <c r="P1339" s="3" t="s">
        <v>11949</v>
      </c>
      <c r="Q1339" s="38">
        <v>4.5</v>
      </c>
      <c r="R1339" s="3" t="s">
        <v>11619</v>
      </c>
      <c r="S1339" s="38">
        <v>1.2</v>
      </c>
      <c r="T1339" s="3" t="s">
        <v>11619</v>
      </c>
      <c r="U1339" s="38">
        <v>8.4</v>
      </c>
      <c r="V1339" s="3" t="s">
        <v>11619</v>
      </c>
      <c r="W1339" s="38">
        <v>1</v>
      </c>
      <c r="X1339" s="3" t="s">
        <v>11619</v>
      </c>
      <c r="Y1339" s="38">
        <v>1</v>
      </c>
      <c r="Z1339" s="3" t="s">
        <v>11619</v>
      </c>
      <c r="AA1339" s="3">
        <v>17.1</v>
      </c>
      <c r="AB1339" s="3" t="s">
        <v>12206</v>
      </c>
      <c r="AC1339" s="3">
        <v>1.6</v>
      </c>
      <c r="AD1339" s="3" t="s">
        <v>11619</v>
      </c>
      <c r="AE1339" s="44" t="s">
        <v>12595</v>
      </c>
    </row>
    <row r="1340" customHeight="1" spans="1:31">
      <c r="A1340" s="26" t="s">
        <v>447</v>
      </c>
      <c r="B1340" s="27" t="s">
        <v>447</v>
      </c>
      <c r="C1340" s="28" t="s">
        <v>12919</v>
      </c>
      <c r="D1340" s="27" t="s">
        <v>447</v>
      </c>
      <c r="E1340" s="28" cm="1">
        <f ca="1" t="array" ref="E1340">SUMPRODUCT(--ISNUMBER(SEARCH(MID(C1340,ROW(INDIRECT("1:"&amp;LEN(C1340))),1),全球排名!D1338)))</f>
        <v>32</v>
      </c>
      <c r="F1340" s="29" t="s">
        <v>12920</v>
      </c>
      <c r="G1340" s="29" t="s">
        <v>12921</v>
      </c>
      <c r="H1340" s="30" t="s">
        <v>11592</v>
      </c>
      <c r="I1340" s="30" t="s">
        <v>11572</v>
      </c>
      <c r="J1340" s="30" t="s">
        <v>12808</v>
      </c>
      <c r="K1340" s="30">
        <v>5</v>
      </c>
      <c r="L1340" s="30" t="s">
        <v>11573</v>
      </c>
      <c r="M1340" s="38">
        <v>9.3</v>
      </c>
      <c r="N1340" s="3" t="s">
        <v>11949</v>
      </c>
      <c r="O1340" s="38">
        <v>7.6</v>
      </c>
      <c r="P1340" s="3" t="s">
        <v>11949</v>
      </c>
      <c r="Q1340" s="38">
        <v>3.9</v>
      </c>
      <c r="R1340" s="3" t="s">
        <v>11619</v>
      </c>
      <c r="S1340" s="38">
        <v>1</v>
      </c>
      <c r="T1340" s="3" t="s">
        <v>11619</v>
      </c>
      <c r="U1340" s="38" t="s">
        <v>10137</v>
      </c>
      <c r="V1340" s="3" t="s">
        <v>10137</v>
      </c>
      <c r="W1340" s="38" t="s">
        <v>10137</v>
      </c>
      <c r="X1340" s="3" t="s">
        <v>10137</v>
      </c>
      <c r="Y1340" s="38">
        <v>1</v>
      </c>
      <c r="Z1340" s="3" t="s">
        <v>11619</v>
      </c>
      <c r="AA1340" s="3">
        <v>20.6</v>
      </c>
      <c r="AB1340" s="3" t="s">
        <v>12127</v>
      </c>
      <c r="AC1340" s="3">
        <v>1</v>
      </c>
      <c r="AD1340" s="3" t="s">
        <v>11619</v>
      </c>
      <c r="AE1340" s="44" t="s">
        <v>12595</v>
      </c>
    </row>
    <row r="1341" customHeight="1" spans="1:31">
      <c r="A1341" s="26" t="s">
        <v>493</v>
      </c>
      <c r="B1341" s="27" t="s">
        <v>447</v>
      </c>
      <c r="C1341" s="28" t="s">
        <v>12922</v>
      </c>
      <c r="D1341" s="27" t="s">
        <v>447</v>
      </c>
      <c r="E1341" s="28" cm="1">
        <f ca="1" t="array" ref="E1341">SUMPRODUCT(--ISNUMBER(SEARCH(MID(C1341,ROW(INDIRECT("1:"&amp;LEN(C1341))),1),全球排名!D1339)))</f>
        <v>22</v>
      </c>
      <c r="F1341" s="29" t="s">
        <v>11915</v>
      </c>
      <c r="G1341" s="29" t="s">
        <v>883</v>
      </c>
      <c r="H1341" s="30" t="s">
        <v>11571</v>
      </c>
      <c r="I1341" s="30" t="s">
        <v>11572</v>
      </c>
      <c r="J1341" s="30" t="s">
        <v>7103</v>
      </c>
      <c r="K1341" s="30">
        <v>3</v>
      </c>
      <c r="L1341" s="30" t="s">
        <v>11573</v>
      </c>
      <c r="M1341" s="38">
        <v>10.4</v>
      </c>
      <c r="N1341" s="3" t="s">
        <v>11949</v>
      </c>
      <c r="O1341" s="38">
        <v>6.8</v>
      </c>
      <c r="P1341" s="3" t="s">
        <v>11949</v>
      </c>
      <c r="Q1341" s="38">
        <v>7.8</v>
      </c>
      <c r="R1341" s="3" t="s">
        <v>11619</v>
      </c>
      <c r="S1341" s="38">
        <v>3.5</v>
      </c>
      <c r="T1341" s="3" t="s">
        <v>11619</v>
      </c>
      <c r="U1341" s="38">
        <v>7.2</v>
      </c>
      <c r="V1341" s="3" t="s">
        <v>11619</v>
      </c>
      <c r="W1341" s="38">
        <v>1.8</v>
      </c>
      <c r="X1341" s="3" t="s">
        <v>11619</v>
      </c>
      <c r="Y1341" s="38">
        <v>4.6</v>
      </c>
      <c r="Z1341" s="3" t="s">
        <v>11619</v>
      </c>
      <c r="AA1341" s="3">
        <v>8.5</v>
      </c>
      <c r="AB1341" s="3" t="s">
        <v>11619</v>
      </c>
      <c r="AC1341" s="3">
        <v>6.3</v>
      </c>
      <c r="AD1341" s="3" t="s">
        <v>11619</v>
      </c>
      <c r="AE1341" s="44" t="s">
        <v>12595</v>
      </c>
    </row>
    <row r="1342" customHeight="1" spans="1:31">
      <c r="A1342" s="26" t="s">
        <v>447</v>
      </c>
      <c r="B1342" s="27" t="s">
        <v>447</v>
      </c>
      <c r="C1342" s="28" t="s">
        <v>12923</v>
      </c>
      <c r="D1342" s="27" t="s">
        <v>447</v>
      </c>
      <c r="E1342" s="28" cm="1">
        <f ca="1" t="array" ref="E1342">SUMPRODUCT(--ISNUMBER(SEARCH(MID(C1342,ROW(INDIRECT("1:"&amp;LEN(C1342))),1),全球排名!D1340)))</f>
        <v>17</v>
      </c>
      <c r="F1342" s="29" t="s">
        <v>11915</v>
      </c>
      <c r="G1342" s="29" t="s">
        <v>883</v>
      </c>
      <c r="H1342" s="30" t="s">
        <v>11571</v>
      </c>
      <c r="I1342" s="30" t="s">
        <v>7183</v>
      </c>
      <c r="J1342" s="30" t="s">
        <v>7220</v>
      </c>
      <c r="K1342" s="30">
        <v>4</v>
      </c>
      <c r="L1342" s="30" t="s">
        <v>11573</v>
      </c>
      <c r="M1342" s="38">
        <v>8.6</v>
      </c>
      <c r="N1342" s="3" t="s">
        <v>11949</v>
      </c>
      <c r="O1342" s="38">
        <v>4.2</v>
      </c>
      <c r="P1342" s="3" t="s">
        <v>11949</v>
      </c>
      <c r="Q1342" s="38">
        <v>2.9</v>
      </c>
      <c r="R1342" s="3" t="s">
        <v>11619</v>
      </c>
      <c r="S1342" s="38">
        <v>3.8</v>
      </c>
      <c r="T1342" s="3" t="s">
        <v>11619</v>
      </c>
      <c r="U1342" s="38">
        <v>9.7</v>
      </c>
      <c r="V1342" s="3" t="s">
        <v>11619</v>
      </c>
      <c r="W1342" s="38">
        <v>1.4</v>
      </c>
      <c r="X1342" s="3" t="s">
        <v>11619</v>
      </c>
      <c r="Y1342" s="38">
        <v>1.4</v>
      </c>
      <c r="Z1342" s="3" t="s">
        <v>11619</v>
      </c>
      <c r="AA1342" s="3">
        <v>4.1</v>
      </c>
      <c r="AB1342" s="3" t="s">
        <v>11619</v>
      </c>
      <c r="AC1342" s="3">
        <v>1.1</v>
      </c>
      <c r="AD1342" s="3" t="s">
        <v>11619</v>
      </c>
      <c r="AE1342" s="44" t="s">
        <v>12595</v>
      </c>
    </row>
    <row r="1343" customHeight="1" spans="1:31">
      <c r="A1343" s="26" t="s">
        <v>447</v>
      </c>
      <c r="B1343" s="27" t="s">
        <v>447</v>
      </c>
      <c r="C1343" s="28" t="s">
        <v>12924</v>
      </c>
      <c r="D1343" s="27" t="s">
        <v>447</v>
      </c>
      <c r="E1343" s="28" cm="1">
        <f ca="1" t="array" ref="E1343">SUMPRODUCT(--ISNUMBER(SEARCH(MID(C1343,ROW(INDIRECT("1:"&amp;LEN(C1343))),1),全球排名!D1341)))</f>
        <v>15</v>
      </c>
      <c r="F1343" s="29" t="s">
        <v>7183</v>
      </c>
      <c r="G1343" s="29" t="s">
        <v>874</v>
      </c>
      <c r="H1343" s="30" t="s">
        <v>11571</v>
      </c>
      <c r="I1343" s="30" t="s">
        <v>7183</v>
      </c>
      <c r="J1343" s="30" t="s">
        <v>7103</v>
      </c>
      <c r="K1343" s="30">
        <v>5</v>
      </c>
      <c r="L1343" s="30" t="s">
        <v>11573</v>
      </c>
      <c r="M1343" s="38">
        <v>9.5</v>
      </c>
      <c r="N1343" s="3" t="s">
        <v>11949</v>
      </c>
      <c r="O1343" s="38">
        <v>4</v>
      </c>
      <c r="P1343" s="3" t="s">
        <v>11949</v>
      </c>
      <c r="Q1343" s="38">
        <v>5.3</v>
      </c>
      <c r="R1343" s="3" t="s">
        <v>11619</v>
      </c>
      <c r="S1343" s="38">
        <v>1.8</v>
      </c>
      <c r="T1343" s="3" t="s">
        <v>11619</v>
      </c>
      <c r="U1343" s="38">
        <v>23.6</v>
      </c>
      <c r="V1343" s="3" t="s">
        <v>12405</v>
      </c>
      <c r="W1343" s="38">
        <v>1.1</v>
      </c>
      <c r="X1343" s="3" t="s">
        <v>11619</v>
      </c>
      <c r="Y1343" s="38">
        <v>1</v>
      </c>
      <c r="Z1343" s="3" t="s">
        <v>11619</v>
      </c>
      <c r="AA1343" s="3">
        <v>4.5</v>
      </c>
      <c r="AB1343" s="3" t="s">
        <v>11619</v>
      </c>
      <c r="AC1343" s="3">
        <v>1</v>
      </c>
      <c r="AD1343" s="3" t="s">
        <v>11619</v>
      </c>
      <c r="AE1343" s="44" t="s">
        <v>12595</v>
      </c>
    </row>
    <row r="1344" customHeight="1" spans="1:31">
      <c r="A1344" s="26" t="s">
        <v>447</v>
      </c>
      <c r="B1344" s="27" t="s">
        <v>447</v>
      </c>
      <c r="C1344" s="28" t="s">
        <v>12925</v>
      </c>
      <c r="D1344" s="27" t="s">
        <v>447</v>
      </c>
      <c r="E1344" s="28" cm="1">
        <f ca="1" t="array" ref="E1344">SUMPRODUCT(--ISNUMBER(SEARCH(MID(C1344,ROW(INDIRECT("1:"&amp;LEN(C1344))),1),全球排名!D1342)))</f>
        <v>28</v>
      </c>
      <c r="F1344" s="29" t="s">
        <v>11915</v>
      </c>
      <c r="G1344" s="29" t="s">
        <v>883</v>
      </c>
      <c r="H1344" s="30" t="s">
        <v>11571</v>
      </c>
      <c r="I1344" s="30" t="s">
        <v>7183</v>
      </c>
      <c r="J1344" s="30" t="s">
        <v>7220</v>
      </c>
      <c r="K1344" s="30">
        <v>3</v>
      </c>
      <c r="L1344" s="30" t="s">
        <v>11569</v>
      </c>
      <c r="M1344" s="38">
        <v>6.6</v>
      </c>
      <c r="N1344" s="3" t="s">
        <v>11949</v>
      </c>
      <c r="O1344" s="38">
        <v>14.6</v>
      </c>
      <c r="P1344" s="3" t="s">
        <v>11854</v>
      </c>
      <c r="Q1344" s="38">
        <v>12.9</v>
      </c>
      <c r="R1344" s="3" t="s">
        <v>11619</v>
      </c>
      <c r="S1344" s="38">
        <v>2.2</v>
      </c>
      <c r="T1344" s="3" t="s">
        <v>11619</v>
      </c>
      <c r="U1344" s="38">
        <v>7.6</v>
      </c>
      <c r="V1344" s="3" t="s">
        <v>11619</v>
      </c>
      <c r="W1344" s="38">
        <v>2</v>
      </c>
      <c r="X1344" s="3" t="s">
        <v>11619</v>
      </c>
      <c r="Y1344" s="38">
        <v>1.1</v>
      </c>
      <c r="Z1344" s="3" t="s">
        <v>11619</v>
      </c>
      <c r="AA1344" s="3">
        <v>8.4</v>
      </c>
      <c r="AB1344" s="3" t="s">
        <v>11619</v>
      </c>
      <c r="AC1344" s="3">
        <v>3.5</v>
      </c>
      <c r="AD1344" s="3" t="s">
        <v>11619</v>
      </c>
      <c r="AE1344" s="44" t="s">
        <v>12595</v>
      </c>
    </row>
    <row r="1345" customHeight="1" spans="1:31">
      <c r="A1345" s="26" t="s">
        <v>447</v>
      </c>
      <c r="B1345" s="27" t="s">
        <v>447</v>
      </c>
      <c r="C1345" s="28" t="s">
        <v>12926</v>
      </c>
      <c r="D1345" s="27" t="s">
        <v>447</v>
      </c>
      <c r="E1345" s="28" cm="1">
        <f ca="1" t="array" ref="E1345">SUMPRODUCT(--ISNUMBER(SEARCH(MID(C1345,ROW(INDIRECT("1:"&amp;LEN(C1345))),1),全球排名!D1343)))</f>
        <v>17</v>
      </c>
      <c r="F1345" s="29" t="s">
        <v>7188</v>
      </c>
      <c r="G1345" s="29" t="s">
        <v>516</v>
      </c>
      <c r="H1345" s="30" t="s">
        <v>11571</v>
      </c>
      <c r="I1345" s="30" t="s">
        <v>11587</v>
      </c>
      <c r="J1345" s="30" t="s">
        <v>7103</v>
      </c>
      <c r="K1345" s="30">
        <v>4</v>
      </c>
      <c r="L1345" s="30" t="s">
        <v>11569</v>
      </c>
      <c r="M1345" s="38">
        <v>4.3</v>
      </c>
      <c r="N1345" s="3" t="s">
        <v>11949</v>
      </c>
      <c r="O1345" s="38">
        <v>9</v>
      </c>
      <c r="P1345" s="3" t="s">
        <v>11949</v>
      </c>
      <c r="Q1345" s="38">
        <v>16.7</v>
      </c>
      <c r="R1345" s="3" t="s">
        <v>11619</v>
      </c>
      <c r="S1345" s="38">
        <v>1</v>
      </c>
      <c r="T1345" s="3" t="s">
        <v>11619</v>
      </c>
      <c r="U1345" s="38">
        <v>5.3</v>
      </c>
      <c r="V1345" s="3" t="s">
        <v>11619</v>
      </c>
      <c r="W1345" s="38">
        <v>8</v>
      </c>
      <c r="X1345" s="3" t="s">
        <v>11619</v>
      </c>
      <c r="Y1345" s="38">
        <v>1</v>
      </c>
      <c r="Z1345" s="3" t="s">
        <v>11619</v>
      </c>
      <c r="AA1345" s="3">
        <v>7.1</v>
      </c>
      <c r="AB1345" s="3" t="s">
        <v>11619</v>
      </c>
      <c r="AC1345" s="3" t="s">
        <v>10137</v>
      </c>
      <c r="AD1345" s="3" t="s">
        <v>10137</v>
      </c>
      <c r="AE1345" s="44" t="s">
        <v>12595</v>
      </c>
    </row>
    <row r="1346" customHeight="1" spans="1:31">
      <c r="A1346" s="26" t="s">
        <v>447</v>
      </c>
      <c r="B1346" s="27" t="s">
        <v>447</v>
      </c>
      <c r="C1346" s="28" t="s">
        <v>12927</v>
      </c>
      <c r="D1346" s="27" t="s">
        <v>447</v>
      </c>
      <c r="E1346" s="28" cm="1">
        <f ca="1" t="array" ref="E1346">SUMPRODUCT(--ISNUMBER(SEARCH(MID(C1346,ROW(INDIRECT("1:"&amp;LEN(C1346))),1),全球排名!D1344)))</f>
        <v>17</v>
      </c>
      <c r="F1346" s="29" t="s">
        <v>12581</v>
      </c>
      <c r="G1346" s="29" t="s">
        <v>12582</v>
      </c>
      <c r="H1346" s="30" t="s">
        <v>11567</v>
      </c>
      <c r="I1346" s="30" t="s">
        <v>11572</v>
      </c>
      <c r="J1346" s="30" t="s">
        <v>7103</v>
      </c>
      <c r="K1346" s="30">
        <v>5</v>
      </c>
      <c r="L1346" s="30" t="s">
        <v>11573</v>
      </c>
      <c r="M1346" s="38">
        <v>10.9</v>
      </c>
      <c r="N1346" s="3" t="s">
        <v>11949</v>
      </c>
      <c r="O1346" s="38">
        <v>7.6</v>
      </c>
      <c r="P1346" s="3" t="s">
        <v>11949</v>
      </c>
      <c r="Q1346" s="38">
        <v>3.2</v>
      </c>
      <c r="R1346" s="3" t="s">
        <v>11619</v>
      </c>
      <c r="S1346" s="38">
        <v>2.4</v>
      </c>
      <c r="T1346" s="3" t="s">
        <v>11619</v>
      </c>
      <c r="U1346" s="38" t="s">
        <v>10137</v>
      </c>
      <c r="V1346" s="3" t="s">
        <v>10137</v>
      </c>
      <c r="W1346" s="38" t="s">
        <v>10137</v>
      </c>
      <c r="X1346" s="3" t="s">
        <v>10137</v>
      </c>
      <c r="Y1346" s="38">
        <v>1</v>
      </c>
      <c r="Z1346" s="3" t="s">
        <v>11619</v>
      </c>
      <c r="AA1346" s="3">
        <v>10.9</v>
      </c>
      <c r="AB1346" s="3" t="s">
        <v>11619</v>
      </c>
      <c r="AC1346" s="3">
        <v>1</v>
      </c>
      <c r="AD1346" s="3" t="s">
        <v>11619</v>
      </c>
      <c r="AE1346" s="44" t="s">
        <v>12595</v>
      </c>
    </row>
    <row r="1347" customHeight="1" spans="1:31">
      <c r="A1347" s="26" t="s">
        <v>447</v>
      </c>
      <c r="B1347" s="27" t="s">
        <v>447</v>
      </c>
      <c r="C1347" s="28" t="s">
        <v>12928</v>
      </c>
      <c r="D1347" s="27" t="s">
        <v>447</v>
      </c>
      <c r="E1347" s="28" cm="1">
        <f ca="1" t="array" ref="E1347">SUMPRODUCT(--ISNUMBER(SEARCH(MID(C1347,ROW(INDIRECT("1:"&amp;LEN(C1347))),1),全球排名!D1345)))</f>
        <v>35</v>
      </c>
      <c r="F1347" s="29" t="s">
        <v>12929</v>
      </c>
      <c r="G1347" s="29" t="s">
        <v>12930</v>
      </c>
      <c r="H1347" s="30" t="s">
        <v>11592</v>
      </c>
      <c r="I1347" s="30" t="s">
        <v>11572</v>
      </c>
      <c r="J1347" s="30" t="s">
        <v>12808</v>
      </c>
      <c r="K1347" s="30">
        <v>5</v>
      </c>
      <c r="L1347" s="30" t="s">
        <v>11573</v>
      </c>
      <c r="M1347" s="38">
        <v>7.7</v>
      </c>
      <c r="N1347" s="3" t="s">
        <v>11949</v>
      </c>
      <c r="O1347" s="38">
        <v>2.4</v>
      </c>
      <c r="P1347" s="3" t="s">
        <v>11949</v>
      </c>
      <c r="Q1347" s="38">
        <v>1.1</v>
      </c>
      <c r="R1347" s="3" t="s">
        <v>11619</v>
      </c>
      <c r="S1347" s="38">
        <v>1.6</v>
      </c>
      <c r="T1347" s="3" t="s">
        <v>11619</v>
      </c>
      <c r="U1347" s="38">
        <v>6.8</v>
      </c>
      <c r="V1347" s="3" t="s">
        <v>11619</v>
      </c>
      <c r="W1347" s="38">
        <v>1</v>
      </c>
      <c r="X1347" s="3" t="s">
        <v>11619</v>
      </c>
      <c r="Y1347" s="38">
        <v>1.1</v>
      </c>
      <c r="Z1347" s="3" t="s">
        <v>11619</v>
      </c>
      <c r="AA1347" s="3">
        <v>14.8</v>
      </c>
      <c r="AB1347" s="3" t="s">
        <v>12091</v>
      </c>
      <c r="AC1347" s="3">
        <v>1</v>
      </c>
      <c r="AD1347" s="3" t="s">
        <v>11619</v>
      </c>
      <c r="AE1347" s="44" t="s">
        <v>12595</v>
      </c>
    </row>
    <row r="1348" customHeight="1" spans="1:31">
      <c r="A1348" s="26" t="s">
        <v>493</v>
      </c>
      <c r="B1348" s="27" t="s">
        <v>447</v>
      </c>
      <c r="C1348" s="28" t="s">
        <v>12931</v>
      </c>
      <c r="D1348" s="27" t="s">
        <v>447</v>
      </c>
      <c r="E1348" s="28" cm="1">
        <f ca="1" t="array" ref="E1348">SUMPRODUCT(--ISNUMBER(SEARCH(MID(C1348,ROW(INDIRECT("1:"&amp;LEN(C1348))),1),全球排名!D1346)))</f>
        <v>35</v>
      </c>
      <c r="F1348" s="29" t="s">
        <v>12371</v>
      </c>
      <c r="G1348" s="29" t="s">
        <v>554</v>
      </c>
      <c r="H1348" s="30" t="s">
        <v>11567</v>
      </c>
      <c r="I1348" s="30" t="s">
        <v>11587</v>
      </c>
      <c r="J1348" s="30" t="s">
        <v>7220</v>
      </c>
      <c r="K1348" s="30">
        <v>5</v>
      </c>
      <c r="L1348" s="30" t="s">
        <v>11573</v>
      </c>
      <c r="M1348" s="38">
        <v>6.8</v>
      </c>
      <c r="N1348" s="3" t="s">
        <v>11949</v>
      </c>
      <c r="O1348" s="38">
        <v>8.7</v>
      </c>
      <c r="P1348" s="3" t="s">
        <v>11949</v>
      </c>
      <c r="Q1348" s="38">
        <v>14.6</v>
      </c>
      <c r="R1348" s="3" t="s">
        <v>11619</v>
      </c>
      <c r="S1348" s="38">
        <v>1.6</v>
      </c>
      <c r="T1348" s="3" t="s">
        <v>11619</v>
      </c>
      <c r="U1348" s="38">
        <v>1.4</v>
      </c>
      <c r="V1348" s="3" t="s">
        <v>11619</v>
      </c>
      <c r="W1348" s="38">
        <v>1.8</v>
      </c>
      <c r="X1348" s="3" t="s">
        <v>11619</v>
      </c>
      <c r="Y1348" s="38">
        <v>1</v>
      </c>
      <c r="Z1348" s="3" t="s">
        <v>11619</v>
      </c>
      <c r="AA1348" s="3">
        <v>9.8</v>
      </c>
      <c r="AB1348" s="3" t="s">
        <v>11619</v>
      </c>
      <c r="AC1348" s="3">
        <v>1</v>
      </c>
      <c r="AD1348" s="3" t="s">
        <v>11619</v>
      </c>
      <c r="AE1348" s="44" t="s">
        <v>12595</v>
      </c>
    </row>
    <row r="1349" customHeight="1" spans="1:31">
      <c r="A1349" s="26" t="s">
        <v>447</v>
      </c>
      <c r="B1349" s="27" t="s">
        <v>447</v>
      </c>
      <c r="C1349" s="28" t="s">
        <v>12932</v>
      </c>
      <c r="D1349" s="27" t="s">
        <v>447</v>
      </c>
      <c r="E1349" s="28" cm="1">
        <f ca="1" t="array" ref="E1349">SUMPRODUCT(--ISNUMBER(SEARCH(MID(C1349,ROW(INDIRECT("1:"&amp;LEN(C1349))),1),全球排名!D1347)))</f>
        <v>25</v>
      </c>
      <c r="F1349" s="29" t="s">
        <v>7188</v>
      </c>
      <c r="G1349" s="29" t="s">
        <v>516</v>
      </c>
      <c r="H1349" s="30" t="s">
        <v>11571</v>
      </c>
      <c r="I1349" s="30" t="s">
        <v>7183</v>
      </c>
      <c r="J1349" s="30" t="s">
        <v>7220</v>
      </c>
      <c r="K1349" s="30">
        <v>3</v>
      </c>
      <c r="L1349" s="30" t="s">
        <v>11573</v>
      </c>
      <c r="M1349" s="38">
        <v>9.5</v>
      </c>
      <c r="N1349" s="3" t="s">
        <v>11949</v>
      </c>
      <c r="O1349" s="38">
        <v>2.8</v>
      </c>
      <c r="P1349" s="3" t="s">
        <v>11949</v>
      </c>
      <c r="Q1349" s="38">
        <v>5.7</v>
      </c>
      <c r="R1349" s="3" t="s">
        <v>11619</v>
      </c>
      <c r="S1349" s="38">
        <v>3.7</v>
      </c>
      <c r="T1349" s="3" t="s">
        <v>11619</v>
      </c>
      <c r="U1349" s="38" t="s">
        <v>10137</v>
      </c>
      <c r="V1349" s="3" t="s">
        <v>10137</v>
      </c>
      <c r="W1349" s="38" t="s">
        <v>10137</v>
      </c>
      <c r="X1349" s="3" t="s">
        <v>10137</v>
      </c>
      <c r="Y1349" s="38">
        <v>1.3</v>
      </c>
      <c r="Z1349" s="3" t="s">
        <v>11619</v>
      </c>
      <c r="AA1349" s="3">
        <v>5.1</v>
      </c>
      <c r="AB1349" s="3" t="s">
        <v>11619</v>
      </c>
      <c r="AC1349" s="3">
        <v>1.2</v>
      </c>
      <c r="AD1349" s="3" t="s">
        <v>11619</v>
      </c>
      <c r="AE1349" s="44" t="s">
        <v>12595</v>
      </c>
    </row>
    <row r="1350" customHeight="1" spans="1:31">
      <c r="A1350" s="26" t="s">
        <v>493</v>
      </c>
      <c r="B1350" s="27" t="s">
        <v>447</v>
      </c>
      <c r="C1350" s="28" t="s">
        <v>12933</v>
      </c>
      <c r="D1350" s="27" t="s">
        <v>447</v>
      </c>
      <c r="E1350" s="28" cm="1">
        <f ca="1" t="array" ref="E1350">SUMPRODUCT(--ISNUMBER(SEARCH(MID(C1350,ROW(INDIRECT("1:"&amp;LEN(C1350))),1),全球排名!D1348)))</f>
        <v>36</v>
      </c>
      <c r="F1350" s="29" t="s">
        <v>7188</v>
      </c>
      <c r="G1350" s="29" t="s">
        <v>516</v>
      </c>
      <c r="H1350" s="30" t="s">
        <v>11571</v>
      </c>
      <c r="I1350" s="30" t="s">
        <v>7183</v>
      </c>
      <c r="J1350" s="30" t="s">
        <v>7103</v>
      </c>
      <c r="K1350" s="30">
        <v>4</v>
      </c>
      <c r="L1350" s="30" t="s">
        <v>11573</v>
      </c>
      <c r="M1350" s="38">
        <v>4.4</v>
      </c>
      <c r="N1350" s="3" t="s">
        <v>11949</v>
      </c>
      <c r="O1350" s="38">
        <v>1.5</v>
      </c>
      <c r="P1350" s="3" t="s">
        <v>11949</v>
      </c>
      <c r="Q1350" s="38">
        <v>34.9</v>
      </c>
      <c r="R1350" s="3" t="s">
        <v>12171</v>
      </c>
      <c r="S1350" s="38">
        <v>1.5</v>
      </c>
      <c r="T1350" s="3" t="s">
        <v>11619</v>
      </c>
      <c r="U1350" s="38" t="s">
        <v>10137</v>
      </c>
      <c r="V1350" s="3" t="s">
        <v>10137</v>
      </c>
      <c r="W1350" s="38" t="s">
        <v>10137</v>
      </c>
      <c r="X1350" s="3" t="s">
        <v>10137</v>
      </c>
      <c r="Y1350" s="38">
        <v>1</v>
      </c>
      <c r="Z1350" s="3" t="s">
        <v>11619</v>
      </c>
      <c r="AA1350" s="3">
        <v>5.1</v>
      </c>
      <c r="AB1350" s="3" t="s">
        <v>11619</v>
      </c>
      <c r="AC1350" s="3">
        <v>1</v>
      </c>
      <c r="AD1350" s="3" t="s">
        <v>11619</v>
      </c>
      <c r="AE1350" s="44" t="s">
        <v>12595</v>
      </c>
    </row>
    <row r="1351" customHeight="1" spans="1:31">
      <c r="A1351" s="26" t="s">
        <v>447</v>
      </c>
      <c r="B1351" s="27" t="s">
        <v>447</v>
      </c>
      <c r="C1351" s="28" t="s">
        <v>12934</v>
      </c>
      <c r="D1351" s="27" t="s">
        <v>447</v>
      </c>
      <c r="E1351" s="28" cm="1">
        <f ca="1" t="array" ref="E1351">SUMPRODUCT(--ISNUMBER(SEARCH(MID(C1351,ROW(INDIRECT("1:"&amp;LEN(C1351))),1),全球排名!D1349)))</f>
        <v>33</v>
      </c>
      <c r="F1351" s="29" t="s">
        <v>7188</v>
      </c>
      <c r="G1351" s="29" t="s">
        <v>516</v>
      </c>
      <c r="H1351" s="30" t="s">
        <v>11571</v>
      </c>
      <c r="I1351" s="30" t="s">
        <v>7183</v>
      </c>
      <c r="J1351" s="30" t="s">
        <v>7220</v>
      </c>
      <c r="K1351" s="30">
        <v>3</v>
      </c>
      <c r="L1351" s="30" t="s">
        <v>11573</v>
      </c>
      <c r="M1351" s="38">
        <v>11.5</v>
      </c>
      <c r="N1351" s="3" t="s">
        <v>11949</v>
      </c>
      <c r="O1351" s="38">
        <v>3.2</v>
      </c>
      <c r="P1351" s="3" t="s">
        <v>11949</v>
      </c>
      <c r="Q1351" s="38">
        <v>7.5</v>
      </c>
      <c r="R1351" s="3" t="s">
        <v>11619</v>
      </c>
      <c r="S1351" s="38">
        <v>2.3</v>
      </c>
      <c r="T1351" s="3" t="s">
        <v>11619</v>
      </c>
      <c r="U1351" s="38">
        <v>1.6</v>
      </c>
      <c r="V1351" s="3" t="s">
        <v>11619</v>
      </c>
      <c r="W1351" s="38">
        <v>4.7</v>
      </c>
      <c r="X1351" s="3" t="s">
        <v>11619</v>
      </c>
      <c r="Y1351" s="38">
        <v>1.3</v>
      </c>
      <c r="Z1351" s="3" t="s">
        <v>11619</v>
      </c>
      <c r="AA1351" s="3">
        <v>5.1</v>
      </c>
      <c r="AB1351" s="3" t="s">
        <v>11619</v>
      </c>
      <c r="AC1351" s="3">
        <v>4.6</v>
      </c>
      <c r="AD1351" s="3" t="s">
        <v>11619</v>
      </c>
      <c r="AE1351" s="44" t="s">
        <v>12595</v>
      </c>
    </row>
    <row r="1352" customHeight="1" spans="1:31">
      <c r="A1352" s="26" t="s">
        <v>447</v>
      </c>
      <c r="B1352" s="27" t="s">
        <v>447</v>
      </c>
      <c r="C1352" s="28" t="s">
        <v>3834</v>
      </c>
      <c r="D1352" s="27" t="s">
        <v>447</v>
      </c>
      <c r="E1352" s="28" cm="1">
        <f ca="1" t="array" ref="E1352">SUMPRODUCT(--ISNUMBER(SEARCH(MID(C1352,ROW(INDIRECT("1:"&amp;LEN(C1352))),1),全球排名!D1350)))</f>
        <v>26</v>
      </c>
      <c r="F1352" s="29" t="s">
        <v>7188</v>
      </c>
      <c r="G1352" s="29" t="s">
        <v>516</v>
      </c>
      <c r="H1352" s="30" t="s">
        <v>11592</v>
      </c>
      <c r="I1352" s="30" t="s">
        <v>11572</v>
      </c>
      <c r="J1352" s="30" t="s">
        <v>7103</v>
      </c>
      <c r="K1352" s="30">
        <v>4</v>
      </c>
      <c r="L1352" s="30" t="s">
        <v>11573</v>
      </c>
      <c r="M1352" s="38">
        <v>4.3</v>
      </c>
      <c r="N1352" s="3" t="s">
        <v>11949</v>
      </c>
      <c r="O1352" s="38">
        <v>2.5</v>
      </c>
      <c r="P1352" s="3" t="s">
        <v>11949</v>
      </c>
      <c r="Q1352" s="38">
        <v>21.5</v>
      </c>
      <c r="R1352" s="3" t="s">
        <v>12716</v>
      </c>
      <c r="S1352" s="38">
        <v>1.4</v>
      </c>
      <c r="T1352" s="3" t="s">
        <v>11619</v>
      </c>
      <c r="U1352" s="38" t="s">
        <v>10137</v>
      </c>
      <c r="V1352" s="3" t="s">
        <v>10137</v>
      </c>
      <c r="W1352" s="38" t="s">
        <v>10137</v>
      </c>
      <c r="X1352" s="3" t="s">
        <v>10137</v>
      </c>
      <c r="Y1352" s="38">
        <v>1.1</v>
      </c>
      <c r="Z1352" s="3" t="s">
        <v>11619</v>
      </c>
      <c r="AA1352" s="3">
        <v>5.1</v>
      </c>
      <c r="AB1352" s="3" t="s">
        <v>11619</v>
      </c>
      <c r="AC1352" s="3">
        <v>1.1</v>
      </c>
      <c r="AD1352" s="3" t="s">
        <v>11619</v>
      </c>
      <c r="AE1352" s="44" t="s">
        <v>12595</v>
      </c>
    </row>
    <row r="1353" customHeight="1" spans="1:31">
      <c r="A1353" s="26" t="s">
        <v>447</v>
      </c>
      <c r="B1353" s="27" t="s">
        <v>447</v>
      </c>
      <c r="C1353" s="28" t="s">
        <v>10905</v>
      </c>
      <c r="D1353" s="27" t="s">
        <v>447</v>
      </c>
      <c r="E1353" s="28" cm="1">
        <f ca="1" t="array" ref="E1353">SUMPRODUCT(--ISNUMBER(SEARCH(MID(C1353,ROW(INDIRECT("1:"&amp;LEN(C1353))),1),全球排名!D1351)))</f>
        <v>27</v>
      </c>
      <c r="F1353" s="29" t="s">
        <v>7188</v>
      </c>
      <c r="G1353" s="29" t="s">
        <v>516</v>
      </c>
      <c r="H1353" s="30" t="s">
        <v>11592</v>
      </c>
      <c r="I1353" s="30" t="s">
        <v>7183</v>
      </c>
      <c r="J1353" s="30" t="s">
        <v>7220</v>
      </c>
      <c r="K1353" s="30">
        <v>5</v>
      </c>
      <c r="L1353" s="30" t="s">
        <v>11573</v>
      </c>
      <c r="M1353" s="38">
        <v>11.7</v>
      </c>
      <c r="N1353" s="3" t="s">
        <v>11949</v>
      </c>
      <c r="O1353" s="38">
        <v>5.8</v>
      </c>
      <c r="P1353" s="3" t="s">
        <v>11949</v>
      </c>
      <c r="Q1353" s="38">
        <v>2.2</v>
      </c>
      <c r="R1353" s="3" t="s">
        <v>11619</v>
      </c>
      <c r="S1353" s="38">
        <v>2.7</v>
      </c>
      <c r="T1353" s="3" t="s">
        <v>11619</v>
      </c>
      <c r="U1353" s="38">
        <v>1.5</v>
      </c>
      <c r="V1353" s="3" t="s">
        <v>11619</v>
      </c>
      <c r="W1353" s="38">
        <v>1.1</v>
      </c>
      <c r="X1353" s="3" t="s">
        <v>11619</v>
      </c>
      <c r="Y1353" s="38">
        <v>1.1</v>
      </c>
      <c r="Z1353" s="3" t="s">
        <v>11619</v>
      </c>
      <c r="AA1353" s="3">
        <v>2.7</v>
      </c>
      <c r="AB1353" s="3" t="s">
        <v>11619</v>
      </c>
      <c r="AC1353" s="3">
        <v>3.2</v>
      </c>
      <c r="AD1353" s="3" t="s">
        <v>11619</v>
      </c>
      <c r="AE1353" s="44" t="s">
        <v>12595</v>
      </c>
    </row>
    <row r="1354" customHeight="1" spans="1:31">
      <c r="A1354" s="26" t="s">
        <v>447</v>
      </c>
      <c r="B1354" s="27" t="s">
        <v>447</v>
      </c>
      <c r="C1354" s="28" t="s">
        <v>12935</v>
      </c>
      <c r="D1354" s="27" t="s">
        <v>447</v>
      </c>
      <c r="E1354" s="28" cm="1">
        <f ca="1" t="array" ref="E1354">SUMPRODUCT(--ISNUMBER(SEARCH(MID(C1354,ROW(INDIRECT("1:"&amp;LEN(C1354))),1),全球排名!D1352)))</f>
        <v>45</v>
      </c>
      <c r="F1354" s="29" t="s">
        <v>11885</v>
      </c>
      <c r="G1354" s="29" t="s">
        <v>457</v>
      </c>
      <c r="H1354" s="30" t="s">
        <v>11567</v>
      </c>
      <c r="I1354" s="30" t="s">
        <v>11587</v>
      </c>
      <c r="J1354" s="30" t="s">
        <v>7220</v>
      </c>
      <c r="K1354" s="30">
        <v>4</v>
      </c>
      <c r="L1354" s="30" t="s">
        <v>12288</v>
      </c>
      <c r="M1354" s="38">
        <v>5</v>
      </c>
      <c r="N1354" s="3" t="s">
        <v>11949</v>
      </c>
      <c r="O1354" s="38">
        <v>4.5</v>
      </c>
      <c r="P1354" s="3" t="s">
        <v>11949</v>
      </c>
      <c r="Q1354" s="38">
        <v>16.1</v>
      </c>
      <c r="R1354" s="3" t="s">
        <v>11619</v>
      </c>
      <c r="S1354" s="38">
        <v>1.2</v>
      </c>
      <c r="T1354" s="3" t="s">
        <v>11619</v>
      </c>
      <c r="U1354" s="38">
        <v>4.5</v>
      </c>
      <c r="V1354" s="3" t="s">
        <v>11619</v>
      </c>
      <c r="W1354" s="38">
        <v>3.1</v>
      </c>
      <c r="X1354" s="3" t="s">
        <v>11619</v>
      </c>
      <c r="Y1354" s="38">
        <v>1</v>
      </c>
      <c r="Z1354" s="3" t="s">
        <v>11619</v>
      </c>
      <c r="AA1354" s="3">
        <v>8</v>
      </c>
      <c r="AB1354" s="3" t="s">
        <v>11619</v>
      </c>
      <c r="AC1354" s="3">
        <v>1.4</v>
      </c>
      <c r="AD1354" s="3" t="s">
        <v>11619</v>
      </c>
      <c r="AE1354" s="44" t="s">
        <v>12595</v>
      </c>
    </row>
    <row r="1355" customHeight="1" spans="1:31">
      <c r="A1355" s="26" t="s">
        <v>447</v>
      </c>
      <c r="B1355" s="27" t="s">
        <v>447</v>
      </c>
      <c r="C1355" s="28" t="s">
        <v>11393</v>
      </c>
      <c r="D1355" s="27" t="s">
        <v>447</v>
      </c>
      <c r="E1355" s="28" cm="1">
        <f ca="1" t="array" ref="E1355">SUMPRODUCT(--ISNUMBER(SEARCH(MID(C1355,ROW(INDIRECT("1:"&amp;LEN(C1355))),1),全球排名!D1353)))</f>
        <v>30</v>
      </c>
      <c r="F1355" s="29" t="s">
        <v>12371</v>
      </c>
      <c r="G1355" s="29" t="s">
        <v>554</v>
      </c>
      <c r="H1355" s="30" t="s">
        <v>11571</v>
      </c>
      <c r="I1355" s="30" t="s">
        <v>11587</v>
      </c>
      <c r="J1355" s="30" t="s">
        <v>7103</v>
      </c>
      <c r="K1355" s="30">
        <v>3</v>
      </c>
      <c r="L1355" s="30" t="s">
        <v>11569</v>
      </c>
      <c r="M1355" s="38">
        <v>6.2</v>
      </c>
      <c r="N1355" s="3" t="s">
        <v>11949</v>
      </c>
      <c r="O1355" s="38">
        <v>9.2</v>
      </c>
      <c r="P1355" s="3" t="s">
        <v>11949</v>
      </c>
      <c r="Q1355" s="38">
        <v>1.8</v>
      </c>
      <c r="R1355" s="3" t="s">
        <v>11619</v>
      </c>
      <c r="S1355" s="38">
        <v>1.3</v>
      </c>
      <c r="T1355" s="3" t="s">
        <v>11619</v>
      </c>
      <c r="U1355" s="38">
        <v>3.9</v>
      </c>
      <c r="V1355" s="3" t="s">
        <v>11619</v>
      </c>
      <c r="W1355" s="38">
        <v>1.3</v>
      </c>
      <c r="X1355" s="3" t="s">
        <v>11619</v>
      </c>
      <c r="Y1355" s="38">
        <v>1</v>
      </c>
      <c r="Z1355" s="3" t="s">
        <v>11619</v>
      </c>
      <c r="AA1355" s="3">
        <v>8.5</v>
      </c>
      <c r="AB1355" s="3" t="s">
        <v>11619</v>
      </c>
      <c r="AC1355" s="3">
        <v>2</v>
      </c>
      <c r="AD1355" s="3" t="s">
        <v>11619</v>
      </c>
      <c r="AE1355" s="44" t="s">
        <v>12595</v>
      </c>
    </row>
    <row r="1356" customHeight="1" spans="1:31">
      <c r="A1356" s="26" t="s">
        <v>447</v>
      </c>
      <c r="B1356" s="27" t="s">
        <v>447</v>
      </c>
      <c r="C1356" s="28" t="s">
        <v>12936</v>
      </c>
      <c r="D1356" s="27" t="s">
        <v>447</v>
      </c>
      <c r="E1356" s="28" cm="1">
        <f ca="1" t="array" ref="E1356">SUMPRODUCT(--ISNUMBER(SEARCH(MID(C1356,ROW(INDIRECT("1:"&amp;LEN(C1356))),1),全球排名!D1354)))</f>
        <v>53</v>
      </c>
      <c r="F1356" s="29" t="s">
        <v>12616</v>
      </c>
      <c r="G1356" s="29" t="s">
        <v>3890</v>
      </c>
      <c r="H1356" s="30" t="s">
        <v>11567</v>
      </c>
      <c r="I1356" s="30" t="s">
        <v>11720</v>
      </c>
      <c r="J1356" s="30" t="s">
        <v>10137</v>
      </c>
      <c r="K1356" s="30">
        <v>3</v>
      </c>
      <c r="L1356" s="30" t="s">
        <v>11573</v>
      </c>
      <c r="M1356" s="38">
        <v>6.2</v>
      </c>
      <c r="N1356" s="3" t="s">
        <v>11949</v>
      </c>
      <c r="O1356" s="38">
        <v>1.1</v>
      </c>
      <c r="P1356" s="3" t="s">
        <v>11949</v>
      </c>
      <c r="Q1356" s="38">
        <v>20.1</v>
      </c>
      <c r="R1356" s="3" t="s">
        <v>11762</v>
      </c>
      <c r="S1356" s="38">
        <v>1.1</v>
      </c>
      <c r="T1356" s="3" t="s">
        <v>11619</v>
      </c>
      <c r="U1356" s="38">
        <v>3.3</v>
      </c>
      <c r="V1356" s="3" t="s">
        <v>11619</v>
      </c>
      <c r="W1356" s="38">
        <v>4.5</v>
      </c>
      <c r="X1356" s="3" t="s">
        <v>11619</v>
      </c>
      <c r="Y1356" s="38">
        <v>1</v>
      </c>
      <c r="Z1356" s="3" t="s">
        <v>11619</v>
      </c>
      <c r="AA1356" s="3">
        <v>14.2</v>
      </c>
      <c r="AB1356" s="3" t="s">
        <v>12464</v>
      </c>
      <c r="AC1356" s="3" t="s">
        <v>10137</v>
      </c>
      <c r="AD1356" s="3" t="s">
        <v>10137</v>
      </c>
      <c r="AE1356" s="44" t="s">
        <v>12595</v>
      </c>
    </row>
    <row r="1357" customHeight="1" spans="1:31">
      <c r="A1357" s="26" t="s">
        <v>447</v>
      </c>
      <c r="B1357" s="27" t="s">
        <v>447</v>
      </c>
      <c r="C1357" s="28" t="s">
        <v>3956</v>
      </c>
      <c r="D1357" s="27" t="s">
        <v>447</v>
      </c>
      <c r="E1357" s="28" cm="1">
        <f ca="1" t="array" ref="E1357">SUMPRODUCT(--ISNUMBER(SEARCH(MID(C1357,ROW(INDIRECT("1:"&amp;LEN(C1357))),1),全球排名!D1355)))</f>
        <v>16</v>
      </c>
      <c r="F1357" s="29" t="s">
        <v>11885</v>
      </c>
      <c r="G1357" s="29" t="s">
        <v>457</v>
      </c>
      <c r="H1357" s="30" t="s">
        <v>11592</v>
      </c>
      <c r="I1357" s="30" t="s">
        <v>11587</v>
      </c>
      <c r="J1357" s="30" t="s">
        <v>7220</v>
      </c>
      <c r="K1357" s="30">
        <v>4</v>
      </c>
      <c r="L1357" s="30" t="s">
        <v>11573</v>
      </c>
      <c r="M1357" s="38">
        <v>8.7</v>
      </c>
      <c r="N1357" s="3" t="s">
        <v>11949</v>
      </c>
      <c r="O1357" s="38">
        <v>3.2</v>
      </c>
      <c r="P1357" s="3" t="s">
        <v>11949</v>
      </c>
      <c r="Q1357" s="38">
        <v>7.8</v>
      </c>
      <c r="R1357" s="3" t="s">
        <v>11619</v>
      </c>
      <c r="S1357" s="38">
        <v>1.4</v>
      </c>
      <c r="T1357" s="3" t="s">
        <v>11619</v>
      </c>
      <c r="U1357" s="38" t="s">
        <v>10137</v>
      </c>
      <c r="V1357" s="3" t="s">
        <v>10137</v>
      </c>
      <c r="W1357" s="38" t="s">
        <v>10137</v>
      </c>
      <c r="X1357" s="3" t="s">
        <v>10137</v>
      </c>
      <c r="Y1357" s="38">
        <v>1</v>
      </c>
      <c r="Z1357" s="3" t="s">
        <v>11619</v>
      </c>
      <c r="AA1357" s="3">
        <v>3.9</v>
      </c>
      <c r="AB1357" s="3" t="s">
        <v>11619</v>
      </c>
      <c r="AC1357" s="3">
        <v>1.1</v>
      </c>
      <c r="AD1357" s="3" t="s">
        <v>11619</v>
      </c>
      <c r="AE1357" s="44" t="s">
        <v>12595</v>
      </c>
    </row>
    <row r="1358" customHeight="1" spans="1:31">
      <c r="A1358" s="26" t="s">
        <v>493</v>
      </c>
      <c r="B1358" s="27" t="s">
        <v>447</v>
      </c>
      <c r="C1358" s="28" t="s">
        <v>10675</v>
      </c>
      <c r="D1358" s="27" t="s">
        <v>447</v>
      </c>
      <c r="E1358" s="28" cm="1">
        <f ca="1" t="array" ref="E1358">SUMPRODUCT(--ISNUMBER(SEARCH(MID(C1358,ROW(INDIRECT("1:"&amp;LEN(C1358))),1),全球排名!D1356)))</f>
        <v>37</v>
      </c>
      <c r="F1358" s="29" t="s">
        <v>11860</v>
      </c>
      <c r="G1358" s="29" t="s">
        <v>474</v>
      </c>
      <c r="H1358" s="30" t="s">
        <v>11592</v>
      </c>
      <c r="I1358" s="30" t="s">
        <v>11572</v>
      </c>
      <c r="J1358" s="30" t="s">
        <v>7220</v>
      </c>
      <c r="K1358" s="30">
        <v>4</v>
      </c>
      <c r="L1358" s="30" t="s">
        <v>11573</v>
      </c>
      <c r="M1358" s="38">
        <v>9.4</v>
      </c>
      <c r="N1358" s="3" t="s">
        <v>11949</v>
      </c>
      <c r="O1358" s="38">
        <v>4</v>
      </c>
      <c r="P1358" s="3" t="s">
        <v>11949</v>
      </c>
      <c r="Q1358" s="38">
        <v>17.6</v>
      </c>
      <c r="R1358" s="3" t="s">
        <v>11619</v>
      </c>
      <c r="S1358" s="38">
        <v>2.6</v>
      </c>
      <c r="T1358" s="3" t="s">
        <v>11619</v>
      </c>
      <c r="U1358" s="38">
        <v>3.8</v>
      </c>
      <c r="V1358" s="3" t="s">
        <v>11619</v>
      </c>
      <c r="W1358" s="38">
        <v>1.2</v>
      </c>
      <c r="X1358" s="3" t="s">
        <v>11619</v>
      </c>
      <c r="Y1358" s="38">
        <v>5.7</v>
      </c>
      <c r="Z1358" s="3" t="s">
        <v>11619</v>
      </c>
      <c r="AA1358" s="3">
        <v>7.6</v>
      </c>
      <c r="AB1358" s="3" t="s">
        <v>11619</v>
      </c>
      <c r="AC1358" s="3">
        <v>2.4</v>
      </c>
      <c r="AD1358" s="3" t="s">
        <v>11619</v>
      </c>
      <c r="AE1358" s="44" t="s">
        <v>12595</v>
      </c>
    </row>
    <row r="1359" customHeight="1" spans="1:31">
      <c r="A1359" s="26" t="s">
        <v>447</v>
      </c>
      <c r="B1359" s="27" t="s">
        <v>447</v>
      </c>
      <c r="C1359" s="28" t="s">
        <v>1712</v>
      </c>
      <c r="D1359" s="27" t="s">
        <v>447</v>
      </c>
      <c r="E1359" s="28" cm="1">
        <f ca="1" t="array" ref="E1359">SUMPRODUCT(--ISNUMBER(SEARCH(MID(C1359,ROW(INDIRECT("1:"&amp;LEN(C1359))),1),全球排名!D1357)))</f>
        <v>18</v>
      </c>
      <c r="F1359" s="29" t="s">
        <v>11860</v>
      </c>
      <c r="G1359" s="29" t="s">
        <v>474</v>
      </c>
      <c r="H1359" s="30" t="s">
        <v>11592</v>
      </c>
      <c r="I1359" s="30" t="s">
        <v>11572</v>
      </c>
      <c r="J1359" s="30" t="s">
        <v>7220</v>
      </c>
      <c r="K1359" s="30">
        <v>4</v>
      </c>
      <c r="L1359" s="30" t="s">
        <v>11573</v>
      </c>
      <c r="M1359" s="38">
        <v>9.1</v>
      </c>
      <c r="N1359" s="3" t="s">
        <v>11949</v>
      </c>
      <c r="O1359" s="38">
        <v>2.4</v>
      </c>
      <c r="P1359" s="3" t="s">
        <v>11949</v>
      </c>
      <c r="Q1359" s="38">
        <v>8.9</v>
      </c>
      <c r="R1359" s="3" t="s">
        <v>11619</v>
      </c>
      <c r="S1359" s="38">
        <v>3.1</v>
      </c>
      <c r="T1359" s="3" t="s">
        <v>11619</v>
      </c>
      <c r="U1359" s="38">
        <v>5.4</v>
      </c>
      <c r="V1359" s="3" t="s">
        <v>11619</v>
      </c>
      <c r="W1359" s="38">
        <v>1.5</v>
      </c>
      <c r="X1359" s="3" t="s">
        <v>11619</v>
      </c>
      <c r="Y1359" s="38">
        <v>4.3</v>
      </c>
      <c r="Z1359" s="3" t="s">
        <v>11619</v>
      </c>
      <c r="AA1359" s="3">
        <v>8.1</v>
      </c>
      <c r="AB1359" s="3" t="s">
        <v>11619</v>
      </c>
      <c r="AC1359" s="3">
        <v>4.4</v>
      </c>
      <c r="AD1359" s="3" t="s">
        <v>11619</v>
      </c>
      <c r="AE1359" s="44" t="s">
        <v>12595</v>
      </c>
    </row>
    <row r="1360" customHeight="1" spans="1:31">
      <c r="A1360" s="26" t="s">
        <v>493</v>
      </c>
      <c r="B1360" s="27" t="s">
        <v>447</v>
      </c>
      <c r="C1360" s="28" t="s">
        <v>12937</v>
      </c>
      <c r="D1360" s="27" t="s">
        <v>447</v>
      </c>
      <c r="E1360" s="28" cm="1">
        <f ca="1" t="array" ref="E1360">SUMPRODUCT(--ISNUMBER(SEARCH(MID(C1360,ROW(INDIRECT("1:"&amp;LEN(C1360))),1),全球排名!D1358)))</f>
        <v>33</v>
      </c>
      <c r="F1360" s="29" t="s">
        <v>11860</v>
      </c>
      <c r="G1360" s="29" t="s">
        <v>474</v>
      </c>
      <c r="H1360" s="30" t="s">
        <v>11571</v>
      </c>
      <c r="I1360" s="30" t="s">
        <v>7183</v>
      </c>
      <c r="J1360" s="30" t="s">
        <v>7220</v>
      </c>
      <c r="K1360" s="30">
        <v>4</v>
      </c>
      <c r="L1360" s="30" t="s">
        <v>11573</v>
      </c>
      <c r="M1360" s="38">
        <v>3.6</v>
      </c>
      <c r="N1360" s="3" t="s">
        <v>11949</v>
      </c>
      <c r="O1360" s="38">
        <v>2.3</v>
      </c>
      <c r="P1360" s="3" t="s">
        <v>11949</v>
      </c>
      <c r="Q1360" s="38">
        <v>31.4</v>
      </c>
      <c r="R1360" s="3" t="s">
        <v>11913</v>
      </c>
      <c r="S1360" s="38">
        <v>3</v>
      </c>
      <c r="T1360" s="3" t="s">
        <v>11619</v>
      </c>
      <c r="U1360" s="38" t="s">
        <v>10137</v>
      </c>
      <c r="V1360" s="3" t="s">
        <v>10137</v>
      </c>
      <c r="W1360" s="38" t="s">
        <v>10137</v>
      </c>
      <c r="X1360" s="3" t="s">
        <v>10137</v>
      </c>
      <c r="Y1360" s="38">
        <v>1.4</v>
      </c>
      <c r="Z1360" s="3" t="s">
        <v>11619</v>
      </c>
      <c r="AA1360" s="3">
        <v>3.8</v>
      </c>
      <c r="AB1360" s="3" t="s">
        <v>11619</v>
      </c>
      <c r="AC1360" s="3">
        <v>1</v>
      </c>
      <c r="AD1360" s="3" t="s">
        <v>11619</v>
      </c>
      <c r="AE1360" s="44" t="s">
        <v>12595</v>
      </c>
    </row>
    <row r="1361" customHeight="1" spans="1:31">
      <c r="A1361" s="26" t="s">
        <v>493</v>
      </c>
      <c r="B1361" s="27" t="s">
        <v>447</v>
      </c>
      <c r="C1361" s="28" t="s">
        <v>3142</v>
      </c>
      <c r="D1361" s="27" t="s">
        <v>447</v>
      </c>
      <c r="E1361" s="28" cm="1">
        <f ca="1" t="array" ref="E1361">SUMPRODUCT(--ISNUMBER(SEARCH(MID(C1361,ROW(INDIRECT("1:"&amp;LEN(C1361))),1),全球排名!D1359)))</f>
        <v>29</v>
      </c>
      <c r="F1361" s="29" t="s">
        <v>11860</v>
      </c>
      <c r="G1361" s="29" t="s">
        <v>474</v>
      </c>
      <c r="H1361" s="30" t="s">
        <v>11571</v>
      </c>
      <c r="I1361" s="30" t="s">
        <v>7183</v>
      </c>
      <c r="J1361" s="30" t="s">
        <v>11568</v>
      </c>
      <c r="K1361" s="30">
        <v>4</v>
      </c>
      <c r="L1361" s="30" t="s">
        <v>11573</v>
      </c>
      <c r="M1361" s="38">
        <v>5.1</v>
      </c>
      <c r="N1361" s="3" t="s">
        <v>11949</v>
      </c>
      <c r="O1361" s="38">
        <v>1.4</v>
      </c>
      <c r="P1361" s="3" t="s">
        <v>11949</v>
      </c>
      <c r="Q1361" s="38">
        <v>27</v>
      </c>
      <c r="R1361" s="3" t="s">
        <v>12405</v>
      </c>
      <c r="S1361" s="38">
        <v>5</v>
      </c>
      <c r="T1361" s="3" t="s">
        <v>11619</v>
      </c>
      <c r="U1361" s="38" t="s">
        <v>10137</v>
      </c>
      <c r="V1361" s="3" t="s">
        <v>10137</v>
      </c>
      <c r="W1361" s="38">
        <v>1.4</v>
      </c>
      <c r="X1361" s="3" t="s">
        <v>11619</v>
      </c>
      <c r="Y1361" s="38">
        <v>1.2</v>
      </c>
      <c r="Z1361" s="3" t="s">
        <v>11619</v>
      </c>
      <c r="AA1361" s="3">
        <v>3.8</v>
      </c>
      <c r="AB1361" s="3" t="s">
        <v>11619</v>
      </c>
      <c r="AC1361" s="3">
        <v>1.1</v>
      </c>
      <c r="AD1361" s="3" t="s">
        <v>11619</v>
      </c>
      <c r="AE1361" s="44" t="s">
        <v>12595</v>
      </c>
    </row>
    <row r="1362" customHeight="1" spans="1:31">
      <c r="A1362" s="26" t="s">
        <v>447</v>
      </c>
      <c r="B1362" s="27" t="s">
        <v>447</v>
      </c>
      <c r="C1362" s="28" t="s">
        <v>12938</v>
      </c>
      <c r="D1362" s="27" t="s">
        <v>447</v>
      </c>
      <c r="E1362" s="28" cm="1">
        <f ca="1" t="array" ref="E1362">SUMPRODUCT(--ISNUMBER(SEARCH(MID(C1362,ROW(INDIRECT("1:"&amp;LEN(C1362))),1),全球排名!D1360)))</f>
        <v>30</v>
      </c>
      <c r="F1362" s="29" t="s">
        <v>11860</v>
      </c>
      <c r="G1362" s="29" t="s">
        <v>474</v>
      </c>
      <c r="H1362" s="30" t="s">
        <v>11571</v>
      </c>
      <c r="I1362" s="30" t="s">
        <v>11572</v>
      </c>
      <c r="J1362" s="30" t="s">
        <v>7220</v>
      </c>
      <c r="K1362" s="30">
        <v>4</v>
      </c>
      <c r="L1362" s="30" t="s">
        <v>11573</v>
      </c>
      <c r="M1362" s="38">
        <v>6.5</v>
      </c>
      <c r="N1362" s="3" t="s">
        <v>11949</v>
      </c>
      <c r="O1362" s="38">
        <v>1.6</v>
      </c>
      <c r="P1362" s="3" t="s">
        <v>11949</v>
      </c>
      <c r="Q1362" s="38">
        <v>15.8</v>
      </c>
      <c r="R1362" s="3" t="s">
        <v>11619</v>
      </c>
      <c r="S1362" s="38">
        <v>5.2</v>
      </c>
      <c r="T1362" s="3" t="s">
        <v>11619</v>
      </c>
      <c r="U1362" s="38">
        <v>2.6</v>
      </c>
      <c r="V1362" s="3" t="s">
        <v>11619</v>
      </c>
      <c r="W1362" s="38">
        <v>1.2</v>
      </c>
      <c r="X1362" s="3" t="s">
        <v>11619</v>
      </c>
      <c r="Y1362" s="38">
        <v>3.4</v>
      </c>
      <c r="Z1362" s="3" t="s">
        <v>11619</v>
      </c>
      <c r="AA1362" s="3">
        <v>9.6</v>
      </c>
      <c r="AB1362" s="3" t="s">
        <v>11619</v>
      </c>
      <c r="AC1362" s="3">
        <v>17.8</v>
      </c>
      <c r="AD1362" s="3" t="s">
        <v>12715</v>
      </c>
      <c r="AE1362" s="44" t="s">
        <v>12595</v>
      </c>
    </row>
    <row r="1363" customHeight="1" spans="1:31">
      <c r="A1363" s="26" t="s">
        <v>447</v>
      </c>
      <c r="B1363" s="27" t="s">
        <v>447</v>
      </c>
      <c r="C1363" s="28" t="s">
        <v>12939</v>
      </c>
      <c r="D1363" s="27" t="s">
        <v>447</v>
      </c>
      <c r="E1363" s="28" cm="1">
        <f ca="1" t="array" ref="E1363">SUMPRODUCT(--ISNUMBER(SEARCH(MID(C1363,ROW(INDIRECT("1:"&amp;LEN(C1363))),1),全球排名!D1361)))</f>
        <v>27</v>
      </c>
      <c r="F1363" s="29" t="s">
        <v>11860</v>
      </c>
      <c r="G1363" s="29" t="s">
        <v>474</v>
      </c>
      <c r="H1363" s="30" t="s">
        <v>11571</v>
      </c>
      <c r="I1363" s="30" t="s">
        <v>11572</v>
      </c>
      <c r="J1363" s="30" t="s">
        <v>7220</v>
      </c>
      <c r="K1363" s="30">
        <v>5</v>
      </c>
      <c r="L1363" s="30" t="s">
        <v>11573</v>
      </c>
      <c r="M1363" s="38">
        <v>5</v>
      </c>
      <c r="N1363" s="3" t="s">
        <v>11949</v>
      </c>
      <c r="O1363" s="38">
        <v>2.3</v>
      </c>
      <c r="P1363" s="3" t="s">
        <v>11949</v>
      </c>
      <c r="Q1363" s="38">
        <v>13.3</v>
      </c>
      <c r="R1363" s="3" t="s">
        <v>11619</v>
      </c>
      <c r="S1363" s="38">
        <v>8.7</v>
      </c>
      <c r="T1363" s="3" t="s">
        <v>11619</v>
      </c>
      <c r="U1363" s="38">
        <v>2.9</v>
      </c>
      <c r="V1363" s="3" t="s">
        <v>11619</v>
      </c>
      <c r="W1363" s="38">
        <v>1.8</v>
      </c>
      <c r="X1363" s="3" t="s">
        <v>11619</v>
      </c>
      <c r="Y1363" s="38">
        <v>1.1</v>
      </c>
      <c r="Z1363" s="3" t="s">
        <v>11619</v>
      </c>
      <c r="AA1363" s="3">
        <v>4.4</v>
      </c>
      <c r="AB1363" s="3" t="s">
        <v>11619</v>
      </c>
      <c r="AC1363" s="3">
        <v>1.8</v>
      </c>
      <c r="AD1363" s="3" t="s">
        <v>11619</v>
      </c>
      <c r="AE1363" s="44" t="s">
        <v>12595</v>
      </c>
    </row>
    <row r="1364" customHeight="1" spans="1:31">
      <c r="A1364" s="26" t="s">
        <v>447</v>
      </c>
      <c r="B1364" s="27" t="s">
        <v>447</v>
      </c>
      <c r="C1364" s="28" t="s">
        <v>10841</v>
      </c>
      <c r="D1364" s="27" t="s">
        <v>447</v>
      </c>
      <c r="E1364" s="28" cm="1">
        <f ca="1" t="array" ref="E1364">SUMPRODUCT(--ISNUMBER(SEARCH(MID(C1364,ROW(INDIRECT("1:"&amp;LEN(C1364))),1),全球排名!D1362)))</f>
        <v>32</v>
      </c>
      <c r="F1364" s="29" t="s">
        <v>11860</v>
      </c>
      <c r="G1364" s="29" t="s">
        <v>474</v>
      </c>
      <c r="H1364" s="30" t="s">
        <v>11592</v>
      </c>
      <c r="I1364" s="30" t="s">
        <v>11572</v>
      </c>
      <c r="J1364" s="30" t="s">
        <v>7220</v>
      </c>
      <c r="K1364" s="30">
        <v>4</v>
      </c>
      <c r="L1364" s="30" t="s">
        <v>11573</v>
      </c>
      <c r="M1364" s="38">
        <v>7.3</v>
      </c>
      <c r="N1364" s="3" t="s">
        <v>11949</v>
      </c>
      <c r="O1364" s="38">
        <v>3.1</v>
      </c>
      <c r="P1364" s="3" t="s">
        <v>11949</v>
      </c>
      <c r="Q1364" s="38">
        <v>7.7</v>
      </c>
      <c r="R1364" s="3" t="s">
        <v>11619</v>
      </c>
      <c r="S1364" s="38">
        <v>5.8</v>
      </c>
      <c r="T1364" s="3" t="s">
        <v>11619</v>
      </c>
      <c r="U1364" s="38">
        <v>1.4</v>
      </c>
      <c r="V1364" s="3" t="s">
        <v>11619</v>
      </c>
      <c r="W1364" s="38">
        <v>1.3</v>
      </c>
      <c r="X1364" s="3" t="s">
        <v>11619</v>
      </c>
      <c r="Y1364" s="38">
        <v>3.2</v>
      </c>
      <c r="Z1364" s="3" t="s">
        <v>11619</v>
      </c>
      <c r="AA1364" s="3">
        <v>4.3</v>
      </c>
      <c r="AB1364" s="3" t="s">
        <v>11619</v>
      </c>
      <c r="AC1364" s="3">
        <v>24.8</v>
      </c>
      <c r="AD1364" s="3" t="s">
        <v>12424</v>
      </c>
      <c r="AE1364" s="44" t="s">
        <v>12595</v>
      </c>
    </row>
    <row r="1365" customHeight="1" spans="1:31">
      <c r="A1365" s="26" t="s">
        <v>447</v>
      </c>
      <c r="B1365" s="27" t="s">
        <v>447</v>
      </c>
      <c r="C1365" s="28" t="s">
        <v>476</v>
      </c>
      <c r="D1365" s="27" t="s">
        <v>447</v>
      </c>
      <c r="E1365" s="28" cm="1">
        <f ca="1" t="array" ref="E1365">SUMPRODUCT(--ISNUMBER(SEARCH(MID(C1365,ROW(INDIRECT("1:"&amp;LEN(C1365))),1),全球排名!D1363)))</f>
        <v>24</v>
      </c>
      <c r="F1365" s="29" t="s">
        <v>11860</v>
      </c>
      <c r="G1365" s="29" t="s">
        <v>474</v>
      </c>
      <c r="H1365" s="30" t="s">
        <v>11592</v>
      </c>
      <c r="I1365" s="30" t="s">
        <v>11572</v>
      </c>
      <c r="J1365" s="30" t="s">
        <v>7220</v>
      </c>
      <c r="K1365" s="30">
        <v>4</v>
      </c>
      <c r="L1365" s="30" t="s">
        <v>11573</v>
      </c>
      <c r="M1365" s="38">
        <v>10</v>
      </c>
      <c r="N1365" s="3" t="s">
        <v>11949</v>
      </c>
      <c r="O1365" s="38">
        <v>2.3</v>
      </c>
      <c r="P1365" s="3" t="s">
        <v>11949</v>
      </c>
      <c r="Q1365" s="38">
        <v>11.7</v>
      </c>
      <c r="R1365" s="3" t="s">
        <v>11619</v>
      </c>
      <c r="S1365" s="38">
        <v>3.7</v>
      </c>
      <c r="T1365" s="3" t="s">
        <v>11619</v>
      </c>
      <c r="U1365" s="38">
        <v>5.3</v>
      </c>
      <c r="V1365" s="3" t="s">
        <v>11619</v>
      </c>
      <c r="W1365" s="38">
        <v>1.1</v>
      </c>
      <c r="X1365" s="3" t="s">
        <v>11619</v>
      </c>
      <c r="Y1365" s="38">
        <v>10.1</v>
      </c>
      <c r="Z1365" s="3" t="s">
        <v>12101</v>
      </c>
      <c r="AA1365" s="3">
        <v>7.6</v>
      </c>
      <c r="AB1365" s="3" t="s">
        <v>11619</v>
      </c>
      <c r="AC1365" s="3">
        <v>4.1</v>
      </c>
      <c r="AD1365" s="3" t="s">
        <v>11619</v>
      </c>
      <c r="AE1365" s="44" t="s">
        <v>12595</v>
      </c>
    </row>
    <row r="1366" customHeight="1" spans="1:31">
      <c r="A1366" s="26" t="s">
        <v>447</v>
      </c>
      <c r="B1366" s="27" t="s">
        <v>447</v>
      </c>
      <c r="C1366" s="28" t="s">
        <v>12940</v>
      </c>
      <c r="D1366" s="27" t="s">
        <v>447</v>
      </c>
      <c r="E1366" s="28" cm="1">
        <f ca="1" t="array" ref="E1366">SUMPRODUCT(--ISNUMBER(SEARCH(MID(C1366,ROW(INDIRECT("1:"&amp;LEN(C1366))),1),全球排名!D1364)))</f>
        <v>29</v>
      </c>
      <c r="F1366" s="29" t="s">
        <v>11860</v>
      </c>
      <c r="G1366" s="29" t="s">
        <v>474</v>
      </c>
      <c r="H1366" s="30" t="s">
        <v>11567</v>
      </c>
      <c r="I1366" s="30" t="s">
        <v>7183</v>
      </c>
      <c r="J1366" s="30" t="s">
        <v>7220</v>
      </c>
      <c r="K1366" s="30">
        <v>4</v>
      </c>
      <c r="L1366" s="30" t="s">
        <v>11569</v>
      </c>
      <c r="M1366" s="38">
        <v>3.5</v>
      </c>
      <c r="N1366" s="3" t="s">
        <v>11949</v>
      </c>
      <c r="O1366" s="38">
        <v>7.6</v>
      </c>
      <c r="P1366" s="3" t="s">
        <v>11949</v>
      </c>
      <c r="Q1366" s="38">
        <v>10.6</v>
      </c>
      <c r="R1366" s="3" t="s">
        <v>11619</v>
      </c>
      <c r="S1366" s="38">
        <v>1.9</v>
      </c>
      <c r="T1366" s="3" t="s">
        <v>11619</v>
      </c>
      <c r="U1366" s="38">
        <v>5.1</v>
      </c>
      <c r="V1366" s="3" t="s">
        <v>11619</v>
      </c>
      <c r="W1366" s="38">
        <v>1</v>
      </c>
      <c r="X1366" s="3" t="s">
        <v>11619</v>
      </c>
      <c r="Y1366" s="38">
        <v>1</v>
      </c>
      <c r="Z1366" s="3" t="s">
        <v>11619</v>
      </c>
      <c r="AA1366" s="3">
        <v>37</v>
      </c>
      <c r="AB1366" s="3" t="s">
        <v>11815</v>
      </c>
      <c r="AC1366" s="3">
        <v>1</v>
      </c>
      <c r="AD1366" s="3" t="s">
        <v>11619</v>
      </c>
      <c r="AE1366" s="44" t="s">
        <v>12595</v>
      </c>
    </row>
    <row r="1367" customHeight="1" spans="1:31">
      <c r="A1367" s="26" t="s">
        <v>447</v>
      </c>
      <c r="B1367" s="27" t="s">
        <v>447</v>
      </c>
      <c r="C1367" s="28" t="s">
        <v>12941</v>
      </c>
      <c r="D1367" s="27" t="s">
        <v>447</v>
      </c>
      <c r="E1367" s="28" cm="1">
        <f ca="1" t="array" ref="E1367">SUMPRODUCT(--ISNUMBER(SEARCH(MID(C1367,ROW(INDIRECT("1:"&amp;LEN(C1367))),1),全球排名!D1365)))</f>
        <v>26</v>
      </c>
      <c r="F1367" s="29" t="s">
        <v>11968</v>
      </c>
      <c r="G1367" s="29" t="s">
        <v>405</v>
      </c>
      <c r="H1367" s="30" t="s">
        <v>11571</v>
      </c>
      <c r="I1367" s="30" t="s">
        <v>11587</v>
      </c>
      <c r="J1367" s="30" t="s">
        <v>11568</v>
      </c>
      <c r="K1367" s="30">
        <v>3</v>
      </c>
      <c r="L1367" s="30" t="s">
        <v>11573</v>
      </c>
      <c r="M1367" s="38">
        <v>5.7</v>
      </c>
      <c r="N1367" s="3" t="s">
        <v>11949</v>
      </c>
      <c r="O1367" s="38">
        <v>2.3</v>
      </c>
      <c r="P1367" s="3" t="s">
        <v>11949</v>
      </c>
      <c r="Q1367" s="38">
        <v>1.5</v>
      </c>
      <c r="R1367" s="3" t="s">
        <v>11619</v>
      </c>
      <c r="S1367" s="38">
        <v>6.3</v>
      </c>
      <c r="T1367" s="3" t="s">
        <v>11619</v>
      </c>
      <c r="U1367" s="38">
        <v>8.4</v>
      </c>
      <c r="V1367" s="3" t="s">
        <v>11619</v>
      </c>
      <c r="W1367" s="38">
        <v>6.4</v>
      </c>
      <c r="X1367" s="3" t="s">
        <v>11619</v>
      </c>
      <c r="Y1367" s="38">
        <v>1.4</v>
      </c>
      <c r="Z1367" s="3" t="s">
        <v>11619</v>
      </c>
      <c r="AA1367" s="3">
        <v>8.5</v>
      </c>
      <c r="AB1367" s="3" t="s">
        <v>11619</v>
      </c>
      <c r="AC1367" s="3">
        <v>1.1</v>
      </c>
      <c r="AD1367" s="3" t="s">
        <v>11619</v>
      </c>
      <c r="AE1367" s="44" t="s">
        <v>12595</v>
      </c>
    </row>
    <row r="1368" customHeight="1" spans="1:31">
      <c r="A1368" s="26" t="s">
        <v>10137</v>
      </c>
      <c r="B1368" s="27" t="s">
        <v>447</v>
      </c>
      <c r="C1368" s="28" t="s">
        <v>12942</v>
      </c>
      <c r="D1368" s="27" t="s">
        <v>447</v>
      </c>
      <c r="E1368" s="28" cm="1">
        <f ca="1" t="array" ref="E1368">SUMPRODUCT(--ISNUMBER(SEARCH(MID(C1368,ROW(INDIRECT("1:"&amp;LEN(C1368))),1),全球排名!D1366)))</f>
        <v>25</v>
      </c>
      <c r="F1368" s="29" t="s">
        <v>26</v>
      </c>
      <c r="G1368" s="29" t="s">
        <v>568</v>
      </c>
      <c r="H1368" s="30" t="s">
        <v>11571</v>
      </c>
      <c r="I1368" s="30" t="s">
        <v>7183</v>
      </c>
      <c r="J1368" s="30" t="s">
        <v>7220</v>
      </c>
      <c r="K1368" s="30">
        <v>4</v>
      </c>
      <c r="L1368" s="30" t="s">
        <v>11569</v>
      </c>
      <c r="M1368" s="38">
        <v>10.4</v>
      </c>
      <c r="N1368" s="3" t="s">
        <v>11949</v>
      </c>
      <c r="O1368" s="38">
        <v>3.8</v>
      </c>
      <c r="P1368" s="3" t="s">
        <v>11949</v>
      </c>
      <c r="Q1368" s="38">
        <v>2</v>
      </c>
      <c r="R1368" s="3" t="s">
        <v>11619</v>
      </c>
      <c r="S1368" s="38">
        <v>1.7</v>
      </c>
      <c r="T1368" s="3" t="s">
        <v>11619</v>
      </c>
      <c r="U1368" s="38">
        <v>2.3</v>
      </c>
      <c r="V1368" s="3" t="s">
        <v>11619</v>
      </c>
      <c r="W1368" s="38">
        <v>1.2</v>
      </c>
      <c r="X1368" s="3" t="s">
        <v>11619</v>
      </c>
      <c r="Y1368" s="38">
        <v>1</v>
      </c>
      <c r="Z1368" s="3" t="s">
        <v>11619</v>
      </c>
      <c r="AA1368" s="3">
        <v>7.6</v>
      </c>
      <c r="AB1368" s="3" t="s">
        <v>11619</v>
      </c>
      <c r="AC1368" s="3">
        <v>1.8</v>
      </c>
      <c r="AD1368" s="3" t="s">
        <v>11619</v>
      </c>
      <c r="AE1368" s="44" t="s">
        <v>12595</v>
      </c>
    </row>
    <row r="1369" customHeight="1" spans="1:31">
      <c r="A1369" s="26" t="s">
        <v>10137</v>
      </c>
      <c r="B1369" s="27" t="s">
        <v>447</v>
      </c>
      <c r="C1369" s="28" t="s">
        <v>12943</v>
      </c>
      <c r="D1369" s="27" t="s">
        <v>447</v>
      </c>
      <c r="E1369" s="28" cm="1">
        <f ca="1" t="array" ref="E1369">SUMPRODUCT(--ISNUMBER(SEARCH(MID(C1369,ROW(INDIRECT("1:"&amp;LEN(C1369))),1),全球排名!D1367)))</f>
        <v>22</v>
      </c>
      <c r="F1369" s="29" t="s">
        <v>26</v>
      </c>
      <c r="G1369" s="29" t="s">
        <v>568</v>
      </c>
      <c r="H1369" s="30" t="s">
        <v>11571</v>
      </c>
      <c r="I1369" s="30" t="s">
        <v>11587</v>
      </c>
      <c r="J1369" s="30" t="s">
        <v>7220</v>
      </c>
      <c r="K1369" s="30">
        <v>3</v>
      </c>
      <c r="L1369" s="30" t="s">
        <v>11569</v>
      </c>
      <c r="M1369" s="38">
        <v>6.3</v>
      </c>
      <c r="N1369" s="3" t="s">
        <v>11949</v>
      </c>
      <c r="O1369" s="38">
        <v>2.5</v>
      </c>
      <c r="P1369" s="3" t="s">
        <v>11949</v>
      </c>
      <c r="Q1369" s="38">
        <v>2.8</v>
      </c>
      <c r="R1369" s="3" t="s">
        <v>11619</v>
      </c>
      <c r="S1369" s="38">
        <v>1.4</v>
      </c>
      <c r="T1369" s="3" t="s">
        <v>11619</v>
      </c>
      <c r="U1369" s="38">
        <v>36.6</v>
      </c>
      <c r="V1369" s="3" t="s">
        <v>12275</v>
      </c>
      <c r="W1369" s="38">
        <v>2</v>
      </c>
      <c r="X1369" s="3" t="s">
        <v>11619</v>
      </c>
      <c r="Y1369" s="38">
        <v>1</v>
      </c>
      <c r="Z1369" s="3" t="s">
        <v>11619</v>
      </c>
      <c r="AA1369" s="3">
        <v>7.4</v>
      </c>
      <c r="AB1369" s="3" t="s">
        <v>11619</v>
      </c>
      <c r="AC1369" s="3">
        <v>1</v>
      </c>
      <c r="AD1369" s="3" t="s">
        <v>11619</v>
      </c>
      <c r="AE1369" s="44" t="s">
        <v>12595</v>
      </c>
    </row>
    <row r="1370" customHeight="1" spans="1:31">
      <c r="A1370" s="26" t="s">
        <v>10137</v>
      </c>
      <c r="B1370" s="27" t="s">
        <v>447</v>
      </c>
      <c r="C1370" s="28" t="s">
        <v>10737</v>
      </c>
      <c r="D1370" s="27" t="s">
        <v>447</v>
      </c>
      <c r="E1370" s="28" cm="1">
        <f ca="1" t="array" ref="E1370">SUMPRODUCT(--ISNUMBER(SEARCH(MID(C1370,ROW(INDIRECT("1:"&amp;LEN(C1370))),1),全球排名!D1368)))</f>
        <v>27</v>
      </c>
      <c r="F1370" s="29" t="s">
        <v>26</v>
      </c>
      <c r="G1370" s="29" t="s">
        <v>568</v>
      </c>
      <c r="H1370" s="30" t="s">
        <v>11592</v>
      </c>
      <c r="I1370" s="30" t="s">
        <v>11587</v>
      </c>
      <c r="J1370" s="30" t="s">
        <v>11568</v>
      </c>
      <c r="K1370" s="30">
        <v>4</v>
      </c>
      <c r="L1370" s="30" t="s">
        <v>11573</v>
      </c>
      <c r="M1370" s="38">
        <v>9.6</v>
      </c>
      <c r="N1370" s="3" t="s">
        <v>11949</v>
      </c>
      <c r="O1370" s="38">
        <v>3.1</v>
      </c>
      <c r="P1370" s="3" t="s">
        <v>11949</v>
      </c>
      <c r="Q1370" s="38">
        <v>11</v>
      </c>
      <c r="R1370" s="3" t="s">
        <v>11619</v>
      </c>
      <c r="S1370" s="38">
        <v>1.4</v>
      </c>
      <c r="T1370" s="3" t="s">
        <v>11619</v>
      </c>
      <c r="U1370" s="38">
        <v>14.6</v>
      </c>
      <c r="V1370" s="3" t="s">
        <v>12658</v>
      </c>
      <c r="W1370" s="38">
        <v>1.7</v>
      </c>
      <c r="X1370" s="3" t="s">
        <v>11619</v>
      </c>
      <c r="Y1370" s="38">
        <v>1</v>
      </c>
      <c r="Z1370" s="3" t="s">
        <v>11619</v>
      </c>
      <c r="AA1370" s="3">
        <v>7.9</v>
      </c>
      <c r="AB1370" s="3" t="s">
        <v>11619</v>
      </c>
      <c r="AC1370" s="3">
        <v>3.4</v>
      </c>
      <c r="AD1370" s="3" t="s">
        <v>11619</v>
      </c>
      <c r="AE1370" s="44" t="s">
        <v>12595</v>
      </c>
    </row>
    <row r="1371" customHeight="1" spans="1:31">
      <c r="A1371" s="26" t="s">
        <v>447</v>
      </c>
      <c r="B1371" s="27" t="s">
        <v>447</v>
      </c>
      <c r="C1371" s="28" t="s">
        <v>10963</v>
      </c>
      <c r="D1371" s="27" t="s">
        <v>447</v>
      </c>
      <c r="E1371" s="28" cm="1">
        <f ca="1" t="array" ref="E1371">SUMPRODUCT(--ISNUMBER(SEARCH(MID(C1371,ROW(INDIRECT("1:"&amp;LEN(C1371))),1),全球排名!D1369)))</f>
        <v>25</v>
      </c>
      <c r="F1371" s="29" t="s">
        <v>26</v>
      </c>
      <c r="G1371" s="29" t="s">
        <v>568</v>
      </c>
      <c r="H1371" s="30" t="s">
        <v>11592</v>
      </c>
      <c r="I1371" s="30" t="s">
        <v>11572</v>
      </c>
      <c r="J1371" s="30" t="s">
        <v>7220</v>
      </c>
      <c r="K1371" s="30">
        <v>4</v>
      </c>
      <c r="L1371" s="30" t="s">
        <v>11573</v>
      </c>
      <c r="M1371" s="38">
        <v>7.6</v>
      </c>
      <c r="N1371" s="3" t="s">
        <v>11949</v>
      </c>
      <c r="O1371" s="38">
        <v>6.2</v>
      </c>
      <c r="P1371" s="3" t="s">
        <v>11949</v>
      </c>
      <c r="Q1371" s="38">
        <v>21</v>
      </c>
      <c r="R1371" s="3" t="s">
        <v>11989</v>
      </c>
      <c r="S1371" s="38">
        <v>1.3</v>
      </c>
      <c r="T1371" s="3" t="s">
        <v>11619</v>
      </c>
      <c r="U1371" s="38">
        <v>9.8</v>
      </c>
      <c r="V1371" s="3" t="s">
        <v>11619</v>
      </c>
      <c r="W1371" s="38">
        <v>2.4</v>
      </c>
      <c r="X1371" s="3" t="s">
        <v>11619</v>
      </c>
      <c r="Y1371" s="38">
        <v>1</v>
      </c>
      <c r="Z1371" s="3" t="s">
        <v>11619</v>
      </c>
      <c r="AA1371" s="3">
        <v>9.2</v>
      </c>
      <c r="AB1371" s="3" t="s">
        <v>11619</v>
      </c>
      <c r="AC1371" s="3">
        <v>5.3</v>
      </c>
      <c r="AD1371" s="3" t="s">
        <v>11619</v>
      </c>
      <c r="AE1371" s="44" t="s">
        <v>12595</v>
      </c>
    </row>
    <row r="1372" customHeight="1" spans="1:31">
      <c r="A1372" s="26" t="s">
        <v>447</v>
      </c>
      <c r="B1372" s="27" t="s">
        <v>447</v>
      </c>
      <c r="C1372" s="28" t="s">
        <v>12944</v>
      </c>
      <c r="D1372" s="27" t="s">
        <v>447</v>
      </c>
      <c r="E1372" s="28" cm="1">
        <f ca="1" t="array" ref="E1372">SUMPRODUCT(--ISNUMBER(SEARCH(MID(C1372,ROW(INDIRECT("1:"&amp;LEN(C1372))),1),全球排名!D1370)))</f>
        <v>56</v>
      </c>
      <c r="F1372" s="29" t="s">
        <v>12681</v>
      </c>
      <c r="G1372" s="29" t="s">
        <v>445</v>
      </c>
      <c r="H1372" s="30" t="s">
        <v>11571</v>
      </c>
      <c r="I1372" s="30" t="s">
        <v>11587</v>
      </c>
      <c r="J1372" s="30" t="s">
        <v>7220</v>
      </c>
      <c r="K1372" s="30">
        <v>4</v>
      </c>
      <c r="L1372" s="30" t="s">
        <v>11573</v>
      </c>
      <c r="M1372" s="38">
        <v>9.6</v>
      </c>
      <c r="N1372" s="3" t="s">
        <v>11949</v>
      </c>
      <c r="O1372" s="38">
        <v>6.3</v>
      </c>
      <c r="P1372" s="3" t="s">
        <v>11949</v>
      </c>
      <c r="Q1372" s="38">
        <v>4.8</v>
      </c>
      <c r="R1372" s="3" t="s">
        <v>11619</v>
      </c>
      <c r="S1372" s="38">
        <v>2.6</v>
      </c>
      <c r="T1372" s="3" t="s">
        <v>11619</v>
      </c>
      <c r="U1372" s="38">
        <v>1.6</v>
      </c>
      <c r="V1372" s="3" t="s">
        <v>11619</v>
      </c>
      <c r="W1372" s="38">
        <v>5.2</v>
      </c>
      <c r="X1372" s="3" t="s">
        <v>11619</v>
      </c>
      <c r="Y1372" s="38">
        <v>1.1</v>
      </c>
      <c r="Z1372" s="3" t="s">
        <v>11619</v>
      </c>
      <c r="AA1372" s="3">
        <v>8.2</v>
      </c>
      <c r="AB1372" s="3" t="s">
        <v>11619</v>
      </c>
      <c r="AC1372" s="3">
        <v>1.1</v>
      </c>
      <c r="AD1372" s="3" t="s">
        <v>11619</v>
      </c>
      <c r="AE1372" s="44" t="s">
        <v>12595</v>
      </c>
    </row>
    <row r="1373" customHeight="1" spans="1:31">
      <c r="A1373" s="26" t="s">
        <v>10137</v>
      </c>
      <c r="B1373" s="27" t="s">
        <v>447</v>
      </c>
      <c r="C1373" s="28" t="s">
        <v>2848</v>
      </c>
      <c r="D1373" s="27" t="s">
        <v>447</v>
      </c>
      <c r="E1373" s="28" cm="1">
        <f ca="1" t="array" ref="E1373">SUMPRODUCT(--ISNUMBER(SEARCH(MID(C1373,ROW(INDIRECT("1:"&amp;LEN(C1373))),1),全球排名!D1371)))</f>
        <v>20</v>
      </c>
      <c r="F1373" s="29" t="s">
        <v>11649</v>
      </c>
      <c r="G1373" s="29" t="s">
        <v>218</v>
      </c>
      <c r="H1373" s="30" t="s">
        <v>10137</v>
      </c>
      <c r="I1373" s="30" t="s">
        <v>7183</v>
      </c>
      <c r="J1373" s="30" t="s">
        <v>10137</v>
      </c>
      <c r="K1373" s="30"/>
      <c r="L1373" s="30" t="s">
        <v>11573</v>
      </c>
      <c r="M1373" s="38">
        <v>5.8</v>
      </c>
      <c r="N1373" s="3" t="s">
        <v>11949</v>
      </c>
      <c r="O1373" s="38">
        <v>2.1</v>
      </c>
      <c r="P1373" s="3" t="s">
        <v>11949</v>
      </c>
      <c r="Q1373" s="38" t="s">
        <v>10137</v>
      </c>
      <c r="R1373" s="3" t="s">
        <v>10137</v>
      </c>
      <c r="S1373" s="38" t="s">
        <v>10137</v>
      </c>
      <c r="T1373" s="3" t="s">
        <v>10137</v>
      </c>
      <c r="U1373" s="38" t="s">
        <v>10137</v>
      </c>
      <c r="V1373" s="3" t="s">
        <v>10137</v>
      </c>
      <c r="W1373" s="38" t="s">
        <v>10137</v>
      </c>
      <c r="X1373" s="3" t="s">
        <v>10137</v>
      </c>
      <c r="Y1373" s="38">
        <v>46</v>
      </c>
      <c r="Z1373" s="3" t="s">
        <v>12042</v>
      </c>
      <c r="AA1373" s="3" t="s">
        <v>10137</v>
      </c>
      <c r="AB1373" s="3" t="s">
        <v>10137</v>
      </c>
      <c r="AC1373" s="3" t="s">
        <v>10137</v>
      </c>
      <c r="AD1373" s="3" t="s">
        <v>10137</v>
      </c>
      <c r="AE1373" s="44" t="s">
        <v>12595</v>
      </c>
    </row>
    <row r="1374" customHeight="1" spans="1:31">
      <c r="A1374" s="26" t="s">
        <v>10137</v>
      </c>
      <c r="B1374" s="27" t="s">
        <v>447</v>
      </c>
      <c r="C1374" s="28" t="s">
        <v>3304</v>
      </c>
      <c r="D1374" s="27" t="s">
        <v>447</v>
      </c>
      <c r="E1374" s="28" cm="1">
        <f ca="1" t="array" ref="E1374">SUMPRODUCT(--ISNUMBER(SEARCH(MID(C1374,ROW(INDIRECT("1:"&amp;LEN(C1374))),1),全球排名!D1372)))</f>
        <v>16</v>
      </c>
      <c r="F1374" s="29" t="s">
        <v>11649</v>
      </c>
      <c r="G1374" s="29" t="s">
        <v>218</v>
      </c>
      <c r="H1374" s="30" t="s">
        <v>11567</v>
      </c>
      <c r="I1374" s="30" t="s">
        <v>11720</v>
      </c>
      <c r="J1374" s="30" t="s">
        <v>10137</v>
      </c>
      <c r="K1374" s="30"/>
      <c r="L1374" s="30" t="s">
        <v>10137</v>
      </c>
      <c r="M1374" s="38">
        <v>6.1</v>
      </c>
      <c r="N1374" s="3" t="s">
        <v>11949</v>
      </c>
      <c r="O1374" s="38">
        <v>1.9</v>
      </c>
      <c r="P1374" s="3" t="s">
        <v>11949</v>
      </c>
      <c r="Q1374" s="38">
        <v>18.2</v>
      </c>
      <c r="R1374" s="3" t="s">
        <v>11619</v>
      </c>
      <c r="S1374" s="38">
        <v>7.2</v>
      </c>
      <c r="T1374" s="3" t="s">
        <v>11619</v>
      </c>
      <c r="U1374" s="38" t="s">
        <v>10137</v>
      </c>
      <c r="V1374" s="3" t="s">
        <v>10137</v>
      </c>
      <c r="W1374" s="38" t="s">
        <v>10137</v>
      </c>
      <c r="X1374" s="3" t="s">
        <v>10137</v>
      </c>
      <c r="Y1374" s="38">
        <v>16.7</v>
      </c>
      <c r="Z1374" s="3" t="s">
        <v>12319</v>
      </c>
      <c r="AA1374" s="3">
        <v>6.4</v>
      </c>
      <c r="AB1374" s="3" t="s">
        <v>11619</v>
      </c>
      <c r="AC1374" s="3" t="s">
        <v>10137</v>
      </c>
      <c r="AD1374" s="3" t="s">
        <v>10137</v>
      </c>
      <c r="AE1374" s="44" t="s">
        <v>12595</v>
      </c>
    </row>
    <row r="1375" customHeight="1" spans="1:31">
      <c r="A1375" s="26" t="s">
        <v>447</v>
      </c>
      <c r="B1375" s="27" t="s">
        <v>447</v>
      </c>
      <c r="C1375" s="28" t="s">
        <v>12945</v>
      </c>
      <c r="D1375" s="27" t="s">
        <v>447</v>
      </c>
      <c r="E1375" s="28" cm="1">
        <f ca="1" t="array" ref="E1375">SUMPRODUCT(--ISNUMBER(SEARCH(MID(C1375,ROW(INDIRECT("1:"&amp;LEN(C1375))),1),全球排名!D1373)))</f>
        <v>18</v>
      </c>
      <c r="F1375" s="29" t="s">
        <v>7308</v>
      </c>
      <c r="G1375" s="29" t="s">
        <v>1743</v>
      </c>
      <c r="H1375" s="30" t="s">
        <v>11571</v>
      </c>
      <c r="I1375" s="30" t="s">
        <v>11587</v>
      </c>
      <c r="J1375" s="30" t="s">
        <v>11568</v>
      </c>
      <c r="K1375" s="30">
        <v>4</v>
      </c>
      <c r="L1375" s="30" t="s">
        <v>11573</v>
      </c>
      <c r="M1375" s="38">
        <v>6.1</v>
      </c>
      <c r="N1375" s="3" t="s">
        <v>11949</v>
      </c>
      <c r="O1375" s="38">
        <v>2.5</v>
      </c>
      <c r="P1375" s="3" t="s">
        <v>11949</v>
      </c>
      <c r="Q1375" s="38">
        <v>17.3</v>
      </c>
      <c r="R1375" s="3" t="s">
        <v>11619</v>
      </c>
      <c r="S1375" s="38">
        <v>1.9</v>
      </c>
      <c r="T1375" s="3" t="s">
        <v>11619</v>
      </c>
      <c r="U1375" s="38">
        <v>2.2</v>
      </c>
      <c r="V1375" s="3" t="s">
        <v>11619</v>
      </c>
      <c r="W1375" s="38">
        <v>1.8</v>
      </c>
      <c r="X1375" s="3" t="s">
        <v>11619</v>
      </c>
      <c r="Y1375" s="38">
        <v>1</v>
      </c>
      <c r="Z1375" s="3" t="s">
        <v>11619</v>
      </c>
      <c r="AA1375" s="3">
        <v>15.5</v>
      </c>
      <c r="AB1375" s="3" t="s">
        <v>12211</v>
      </c>
      <c r="AC1375" s="3">
        <v>1</v>
      </c>
      <c r="AD1375" s="3" t="s">
        <v>11619</v>
      </c>
      <c r="AE1375" s="44" t="s">
        <v>12595</v>
      </c>
    </row>
    <row r="1376" customHeight="1" spans="1:31">
      <c r="A1376" s="26" t="s">
        <v>447</v>
      </c>
      <c r="B1376" s="27" t="s">
        <v>447</v>
      </c>
      <c r="C1376" s="28" t="s">
        <v>12946</v>
      </c>
      <c r="D1376" s="27" t="s">
        <v>447</v>
      </c>
      <c r="E1376" s="28" cm="1">
        <f ca="1" t="array" ref="E1376">SUMPRODUCT(--ISNUMBER(SEARCH(MID(C1376,ROW(INDIRECT("1:"&amp;LEN(C1376))),1),全球排名!D1374)))</f>
        <v>25</v>
      </c>
      <c r="F1376" s="29" t="s">
        <v>11649</v>
      </c>
      <c r="G1376" s="29" t="s">
        <v>218</v>
      </c>
      <c r="H1376" s="30" t="s">
        <v>11571</v>
      </c>
      <c r="I1376" s="30" t="s">
        <v>11720</v>
      </c>
      <c r="J1376" s="30" t="s">
        <v>10137</v>
      </c>
      <c r="K1376" s="30">
        <v>5</v>
      </c>
      <c r="L1376" s="30" t="s">
        <v>11573</v>
      </c>
      <c r="M1376" s="38">
        <v>8.9</v>
      </c>
      <c r="N1376" s="3" t="s">
        <v>11949</v>
      </c>
      <c r="O1376" s="38">
        <v>3.4</v>
      </c>
      <c r="P1376" s="3" t="s">
        <v>11949</v>
      </c>
      <c r="Q1376" s="38">
        <v>1.8</v>
      </c>
      <c r="R1376" s="3" t="s">
        <v>11619</v>
      </c>
      <c r="S1376" s="38">
        <v>2.2</v>
      </c>
      <c r="T1376" s="3" t="s">
        <v>11619</v>
      </c>
      <c r="U1376" s="38">
        <v>25.5</v>
      </c>
      <c r="V1376" s="3" t="s">
        <v>12056</v>
      </c>
      <c r="W1376" s="38">
        <v>30.8</v>
      </c>
      <c r="X1376" s="3" t="s">
        <v>12159</v>
      </c>
      <c r="Y1376" s="38">
        <v>1</v>
      </c>
      <c r="Z1376" s="3" t="s">
        <v>11619</v>
      </c>
      <c r="AA1376" s="3">
        <v>7.1</v>
      </c>
      <c r="AB1376" s="3" t="s">
        <v>11619</v>
      </c>
      <c r="AC1376" s="3">
        <v>1.1</v>
      </c>
      <c r="AD1376" s="3" t="s">
        <v>11619</v>
      </c>
      <c r="AE1376" s="44" t="s">
        <v>12595</v>
      </c>
    </row>
    <row r="1377" customHeight="1" spans="1:31">
      <c r="A1377" s="26" t="s">
        <v>466</v>
      </c>
      <c r="B1377" s="27" t="s">
        <v>447</v>
      </c>
      <c r="C1377" s="28" t="s">
        <v>12947</v>
      </c>
      <c r="D1377" s="27" t="s">
        <v>447</v>
      </c>
      <c r="E1377" s="28" cm="1">
        <f ca="1" t="array" ref="E1377">SUMPRODUCT(--ISNUMBER(SEARCH(MID(C1377,ROW(INDIRECT("1:"&amp;LEN(C1377))),1),全球排名!D1375)))</f>
        <v>22</v>
      </c>
      <c r="F1377" s="29" t="s">
        <v>7016</v>
      </c>
      <c r="G1377" s="29" t="s">
        <v>2011</v>
      </c>
      <c r="H1377" s="30" t="s">
        <v>11592</v>
      </c>
      <c r="I1377" s="30" t="s">
        <v>7183</v>
      </c>
      <c r="J1377" s="30" t="s">
        <v>11568</v>
      </c>
      <c r="K1377" s="30">
        <v>3</v>
      </c>
      <c r="L1377" s="30" t="s">
        <v>11573</v>
      </c>
      <c r="M1377" s="38">
        <v>3.1</v>
      </c>
      <c r="N1377" s="3" t="s">
        <v>11949</v>
      </c>
      <c r="O1377" s="38">
        <v>2.2</v>
      </c>
      <c r="P1377" s="3" t="s">
        <v>11949</v>
      </c>
      <c r="Q1377" s="38">
        <v>1.6</v>
      </c>
      <c r="R1377" s="3" t="s">
        <v>11619</v>
      </c>
      <c r="S1377" s="38">
        <v>4</v>
      </c>
      <c r="T1377" s="3" t="s">
        <v>11619</v>
      </c>
      <c r="U1377" s="38">
        <v>3.7</v>
      </c>
      <c r="V1377" s="3" t="s">
        <v>11619</v>
      </c>
      <c r="W1377" s="38">
        <v>2.6</v>
      </c>
      <c r="X1377" s="3" t="s">
        <v>11619</v>
      </c>
      <c r="Y1377" s="38">
        <v>17.6</v>
      </c>
      <c r="Z1377" s="3" t="s">
        <v>12180</v>
      </c>
      <c r="AA1377" s="3">
        <v>22</v>
      </c>
      <c r="AB1377" s="3" t="s">
        <v>11911</v>
      </c>
      <c r="AC1377" s="3">
        <v>2.7</v>
      </c>
      <c r="AD1377" s="3" t="s">
        <v>11619</v>
      </c>
      <c r="AE1377" s="44" t="s">
        <v>12595</v>
      </c>
    </row>
    <row r="1378" customHeight="1" spans="1:31">
      <c r="A1378" s="26" t="s">
        <v>447</v>
      </c>
      <c r="B1378" s="27" t="s">
        <v>447</v>
      </c>
      <c r="C1378" s="28" t="s">
        <v>12948</v>
      </c>
      <c r="D1378" s="27" t="s">
        <v>447</v>
      </c>
      <c r="E1378" s="28" cm="1">
        <f ca="1" t="array" ref="E1378">SUMPRODUCT(--ISNUMBER(SEARCH(MID(C1378,ROW(INDIRECT("1:"&amp;LEN(C1378))),1),全球排名!D1376)))</f>
        <v>22</v>
      </c>
      <c r="F1378" s="29" t="s">
        <v>11649</v>
      </c>
      <c r="G1378" s="29" t="s">
        <v>218</v>
      </c>
      <c r="H1378" s="30" t="s">
        <v>11592</v>
      </c>
      <c r="I1378" s="30" t="s">
        <v>11587</v>
      </c>
      <c r="J1378" s="30" t="s">
        <v>11568</v>
      </c>
      <c r="K1378" s="30">
        <v>5</v>
      </c>
      <c r="L1378" s="30" t="s">
        <v>11573</v>
      </c>
      <c r="M1378" s="38">
        <v>11.9</v>
      </c>
      <c r="N1378" s="3" t="s">
        <v>11949</v>
      </c>
      <c r="O1378" s="38">
        <v>2.4</v>
      </c>
      <c r="P1378" s="3" t="s">
        <v>11949</v>
      </c>
      <c r="Q1378" s="38">
        <v>3</v>
      </c>
      <c r="R1378" s="3" t="s">
        <v>11619</v>
      </c>
      <c r="S1378" s="38">
        <v>3</v>
      </c>
      <c r="T1378" s="3" t="s">
        <v>11619</v>
      </c>
      <c r="U1378" s="38">
        <v>9.9</v>
      </c>
      <c r="V1378" s="3" t="s">
        <v>11619</v>
      </c>
      <c r="W1378" s="38">
        <v>1.5</v>
      </c>
      <c r="X1378" s="3" t="s">
        <v>11619</v>
      </c>
      <c r="Y1378" s="38">
        <v>14.6</v>
      </c>
      <c r="Z1378" s="3" t="s">
        <v>11851</v>
      </c>
      <c r="AA1378" s="3">
        <v>15.2</v>
      </c>
      <c r="AB1378" s="3" t="s">
        <v>12338</v>
      </c>
      <c r="AC1378" s="3">
        <v>1.9</v>
      </c>
      <c r="AD1378" s="3" t="s">
        <v>11619</v>
      </c>
      <c r="AE1378" s="44" t="s">
        <v>12595</v>
      </c>
    </row>
    <row r="1379" customHeight="1" spans="1:31">
      <c r="A1379" s="26" t="s">
        <v>10137</v>
      </c>
      <c r="B1379" s="27" t="s">
        <v>447</v>
      </c>
      <c r="C1379" s="28" t="s">
        <v>12949</v>
      </c>
      <c r="D1379" s="27" t="s">
        <v>447</v>
      </c>
      <c r="E1379" s="28" cm="1">
        <f ca="1" t="array" ref="E1379">SUMPRODUCT(--ISNUMBER(SEARCH(MID(C1379,ROW(INDIRECT("1:"&amp;LEN(C1379))),1),全球排名!D1377)))</f>
        <v>31</v>
      </c>
      <c r="F1379" s="29" t="s">
        <v>11797</v>
      </c>
      <c r="G1379" s="29" t="s">
        <v>572</v>
      </c>
      <c r="H1379" s="30" t="s">
        <v>11567</v>
      </c>
      <c r="I1379" s="30" t="s">
        <v>7183</v>
      </c>
      <c r="J1379" s="30" t="s">
        <v>7220</v>
      </c>
      <c r="K1379" s="30">
        <v>3</v>
      </c>
      <c r="L1379" s="30" t="s">
        <v>11573</v>
      </c>
      <c r="M1379" s="38">
        <v>6</v>
      </c>
      <c r="N1379" s="3" t="s">
        <v>11949</v>
      </c>
      <c r="O1379" s="38">
        <v>2.9</v>
      </c>
      <c r="P1379" s="3" t="s">
        <v>11949</v>
      </c>
      <c r="Q1379" s="38">
        <v>9.2</v>
      </c>
      <c r="R1379" s="3" t="s">
        <v>11619</v>
      </c>
      <c r="S1379" s="38">
        <v>1.9</v>
      </c>
      <c r="T1379" s="3" t="s">
        <v>11619</v>
      </c>
      <c r="U1379" s="38">
        <v>9</v>
      </c>
      <c r="V1379" s="3" t="s">
        <v>11619</v>
      </c>
      <c r="W1379" s="38">
        <v>6.7</v>
      </c>
      <c r="X1379" s="3" t="s">
        <v>11619</v>
      </c>
      <c r="Y1379" s="38">
        <v>1</v>
      </c>
      <c r="Z1379" s="3" t="s">
        <v>11619</v>
      </c>
      <c r="AA1379" s="3">
        <v>4.2</v>
      </c>
      <c r="AB1379" s="3" t="s">
        <v>11619</v>
      </c>
      <c r="AC1379" s="3">
        <v>1</v>
      </c>
      <c r="AD1379" s="3" t="s">
        <v>11619</v>
      </c>
      <c r="AE1379" s="44" t="s">
        <v>12595</v>
      </c>
    </row>
    <row r="1380" customHeight="1" spans="1:31">
      <c r="A1380" s="26" t="s">
        <v>10137</v>
      </c>
      <c r="B1380" s="27" t="s">
        <v>447</v>
      </c>
      <c r="C1380" s="28" t="s">
        <v>10766</v>
      </c>
      <c r="D1380" s="27" t="s">
        <v>447</v>
      </c>
      <c r="E1380" s="28" cm="1">
        <f ca="1" t="array" ref="E1380">SUMPRODUCT(--ISNUMBER(SEARCH(MID(C1380,ROW(INDIRECT("1:"&amp;LEN(C1380))),1),全球排名!D1378)))</f>
        <v>32</v>
      </c>
      <c r="F1380" s="29" t="s">
        <v>11797</v>
      </c>
      <c r="G1380" s="29" t="s">
        <v>572</v>
      </c>
      <c r="H1380" s="30" t="s">
        <v>11567</v>
      </c>
      <c r="I1380" s="30" t="s">
        <v>11587</v>
      </c>
      <c r="J1380" s="30" t="s">
        <v>11568</v>
      </c>
      <c r="K1380" s="30">
        <v>2</v>
      </c>
      <c r="L1380" s="30" t="s">
        <v>11573</v>
      </c>
      <c r="M1380" s="38">
        <v>6</v>
      </c>
      <c r="N1380" s="3" t="s">
        <v>11949</v>
      </c>
      <c r="O1380" s="38">
        <v>6.2</v>
      </c>
      <c r="P1380" s="3" t="s">
        <v>11949</v>
      </c>
      <c r="Q1380" s="38">
        <v>9.8</v>
      </c>
      <c r="R1380" s="3" t="s">
        <v>11619</v>
      </c>
      <c r="S1380" s="38">
        <v>5.4</v>
      </c>
      <c r="T1380" s="3" t="s">
        <v>11619</v>
      </c>
      <c r="U1380" s="38">
        <v>3.5</v>
      </c>
      <c r="V1380" s="3" t="s">
        <v>11619</v>
      </c>
      <c r="W1380" s="38">
        <v>5.7</v>
      </c>
      <c r="X1380" s="3" t="s">
        <v>11619</v>
      </c>
      <c r="Y1380" s="38">
        <v>1.2</v>
      </c>
      <c r="Z1380" s="3" t="s">
        <v>11619</v>
      </c>
      <c r="AA1380" s="3">
        <v>9.2</v>
      </c>
      <c r="AB1380" s="3" t="s">
        <v>11619</v>
      </c>
      <c r="AC1380" s="3">
        <v>4.3</v>
      </c>
      <c r="AD1380" s="3" t="s">
        <v>11619</v>
      </c>
      <c r="AE1380" s="44" t="s">
        <v>12595</v>
      </c>
    </row>
    <row r="1381" customHeight="1" spans="1:31">
      <c r="A1381" s="26" t="s">
        <v>447</v>
      </c>
      <c r="B1381" s="27" t="s">
        <v>447</v>
      </c>
      <c r="C1381" s="28" t="s">
        <v>10419</v>
      </c>
      <c r="D1381" s="27" t="s">
        <v>447</v>
      </c>
      <c r="E1381" s="28" cm="1">
        <f ca="1" t="array" ref="E1381">SUMPRODUCT(--ISNUMBER(SEARCH(MID(C1381,ROW(INDIRECT("1:"&amp;LEN(C1381))),1),全球排名!D1379)))</f>
        <v>18</v>
      </c>
      <c r="F1381" s="29" t="s">
        <v>12759</v>
      </c>
      <c r="G1381" s="29" t="s">
        <v>575</v>
      </c>
      <c r="H1381" s="30" t="s">
        <v>11571</v>
      </c>
      <c r="I1381" s="30" t="s">
        <v>11572</v>
      </c>
      <c r="J1381" s="30" t="s">
        <v>7220</v>
      </c>
      <c r="K1381" s="30">
        <v>3</v>
      </c>
      <c r="L1381" s="30" t="s">
        <v>11573</v>
      </c>
      <c r="M1381" s="38">
        <v>3.6</v>
      </c>
      <c r="N1381" s="3" t="s">
        <v>11949</v>
      </c>
      <c r="O1381" s="38">
        <v>6.3</v>
      </c>
      <c r="P1381" s="3" t="s">
        <v>11949</v>
      </c>
      <c r="Q1381" s="38">
        <v>13.2</v>
      </c>
      <c r="R1381" s="3" t="s">
        <v>11619</v>
      </c>
      <c r="S1381" s="38">
        <v>1.9</v>
      </c>
      <c r="T1381" s="3" t="s">
        <v>11619</v>
      </c>
      <c r="U1381" s="38">
        <v>1.1</v>
      </c>
      <c r="V1381" s="3" t="s">
        <v>11619</v>
      </c>
      <c r="W1381" s="38">
        <v>1</v>
      </c>
      <c r="X1381" s="3" t="s">
        <v>11619</v>
      </c>
      <c r="Y1381" s="38">
        <v>1.6</v>
      </c>
      <c r="Z1381" s="3" t="s">
        <v>11619</v>
      </c>
      <c r="AA1381" s="3">
        <v>9.7</v>
      </c>
      <c r="AB1381" s="3" t="s">
        <v>11619</v>
      </c>
      <c r="AC1381" s="3">
        <v>2.6</v>
      </c>
      <c r="AD1381" s="3" t="s">
        <v>11619</v>
      </c>
      <c r="AE1381" s="44" t="s">
        <v>12595</v>
      </c>
    </row>
    <row r="1382" customHeight="1" spans="1:31">
      <c r="A1382" s="26" t="s">
        <v>447</v>
      </c>
      <c r="B1382" s="27" t="s">
        <v>447</v>
      </c>
      <c r="C1382" s="28" t="s">
        <v>10812</v>
      </c>
      <c r="D1382" s="27" t="s">
        <v>447</v>
      </c>
      <c r="E1382" s="28" cm="1">
        <f ca="1" t="array" ref="E1382">SUMPRODUCT(--ISNUMBER(SEARCH(MID(C1382,ROW(INDIRECT("1:"&amp;LEN(C1382))),1),全球排名!D1380)))</f>
        <v>14</v>
      </c>
      <c r="F1382" s="29" t="s">
        <v>12759</v>
      </c>
      <c r="G1382" s="29" t="s">
        <v>575</v>
      </c>
      <c r="H1382" s="30" t="s">
        <v>11592</v>
      </c>
      <c r="I1382" s="30" t="s">
        <v>11572</v>
      </c>
      <c r="J1382" s="30" t="s">
        <v>7103</v>
      </c>
      <c r="K1382" s="30">
        <v>4</v>
      </c>
      <c r="L1382" s="30" t="s">
        <v>11573</v>
      </c>
      <c r="M1382" s="38">
        <v>4.4</v>
      </c>
      <c r="N1382" s="3" t="s">
        <v>11949</v>
      </c>
      <c r="O1382" s="38">
        <v>6</v>
      </c>
      <c r="P1382" s="3" t="s">
        <v>11949</v>
      </c>
      <c r="Q1382" s="38">
        <v>15.9</v>
      </c>
      <c r="R1382" s="3" t="s">
        <v>11619</v>
      </c>
      <c r="S1382" s="38">
        <v>1.4</v>
      </c>
      <c r="T1382" s="3" t="s">
        <v>11619</v>
      </c>
      <c r="U1382" s="38">
        <v>1.3</v>
      </c>
      <c r="V1382" s="3" t="s">
        <v>11619</v>
      </c>
      <c r="W1382" s="38">
        <v>1.1</v>
      </c>
      <c r="X1382" s="3" t="s">
        <v>11619</v>
      </c>
      <c r="Y1382" s="38">
        <v>1.4</v>
      </c>
      <c r="Z1382" s="3" t="s">
        <v>11619</v>
      </c>
      <c r="AA1382" s="3">
        <v>9.3</v>
      </c>
      <c r="AB1382" s="3" t="s">
        <v>11619</v>
      </c>
      <c r="AC1382" s="3">
        <v>1</v>
      </c>
      <c r="AD1382" s="3" t="s">
        <v>11619</v>
      </c>
      <c r="AE1382" s="44" t="s">
        <v>12595</v>
      </c>
    </row>
    <row r="1383" customHeight="1" spans="1:31">
      <c r="A1383" s="26" t="s">
        <v>493</v>
      </c>
      <c r="B1383" s="27" t="s">
        <v>447</v>
      </c>
      <c r="C1383" s="28" t="s">
        <v>3370</v>
      </c>
      <c r="D1383" s="27" t="s">
        <v>447</v>
      </c>
      <c r="E1383" s="28" cm="1">
        <f ca="1" t="array" ref="E1383">SUMPRODUCT(--ISNUMBER(SEARCH(MID(C1383,ROW(INDIRECT("1:"&amp;LEN(C1383))),1),全球排名!D1381)))</f>
        <v>20</v>
      </c>
      <c r="F1383" s="29" t="s">
        <v>12260</v>
      </c>
      <c r="G1383" s="29" t="s">
        <v>461</v>
      </c>
      <c r="H1383" s="30" t="s">
        <v>11567</v>
      </c>
      <c r="I1383" s="30" t="s">
        <v>11587</v>
      </c>
      <c r="J1383" s="30" t="s">
        <v>11568</v>
      </c>
      <c r="K1383" s="30">
        <v>3</v>
      </c>
      <c r="L1383" s="30" t="s">
        <v>11573</v>
      </c>
      <c r="M1383" s="38">
        <v>5.8</v>
      </c>
      <c r="N1383" s="3" t="s">
        <v>11949</v>
      </c>
      <c r="O1383" s="38">
        <v>3.1</v>
      </c>
      <c r="P1383" s="3" t="s">
        <v>11949</v>
      </c>
      <c r="Q1383" s="38">
        <v>28.1</v>
      </c>
      <c r="R1383" s="3" t="s">
        <v>12191</v>
      </c>
      <c r="S1383" s="38">
        <v>2.5</v>
      </c>
      <c r="T1383" s="3" t="s">
        <v>11619</v>
      </c>
      <c r="U1383" s="38" t="s">
        <v>10137</v>
      </c>
      <c r="V1383" s="3" t="s">
        <v>10137</v>
      </c>
      <c r="W1383" s="38">
        <v>5.2</v>
      </c>
      <c r="X1383" s="3" t="s">
        <v>11619</v>
      </c>
      <c r="Y1383" s="38">
        <v>1.5</v>
      </c>
      <c r="Z1383" s="3" t="s">
        <v>11619</v>
      </c>
      <c r="AA1383" s="3">
        <v>6.1</v>
      </c>
      <c r="AB1383" s="3" t="s">
        <v>11619</v>
      </c>
      <c r="AC1383" s="3">
        <v>1</v>
      </c>
      <c r="AD1383" s="3" t="s">
        <v>11619</v>
      </c>
      <c r="AE1383" s="44" t="s">
        <v>12595</v>
      </c>
    </row>
    <row r="1384" customHeight="1" spans="1:31">
      <c r="A1384" s="26" t="s">
        <v>447</v>
      </c>
      <c r="B1384" s="27" t="s">
        <v>447</v>
      </c>
      <c r="C1384" s="28" t="s">
        <v>8202</v>
      </c>
      <c r="D1384" s="27" t="s">
        <v>447</v>
      </c>
      <c r="E1384" s="28" cm="1">
        <f ca="1" t="array" ref="E1384">SUMPRODUCT(--ISNUMBER(SEARCH(MID(C1384,ROW(INDIRECT("1:"&amp;LEN(C1384))),1),全球排名!D1382)))</f>
        <v>28</v>
      </c>
      <c r="F1384" s="29" t="s">
        <v>11566</v>
      </c>
      <c r="G1384" s="29" t="s">
        <v>40</v>
      </c>
      <c r="H1384" s="30" t="s">
        <v>11571</v>
      </c>
      <c r="I1384" s="30" t="s">
        <v>7183</v>
      </c>
      <c r="J1384" s="30" t="s">
        <v>7103</v>
      </c>
      <c r="K1384" s="30"/>
      <c r="L1384" s="30" t="s">
        <v>11573</v>
      </c>
      <c r="M1384" s="38">
        <v>3.8</v>
      </c>
      <c r="N1384" s="3" t="s">
        <v>11949</v>
      </c>
      <c r="O1384" s="38">
        <v>1.5</v>
      </c>
      <c r="P1384" s="3" t="s">
        <v>11949</v>
      </c>
      <c r="Q1384" s="38">
        <v>7.9</v>
      </c>
      <c r="R1384" s="3" t="s">
        <v>11619</v>
      </c>
      <c r="S1384" s="38">
        <v>1.4</v>
      </c>
      <c r="T1384" s="3" t="s">
        <v>11619</v>
      </c>
      <c r="U1384" s="38">
        <v>16.8</v>
      </c>
      <c r="V1384" s="3" t="s">
        <v>12716</v>
      </c>
      <c r="W1384" s="38">
        <v>10.9</v>
      </c>
      <c r="X1384" s="3" t="s">
        <v>11840</v>
      </c>
      <c r="Y1384" s="38">
        <v>1</v>
      </c>
      <c r="Z1384" s="3" t="s">
        <v>11619</v>
      </c>
      <c r="AA1384" s="3">
        <v>9.4</v>
      </c>
      <c r="AB1384" s="3" t="s">
        <v>11619</v>
      </c>
      <c r="AC1384" s="3" t="s">
        <v>10137</v>
      </c>
      <c r="AD1384" s="3" t="s">
        <v>10137</v>
      </c>
      <c r="AE1384" s="44" t="s">
        <v>12595</v>
      </c>
    </row>
    <row r="1385" customHeight="1" spans="1:31">
      <c r="A1385" s="26" t="s">
        <v>10137</v>
      </c>
      <c r="B1385" s="27" t="s">
        <v>447</v>
      </c>
      <c r="C1385" s="28" t="s">
        <v>1935</v>
      </c>
      <c r="D1385" s="27" t="s">
        <v>447</v>
      </c>
      <c r="E1385" s="28" cm="1">
        <f ca="1" t="array" ref="E1385">SUMPRODUCT(--ISNUMBER(SEARCH(MID(C1385,ROW(INDIRECT("1:"&amp;LEN(C1385))),1),全球排名!D1383)))</f>
        <v>21</v>
      </c>
      <c r="F1385" s="29" t="s">
        <v>12950</v>
      </c>
      <c r="G1385" s="29" t="s">
        <v>1934</v>
      </c>
      <c r="H1385" s="30" t="s">
        <v>10137</v>
      </c>
      <c r="I1385" s="30" t="s">
        <v>7183</v>
      </c>
      <c r="J1385" s="30" t="s">
        <v>10137</v>
      </c>
      <c r="K1385" s="30">
        <v>5</v>
      </c>
      <c r="L1385" s="30" t="s">
        <v>10137</v>
      </c>
      <c r="M1385" s="38">
        <v>7.8</v>
      </c>
      <c r="N1385" s="3" t="s">
        <v>11949</v>
      </c>
      <c r="O1385" s="38">
        <v>5.5</v>
      </c>
      <c r="P1385" s="3" t="s">
        <v>11949</v>
      </c>
      <c r="Q1385" s="38" t="s">
        <v>10137</v>
      </c>
      <c r="R1385" s="3" t="s">
        <v>10137</v>
      </c>
      <c r="S1385" s="38" t="s">
        <v>10137</v>
      </c>
      <c r="T1385" s="3" t="s">
        <v>10137</v>
      </c>
      <c r="U1385" s="38" t="s">
        <v>10137</v>
      </c>
      <c r="V1385" s="3" t="s">
        <v>10137</v>
      </c>
      <c r="W1385" s="38" t="s">
        <v>10137</v>
      </c>
      <c r="X1385" s="3" t="s">
        <v>10137</v>
      </c>
      <c r="Y1385" s="38">
        <v>37.9</v>
      </c>
      <c r="Z1385" s="3" t="s">
        <v>11978</v>
      </c>
      <c r="AA1385" s="3" t="s">
        <v>10137</v>
      </c>
      <c r="AB1385" s="3" t="s">
        <v>10137</v>
      </c>
      <c r="AC1385" s="3" t="s">
        <v>10137</v>
      </c>
      <c r="AD1385" s="3" t="s">
        <v>10137</v>
      </c>
      <c r="AE1385" s="44" t="s">
        <v>12595</v>
      </c>
    </row>
    <row r="1386" customHeight="1" spans="1:31">
      <c r="A1386" s="26" t="s">
        <v>447</v>
      </c>
      <c r="B1386" s="27" t="s">
        <v>447</v>
      </c>
      <c r="C1386" s="28" t="s">
        <v>10359</v>
      </c>
      <c r="D1386" s="27" t="s">
        <v>447</v>
      </c>
      <c r="E1386" s="28" cm="1">
        <f ca="1" t="array" ref="E1386">SUMPRODUCT(--ISNUMBER(SEARCH(MID(C1386,ROW(INDIRECT("1:"&amp;LEN(C1386))),1),全球排名!D1384)))</f>
        <v>44</v>
      </c>
      <c r="F1386" s="29" t="s">
        <v>11632</v>
      </c>
      <c r="G1386" s="29" t="s">
        <v>11633</v>
      </c>
      <c r="H1386" s="30" t="s">
        <v>11571</v>
      </c>
      <c r="I1386" s="30" t="s">
        <v>11587</v>
      </c>
      <c r="J1386" s="30" t="s">
        <v>7220</v>
      </c>
      <c r="K1386" s="30">
        <v>4</v>
      </c>
      <c r="L1386" s="30" t="s">
        <v>11573</v>
      </c>
      <c r="M1386" s="38">
        <v>3.8</v>
      </c>
      <c r="N1386" s="3" t="s">
        <v>11949</v>
      </c>
      <c r="O1386" s="38">
        <v>1.8</v>
      </c>
      <c r="P1386" s="3" t="s">
        <v>11949</v>
      </c>
      <c r="Q1386" s="38">
        <v>10.2</v>
      </c>
      <c r="R1386" s="3" t="s">
        <v>11619</v>
      </c>
      <c r="S1386" s="38">
        <v>2.7</v>
      </c>
      <c r="T1386" s="3" t="s">
        <v>11619</v>
      </c>
      <c r="U1386" s="38">
        <v>7.4</v>
      </c>
      <c r="V1386" s="3" t="s">
        <v>11619</v>
      </c>
      <c r="W1386" s="38">
        <v>32.8</v>
      </c>
      <c r="X1386" s="3" t="s">
        <v>12527</v>
      </c>
      <c r="Y1386" s="38">
        <v>1</v>
      </c>
      <c r="Z1386" s="3" t="s">
        <v>11619</v>
      </c>
      <c r="AA1386" s="3">
        <v>14.8</v>
      </c>
      <c r="AB1386" s="3" t="s">
        <v>12236</v>
      </c>
      <c r="AC1386" s="3">
        <v>1.1</v>
      </c>
      <c r="AD1386" s="3" t="s">
        <v>11619</v>
      </c>
      <c r="AE1386" s="44" t="s">
        <v>12595</v>
      </c>
    </row>
    <row r="1387" customHeight="1" spans="1:31">
      <c r="A1387" s="26" t="s">
        <v>447</v>
      </c>
      <c r="B1387" s="27" t="s">
        <v>447</v>
      </c>
      <c r="C1387" s="28" t="s">
        <v>3693</v>
      </c>
      <c r="D1387" s="27" t="s">
        <v>447</v>
      </c>
      <c r="E1387" s="28" cm="1">
        <f ca="1" t="array" ref="E1387">SUMPRODUCT(--ISNUMBER(SEARCH(MID(C1387,ROW(INDIRECT("1:"&amp;LEN(C1387))),1),全球排名!D1385)))</f>
        <v>15</v>
      </c>
      <c r="F1387" s="29" t="s">
        <v>7387</v>
      </c>
      <c r="G1387" s="29" t="s">
        <v>3692</v>
      </c>
      <c r="H1387" s="30" t="s">
        <v>11571</v>
      </c>
      <c r="I1387" s="30" t="s">
        <v>11572</v>
      </c>
      <c r="J1387" s="30" t="s">
        <v>7103</v>
      </c>
      <c r="K1387" s="30">
        <v>4</v>
      </c>
      <c r="L1387" s="30" t="s">
        <v>11573</v>
      </c>
      <c r="M1387" s="38">
        <v>6.2</v>
      </c>
      <c r="N1387" s="3" t="s">
        <v>11949</v>
      </c>
      <c r="O1387" s="38">
        <v>4.5</v>
      </c>
      <c r="P1387" s="3" t="s">
        <v>11949</v>
      </c>
      <c r="Q1387" s="38">
        <v>8</v>
      </c>
      <c r="R1387" s="3" t="s">
        <v>11619</v>
      </c>
      <c r="S1387" s="38">
        <v>2.5</v>
      </c>
      <c r="T1387" s="3" t="s">
        <v>11619</v>
      </c>
      <c r="U1387" s="38" t="s">
        <v>10137</v>
      </c>
      <c r="V1387" s="3" t="s">
        <v>10137</v>
      </c>
      <c r="W1387" s="38">
        <v>1.4</v>
      </c>
      <c r="X1387" s="3" t="s">
        <v>11619</v>
      </c>
      <c r="Y1387" s="38">
        <v>3.9</v>
      </c>
      <c r="Z1387" s="3" t="s">
        <v>11619</v>
      </c>
      <c r="AA1387" s="3">
        <v>24.9</v>
      </c>
      <c r="AB1387" s="3" t="s">
        <v>12251</v>
      </c>
      <c r="AC1387" s="3">
        <v>1.1</v>
      </c>
      <c r="AD1387" s="3" t="s">
        <v>11619</v>
      </c>
      <c r="AE1387" s="44" t="s">
        <v>12595</v>
      </c>
    </row>
    <row r="1388" customHeight="1" spans="1:31">
      <c r="A1388" s="26" t="s">
        <v>493</v>
      </c>
      <c r="B1388" s="27" t="s">
        <v>447</v>
      </c>
      <c r="C1388" s="28" t="s">
        <v>10882</v>
      </c>
      <c r="D1388" s="27" t="s">
        <v>447</v>
      </c>
      <c r="E1388" s="28" cm="1">
        <f ca="1" t="array" ref="E1388">SUMPRODUCT(--ISNUMBER(SEARCH(MID(C1388,ROW(INDIRECT("1:"&amp;LEN(C1388))),1),全球排名!D1386)))</f>
        <v>14</v>
      </c>
      <c r="F1388" s="29" t="s">
        <v>12759</v>
      </c>
      <c r="G1388" s="29" t="s">
        <v>575</v>
      </c>
      <c r="H1388" s="30" t="s">
        <v>11571</v>
      </c>
      <c r="I1388" s="30" t="s">
        <v>11572</v>
      </c>
      <c r="J1388" s="30" t="s">
        <v>7220</v>
      </c>
      <c r="K1388" s="30">
        <v>3</v>
      </c>
      <c r="L1388" s="30" t="s">
        <v>11573</v>
      </c>
      <c r="M1388" s="38">
        <v>3.3</v>
      </c>
      <c r="N1388" s="3" t="s">
        <v>11949</v>
      </c>
      <c r="O1388" s="38">
        <v>8.5</v>
      </c>
      <c r="P1388" s="3" t="s">
        <v>11949</v>
      </c>
      <c r="Q1388" s="38">
        <v>30.6</v>
      </c>
      <c r="R1388" s="3" t="s">
        <v>12110</v>
      </c>
      <c r="S1388" s="38">
        <v>1.4</v>
      </c>
      <c r="T1388" s="3" t="s">
        <v>11619</v>
      </c>
      <c r="U1388" s="38">
        <v>4.7</v>
      </c>
      <c r="V1388" s="3" t="s">
        <v>11619</v>
      </c>
      <c r="W1388" s="38">
        <v>1.1</v>
      </c>
      <c r="X1388" s="3" t="s">
        <v>11619</v>
      </c>
      <c r="Y1388" s="38">
        <v>1</v>
      </c>
      <c r="Z1388" s="3" t="s">
        <v>11619</v>
      </c>
      <c r="AA1388" s="3">
        <v>8.8</v>
      </c>
      <c r="AB1388" s="3" t="s">
        <v>11619</v>
      </c>
      <c r="AC1388" s="3">
        <v>1</v>
      </c>
      <c r="AD1388" s="3" t="s">
        <v>11619</v>
      </c>
      <c r="AE1388" s="44" t="s">
        <v>12595</v>
      </c>
    </row>
    <row r="1389" customHeight="1" spans="1:31">
      <c r="A1389" s="26" t="s">
        <v>447</v>
      </c>
      <c r="B1389" s="27" t="s">
        <v>447</v>
      </c>
      <c r="C1389" s="28" t="s">
        <v>2019</v>
      </c>
      <c r="D1389" s="27" t="s">
        <v>447</v>
      </c>
      <c r="E1389" s="28" cm="1">
        <f ca="1" t="array" ref="E1389">SUMPRODUCT(--ISNUMBER(SEARCH(MID(C1389,ROW(INDIRECT("1:"&amp;LEN(C1389))),1),全球排名!D1387)))</f>
        <v>20</v>
      </c>
      <c r="F1389" s="29" t="s">
        <v>11566</v>
      </c>
      <c r="G1389" s="29" t="s">
        <v>40</v>
      </c>
      <c r="H1389" s="30" t="s">
        <v>11571</v>
      </c>
      <c r="I1389" s="30" t="s">
        <v>7183</v>
      </c>
      <c r="J1389" s="30" t="s">
        <v>11568</v>
      </c>
      <c r="K1389" s="30"/>
      <c r="L1389" s="30" t="s">
        <v>11573</v>
      </c>
      <c r="M1389" s="38">
        <v>3.1</v>
      </c>
      <c r="N1389" s="3" t="s">
        <v>11949</v>
      </c>
      <c r="O1389" s="38">
        <v>5.1</v>
      </c>
      <c r="P1389" s="3" t="s">
        <v>11949</v>
      </c>
      <c r="Q1389" s="38">
        <v>14.9</v>
      </c>
      <c r="R1389" s="3" t="s">
        <v>11619</v>
      </c>
      <c r="S1389" s="38">
        <v>8.9</v>
      </c>
      <c r="T1389" s="3" t="s">
        <v>11619</v>
      </c>
      <c r="U1389" s="38">
        <v>2.1</v>
      </c>
      <c r="V1389" s="3" t="s">
        <v>11619</v>
      </c>
      <c r="W1389" s="38">
        <v>4.4</v>
      </c>
      <c r="X1389" s="3" t="s">
        <v>11619</v>
      </c>
      <c r="Y1389" s="38">
        <v>5</v>
      </c>
      <c r="Z1389" s="3" t="s">
        <v>11619</v>
      </c>
      <c r="AA1389" s="3">
        <v>10.7</v>
      </c>
      <c r="AB1389" s="3" t="s">
        <v>11619</v>
      </c>
      <c r="AC1389" s="3" t="s">
        <v>10137</v>
      </c>
      <c r="AD1389" s="3" t="s">
        <v>10137</v>
      </c>
      <c r="AE1389" s="44" t="s">
        <v>12595</v>
      </c>
    </row>
    <row r="1390" customHeight="1" spans="1:31">
      <c r="A1390" s="26" t="s">
        <v>493</v>
      </c>
      <c r="B1390" s="27" t="s">
        <v>447</v>
      </c>
      <c r="C1390" s="28" t="s">
        <v>12951</v>
      </c>
      <c r="D1390" s="27" t="s">
        <v>447</v>
      </c>
      <c r="E1390" s="28" cm="1">
        <f ca="1" t="array" ref="E1390">SUMPRODUCT(--ISNUMBER(SEARCH(MID(C1390,ROW(INDIRECT("1:"&amp;LEN(C1390))),1),全球排名!D1388)))</f>
        <v>19</v>
      </c>
      <c r="F1390" s="29" t="s">
        <v>8681</v>
      </c>
      <c r="G1390" s="29" t="s">
        <v>924</v>
      </c>
      <c r="H1390" s="30" t="s">
        <v>11567</v>
      </c>
      <c r="I1390" s="30" t="s">
        <v>7183</v>
      </c>
      <c r="J1390" s="30" t="s">
        <v>7220</v>
      </c>
      <c r="K1390" s="30">
        <v>5</v>
      </c>
      <c r="L1390" s="30" t="s">
        <v>11569</v>
      </c>
      <c r="M1390" s="38">
        <v>6.2</v>
      </c>
      <c r="N1390" s="3" t="s">
        <v>11949</v>
      </c>
      <c r="O1390" s="38">
        <v>5.2</v>
      </c>
      <c r="P1390" s="3" t="s">
        <v>11949</v>
      </c>
      <c r="Q1390" s="38">
        <v>23.6</v>
      </c>
      <c r="R1390" s="3" t="s">
        <v>12304</v>
      </c>
      <c r="S1390" s="38">
        <v>2.3</v>
      </c>
      <c r="T1390" s="3" t="s">
        <v>11619</v>
      </c>
      <c r="U1390" s="38">
        <v>3.1</v>
      </c>
      <c r="V1390" s="3" t="s">
        <v>11619</v>
      </c>
      <c r="W1390" s="38">
        <v>6.6</v>
      </c>
      <c r="X1390" s="3" t="s">
        <v>11619</v>
      </c>
      <c r="Y1390" s="38">
        <v>1.2</v>
      </c>
      <c r="Z1390" s="3" t="s">
        <v>11619</v>
      </c>
      <c r="AA1390" s="3">
        <v>12.7</v>
      </c>
      <c r="AB1390" s="3" t="s">
        <v>12367</v>
      </c>
      <c r="AC1390" s="3">
        <v>1.1</v>
      </c>
      <c r="AD1390" s="3" t="s">
        <v>11619</v>
      </c>
      <c r="AE1390" s="44" t="s">
        <v>12595</v>
      </c>
    </row>
    <row r="1391" customHeight="1" spans="1:31">
      <c r="A1391" s="26" t="s">
        <v>493</v>
      </c>
      <c r="B1391" s="27" t="s">
        <v>447</v>
      </c>
      <c r="C1391" s="28" t="s">
        <v>12952</v>
      </c>
      <c r="D1391" s="27" t="s">
        <v>447</v>
      </c>
      <c r="E1391" s="28" cm="1">
        <f ca="1" t="array" ref="E1391">SUMPRODUCT(--ISNUMBER(SEARCH(MID(C1391,ROW(INDIRECT("1:"&amp;LEN(C1391))),1),全球排名!D1389)))</f>
        <v>32</v>
      </c>
      <c r="F1391" s="29" t="s">
        <v>11566</v>
      </c>
      <c r="G1391" s="29" t="s">
        <v>40</v>
      </c>
      <c r="H1391" s="30" t="s">
        <v>11567</v>
      </c>
      <c r="I1391" s="30" t="s">
        <v>11720</v>
      </c>
      <c r="J1391" s="30" t="s">
        <v>10137</v>
      </c>
      <c r="K1391" s="30">
        <v>4</v>
      </c>
      <c r="L1391" s="30" t="s">
        <v>11573</v>
      </c>
      <c r="M1391" s="38">
        <v>4</v>
      </c>
      <c r="N1391" s="3" t="s">
        <v>11949</v>
      </c>
      <c r="O1391" s="38">
        <v>3.6</v>
      </c>
      <c r="P1391" s="3" t="s">
        <v>11949</v>
      </c>
      <c r="Q1391" s="38">
        <v>16.2</v>
      </c>
      <c r="R1391" s="3" t="s">
        <v>11619</v>
      </c>
      <c r="S1391" s="38">
        <v>14.2</v>
      </c>
      <c r="T1391" s="3" t="s">
        <v>12316</v>
      </c>
      <c r="U1391" s="38">
        <v>4.8</v>
      </c>
      <c r="V1391" s="3" t="s">
        <v>11619</v>
      </c>
      <c r="W1391" s="38">
        <v>4.2</v>
      </c>
      <c r="X1391" s="3" t="s">
        <v>11619</v>
      </c>
      <c r="Y1391" s="38">
        <v>1</v>
      </c>
      <c r="Z1391" s="3" t="s">
        <v>11619</v>
      </c>
      <c r="AA1391" s="3">
        <v>11.5</v>
      </c>
      <c r="AB1391" s="3" t="s">
        <v>11619</v>
      </c>
      <c r="AC1391" s="3" t="s">
        <v>10137</v>
      </c>
      <c r="AD1391" s="3" t="s">
        <v>10137</v>
      </c>
      <c r="AE1391" s="44" t="s">
        <v>12595</v>
      </c>
    </row>
    <row r="1392" customHeight="1" spans="1:31">
      <c r="A1392" s="26" t="s">
        <v>493</v>
      </c>
      <c r="B1392" s="27" t="s">
        <v>447</v>
      </c>
      <c r="C1392" s="28" t="s">
        <v>12953</v>
      </c>
      <c r="D1392" s="27" t="s">
        <v>447</v>
      </c>
      <c r="E1392" s="28" cm="1">
        <f ca="1" t="array" ref="E1392">SUMPRODUCT(--ISNUMBER(SEARCH(MID(C1392,ROW(INDIRECT("1:"&amp;LEN(C1392))),1),全球排名!D1390)))</f>
        <v>28</v>
      </c>
      <c r="F1392" s="29" t="s">
        <v>11566</v>
      </c>
      <c r="G1392" s="29" t="s">
        <v>40</v>
      </c>
      <c r="H1392" s="30" t="s">
        <v>11567</v>
      </c>
      <c r="I1392" s="30" t="s">
        <v>7183</v>
      </c>
      <c r="J1392" s="30" t="s">
        <v>7220</v>
      </c>
      <c r="K1392" s="30">
        <v>5</v>
      </c>
      <c r="L1392" s="30" t="s">
        <v>11573</v>
      </c>
      <c r="M1392" s="38">
        <v>2.5</v>
      </c>
      <c r="N1392" s="3" t="s">
        <v>11949</v>
      </c>
      <c r="O1392" s="38">
        <v>2.6</v>
      </c>
      <c r="P1392" s="3" t="s">
        <v>11949</v>
      </c>
      <c r="Q1392" s="38">
        <v>11.8</v>
      </c>
      <c r="R1392" s="3" t="s">
        <v>11619</v>
      </c>
      <c r="S1392" s="38">
        <v>9.2</v>
      </c>
      <c r="T1392" s="3" t="s">
        <v>11619</v>
      </c>
      <c r="U1392" s="38">
        <v>1.3</v>
      </c>
      <c r="V1392" s="3" t="s">
        <v>11619</v>
      </c>
      <c r="W1392" s="38">
        <v>1.7</v>
      </c>
      <c r="X1392" s="3" t="s">
        <v>11619</v>
      </c>
      <c r="Y1392" s="38">
        <v>1</v>
      </c>
      <c r="Z1392" s="3" t="s">
        <v>11619</v>
      </c>
      <c r="AA1392" s="3">
        <v>8.3</v>
      </c>
      <c r="AB1392" s="3" t="s">
        <v>11619</v>
      </c>
      <c r="AC1392" s="3">
        <v>3.5</v>
      </c>
      <c r="AD1392" s="3" t="s">
        <v>11619</v>
      </c>
      <c r="AE1392" s="44" t="s">
        <v>12595</v>
      </c>
    </row>
    <row r="1393" customHeight="1" spans="1:31">
      <c r="A1393" s="26" t="s">
        <v>447</v>
      </c>
      <c r="B1393" s="27" t="s">
        <v>447</v>
      </c>
      <c r="C1393" s="28" t="s">
        <v>3690</v>
      </c>
      <c r="D1393" s="27" t="s">
        <v>447</v>
      </c>
      <c r="E1393" s="28" cm="1">
        <f ca="1" t="array" ref="E1393">SUMPRODUCT(--ISNUMBER(SEARCH(MID(C1393,ROW(INDIRECT("1:"&amp;LEN(C1393))),1),全球排名!D1391)))</f>
        <v>16</v>
      </c>
      <c r="F1393" s="29" t="s">
        <v>12646</v>
      </c>
      <c r="G1393" s="29" t="s">
        <v>582</v>
      </c>
      <c r="H1393" s="30" t="s">
        <v>11571</v>
      </c>
      <c r="I1393" s="30" t="s">
        <v>11572</v>
      </c>
      <c r="J1393" s="30" t="s">
        <v>7220</v>
      </c>
      <c r="K1393" s="30">
        <v>4</v>
      </c>
      <c r="L1393" s="30" t="s">
        <v>11573</v>
      </c>
      <c r="M1393" s="38">
        <v>5.2</v>
      </c>
      <c r="N1393" s="3" t="s">
        <v>11949</v>
      </c>
      <c r="O1393" s="38">
        <v>3.7</v>
      </c>
      <c r="P1393" s="3" t="s">
        <v>11949</v>
      </c>
      <c r="Q1393" s="38">
        <v>13.2</v>
      </c>
      <c r="R1393" s="3" t="s">
        <v>11619</v>
      </c>
      <c r="S1393" s="38">
        <v>2.4</v>
      </c>
      <c r="T1393" s="3" t="s">
        <v>11619</v>
      </c>
      <c r="U1393" s="38" t="s">
        <v>10137</v>
      </c>
      <c r="V1393" s="3" t="s">
        <v>10137</v>
      </c>
      <c r="W1393" s="38">
        <v>6.2</v>
      </c>
      <c r="X1393" s="3" t="s">
        <v>11619</v>
      </c>
      <c r="Y1393" s="38">
        <v>6.1</v>
      </c>
      <c r="Z1393" s="3" t="s">
        <v>11619</v>
      </c>
      <c r="AA1393" s="3">
        <v>9.1</v>
      </c>
      <c r="AB1393" s="3" t="s">
        <v>11619</v>
      </c>
      <c r="AC1393" s="3">
        <v>1.1</v>
      </c>
      <c r="AD1393" s="3" t="s">
        <v>11619</v>
      </c>
      <c r="AE1393" s="44" t="s">
        <v>12595</v>
      </c>
    </row>
    <row r="1394" customHeight="1" spans="1:31">
      <c r="A1394" s="26" t="s">
        <v>447</v>
      </c>
      <c r="B1394" s="27" t="s">
        <v>447</v>
      </c>
      <c r="C1394" s="28" t="s">
        <v>2065</v>
      </c>
      <c r="D1394" s="27" t="s">
        <v>447</v>
      </c>
      <c r="E1394" s="28" cm="1">
        <f ca="1" t="array" ref="E1394">SUMPRODUCT(--ISNUMBER(SEARCH(MID(C1394,ROW(INDIRECT("1:"&amp;LEN(C1394))),1),全球排名!D1392)))</f>
        <v>32</v>
      </c>
      <c r="F1394" s="29" t="s">
        <v>11566</v>
      </c>
      <c r="G1394" s="29" t="s">
        <v>40</v>
      </c>
      <c r="H1394" s="30" t="s">
        <v>11571</v>
      </c>
      <c r="I1394" s="30" t="s">
        <v>7183</v>
      </c>
      <c r="J1394" s="30" t="s">
        <v>7220</v>
      </c>
      <c r="K1394" s="30">
        <v>5</v>
      </c>
      <c r="L1394" s="30" t="s">
        <v>11573</v>
      </c>
      <c r="M1394" s="38">
        <v>2.9</v>
      </c>
      <c r="N1394" s="3" t="s">
        <v>11949</v>
      </c>
      <c r="O1394" s="38">
        <v>2.8</v>
      </c>
      <c r="P1394" s="3" t="s">
        <v>11949</v>
      </c>
      <c r="Q1394" s="38">
        <v>9.2</v>
      </c>
      <c r="R1394" s="3" t="s">
        <v>11619</v>
      </c>
      <c r="S1394" s="38">
        <v>10.6</v>
      </c>
      <c r="T1394" s="3" t="s">
        <v>11619</v>
      </c>
      <c r="U1394" s="38">
        <v>9.7</v>
      </c>
      <c r="V1394" s="3" t="s">
        <v>11619</v>
      </c>
      <c r="W1394" s="38">
        <v>2.6</v>
      </c>
      <c r="X1394" s="3" t="s">
        <v>11619</v>
      </c>
      <c r="Y1394" s="38">
        <v>7.6</v>
      </c>
      <c r="Z1394" s="3" t="s">
        <v>11619</v>
      </c>
      <c r="AA1394" s="3">
        <v>7.1</v>
      </c>
      <c r="AB1394" s="3" t="s">
        <v>11619</v>
      </c>
      <c r="AC1394" s="3" t="s">
        <v>10137</v>
      </c>
      <c r="AD1394" s="3" t="s">
        <v>10137</v>
      </c>
      <c r="AE1394" s="44" t="s">
        <v>12595</v>
      </c>
    </row>
    <row r="1395" customHeight="1" spans="1:31">
      <c r="A1395" s="26" t="s">
        <v>493</v>
      </c>
      <c r="B1395" s="27" t="s">
        <v>447</v>
      </c>
      <c r="C1395" s="28" t="s">
        <v>2069</v>
      </c>
      <c r="D1395" s="27" t="s">
        <v>447</v>
      </c>
      <c r="E1395" s="28" cm="1">
        <f ca="1" t="array" ref="E1395">SUMPRODUCT(--ISNUMBER(SEARCH(MID(C1395,ROW(INDIRECT("1:"&amp;LEN(C1395))),1),全球排名!D1393)))</f>
        <v>16</v>
      </c>
      <c r="F1395" s="29" t="s">
        <v>12234</v>
      </c>
      <c r="G1395" s="29" t="s">
        <v>545</v>
      </c>
      <c r="H1395" s="30" t="s">
        <v>11567</v>
      </c>
      <c r="I1395" s="30" t="s">
        <v>11587</v>
      </c>
      <c r="J1395" s="30" t="s">
        <v>11568</v>
      </c>
      <c r="K1395" s="30">
        <v>3</v>
      </c>
      <c r="L1395" s="30" t="s">
        <v>11573</v>
      </c>
      <c r="M1395" s="38">
        <v>6</v>
      </c>
      <c r="N1395" s="3" t="s">
        <v>11949</v>
      </c>
      <c r="O1395" s="38">
        <v>1</v>
      </c>
      <c r="P1395" s="3" t="s">
        <v>11949</v>
      </c>
      <c r="Q1395" s="38">
        <v>19.9</v>
      </c>
      <c r="R1395" s="3" t="s">
        <v>12547</v>
      </c>
      <c r="S1395" s="38">
        <v>4.1</v>
      </c>
      <c r="T1395" s="3" t="s">
        <v>11619</v>
      </c>
      <c r="U1395" s="38">
        <v>18.6</v>
      </c>
      <c r="V1395" s="3" t="s">
        <v>12201</v>
      </c>
      <c r="W1395" s="38">
        <v>12.3</v>
      </c>
      <c r="X1395" s="3" t="s">
        <v>12658</v>
      </c>
      <c r="Y1395" s="38">
        <v>1.8</v>
      </c>
      <c r="Z1395" s="3" t="s">
        <v>11619</v>
      </c>
      <c r="AA1395" s="3">
        <v>7.7</v>
      </c>
      <c r="AB1395" s="3" t="s">
        <v>11619</v>
      </c>
      <c r="AC1395" s="3">
        <v>1.2</v>
      </c>
      <c r="AD1395" s="3" t="s">
        <v>11619</v>
      </c>
      <c r="AE1395" s="44" t="s">
        <v>12595</v>
      </c>
    </row>
    <row r="1396" customHeight="1" spans="1:31">
      <c r="A1396" s="26" t="s">
        <v>493</v>
      </c>
      <c r="B1396" s="27" t="s">
        <v>447</v>
      </c>
      <c r="C1396" s="28" t="s">
        <v>6824</v>
      </c>
      <c r="D1396" s="27" t="s">
        <v>447</v>
      </c>
      <c r="E1396" s="28" cm="1">
        <f ca="1" t="array" ref="E1396">SUMPRODUCT(--ISNUMBER(SEARCH(MID(C1396,ROW(INDIRECT("1:"&amp;LEN(C1396))),1),全球排名!D1394)))</f>
        <v>20</v>
      </c>
      <c r="F1396" s="29" t="s">
        <v>8681</v>
      </c>
      <c r="G1396" s="29" t="s">
        <v>924</v>
      </c>
      <c r="H1396" s="30" t="s">
        <v>11624</v>
      </c>
      <c r="I1396" s="30" t="s">
        <v>11587</v>
      </c>
      <c r="J1396" s="30" t="s">
        <v>11568</v>
      </c>
      <c r="K1396" s="30">
        <v>4</v>
      </c>
      <c r="L1396" s="30" t="s">
        <v>11573</v>
      </c>
      <c r="M1396" s="38">
        <v>4.5</v>
      </c>
      <c r="N1396" s="3" t="s">
        <v>11949</v>
      </c>
      <c r="O1396" s="38">
        <v>3.5</v>
      </c>
      <c r="P1396" s="3" t="s">
        <v>11949</v>
      </c>
      <c r="Q1396" s="38">
        <v>23.7</v>
      </c>
      <c r="R1396" s="3" t="s">
        <v>11654</v>
      </c>
      <c r="S1396" s="38">
        <v>8.3</v>
      </c>
      <c r="T1396" s="3" t="s">
        <v>11619</v>
      </c>
      <c r="U1396" s="38" t="s">
        <v>10137</v>
      </c>
      <c r="V1396" s="3" t="s">
        <v>10137</v>
      </c>
      <c r="W1396" s="38">
        <v>9.2</v>
      </c>
      <c r="X1396" s="3" t="s">
        <v>11619</v>
      </c>
      <c r="Y1396" s="38">
        <v>5.9</v>
      </c>
      <c r="Z1396" s="3" t="s">
        <v>11619</v>
      </c>
      <c r="AA1396" s="3">
        <v>5.8</v>
      </c>
      <c r="AB1396" s="3" t="s">
        <v>11619</v>
      </c>
      <c r="AC1396" s="3">
        <v>1</v>
      </c>
      <c r="AD1396" s="3" t="s">
        <v>11619</v>
      </c>
      <c r="AE1396" s="44" t="s">
        <v>12595</v>
      </c>
    </row>
    <row r="1397" customHeight="1" spans="1:31">
      <c r="A1397" s="26" t="s">
        <v>493</v>
      </c>
      <c r="B1397" s="27" t="s">
        <v>447</v>
      </c>
      <c r="C1397" s="28" t="s">
        <v>2093</v>
      </c>
      <c r="D1397" s="27" t="s">
        <v>447</v>
      </c>
      <c r="E1397" s="28" cm="1">
        <f ca="1" t="array" ref="E1397">SUMPRODUCT(--ISNUMBER(SEARCH(MID(C1397,ROW(INDIRECT("1:"&amp;LEN(C1397))),1),全球排名!D1395)))</f>
        <v>25</v>
      </c>
      <c r="F1397" s="29" t="s">
        <v>12846</v>
      </c>
      <c r="G1397" s="29" t="s">
        <v>1839</v>
      </c>
      <c r="H1397" s="30" t="s">
        <v>11571</v>
      </c>
      <c r="I1397" s="30" t="s">
        <v>7183</v>
      </c>
      <c r="J1397" s="30" t="s">
        <v>7220</v>
      </c>
      <c r="K1397" s="30">
        <v>3</v>
      </c>
      <c r="L1397" s="30" t="s">
        <v>11573</v>
      </c>
      <c r="M1397" s="38">
        <v>7.8</v>
      </c>
      <c r="N1397" s="3" t="s">
        <v>11949</v>
      </c>
      <c r="O1397" s="38">
        <v>9.9</v>
      </c>
      <c r="P1397" s="3" t="s">
        <v>11949</v>
      </c>
      <c r="Q1397" s="38">
        <v>14.9</v>
      </c>
      <c r="R1397" s="3" t="s">
        <v>11619</v>
      </c>
      <c r="S1397" s="38">
        <v>2</v>
      </c>
      <c r="T1397" s="3" t="s">
        <v>11619</v>
      </c>
      <c r="U1397" s="38">
        <v>1</v>
      </c>
      <c r="V1397" s="3" t="s">
        <v>11619</v>
      </c>
      <c r="W1397" s="38">
        <v>1.3</v>
      </c>
      <c r="X1397" s="3" t="s">
        <v>11619</v>
      </c>
      <c r="Y1397" s="38">
        <v>2.2</v>
      </c>
      <c r="Z1397" s="3" t="s">
        <v>11619</v>
      </c>
      <c r="AA1397" s="3">
        <v>10.8</v>
      </c>
      <c r="AB1397" s="3" t="s">
        <v>11619</v>
      </c>
      <c r="AC1397" s="3">
        <v>2.2</v>
      </c>
      <c r="AD1397" s="3" t="s">
        <v>11619</v>
      </c>
      <c r="AE1397" s="44" t="s">
        <v>12595</v>
      </c>
    </row>
    <row r="1398" customHeight="1" spans="1:31">
      <c r="A1398" s="26" t="s">
        <v>493</v>
      </c>
      <c r="B1398" s="27" t="s">
        <v>447</v>
      </c>
      <c r="C1398" s="28" t="s">
        <v>587</v>
      </c>
      <c r="D1398" s="27" t="s">
        <v>447</v>
      </c>
      <c r="E1398" s="28" cm="1">
        <f ca="1" t="array" ref="E1398">SUMPRODUCT(--ISNUMBER(SEARCH(MID(C1398,ROW(INDIRECT("1:"&amp;LEN(C1398))),1),全球排名!D1396)))</f>
        <v>18</v>
      </c>
      <c r="F1398" s="29" t="s">
        <v>12662</v>
      </c>
      <c r="G1398" s="29" t="s">
        <v>586</v>
      </c>
      <c r="H1398" s="30" t="s">
        <v>11571</v>
      </c>
      <c r="I1398" s="30" t="s">
        <v>7183</v>
      </c>
      <c r="J1398" s="30" t="s">
        <v>7220</v>
      </c>
      <c r="K1398" s="30">
        <v>4</v>
      </c>
      <c r="L1398" s="30" t="s">
        <v>11573</v>
      </c>
      <c r="M1398" s="38">
        <v>5.9</v>
      </c>
      <c r="N1398" s="3" t="s">
        <v>11949</v>
      </c>
      <c r="O1398" s="38">
        <v>2.7</v>
      </c>
      <c r="P1398" s="3" t="s">
        <v>11949</v>
      </c>
      <c r="Q1398" s="38">
        <v>17.1</v>
      </c>
      <c r="R1398" s="3" t="s">
        <v>11619</v>
      </c>
      <c r="S1398" s="38">
        <v>4.3</v>
      </c>
      <c r="T1398" s="3" t="s">
        <v>11619</v>
      </c>
      <c r="U1398" s="38">
        <v>2.6</v>
      </c>
      <c r="V1398" s="3" t="s">
        <v>11619</v>
      </c>
      <c r="W1398" s="38">
        <v>1.9</v>
      </c>
      <c r="X1398" s="3" t="s">
        <v>11619</v>
      </c>
      <c r="Y1398" s="38">
        <v>5.7</v>
      </c>
      <c r="Z1398" s="3" t="s">
        <v>11619</v>
      </c>
      <c r="AA1398" s="3">
        <v>10.1</v>
      </c>
      <c r="AB1398" s="3" t="s">
        <v>11619</v>
      </c>
      <c r="AC1398" s="3">
        <v>2.6</v>
      </c>
      <c r="AD1398" s="3" t="s">
        <v>11619</v>
      </c>
      <c r="AE1398" s="44" t="s">
        <v>12595</v>
      </c>
    </row>
    <row r="1399" customHeight="1" spans="1:31">
      <c r="A1399" s="26" t="s">
        <v>447</v>
      </c>
      <c r="B1399" s="27" t="s">
        <v>447</v>
      </c>
      <c r="C1399" s="28" t="s">
        <v>3747</v>
      </c>
      <c r="D1399" s="27" t="s">
        <v>447</v>
      </c>
      <c r="E1399" s="28" cm="1">
        <f ca="1" t="array" ref="E1399">SUMPRODUCT(--ISNUMBER(SEARCH(MID(C1399,ROW(INDIRECT("1:"&amp;LEN(C1399))),1),全球排名!D1397)))</f>
        <v>17</v>
      </c>
      <c r="F1399" s="29" t="s">
        <v>12260</v>
      </c>
      <c r="G1399" s="29" t="s">
        <v>461</v>
      </c>
      <c r="H1399" s="30" t="s">
        <v>11571</v>
      </c>
      <c r="I1399" s="30" t="s">
        <v>11572</v>
      </c>
      <c r="J1399" s="30" t="s">
        <v>7220</v>
      </c>
      <c r="K1399" s="30">
        <v>3</v>
      </c>
      <c r="L1399" s="30" t="s">
        <v>11573</v>
      </c>
      <c r="M1399" s="38">
        <v>4.3</v>
      </c>
      <c r="N1399" s="3" t="s">
        <v>11949</v>
      </c>
      <c r="O1399" s="38">
        <v>1.9</v>
      </c>
      <c r="P1399" s="3" t="s">
        <v>11949</v>
      </c>
      <c r="Q1399" s="38">
        <v>17.8</v>
      </c>
      <c r="R1399" s="3" t="s">
        <v>11619</v>
      </c>
      <c r="S1399" s="38">
        <v>2.6</v>
      </c>
      <c r="T1399" s="3" t="s">
        <v>11619</v>
      </c>
      <c r="U1399" s="38" t="s">
        <v>10137</v>
      </c>
      <c r="V1399" s="3" t="s">
        <v>10137</v>
      </c>
      <c r="W1399" s="38">
        <v>1.7</v>
      </c>
      <c r="X1399" s="3" t="s">
        <v>11619</v>
      </c>
      <c r="Y1399" s="38">
        <v>2</v>
      </c>
      <c r="Z1399" s="3" t="s">
        <v>11619</v>
      </c>
      <c r="AA1399" s="3">
        <v>6.1</v>
      </c>
      <c r="AB1399" s="3" t="s">
        <v>11619</v>
      </c>
      <c r="AC1399" s="3">
        <v>1</v>
      </c>
      <c r="AD1399" s="3" t="s">
        <v>11619</v>
      </c>
      <c r="AE1399" s="44" t="s">
        <v>12595</v>
      </c>
    </row>
    <row r="1400" customHeight="1" spans="1:31">
      <c r="A1400" s="26" t="s">
        <v>10137</v>
      </c>
      <c r="B1400" s="27" t="s">
        <v>447</v>
      </c>
      <c r="C1400" s="28" t="s">
        <v>12954</v>
      </c>
      <c r="D1400" s="27" t="s">
        <v>447</v>
      </c>
      <c r="E1400" s="28" cm="1">
        <f ca="1" t="array" ref="E1400">SUMPRODUCT(--ISNUMBER(SEARCH(MID(C1400,ROW(INDIRECT("1:"&amp;LEN(C1400))),1),全球排名!D1398)))</f>
        <v>19</v>
      </c>
      <c r="F1400" s="29" t="s">
        <v>12447</v>
      </c>
      <c r="G1400" s="29" t="s">
        <v>2624</v>
      </c>
      <c r="H1400" s="30" t="s">
        <v>11567</v>
      </c>
      <c r="I1400" s="30" t="s">
        <v>11587</v>
      </c>
      <c r="J1400" s="30" t="s">
        <v>7220</v>
      </c>
      <c r="K1400" s="30">
        <v>4</v>
      </c>
      <c r="L1400" s="30" t="s">
        <v>12288</v>
      </c>
      <c r="M1400" s="38">
        <v>6.2</v>
      </c>
      <c r="N1400" s="3" t="s">
        <v>11949</v>
      </c>
      <c r="O1400" s="38">
        <v>8.6</v>
      </c>
      <c r="P1400" s="3" t="s">
        <v>11949</v>
      </c>
      <c r="Q1400" s="38">
        <v>3.4</v>
      </c>
      <c r="R1400" s="3" t="s">
        <v>11619</v>
      </c>
      <c r="S1400" s="38">
        <v>1.8</v>
      </c>
      <c r="T1400" s="3" t="s">
        <v>11619</v>
      </c>
      <c r="U1400" s="38">
        <v>1.9</v>
      </c>
      <c r="V1400" s="3" t="s">
        <v>11619</v>
      </c>
      <c r="W1400" s="38">
        <v>2.2</v>
      </c>
      <c r="X1400" s="3" t="s">
        <v>11619</v>
      </c>
      <c r="Y1400" s="38">
        <v>1</v>
      </c>
      <c r="Z1400" s="3" t="s">
        <v>11619</v>
      </c>
      <c r="AA1400" s="3">
        <v>9.4</v>
      </c>
      <c r="AB1400" s="3" t="s">
        <v>11619</v>
      </c>
      <c r="AC1400" s="3" t="s">
        <v>10137</v>
      </c>
      <c r="AD1400" s="3" t="s">
        <v>10137</v>
      </c>
      <c r="AE1400" s="44" t="s">
        <v>12595</v>
      </c>
    </row>
    <row r="1401" customHeight="1" spans="1:31">
      <c r="A1401" s="26" t="s">
        <v>493</v>
      </c>
      <c r="B1401" s="27" t="s">
        <v>447</v>
      </c>
      <c r="C1401" s="28" t="s">
        <v>8551</v>
      </c>
      <c r="D1401" s="27" t="s">
        <v>447</v>
      </c>
      <c r="E1401" s="28" cm="1">
        <f ca="1" t="array" ref="E1401">SUMPRODUCT(--ISNUMBER(SEARCH(MID(C1401,ROW(INDIRECT("1:"&amp;LEN(C1401))),1),全球排名!D1399)))</f>
        <v>23</v>
      </c>
      <c r="F1401" s="29" t="s">
        <v>11566</v>
      </c>
      <c r="G1401" s="29" t="s">
        <v>40</v>
      </c>
      <c r="H1401" s="30" t="s">
        <v>11567</v>
      </c>
      <c r="I1401" s="30" t="s">
        <v>7183</v>
      </c>
      <c r="J1401" s="30" t="s">
        <v>7220</v>
      </c>
      <c r="K1401" s="30">
        <v>4</v>
      </c>
      <c r="L1401" s="30" t="s">
        <v>11569</v>
      </c>
      <c r="M1401" s="38">
        <v>6.8</v>
      </c>
      <c r="N1401" s="3" t="s">
        <v>11949</v>
      </c>
      <c r="O1401" s="38">
        <v>4.4</v>
      </c>
      <c r="P1401" s="3" t="s">
        <v>11949</v>
      </c>
      <c r="Q1401" s="38">
        <v>24.9</v>
      </c>
      <c r="R1401" s="3" t="s">
        <v>12519</v>
      </c>
      <c r="S1401" s="38">
        <v>2.8</v>
      </c>
      <c r="T1401" s="3" t="s">
        <v>11619</v>
      </c>
      <c r="U1401" s="38">
        <v>3.1</v>
      </c>
      <c r="V1401" s="3" t="s">
        <v>11619</v>
      </c>
      <c r="W1401" s="38">
        <v>6</v>
      </c>
      <c r="X1401" s="3" t="s">
        <v>11619</v>
      </c>
      <c r="Y1401" s="38">
        <v>1</v>
      </c>
      <c r="Z1401" s="3" t="s">
        <v>11619</v>
      </c>
      <c r="AA1401" s="3">
        <v>17.2</v>
      </c>
      <c r="AB1401" s="3" t="s">
        <v>12187</v>
      </c>
      <c r="AC1401" s="3">
        <v>1</v>
      </c>
      <c r="AD1401" s="3" t="s">
        <v>11619</v>
      </c>
      <c r="AE1401" s="44" t="s">
        <v>12595</v>
      </c>
    </row>
    <row r="1402" customHeight="1" spans="1:31">
      <c r="A1402" s="26" t="s">
        <v>447</v>
      </c>
      <c r="B1402" s="27" t="s">
        <v>447</v>
      </c>
      <c r="C1402" s="28" t="s">
        <v>3590</v>
      </c>
      <c r="D1402" s="27" t="s">
        <v>447</v>
      </c>
      <c r="E1402" s="28" cm="1">
        <f ca="1" t="array" ref="E1402">SUMPRODUCT(--ISNUMBER(SEARCH(MID(C1402,ROW(INDIRECT("1:"&amp;LEN(C1402))),1),全球排名!D1400)))</f>
        <v>17</v>
      </c>
      <c r="F1402" s="29" t="s">
        <v>12955</v>
      </c>
      <c r="G1402" s="29" t="s">
        <v>3588</v>
      </c>
      <c r="H1402" s="30" t="s">
        <v>11571</v>
      </c>
      <c r="I1402" s="30" t="s">
        <v>7183</v>
      </c>
      <c r="J1402" s="30" t="s">
        <v>7220</v>
      </c>
      <c r="K1402" s="30">
        <v>4</v>
      </c>
      <c r="L1402" s="30" t="s">
        <v>11573</v>
      </c>
      <c r="M1402" s="38">
        <v>4.2</v>
      </c>
      <c r="N1402" s="3" t="s">
        <v>11949</v>
      </c>
      <c r="O1402" s="38">
        <v>3.5</v>
      </c>
      <c r="P1402" s="3" t="s">
        <v>11949</v>
      </c>
      <c r="Q1402" s="38">
        <v>3.8</v>
      </c>
      <c r="R1402" s="3" t="s">
        <v>11619</v>
      </c>
      <c r="S1402" s="38">
        <v>2</v>
      </c>
      <c r="T1402" s="3" t="s">
        <v>11619</v>
      </c>
      <c r="U1402" s="38" t="s">
        <v>10137</v>
      </c>
      <c r="V1402" s="3" t="s">
        <v>10137</v>
      </c>
      <c r="W1402" s="38">
        <v>3</v>
      </c>
      <c r="X1402" s="3" t="s">
        <v>11619</v>
      </c>
      <c r="Y1402" s="38">
        <v>7</v>
      </c>
      <c r="Z1402" s="3" t="s">
        <v>11619</v>
      </c>
      <c r="AA1402" s="3">
        <v>38.2</v>
      </c>
      <c r="AB1402" s="3" t="s">
        <v>11793</v>
      </c>
      <c r="AC1402" s="3">
        <v>1</v>
      </c>
      <c r="AD1402" s="3" t="s">
        <v>11619</v>
      </c>
      <c r="AE1402" s="44" t="s">
        <v>12595</v>
      </c>
    </row>
    <row r="1403" customHeight="1" spans="1:31">
      <c r="A1403" s="26" t="s">
        <v>447</v>
      </c>
      <c r="B1403" s="27" t="s">
        <v>447</v>
      </c>
      <c r="C1403" s="28" t="s">
        <v>6743</v>
      </c>
      <c r="D1403" s="27" t="s">
        <v>447</v>
      </c>
      <c r="E1403" s="28" cm="1">
        <f ca="1" t="array" ref="E1403">SUMPRODUCT(--ISNUMBER(SEARCH(MID(C1403,ROW(INDIRECT("1:"&amp;LEN(C1403))),1),全球排名!D1401)))</f>
        <v>27</v>
      </c>
      <c r="F1403" s="29" t="s">
        <v>12260</v>
      </c>
      <c r="G1403" s="29" t="s">
        <v>461</v>
      </c>
      <c r="H1403" s="30" t="s">
        <v>11571</v>
      </c>
      <c r="I1403" s="30" t="s">
        <v>7183</v>
      </c>
      <c r="J1403" s="30" t="s">
        <v>11568</v>
      </c>
      <c r="K1403" s="30">
        <v>4</v>
      </c>
      <c r="L1403" s="30" t="s">
        <v>11573</v>
      </c>
      <c r="M1403" s="38">
        <v>5.3</v>
      </c>
      <c r="N1403" s="3" t="s">
        <v>11949</v>
      </c>
      <c r="O1403" s="38">
        <v>4.3</v>
      </c>
      <c r="P1403" s="3" t="s">
        <v>11949</v>
      </c>
      <c r="Q1403" s="38">
        <v>17.2</v>
      </c>
      <c r="R1403" s="3" t="s">
        <v>11619</v>
      </c>
      <c r="S1403" s="38">
        <v>3.3</v>
      </c>
      <c r="T1403" s="3" t="s">
        <v>11619</v>
      </c>
      <c r="U1403" s="38">
        <v>3.3</v>
      </c>
      <c r="V1403" s="3" t="s">
        <v>11619</v>
      </c>
      <c r="W1403" s="38">
        <v>3.3</v>
      </c>
      <c r="X1403" s="3" t="s">
        <v>11619</v>
      </c>
      <c r="Y1403" s="38">
        <v>11.5</v>
      </c>
      <c r="Z1403" s="3" t="s">
        <v>12558</v>
      </c>
      <c r="AA1403" s="3">
        <v>8.3</v>
      </c>
      <c r="AB1403" s="3" t="s">
        <v>11619</v>
      </c>
      <c r="AC1403" s="3">
        <v>1.4</v>
      </c>
      <c r="AD1403" s="3" t="s">
        <v>11619</v>
      </c>
      <c r="AE1403" s="44" t="s">
        <v>12595</v>
      </c>
    </row>
    <row r="1404" customHeight="1" spans="1:31">
      <c r="A1404" s="26" t="s">
        <v>447</v>
      </c>
      <c r="B1404" s="27" t="s">
        <v>447</v>
      </c>
      <c r="C1404" s="28" t="s">
        <v>12956</v>
      </c>
      <c r="D1404" s="27" t="s">
        <v>447</v>
      </c>
      <c r="E1404" s="28" cm="1">
        <f ca="1" t="array" ref="E1404">SUMPRODUCT(--ISNUMBER(SEARCH(MID(C1404,ROW(INDIRECT("1:"&amp;LEN(C1404))),1),全球排名!D1402)))</f>
        <v>26</v>
      </c>
      <c r="F1404" s="29" t="s">
        <v>11566</v>
      </c>
      <c r="G1404" s="29" t="s">
        <v>40</v>
      </c>
      <c r="H1404" s="30" t="s">
        <v>11571</v>
      </c>
      <c r="I1404" s="30" t="s">
        <v>7183</v>
      </c>
      <c r="J1404" s="30" t="s">
        <v>7220</v>
      </c>
      <c r="K1404" s="30">
        <v>4</v>
      </c>
      <c r="L1404" s="30" t="s">
        <v>11573</v>
      </c>
      <c r="M1404" s="38">
        <v>5.3</v>
      </c>
      <c r="N1404" s="3" t="s">
        <v>11949</v>
      </c>
      <c r="O1404" s="38">
        <v>4.4</v>
      </c>
      <c r="P1404" s="3" t="s">
        <v>11949</v>
      </c>
      <c r="Q1404" s="38">
        <v>17.3</v>
      </c>
      <c r="R1404" s="3" t="s">
        <v>11619</v>
      </c>
      <c r="S1404" s="38">
        <v>6.5</v>
      </c>
      <c r="T1404" s="3" t="s">
        <v>11619</v>
      </c>
      <c r="U1404" s="38" t="s">
        <v>10137</v>
      </c>
      <c r="V1404" s="3" t="s">
        <v>10137</v>
      </c>
      <c r="W1404" s="38">
        <v>1.8</v>
      </c>
      <c r="X1404" s="3" t="s">
        <v>11619</v>
      </c>
      <c r="Y1404" s="38">
        <v>1.1</v>
      </c>
      <c r="Z1404" s="3" t="s">
        <v>11619</v>
      </c>
      <c r="AA1404" s="3">
        <v>7.6</v>
      </c>
      <c r="AB1404" s="3" t="s">
        <v>11619</v>
      </c>
      <c r="AC1404" s="3">
        <v>1.2</v>
      </c>
      <c r="AD1404" s="3" t="s">
        <v>11619</v>
      </c>
      <c r="AE1404" s="44" t="s">
        <v>12595</v>
      </c>
    </row>
    <row r="1405" customHeight="1" spans="1:31">
      <c r="A1405" s="26" t="s">
        <v>447</v>
      </c>
      <c r="B1405" s="27" t="s">
        <v>447</v>
      </c>
      <c r="C1405" s="28" t="s">
        <v>2154</v>
      </c>
      <c r="D1405" s="27" t="s">
        <v>447</v>
      </c>
      <c r="E1405" s="28" cm="1">
        <f ca="1" t="array" ref="E1405">SUMPRODUCT(--ISNUMBER(SEARCH(MID(C1405,ROW(INDIRECT("1:"&amp;LEN(C1405))),1),全球排名!D1403)))</f>
        <v>18</v>
      </c>
      <c r="F1405" s="29" t="s">
        <v>12662</v>
      </c>
      <c r="G1405" s="29" t="s">
        <v>586</v>
      </c>
      <c r="H1405" s="30" t="s">
        <v>11571</v>
      </c>
      <c r="I1405" s="30" t="s">
        <v>11572</v>
      </c>
      <c r="J1405" s="30" t="s">
        <v>7220</v>
      </c>
      <c r="K1405" s="30">
        <v>3</v>
      </c>
      <c r="L1405" s="30" t="s">
        <v>11573</v>
      </c>
      <c r="M1405" s="38">
        <v>5.9</v>
      </c>
      <c r="N1405" s="3" t="s">
        <v>11949</v>
      </c>
      <c r="O1405" s="38">
        <v>2.5</v>
      </c>
      <c r="P1405" s="3" t="s">
        <v>11949</v>
      </c>
      <c r="Q1405" s="38">
        <v>4.2</v>
      </c>
      <c r="R1405" s="3" t="s">
        <v>11619</v>
      </c>
      <c r="S1405" s="38">
        <v>3.9</v>
      </c>
      <c r="T1405" s="3" t="s">
        <v>11619</v>
      </c>
      <c r="U1405" s="38">
        <v>1.5</v>
      </c>
      <c r="V1405" s="3" t="s">
        <v>11619</v>
      </c>
      <c r="W1405" s="38">
        <v>2.1</v>
      </c>
      <c r="X1405" s="3" t="s">
        <v>11619</v>
      </c>
      <c r="Y1405" s="38">
        <v>5.9</v>
      </c>
      <c r="Z1405" s="3" t="s">
        <v>11619</v>
      </c>
      <c r="AA1405" s="3">
        <v>11</v>
      </c>
      <c r="AB1405" s="3" t="s">
        <v>11619</v>
      </c>
      <c r="AC1405" s="3">
        <v>1.4</v>
      </c>
      <c r="AD1405" s="3" t="s">
        <v>11619</v>
      </c>
      <c r="AE1405" s="44" t="s">
        <v>12595</v>
      </c>
    </row>
    <row r="1406" customHeight="1" spans="1:31">
      <c r="A1406" s="26" t="s">
        <v>493</v>
      </c>
      <c r="B1406" s="27" t="s">
        <v>447</v>
      </c>
      <c r="C1406" s="28" t="s">
        <v>8875</v>
      </c>
      <c r="D1406" s="27" t="s">
        <v>447</v>
      </c>
      <c r="E1406" s="28" cm="1">
        <f ca="1" t="array" ref="E1406">SUMPRODUCT(--ISNUMBER(SEARCH(MID(C1406,ROW(INDIRECT("1:"&amp;LEN(C1406))),1),全球排名!D1404)))</f>
        <v>21</v>
      </c>
      <c r="F1406" s="29" t="s">
        <v>11566</v>
      </c>
      <c r="G1406" s="29" t="s">
        <v>40</v>
      </c>
      <c r="H1406" s="30" t="s">
        <v>11567</v>
      </c>
      <c r="I1406" s="30" t="s">
        <v>7183</v>
      </c>
      <c r="J1406" s="30" t="s">
        <v>7220</v>
      </c>
      <c r="K1406" s="30">
        <v>5</v>
      </c>
      <c r="L1406" s="30" t="s">
        <v>11569</v>
      </c>
      <c r="M1406" s="38">
        <v>2.2</v>
      </c>
      <c r="N1406" s="3" t="s">
        <v>11949</v>
      </c>
      <c r="O1406" s="38">
        <v>3.7</v>
      </c>
      <c r="P1406" s="3" t="s">
        <v>11949</v>
      </c>
      <c r="Q1406" s="38">
        <v>34.3</v>
      </c>
      <c r="R1406" s="3" t="s">
        <v>12302</v>
      </c>
      <c r="S1406" s="38">
        <v>3.4</v>
      </c>
      <c r="T1406" s="3" t="s">
        <v>11619</v>
      </c>
      <c r="U1406" s="38">
        <v>4.2</v>
      </c>
      <c r="V1406" s="3" t="s">
        <v>11619</v>
      </c>
      <c r="W1406" s="38">
        <v>7.2</v>
      </c>
      <c r="X1406" s="3" t="s">
        <v>11619</v>
      </c>
      <c r="Y1406" s="38">
        <v>1</v>
      </c>
      <c r="Z1406" s="3" t="s">
        <v>11619</v>
      </c>
      <c r="AA1406" s="3">
        <v>10.8</v>
      </c>
      <c r="AB1406" s="3" t="s">
        <v>11619</v>
      </c>
      <c r="AC1406" s="3">
        <v>1</v>
      </c>
      <c r="AD1406" s="3" t="s">
        <v>11619</v>
      </c>
      <c r="AE1406" s="44" t="s">
        <v>12595</v>
      </c>
    </row>
    <row r="1407" customHeight="1" spans="1:31">
      <c r="A1407" s="26" t="s">
        <v>493</v>
      </c>
      <c r="B1407" s="27" t="s">
        <v>447</v>
      </c>
      <c r="C1407" s="28" t="s">
        <v>10989</v>
      </c>
      <c r="D1407" s="27" t="s">
        <v>447</v>
      </c>
      <c r="E1407" s="28" cm="1">
        <f ca="1" t="array" ref="E1407">SUMPRODUCT(--ISNUMBER(SEARCH(MID(C1407,ROW(INDIRECT("1:"&amp;LEN(C1407))),1),全球排名!D1405)))</f>
        <v>30</v>
      </c>
      <c r="F1407" s="29" t="s">
        <v>12260</v>
      </c>
      <c r="G1407" s="29" t="s">
        <v>461</v>
      </c>
      <c r="H1407" s="30" t="s">
        <v>11571</v>
      </c>
      <c r="I1407" s="30" t="s">
        <v>11587</v>
      </c>
      <c r="J1407" s="30" t="s">
        <v>11568</v>
      </c>
      <c r="K1407" s="30">
        <v>2</v>
      </c>
      <c r="L1407" s="30" t="s">
        <v>11573</v>
      </c>
      <c r="M1407" s="38">
        <v>6</v>
      </c>
      <c r="N1407" s="3" t="s">
        <v>11949</v>
      </c>
      <c r="O1407" s="38">
        <v>10.8</v>
      </c>
      <c r="P1407" s="3" t="s">
        <v>11949</v>
      </c>
      <c r="Q1407" s="38">
        <v>24.2</v>
      </c>
      <c r="R1407" s="3" t="s">
        <v>12148</v>
      </c>
      <c r="S1407" s="38">
        <v>3.5</v>
      </c>
      <c r="T1407" s="3" t="s">
        <v>11619</v>
      </c>
      <c r="U1407" s="38">
        <v>2</v>
      </c>
      <c r="V1407" s="3" t="s">
        <v>11619</v>
      </c>
      <c r="W1407" s="38">
        <v>2.7</v>
      </c>
      <c r="X1407" s="3" t="s">
        <v>11619</v>
      </c>
      <c r="Y1407" s="38">
        <v>4.3</v>
      </c>
      <c r="Z1407" s="3" t="s">
        <v>11619</v>
      </c>
      <c r="AA1407" s="3">
        <v>6.3</v>
      </c>
      <c r="AB1407" s="3" t="s">
        <v>11619</v>
      </c>
      <c r="AC1407" s="3">
        <v>1.3</v>
      </c>
      <c r="AD1407" s="3" t="s">
        <v>11619</v>
      </c>
      <c r="AE1407" s="44" t="s">
        <v>12595</v>
      </c>
    </row>
    <row r="1408" customHeight="1" spans="1:31">
      <c r="A1408" s="26" t="s">
        <v>447</v>
      </c>
      <c r="B1408" s="27" t="s">
        <v>447</v>
      </c>
      <c r="C1408" s="28" t="s">
        <v>2231</v>
      </c>
      <c r="D1408" s="27" t="s">
        <v>447</v>
      </c>
      <c r="E1408" s="28" cm="1">
        <f ca="1" t="array" ref="E1408">SUMPRODUCT(--ISNUMBER(SEARCH(MID(C1408,ROW(INDIRECT("1:"&amp;LEN(C1408))),1),全球排名!D1406)))</f>
        <v>25</v>
      </c>
      <c r="F1408" s="29" t="s">
        <v>12234</v>
      </c>
      <c r="G1408" s="29" t="s">
        <v>545</v>
      </c>
      <c r="H1408" s="30" t="s">
        <v>11567</v>
      </c>
      <c r="I1408" s="30" t="s">
        <v>11587</v>
      </c>
      <c r="J1408" s="30" t="s">
        <v>11568</v>
      </c>
      <c r="K1408" s="30">
        <v>3</v>
      </c>
      <c r="L1408" s="30" t="s">
        <v>11573</v>
      </c>
      <c r="M1408" s="38">
        <v>5.9</v>
      </c>
      <c r="N1408" s="3" t="s">
        <v>11949</v>
      </c>
      <c r="O1408" s="38">
        <v>2</v>
      </c>
      <c r="P1408" s="3" t="s">
        <v>11949</v>
      </c>
      <c r="Q1408" s="38">
        <v>11.9</v>
      </c>
      <c r="R1408" s="3" t="s">
        <v>11619</v>
      </c>
      <c r="S1408" s="38">
        <v>4.3</v>
      </c>
      <c r="T1408" s="3" t="s">
        <v>11619</v>
      </c>
      <c r="U1408" s="38" t="s">
        <v>10137</v>
      </c>
      <c r="V1408" s="3" t="s">
        <v>10137</v>
      </c>
      <c r="W1408" s="38" t="s">
        <v>10137</v>
      </c>
      <c r="X1408" s="3" t="s">
        <v>10137</v>
      </c>
      <c r="Y1408" s="38">
        <v>2.7</v>
      </c>
      <c r="Z1408" s="3" t="s">
        <v>11619</v>
      </c>
      <c r="AA1408" s="3">
        <v>11.4</v>
      </c>
      <c r="AB1408" s="3" t="s">
        <v>11619</v>
      </c>
      <c r="AC1408" s="3">
        <v>1</v>
      </c>
      <c r="AD1408" s="3" t="s">
        <v>11619</v>
      </c>
      <c r="AE1408" s="44" t="s">
        <v>12595</v>
      </c>
    </row>
    <row r="1409" customHeight="1" spans="1:31">
      <c r="A1409" s="26" t="s">
        <v>447</v>
      </c>
      <c r="B1409" s="27" t="s">
        <v>447</v>
      </c>
      <c r="C1409" s="28" t="s">
        <v>12957</v>
      </c>
      <c r="D1409" s="27" t="s">
        <v>447</v>
      </c>
      <c r="E1409" s="28" cm="1">
        <f ca="1" t="array" ref="E1409">SUMPRODUCT(--ISNUMBER(SEARCH(MID(C1409,ROW(INDIRECT("1:"&amp;LEN(C1409))),1),全球排名!D1407)))</f>
        <v>27</v>
      </c>
      <c r="F1409" s="29" t="s">
        <v>12681</v>
      </c>
      <c r="G1409" s="29" t="s">
        <v>445</v>
      </c>
      <c r="H1409" s="30" t="s">
        <v>11571</v>
      </c>
      <c r="I1409" s="30" t="s">
        <v>11587</v>
      </c>
      <c r="J1409" s="30" t="s">
        <v>11568</v>
      </c>
      <c r="K1409" s="30">
        <v>5</v>
      </c>
      <c r="L1409" s="30" t="s">
        <v>11573</v>
      </c>
      <c r="M1409" s="38">
        <v>5.7</v>
      </c>
      <c r="N1409" s="3" t="s">
        <v>11949</v>
      </c>
      <c r="O1409" s="38">
        <v>8.7</v>
      </c>
      <c r="P1409" s="3" t="s">
        <v>11949</v>
      </c>
      <c r="Q1409" s="38">
        <v>3.5</v>
      </c>
      <c r="R1409" s="3" t="s">
        <v>11619</v>
      </c>
      <c r="S1409" s="38">
        <v>6.4</v>
      </c>
      <c r="T1409" s="3" t="s">
        <v>11619</v>
      </c>
      <c r="U1409" s="38">
        <v>1.5</v>
      </c>
      <c r="V1409" s="3" t="s">
        <v>11619</v>
      </c>
      <c r="W1409" s="38">
        <v>2.8</v>
      </c>
      <c r="X1409" s="3" t="s">
        <v>11619</v>
      </c>
      <c r="Y1409" s="38">
        <v>17.9</v>
      </c>
      <c r="Z1409" s="3" t="s">
        <v>12318</v>
      </c>
      <c r="AA1409" s="3">
        <v>6.4</v>
      </c>
      <c r="AB1409" s="3" t="s">
        <v>11619</v>
      </c>
      <c r="AC1409" s="3">
        <v>1.2</v>
      </c>
      <c r="AD1409" s="3" t="s">
        <v>11619</v>
      </c>
      <c r="AE1409" s="44" t="s">
        <v>12595</v>
      </c>
    </row>
    <row r="1410" customHeight="1" spans="1:31">
      <c r="A1410" s="26" t="s">
        <v>493</v>
      </c>
      <c r="B1410" s="27" t="s">
        <v>447</v>
      </c>
      <c r="C1410" s="28" t="s">
        <v>10986</v>
      </c>
      <c r="D1410" s="27" t="s">
        <v>447</v>
      </c>
      <c r="E1410" s="28" cm="1">
        <f ca="1" t="array" ref="E1410">SUMPRODUCT(--ISNUMBER(SEARCH(MID(C1410,ROW(INDIRECT("1:"&amp;LEN(C1410))),1),全球排名!D1408)))</f>
        <v>23</v>
      </c>
      <c r="F1410" s="29" t="s">
        <v>11863</v>
      </c>
      <c r="G1410" s="29" t="s">
        <v>373</v>
      </c>
      <c r="H1410" s="30" t="s">
        <v>11571</v>
      </c>
      <c r="I1410" s="30" t="s">
        <v>7183</v>
      </c>
      <c r="J1410" s="30" t="s">
        <v>7220</v>
      </c>
      <c r="K1410" s="30">
        <v>5</v>
      </c>
      <c r="L1410" s="30" t="s">
        <v>11573</v>
      </c>
      <c r="M1410" s="38">
        <v>5.9</v>
      </c>
      <c r="N1410" s="3" t="s">
        <v>11949</v>
      </c>
      <c r="O1410" s="38">
        <v>2.3</v>
      </c>
      <c r="P1410" s="3" t="s">
        <v>11949</v>
      </c>
      <c r="Q1410" s="38">
        <v>19.9</v>
      </c>
      <c r="R1410" s="3" t="s">
        <v>11722</v>
      </c>
      <c r="S1410" s="38">
        <v>1.3</v>
      </c>
      <c r="T1410" s="3" t="s">
        <v>11619</v>
      </c>
      <c r="U1410" s="38">
        <v>3.4</v>
      </c>
      <c r="V1410" s="3" t="s">
        <v>11619</v>
      </c>
      <c r="W1410" s="38">
        <v>25.6</v>
      </c>
      <c r="X1410" s="3" t="s">
        <v>12302</v>
      </c>
      <c r="Y1410" s="38">
        <v>1</v>
      </c>
      <c r="Z1410" s="3" t="s">
        <v>11619</v>
      </c>
      <c r="AA1410" s="3">
        <v>6.6</v>
      </c>
      <c r="AB1410" s="3" t="s">
        <v>11619</v>
      </c>
      <c r="AC1410" s="3">
        <v>1.4</v>
      </c>
      <c r="AD1410" s="3" t="s">
        <v>11619</v>
      </c>
      <c r="AE1410" s="44" t="s">
        <v>12595</v>
      </c>
    </row>
    <row r="1411" customHeight="1" spans="1:31">
      <c r="A1411" s="26" t="s">
        <v>10137</v>
      </c>
      <c r="B1411" s="27" t="s">
        <v>447</v>
      </c>
      <c r="C1411" s="28" t="s">
        <v>12958</v>
      </c>
      <c r="D1411" s="27" t="s">
        <v>447</v>
      </c>
      <c r="E1411" s="28" cm="1">
        <f ca="1" t="array" ref="E1411">SUMPRODUCT(--ISNUMBER(SEARCH(MID(C1411,ROW(INDIRECT("1:"&amp;LEN(C1411))),1),全球排名!D1409)))</f>
        <v>25</v>
      </c>
      <c r="F1411" s="29" t="s">
        <v>26</v>
      </c>
      <c r="G1411" s="29" t="s">
        <v>568</v>
      </c>
      <c r="H1411" s="30" t="s">
        <v>11571</v>
      </c>
      <c r="I1411" s="30" t="s">
        <v>11587</v>
      </c>
      <c r="J1411" s="30" t="s">
        <v>7220</v>
      </c>
      <c r="K1411" s="30">
        <v>2</v>
      </c>
      <c r="L1411" s="30" t="s">
        <v>11573</v>
      </c>
      <c r="M1411" s="38">
        <v>9.6</v>
      </c>
      <c r="N1411" s="3" t="s">
        <v>11949</v>
      </c>
      <c r="O1411" s="38">
        <v>2.8</v>
      </c>
      <c r="P1411" s="3" t="s">
        <v>11949</v>
      </c>
      <c r="Q1411" s="38">
        <v>8</v>
      </c>
      <c r="R1411" s="3" t="s">
        <v>11619</v>
      </c>
      <c r="S1411" s="38">
        <v>1.4</v>
      </c>
      <c r="T1411" s="3" t="s">
        <v>11619</v>
      </c>
      <c r="U1411" s="38">
        <v>15.4</v>
      </c>
      <c r="V1411" s="3" t="s">
        <v>11762</v>
      </c>
      <c r="W1411" s="38">
        <v>1.8</v>
      </c>
      <c r="X1411" s="3" t="s">
        <v>11619</v>
      </c>
      <c r="Y1411" s="38">
        <v>1</v>
      </c>
      <c r="Z1411" s="3" t="s">
        <v>11619</v>
      </c>
      <c r="AA1411" s="3">
        <v>7.8</v>
      </c>
      <c r="AB1411" s="3" t="s">
        <v>11619</v>
      </c>
      <c r="AC1411" s="3">
        <v>1</v>
      </c>
      <c r="AD1411" s="3" t="s">
        <v>11619</v>
      </c>
      <c r="AE1411" s="44" t="s">
        <v>12595</v>
      </c>
    </row>
    <row r="1412" customHeight="1" spans="1:31">
      <c r="A1412" s="26" t="s">
        <v>447</v>
      </c>
      <c r="B1412" s="27" t="s">
        <v>447</v>
      </c>
      <c r="C1412" s="28" t="s">
        <v>12959</v>
      </c>
      <c r="D1412" s="27" t="s">
        <v>447</v>
      </c>
      <c r="E1412" s="28" cm="1">
        <f ca="1" t="array" ref="E1412">SUMPRODUCT(--ISNUMBER(SEARCH(MID(C1412,ROW(INDIRECT("1:"&amp;LEN(C1412))),1),全球排名!D1410)))</f>
        <v>17</v>
      </c>
      <c r="F1412" s="29" t="s">
        <v>11705</v>
      </c>
      <c r="G1412" s="29" t="s">
        <v>385</v>
      </c>
      <c r="H1412" s="30" t="s">
        <v>11567</v>
      </c>
      <c r="I1412" s="30" t="s">
        <v>11587</v>
      </c>
      <c r="J1412" s="30" t="s">
        <v>7103</v>
      </c>
      <c r="K1412" s="30">
        <v>3</v>
      </c>
      <c r="L1412" s="30" t="s">
        <v>12288</v>
      </c>
      <c r="M1412" s="38">
        <v>5.7</v>
      </c>
      <c r="N1412" s="3" t="s">
        <v>11949</v>
      </c>
      <c r="O1412" s="38">
        <v>10.6</v>
      </c>
      <c r="P1412" s="3" t="s">
        <v>11949</v>
      </c>
      <c r="Q1412" s="38">
        <v>17.5</v>
      </c>
      <c r="R1412" s="3" t="s">
        <v>11619</v>
      </c>
      <c r="S1412" s="38">
        <v>1.3</v>
      </c>
      <c r="T1412" s="3" t="s">
        <v>11619</v>
      </c>
      <c r="U1412" s="38">
        <v>2.8</v>
      </c>
      <c r="V1412" s="3" t="s">
        <v>11619</v>
      </c>
      <c r="W1412" s="38">
        <v>5.9</v>
      </c>
      <c r="X1412" s="3" t="s">
        <v>11619</v>
      </c>
      <c r="Y1412" s="38">
        <v>1</v>
      </c>
      <c r="Z1412" s="3" t="s">
        <v>11619</v>
      </c>
      <c r="AA1412" s="3">
        <v>6.6</v>
      </c>
      <c r="AB1412" s="3" t="s">
        <v>11619</v>
      </c>
      <c r="AC1412" s="3" t="s">
        <v>10137</v>
      </c>
      <c r="AD1412" s="3" t="s">
        <v>10137</v>
      </c>
      <c r="AE1412" s="44" t="s">
        <v>12595</v>
      </c>
    </row>
    <row r="1413" customHeight="1" spans="1:31">
      <c r="A1413" s="26" t="s">
        <v>447</v>
      </c>
      <c r="B1413" s="27" t="s">
        <v>447</v>
      </c>
      <c r="C1413" s="28" t="s">
        <v>6113</v>
      </c>
      <c r="D1413" s="27" t="s">
        <v>447</v>
      </c>
      <c r="E1413" s="28" cm="1">
        <f ca="1" t="array" ref="E1413">SUMPRODUCT(--ISNUMBER(SEARCH(MID(C1413,ROW(INDIRECT("1:"&amp;LEN(C1413))),1),全球排名!D1411)))</f>
        <v>17</v>
      </c>
      <c r="F1413" s="29" t="s">
        <v>11807</v>
      </c>
      <c r="G1413" s="29" t="s">
        <v>471</v>
      </c>
      <c r="H1413" s="30" t="s">
        <v>11567</v>
      </c>
      <c r="I1413" s="30" t="s">
        <v>11587</v>
      </c>
      <c r="J1413" s="30" t="s">
        <v>11568</v>
      </c>
      <c r="K1413" s="30">
        <v>3</v>
      </c>
      <c r="L1413" s="30" t="s">
        <v>12288</v>
      </c>
      <c r="M1413" s="38">
        <v>5.4</v>
      </c>
      <c r="N1413" s="3" t="s">
        <v>11949</v>
      </c>
      <c r="O1413" s="38">
        <v>5.4</v>
      </c>
      <c r="P1413" s="3" t="s">
        <v>11949</v>
      </c>
      <c r="Q1413" s="38">
        <v>7.4</v>
      </c>
      <c r="R1413" s="3" t="s">
        <v>11619</v>
      </c>
      <c r="S1413" s="38">
        <v>10.6</v>
      </c>
      <c r="T1413" s="3" t="s">
        <v>11619</v>
      </c>
      <c r="U1413" s="38">
        <v>7</v>
      </c>
      <c r="V1413" s="3" t="s">
        <v>11619</v>
      </c>
      <c r="W1413" s="38">
        <v>9.6</v>
      </c>
      <c r="X1413" s="3" t="s">
        <v>11619</v>
      </c>
      <c r="Y1413" s="38">
        <v>1</v>
      </c>
      <c r="Z1413" s="3" t="s">
        <v>11619</v>
      </c>
      <c r="AA1413" s="3">
        <v>7.9</v>
      </c>
      <c r="AB1413" s="3" t="s">
        <v>11619</v>
      </c>
      <c r="AC1413" s="3">
        <v>1</v>
      </c>
      <c r="AD1413" s="3" t="s">
        <v>11619</v>
      </c>
      <c r="AE1413" s="44" t="s">
        <v>12595</v>
      </c>
    </row>
    <row r="1414" customHeight="1" spans="1:31">
      <c r="A1414" s="26" t="s">
        <v>447</v>
      </c>
      <c r="B1414" s="27" t="s">
        <v>447</v>
      </c>
      <c r="C1414" s="28" t="s">
        <v>2346</v>
      </c>
      <c r="D1414" s="27" t="s">
        <v>447</v>
      </c>
      <c r="E1414" s="28" cm="1">
        <f ca="1" t="array" ref="E1414">SUMPRODUCT(--ISNUMBER(SEARCH(MID(C1414,ROW(INDIRECT("1:"&amp;LEN(C1414))),1),全球排名!D1412)))</f>
        <v>14</v>
      </c>
      <c r="F1414" s="29" t="s">
        <v>12414</v>
      </c>
      <c r="G1414" s="29" t="s">
        <v>624</v>
      </c>
      <c r="H1414" s="30" t="s">
        <v>11592</v>
      </c>
      <c r="I1414" s="30" t="s">
        <v>11572</v>
      </c>
      <c r="J1414" s="30" t="s">
        <v>7220</v>
      </c>
      <c r="K1414" s="30">
        <v>3</v>
      </c>
      <c r="L1414" s="30" t="s">
        <v>11573</v>
      </c>
      <c r="M1414" s="38">
        <v>6.6</v>
      </c>
      <c r="N1414" s="3" t="s">
        <v>11949</v>
      </c>
      <c r="O1414" s="38">
        <v>3.8</v>
      </c>
      <c r="P1414" s="3" t="s">
        <v>11949</v>
      </c>
      <c r="Q1414" s="38">
        <v>2.9</v>
      </c>
      <c r="R1414" s="3" t="s">
        <v>11619</v>
      </c>
      <c r="S1414" s="38">
        <v>2.4</v>
      </c>
      <c r="T1414" s="3" t="s">
        <v>11619</v>
      </c>
      <c r="U1414" s="38">
        <v>1.2</v>
      </c>
      <c r="V1414" s="3" t="s">
        <v>11619</v>
      </c>
      <c r="W1414" s="38">
        <v>2.4</v>
      </c>
      <c r="X1414" s="3" t="s">
        <v>11619</v>
      </c>
      <c r="Y1414" s="38">
        <v>15.3</v>
      </c>
      <c r="Z1414" s="3" t="s">
        <v>12478</v>
      </c>
      <c r="AA1414" s="3">
        <v>2.8</v>
      </c>
      <c r="AB1414" s="3" t="s">
        <v>11619</v>
      </c>
      <c r="AC1414" s="3">
        <v>7.7</v>
      </c>
      <c r="AD1414" s="3" t="s">
        <v>11619</v>
      </c>
      <c r="AE1414" s="44" t="s">
        <v>12595</v>
      </c>
    </row>
    <row r="1415" customHeight="1" spans="1:31">
      <c r="A1415" s="26"/>
      <c r="B1415" s="27" t="s">
        <v>447</v>
      </c>
      <c r="C1415" s="28" t="s">
        <v>12960</v>
      </c>
      <c r="D1415" s="27" t="s">
        <v>447</v>
      </c>
      <c r="E1415" s="28" cm="1">
        <f ca="1" t="array" ref="E1415">SUMPRODUCT(--ISNUMBER(SEARCH(MID(C1415,ROW(INDIRECT("1:"&amp;LEN(C1415))),1),全球排名!D1413)))</f>
        <v>15</v>
      </c>
      <c r="F1415" s="29" t="s">
        <v>12205</v>
      </c>
      <c r="G1415" s="29" t="s">
        <v>657</v>
      </c>
      <c r="H1415" s="30" t="s">
        <v>11567</v>
      </c>
      <c r="I1415" s="30" t="s">
        <v>11587</v>
      </c>
      <c r="J1415" s="30" t="s">
        <v>7220</v>
      </c>
      <c r="K1415" s="30">
        <v>4</v>
      </c>
      <c r="L1415" s="30" t="s">
        <v>11569</v>
      </c>
      <c r="M1415" s="38">
        <v>8</v>
      </c>
      <c r="N1415" s="3" t="s">
        <v>11949</v>
      </c>
      <c r="O1415" s="38">
        <v>5</v>
      </c>
      <c r="P1415" s="3" t="s">
        <v>11949</v>
      </c>
      <c r="Q1415" s="38">
        <v>8.4</v>
      </c>
      <c r="R1415" s="3" t="s">
        <v>11619</v>
      </c>
      <c r="S1415" s="38">
        <v>1.4</v>
      </c>
      <c r="T1415" s="3" t="s">
        <v>11619</v>
      </c>
      <c r="U1415" s="38">
        <v>5.3</v>
      </c>
      <c r="V1415" s="3" t="s">
        <v>11619</v>
      </c>
      <c r="W1415" s="38">
        <v>2.1</v>
      </c>
      <c r="X1415" s="3" t="s">
        <v>11619</v>
      </c>
      <c r="Y1415" s="38">
        <v>1</v>
      </c>
      <c r="Z1415" s="3" t="s">
        <v>11619</v>
      </c>
      <c r="AA1415" s="3">
        <v>12.4</v>
      </c>
      <c r="AB1415" s="3" t="s">
        <v>11619</v>
      </c>
      <c r="AC1415" s="3">
        <v>1</v>
      </c>
      <c r="AD1415" s="3" t="s">
        <v>11619</v>
      </c>
      <c r="AE1415" s="44" t="s">
        <v>12595</v>
      </c>
    </row>
    <row r="1416" customHeight="1" spans="1:31">
      <c r="A1416" s="26" t="s">
        <v>447</v>
      </c>
      <c r="B1416" s="27" t="s">
        <v>466</v>
      </c>
      <c r="C1416" s="28" t="s">
        <v>12961</v>
      </c>
      <c r="D1416" s="27" t="s">
        <v>466</v>
      </c>
      <c r="E1416" s="28" cm="1">
        <f ca="1" t="array" ref="E1416">SUMPRODUCT(--ISNUMBER(SEARCH(MID(C1416,ROW(INDIRECT("1:"&amp;LEN(C1416))),1),全球排名!D1414)))</f>
        <v>16</v>
      </c>
      <c r="F1416" s="29" t="s">
        <v>12370</v>
      </c>
      <c r="G1416" s="29" t="s">
        <v>464</v>
      </c>
      <c r="H1416" s="30" t="s">
        <v>11592</v>
      </c>
      <c r="I1416" s="30" t="s">
        <v>11572</v>
      </c>
      <c r="J1416" s="30" t="s">
        <v>7220</v>
      </c>
      <c r="K1416" s="30">
        <v>3</v>
      </c>
      <c r="L1416" s="30" t="s">
        <v>11573</v>
      </c>
      <c r="M1416" s="38">
        <v>5.2</v>
      </c>
      <c r="N1416" s="3" t="s">
        <v>11949</v>
      </c>
      <c r="O1416" s="38">
        <v>3.8</v>
      </c>
      <c r="P1416" s="3" t="s">
        <v>11949</v>
      </c>
      <c r="Q1416" s="38">
        <v>3.4</v>
      </c>
      <c r="R1416" s="3" t="s">
        <v>11619</v>
      </c>
      <c r="S1416" s="38">
        <v>2.8</v>
      </c>
      <c r="T1416" s="3" t="s">
        <v>11619</v>
      </c>
      <c r="U1416" s="38">
        <v>1.2</v>
      </c>
      <c r="V1416" s="3" t="s">
        <v>11619</v>
      </c>
      <c r="W1416" s="38">
        <v>1.1</v>
      </c>
      <c r="X1416" s="3" t="s">
        <v>11619</v>
      </c>
      <c r="Y1416" s="38">
        <v>1.9</v>
      </c>
      <c r="Z1416" s="3" t="s">
        <v>11619</v>
      </c>
      <c r="AA1416" s="3">
        <v>7.5</v>
      </c>
      <c r="AB1416" s="3" t="s">
        <v>11619</v>
      </c>
      <c r="AC1416" s="3">
        <v>1</v>
      </c>
      <c r="AD1416" s="3" t="s">
        <v>11619</v>
      </c>
      <c r="AE1416" s="44" t="s">
        <v>12595</v>
      </c>
    </row>
    <row r="1417" customHeight="1" spans="1:31">
      <c r="A1417" s="26" t="s">
        <v>447</v>
      </c>
      <c r="B1417" s="27" t="s">
        <v>466</v>
      </c>
      <c r="C1417" s="28" t="s">
        <v>648</v>
      </c>
      <c r="D1417" s="27" t="s">
        <v>466</v>
      </c>
      <c r="E1417" s="28" cm="1">
        <f ca="1" t="array" ref="E1417">SUMPRODUCT(--ISNUMBER(SEARCH(MID(C1417,ROW(INDIRECT("1:"&amp;LEN(C1417))),1),全球排名!D1415)))</f>
        <v>18</v>
      </c>
      <c r="F1417" s="29" t="s">
        <v>12525</v>
      </c>
      <c r="G1417" s="29" t="s">
        <v>647</v>
      </c>
      <c r="H1417" s="30" t="s">
        <v>11571</v>
      </c>
      <c r="I1417" s="30" t="s">
        <v>11572</v>
      </c>
      <c r="J1417" s="30" t="s">
        <v>7103</v>
      </c>
      <c r="K1417" s="30">
        <v>3</v>
      </c>
      <c r="L1417" s="30" t="s">
        <v>11573</v>
      </c>
      <c r="M1417" s="38">
        <v>5</v>
      </c>
      <c r="N1417" s="3" t="s">
        <v>11949</v>
      </c>
      <c r="O1417" s="38">
        <v>6.7</v>
      </c>
      <c r="P1417" s="3" t="s">
        <v>11949</v>
      </c>
      <c r="Q1417" s="38">
        <v>4.3</v>
      </c>
      <c r="R1417" s="3" t="s">
        <v>11619</v>
      </c>
      <c r="S1417" s="38">
        <v>2.4</v>
      </c>
      <c r="T1417" s="3" t="s">
        <v>11619</v>
      </c>
      <c r="U1417" s="38">
        <v>3.8</v>
      </c>
      <c r="V1417" s="3" t="s">
        <v>11619</v>
      </c>
      <c r="W1417" s="38">
        <v>1.8</v>
      </c>
      <c r="X1417" s="3" t="s">
        <v>11619</v>
      </c>
      <c r="Y1417" s="38">
        <v>2</v>
      </c>
      <c r="Z1417" s="3" t="s">
        <v>11619</v>
      </c>
      <c r="AA1417" s="3">
        <v>7.6</v>
      </c>
      <c r="AB1417" s="3" t="s">
        <v>11619</v>
      </c>
      <c r="AC1417" s="3">
        <v>1</v>
      </c>
      <c r="AD1417" s="3" t="s">
        <v>11619</v>
      </c>
      <c r="AE1417" s="44" t="s">
        <v>12595</v>
      </c>
    </row>
    <row r="1418" customHeight="1" spans="1:31">
      <c r="A1418" s="26" t="s">
        <v>466</v>
      </c>
      <c r="B1418" s="27" t="s">
        <v>466</v>
      </c>
      <c r="C1418" s="28" t="s">
        <v>706</v>
      </c>
      <c r="D1418" s="27" t="s">
        <v>466</v>
      </c>
      <c r="E1418" s="28" cm="1">
        <f ca="1" t="array" ref="E1418">SUMPRODUCT(--ISNUMBER(SEARCH(MID(C1418,ROW(INDIRECT("1:"&amp;LEN(C1418))),1),全球排名!D1416)))</f>
        <v>15</v>
      </c>
      <c r="F1418" s="29" t="s">
        <v>12370</v>
      </c>
      <c r="G1418" s="29" t="s">
        <v>464</v>
      </c>
      <c r="H1418" s="30" t="s">
        <v>11592</v>
      </c>
      <c r="I1418" s="30" t="s">
        <v>7183</v>
      </c>
      <c r="J1418" s="30" t="s">
        <v>7220</v>
      </c>
      <c r="K1418" s="30">
        <v>4</v>
      </c>
      <c r="L1418" s="30" t="s">
        <v>11573</v>
      </c>
      <c r="M1418" s="38">
        <v>4.9</v>
      </c>
      <c r="N1418" s="3" t="s">
        <v>11949</v>
      </c>
      <c r="O1418" s="38">
        <v>2</v>
      </c>
      <c r="P1418" s="3" t="s">
        <v>11949</v>
      </c>
      <c r="Q1418" s="38">
        <v>2.8</v>
      </c>
      <c r="R1418" s="3" t="s">
        <v>11619</v>
      </c>
      <c r="S1418" s="38">
        <v>3.9</v>
      </c>
      <c r="T1418" s="3" t="s">
        <v>11619</v>
      </c>
      <c r="U1418" s="38">
        <v>2.7</v>
      </c>
      <c r="V1418" s="3" t="s">
        <v>11619</v>
      </c>
      <c r="W1418" s="38">
        <v>3.6</v>
      </c>
      <c r="X1418" s="3" t="s">
        <v>11619</v>
      </c>
      <c r="Y1418" s="38">
        <v>2.3</v>
      </c>
      <c r="Z1418" s="3" t="s">
        <v>11619</v>
      </c>
      <c r="AA1418" s="3">
        <v>9.4</v>
      </c>
      <c r="AB1418" s="3" t="s">
        <v>11619</v>
      </c>
      <c r="AC1418" s="3">
        <v>4.3</v>
      </c>
      <c r="AD1418" s="3" t="s">
        <v>11619</v>
      </c>
      <c r="AE1418" s="44" t="s">
        <v>12595</v>
      </c>
    </row>
    <row r="1419" customHeight="1" spans="1:31">
      <c r="A1419" s="26" t="s">
        <v>447</v>
      </c>
      <c r="B1419" s="27" t="s">
        <v>466</v>
      </c>
      <c r="C1419" s="28" t="s">
        <v>2902</v>
      </c>
      <c r="D1419" s="27" t="s">
        <v>466</v>
      </c>
      <c r="E1419" s="28" cm="1">
        <f ca="1" t="array" ref="E1419">SUMPRODUCT(--ISNUMBER(SEARCH(MID(C1419,ROW(INDIRECT("1:"&amp;LEN(C1419))),1),全球排名!D1417)))</f>
        <v>33</v>
      </c>
      <c r="F1419" s="29" t="s">
        <v>11566</v>
      </c>
      <c r="G1419" s="29" t="s">
        <v>40</v>
      </c>
      <c r="H1419" s="30" t="s">
        <v>11571</v>
      </c>
      <c r="I1419" s="30" t="s">
        <v>7183</v>
      </c>
      <c r="J1419" s="30" t="s">
        <v>7220</v>
      </c>
      <c r="K1419" s="30">
        <v>4</v>
      </c>
      <c r="L1419" s="30" t="s">
        <v>11573</v>
      </c>
      <c r="M1419" s="38">
        <v>5.4</v>
      </c>
      <c r="N1419" s="3" t="s">
        <v>11949</v>
      </c>
      <c r="O1419" s="38">
        <v>2.5</v>
      </c>
      <c r="P1419" s="3" t="s">
        <v>11949</v>
      </c>
      <c r="Q1419" s="38">
        <v>3.5</v>
      </c>
      <c r="R1419" s="3" t="s">
        <v>11619</v>
      </c>
      <c r="S1419" s="38">
        <v>3.2</v>
      </c>
      <c r="T1419" s="3" t="s">
        <v>11619</v>
      </c>
      <c r="U1419" s="38">
        <v>4</v>
      </c>
      <c r="V1419" s="3" t="s">
        <v>11619</v>
      </c>
      <c r="W1419" s="38">
        <v>5.6</v>
      </c>
      <c r="X1419" s="3" t="s">
        <v>11619</v>
      </c>
      <c r="Y1419" s="38">
        <v>1.1</v>
      </c>
      <c r="Z1419" s="3" t="s">
        <v>11619</v>
      </c>
      <c r="AA1419" s="3">
        <v>9.5</v>
      </c>
      <c r="AB1419" s="3" t="s">
        <v>11619</v>
      </c>
      <c r="AC1419" s="3" t="s">
        <v>10137</v>
      </c>
      <c r="AD1419" s="3" t="s">
        <v>10137</v>
      </c>
      <c r="AE1419" s="44" t="s">
        <v>12595</v>
      </c>
    </row>
    <row r="1420" customHeight="1" spans="1:31">
      <c r="A1420" s="26" t="s">
        <v>466</v>
      </c>
      <c r="B1420" s="27" t="s">
        <v>466</v>
      </c>
      <c r="C1420" s="28" t="s">
        <v>3737</v>
      </c>
      <c r="D1420" s="27" t="s">
        <v>466</v>
      </c>
      <c r="E1420" s="28" cm="1">
        <f ca="1" t="array" ref="E1420">SUMPRODUCT(--ISNUMBER(SEARCH(MID(C1420,ROW(INDIRECT("1:"&amp;LEN(C1420))),1),全球排名!D1418)))</f>
        <v>38</v>
      </c>
      <c r="F1420" s="29" t="s">
        <v>11566</v>
      </c>
      <c r="G1420" s="29" t="s">
        <v>40</v>
      </c>
      <c r="H1420" s="30" t="s">
        <v>11592</v>
      </c>
      <c r="I1420" s="30" t="s">
        <v>7183</v>
      </c>
      <c r="J1420" s="30" t="s">
        <v>11568</v>
      </c>
      <c r="K1420" s="30">
        <v>4</v>
      </c>
      <c r="L1420" s="30" t="s">
        <v>11573</v>
      </c>
      <c r="M1420" s="38">
        <v>4</v>
      </c>
      <c r="N1420" s="3" t="s">
        <v>11949</v>
      </c>
      <c r="O1420" s="38">
        <v>2.8</v>
      </c>
      <c r="P1420" s="3" t="s">
        <v>11949</v>
      </c>
      <c r="Q1420" s="38">
        <v>8.1</v>
      </c>
      <c r="R1420" s="3" t="s">
        <v>11619</v>
      </c>
      <c r="S1420" s="38" t="s">
        <v>10137</v>
      </c>
      <c r="T1420" s="3" t="s">
        <v>10137</v>
      </c>
      <c r="U1420" s="38" t="s">
        <v>10137</v>
      </c>
      <c r="V1420" s="3" t="s">
        <v>10137</v>
      </c>
      <c r="W1420" s="38" t="s">
        <v>10137</v>
      </c>
      <c r="X1420" s="3" t="s">
        <v>10137</v>
      </c>
      <c r="Y1420" s="38" t="s">
        <v>10137</v>
      </c>
      <c r="Z1420" s="3" t="s">
        <v>10137</v>
      </c>
      <c r="AA1420" s="3">
        <v>9.6</v>
      </c>
      <c r="AB1420" s="3" t="s">
        <v>11619</v>
      </c>
      <c r="AC1420" s="3" t="s">
        <v>10137</v>
      </c>
      <c r="AD1420" s="3" t="s">
        <v>10137</v>
      </c>
      <c r="AE1420" s="44" t="s">
        <v>12595</v>
      </c>
    </row>
    <row r="1421" customHeight="1" spans="1:31">
      <c r="A1421" s="26" t="s">
        <v>466</v>
      </c>
      <c r="B1421" s="27" t="s">
        <v>466</v>
      </c>
      <c r="C1421" s="28" t="s">
        <v>465</v>
      </c>
      <c r="D1421" s="27" t="s">
        <v>466</v>
      </c>
      <c r="E1421" s="28" cm="1">
        <f ca="1" t="array" ref="E1421">SUMPRODUCT(--ISNUMBER(SEARCH(MID(C1421,ROW(INDIRECT("1:"&amp;LEN(C1421))),1),全球排名!D1419)))</f>
        <v>18</v>
      </c>
      <c r="F1421" s="29" t="s">
        <v>12370</v>
      </c>
      <c r="G1421" s="29" t="s">
        <v>464</v>
      </c>
      <c r="H1421" s="30" t="s">
        <v>11592</v>
      </c>
      <c r="I1421" s="30" t="s">
        <v>11572</v>
      </c>
      <c r="J1421" s="30" t="s">
        <v>7220</v>
      </c>
      <c r="K1421" s="30">
        <v>4</v>
      </c>
      <c r="L1421" s="30" t="s">
        <v>11573</v>
      </c>
      <c r="M1421" s="38">
        <v>4.4</v>
      </c>
      <c r="N1421" s="3" t="s">
        <v>11949</v>
      </c>
      <c r="O1421" s="38">
        <v>2.8</v>
      </c>
      <c r="P1421" s="3" t="s">
        <v>11949</v>
      </c>
      <c r="Q1421" s="38">
        <v>4.5</v>
      </c>
      <c r="R1421" s="3" t="s">
        <v>11619</v>
      </c>
      <c r="S1421" s="38">
        <v>2.5</v>
      </c>
      <c r="T1421" s="3" t="s">
        <v>11619</v>
      </c>
      <c r="U1421" s="38">
        <v>2.1</v>
      </c>
      <c r="V1421" s="3" t="s">
        <v>11619</v>
      </c>
      <c r="W1421" s="38">
        <v>5</v>
      </c>
      <c r="X1421" s="3" t="s">
        <v>11619</v>
      </c>
      <c r="Y1421" s="38">
        <v>3.8</v>
      </c>
      <c r="Z1421" s="3" t="s">
        <v>11619</v>
      </c>
      <c r="AA1421" s="3">
        <v>6.9</v>
      </c>
      <c r="AB1421" s="3" t="s">
        <v>11619</v>
      </c>
      <c r="AC1421" s="3">
        <v>13.9</v>
      </c>
      <c r="AD1421" s="3" t="s">
        <v>12898</v>
      </c>
      <c r="AE1421" s="44" t="s">
        <v>12595</v>
      </c>
    </row>
    <row r="1422" customHeight="1" spans="1:31">
      <c r="A1422" s="26" t="s">
        <v>10137</v>
      </c>
      <c r="B1422" s="27" t="s">
        <v>466</v>
      </c>
      <c r="C1422" s="28" t="s">
        <v>6526</v>
      </c>
      <c r="D1422" s="27" t="s">
        <v>466</v>
      </c>
      <c r="E1422" s="28" cm="1">
        <f ca="1" t="array" ref="E1422">SUMPRODUCT(--ISNUMBER(SEARCH(MID(C1422,ROW(INDIRECT("1:"&amp;LEN(C1422))),1),全球排名!D1420)))</f>
        <v>25</v>
      </c>
      <c r="F1422" s="29" t="s">
        <v>12683</v>
      </c>
      <c r="G1422" s="29" t="s">
        <v>488</v>
      </c>
      <c r="H1422" s="30" t="s">
        <v>10137</v>
      </c>
      <c r="I1422" s="30" t="s">
        <v>11587</v>
      </c>
      <c r="J1422" s="30" t="s">
        <v>10137</v>
      </c>
      <c r="K1422" s="30">
        <v>5</v>
      </c>
      <c r="L1422" s="30" t="s">
        <v>11573</v>
      </c>
      <c r="M1422" s="38">
        <v>6.3</v>
      </c>
      <c r="N1422" s="3" t="s">
        <v>11949</v>
      </c>
      <c r="O1422" s="38">
        <v>4.2</v>
      </c>
      <c r="P1422" s="3" t="s">
        <v>11949</v>
      </c>
      <c r="Q1422" s="38" t="s">
        <v>10137</v>
      </c>
      <c r="R1422" s="3" t="s">
        <v>10137</v>
      </c>
      <c r="S1422" s="38" t="s">
        <v>10137</v>
      </c>
      <c r="T1422" s="3" t="s">
        <v>10137</v>
      </c>
      <c r="U1422" s="38" t="s">
        <v>10137</v>
      </c>
      <c r="V1422" s="3" t="s">
        <v>10137</v>
      </c>
      <c r="W1422" s="38" t="s">
        <v>10137</v>
      </c>
      <c r="X1422" s="3" t="s">
        <v>10137</v>
      </c>
      <c r="Y1422" s="38">
        <v>1</v>
      </c>
      <c r="Z1422" s="3" t="s">
        <v>11619</v>
      </c>
      <c r="AA1422" s="3" t="s">
        <v>10137</v>
      </c>
      <c r="AB1422" s="3" t="s">
        <v>10137</v>
      </c>
      <c r="AC1422" s="3" t="s">
        <v>10137</v>
      </c>
      <c r="AD1422" s="3" t="s">
        <v>10137</v>
      </c>
      <c r="AE1422" s="44" t="s">
        <v>12595</v>
      </c>
    </row>
    <row r="1423" customHeight="1" spans="1:31">
      <c r="A1423" s="26" t="s">
        <v>10137</v>
      </c>
      <c r="B1423" s="27" t="s">
        <v>466</v>
      </c>
      <c r="C1423" s="28" t="s">
        <v>12962</v>
      </c>
      <c r="D1423" s="27" t="s">
        <v>466</v>
      </c>
      <c r="E1423" s="28" cm="1">
        <f ca="1" t="array" ref="E1423">SUMPRODUCT(--ISNUMBER(SEARCH(MID(C1423,ROW(INDIRECT("1:"&amp;LEN(C1423))),1),全球排名!D1421)))</f>
        <v>33</v>
      </c>
      <c r="F1423" s="29" t="s">
        <v>7021</v>
      </c>
      <c r="G1423" s="29" t="s">
        <v>642</v>
      </c>
      <c r="H1423" s="30" t="s">
        <v>10137</v>
      </c>
      <c r="I1423" s="30" t="s">
        <v>7183</v>
      </c>
      <c r="J1423" s="30" t="s">
        <v>10137</v>
      </c>
      <c r="K1423" s="30">
        <v>3</v>
      </c>
      <c r="L1423" s="30" t="s">
        <v>11573</v>
      </c>
      <c r="M1423" s="38">
        <v>3.3</v>
      </c>
      <c r="N1423" s="3" t="s">
        <v>11949</v>
      </c>
      <c r="O1423" s="38">
        <v>2.6</v>
      </c>
      <c r="P1423" s="3" t="s">
        <v>11949</v>
      </c>
      <c r="Q1423" s="38" t="s">
        <v>10137</v>
      </c>
      <c r="R1423" s="3" t="s">
        <v>10137</v>
      </c>
      <c r="S1423" s="38" t="s">
        <v>10137</v>
      </c>
      <c r="T1423" s="3" t="s">
        <v>10137</v>
      </c>
      <c r="U1423" s="38" t="s">
        <v>10137</v>
      </c>
      <c r="V1423" s="3" t="s">
        <v>10137</v>
      </c>
      <c r="W1423" s="38" t="s">
        <v>10137</v>
      </c>
      <c r="X1423" s="3" t="s">
        <v>10137</v>
      </c>
      <c r="Y1423" s="38">
        <v>1</v>
      </c>
      <c r="Z1423" s="3" t="s">
        <v>11619</v>
      </c>
      <c r="AA1423" s="3" t="s">
        <v>10137</v>
      </c>
      <c r="AB1423" s="3" t="s">
        <v>10137</v>
      </c>
      <c r="AC1423" s="3" t="s">
        <v>10137</v>
      </c>
      <c r="AD1423" s="3" t="s">
        <v>10137</v>
      </c>
      <c r="AE1423" s="44" t="s">
        <v>12595</v>
      </c>
    </row>
    <row r="1424" customHeight="1" spans="1:31">
      <c r="A1424" s="26" t="s">
        <v>447</v>
      </c>
      <c r="B1424" s="27" t="s">
        <v>466</v>
      </c>
      <c r="C1424" s="28" t="s">
        <v>12963</v>
      </c>
      <c r="D1424" s="27" t="s">
        <v>466</v>
      </c>
      <c r="E1424" s="28" cm="1">
        <f ca="1" t="array" ref="E1424">SUMPRODUCT(--ISNUMBER(SEARCH(MID(C1424,ROW(INDIRECT("1:"&amp;LEN(C1424))),1),全球排名!D1422)))</f>
        <v>22</v>
      </c>
      <c r="F1424" s="29" t="s">
        <v>11566</v>
      </c>
      <c r="G1424" s="29" t="s">
        <v>40</v>
      </c>
      <c r="H1424" s="30" t="s">
        <v>11567</v>
      </c>
      <c r="I1424" s="30" t="s">
        <v>7183</v>
      </c>
      <c r="J1424" s="30" t="s">
        <v>7220</v>
      </c>
      <c r="K1424" s="30">
        <v>3</v>
      </c>
      <c r="L1424" s="30" t="s">
        <v>11573</v>
      </c>
      <c r="M1424" s="38">
        <v>3.8</v>
      </c>
      <c r="N1424" s="3" t="s">
        <v>11949</v>
      </c>
      <c r="O1424" s="38">
        <v>2.2</v>
      </c>
      <c r="P1424" s="3" t="s">
        <v>11949</v>
      </c>
      <c r="Q1424" s="38">
        <v>8.9</v>
      </c>
      <c r="R1424" s="3" t="s">
        <v>11619</v>
      </c>
      <c r="S1424" s="38">
        <v>4.6</v>
      </c>
      <c r="T1424" s="3" t="s">
        <v>11619</v>
      </c>
      <c r="U1424" s="38">
        <v>2.3</v>
      </c>
      <c r="V1424" s="3" t="s">
        <v>11619</v>
      </c>
      <c r="W1424" s="38">
        <v>1.6</v>
      </c>
      <c r="X1424" s="3" t="s">
        <v>11619</v>
      </c>
      <c r="Y1424" s="38">
        <v>1</v>
      </c>
      <c r="Z1424" s="3" t="s">
        <v>11619</v>
      </c>
      <c r="AA1424" s="3">
        <v>7.9</v>
      </c>
      <c r="AB1424" s="3" t="s">
        <v>11619</v>
      </c>
      <c r="AC1424" s="3" t="s">
        <v>10137</v>
      </c>
      <c r="AD1424" s="3" t="s">
        <v>10137</v>
      </c>
      <c r="AE1424" s="44" t="s">
        <v>12595</v>
      </c>
    </row>
    <row r="1425" customHeight="1" spans="1:31">
      <c r="A1425" s="26" t="s">
        <v>447</v>
      </c>
      <c r="B1425" s="27" t="s">
        <v>466</v>
      </c>
      <c r="C1425" s="28" t="s">
        <v>3760</v>
      </c>
      <c r="D1425" s="27" t="s">
        <v>466</v>
      </c>
      <c r="E1425" s="28" cm="1">
        <f ca="1" t="array" ref="E1425">SUMPRODUCT(--ISNUMBER(SEARCH(MID(C1425,ROW(INDIRECT("1:"&amp;LEN(C1425))),1),全球排名!D1423)))</f>
        <v>21</v>
      </c>
      <c r="F1425" s="29" t="s">
        <v>11566</v>
      </c>
      <c r="G1425" s="29" t="s">
        <v>40</v>
      </c>
      <c r="H1425" s="30" t="s">
        <v>11571</v>
      </c>
      <c r="I1425" s="30" t="s">
        <v>7183</v>
      </c>
      <c r="J1425" s="30" t="s">
        <v>7220</v>
      </c>
      <c r="K1425" s="30">
        <v>5</v>
      </c>
      <c r="L1425" s="30" t="s">
        <v>10137</v>
      </c>
      <c r="M1425" s="38">
        <v>3.7</v>
      </c>
      <c r="N1425" s="3" t="s">
        <v>11949</v>
      </c>
      <c r="O1425" s="38">
        <v>3.5</v>
      </c>
      <c r="P1425" s="3" t="s">
        <v>11949</v>
      </c>
      <c r="Q1425" s="38">
        <v>5.9</v>
      </c>
      <c r="R1425" s="3" t="s">
        <v>11619</v>
      </c>
      <c r="S1425" s="38">
        <v>5.2</v>
      </c>
      <c r="T1425" s="3" t="s">
        <v>11619</v>
      </c>
      <c r="U1425" s="38">
        <v>4.9</v>
      </c>
      <c r="V1425" s="3" t="s">
        <v>11619</v>
      </c>
      <c r="W1425" s="38">
        <v>2.5</v>
      </c>
      <c r="X1425" s="3" t="s">
        <v>11619</v>
      </c>
      <c r="Y1425" s="38">
        <v>1.1</v>
      </c>
      <c r="Z1425" s="3" t="s">
        <v>11619</v>
      </c>
      <c r="AA1425" s="3">
        <v>10.9</v>
      </c>
      <c r="AB1425" s="3" t="s">
        <v>11619</v>
      </c>
      <c r="AC1425" s="3" t="s">
        <v>10137</v>
      </c>
      <c r="AD1425" s="3" t="s">
        <v>10137</v>
      </c>
      <c r="AE1425" s="44" t="s">
        <v>12595</v>
      </c>
    </row>
    <row r="1426" customHeight="1" spans="1:31">
      <c r="A1426" s="26" t="s">
        <v>10137</v>
      </c>
      <c r="B1426" s="27" t="s">
        <v>466</v>
      </c>
      <c r="C1426" s="28" t="s">
        <v>12964</v>
      </c>
      <c r="D1426" s="27" t="s">
        <v>466</v>
      </c>
      <c r="E1426" s="28" cm="1">
        <f ca="1" t="array" ref="E1426">SUMPRODUCT(--ISNUMBER(SEARCH(MID(C1426,ROW(INDIRECT("1:"&amp;LEN(C1426))),1),全球排名!D1424)))</f>
        <v>27</v>
      </c>
      <c r="F1426" s="29" t="s">
        <v>7021</v>
      </c>
      <c r="G1426" s="29" t="s">
        <v>642</v>
      </c>
      <c r="H1426" s="30" t="s">
        <v>10137</v>
      </c>
      <c r="I1426" s="30" t="s">
        <v>11587</v>
      </c>
      <c r="J1426" s="30" t="s">
        <v>10137</v>
      </c>
      <c r="K1426" s="30">
        <v>4</v>
      </c>
      <c r="L1426" s="30" t="s">
        <v>10137</v>
      </c>
      <c r="M1426" s="38">
        <v>7.5</v>
      </c>
      <c r="N1426" s="3" t="s">
        <v>11949</v>
      </c>
      <c r="O1426" s="38">
        <v>3.4</v>
      </c>
      <c r="P1426" s="3" t="s">
        <v>11949</v>
      </c>
      <c r="Q1426" s="38" t="s">
        <v>10137</v>
      </c>
      <c r="R1426" s="3" t="s">
        <v>10137</v>
      </c>
      <c r="S1426" s="38" t="s">
        <v>10137</v>
      </c>
      <c r="T1426" s="3" t="s">
        <v>10137</v>
      </c>
      <c r="U1426" s="38" t="s">
        <v>10137</v>
      </c>
      <c r="V1426" s="3" t="s">
        <v>10137</v>
      </c>
      <c r="W1426" s="38" t="s">
        <v>10137</v>
      </c>
      <c r="X1426" s="3" t="s">
        <v>10137</v>
      </c>
      <c r="Y1426" s="38">
        <v>1.9</v>
      </c>
      <c r="Z1426" s="3" t="s">
        <v>11619</v>
      </c>
      <c r="AA1426" s="3" t="s">
        <v>10137</v>
      </c>
      <c r="AB1426" s="3" t="s">
        <v>10137</v>
      </c>
      <c r="AC1426" s="3" t="s">
        <v>10137</v>
      </c>
      <c r="AD1426" s="3" t="s">
        <v>10137</v>
      </c>
      <c r="AE1426" s="44" t="s">
        <v>12595</v>
      </c>
    </row>
    <row r="1427" customHeight="1" spans="1:31">
      <c r="A1427" s="26" t="s">
        <v>10137</v>
      </c>
      <c r="B1427" s="27" t="s">
        <v>466</v>
      </c>
      <c r="C1427" s="28" t="s">
        <v>12965</v>
      </c>
      <c r="D1427" s="27" t="s">
        <v>466</v>
      </c>
      <c r="E1427" s="28" cm="1">
        <f ca="1" t="array" ref="E1427">SUMPRODUCT(--ISNUMBER(SEARCH(MID(C1427,ROW(INDIRECT("1:"&amp;LEN(C1427))),1),全球排名!D1425)))</f>
        <v>62</v>
      </c>
      <c r="F1427" s="29" t="s">
        <v>12637</v>
      </c>
      <c r="G1427" s="29" t="s">
        <v>1867</v>
      </c>
      <c r="H1427" s="30" t="s">
        <v>10137</v>
      </c>
      <c r="I1427" s="30" t="s">
        <v>7183</v>
      </c>
      <c r="J1427" s="30" t="s">
        <v>10137</v>
      </c>
      <c r="K1427" s="30">
        <v>3</v>
      </c>
      <c r="L1427" s="30" t="s">
        <v>10137</v>
      </c>
      <c r="M1427" s="38">
        <v>5.9</v>
      </c>
      <c r="N1427" s="3" t="s">
        <v>11949</v>
      </c>
      <c r="O1427" s="38">
        <v>3.6</v>
      </c>
      <c r="P1427" s="3" t="s">
        <v>11949</v>
      </c>
      <c r="Q1427" s="38" t="s">
        <v>10137</v>
      </c>
      <c r="R1427" s="3" t="s">
        <v>10137</v>
      </c>
      <c r="S1427" s="38" t="s">
        <v>10137</v>
      </c>
      <c r="T1427" s="3" t="s">
        <v>10137</v>
      </c>
      <c r="U1427" s="38" t="s">
        <v>10137</v>
      </c>
      <c r="V1427" s="3" t="s">
        <v>10137</v>
      </c>
      <c r="W1427" s="38" t="s">
        <v>10137</v>
      </c>
      <c r="X1427" s="3" t="s">
        <v>10137</v>
      </c>
      <c r="Y1427" s="38">
        <v>1</v>
      </c>
      <c r="Z1427" s="3" t="s">
        <v>11619</v>
      </c>
      <c r="AA1427" s="3" t="s">
        <v>10137</v>
      </c>
      <c r="AB1427" s="3" t="s">
        <v>10137</v>
      </c>
      <c r="AC1427" s="3" t="s">
        <v>10137</v>
      </c>
      <c r="AD1427" s="3" t="s">
        <v>10137</v>
      </c>
      <c r="AE1427" s="44" t="s">
        <v>12595</v>
      </c>
    </row>
    <row r="1428" customHeight="1" spans="1:31">
      <c r="A1428" s="26" t="s">
        <v>447</v>
      </c>
      <c r="B1428" s="27" t="s">
        <v>466</v>
      </c>
      <c r="C1428" s="28" t="s">
        <v>10873</v>
      </c>
      <c r="D1428" s="27" t="s">
        <v>466</v>
      </c>
      <c r="E1428" s="28" cm="1">
        <f ca="1" t="array" ref="E1428">SUMPRODUCT(--ISNUMBER(SEARCH(MID(C1428,ROW(INDIRECT("1:"&amp;LEN(C1428))),1),全球排名!D1426)))</f>
        <v>22</v>
      </c>
      <c r="F1428" s="29" t="s">
        <v>11863</v>
      </c>
      <c r="G1428" s="29" t="s">
        <v>373</v>
      </c>
      <c r="H1428" s="30" t="s">
        <v>11571</v>
      </c>
      <c r="I1428" s="30" t="s">
        <v>7183</v>
      </c>
      <c r="J1428" s="30" t="s">
        <v>7220</v>
      </c>
      <c r="K1428" s="30">
        <v>5</v>
      </c>
      <c r="L1428" s="30" t="s">
        <v>11573</v>
      </c>
      <c r="M1428" s="38">
        <v>3.6</v>
      </c>
      <c r="N1428" s="3" t="s">
        <v>11949</v>
      </c>
      <c r="O1428" s="38">
        <v>1.6</v>
      </c>
      <c r="P1428" s="3" t="s">
        <v>11949</v>
      </c>
      <c r="Q1428" s="38">
        <v>17.6</v>
      </c>
      <c r="R1428" s="3" t="s">
        <v>11619</v>
      </c>
      <c r="S1428" s="38">
        <v>1.4</v>
      </c>
      <c r="T1428" s="3" t="s">
        <v>11619</v>
      </c>
      <c r="U1428" s="38">
        <v>1.9</v>
      </c>
      <c r="V1428" s="3" t="s">
        <v>11619</v>
      </c>
      <c r="W1428" s="38">
        <v>3.8</v>
      </c>
      <c r="X1428" s="3" t="s">
        <v>11619</v>
      </c>
      <c r="Y1428" s="38">
        <v>1.1</v>
      </c>
      <c r="Z1428" s="3" t="s">
        <v>11619</v>
      </c>
      <c r="AA1428" s="3">
        <v>8.7</v>
      </c>
      <c r="AB1428" s="3" t="s">
        <v>11619</v>
      </c>
      <c r="AC1428" s="3">
        <v>1.5</v>
      </c>
      <c r="AD1428" s="3" t="s">
        <v>11619</v>
      </c>
      <c r="AE1428" s="44" t="s">
        <v>12595</v>
      </c>
    </row>
    <row r="1429" customHeight="1" spans="1:31">
      <c r="A1429" s="26" t="s">
        <v>10137</v>
      </c>
      <c r="B1429" s="27" t="s">
        <v>466</v>
      </c>
      <c r="C1429" s="28" t="s">
        <v>11230</v>
      </c>
      <c r="D1429" s="27" t="s">
        <v>466</v>
      </c>
      <c r="E1429" s="28" cm="1">
        <f ca="1" t="array" ref="E1429">SUMPRODUCT(--ISNUMBER(SEARCH(MID(C1429,ROW(INDIRECT("1:"&amp;LEN(C1429))),1),全球排名!D1427)))</f>
        <v>14</v>
      </c>
      <c r="F1429" s="29" t="s">
        <v>12637</v>
      </c>
      <c r="G1429" s="29" t="s">
        <v>1867</v>
      </c>
      <c r="H1429" s="30" t="s">
        <v>10137</v>
      </c>
      <c r="I1429" s="30" t="s">
        <v>11720</v>
      </c>
      <c r="J1429" s="30" t="s">
        <v>10137</v>
      </c>
      <c r="K1429" s="30">
        <v>3</v>
      </c>
      <c r="L1429" s="30" t="s">
        <v>10137</v>
      </c>
      <c r="M1429" s="38">
        <v>5.9</v>
      </c>
      <c r="N1429" s="3" t="s">
        <v>11949</v>
      </c>
      <c r="O1429" s="38">
        <v>5.3</v>
      </c>
      <c r="P1429" s="3" t="s">
        <v>11949</v>
      </c>
      <c r="Q1429" s="38" t="s">
        <v>10137</v>
      </c>
      <c r="R1429" s="3" t="s">
        <v>10137</v>
      </c>
      <c r="S1429" s="38" t="s">
        <v>10137</v>
      </c>
      <c r="T1429" s="3" t="s">
        <v>10137</v>
      </c>
      <c r="U1429" s="38" t="s">
        <v>10137</v>
      </c>
      <c r="V1429" s="3" t="s">
        <v>10137</v>
      </c>
      <c r="W1429" s="38" t="s">
        <v>10137</v>
      </c>
      <c r="X1429" s="3" t="s">
        <v>10137</v>
      </c>
      <c r="Y1429" s="38">
        <v>1</v>
      </c>
      <c r="Z1429" s="3" t="s">
        <v>11619</v>
      </c>
      <c r="AA1429" s="3" t="s">
        <v>10137</v>
      </c>
      <c r="AB1429" s="3" t="s">
        <v>10137</v>
      </c>
      <c r="AC1429" s="3" t="s">
        <v>10137</v>
      </c>
      <c r="AD1429" s="3" t="s">
        <v>10137</v>
      </c>
      <c r="AE1429" s="44" t="s">
        <v>12595</v>
      </c>
    </row>
    <row r="1430" customHeight="1" spans="1:31">
      <c r="A1430" s="26" t="s">
        <v>10137</v>
      </c>
      <c r="B1430" s="27" t="s">
        <v>466</v>
      </c>
      <c r="C1430" s="28" t="s">
        <v>10595</v>
      </c>
      <c r="D1430" s="27" t="s">
        <v>466</v>
      </c>
      <c r="E1430" s="28" cm="1">
        <f ca="1" t="array" ref="E1430">SUMPRODUCT(--ISNUMBER(SEARCH(MID(C1430,ROW(INDIRECT("1:"&amp;LEN(C1430))),1),全球排名!D1428)))</f>
        <v>38</v>
      </c>
      <c r="F1430" s="29" t="s">
        <v>12761</v>
      </c>
      <c r="G1430" s="29" t="s">
        <v>1830</v>
      </c>
      <c r="H1430" s="30" t="s">
        <v>10137</v>
      </c>
      <c r="I1430" s="30" t="s">
        <v>7183</v>
      </c>
      <c r="J1430" s="30" t="s">
        <v>10137</v>
      </c>
      <c r="K1430" s="30"/>
      <c r="L1430" s="30" t="s">
        <v>10137</v>
      </c>
      <c r="M1430" s="38">
        <v>5.9</v>
      </c>
      <c r="N1430" s="3" t="s">
        <v>11949</v>
      </c>
      <c r="O1430" s="38">
        <v>7.6</v>
      </c>
      <c r="P1430" s="3" t="s">
        <v>11949</v>
      </c>
      <c r="Q1430" s="38" t="s">
        <v>10137</v>
      </c>
      <c r="R1430" s="3" t="s">
        <v>10137</v>
      </c>
      <c r="S1430" s="38" t="s">
        <v>10137</v>
      </c>
      <c r="T1430" s="3" t="s">
        <v>10137</v>
      </c>
      <c r="U1430" s="38" t="s">
        <v>10137</v>
      </c>
      <c r="V1430" s="3" t="s">
        <v>10137</v>
      </c>
      <c r="W1430" s="38" t="s">
        <v>10137</v>
      </c>
      <c r="X1430" s="3" t="s">
        <v>10137</v>
      </c>
      <c r="Y1430" s="38">
        <v>10.8</v>
      </c>
      <c r="Z1430" s="3" t="s">
        <v>11603</v>
      </c>
      <c r="AA1430" s="3" t="s">
        <v>10137</v>
      </c>
      <c r="AB1430" s="3" t="s">
        <v>10137</v>
      </c>
      <c r="AC1430" s="3" t="s">
        <v>10137</v>
      </c>
      <c r="AD1430" s="3" t="s">
        <v>10137</v>
      </c>
      <c r="AE1430" s="44" t="s">
        <v>12595</v>
      </c>
    </row>
    <row r="1431" customHeight="1" spans="1:31">
      <c r="A1431" s="26" t="s">
        <v>447</v>
      </c>
      <c r="B1431" s="27" t="s">
        <v>466</v>
      </c>
      <c r="C1431" s="28" t="s">
        <v>6843</v>
      </c>
      <c r="D1431" s="27" t="s">
        <v>466</v>
      </c>
      <c r="E1431" s="28" cm="1">
        <f ca="1" t="array" ref="E1431">SUMPRODUCT(--ISNUMBER(SEARCH(MID(C1431,ROW(INDIRECT("1:"&amp;LEN(C1431))),1),全球排名!D1429)))</f>
        <v>38</v>
      </c>
      <c r="F1431" s="29" t="s">
        <v>11863</v>
      </c>
      <c r="G1431" s="29" t="s">
        <v>373</v>
      </c>
      <c r="H1431" s="30" t="s">
        <v>11571</v>
      </c>
      <c r="I1431" s="30" t="s">
        <v>11587</v>
      </c>
      <c r="J1431" s="30" t="s">
        <v>11568</v>
      </c>
      <c r="K1431" s="30">
        <v>4</v>
      </c>
      <c r="L1431" s="30" t="s">
        <v>11573</v>
      </c>
      <c r="M1431" s="38">
        <v>5.2</v>
      </c>
      <c r="N1431" s="3" t="s">
        <v>11949</v>
      </c>
      <c r="O1431" s="38">
        <v>4.9</v>
      </c>
      <c r="P1431" s="3" t="s">
        <v>11949</v>
      </c>
      <c r="Q1431" s="38">
        <v>7.5</v>
      </c>
      <c r="R1431" s="3" t="s">
        <v>11619</v>
      </c>
      <c r="S1431" s="38">
        <v>1.4</v>
      </c>
      <c r="T1431" s="3" t="s">
        <v>11619</v>
      </c>
      <c r="U1431" s="38">
        <v>1.3</v>
      </c>
      <c r="V1431" s="3" t="s">
        <v>11619</v>
      </c>
      <c r="W1431" s="38">
        <v>3.4</v>
      </c>
      <c r="X1431" s="3" t="s">
        <v>11619</v>
      </c>
      <c r="Y1431" s="38">
        <v>1</v>
      </c>
      <c r="Z1431" s="3" t="s">
        <v>11619</v>
      </c>
      <c r="AA1431" s="3">
        <v>7.3</v>
      </c>
      <c r="AB1431" s="3" t="s">
        <v>11619</v>
      </c>
      <c r="AC1431" s="3">
        <v>1</v>
      </c>
      <c r="AD1431" s="3" t="s">
        <v>11619</v>
      </c>
      <c r="AE1431" s="44" t="s">
        <v>12595</v>
      </c>
    </row>
    <row r="1432" customHeight="1" spans="1:31">
      <c r="A1432" s="26" t="s">
        <v>447</v>
      </c>
      <c r="B1432" s="27" t="s">
        <v>466</v>
      </c>
      <c r="C1432" s="28" t="s">
        <v>12966</v>
      </c>
      <c r="D1432" s="27" t="s">
        <v>466</v>
      </c>
      <c r="E1432" s="28" cm="1">
        <f ca="1" t="array" ref="E1432">SUMPRODUCT(--ISNUMBER(SEARCH(MID(C1432,ROW(INDIRECT("1:"&amp;LEN(C1432))),1),全球排名!D1430)))</f>
        <v>20</v>
      </c>
      <c r="F1432" s="29" t="s">
        <v>11863</v>
      </c>
      <c r="G1432" s="29" t="s">
        <v>373</v>
      </c>
      <c r="H1432" s="30" t="s">
        <v>11571</v>
      </c>
      <c r="I1432" s="30" t="s">
        <v>11587</v>
      </c>
      <c r="J1432" s="30" t="s">
        <v>7103</v>
      </c>
      <c r="K1432" s="30">
        <v>3</v>
      </c>
      <c r="L1432" s="30" t="s">
        <v>11573</v>
      </c>
      <c r="M1432" s="38">
        <v>6.1</v>
      </c>
      <c r="N1432" s="3" t="s">
        <v>11949</v>
      </c>
      <c r="O1432" s="38">
        <v>1.6</v>
      </c>
      <c r="P1432" s="3" t="s">
        <v>11949</v>
      </c>
      <c r="Q1432" s="38">
        <v>9.3</v>
      </c>
      <c r="R1432" s="3" t="s">
        <v>11619</v>
      </c>
      <c r="S1432" s="38">
        <v>1.1</v>
      </c>
      <c r="T1432" s="3" t="s">
        <v>11619</v>
      </c>
      <c r="U1432" s="38">
        <v>2.9</v>
      </c>
      <c r="V1432" s="3" t="s">
        <v>11619</v>
      </c>
      <c r="W1432" s="38">
        <v>3.6</v>
      </c>
      <c r="X1432" s="3" t="s">
        <v>11619</v>
      </c>
      <c r="Y1432" s="38">
        <v>1</v>
      </c>
      <c r="Z1432" s="3" t="s">
        <v>11619</v>
      </c>
      <c r="AA1432" s="3">
        <v>7.6</v>
      </c>
      <c r="AB1432" s="3" t="s">
        <v>11619</v>
      </c>
      <c r="AC1432" s="3">
        <v>1.2</v>
      </c>
      <c r="AD1432" s="3" t="s">
        <v>11619</v>
      </c>
      <c r="AE1432" s="44" t="s">
        <v>12595</v>
      </c>
    </row>
    <row r="1433" customHeight="1" spans="1:31">
      <c r="A1433" s="26" t="s">
        <v>10137</v>
      </c>
      <c r="B1433" s="27" t="s">
        <v>466</v>
      </c>
      <c r="C1433" s="28" t="s">
        <v>11303</v>
      </c>
      <c r="D1433" s="27" t="s">
        <v>466</v>
      </c>
      <c r="E1433" s="28" cm="1">
        <f ca="1" t="array" ref="E1433">SUMPRODUCT(--ISNUMBER(SEARCH(MID(C1433,ROW(INDIRECT("1:"&amp;LEN(C1433))),1),全球排名!D1431)))</f>
        <v>30</v>
      </c>
      <c r="F1433" s="29" t="s">
        <v>11663</v>
      </c>
      <c r="G1433" s="29" t="s">
        <v>106</v>
      </c>
      <c r="H1433" s="30" t="s">
        <v>10137</v>
      </c>
      <c r="I1433" s="30" t="s">
        <v>11587</v>
      </c>
      <c r="J1433" s="30" t="s">
        <v>10137</v>
      </c>
      <c r="K1433" s="30">
        <v>3</v>
      </c>
      <c r="L1433" s="30" t="s">
        <v>10137</v>
      </c>
      <c r="M1433" s="38">
        <v>5.6</v>
      </c>
      <c r="N1433" s="3" t="s">
        <v>11949</v>
      </c>
      <c r="O1433" s="38">
        <v>2.3</v>
      </c>
      <c r="P1433" s="3" t="s">
        <v>11949</v>
      </c>
      <c r="Q1433" s="38" t="s">
        <v>10137</v>
      </c>
      <c r="R1433" s="3" t="s">
        <v>10137</v>
      </c>
      <c r="S1433" s="38" t="s">
        <v>10137</v>
      </c>
      <c r="T1433" s="3" t="s">
        <v>10137</v>
      </c>
      <c r="U1433" s="38" t="s">
        <v>10137</v>
      </c>
      <c r="V1433" s="3" t="s">
        <v>10137</v>
      </c>
      <c r="W1433" s="38" t="s">
        <v>10137</v>
      </c>
      <c r="X1433" s="3" t="s">
        <v>10137</v>
      </c>
      <c r="Y1433" s="38">
        <v>1.5</v>
      </c>
      <c r="Z1433" s="3" t="s">
        <v>11619</v>
      </c>
      <c r="AA1433" s="3" t="s">
        <v>10137</v>
      </c>
      <c r="AB1433" s="3" t="s">
        <v>10137</v>
      </c>
      <c r="AC1433" s="3" t="s">
        <v>10137</v>
      </c>
      <c r="AD1433" s="3" t="s">
        <v>10137</v>
      </c>
      <c r="AE1433" s="44" t="s">
        <v>12595</v>
      </c>
    </row>
    <row r="1434" customHeight="1" spans="1:31">
      <c r="A1434" s="26" t="s">
        <v>447</v>
      </c>
      <c r="B1434" s="27" t="s">
        <v>466</v>
      </c>
      <c r="C1434" s="28" t="s">
        <v>12967</v>
      </c>
      <c r="D1434" s="27" t="s">
        <v>466</v>
      </c>
      <c r="E1434" s="28" cm="1">
        <f ca="1" t="array" ref="E1434">SUMPRODUCT(--ISNUMBER(SEARCH(MID(C1434,ROW(INDIRECT("1:"&amp;LEN(C1434))),1),全球排名!D1432)))</f>
        <v>30</v>
      </c>
      <c r="F1434" s="29" t="s">
        <v>11860</v>
      </c>
      <c r="G1434" s="29" t="s">
        <v>474</v>
      </c>
      <c r="H1434" s="30" t="s">
        <v>11567</v>
      </c>
      <c r="I1434" s="30" t="s">
        <v>7183</v>
      </c>
      <c r="J1434" s="30" t="s">
        <v>7103</v>
      </c>
      <c r="K1434" s="30">
        <v>4</v>
      </c>
      <c r="L1434" s="30" t="s">
        <v>12288</v>
      </c>
      <c r="M1434" s="38">
        <v>4.9</v>
      </c>
      <c r="N1434" s="3" t="s">
        <v>11949</v>
      </c>
      <c r="O1434" s="38">
        <v>3.3</v>
      </c>
      <c r="P1434" s="3" t="s">
        <v>11949</v>
      </c>
      <c r="Q1434" s="38">
        <v>6.4</v>
      </c>
      <c r="R1434" s="3" t="s">
        <v>11619</v>
      </c>
      <c r="S1434" s="38">
        <v>2</v>
      </c>
      <c r="T1434" s="3" t="s">
        <v>11619</v>
      </c>
      <c r="U1434" s="38">
        <v>2.4</v>
      </c>
      <c r="V1434" s="3" t="s">
        <v>11619</v>
      </c>
      <c r="W1434" s="38">
        <v>1.2</v>
      </c>
      <c r="X1434" s="3" t="s">
        <v>11619</v>
      </c>
      <c r="Y1434" s="38">
        <v>1</v>
      </c>
      <c r="Z1434" s="3" t="s">
        <v>11619</v>
      </c>
      <c r="AA1434" s="3">
        <v>9.6</v>
      </c>
      <c r="AB1434" s="3" t="s">
        <v>11619</v>
      </c>
      <c r="AC1434" s="3">
        <v>1</v>
      </c>
      <c r="AD1434" s="3" t="s">
        <v>11619</v>
      </c>
      <c r="AE1434" s="44" t="s">
        <v>12595</v>
      </c>
    </row>
    <row r="1435" customHeight="1" spans="1:31">
      <c r="A1435" s="26" t="s">
        <v>466</v>
      </c>
      <c r="B1435" s="27" t="s">
        <v>466</v>
      </c>
      <c r="C1435" s="28" t="s">
        <v>12968</v>
      </c>
      <c r="D1435" s="27" t="s">
        <v>466</v>
      </c>
      <c r="E1435" s="28" cm="1">
        <f ca="1" t="array" ref="E1435">SUMPRODUCT(--ISNUMBER(SEARCH(MID(C1435,ROW(INDIRECT("1:"&amp;LEN(C1435))),1),全球排名!D1433)))</f>
        <v>51</v>
      </c>
      <c r="F1435" s="29" t="s">
        <v>11860</v>
      </c>
      <c r="G1435" s="29" t="s">
        <v>474</v>
      </c>
      <c r="H1435" s="30" t="s">
        <v>11592</v>
      </c>
      <c r="I1435" s="30" t="s">
        <v>11587</v>
      </c>
      <c r="J1435" s="30" t="s">
        <v>7220</v>
      </c>
      <c r="K1435" s="30">
        <v>4</v>
      </c>
      <c r="L1435" s="30" t="s">
        <v>12288</v>
      </c>
      <c r="M1435" s="38">
        <v>5</v>
      </c>
      <c r="N1435" s="3" t="s">
        <v>11949</v>
      </c>
      <c r="O1435" s="38">
        <v>3.8</v>
      </c>
      <c r="P1435" s="3" t="s">
        <v>11949</v>
      </c>
      <c r="Q1435" s="38">
        <v>1.6</v>
      </c>
      <c r="R1435" s="3" t="s">
        <v>11619</v>
      </c>
      <c r="S1435" s="38">
        <v>1.5</v>
      </c>
      <c r="T1435" s="3" t="s">
        <v>11619</v>
      </c>
      <c r="U1435" s="38" t="s">
        <v>10137</v>
      </c>
      <c r="V1435" s="3" t="s">
        <v>10137</v>
      </c>
      <c r="W1435" s="38" t="s">
        <v>10137</v>
      </c>
      <c r="X1435" s="3" t="s">
        <v>10137</v>
      </c>
      <c r="Y1435" s="38">
        <v>1</v>
      </c>
      <c r="Z1435" s="3" t="s">
        <v>11619</v>
      </c>
      <c r="AA1435" s="3">
        <v>6.2</v>
      </c>
      <c r="AB1435" s="3" t="s">
        <v>11619</v>
      </c>
      <c r="AC1435" s="3">
        <v>1</v>
      </c>
      <c r="AD1435" s="3" t="s">
        <v>11619</v>
      </c>
      <c r="AE1435" s="44" t="s">
        <v>12595</v>
      </c>
    </row>
    <row r="1436" customHeight="1" spans="1:31">
      <c r="A1436" s="26" t="s">
        <v>447</v>
      </c>
      <c r="B1436" s="27" t="s">
        <v>466</v>
      </c>
      <c r="C1436" s="28" t="s">
        <v>1432</v>
      </c>
      <c r="D1436" s="27" t="s">
        <v>466</v>
      </c>
      <c r="E1436" s="28" cm="1">
        <f ca="1" t="array" ref="E1436">SUMPRODUCT(--ISNUMBER(SEARCH(MID(C1436,ROW(INDIRECT("1:"&amp;LEN(C1436))),1),全球排名!D1434)))</f>
        <v>31</v>
      </c>
      <c r="F1436" s="29" t="s">
        <v>11860</v>
      </c>
      <c r="G1436" s="29" t="s">
        <v>474</v>
      </c>
      <c r="H1436" s="30" t="s">
        <v>11567</v>
      </c>
      <c r="I1436" s="30" t="s">
        <v>11572</v>
      </c>
      <c r="J1436" s="30" t="s">
        <v>7220</v>
      </c>
      <c r="K1436" s="30">
        <v>4</v>
      </c>
      <c r="L1436" s="30" t="s">
        <v>11569</v>
      </c>
      <c r="M1436" s="38">
        <v>4.3</v>
      </c>
      <c r="N1436" s="3" t="s">
        <v>11949</v>
      </c>
      <c r="O1436" s="38">
        <v>2.7</v>
      </c>
      <c r="P1436" s="3" t="s">
        <v>11949</v>
      </c>
      <c r="Q1436" s="38">
        <v>6</v>
      </c>
      <c r="R1436" s="3" t="s">
        <v>11619</v>
      </c>
      <c r="S1436" s="38">
        <v>4.2</v>
      </c>
      <c r="T1436" s="3" t="s">
        <v>11619</v>
      </c>
      <c r="U1436" s="38">
        <v>1.9</v>
      </c>
      <c r="V1436" s="3" t="s">
        <v>11619</v>
      </c>
      <c r="W1436" s="38">
        <v>1.4</v>
      </c>
      <c r="X1436" s="3" t="s">
        <v>11619</v>
      </c>
      <c r="Y1436" s="38">
        <v>1.4</v>
      </c>
      <c r="Z1436" s="3" t="s">
        <v>11619</v>
      </c>
      <c r="AA1436" s="3">
        <v>5.6</v>
      </c>
      <c r="AB1436" s="3" t="s">
        <v>11619</v>
      </c>
      <c r="AC1436" s="3">
        <v>1</v>
      </c>
      <c r="AD1436" s="3" t="s">
        <v>11619</v>
      </c>
      <c r="AE1436" s="44" t="s">
        <v>12595</v>
      </c>
    </row>
    <row r="1437" customHeight="1" spans="1:31">
      <c r="A1437" s="26" t="s">
        <v>10137</v>
      </c>
      <c r="B1437" s="27" t="s">
        <v>466</v>
      </c>
      <c r="C1437" s="28" t="s">
        <v>12969</v>
      </c>
      <c r="D1437" s="27" t="s">
        <v>466</v>
      </c>
      <c r="E1437" s="28" cm="1">
        <f ca="1" t="array" ref="E1437">SUMPRODUCT(--ISNUMBER(SEARCH(MID(C1437,ROW(INDIRECT("1:"&amp;LEN(C1437))),1),全球排名!D1435)))</f>
        <v>16</v>
      </c>
      <c r="F1437" s="29" t="s">
        <v>12637</v>
      </c>
      <c r="G1437" s="29" t="s">
        <v>1867</v>
      </c>
      <c r="H1437" s="30" t="s">
        <v>10137</v>
      </c>
      <c r="I1437" s="30" t="s">
        <v>7183</v>
      </c>
      <c r="J1437" s="30" t="s">
        <v>10137</v>
      </c>
      <c r="K1437" s="30">
        <v>4</v>
      </c>
      <c r="L1437" s="30" t="s">
        <v>10137</v>
      </c>
      <c r="M1437" s="38">
        <v>9.2</v>
      </c>
      <c r="N1437" s="3" t="s">
        <v>11949</v>
      </c>
      <c r="O1437" s="38">
        <v>9.7</v>
      </c>
      <c r="P1437" s="3" t="s">
        <v>11949</v>
      </c>
      <c r="Q1437" s="38" t="s">
        <v>10137</v>
      </c>
      <c r="R1437" s="3" t="s">
        <v>10137</v>
      </c>
      <c r="S1437" s="38" t="s">
        <v>10137</v>
      </c>
      <c r="T1437" s="3" t="s">
        <v>10137</v>
      </c>
      <c r="U1437" s="38" t="s">
        <v>10137</v>
      </c>
      <c r="V1437" s="3" t="s">
        <v>10137</v>
      </c>
      <c r="W1437" s="38" t="s">
        <v>10137</v>
      </c>
      <c r="X1437" s="3" t="s">
        <v>10137</v>
      </c>
      <c r="Y1437" s="38">
        <v>1.1</v>
      </c>
      <c r="Z1437" s="3" t="s">
        <v>11619</v>
      </c>
      <c r="AA1437" s="3" t="s">
        <v>10137</v>
      </c>
      <c r="AB1437" s="3" t="s">
        <v>10137</v>
      </c>
      <c r="AC1437" s="3" t="s">
        <v>10137</v>
      </c>
      <c r="AD1437" s="3" t="s">
        <v>10137</v>
      </c>
      <c r="AE1437" s="44" t="s">
        <v>12595</v>
      </c>
    </row>
    <row r="1438" customHeight="1" spans="1:31">
      <c r="A1438" s="26" t="s">
        <v>466</v>
      </c>
      <c r="B1438" s="27" t="s">
        <v>466</v>
      </c>
      <c r="C1438" s="28" t="s">
        <v>1494</v>
      </c>
      <c r="D1438" s="27" t="s">
        <v>466</v>
      </c>
      <c r="E1438" s="28" cm="1">
        <f ca="1" t="array" ref="E1438">SUMPRODUCT(--ISNUMBER(SEARCH(MID(C1438,ROW(INDIRECT("1:"&amp;LEN(C1438))),1),全球排名!D1436)))</f>
        <v>17</v>
      </c>
      <c r="F1438" s="29" t="s">
        <v>12370</v>
      </c>
      <c r="G1438" s="29" t="s">
        <v>464</v>
      </c>
      <c r="H1438" s="30" t="s">
        <v>11592</v>
      </c>
      <c r="I1438" s="30" t="s">
        <v>11572</v>
      </c>
      <c r="J1438" s="30" t="s">
        <v>7103</v>
      </c>
      <c r="K1438" s="30">
        <v>3</v>
      </c>
      <c r="L1438" s="30" t="s">
        <v>11573</v>
      </c>
      <c r="M1438" s="38">
        <v>3.7</v>
      </c>
      <c r="N1438" s="3" t="s">
        <v>11949</v>
      </c>
      <c r="O1438" s="38">
        <v>3</v>
      </c>
      <c r="P1438" s="3" t="s">
        <v>11949</v>
      </c>
      <c r="Q1438" s="38">
        <v>2.8</v>
      </c>
      <c r="R1438" s="3" t="s">
        <v>11619</v>
      </c>
      <c r="S1438" s="38">
        <v>3.1</v>
      </c>
      <c r="T1438" s="3" t="s">
        <v>11619</v>
      </c>
      <c r="U1438" s="38">
        <v>1.7</v>
      </c>
      <c r="V1438" s="3" t="s">
        <v>11619</v>
      </c>
      <c r="W1438" s="38">
        <v>12.6</v>
      </c>
      <c r="X1438" s="3" t="s">
        <v>12547</v>
      </c>
      <c r="Y1438" s="38">
        <v>1.3</v>
      </c>
      <c r="Z1438" s="3" t="s">
        <v>11619</v>
      </c>
      <c r="AA1438" s="3">
        <v>7.5</v>
      </c>
      <c r="AB1438" s="3" t="s">
        <v>11619</v>
      </c>
      <c r="AC1438" s="3">
        <v>1</v>
      </c>
      <c r="AD1438" s="3" t="s">
        <v>11619</v>
      </c>
      <c r="AE1438" s="44" t="s">
        <v>12595</v>
      </c>
    </row>
    <row r="1439" customHeight="1" spans="1:31">
      <c r="A1439" s="26" t="s">
        <v>10137</v>
      </c>
      <c r="B1439" s="27" t="s">
        <v>466</v>
      </c>
      <c r="C1439" s="28" t="s">
        <v>12970</v>
      </c>
      <c r="D1439" s="27" t="s">
        <v>466</v>
      </c>
      <c r="E1439" s="28" cm="1">
        <f ca="1" t="array" ref="E1439">SUMPRODUCT(--ISNUMBER(SEARCH(MID(C1439,ROW(INDIRECT("1:"&amp;LEN(C1439))),1),全球排名!D1437)))</f>
        <v>41</v>
      </c>
      <c r="F1439" s="29" t="s">
        <v>12637</v>
      </c>
      <c r="G1439" s="29" t="s">
        <v>1867</v>
      </c>
      <c r="H1439" s="30" t="s">
        <v>10137</v>
      </c>
      <c r="I1439" s="30" t="s">
        <v>11587</v>
      </c>
      <c r="J1439" s="30" t="s">
        <v>10137</v>
      </c>
      <c r="K1439" s="30">
        <v>3</v>
      </c>
      <c r="L1439" s="30" t="s">
        <v>10137</v>
      </c>
      <c r="M1439" s="38">
        <v>6.8</v>
      </c>
      <c r="N1439" s="3" t="s">
        <v>11949</v>
      </c>
      <c r="O1439" s="38">
        <v>8.9</v>
      </c>
      <c r="P1439" s="3" t="s">
        <v>11949</v>
      </c>
      <c r="Q1439" s="38" t="s">
        <v>10137</v>
      </c>
      <c r="R1439" s="3" t="s">
        <v>10137</v>
      </c>
      <c r="S1439" s="38" t="s">
        <v>10137</v>
      </c>
      <c r="T1439" s="3" t="s">
        <v>10137</v>
      </c>
      <c r="U1439" s="38" t="s">
        <v>10137</v>
      </c>
      <c r="V1439" s="3" t="s">
        <v>10137</v>
      </c>
      <c r="W1439" s="38" t="s">
        <v>10137</v>
      </c>
      <c r="X1439" s="3" t="s">
        <v>10137</v>
      </c>
      <c r="Y1439" s="38">
        <v>1</v>
      </c>
      <c r="Z1439" s="3" t="s">
        <v>11619</v>
      </c>
      <c r="AA1439" s="3" t="s">
        <v>10137</v>
      </c>
      <c r="AB1439" s="3" t="s">
        <v>10137</v>
      </c>
      <c r="AC1439" s="3" t="s">
        <v>10137</v>
      </c>
      <c r="AD1439" s="3" t="s">
        <v>10137</v>
      </c>
      <c r="AE1439" s="44" t="s">
        <v>12595</v>
      </c>
    </row>
    <row r="1440" customHeight="1" spans="1:31">
      <c r="A1440" s="26" t="s">
        <v>447</v>
      </c>
      <c r="B1440" s="27" t="s">
        <v>466</v>
      </c>
      <c r="C1440" s="28" t="s">
        <v>12971</v>
      </c>
      <c r="D1440" s="27" t="s">
        <v>466</v>
      </c>
      <c r="E1440" s="28" cm="1">
        <f ca="1" t="array" ref="E1440">SUMPRODUCT(--ISNUMBER(SEARCH(MID(C1440,ROW(INDIRECT("1:"&amp;LEN(C1440))),1),全球排名!D1438)))</f>
        <v>21</v>
      </c>
      <c r="F1440" s="29" t="s">
        <v>11807</v>
      </c>
      <c r="G1440" s="29" t="s">
        <v>471</v>
      </c>
      <c r="H1440" s="30" t="s">
        <v>11571</v>
      </c>
      <c r="I1440" s="30" t="s">
        <v>11587</v>
      </c>
      <c r="J1440" s="30" t="s">
        <v>7103</v>
      </c>
      <c r="K1440" s="30">
        <v>4</v>
      </c>
      <c r="L1440" s="30" t="s">
        <v>12288</v>
      </c>
      <c r="M1440" s="38">
        <v>4.7</v>
      </c>
      <c r="N1440" s="3" t="s">
        <v>11949</v>
      </c>
      <c r="O1440" s="38">
        <v>6</v>
      </c>
      <c r="P1440" s="3" t="s">
        <v>11949</v>
      </c>
      <c r="Q1440" s="38">
        <v>4.3</v>
      </c>
      <c r="R1440" s="3" t="s">
        <v>11619</v>
      </c>
      <c r="S1440" s="38">
        <v>1.8</v>
      </c>
      <c r="T1440" s="3" t="s">
        <v>11619</v>
      </c>
      <c r="U1440" s="38">
        <v>4</v>
      </c>
      <c r="V1440" s="3" t="s">
        <v>11619</v>
      </c>
      <c r="W1440" s="38">
        <v>4</v>
      </c>
      <c r="X1440" s="3" t="s">
        <v>11619</v>
      </c>
      <c r="Y1440" s="38">
        <v>1</v>
      </c>
      <c r="Z1440" s="3" t="s">
        <v>11619</v>
      </c>
      <c r="AA1440" s="3">
        <v>8.3</v>
      </c>
      <c r="AB1440" s="3" t="s">
        <v>11619</v>
      </c>
      <c r="AC1440" s="3">
        <v>2.2</v>
      </c>
      <c r="AD1440" s="3" t="s">
        <v>11619</v>
      </c>
      <c r="AE1440" s="44" t="s">
        <v>12595</v>
      </c>
    </row>
    <row r="1441" customHeight="1" spans="1:31">
      <c r="A1441" s="26" t="s">
        <v>10137</v>
      </c>
      <c r="B1441" s="27" t="s">
        <v>466</v>
      </c>
      <c r="C1441" s="28" t="s">
        <v>12972</v>
      </c>
      <c r="D1441" s="27" t="s">
        <v>466</v>
      </c>
      <c r="E1441" s="28" cm="1">
        <f ca="1" t="array" ref="E1441">SUMPRODUCT(--ISNUMBER(SEARCH(MID(C1441,ROW(INDIRECT("1:"&amp;LEN(C1441))),1),全球排名!D1439)))</f>
        <v>24</v>
      </c>
      <c r="F1441" s="29" t="s">
        <v>12637</v>
      </c>
      <c r="G1441" s="29" t="s">
        <v>1867</v>
      </c>
      <c r="H1441" s="30" t="s">
        <v>10137</v>
      </c>
      <c r="I1441" s="30" t="s">
        <v>11587</v>
      </c>
      <c r="J1441" s="30" t="s">
        <v>10137</v>
      </c>
      <c r="K1441" s="30">
        <v>2</v>
      </c>
      <c r="L1441" s="30" t="s">
        <v>10137</v>
      </c>
      <c r="M1441" s="38">
        <v>10</v>
      </c>
      <c r="N1441" s="3" t="s">
        <v>11949</v>
      </c>
      <c r="O1441" s="38">
        <v>2.8</v>
      </c>
      <c r="P1441" s="3" t="s">
        <v>11949</v>
      </c>
      <c r="Q1441" s="38" t="s">
        <v>10137</v>
      </c>
      <c r="R1441" s="3" t="s">
        <v>10137</v>
      </c>
      <c r="S1441" s="38" t="s">
        <v>10137</v>
      </c>
      <c r="T1441" s="3" t="s">
        <v>10137</v>
      </c>
      <c r="U1441" s="38" t="s">
        <v>10137</v>
      </c>
      <c r="V1441" s="3" t="s">
        <v>10137</v>
      </c>
      <c r="W1441" s="38" t="s">
        <v>10137</v>
      </c>
      <c r="X1441" s="3" t="s">
        <v>10137</v>
      </c>
      <c r="Y1441" s="38">
        <v>1</v>
      </c>
      <c r="Z1441" s="3" t="s">
        <v>11619</v>
      </c>
      <c r="AA1441" s="3" t="s">
        <v>10137</v>
      </c>
      <c r="AB1441" s="3" t="s">
        <v>10137</v>
      </c>
      <c r="AC1441" s="3" t="s">
        <v>10137</v>
      </c>
      <c r="AD1441" s="3" t="s">
        <v>10137</v>
      </c>
      <c r="AE1441" s="44" t="s">
        <v>12595</v>
      </c>
    </row>
    <row r="1442" customHeight="1" spans="1:31">
      <c r="A1442" s="26" t="s">
        <v>10137</v>
      </c>
      <c r="B1442" s="27" t="s">
        <v>466</v>
      </c>
      <c r="C1442" s="28" t="s">
        <v>10758</v>
      </c>
      <c r="D1442" s="27" t="s">
        <v>466</v>
      </c>
      <c r="E1442" s="28" cm="1">
        <f ca="1" t="array" ref="E1442">SUMPRODUCT(--ISNUMBER(SEARCH(MID(C1442,ROW(INDIRECT("1:"&amp;LEN(C1442))),1),全球排名!D1440)))</f>
        <v>23</v>
      </c>
      <c r="F1442" s="29" t="s">
        <v>26</v>
      </c>
      <c r="G1442" s="29" t="s">
        <v>568</v>
      </c>
      <c r="H1442" s="30" t="s">
        <v>11571</v>
      </c>
      <c r="I1442" s="30" t="s">
        <v>11587</v>
      </c>
      <c r="J1442" s="30" t="s">
        <v>11568</v>
      </c>
      <c r="K1442" s="30">
        <v>4</v>
      </c>
      <c r="L1442" s="30" t="s">
        <v>11573</v>
      </c>
      <c r="M1442" s="38">
        <v>5.3</v>
      </c>
      <c r="N1442" s="3" t="s">
        <v>11949</v>
      </c>
      <c r="O1442" s="38">
        <v>2.3</v>
      </c>
      <c r="P1442" s="3" t="s">
        <v>11949</v>
      </c>
      <c r="Q1442" s="38">
        <v>7.9</v>
      </c>
      <c r="R1442" s="3" t="s">
        <v>11619</v>
      </c>
      <c r="S1442" s="38">
        <v>1.7</v>
      </c>
      <c r="T1442" s="3" t="s">
        <v>11619</v>
      </c>
      <c r="U1442" s="38">
        <v>9.9</v>
      </c>
      <c r="V1442" s="3" t="s">
        <v>11619</v>
      </c>
      <c r="W1442" s="38">
        <v>1.3</v>
      </c>
      <c r="X1442" s="3" t="s">
        <v>11619</v>
      </c>
      <c r="Y1442" s="38">
        <v>1</v>
      </c>
      <c r="Z1442" s="3" t="s">
        <v>11619</v>
      </c>
      <c r="AA1442" s="3">
        <v>7.5</v>
      </c>
      <c r="AB1442" s="3" t="s">
        <v>11619</v>
      </c>
      <c r="AC1442" s="3">
        <v>1</v>
      </c>
      <c r="AD1442" s="3" t="s">
        <v>11619</v>
      </c>
      <c r="AE1442" s="44" t="s">
        <v>12595</v>
      </c>
    </row>
    <row r="1443" customHeight="1" spans="1:31">
      <c r="A1443" s="26" t="s">
        <v>466</v>
      </c>
      <c r="B1443" s="27" t="s">
        <v>466</v>
      </c>
      <c r="C1443" s="28" t="s">
        <v>12973</v>
      </c>
      <c r="D1443" s="27" t="s">
        <v>466</v>
      </c>
      <c r="E1443" s="28" cm="1">
        <f ca="1" t="array" ref="E1443">SUMPRODUCT(--ISNUMBER(SEARCH(MID(C1443,ROW(INDIRECT("1:"&amp;LEN(C1443))),1),全球排名!D1441)))</f>
        <v>34</v>
      </c>
      <c r="F1443" s="29" t="s">
        <v>7387</v>
      </c>
      <c r="G1443" s="29" t="s">
        <v>3692</v>
      </c>
      <c r="H1443" s="30" t="s">
        <v>11592</v>
      </c>
      <c r="I1443" s="30" t="s">
        <v>7183</v>
      </c>
      <c r="J1443" s="30" t="s">
        <v>7103</v>
      </c>
      <c r="K1443" s="30">
        <v>3</v>
      </c>
      <c r="L1443" s="30" t="s">
        <v>11573</v>
      </c>
      <c r="M1443" s="38">
        <v>4.1</v>
      </c>
      <c r="N1443" s="3" t="s">
        <v>11949</v>
      </c>
      <c r="O1443" s="38">
        <v>2.7</v>
      </c>
      <c r="P1443" s="3" t="s">
        <v>11949</v>
      </c>
      <c r="Q1443" s="38">
        <v>3.2</v>
      </c>
      <c r="R1443" s="3" t="s">
        <v>11619</v>
      </c>
      <c r="S1443" s="38">
        <v>1.2</v>
      </c>
      <c r="T1443" s="3" t="s">
        <v>11619</v>
      </c>
      <c r="U1443" s="38">
        <v>1.9</v>
      </c>
      <c r="V1443" s="3" t="s">
        <v>11619</v>
      </c>
      <c r="W1443" s="38">
        <v>1.6</v>
      </c>
      <c r="X1443" s="3" t="s">
        <v>11619</v>
      </c>
      <c r="Y1443" s="38">
        <v>1</v>
      </c>
      <c r="Z1443" s="3" t="s">
        <v>11619</v>
      </c>
      <c r="AA1443" s="3">
        <v>9.4</v>
      </c>
      <c r="AB1443" s="3" t="s">
        <v>11619</v>
      </c>
      <c r="AC1443" s="3">
        <v>1</v>
      </c>
      <c r="AD1443" s="3" t="s">
        <v>11619</v>
      </c>
      <c r="AE1443" s="44" t="s">
        <v>12595</v>
      </c>
    </row>
    <row r="1444" customHeight="1" spans="1:31">
      <c r="A1444" s="26" t="s">
        <v>10137</v>
      </c>
      <c r="B1444" s="27" t="s">
        <v>466</v>
      </c>
      <c r="C1444" s="28" t="s">
        <v>6983</v>
      </c>
      <c r="D1444" s="27" t="s">
        <v>466</v>
      </c>
      <c r="E1444" s="28" cm="1">
        <f ca="1" t="array" ref="E1444">SUMPRODUCT(--ISNUMBER(SEARCH(MID(C1444,ROW(INDIRECT("1:"&amp;LEN(C1444))),1),全球排名!D1442)))</f>
        <v>22</v>
      </c>
      <c r="F1444" s="29" t="s">
        <v>12380</v>
      </c>
      <c r="G1444" s="29" t="s">
        <v>692</v>
      </c>
      <c r="H1444" s="30" t="s">
        <v>10137</v>
      </c>
      <c r="I1444" s="30" t="s">
        <v>11720</v>
      </c>
      <c r="J1444" s="30" t="s">
        <v>10137</v>
      </c>
      <c r="K1444" s="30"/>
      <c r="L1444" s="30" t="s">
        <v>10137</v>
      </c>
      <c r="M1444" s="38">
        <v>5.9</v>
      </c>
      <c r="N1444" s="3" t="s">
        <v>11949</v>
      </c>
      <c r="O1444" s="38">
        <v>5.4</v>
      </c>
      <c r="P1444" s="3" t="s">
        <v>11949</v>
      </c>
      <c r="Q1444" s="38" t="s">
        <v>10137</v>
      </c>
      <c r="R1444" s="3" t="s">
        <v>10137</v>
      </c>
      <c r="S1444" s="38" t="s">
        <v>10137</v>
      </c>
      <c r="T1444" s="3" t="s">
        <v>10137</v>
      </c>
      <c r="U1444" s="38" t="s">
        <v>10137</v>
      </c>
      <c r="V1444" s="3" t="s">
        <v>10137</v>
      </c>
      <c r="W1444" s="38" t="s">
        <v>10137</v>
      </c>
      <c r="X1444" s="3" t="s">
        <v>10137</v>
      </c>
      <c r="Y1444" s="38">
        <v>2.6</v>
      </c>
      <c r="Z1444" s="3" t="s">
        <v>11619</v>
      </c>
      <c r="AA1444" s="3" t="s">
        <v>10137</v>
      </c>
      <c r="AB1444" s="3" t="s">
        <v>10137</v>
      </c>
      <c r="AC1444" s="3" t="s">
        <v>10137</v>
      </c>
      <c r="AD1444" s="3" t="s">
        <v>10137</v>
      </c>
      <c r="AE1444" s="44" t="s">
        <v>12595</v>
      </c>
    </row>
    <row r="1445" customHeight="1" spans="1:31">
      <c r="A1445" s="26" t="s">
        <v>10137</v>
      </c>
      <c r="B1445" s="27" t="s">
        <v>466</v>
      </c>
      <c r="C1445" s="28" t="s">
        <v>12974</v>
      </c>
      <c r="D1445" s="27" t="s">
        <v>466</v>
      </c>
      <c r="E1445" s="28" cm="1">
        <f ca="1" t="array" ref="E1445">SUMPRODUCT(--ISNUMBER(SEARCH(MID(C1445,ROW(INDIRECT("1:"&amp;LEN(C1445))),1),全球排名!D1443)))</f>
        <v>37</v>
      </c>
      <c r="F1445" s="29" t="s">
        <v>8311</v>
      </c>
      <c r="G1445" s="29" t="s">
        <v>96</v>
      </c>
      <c r="H1445" s="30" t="s">
        <v>10137</v>
      </c>
      <c r="I1445" s="30" t="s">
        <v>11720</v>
      </c>
      <c r="J1445" s="30" t="s">
        <v>10137</v>
      </c>
      <c r="K1445" s="30"/>
      <c r="L1445" s="30" t="s">
        <v>10137</v>
      </c>
      <c r="M1445" s="38">
        <v>5.5</v>
      </c>
      <c r="N1445" s="3" t="s">
        <v>11949</v>
      </c>
      <c r="O1445" s="38">
        <v>4.6</v>
      </c>
      <c r="P1445" s="3" t="s">
        <v>11949</v>
      </c>
      <c r="Q1445" s="38" t="s">
        <v>10137</v>
      </c>
      <c r="R1445" s="3" t="s">
        <v>10137</v>
      </c>
      <c r="S1445" s="38" t="s">
        <v>10137</v>
      </c>
      <c r="T1445" s="3" t="s">
        <v>10137</v>
      </c>
      <c r="U1445" s="38" t="s">
        <v>10137</v>
      </c>
      <c r="V1445" s="3" t="s">
        <v>10137</v>
      </c>
      <c r="W1445" s="38" t="s">
        <v>10137</v>
      </c>
      <c r="X1445" s="3" t="s">
        <v>10137</v>
      </c>
      <c r="Y1445" s="38">
        <v>4.9</v>
      </c>
      <c r="Z1445" s="3" t="s">
        <v>11619</v>
      </c>
      <c r="AA1445" s="3" t="s">
        <v>10137</v>
      </c>
      <c r="AB1445" s="3" t="s">
        <v>10137</v>
      </c>
      <c r="AC1445" s="3" t="s">
        <v>10137</v>
      </c>
      <c r="AD1445" s="3" t="s">
        <v>10137</v>
      </c>
      <c r="AE1445" s="44" t="s">
        <v>12595</v>
      </c>
    </row>
    <row r="1446" customHeight="1" spans="1:31">
      <c r="A1446" s="26" t="s">
        <v>10137</v>
      </c>
      <c r="B1446" s="27" t="s">
        <v>466</v>
      </c>
      <c r="C1446" s="28" t="s">
        <v>12975</v>
      </c>
      <c r="D1446" s="27" t="s">
        <v>466</v>
      </c>
      <c r="E1446" s="28" cm="1">
        <f ca="1" t="array" ref="E1446">SUMPRODUCT(--ISNUMBER(SEARCH(MID(C1446,ROW(INDIRECT("1:"&amp;LEN(C1446))),1),全球排名!D1444)))</f>
        <v>32</v>
      </c>
      <c r="F1446" s="29" t="s">
        <v>8311</v>
      </c>
      <c r="G1446" s="29" t="s">
        <v>96</v>
      </c>
      <c r="H1446" s="30" t="s">
        <v>10137</v>
      </c>
      <c r="I1446" s="30" t="s">
        <v>11720</v>
      </c>
      <c r="J1446" s="30" t="s">
        <v>10137</v>
      </c>
      <c r="K1446" s="30"/>
      <c r="L1446" s="30" t="s">
        <v>10137</v>
      </c>
      <c r="M1446" s="38">
        <v>8.8</v>
      </c>
      <c r="N1446" s="3" t="s">
        <v>11949</v>
      </c>
      <c r="O1446" s="38">
        <v>5.6</v>
      </c>
      <c r="P1446" s="3" t="s">
        <v>11949</v>
      </c>
      <c r="Q1446" s="38" t="s">
        <v>10137</v>
      </c>
      <c r="R1446" s="3" t="s">
        <v>10137</v>
      </c>
      <c r="S1446" s="38" t="s">
        <v>10137</v>
      </c>
      <c r="T1446" s="3" t="s">
        <v>10137</v>
      </c>
      <c r="U1446" s="38" t="s">
        <v>10137</v>
      </c>
      <c r="V1446" s="3" t="s">
        <v>10137</v>
      </c>
      <c r="W1446" s="38" t="s">
        <v>10137</v>
      </c>
      <c r="X1446" s="3" t="s">
        <v>10137</v>
      </c>
      <c r="Y1446" s="38">
        <v>2.8</v>
      </c>
      <c r="Z1446" s="3" t="s">
        <v>11619</v>
      </c>
      <c r="AA1446" s="3" t="s">
        <v>10137</v>
      </c>
      <c r="AB1446" s="3" t="s">
        <v>10137</v>
      </c>
      <c r="AC1446" s="3" t="s">
        <v>10137</v>
      </c>
      <c r="AD1446" s="3" t="s">
        <v>10137</v>
      </c>
      <c r="AE1446" s="44" t="s">
        <v>12595</v>
      </c>
    </row>
    <row r="1447" customHeight="1" spans="1:31">
      <c r="A1447" s="26" t="s">
        <v>10137</v>
      </c>
      <c r="B1447" s="27" t="s">
        <v>466</v>
      </c>
      <c r="C1447" s="28" t="s">
        <v>12976</v>
      </c>
      <c r="D1447" s="27" t="s">
        <v>466</v>
      </c>
      <c r="E1447" s="28" cm="1">
        <f ca="1" t="array" ref="E1447">SUMPRODUCT(--ISNUMBER(SEARCH(MID(C1447,ROW(INDIRECT("1:"&amp;LEN(C1447))),1),全球排名!D1445)))</f>
        <v>35</v>
      </c>
      <c r="F1447" s="29" t="s">
        <v>8311</v>
      </c>
      <c r="G1447" s="29" t="s">
        <v>96</v>
      </c>
      <c r="H1447" s="30" t="s">
        <v>10137</v>
      </c>
      <c r="I1447" s="30" t="s">
        <v>7183</v>
      </c>
      <c r="J1447" s="30" t="s">
        <v>10137</v>
      </c>
      <c r="K1447" s="30"/>
      <c r="L1447" s="30" t="s">
        <v>10137</v>
      </c>
      <c r="M1447" s="38">
        <v>6.5</v>
      </c>
      <c r="N1447" s="3" t="s">
        <v>11949</v>
      </c>
      <c r="O1447" s="38">
        <v>3.2</v>
      </c>
      <c r="P1447" s="3" t="s">
        <v>11949</v>
      </c>
      <c r="Q1447" s="38" t="s">
        <v>10137</v>
      </c>
      <c r="R1447" s="3" t="s">
        <v>10137</v>
      </c>
      <c r="S1447" s="38" t="s">
        <v>10137</v>
      </c>
      <c r="T1447" s="3" t="s">
        <v>10137</v>
      </c>
      <c r="U1447" s="38" t="s">
        <v>10137</v>
      </c>
      <c r="V1447" s="3" t="s">
        <v>10137</v>
      </c>
      <c r="W1447" s="38" t="s">
        <v>10137</v>
      </c>
      <c r="X1447" s="3" t="s">
        <v>10137</v>
      </c>
      <c r="Y1447" s="38">
        <v>10.8</v>
      </c>
      <c r="Z1447" s="3" t="s">
        <v>12316</v>
      </c>
      <c r="AA1447" s="3" t="s">
        <v>10137</v>
      </c>
      <c r="AB1447" s="3" t="s">
        <v>10137</v>
      </c>
      <c r="AC1447" s="3" t="s">
        <v>10137</v>
      </c>
      <c r="AD1447" s="3" t="s">
        <v>10137</v>
      </c>
      <c r="AE1447" s="44" t="s">
        <v>12595</v>
      </c>
    </row>
    <row r="1448" customHeight="1" spans="1:31">
      <c r="A1448" s="26" t="s">
        <v>447</v>
      </c>
      <c r="B1448" s="27" t="s">
        <v>466</v>
      </c>
      <c r="C1448" s="28" t="s">
        <v>3639</v>
      </c>
      <c r="D1448" s="27" t="s">
        <v>466</v>
      </c>
      <c r="E1448" s="28" cm="1">
        <f ca="1" t="array" ref="E1448">SUMPRODUCT(--ISNUMBER(SEARCH(MID(C1448,ROW(INDIRECT("1:"&amp;LEN(C1448))),1),全球排名!D1446)))</f>
        <v>35</v>
      </c>
      <c r="F1448" s="29" t="s">
        <v>8491</v>
      </c>
      <c r="G1448" s="29" t="s">
        <v>121</v>
      </c>
      <c r="H1448" s="30" t="s">
        <v>11567</v>
      </c>
      <c r="I1448" s="30" t="s">
        <v>11587</v>
      </c>
      <c r="J1448" s="30" t="s">
        <v>11568</v>
      </c>
      <c r="K1448" s="30">
        <v>3</v>
      </c>
      <c r="L1448" s="30" t="s">
        <v>11569</v>
      </c>
      <c r="M1448" s="38">
        <v>3.2</v>
      </c>
      <c r="N1448" s="3" t="s">
        <v>11949</v>
      </c>
      <c r="O1448" s="38">
        <v>4.2</v>
      </c>
      <c r="P1448" s="3" t="s">
        <v>11949</v>
      </c>
      <c r="Q1448" s="38">
        <v>3.1</v>
      </c>
      <c r="R1448" s="3" t="s">
        <v>11619</v>
      </c>
      <c r="S1448" s="38">
        <v>7.6</v>
      </c>
      <c r="T1448" s="3" t="s">
        <v>11619</v>
      </c>
      <c r="U1448" s="38">
        <v>2.9</v>
      </c>
      <c r="V1448" s="3" t="s">
        <v>11619</v>
      </c>
      <c r="W1448" s="38">
        <v>1.5</v>
      </c>
      <c r="X1448" s="3" t="s">
        <v>11619</v>
      </c>
      <c r="Y1448" s="38">
        <v>1</v>
      </c>
      <c r="Z1448" s="3" t="s">
        <v>11619</v>
      </c>
      <c r="AA1448" s="3">
        <v>6.2</v>
      </c>
      <c r="AB1448" s="3" t="s">
        <v>11619</v>
      </c>
      <c r="AC1448" s="3">
        <v>1</v>
      </c>
      <c r="AD1448" s="3" t="s">
        <v>11619</v>
      </c>
      <c r="AE1448" s="44" t="s">
        <v>12595</v>
      </c>
    </row>
    <row r="1449" customHeight="1" spans="1:31">
      <c r="A1449" s="26" t="s">
        <v>10137</v>
      </c>
      <c r="B1449" s="27" t="s">
        <v>466</v>
      </c>
      <c r="C1449" s="28" t="s">
        <v>12977</v>
      </c>
      <c r="D1449" s="27" t="s">
        <v>466</v>
      </c>
      <c r="E1449" s="28" cm="1">
        <f ca="1" t="array" ref="E1449">SUMPRODUCT(--ISNUMBER(SEARCH(MID(C1449,ROW(INDIRECT("1:"&amp;LEN(C1449))),1),全球排名!D1447)))</f>
        <v>17</v>
      </c>
      <c r="F1449" s="29" t="s">
        <v>26</v>
      </c>
      <c r="G1449" s="29" t="s">
        <v>568</v>
      </c>
      <c r="H1449" s="30" t="s">
        <v>11571</v>
      </c>
      <c r="I1449" s="30" t="s">
        <v>11572</v>
      </c>
      <c r="J1449" s="30" t="s">
        <v>7103</v>
      </c>
      <c r="K1449" s="30">
        <v>4</v>
      </c>
      <c r="L1449" s="30" t="s">
        <v>11573</v>
      </c>
      <c r="M1449" s="38">
        <v>5.6</v>
      </c>
      <c r="N1449" s="3" t="s">
        <v>11949</v>
      </c>
      <c r="O1449" s="38">
        <v>3.9</v>
      </c>
      <c r="P1449" s="3" t="s">
        <v>11949</v>
      </c>
      <c r="Q1449" s="38">
        <v>6.5</v>
      </c>
      <c r="R1449" s="3" t="s">
        <v>11619</v>
      </c>
      <c r="S1449" s="38">
        <v>1.3</v>
      </c>
      <c r="T1449" s="3" t="s">
        <v>11619</v>
      </c>
      <c r="U1449" s="38">
        <v>3.6</v>
      </c>
      <c r="V1449" s="3" t="s">
        <v>11619</v>
      </c>
      <c r="W1449" s="38">
        <v>9.6</v>
      </c>
      <c r="X1449" s="3" t="s">
        <v>11619</v>
      </c>
      <c r="Y1449" s="38">
        <v>1</v>
      </c>
      <c r="Z1449" s="3" t="s">
        <v>11619</v>
      </c>
      <c r="AA1449" s="3">
        <v>5</v>
      </c>
      <c r="AB1449" s="3" t="s">
        <v>11619</v>
      </c>
      <c r="AC1449" s="3">
        <v>1.1</v>
      </c>
      <c r="AD1449" s="3" t="s">
        <v>11619</v>
      </c>
      <c r="AE1449" s="44" t="s">
        <v>12595</v>
      </c>
    </row>
    <row r="1450" customHeight="1" spans="1:31">
      <c r="A1450" s="26" t="s">
        <v>447</v>
      </c>
      <c r="B1450" s="27" t="s">
        <v>466</v>
      </c>
      <c r="C1450" s="28" t="s">
        <v>1702</v>
      </c>
      <c r="D1450" s="27" t="s">
        <v>466</v>
      </c>
      <c r="E1450" s="28" cm="1">
        <f ca="1" t="array" ref="E1450">SUMPRODUCT(--ISNUMBER(SEARCH(MID(C1450,ROW(INDIRECT("1:"&amp;LEN(C1450))),1),全球排名!D1448)))</f>
        <v>27</v>
      </c>
      <c r="F1450" s="29" t="s">
        <v>11915</v>
      </c>
      <c r="G1450" s="29" t="s">
        <v>883</v>
      </c>
      <c r="H1450" s="30" t="s">
        <v>11592</v>
      </c>
      <c r="I1450" s="30" t="s">
        <v>11587</v>
      </c>
      <c r="J1450" s="30" t="s">
        <v>7220</v>
      </c>
      <c r="K1450" s="30">
        <v>3</v>
      </c>
      <c r="L1450" s="30" t="s">
        <v>11569</v>
      </c>
      <c r="M1450" s="38">
        <v>5.5</v>
      </c>
      <c r="N1450" s="3" t="s">
        <v>11949</v>
      </c>
      <c r="O1450" s="38">
        <v>2.2</v>
      </c>
      <c r="P1450" s="3" t="s">
        <v>11949</v>
      </c>
      <c r="Q1450" s="38">
        <v>4.9</v>
      </c>
      <c r="R1450" s="3" t="s">
        <v>11619</v>
      </c>
      <c r="S1450" s="38">
        <v>2.9</v>
      </c>
      <c r="T1450" s="3" t="s">
        <v>11619</v>
      </c>
      <c r="U1450" s="38">
        <v>11.1</v>
      </c>
      <c r="V1450" s="3" t="s">
        <v>11619</v>
      </c>
      <c r="W1450" s="38">
        <v>1.4</v>
      </c>
      <c r="X1450" s="3" t="s">
        <v>11619</v>
      </c>
      <c r="Y1450" s="38">
        <v>1.9</v>
      </c>
      <c r="Z1450" s="3" t="s">
        <v>11619</v>
      </c>
      <c r="AA1450" s="3">
        <v>8.5</v>
      </c>
      <c r="AB1450" s="3" t="s">
        <v>11619</v>
      </c>
      <c r="AC1450" s="3">
        <v>1.7</v>
      </c>
      <c r="AD1450" s="3" t="s">
        <v>11619</v>
      </c>
      <c r="AE1450" s="44" t="s">
        <v>12595</v>
      </c>
    </row>
    <row r="1451" customHeight="1" spans="1:31">
      <c r="A1451" s="26" t="s">
        <v>447</v>
      </c>
      <c r="B1451" s="27" t="s">
        <v>466</v>
      </c>
      <c r="C1451" s="28" t="s">
        <v>12978</v>
      </c>
      <c r="D1451" s="27" t="s">
        <v>466</v>
      </c>
      <c r="E1451" s="28" cm="1">
        <f ca="1" t="array" ref="E1451">SUMPRODUCT(--ISNUMBER(SEARCH(MID(C1451,ROW(INDIRECT("1:"&amp;LEN(C1451))),1),全球排名!D1449)))</f>
        <v>28</v>
      </c>
      <c r="F1451" s="29" t="s">
        <v>11885</v>
      </c>
      <c r="G1451" s="29" t="s">
        <v>457</v>
      </c>
      <c r="H1451" s="30" t="s">
        <v>11571</v>
      </c>
      <c r="I1451" s="30" t="s">
        <v>11572</v>
      </c>
      <c r="J1451" s="30" t="s">
        <v>7103</v>
      </c>
      <c r="K1451" s="30">
        <v>4</v>
      </c>
      <c r="L1451" s="30" t="s">
        <v>11573</v>
      </c>
      <c r="M1451" s="38">
        <v>4.9</v>
      </c>
      <c r="N1451" s="3" t="s">
        <v>11949</v>
      </c>
      <c r="O1451" s="38">
        <v>2.9</v>
      </c>
      <c r="P1451" s="3" t="s">
        <v>11949</v>
      </c>
      <c r="Q1451" s="38">
        <v>5.2</v>
      </c>
      <c r="R1451" s="3" t="s">
        <v>11619</v>
      </c>
      <c r="S1451" s="38">
        <v>2.4</v>
      </c>
      <c r="T1451" s="3" t="s">
        <v>11619</v>
      </c>
      <c r="U1451" s="38">
        <v>5.4</v>
      </c>
      <c r="V1451" s="3" t="s">
        <v>11619</v>
      </c>
      <c r="W1451" s="38">
        <v>1.6</v>
      </c>
      <c r="X1451" s="3" t="s">
        <v>11619</v>
      </c>
      <c r="Y1451" s="38">
        <v>1</v>
      </c>
      <c r="Z1451" s="3" t="s">
        <v>11619</v>
      </c>
      <c r="AA1451" s="3">
        <v>6</v>
      </c>
      <c r="AB1451" s="3" t="s">
        <v>11619</v>
      </c>
      <c r="AC1451" s="3">
        <v>1</v>
      </c>
      <c r="AD1451" s="3" t="s">
        <v>11619</v>
      </c>
      <c r="AE1451" s="44" t="s">
        <v>12595</v>
      </c>
    </row>
    <row r="1452" customHeight="1" spans="1:31">
      <c r="A1452" s="26" t="s">
        <v>447</v>
      </c>
      <c r="B1452" s="27" t="s">
        <v>466</v>
      </c>
      <c r="C1452" s="28" t="s">
        <v>3608</v>
      </c>
      <c r="D1452" s="27" t="s">
        <v>466</v>
      </c>
      <c r="E1452" s="28" cm="1">
        <f ca="1" t="array" ref="E1452">SUMPRODUCT(--ISNUMBER(SEARCH(MID(C1452,ROW(INDIRECT("1:"&amp;LEN(C1452))),1),全球排名!D1450)))</f>
        <v>34</v>
      </c>
      <c r="F1452" s="29" t="s">
        <v>11885</v>
      </c>
      <c r="G1452" s="29" t="s">
        <v>457</v>
      </c>
      <c r="H1452" s="30" t="s">
        <v>11592</v>
      </c>
      <c r="I1452" s="30" t="s">
        <v>11572</v>
      </c>
      <c r="J1452" s="30" t="s">
        <v>7103</v>
      </c>
      <c r="K1452" s="30">
        <v>5</v>
      </c>
      <c r="L1452" s="30" t="s">
        <v>11573</v>
      </c>
      <c r="M1452" s="38">
        <v>6.2</v>
      </c>
      <c r="N1452" s="3" t="s">
        <v>11949</v>
      </c>
      <c r="O1452" s="38">
        <v>2.4</v>
      </c>
      <c r="P1452" s="3" t="s">
        <v>11949</v>
      </c>
      <c r="Q1452" s="38">
        <v>5.5</v>
      </c>
      <c r="R1452" s="3" t="s">
        <v>11619</v>
      </c>
      <c r="S1452" s="38">
        <v>2.4</v>
      </c>
      <c r="T1452" s="3" t="s">
        <v>11619</v>
      </c>
      <c r="U1452" s="38">
        <v>1.6</v>
      </c>
      <c r="V1452" s="3" t="s">
        <v>11619</v>
      </c>
      <c r="W1452" s="38">
        <v>1.4</v>
      </c>
      <c r="X1452" s="3" t="s">
        <v>11619</v>
      </c>
      <c r="Y1452" s="38">
        <v>1.3</v>
      </c>
      <c r="Z1452" s="3" t="s">
        <v>11619</v>
      </c>
      <c r="AA1452" s="3">
        <v>3.9</v>
      </c>
      <c r="AB1452" s="3" t="s">
        <v>11619</v>
      </c>
      <c r="AC1452" s="3">
        <v>1.2</v>
      </c>
      <c r="AD1452" s="3" t="s">
        <v>11619</v>
      </c>
      <c r="AE1452" s="44" t="s">
        <v>12595</v>
      </c>
    </row>
    <row r="1453" customHeight="1" spans="1:31">
      <c r="A1453" s="26" t="s">
        <v>447</v>
      </c>
      <c r="B1453" s="27" t="s">
        <v>466</v>
      </c>
      <c r="C1453" s="28" t="s">
        <v>10185</v>
      </c>
      <c r="D1453" s="27" t="s">
        <v>466</v>
      </c>
      <c r="E1453" s="28" cm="1">
        <f ca="1" t="array" ref="E1453">SUMPRODUCT(--ISNUMBER(SEARCH(MID(C1453,ROW(INDIRECT("1:"&amp;LEN(C1453))),1),全球排名!D1451)))</f>
        <v>24</v>
      </c>
      <c r="F1453" s="29" t="s">
        <v>11885</v>
      </c>
      <c r="G1453" s="29" t="s">
        <v>457</v>
      </c>
      <c r="H1453" s="30" t="s">
        <v>11571</v>
      </c>
      <c r="I1453" s="30" t="s">
        <v>7183</v>
      </c>
      <c r="J1453" s="30" t="s">
        <v>7220</v>
      </c>
      <c r="K1453" s="30">
        <v>5</v>
      </c>
      <c r="L1453" s="30" t="s">
        <v>11573</v>
      </c>
      <c r="M1453" s="38">
        <v>5.6</v>
      </c>
      <c r="N1453" s="3" t="s">
        <v>11949</v>
      </c>
      <c r="O1453" s="38">
        <v>1.5</v>
      </c>
      <c r="P1453" s="3" t="s">
        <v>11949</v>
      </c>
      <c r="Q1453" s="38">
        <v>5</v>
      </c>
      <c r="R1453" s="3" t="s">
        <v>11619</v>
      </c>
      <c r="S1453" s="38">
        <v>2.4</v>
      </c>
      <c r="T1453" s="3" t="s">
        <v>11619</v>
      </c>
      <c r="U1453" s="38">
        <v>2.3</v>
      </c>
      <c r="V1453" s="3" t="s">
        <v>11619</v>
      </c>
      <c r="W1453" s="38">
        <v>1.1</v>
      </c>
      <c r="X1453" s="3" t="s">
        <v>11619</v>
      </c>
      <c r="Y1453" s="38">
        <v>1</v>
      </c>
      <c r="Z1453" s="3" t="s">
        <v>11619</v>
      </c>
      <c r="AA1453" s="3">
        <v>3.9</v>
      </c>
      <c r="AB1453" s="3" t="s">
        <v>11619</v>
      </c>
      <c r="AC1453" s="3">
        <v>1</v>
      </c>
      <c r="AD1453" s="3" t="s">
        <v>11619</v>
      </c>
      <c r="AE1453" s="44" t="s">
        <v>12595</v>
      </c>
    </row>
    <row r="1454" customHeight="1" spans="1:31">
      <c r="A1454" s="26" t="s">
        <v>447</v>
      </c>
      <c r="B1454" s="27" t="s">
        <v>466</v>
      </c>
      <c r="C1454" s="28" t="s">
        <v>12979</v>
      </c>
      <c r="D1454" s="27" t="s">
        <v>466</v>
      </c>
      <c r="E1454" s="28" cm="1">
        <f ca="1" t="array" ref="E1454">SUMPRODUCT(--ISNUMBER(SEARCH(MID(C1454,ROW(INDIRECT("1:"&amp;LEN(C1454))),1),全球排名!D1452)))</f>
        <v>43</v>
      </c>
      <c r="F1454" s="29" t="s">
        <v>11885</v>
      </c>
      <c r="G1454" s="29" t="s">
        <v>457</v>
      </c>
      <c r="H1454" s="30" t="s">
        <v>11571</v>
      </c>
      <c r="I1454" s="30" t="s">
        <v>11572</v>
      </c>
      <c r="J1454" s="30" t="s">
        <v>7103</v>
      </c>
      <c r="K1454" s="30">
        <v>4</v>
      </c>
      <c r="L1454" s="30" t="s">
        <v>11573</v>
      </c>
      <c r="M1454" s="38">
        <v>4</v>
      </c>
      <c r="N1454" s="3" t="s">
        <v>11949</v>
      </c>
      <c r="O1454" s="38">
        <v>2.2</v>
      </c>
      <c r="P1454" s="3" t="s">
        <v>11949</v>
      </c>
      <c r="Q1454" s="38">
        <v>13</v>
      </c>
      <c r="R1454" s="3" t="s">
        <v>11619</v>
      </c>
      <c r="S1454" s="38">
        <v>1.6</v>
      </c>
      <c r="T1454" s="3" t="s">
        <v>11619</v>
      </c>
      <c r="U1454" s="38">
        <v>3.2</v>
      </c>
      <c r="V1454" s="3" t="s">
        <v>11619</v>
      </c>
      <c r="W1454" s="38">
        <v>1.1</v>
      </c>
      <c r="X1454" s="3" t="s">
        <v>11619</v>
      </c>
      <c r="Y1454" s="38">
        <v>1.1</v>
      </c>
      <c r="Z1454" s="3" t="s">
        <v>11619</v>
      </c>
      <c r="AA1454" s="3">
        <v>4</v>
      </c>
      <c r="AB1454" s="3" t="s">
        <v>11619</v>
      </c>
      <c r="AC1454" s="3">
        <v>3.8</v>
      </c>
      <c r="AD1454" s="3" t="s">
        <v>11619</v>
      </c>
      <c r="AE1454" s="44" t="s">
        <v>12595</v>
      </c>
    </row>
    <row r="1455" customHeight="1" spans="1:31">
      <c r="A1455" s="26" t="s">
        <v>466</v>
      </c>
      <c r="B1455" s="27" t="s">
        <v>466</v>
      </c>
      <c r="C1455" s="28" t="s">
        <v>12980</v>
      </c>
      <c r="D1455" s="27" t="s">
        <v>466</v>
      </c>
      <c r="E1455" s="28" cm="1">
        <f ca="1" t="array" ref="E1455">SUMPRODUCT(--ISNUMBER(SEARCH(MID(C1455,ROW(INDIRECT("1:"&amp;LEN(C1455))),1),全球排名!D1453)))</f>
        <v>28</v>
      </c>
      <c r="F1455" s="29" t="s">
        <v>12929</v>
      </c>
      <c r="G1455" s="29" t="s">
        <v>12930</v>
      </c>
      <c r="H1455" s="30" t="s">
        <v>11571</v>
      </c>
      <c r="I1455" s="30" t="s">
        <v>11587</v>
      </c>
      <c r="J1455" s="30" t="s">
        <v>7103</v>
      </c>
      <c r="K1455" s="30">
        <v>4</v>
      </c>
      <c r="L1455" s="30" t="s">
        <v>11569</v>
      </c>
      <c r="M1455" s="38">
        <v>5.3</v>
      </c>
      <c r="N1455" s="3" t="s">
        <v>11949</v>
      </c>
      <c r="O1455" s="38">
        <v>3.2</v>
      </c>
      <c r="P1455" s="3" t="s">
        <v>11949</v>
      </c>
      <c r="Q1455" s="38">
        <v>3.9</v>
      </c>
      <c r="R1455" s="3" t="s">
        <v>11619</v>
      </c>
      <c r="S1455" s="38">
        <v>1.1</v>
      </c>
      <c r="T1455" s="3" t="s">
        <v>11619</v>
      </c>
      <c r="U1455" s="38">
        <v>2.5</v>
      </c>
      <c r="V1455" s="3" t="s">
        <v>11619</v>
      </c>
      <c r="W1455" s="38">
        <v>3</v>
      </c>
      <c r="X1455" s="3" t="s">
        <v>11619</v>
      </c>
      <c r="Y1455" s="38">
        <v>1</v>
      </c>
      <c r="Z1455" s="3" t="s">
        <v>11619</v>
      </c>
      <c r="AA1455" s="3">
        <v>16.1</v>
      </c>
      <c r="AB1455" s="3" t="s">
        <v>11627</v>
      </c>
      <c r="AC1455" s="3" t="s">
        <v>10137</v>
      </c>
      <c r="AD1455" s="3" t="s">
        <v>10137</v>
      </c>
      <c r="AE1455" s="44" t="s">
        <v>12595</v>
      </c>
    </row>
    <row r="1456" customHeight="1" spans="1:31">
      <c r="A1456" s="26" t="s">
        <v>447</v>
      </c>
      <c r="B1456" s="27" t="s">
        <v>466</v>
      </c>
      <c r="C1456" s="28" t="s">
        <v>12981</v>
      </c>
      <c r="D1456" s="27" t="s">
        <v>466</v>
      </c>
      <c r="E1456" s="28" cm="1">
        <f ca="1" t="array" ref="E1456">SUMPRODUCT(--ISNUMBER(SEARCH(MID(C1456,ROW(INDIRECT("1:"&amp;LEN(C1456))),1),全球排名!D1454)))</f>
        <v>27</v>
      </c>
      <c r="F1456" s="29" t="s">
        <v>7183</v>
      </c>
      <c r="G1456" s="29" t="s">
        <v>874</v>
      </c>
      <c r="H1456" s="30" t="s">
        <v>11567</v>
      </c>
      <c r="I1456" s="30" t="s">
        <v>11587</v>
      </c>
      <c r="J1456" s="30" t="s">
        <v>7220</v>
      </c>
      <c r="K1456" s="30">
        <v>4</v>
      </c>
      <c r="L1456" s="30" t="s">
        <v>11569</v>
      </c>
      <c r="M1456" s="38">
        <v>6.4</v>
      </c>
      <c r="N1456" s="3" t="s">
        <v>11949</v>
      </c>
      <c r="O1456" s="38">
        <v>4.9</v>
      </c>
      <c r="P1456" s="3" t="s">
        <v>11949</v>
      </c>
      <c r="Q1456" s="38">
        <v>5.2</v>
      </c>
      <c r="R1456" s="3" t="s">
        <v>11619</v>
      </c>
      <c r="S1456" s="38">
        <v>1.5</v>
      </c>
      <c r="T1456" s="3" t="s">
        <v>11619</v>
      </c>
      <c r="U1456" s="38">
        <v>3.2</v>
      </c>
      <c r="V1456" s="3" t="s">
        <v>11619</v>
      </c>
      <c r="W1456" s="38">
        <v>1.3</v>
      </c>
      <c r="X1456" s="3" t="s">
        <v>11619</v>
      </c>
      <c r="Y1456" s="38">
        <v>1</v>
      </c>
      <c r="Z1456" s="3" t="s">
        <v>11619</v>
      </c>
      <c r="AA1456" s="3">
        <v>7.9</v>
      </c>
      <c r="AB1456" s="3" t="s">
        <v>11619</v>
      </c>
      <c r="AC1456" s="3">
        <v>1.6</v>
      </c>
      <c r="AD1456" s="3" t="s">
        <v>11619</v>
      </c>
      <c r="AE1456" s="44" t="s">
        <v>12595</v>
      </c>
    </row>
    <row r="1457" customHeight="1" spans="1:31">
      <c r="A1457" s="26" t="s">
        <v>447</v>
      </c>
      <c r="B1457" s="27" t="s">
        <v>466</v>
      </c>
      <c r="C1457" s="28" t="s">
        <v>12982</v>
      </c>
      <c r="D1457" s="27" t="s">
        <v>466</v>
      </c>
      <c r="E1457" s="28" cm="1">
        <f ca="1" t="array" ref="E1457">SUMPRODUCT(--ISNUMBER(SEARCH(MID(C1457,ROW(INDIRECT("1:"&amp;LEN(C1457))),1),全球排名!D1455)))</f>
        <v>29</v>
      </c>
      <c r="F1457" s="29" t="s">
        <v>11915</v>
      </c>
      <c r="G1457" s="29" t="s">
        <v>883</v>
      </c>
      <c r="H1457" s="30" t="s">
        <v>11567</v>
      </c>
      <c r="I1457" s="30" t="s">
        <v>11572</v>
      </c>
      <c r="J1457" s="30" t="s">
        <v>7220</v>
      </c>
      <c r="K1457" s="30">
        <v>3</v>
      </c>
      <c r="L1457" s="30" t="s">
        <v>11569</v>
      </c>
      <c r="M1457" s="38">
        <v>3.7</v>
      </c>
      <c r="N1457" s="3" t="s">
        <v>11949</v>
      </c>
      <c r="O1457" s="38">
        <v>2.4</v>
      </c>
      <c r="P1457" s="3" t="s">
        <v>11949</v>
      </c>
      <c r="Q1457" s="38">
        <v>8.6</v>
      </c>
      <c r="R1457" s="3" t="s">
        <v>11619</v>
      </c>
      <c r="S1457" s="38">
        <v>2.6</v>
      </c>
      <c r="T1457" s="3" t="s">
        <v>11619</v>
      </c>
      <c r="U1457" s="38">
        <v>5.5</v>
      </c>
      <c r="V1457" s="3" t="s">
        <v>11619</v>
      </c>
      <c r="W1457" s="38">
        <v>1.1</v>
      </c>
      <c r="X1457" s="3" t="s">
        <v>11619</v>
      </c>
      <c r="Y1457" s="38">
        <v>1.2</v>
      </c>
      <c r="Z1457" s="3" t="s">
        <v>11619</v>
      </c>
      <c r="AA1457" s="3">
        <v>4.1</v>
      </c>
      <c r="AB1457" s="3" t="s">
        <v>11619</v>
      </c>
      <c r="AC1457" s="3">
        <v>1.4</v>
      </c>
      <c r="AD1457" s="3" t="s">
        <v>11619</v>
      </c>
      <c r="AE1457" s="44" t="s">
        <v>12595</v>
      </c>
    </row>
    <row r="1458" customHeight="1" spans="1:31">
      <c r="A1458" s="26" t="s">
        <v>466</v>
      </c>
      <c r="B1458" s="27" t="s">
        <v>466</v>
      </c>
      <c r="C1458" s="28" t="s">
        <v>12983</v>
      </c>
      <c r="D1458" s="27" t="s">
        <v>466</v>
      </c>
      <c r="E1458" s="28" cm="1">
        <f ca="1" t="array" ref="E1458">SUMPRODUCT(--ISNUMBER(SEARCH(MID(C1458,ROW(INDIRECT("1:"&amp;LEN(C1458))),1),全球排名!D1456)))</f>
        <v>34</v>
      </c>
      <c r="F1458" s="29" t="s">
        <v>12690</v>
      </c>
      <c r="G1458" s="29" t="s">
        <v>1709</v>
      </c>
      <c r="H1458" s="30" t="s">
        <v>11571</v>
      </c>
      <c r="I1458" s="30" t="s">
        <v>11587</v>
      </c>
      <c r="J1458" s="30" t="s">
        <v>7103</v>
      </c>
      <c r="K1458" s="30">
        <v>4</v>
      </c>
      <c r="L1458" s="30" t="s">
        <v>11569</v>
      </c>
      <c r="M1458" s="38">
        <v>3.9</v>
      </c>
      <c r="N1458" s="3" t="s">
        <v>11949</v>
      </c>
      <c r="O1458" s="38">
        <v>4.2</v>
      </c>
      <c r="P1458" s="3" t="s">
        <v>11949</v>
      </c>
      <c r="Q1458" s="38">
        <v>2.9</v>
      </c>
      <c r="R1458" s="3" t="s">
        <v>11619</v>
      </c>
      <c r="S1458" s="38">
        <v>1.3</v>
      </c>
      <c r="T1458" s="3" t="s">
        <v>11619</v>
      </c>
      <c r="U1458" s="38">
        <v>6.9</v>
      </c>
      <c r="V1458" s="3" t="s">
        <v>11619</v>
      </c>
      <c r="W1458" s="38">
        <v>1.3</v>
      </c>
      <c r="X1458" s="3" t="s">
        <v>11619</v>
      </c>
      <c r="Y1458" s="38">
        <v>1</v>
      </c>
      <c r="Z1458" s="3" t="s">
        <v>11619</v>
      </c>
      <c r="AA1458" s="3">
        <v>14.4</v>
      </c>
      <c r="AB1458" s="3" t="s">
        <v>12189</v>
      </c>
      <c r="AC1458" s="3">
        <v>1</v>
      </c>
      <c r="AD1458" s="3" t="s">
        <v>11619</v>
      </c>
      <c r="AE1458" s="44" t="s">
        <v>12595</v>
      </c>
    </row>
    <row r="1459" customHeight="1" spans="1:31">
      <c r="A1459" s="26" t="s">
        <v>447</v>
      </c>
      <c r="B1459" s="27" t="s">
        <v>466</v>
      </c>
      <c r="C1459" s="28" t="s">
        <v>12984</v>
      </c>
      <c r="D1459" s="27" t="s">
        <v>466</v>
      </c>
      <c r="E1459" s="28" cm="1">
        <f ca="1" t="array" ref="E1459">SUMPRODUCT(--ISNUMBER(SEARCH(MID(C1459,ROW(INDIRECT("1:"&amp;LEN(C1459))),1),全球排名!D1457)))</f>
        <v>26</v>
      </c>
      <c r="F1459" s="29" t="s">
        <v>11915</v>
      </c>
      <c r="G1459" s="29" t="s">
        <v>883</v>
      </c>
      <c r="H1459" s="30" t="s">
        <v>11571</v>
      </c>
      <c r="I1459" s="30" t="s">
        <v>11587</v>
      </c>
      <c r="J1459" s="30" t="s">
        <v>7103</v>
      </c>
      <c r="K1459" s="30">
        <v>3</v>
      </c>
      <c r="L1459" s="30" t="s">
        <v>12288</v>
      </c>
      <c r="M1459" s="38">
        <v>4.8</v>
      </c>
      <c r="N1459" s="3" t="s">
        <v>11949</v>
      </c>
      <c r="O1459" s="38">
        <v>3.2</v>
      </c>
      <c r="P1459" s="3" t="s">
        <v>11949</v>
      </c>
      <c r="Q1459" s="38">
        <v>3.2</v>
      </c>
      <c r="R1459" s="3" t="s">
        <v>11619</v>
      </c>
      <c r="S1459" s="38">
        <v>1.7</v>
      </c>
      <c r="T1459" s="3" t="s">
        <v>11619</v>
      </c>
      <c r="U1459" s="38">
        <v>4.2</v>
      </c>
      <c r="V1459" s="3" t="s">
        <v>11619</v>
      </c>
      <c r="W1459" s="38">
        <v>1.9</v>
      </c>
      <c r="X1459" s="3" t="s">
        <v>11619</v>
      </c>
      <c r="Y1459" s="38">
        <v>1</v>
      </c>
      <c r="Z1459" s="3" t="s">
        <v>11619</v>
      </c>
      <c r="AA1459" s="3">
        <v>4.1</v>
      </c>
      <c r="AB1459" s="3" t="s">
        <v>11619</v>
      </c>
      <c r="AC1459" s="3">
        <v>1</v>
      </c>
      <c r="AD1459" s="3" t="s">
        <v>11619</v>
      </c>
      <c r="AE1459" s="44" t="s">
        <v>12595</v>
      </c>
    </row>
    <row r="1460" customHeight="1" spans="1:31">
      <c r="A1460" s="26" t="s">
        <v>447</v>
      </c>
      <c r="B1460" s="27" t="s">
        <v>466</v>
      </c>
      <c r="C1460" s="28" t="s">
        <v>12985</v>
      </c>
      <c r="D1460" s="27" t="s">
        <v>466</v>
      </c>
      <c r="E1460" s="28" cm="1">
        <f ca="1" t="array" ref="E1460">SUMPRODUCT(--ISNUMBER(SEARCH(MID(C1460,ROW(INDIRECT("1:"&amp;LEN(C1460))),1),全球排名!D1458)))</f>
        <v>20</v>
      </c>
      <c r="F1460" s="29" t="s">
        <v>7183</v>
      </c>
      <c r="G1460" s="29" t="s">
        <v>874</v>
      </c>
      <c r="H1460" s="30" t="s">
        <v>11571</v>
      </c>
      <c r="I1460" s="30" t="s">
        <v>11572</v>
      </c>
      <c r="J1460" s="30" t="s">
        <v>7103</v>
      </c>
      <c r="K1460" s="30">
        <v>4</v>
      </c>
      <c r="L1460" s="30" t="s">
        <v>11573</v>
      </c>
      <c r="M1460" s="38">
        <v>5.4</v>
      </c>
      <c r="N1460" s="3" t="s">
        <v>11949</v>
      </c>
      <c r="O1460" s="38">
        <v>4</v>
      </c>
      <c r="P1460" s="3" t="s">
        <v>11949</v>
      </c>
      <c r="Q1460" s="38">
        <v>3</v>
      </c>
      <c r="R1460" s="3" t="s">
        <v>11619</v>
      </c>
      <c r="S1460" s="38">
        <v>1.5</v>
      </c>
      <c r="T1460" s="3" t="s">
        <v>11619</v>
      </c>
      <c r="U1460" s="38" t="s">
        <v>10137</v>
      </c>
      <c r="V1460" s="3" t="s">
        <v>10137</v>
      </c>
      <c r="W1460" s="38" t="s">
        <v>10137</v>
      </c>
      <c r="X1460" s="3" t="s">
        <v>10137</v>
      </c>
      <c r="Y1460" s="38">
        <v>1</v>
      </c>
      <c r="Z1460" s="3" t="s">
        <v>11619</v>
      </c>
      <c r="AA1460" s="3">
        <v>6.2</v>
      </c>
      <c r="AB1460" s="3" t="s">
        <v>11619</v>
      </c>
      <c r="AC1460" s="3">
        <v>1</v>
      </c>
      <c r="AD1460" s="3" t="s">
        <v>11619</v>
      </c>
      <c r="AE1460" s="44" t="s">
        <v>12595</v>
      </c>
    </row>
    <row r="1461" customHeight="1" spans="1:31">
      <c r="A1461" s="26" t="s">
        <v>447</v>
      </c>
      <c r="B1461" s="27" t="s">
        <v>466</v>
      </c>
      <c r="C1461" s="28" t="s">
        <v>12986</v>
      </c>
      <c r="D1461" s="27" t="s">
        <v>466</v>
      </c>
      <c r="E1461" s="28" cm="1">
        <f ca="1" t="array" ref="E1461">SUMPRODUCT(--ISNUMBER(SEARCH(MID(C1461,ROW(INDIRECT("1:"&amp;LEN(C1461))),1),全球排名!D1459)))</f>
        <v>21</v>
      </c>
      <c r="F1461" s="29" t="s">
        <v>12690</v>
      </c>
      <c r="G1461" s="29" t="s">
        <v>1709</v>
      </c>
      <c r="H1461" s="30" t="s">
        <v>11571</v>
      </c>
      <c r="I1461" s="30" t="s">
        <v>11572</v>
      </c>
      <c r="J1461" s="30" t="s">
        <v>7103</v>
      </c>
      <c r="K1461" s="30">
        <v>5</v>
      </c>
      <c r="L1461" s="30" t="s">
        <v>11573</v>
      </c>
      <c r="M1461" s="38">
        <v>6.3</v>
      </c>
      <c r="N1461" s="3" t="s">
        <v>11949</v>
      </c>
      <c r="O1461" s="38">
        <v>2.3</v>
      </c>
      <c r="P1461" s="3" t="s">
        <v>11949</v>
      </c>
      <c r="Q1461" s="38">
        <v>4.4</v>
      </c>
      <c r="R1461" s="3" t="s">
        <v>11619</v>
      </c>
      <c r="S1461" s="38">
        <v>2.3</v>
      </c>
      <c r="T1461" s="3" t="s">
        <v>11619</v>
      </c>
      <c r="U1461" s="38">
        <v>3.3</v>
      </c>
      <c r="V1461" s="3" t="s">
        <v>11619</v>
      </c>
      <c r="W1461" s="38">
        <v>1.5</v>
      </c>
      <c r="X1461" s="3" t="s">
        <v>11619</v>
      </c>
      <c r="Y1461" s="38">
        <v>1.1</v>
      </c>
      <c r="Z1461" s="3" t="s">
        <v>11619</v>
      </c>
      <c r="AA1461" s="3">
        <v>6.1</v>
      </c>
      <c r="AB1461" s="3" t="s">
        <v>11619</v>
      </c>
      <c r="AC1461" s="3">
        <v>1.1</v>
      </c>
      <c r="AD1461" s="3" t="s">
        <v>11619</v>
      </c>
      <c r="AE1461" s="44" t="s">
        <v>12595</v>
      </c>
    </row>
    <row r="1462" customHeight="1" spans="1:31">
      <c r="A1462" s="26" t="s">
        <v>447</v>
      </c>
      <c r="B1462" s="27" t="s">
        <v>466</v>
      </c>
      <c r="C1462" s="28" t="s">
        <v>12987</v>
      </c>
      <c r="D1462" s="27" t="s">
        <v>466</v>
      </c>
      <c r="E1462" s="28" cm="1">
        <f ca="1" t="array" ref="E1462">SUMPRODUCT(--ISNUMBER(SEARCH(MID(C1462,ROW(INDIRECT("1:"&amp;LEN(C1462))),1),全球排名!D1460)))</f>
        <v>21</v>
      </c>
      <c r="F1462" s="29" t="s">
        <v>7183</v>
      </c>
      <c r="G1462" s="29" t="s">
        <v>874</v>
      </c>
      <c r="H1462" s="30" t="s">
        <v>11567</v>
      </c>
      <c r="I1462" s="30" t="s">
        <v>11587</v>
      </c>
      <c r="J1462" s="30" t="s">
        <v>7220</v>
      </c>
      <c r="K1462" s="30">
        <v>4</v>
      </c>
      <c r="L1462" s="30" t="s">
        <v>11569</v>
      </c>
      <c r="M1462" s="38">
        <v>6.3</v>
      </c>
      <c r="N1462" s="3" t="s">
        <v>11949</v>
      </c>
      <c r="O1462" s="38">
        <v>4.8</v>
      </c>
      <c r="P1462" s="3" t="s">
        <v>11949</v>
      </c>
      <c r="Q1462" s="38">
        <v>5.8</v>
      </c>
      <c r="R1462" s="3" t="s">
        <v>11619</v>
      </c>
      <c r="S1462" s="38">
        <v>1.3</v>
      </c>
      <c r="T1462" s="3" t="s">
        <v>11619</v>
      </c>
      <c r="U1462" s="38">
        <v>2.2</v>
      </c>
      <c r="V1462" s="3" t="s">
        <v>11619</v>
      </c>
      <c r="W1462" s="38">
        <v>1.5</v>
      </c>
      <c r="X1462" s="3" t="s">
        <v>11619</v>
      </c>
      <c r="Y1462" s="38">
        <v>1</v>
      </c>
      <c r="Z1462" s="3" t="s">
        <v>11619</v>
      </c>
      <c r="AA1462" s="3">
        <v>7.3</v>
      </c>
      <c r="AB1462" s="3" t="s">
        <v>11619</v>
      </c>
      <c r="AC1462" s="3">
        <v>1.1</v>
      </c>
      <c r="AD1462" s="3" t="s">
        <v>11619</v>
      </c>
      <c r="AE1462" s="44" t="s">
        <v>12595</v>
      </c>
    </row>
    <row r="1463" customHeight="1" spans="1:31">
      <c r="A1463" s="26" t="s">
        <v>447</v>
      </c>
      <c r="B1463" s="27" t="s">
        <v>466</v>
      </c>
      <c r="C1463" s="28" t="s">
        <v>10243</v>
      </c>
      <c r="D1463" s="27" t="s">
        <v>466</v>
      </c>
      <c r="E1463" s="28" cm="1">
        <f ca="1" t="array" ref="E1463">SUMPRODUCT(--ISNUMBER(SEARCH(MID(C1463,ROW(INDIRECT("1:"&amp;LEN(C1463))),1),全球排名!D1461)))</f>
        <v>21</v>
      </c>
      <c r="F1463" s="29" t="s">
        <v>11915</v>
      </c>
      <c r="G1463" s="29" t="s">
        <v>883</v>
      </c>
      <c r="H1463" s="30" t="s">
        <v>11567</v>
      </c>
      <c r="I1463" s="30" t="s">
        <v>11587</v>
      </c>
      <c r="J1463" s="30" t="s">
        <v>7220</v>
      </c>
      <c r="K1463" s="30">
        <v>3</v>
      </c>
      <c r="L1463" s="30" t="s">
        <v>11573</v>
      </c>
      <c r="M1463" s="38">
        <v>3.9</v>
      </c>
      <c r="N1463" s="3" t="s">
        <v>11949</v>
      </c>
      <c r="O1463" s="38">
        <v>2</v>
      </c>
      <c r="P1463" s="3" t="s">
        <v>11949</v>
      </c>
      <c r="Q1463" s="38">
        <v>3</v>
      </c>
      <c r="R1463" s="3" t="s">
        <v>11619</v>
      </c>
      <c r="S1463" s="38">
        <v>7.3</v>
      </c>
      <c r="T1463" s="3" t="s">
        <v>11619</v>
      </c>
      <c r="U1463" s="38">
        <v>4.7</v>
      </c>
      <c r="V1463" s="3" t="s">
        <v>11619</v>
      </c>
      <c r="W1463" s="38">
        <v>1.3</v>
      </c>
      <c r="X1463" s="3" t="s">
        <v>11619</v>
      </c>
      <c r="Y1463" s="38">
        <v>1</v>
      </c>
      <c r="Z1463" s="3" t="s">
        <v>11619</v>
      </c>
      <c r="AA1463" s="3">
        <v>7.7</v>
      </c>
      <c r="AB1463" s="3" t="s">
        <v>11619</v>
      </c>
      <c r="AC1463" s="3">
        <v>1.2</v>
      </c>
      <c r="AD1463" s="3" t="s">
        <v>11619</v>
      </c>
      <c r="AE1463" s="44" t="s">
        <v>12595</v>
      </c>
    </row>
    <row r="1464" customHeight="1" spans="1:31">
      <c r="A1464" s="26" t="s">
        <v>447</v>
      </c>
      <c r="B1464" s="27" t="s">
        <v>466</v>
      </c>
      <c r="C1464" s="28" t="s">
        <v>12988</v>
      </c>
      <c r="D1464" s="27" t="s">
        <v>466</v>
      </c>
      <c r="E1464" s="28" cm="1">
        <f ca="1" t="array" ref="E1464">SUMPRODUCT(--ISNUMBER(SEARCH(MID(C1464,ROW(INDIRECT("1:"&amp;LEN(C1464))),1),全球排名!D1462)))</f>
        <v>25</v>
      </c>
      <c r="F1464" s="29" t="s">
        <v>7183</v>
      </c>
      <c r="G1464" s="29" t="s">
        <v>874</v>
      </c>
      <c r="H1464" s="30" t="s">
        <v>11571</v>
      </c>
      <c r="I1464" s="30" t="s">
        <v>11587</v>
      </c>
      <c r="J1464" s="30" t="s">
        <v>7103</v>
      </c>
      <c r="K1464" s="30">
        <v>3</v>
      </c>
      <c r="L1464" s="30" t="s">
        <v>12288</v>
      </c>
      <c r="M1464" s="38">
        <v>3.8</v>
      </c>
      <c r="N1464" s="3" t="s">
        <v>11949</v>
      </c>
      <c r="O1464" s="38">
        <v>2.9</v>
      </c>
      <c r="P1464" s="3" t="s">
        <v>11949</v>
      </c>
      <c r="Q1464" s="38">
        <v>6.7</v>
      </c>
      <c r="R1464" s="3" t="s">
        <v>11619</v>
      </c>
      <c r="S1464" s="38">
        <v>1.3</v>
      </c>
      <c r="T1464" s="3" t="s">
        <v>11619</v>
      </c>
      <c r="U1464" s="38">
        <v>8.7</v>
      </c>
      <c r="V1464" s="3" t="s">
        <v>11619</v>
      </c>
      <c r="W1464" s="38">
        <v>1.6</v>
      </c>
      <c r="X1464" s="3" t="s">
        <v>11619</v>
      </c>
      <c r="Y1464" s="38">
        <v>1</v>
      </c>
      <c r="Z1464" s="3" t="s">
        <v>11619</v>
      </c>
      <c r="AA1464" s="3">
        <v>8</v>
      </c>
      <c r="AB1464" s="3" t="s">
        <v>11619</v>
      </c>
      <c r="AC1464" s="3">
        <v>1</v>
      </c>
      <c r="AD1464" s="3" t="s">
        <v>11619</v>
      </c>
      <c r="AE1464" s="44" t="s">
        <v>12595</v>
      </c>
    </row>
    <row r="1465" customHeight="1" spans="1:31">
      <c r="A1465" s="26" t="s">
        <v>447</v>
      </c>
      <c r="B1465" s="27" t="s">
        <v>466</v>
      </c>
      <c r="C1465" s="28" t="s">
        <v>10182</v>
      </c>
      <c r="D1465" s="27" t="s">
        <v>466</v>
      </c>
      <c r="E1465" s="28" cm="1">
        <f ca="1" t="array" ref="E1465">SUMPRODUCT(--ISNUMBER(SEARCH(MID(C1465,ROW(INDIRECT("1:"&amp;LEN(C1465))),1),全球排名!D1463)))</f>
        <v>21</v>
      </c>
      <c r="F1465" s="29" t="s">
        <v>11885</v>
      </c>
      <c r="G1465" s="29" t="s">
        <v>457</v>
      </c>
      <c r="H1465" s="30" t="s">
        <v>11592</v>
      </c>
      <c r="I1465" s="30" t="s">
        <v>7183</v>
      </c>
      <c r="J1465" s="30" t="s">
        <v>7220</v>
      </c>
      <c r="K1465" s="30">
        <v>4</v>
      </c>
      <c r="L1465" s="30" t="s">
        <v>11573</v>
      </c>
      <c r="M1465" s="38">
        <v>4</v>
      </c>
      <c r="N1465" s="3" t="s">
        <v>11949</v>
      </c>
      <c r="O1465" s="38">
        <v>1.7</v>
      </c>
      <c r="P1465" s="3" t="s">
        <v>11949</v>
      </c>
      <c r="Q1465" s="38">
        <v>4.5</v>
      </c>
      <c r="R1465" s="3" t="s">
        <v>11619</v>
      </c>
      <c r="S1465" s="38">
        <v>1.8</v>
      </c>
      <c r="T1465" s="3" t="s">
        <v>11619</v>
      </c>
      <c r="U1465" s="38">
        <v>3.7</v>
      </c>
      <c r="V1465" s="3" t="s">
        <v>11619</v>
      </c>
      <c r="W1465" s="38">
        <v>1.5</v>
      </c>
      <c r="X1465" s="3" t="s">
        <v>11619</v>
      </c>
      <c r="Y1465" s="38">
        <v>1</v>
      </c>
      <c r="Z1465" s="3" t="s">
        <v>11619</v>
      </c>
      <c r="AA1465" s="3">
        <v>8.2</v>
      </c>
      <c r="AB1465" s="3" t="s">
        <v>11619</v>
      </c>
      <c r="AC1465" s="3">
        <v>1</v>
      </c>
      <c r="AD1465" s="3" t="s">
        <v>11619</v>
      </c>
      <c r="AE1465" s="44" t="s">
        <v>12595</v>
      </c>
    </row>
    <row r="1466" customHeight="1" spans="1:31">
      <c r="A1466" s="26" t="s">
        <v>466</v>
      </c>
      <c r="B1466" s="27" t="s">
        <v>466</v>
      </c>
      <c r="C1466" s="28" t="s">
        <v>3535</v>
      </c>
      <c r="D1466" s="27" t="s">
        <v>466</v>
      </c>
      <c r="E1466" s="28" cm="1">
        <f ca="1" t="array" ref="E1466">SUMPRODUCT(--ISNUMBER(SEARCH(MID(C1466,ROW(INDIRECT("1:"&amp;LEN(C1466))),1),全球排名!D1464)))</f>
        <v>19</v>
      </c>
      <c r="F1466" s="29" t="s">
        <v>11915</v>
      </c>
      <c r="G1466" s="29" t="s">
        <v>883</v>
      </c>
      <c r="H1466" s="30" t="s">
        <v>11567</v>
      </c>
      <c r="I1466" s="30" t="s">
        <v>11587</v>
      </c>
      <c r="J1466" s="30" t="s">
        <v>11568</v>
      </c>
      <c r="K1466" s="30">
        <v>3</v>
      </c>
      <c r="L1466" s="30" t="s">
        <v>11573</v>
      </c>
      <c r="M1466" s="38">
        <v>3.6</v>
      </c>
      <c r="N1466" s="3" t="s">
        <v>11949</v>
      </c>
      <c r="O1466" s="38">
        <v>2.3</v>
      </c>
      <c r="P1466" s="3" t="s">
        <v>11949</v>
      </c>
      <c r="Q1466" s="38">
        <v>2.1</v>
      </c>
      <c r="R1466" s="3" t="s">
        <v>11619</v>
      </c>
      <c r="S1466" s="38">
        <v>8</v>
      </c>
      <c r="T1466" s="3" t="s">
        <v>11619</v>
      </c>
      <c r="U1466" s="38" t="s">
        <v>10137</v>
      </c>
      <c r="V1466" s="3" t="s">
        <v>10137</v>
      </c>
      <c r="W1466" s="38" t="s">
        <v>10137</v>
      </c>
      <c r="X1466" s="3" t="s">
        <v>10137</v>
      </c>
      <c r="Y1466" s="38">
        <v>2.6</v>
      </c>
      <c r="Z1466" s="3" t="s">
        <v>11619</v>
      </c>
      <c r="AA1466" s="3">
        <v>4.1</v>
      </c>
      <c r="AB1466" s="3" t="s">
        <v>11619</v>
      </c>
      <c r="AC1466" s="3">
        <v>1</v>
      </c>
      <c r="AD1466" s="3" t="s">
        <v>11619</v>
      </c>
      <c r="AE1466" s="44" t="s">
        <v>12595</v>
      </c>
    </row>
    <row r="1467" customHeight="1" spans="1:31">
      <c r="A1467" s="26" t="s">
        <v>447</v>
      </c>
      <c r="B1467" s="27" t="s">
        <v>466</v>
      </c>
      <c r="C1467" s="28" t="s">
        <v>12989</v>
      </c>
      <c r="D1467" s="27" t="s">
        <v>466</v>
      </c>
      <c r="E1467" s="28" cm="1">
        <f ca="1" t="array" ref="E1467">SUMPRODUCT(--ISNUMBER(SEARCH(MID(C1467,ROW(INDIRECT("1:"&amp;LEN(C1467))),1),全球排名!D1465)))</f>
        <v>18</v>
      </c>
      <c r="F1467" s="29" t="s">
        <v>7183</v>
      </c>
      <c r="G1467" s="29" t="s">
        <v>874</v>
      </c>
      <c r="H1467" s="30" t="s">
        <v>11571</v>
      </c>
      <c r="I1467" s="30" t="s">
        <v>7183</v>
      </c>
      <c r="J1467" s="30" t="s">
        <v>7103</v>
      </c>
      <c r="K1467" s="30">
        <v>4</v>
      </c>
      <c r="L1467" s="30" t="s">
        <v>11573</v>
      </c>
      <c r="M1467" s="38">
        <v>4.2</v>
      </c>
      <c r="N1467" s="3" t="s">
        <v>11949</v>
      </c>
      <c r="O1467" s="38">
        <v>4.6</v>
      </c>
      <c r="P1467" s="3" t="s">
        <v>11949</v>
      </c>
      <c r="Q1467" s="38">
        <v>2.7</v>
      </c>
      <c r="R1467" s="3" t="s">
        <v>11619</v>
      </c>
      <c r="S1467" s="38">
        <v>1.3</v>
      </c>
      <c r="T1467" s="3" t="s">
        <v>11619</v>
      </c>
      <c r="U1467" s="38">
        <v>6.4</v>
      </c>
      <c r="V1467" s="3" t="s">
        <v>11619</v>
      </c>
      <c r="W1467" s="38">
        <v>1.3</v>
      </c>
      <c r="X1467" s="3" t="s">
        <v>11619</v>
      </c>
      <c r="Y1467" s="38">
        <v>1</v>
      </c>
      <c r="Z1467" s="3" t="s">
        <v>11619</v>
      </c>
      <c r="AA1467" s="3">
        <v>6.4</v>
      </c>
      <c r="AB1467" s="3" t="s">
        <v>11619</v>
      </c>
      <c r="AC1467" s="3">
        <v>1</v>
      </c>
      <c r="AD1467" s="3" t="s">
        <v>11619</v>
      </c>
      <c r="AE1467" s="44" t="s">
        <v>12595</v>
      </c>
    </row>
    <row r="1468" customHeight="1" spans="1:31">
      <c r="A1468" s="26" t="s">
        <v>447</v>
      </c>
      <c r="B1468" s="27" t="s">
        <v>466</v>
      </c>
      <c r="C1468" s="28" t="s">
        <v>12990</v>
      </c>
      <c r="D1468" s="27" t="s">
        <v>466</v>
      </c>
      <c r="E1468" s="28" cm="1">
        <f ca="1" t="array" ref="E1468">SUMPRODUCT(--ISNUMBER(SEARCH(MID(C1468,ROW(INDIRECT("1:"&amp;LEN(C1468))),1),全球排名!D1466)))</f>
        <v>26</v>
      </c>
      <c r="F1468" s="29" t="s">
        <v>11885</v>
      </c>
      <c r="G1468" s="29" t="s">
        <v>457</v>
      </c>
      <c r="H1468" s="30" t="s">
        <v>11592</v>
      </c>
      <c r="I1468" s="30" t="s">
        <v>11587</v>
      </c>
      <c r="J1468" s="30" t="s">
        <v>7103</v>
      </c>
      <c r="K1468" s="30">
        <v>4</v>
      </c>
      <c r="L1468" s="30" t="s">
        <v>12288</v>
      </c>
      <c r="M1468" s="38">
        <v>3.7</v>
      </c>
      <c r="N1468" s="3" t="s">
        <v>11949</v>
      </c>
      <c r="O1468" s="38">
        <v>13.3</v>
      </c>
      <c r="P1468" s="3" t="s">
        <v>11949</v>
      </c>
      <c r="Q1468" s="38">
        <v>4.6</v>
      </c>
      <c r="R1468" s="3" t="s">
        <v>11619</v>
      </c>
      <c r="S1468" s="38">
        <v>1</v>
      </c>
      <c r="T1468" s="3" t="s">
        <v>11619</v>
      </c>
      <c r="U1468" s="38">
        <v>1.2</v>
      </c>
      <c r="V1468" s="3" t="s">
        <v>11619</v>
      </c>
      <c r="W1468" s="38">
        <v>1.3</v>
      </c>
      <c r="X1468" s="3" t="s">
        <v>11619</v>
      </c>
      <c r="Y1468" s="38">
        <v>1</v>
      </c>
      <c r="Z1468" s="3" t="s">
        <v>11619</v>
      </c>
      <c r="AA1468" s="3">
        <v>4.2</v>
      </c>
      <c r="AB1468" s="3" t="s">
        <v>11619</v>
      </c>
      <c r="AC1468" s="3">
        <v>1</v>
      </c>
      <c r="AD1468" s="3" t="s">
        <v>11619</v>
      </c>
      <c r="AE1468" s="44" t="s">
        <v>12595</v>
      </c>
    </row>
    <row r="1469" customHeight="1" spans="1:31">
      <c r="A1469" s="26" t="s">
        <v>466</v>
      </c>
      <c r="B1469" s="27" t="s">
        <v>466</v>
      </c>
      <c r="C1469" s="28" t="s">
        <v>12991</v>
      </c>
      <c r="D1469" s="27" t="s">
        <v>466</v>
      </c>
      <c r="E1469" s="28" cm="1">
        <f ca="1" t="array" ref="E1469">SUMPRODUCT(--ISNUMBER(SEARCH(MID(C1469,ROW(INDIRECT("1:"&amp;LEN(C1469))),1),全球排名!D1467)))</f>
        <v>30</v>
      </c>
      <c r="F1469" s="29" t="s">
        <v>12929</v>
      </c>
      <c r="G1469" s="29" t="s">
        <v>12930</v>
      </c>
      <c r="H1469" s="30" t="s">
        <v>11592</v>
      </c>
      <c r="I1469" s="30" t="s">
        <v>7183</v>
      </c>
      <c r="J1469" s="30" t="s">
        <v>12808</v>
      </c>
      <c r="K1469" s="30">
        <v>5</v>
      </c>
      <c r="L1469" s="30" t="s">
        <v>11573</v>
      </c>
      <c r="M1469" s="38">
        <v>5</v>
      </c>
      <c r="N1469" s="3" t="s">
        <v>11949</v>
      </c>
      <c r="O1469" s="38">
        <v>2.6</v>
      </c>
      <c r="P1469" s="3" t="s">
        <v>11949</v>
      </c>
      <c r="Q1469" s="38">
        <v>1.2</v>
      </c>
      <c r="R1469" s="3" t="s">
        <v>11619</v>
      </c>
      <c r="S1469" s="38">
        <v>1.1</v>
      </c>
      <c r="T1469" s="3" t="s">
        <v>11619</v>
      </c>
      <c r="U1469" s="38" t="s">
        <v>10137</v>
      </c>
      <c r="V1469" s="3" t="s">
        <v>10137</v>
      </c>
      <c r="W1469" s="38">
        <v>1.1</v>
      </c>
      <c r="X1469" s="3" t="s">
        <v>11619</v>
      </c>
      <c r="Y1469" s="38">
        <v>1</v>
      </c>
      <c r="Z1469" s="3" t="s">
        <v>11619</v>
      </c>
      <c r="AA1469" s="3">
        <v>17.1</v>
      </c>
      <c r="AB1469" s="3" t="s">
        <v>12015</v>
      </c>
      <c r="AC1469" s="3">
        <v>1</v>
      </c>
      <c r="AD1469" s="3" t="s">
        <v>11619</v>
      </c>
      <c r="AE1469" s="44" t="s">
        <v>12595</v>
      </c>
    </row>
    <row r="1470" customHeight="1" spans="1:31">
      <c r="A1470" s="26" t="s">
        <v>466</v>
      </c>
      <c r="B1470" s="27" t="s">
        <v>466</v>
      </c>
      <c r="C1470" s="28" t="s">
        <v>552</v>
      </c>
      <c r="D1470" s="27" t="s">
        <v>466</v>
      </c>
      <c r="E1470" s="28" cm="1">
        <f ca="1" t="array" ref="E1470">SUMPRODUCT(--ISNUMBER(SEARCH(MID(C1470,ROW(INDIRECT("1:"&amp;LEN(C1470))),1),全球排名!D1468)))</f>
        <v>44</v>
      </c>
      <c r="F1470" s="29" t="s">
        <v>11885</v>
      </c>
      <c r="G1470" s="29" t="s">
        <v>457</v>
      </c>
      <c r="H1470" s="30" t="s">
        <v>11592</v>
      </c>
      <c r="I1470" s="30" t="s">
        <v>11572</v>
      </c>
      <c r="J1470" s="30" t="s">
        <v>7103</v>
      </c>
      <c r="K1470" s="30">
        <v>5</v>
      </c>
      <c r="L1470" s="30" t="s">
        <v>11573</v>
      </c>
      <c r="M1470" s="38">
        <v>3.9</v>
      </c>
      <c r="N1470" s="3" t="s">
        <v>11949</v>
      </c>
      <c r="O1470" s="38">
        <v>1.8</v>
      </c>
      <c r="P1470" s="3" t="s">
        <v>11949</v>
      </c>
      <c r="Q1470" s="38">
        <v>2.9</v>
      </c>
      <c r="R1470" s="3" t="s">
        <v>11619</v>
      </c>
      <c r="S1470" s="38">
        <v>2.1</v>
      </c>
      <c r="T1470" s="3" t="s">
        <v>11619</v>
      </c>
      <c r="U1470" s="38" t="s">
        <v>10137</v>
      </c>
      <c r="V1470" s="3" t="s">
        <v>10137</v>
      </c>
      <c r="W1470" s="38" t="s">
        <v>10137</v>
      </c>
      <c r="X1470" s="3" t="s">
        <v>10137</v>
      </c>
      <c r="Y1470" s="38">
        <v>1.1</v>
      </c>
      <c r="Z1470" s="3" t="s">
        <v>11619</v>
      </c>
      <c r="AA1470" s="3">
        <v>3.9</v>
      </c>
      <c r="AB1470" s="3" t="s">
        <v>11619</v>
      </c>
      <c r="AC1470" s="3">
        <v>1</v>
      </c>
      <c r="AD1470" s="3" t="s">
        <v>11619</v>
      </c>
      <c r="AE1470" s="44" t="s">
        <v>12595</v>
      </c>
    </row>
    <row r="1471" customHeight="1" spans="1:31">
      <c r="A1471" s="26" t="s">
        <v>466</v>
      </c>
      <c r="B1471" s="27" t="s">
        <v>466</v>
      </c>
      <c r="C1471" s="28" t="s">
        <v>12992</v>
      </c>
      <c r="D1471" s="27" t="s">
        <v>466</v>
      </c>
      <c r="E1471" s="28" cm="1">
        <f ca="1" t="array" ref="E1471">SUMPRODUCT(--ISNUMBER(SEARCH(MID(C1471,ROW(INDIRECT("1:"&amp;LEN(C1471))),1),全球排名!D1469)))</f>
        <v>34</v>
      </c>
      <c r="F1471" s="29" t="s">
        <v>12993</v>
      </c>
      <c r="G1471" s="29" t="s">
        <v>12994</v>
      </c>
      <c r="H1471" s="30" t="s">
        <v>11592</v>
      </c>
      <c r="I1471" s="30" t="s">
        <v>11572</v>
      </c>
      <c r="J1471" s="30" t="s">
        <v>12808</v>
      </c>
      <c r="K1471" s="30">
        <v>5</v>
      </c>
      <c r="L1471" s="30" t="s">
        <v>11573</v>
      </c>
      <c r="M1471" s="38">
        <v>4.1</v>
      </c>
      <c r="N1471" s="3" t="s">
        <v>11949</v>
      </c>
      <c r="O1471" s="38">
        <v>5</v>
      </c>
      <c r="P1471" s="3" t="s">
        <v>11949</v>
      </c>
      <c r="Q1471" s="38">
        <v>2.9</v>
      </c>
      <c r="R1471" s="3" t="s">
        <v>11619</v>
      </c>
      <c r="S1471" s="38">
        <v>1</v>
      </c>
      <c r="T1471" s="3" t="s">
        <v>11619</v>
      </c>
      <c r="U1471" s="38">
        <v>1.7</v>
      </c>
      <c r="V1471" s="3" t="s">
        <v>11619</v>
      </c>
      <c r="W1471" s="38" t="s">
        <v>10137</v>
      </c>
      <c r="X1471" s="3" t="s">
        <v>10137</v>
      </c>
      <c r="Y1471" s="38">
        <v>1</v>
      </c>
      <c r="Z1471" s="3" t="s">
        <v>11619</v>
      </c>
      <c r="AA1471" s="3">
        <v>22.4</v>
      </c>
      <c r="AB1471" s="3" t="s">
        <v>11979</v>
      </c>
      <c r="AC1471" s="3">
        <v>1</v>
      </c>
      <c r="AD1471" s="3" t="s">
        <v>11619</v>
      </c>
      <c r="AE1471" s="44" t="s">
        <v>12595</v>
      </c>
    </row>
    <row r="1472" customHeight="1" spans="1:31">
      <c r="A1472" s="26" t="s">
        <v>447</v>
      </c>
      <c r="B1472" s="27" t="s">
        <v>466</v>
      </c>
      <c r="C1472" s="28" t="s">
        <v>12995</v>
      </c>
      <c r="D1472" s="27" t="s">
        <v>466</v>
      </c>
      <c r="E1472" s="28" cm="1">
        <f ca="1" t="array" ref="E1472">SUMPRODUCT(--ISNUMBER(SEARCH(MID(C1472,ROW(INDIRECT("1:"&amp;LEN(C1472))),1),全球排名!D1470)))</f>
        <v>27</v>
      </c>
      <c r="F1472" s="29" t="s">
        <v>7188</v>
      </c>
      <c r="G1472" s="29" t="s">
        <v>516</v>
      </c>
      <c r="H1472" s="30" t="s">
        <v>11571</v>
      </c>
      <c r="I1472" s="30" t="s">
        <v>11587</v>
      </c>
      <c r="J1472" s="30" t="s">
        <v>7220</v>
      </c>
      <c r="K1472" s="30">
        <v>3</v>
      </c>
      <c r="L1472" s="30" t="s">
        <v>11573</v>
      </c>
      <c r="M1472" s="38">
        <v>7.4</v>
      </c>
      <c r="N1472" s="3" t="s">
        <v>11949</v>
      </c>
      <c r="O1472" s="38">
        <v>2.2</v>
      </c>
      <c r="P1472" s="3" t="s">
        <v>11949</v>
      </c>
      <c r="Q1472" s="38">
        <v>3.2</v>
      </c>
      <c r="R1472" s="3" t="s">
        <v>11619</v>
      </c>
      <c r="S1472" s="38">
        <v>1.8</v>
      </c>
      <c r="T1472" s="3" t="s">
        <v>11619</v>
      </c>
      <c r="U1472" s="38">
        <v>3.1</v>
      </c>
      <c r="V1472" s="3" t="s">
        <v>11619</v>
      </c>
      <c r="W1472" s="38">
        <v>1.8</v>
      </c>
      <c r="X1472" s="3" t="s">
        <v>11619</v>
      </c>
      <c r="Y1472" s="38">
        <v>1</v>
      </c>
      <c r="Z1472" s="3" t="s">
        <v>11619</v>
      </c>
      <c r="AA1472" s="3">
        <v>5.1</v>
      </c>
      <c r="AB1472" s="3" t="s">
        <v>11619</v>
      </c>
      <c r="AC1472" s="3">
        <v>1</v>
      </c>
      <c r="AD1472" s="3" t="s">
        <v>11619</v>
      </c>
      <c r="AE1472" s="44" t="s">
        <v>12595</v>
      </c>
    </row>
    <row r="1473" customHeight="1" spans="1:31">
      <c r="A1473" s="26" t="s">
        <v>447</v>
      </c>
      <c r="B1473" s="27" t="s">
        <v>466</v>
      </c>
      <c r="C1473" s="28" t="s">
        <v>12996</v>
      </c>
      <c r="D1473" s="27" t="s">
        <v>466</v>
      </c>
      <c r="E1473" s="28" cm="1">
        <f ca="1" t="array" ref="E1473">SUMPRODUCT(--ISNUMBER(SEARCH(MID(C1473,ROW(INDIRECT("1:"&amp;LEN(C1473))),1),全球排名!D1471)))</f>
        <v>24</v>
      </c>
      <c r="F1473" s="29" t="s">
        <v>7188</v>
      </c>
      <c r="G1473" s="29" t="s">
        <v>516</v>
      </c>
      <c r="H1473" s="30" t="s">
        <v>11592</v>
      </c>
      <c r="I1473" s="30" t="s">
        <v>11572</v>
      </c>
      <c r="J1473" s="30" t="s">
        <v>7103</v>
      </c>
      <c r="K1473" s="30">
        <v>5</v>
      </c>
      <c r="L1473" s="30" t="s">
        <v>11573</v>
      </c>
      <c r="M1473" s="38">
        <v>7.4</v>
      </c>
      <c r="N1473" s="3" t="s">
        <v>11949</v>
      </c>
      <c r="O1473" s="38">
        <v>2.7</v>
      </c>
      <c r="P1473" s="3" t="s">
        <v>11949</v>
      </c>
      <c r="Q1473" s="38">
        <v>2.6</v>
      </c>
      <c r="R1473" s="3" t="s">
        <v>11619</v>
      </c>
      <c r="S1473" s="38">
        <v>1.6</v>
      </c>
      <c r="T1473" s="3" t="s">
        <v>11619</v>
      </c>
      <c r="U1473" s="38" t="s">
        <v>10137</v>
      </c>
      <c r="V1473" s="3" t="s">
        <v>10137</v>
      </c>
      <c r="W1473" s="38" t="s">
        <v>10137</v>
      </c>
      <c r="X1473" s="3" t="s">
        <v>10137</v>
      </c>
      <c r="Y1473" s="38">
        <v>2.3</v>
      </c>
      <c r="Z1473" s="3" t="s">
        <v>11619</v>
      </c>
      <c r="AA1473" s="3">
        <v>5.1</v>
      </c>
      <c r="AB1473" s="3" t="s">
        <v>11619</v>
      </c>
      <c r="AC1473" s="3">
        <v>1</v>
      </c>
      <c r="AD1473" s="3" t="s">
        <v>11619</v>
      </c>
      <c r="AE1473" s="44" t="s">
        <v>12595</v>
      </c>
    </row>
    <row r="1474" customHeight="1" spans="1:31">
      <c r="A1474" s="26" t="s">
        <v>447</v>
      </c>
      <c r="B1474" s="27" t="s">
        <v>466</v>
      </c>
      <c r="C1474" s="28" t="s">
        <v>12997</v>
      </c>
      <c r="D1474" s="27" t="s">
        <v>466</v>
      </c>
      <c r="E1474" s="28" cm="1">
        <f ca="1" t="array" ref="E1474">SUMPRODUCT(--ISNUMBER(SEARCH(MID(C1474,ROW(INDIRECT("1:"&amp;LEN(C1474))),1),全球排名!D1472)))</f>
        <v>20</v>
      </c>
      <c r="F1474" s="29" t="s">
        <v>7188</v>
      </c>
      <c r="G1474" s="29" t="s">
        <v>516</v>
      </c>
      <c r="H1474" s="30" t="s">
        <v>11571</v>
      </c>
      <c r="I1474" s="30" t="s">
        <v>11572</v>
      </c>
      <c r="J1474" s="30" t="s">
        <v>7220</v>
      </c>
      <c r="K1474" s="30">
        <v>4</v>
      </c>
      <c r="L1474" s="30" t="s">
        <v>11573</v>
      </c>
      <c r="M1474" s="38">
        <v>5.9</v>
      </c>
      <c r="N1474" s="3" t="s">
        <v>11949</v>
      </c>
      <c r="O1474" s="38">
        <v>2.5</v>
      </c>
      <c r="P1474" s="3" t="s">
        <v>11949</v>
      </c>
      <c r="Q1474" s="38">
        <v>14.1</v>
      </c>
      <c r="R1474" s="3" t="s">
        <v>11619</v>
      </c>
      <c r="S1474" s="38">
        <v>1.8</v>
      </c>
      <c r="T1474" s="3" t="s">
        <v>11619</v>
      </c>
      <c r="U1474" s="38" t="s">
        <v>10137</v>
      </c>
      <c r="V1474" s="3" t="s">
        <v>10137</v>
      </c>
      <c r="W1474" s="38" t="s">
        <v>10137</v>
      </c>
      <c r="X1474" s="3" t="s">
        <v>10137</v>
      </c>
      <c r="Y1474" s="38">
        <v>2.1</v>
      </c>
      <c r="Z1474" s="3" t="s">
        <v>11619</v>
      </c>
      <c r="AA1474" s="3">
        <v>5.1</v>
      </c>
      <c r="AB1474" s="3" t="s">
        <v>11619</v>
      </c>
      <c r="AC1474" s="3">
        <v>1.1</v>
      </c>
      <c r="AD1474" s="3" t="s">
        <v>11619</v>
      </c>
      <c r="AE1474" s="44" t="s">
        <v>12595</v>
      </c>
    </row>
    <row r="1475" customHeight="1" spans="1:31">
      <c r="A1475" s="26" t="s">
        <v>10137</v>
      </c>
      <c r="B1475" s="27" t="s">
        <v>466</v>
      </c>
      <c r="C1475" s="28" t="s">
        <v>12998</v>
      </c>
      <c r="D1475" s="27" t="s">
        <v>466</v>
      </c>
      <c r="E1475" s="28" cm="1">
        <f ca="1" t="array" ref="E1475">SUMPRODUCT(--ISNUMBER(SEARCH(MID(C1475,ROW(INDIRECT("1:"&amp;LEN(C1475))),1),全球排名!D1473)))</f>
        <v>25</v>
      </c>
      <c r="F1475" s="29" t="s">
        <v>12690</v>
      </c>
      <c r="G1475" s="29" t="s">
        <v>1709</v>
      </c>
      <c r="H1475" s="30" t="s">
        <v>11571</v>
      </c>
      <c r="I1475" s="30" t="s">
        <v>7183</v>
      </c>
      <c r="J1475" s="30" t="s">
        <v>7103</v>
      </c>
      <c r="K1475" s="30">
        <v>3</v>
      </c>
      <c r="L1475" s="30" t="s">
        <v>11569</v>
      </c>
      <c r="M1475" s="38">
        <v>6</v>
      </c>
      <c r="N1475" s="3" t="s">
        <v>11949</v>
      </c>
      <c r="O1475" s="38">
        <v>3</v>
      </c>
      <c r="P1475" s="3" t="s">
        <v>11949</v>
      </c>
      <c r="Q1475" s="38">
        <v>3.7</v>
      </c>
      <c r="R1475" s="3" t="s">
        <v>11619</v>
      </c>
      <c r="S1475" s="38">
        <v>1.5</v>
      </c>
      <c r="T1475" s="3" t="s">
        <v>11619</v>
      </c>
      <c r="U1475" s="38">
        <v>7</v>
      </c>
      <c r="V1475" s="3" t="s">
        <v>11619</v>
      </c>
      <c r="W1475" s="38">
        <v>1.7</v>
      </c>
      <c r="X1475" s="3" t="s">
        <v>11619</v>
      </c>
      <c r="Y1475" s="38">
        <v>1</v>
      </c>
      <c r="Z1475" s="3" t="s">
        <v>11619</v>
      </c>
      <c r="AA1475" s="3">
        <v>6.1</v>
      </c>
      <c r="AB1475" s="3" t="s">
        <v>11619</v>
      </c>
      <c r="AC1475" s="3">
        <v>1</v>
      </c>
      <c r="AD1475" s="3" t="s">
        <v>11619</v>
      </c>
      <c r="AE1475" s="44" t="s">
        <v>12595</v>
      </c>
    </row>
    <row r="1476" customHeight="1" spans="1:31">
      <c r="A1476" s="26" t="s">
        <v>447</v>
      </c>
      <c r="B1476" s="27" t="s">
        <v>466</v>
      </c>
      <c r="C1476" s="28" t="s">
        <v>12999</v>
      </c>
      <c r="D1476" s="27" t="s">
        <v>466</v>
      </c>
      <c r="E1476" s="28" cm="1">
        <f ca="1" t="array" ref="E1476">SUMPRODUCT(--ISNUMBER(SEARCH(MID(C1476,ROW(INDIRECT("1:"&amp;LEN(C1476))),1),全球排名!D1474)))</f>
        <v>34</v>
      </c>
      <c r="F1476" s="29" t="s">
        <v>12690</v>
      </c>
      <c r="G1476" s="29" t="s">
        <v>1709</v>
      </c>
      <c r="H1476" s="30" t="s">
        <v>11592</v>
      </c>
      <c r="I1476" s="30" t="s">
        <v>11587</v>
      </c>
      <c r="J1476" s="30" t="s">
        <v>7220</v>
      </c>
      <c r="K1476" s="30">
        <v>4</v>
      </c>
      <c r="L1476" s="30" t="s">
        <v>11569</v>
      </c>
      <c r="M1476" s="38">
        <v>5.1</v>
      </c>
      <c r="N1476" s="3" t="s">
        <v>11949</v>
      </c>
      <c r="O1476" s="38">
        <v>2.8</v>
      </c>
      <c r="P1476" s="3" t="s">
        <v>11949</v>
      </c>
      <c r="Q1476" s="38">
        <v>1.2</v>
      </c>
      <c r="R1476" s="3" t="s">
        <v>11619</v>
      </c>
      <c r="S1476" s="38">
        <v>1.6</v>
      </c>
      <c r="T1476" s="3" t="s">
        <v>11619</v>
      </c>
      <c r="U1476" s="38">
        <v>9.3</v>
      </c>
      <c r="V1476" s="3" t="s">
        <v>11619</v>
      </c>
      <c r="W1476" s="38">
        <v>1.3</v>
      </c>
      <c r="X1476" s="3" t="s">
        <v>11619</v>
      </c>
      <c r="Y1476" s="38">
        <v>1</v>
      </c>
      <c r="Z1476" s="3" t="s">
        <v>11619</v>
      </c>
      <c r="AA1476" s="3">
        <v>9.5</v>
      </c>
      <c r="AB1476" s="3" t="s">
        <v>11619</v>
      </c>
      <c r="AC1476" s="3">
        <v>3.9</v>
      </c>
      <c r="AD1476" s="3" t="s">
        <v>11619</v>
      </c>
      <c r="AE1476" s="44" t="s">
        <v>12595</v>
      </c>
    </row>
    <row r="1477" customHeight="1" spans="1:31">
      <c r="A1477" s="26" t="s">
        <v>466</v>
      </c>
      <c r="B1477" s="27" t="s">
        <v>466</v>
      </c>
      <c r="C1477" s="28" t="s">
        <v>13000</v>
      </c>
      <c r="D1477" s="27" t="s">
        <v>466</v>
      </c>
      <c r="E1477" s="28" cm="1">
        <f ca="1" t="array" ref="E1477">SUMPRODUCT(--ISNUMBER(SEARCH(MID(C1477,ROW(INDIRECT("1:"&amp;LEN(C1477))),1),全球排名!D1475)))</f>
        <v>26</v>
      </c>
      <c r="F1477" s="29" t="s">
        <v>7183</v>
      </c>
      <c r="G1477" s="29" t="s">
        <v>874</v>
      </c>
      <c r="H1477" s="30" t="s">
        <v>11567</v>
      </c>
      <c r="I1477" s="30" t="s">
        <v>11587</v>
      </c>
      <c r="J1477" s="30" t="s">
        <v>7220</v>
      </c>
      <c r="K1477" s="30">
        <v>4</v>
      </c>
      <c r="L1477" s="30" t="s">
        <v>11569</v>
      </c>
      <c r="M1477" s="38">
        <v>2.6</v>
      </c>
      <c r="N1477" s="3" t="s">
        <v>11949</v>
      </c>
      <c r="O1477" s="38">
        <v>5.4</v>
      </c>
      <c r="P1477" s="3" t="s">
        <v>11949</v>
      </c>
      <c r="Q1477" s="38">
        <v>2.8</v>
      </c>
      <c r="R1477" s="3" t="s">
        <v>11619</v>
      </c>
      <c r="S1477" s="38">
        <v>2.5</v>
      </c>
      <c r="T1477" s="3" t="s">
        <v>11619</v>
      </c>
      <c r="U1477" s="38">
        <v>8.3</v>
      </c>
      <c r="V1477" s="3" t="s">
        <v>11619</v>
      </c>
      <c r="W1477" s="38">
        <v>6.6</v>
      </c>
      <c r="X1477" s="3" t="s">
        <v>11619</v>
      </c>
      <c r="Y1477" s="38">
        <v>1</v>
      </c>
      <c r="Z1477" s="3" t="s">
        <v>11619</v>
      </c>
      <c r="AA1477" s="3">
        <v>9</v>
      </c>
      <c r="AB1477" s="3" t="s">
        <v>11619</v>
      </c>
      <c r="AC1477" s="3">
        <v>1</v>
      </c>
      <c r="AD1477" s="3" t="s">
        <v>11619</v>
      </c>
      <c r="AE1477" s="44" t="s">
        <v>12595</v>
      </c>
    </row>
    <row r="1478" customHeight="1" spans="1:31">
      <c r="A1478" s="26" t="s">
        <v>447</v>
      </c>
      <c r="B1478" s="27" t="s">
        <v>466</v>
      </c>
      <c r="C1478" s="28" t="s">
        <v>13001</v>
      </c>
      <c r="D1478" s="27" t="s">
        <v>466</v>
      </c>
      <c r="E1478" s="28" cm="1">
        <f ca="1" t="array" ref="E1478">SUMPRODUCT(--ISNUMBER(SEARCH(MID(C1478,ROW(INDIRECT("1:"&amp;LEN(C1478))),1),全球排名!D1476)))</f>
        <v>27</v>
      </c>
      <c r="F1478" s="29" t="s">
        <v>7183</v>
      </c>
      <c r="G1478" s="29" t="s">
        <v>874</v>
      </c>
      <c r="H1478" s="30" t="s">
        <v>11571</v>
      </c>
      <c r="I1478" s="30" t="s">
        <v>7183</v>
      </c>
      <c r="J1478" s="30" t="s">
        <v>7103</v>
      </c>
      <c r="K1478" s="30">
        <v>4</v>
      </c>
      <c r="L1478" s="30" t="s">
        <v>11573</v>
      </c>
      <c r="M1478" s="38">
        <v>4</v>
      </c>
      <c r="N1478" s="3" t="s">
        <v>11949</v>
      </c>
      <c r="O1478" s="38">
        <v>7.1</v>
      </c>
      <c r="P1478" s="3" t="s">
        <v>11949</v>
      </c>
      <c r="Q1478" s="38">
        <v>3.3</v>
      </c>
      <c r="R1478" s="3" t="s">
        <v>11619</v>
      </c>
      <c r="S1478" s="38">
        <v>1.9</v>
      </c>
      <c r="T1478" s="3" t="s">
        <v>11619</v>
      </c>
      <c r="U1478" s="38">
        <v>1.4</v>
      </c>
      <c r="V1478" s="3" t="s">
        <v>11619</v>
      </c>
      <c r="W1478" s="38">
        <v>1</v>
      </c>
      <c r="X1478" s="3" t="s">
        <v>11619</v>
      </c>
      <c r="Y1478" s="38">
        <v>1</v>
      </c>
      <c r="Z1478" s="3" t="s">
        <v>11619</v>
      </c>
      <c r="AA1478" s="3">
        <v>6.7</v>
      </c>
      <c r="AB1478" s="3" t="s">
        <v>11619</v>
      </c>
      <c r="AC1478" s="3">
        <v>1</v>
      </c>
      <c r="AD1478" s="3" t="s">
        <v>11619</v>
      </c>
      <c r="AE1478" s="44" t="s">
        <v>12595</v>
      </c>
    </row>
    <row r="1479" customHeight="1" spans="1:31">
      <c r="A1479" s="26" t="s">
        <v>447</v>
      </c>
      <c r="B1479" s="27" t="s">
        <v>466</v>
      </c>
      <c r="C1479" s="28" t="s">
        <v>558</v>
      </c>
      <c r="D1479" s="27" t="s">
        <v>466</v>
      </c>
      <c r="E1479" s="28" cm="1">
        <f ca="1" t="array" ref="E1479">SUMPRODUCT(--ISNUMBER(SEARCH(MID(C1479,ROW(INDIRECT("1:"&amp;LEN(C1479))),1),全球排名!D1477)))</f>
        <v>32</v>
      </c>
      <c r="F1479" s="29" t="s">
        <v>11860</v>
      </c>
      <c r="G1479" s="29" t="s">
        <v>474</v>
      </c>
      <c r="H1479" s="30" t="s">
        <v>11592</v>
      </c>
      <c r="I1479" s="30" t="s">
        <v>7183</v>
      </c>
      <c r="J1479" s="30" t="s">
        <v>7220</v>
      </c>
      <c r="K1479" s="30">
        <v>4</v>
      </c>
      <c r="L1479" s="30" t="s">
        <v>11573</v>
      </c>
      <c r="M1479" s="38">
        <v>3.9</v>
      </c>
      <c r="N1479" s="3" t="s">
        <v>11949</v>
      </c>
      <c r="O1479" s="38">
        <v>1.3</v>
      </c>
      <c r="P1479" s="3" t="s">
        <v>11949</v>
      </c>
      <c r="Q1479" s="38">
        <v>20.2</v>
      </c>
      <c r="R1479" s="3" t="s">
        <v>12194</v>
      </c>
      <c r="S1479" s="38">
        <v>1.6</v>
      </c>
      <c r="T1479" s="3" t="s">
        <v>11619</v>
      </c>
      <c r="U1479" s="38" t="s">
        <v>10137</v>
      </c>
      <c r="V1479" s="3" t="s">
        <v>10137</v>
      </c>
      <c r="W1479" s="38" t="s">
        <v>10137</v>
      </c>
      <c r="X1479" s="3" t="s">
        <v>10137</v>
      </c>
      <c r="Y1479" s="38">
        <v>1</v>
      </c>
      <c r="Z1479" s="3" t="s">
        <v>11619</v>
      </c>
      <c r="AA1479" s="3">
        <v>5.1</v>
      </c>
      <c r="AB1479" s="3" t="s">
        <v>11619</v>
      </c>
      <c r="AC1479" s="3">
        <v>1</v>
      </c>
      <c r="AD1479" s="3" t="s">
        <v>11619</v>
      </c>
      <c r="AE1479" s="44" t="s">
        <v>12595</v>
      </c>
    </row>
    <row r="1480" customHeight="1" spans="1:31">
      <c r="A1480" s="26" t="s">
        <v>447</v>
      </c>
      <c r="B1480" s="27" t="s">
        <v>466</v>
      </c>
      <c r="C1480" s="28" t="s">
        <v>3650</v>
      </c>
      <c r="D1480" s="27" t="s">
        <v>466</v>
      </c>
      <c r="E1480" s="28" cm="1">
        <f ca="1" t="array" ref="E1480">SUMPRODUCT(--ISNUMBER(SEARCH(MID(C1480,ROW(INDIRECT("1:"&amp;LEN(C1480))),1),全球排名!D1478)))</f>
        <v>28</v>
      </c>
      <c r="F1480" s="29" t="s">
        <v>11860</v>
      </c>
      <c r="G1480" s="29" t="s">
        <v>474</v>
      </c>
      <c r="H1480" s="30" t="s">
        <v>11571</v>
      </c>
      <c r="I1480" s="30" t="s">
        <v>11572</v>
      </c>
      <c r="J1480" s="30" t="s">
        <v>7220</v>
      </c>
      <c r="K1480" s="30">
        <v>4</v>
      </c>
      <c r="L1480" s="30" t="s">
        <v>11573</v>
      </c>
      <c r="M1480" s="38">
        <v>3.5</v>
      </c>
      <c r="N1480" s="3" t="s">
        <v>11949</v>
      </c>
      <c r="O1480" s="38">
        <v>2.5</v>
      </c>
      <c r="P1480" s="3" t="s">
        <v>11949</v>
      </c>
      <c r="Q1480" s="38">
        <v>13.4</v>
      </c>
      <c r="R1480" s="3" t="s">
        <v>11619</v>
      </c>
      <c r="S1480" s="38">
        <v>3.5</v>
      </c>
      <c r="T1480" s="3" t="s">
        <v>11619</v>
      </c>
      <c r="U1480" s="38">
        <v>2.2</v>
      </c>
      <c r="V1480" s="3" t="s">
        <v>11619</v>
      </c>
      <c r="W1480" s="38">
        <v>1.3</v>
      </c>
      <c r="X1480" s="3" t="s">
        <v>11619</v>
      </c>
      <c r="Y1480" s="38">
        <v>1.1</v>
      </c>
      <c r="Z1480" s="3" t="s">
        <v>11619</v>
      </c>
      <c r="AA1480" s="3">
        <v>3.8</v>
      </c>
      <c r="AB1480" s="3" t="s">
        <v>11619</v>
      </c>
      <c r="AC1480" s="3">
        <v>3.4</v>
      </c>
      <c r="AD1480" s="3" t="s">
        <v>11619</v>
      </c>
      <c r="AE1480" s="44" t="s">
        <v>12595</v>
      </c>
    </row>
    <row r="1481" customHeight="1" spans="1:31">
      <c r="A1481" s="26" t="s">
        <v>447</v>
      </c>
      <c r="B1481" s="27" t="s">
        <v>466</v>
      </c>
      <c r="C1481" s="28" t="s">
        <v>3528</v>
      </c>
      <c r="D1481" s="27" t="s">
        <v>466</v>
      </c>
      <c r="E1481" s="28" cm="1">
        <f ca="1" t="array" ref="E1481">SUMPRODUCT(--ISNUMBER(SEARCH(MID(C1481,ROW(INDIRECT("1:"&amp;LEN(C1481))),1),全球排名!D1479)))</f>
        <v>22</v>
      </c>
      <c r="F1481" s="29" t="s">
        <v>11860</v>
      </c>
      <c r="G1481" s="29" t="s">
        <v>474</v>
      </c>
      <c r="H1481" s="30" t="s">
        <v>11592</v>
      </c>
      <c r="I1481" s="30" t="s">
        <v>7183</v>
      </c>
      <c r="J1481" s="30" t="s">
        <v>11568</v>
      </c>
      <c r="K1481" s="30">
        <v>4</v>
      </c>
      <c r="L1481" s="30" t="s">
        <v>11573</v>
      </c>
      <c r="M1481" s="38">
        <v>4.1</v>
      </c>
      <c r="N1481" s="3" t="s">
        <v>11949</v>
      </c>
      <c r="O1481" s="38">
        <v>2.7</v>
      </c>
      <c r="P1481" s="3" t="s">
        <v>11949</v>
      </c>
      <c r="Q1481" s="38">
        <v>8.7</v>
      </c>
      <c r="R1481" s="3" t="s">
        <v>11619</v>
      </c>
      <c r="S1481" s="38">
        <v>3.1</v>
      </c>
      <c r="T1481" s="3" t="s">
        <v>11619</v>
      </c>
      <c r="U1481" s="38">
        <v>2.7</v>
      </c>
      <c r="V1481" s="3" t="s">
        <v>11619</v>
      </c>
      <c r="W1481" s="38">
        <v>1.1</v>
      </c>
      <c r="X1481" s="3" t="s">
        <v>11619</v>
      </c>
      <c r="Y1481" s="38">
        <v>3.3</v>
      </c>
      <c r="Z1481" s="3" t="s">
        <v>11619</v>
      </c>
      <c r="AA1481" s="3">
        <v>3.8</v>
      </c>
      <c r="AB1481" s="3" t="s">
        <v>11619</v>
      </c>
      <c r="AC1481" s="3">
        <v>1.4</v>
      </c>
      <c r="AD1481" s="3" t="s">
        <v>11619</v>
      </c>
      <c r="AE1481" s="44" t="s">
        <v>12595</v>
      </c>
    </row>
    <row r="1482" customHeight="1" spans="1:31">
      <c r="A1482" s="26" t="s">
        <v>447</v>
      </c>
      <c r="B1482" s="27" t="s">
        <v>466</v>
      </c>
      <c r="C1482" s="28" t="s">
        <v>3264</v>
      </c>
      <c r="D1482" s="27" t="s">
        <v>466</v>
      </c>
      <c r="E1482" s="28" cm="1">
        <f ca="1" t="array" ref="E1482">SUMPRODUCT(--ISNUMBER(SEARCH(MID(C1482,ROW(INDIRECT("1:"&amp;LEN(C1482))),1),全球排名!D1480)))</f>
        <v>22</v>
      </c>
      <c r="F1482" s="29" t="s">
        <v>11860</v>
      </c>
      <c r="G1482" s="29" t="s">
        <v>474</v>
      </c>
      <c r="H1482" s="30" t="s">
        <v>11592</v>
      </c>
      <c r="I1482" s="30" t="s">
        <v>7183</v>
      </c>
      <c r="J1482" s="30" t="s">
        <v>11568</v>
      </c>
      <c r="K1482" s="30">
        <v>4</v>
      </c>
      <c r="L1482" s="30" t="s">
        <v>11573</v>
      </c>
      <c r="M1482" s="38">
        <v>3.6</v>
      </c>
      <c r="N1482" s="3" t="s">
        <v>11949</v>
      </c>
      <c r="O1482" s="38">
        <v>1.6</v>
      </c>
      <c r="P1482" s="3" t="s">
        <v>11949</v>
      </c>
      <c r="Q1482" s="38">
        <v>7.1</v>
      </c>
      <c r="R1482" s="3" t="s">
        <v>11619</v>
      </c>
      <c r="S1482" s="38">
        <v>4.2</v>
      </c>
      <c r="T1482" s="3" t="s">
        <v>11619</v>
      </c>
      <c r="U1482" s="38">
        <v>3.7</v>
      </c>
      <c r="V1482" s="3" t="s">
        <v>11619</v>
      </c>
      <c r="W1482" s="38">
        <v>1.3</v>
      </c>
      <c r="X1482" s="3" t="s">
        <v>11619</v>
      </c>
      <c r="Y1482" s="38">
        <v>1.5</v>
      </c>
      <c r="Z1482" s="3" t="s">
        <v>11619</v>
      </c>
      <c r="AA1482" s="3">
        <v>3.8</v>
      </c>
      <c r="AB1482" s="3" t="s">
        <v>11619</v>
      </c>
      <c r="AC1482" s="3">
        <v>1.4</v>
      </c>
      <c r="AD1482" s="3" t="s">
        <v>11619</v>
      </c>
      <c r="AE1482" s="44" t="s">
        <v>12595</v>
      </c>
    </row>
    <row r="1483" customHeight="1" spans="1:31">
      <c r="A1483" s="26" t="s">
        <v>447</v>
      </c>
      <c r="B1483" s="27" t="s">
        <v>466</v>
      </c>
      <c r="C1483" s="28" t="s">
        <v>3336</v>
      </c>
      <c r="D1483" s="27" t="s">
        <v>466</v>
      </c>
      <c r="E1483" s="28" cm="1">
        <f ca="1" t="array" ref="E1483">SUMPRODUCT(--ISNUMBER(SEARCH(MID(C1483,ROW(INDIRECT("1:"&amp;LEN(C1483))),1),全球排名!D1481)))</f>
        <v>24</v>
      </c>
      <c r="F1483" s="29" t="s">
        <v>11860</v>
      </c>
      <c r="G1483" s="29" t="s">
        <v>474</v>
      </c>
      <c r="H1483" s="30" t="s">
        <v>11571</v>
      </c>
      <c r="I1483" s="30" t="s">
        <v>11572</v>
      </c>
      <c r="J1483" s="30" t="s">
        <v>7220</v>
      </c>
      <c r="K1483" s="30">
        <v>3</v>
      </c>
      <c r="L1483" s="30" t="s">
        <v>11573</v>
      </c>
      <c r="M1483" s="38">
        <v>3.6</v>
      </c>
      <c r="N1483" s="3" t="s">
        <v>11949</v>
      </c>
      <c r="O1483" s="38">
        <v>1.9</v>
      </c>
      <c r="P1483" s="3" t="s">
        <v>11949</v>
      </c>
      <c r="Q1483" s="38">
        <v>12.6</v>
      </c>
      <c r="R1483" s="3" t="s">
        <v>11619</v>
      </c>
      <c r="S1483" s="38">
        <v>3.5</v>
      </c>
      <c r="T1483" s="3" t="s">
        <v>11619</v>
      </c>
      <c r="U1483" s="38">
        <v>2.2</v>
      </c>
      <c r="V1483" s="3" t="s">
        <v>11619</v>
      </c>
      <c r="W1483" s="38">
        <v>1.3</v>
      </c>
      <c r="X1483" s="3" t="s">
        <v>11619</v>
      </c>
      <c r="Y1483" s="38">
        <v>1.8</v>
      </c>
      <c r="Z1483" s="3" t="s">
        <v>11619</v>
      </c>
      <c r="AA1483" s="3">
        <v>3.8</v>
      </c>
      <c r="AB1483" s="3" t="s">
        <v>11619</v>
      </c>
      <c r="AC1483" s="3">
        <v>10.9</v>
      </c>
      <c r="AD1483" s="3" t="s">
        <v>12514</v>
      </c>
      <c r="AE1483" s="44" t="s">
        <v>12595</v>
      </c>
    </row>
    <row r="1484" customHeight="1" spans="1:31">
      <c r="A1484" s="26" t="s">
        <v>447</v>
      </c>
      <c r="B1484" s="27" t="s">
        <v>466</v>
      </c>
      <c r="C1484" s="28" t="s">
        <v>13002</v>
      </c>
      <c r="D1484" s="27" t="s">
        <v>466</v>
      </c>
      <c r="E1484" s="28" cm="1">
        <f ca="1" t="array" ref="E1484">SUMPRODUCT(--ISNUMBER(SEARCH(MID(C1484,ROW(INDIRECT("1:"&amp;LEN(C1484))),1),全球排名!D1482)))</f>
        <v>46</v>
      </c>
      <c r="F1484" s="29" t="s">
        <v>11860</v>
      </c>
      <c r="G1484" s="29" t="s">
        <v>474</v>
      </c>
      <c r="H1484" s="30" t="s">
        <v>11571</v>
      </c>
      <c r="I1484" s="30" t="s">
        <v>11572</v>
      </c>
      <c r="J1484" s="30" t="s">
        <v>7103</v>
      </c>
      <c r="K1484" s="30">
        <v>4</v>
      </c>
      <c r="L1484" s="30" t="s">
        <v>11573</v>
      </c>
      <c r="M1484" s="38">
        <v>3.2</v>
      </c>
      <c r="N1484" s="3" t="s">
        <v>11949</v>
      </c>
      <c r="O1484" s="38">
        <v>1.9</v>
      </c>
      <c r="P1484" s="3" t="s">
        <v>11949</v>
      </c>
      <c r="Q1484" s="38">
        <v>10</v>
      </c>
      <c r="R1484" s="3" t="s">
        <v>11619</v>
      </c>
      <c r="S1484" s="38">
        <v>2.1</v>
      </c>
      <c r="T1484" s="3" t="s">
        <v>11619</v>
      </c>
      <c r="U1484" s="38" t="s">
        <v>10137</v>
      </c>
      <c r="V1484" s="3" t="s">
        <v>10137</v>
      </c>
      <c r="W1484" s="38" t="s">
        <v>10137</v>
      </c>
      <c r="X1484" s="3" t="s">
        <v>10137</v>
      </c>
      <c r="Y1484" s="38">
        <v>1</v>
      </c>
      <c r="Z1484" s="3" t="s">
        <v>11619</v>
      </c>
      <c r="AA1484" s="3">
        <v>3.8</v>
      </c>
      <c r="AB1484" s="3" t="s">
        <v>11619</v>
      </c>
      <c r="AC1484" s="3">
        <v>1</v>
      </c>
      <c r="AD1484" s="3" t="s">
        <v>11619</v>
      </c>
      <c r="AE1484" s="44" t="s">
        <v>12595</v>
      </c>
    </row>
    <row r="1485" customHeight="1" spans="1:31">
      <c r="A1485" s="26" t="s">
        <v>447</v>
      </c>
      <c r="B1485" s="27" t="s">
        <v>466</v>
      </c>
      <c r="C1485" s="28" t="s">
        <v>13003</v>
      </c>
      <c r="D1485" s="27" t="s">
        <v>466</v>
      </c>
      <c r="E1485" s="28" cm="1">
        <f ca="1" t="array" ref="E1485">SUMPRODUCT(--ISNUMBER(SEARCH(MID(C1485,ROW(INDIRECT("1:"&amp;LEN(C1485))),1),全球排名!D1483)))</f>
        <v>27</v>
      </c>
      <c r="F1485" s="29" t="s">
        <v>11860</v>
      </c>
      <c r="G1485" s="29" t="s">
        <v>474</v>
      </c>
      <c r="H1485" s="30" t="s">
        <v>11592</v>
      </c>
      <c r="I1485" s="30" t="s">
        <v>11572</v>
      </c>
      <c r="J1485" s="30" t="s">
        <v>7220</v>
      </c>
      <c r="K1485" s="30">
        <v>4</v>
      </c>
      <c r="L1485" s="30" t="s">
        <v>11573</v>
      </c>
      <c r="M1485" s="38">
        <v>3.4</v>
      </c>
      <c r="N1485" s="3" t="s">
        <v>11949</v>
      </c>
      <c r="O1485" s="38">
        <v>1.8</v>
      </c>
      <c r="P1485" s="3" t="s">
        <v>11949</v>
      </c>
      <c r="Q1485" s="38">
        <v>6.7</v>
      </c>
      <c r="R1485" s="3" t="s">
        <v>11619</v>
      </c>
      <c r="S1485" s="38">
        <v>2.5</v>
      </c>
      <c r="T1485" s="3" t="s">
        <v>11619</v>
      </c>
      <c r="U1485" s="38">
        <v>2.8</v>
      </c>
      <c r="V1485" s="3" t="s">
        <v>11619</v>
      </c>
      <c r="W1485" s="38">
        <v>1.1</v>
      </c>
      <c r="X1485" s="3" t="s">
        <v>11619</v>
      </c>
      <c r="Y1485" s="38">
        <v>1.9</v>
      </c>
      <c r="Z1485" s="3" t="s">
        <v>11619</v>
      </c>
      <c r="AA1485" s="3">
        <v>3.8</v>
      </c>
      <c r="AB1485" s="3" t="s">
        <v>11619</v>
      </c>
      <c r="AC1485" s="3">
        <v>6.4</v>
      </c>
      <c r="AD1485" s="3" t="s">
        <v>11619</v>
      </c>
      <c r="AE1485" s="44" t="s">
        <v>12595</v>
      </c>
    </row>
    <row r="1486" customHeight="1" spans="1:31">
      <c r="A1486" s="26" t="s">
        <v>447</v>
      </c>
      <c r="B1486" s="27" t="s">
        <v>466</v>
      </c>
      <c r="C1486" s="28" t="s">
        <v>2977</v>
      </c>
      <c r="D1486" s="27" t="s">
        <v>466</v>
      </c>
      <c r="E1486" s="28" cm="1">
        <f ca="1" t="array" ref="E1486">SUMPRODUCT(--ISNUMBER(SEARCH(MID(C1486,ROW(INDIRECT("1:"&amp;LEN(C1486))),1),全球排名!D1484)))</f>
        <v>41</v>
      </c>
      <c r="F1486" s="29" t="s">
        <v>11860</v>
      </c>
      <c r="G1486" s="29" t="s">
        <v>474</v>
      </c>
      <c r="H1486" s="30" t="s">
        <v>11592</v>
      </c>
      <c r="I1486" s="30" t="s">
        <v>11572</v>
      </c>
      <c r="J1486" s="30" t="s">
        <v>7220</v>
      </c>
      <c r="K1486" s="30">
        <v>4</v>
      </c>
      <c r="L1486" s="30" t="s">
        <v>11573</v>
      </c>
      <c r="M1486" s="38">
        <v>4.6</v>
      </c>
      <c r="N1486" s="3" t="s">
        <v>11949</v>
      </c>
      <c r="O1486" s="38">
        <v>1.5</v>
      </c>
      <c r="P1486" s="3" t="s">
        <v>11949</v>
      </c>
      <c r="Q1486" s="38">
        <v>8.6</v>
      </c>
      <c r="R1486" s="3" t="s">
        <v>11619</v>
      </c>
      <c r="S1486" s="38">
        <v>3.2</v>
      </c>
      <c r="T1486" s="3" t="s">
        <v>11619</v>
      </c>
      <c r="U1486" s="38" t="s">
        <v>10137</v>
      </c>
      <c r="V1486" s="3" t="s">
        <v>10137</v>
      </c>
      <c r="W1486" s="38" t="s">
        <v>10137</v>
      </c>
      <c r="X1486" s="3" t="s">
        <v>10137</v>
      </c>
      <c r="Y1486" s="38">
        <v>5.6</v>
      </c>
      <c r="Z1486" s="3" t="s">
        <v>11619</v>
      </c>
      <c r="AA1486" s="3">
        <v>3.8</v>
      </c>
      <c r="AB1486" s="3" t="s">
        <v>11619</v>
      </c>
      <c r="AC1486" s="3">
        <v>1.4</v>
      </c>
      <c r="AD1486" s="3" t="s">
        <v>11619</v>
      </c>
      <c r="AE1486" s="44" t="s">
        <v>12595</v>
      </c>
    </row>
    <row r="1487" customHeight="1" spans="1:31">
      <c r="A1487" s="26" t="s">
        <v>447</v>
      </c>
      <c r="B1487" s="27" t="s">
        <v>466</v>
      </c>
      <c r="C1487" s="28" t="s">
        <v>10978</v>
      </c>
      <c r="D1487" s="27" t="s">
        <v>466</v>
      </c>
      <c r="E1487" s="28" cm="1">
        <f ca="1" t="array" ref="E1487">SUMPRODUCT(--ISNUMBER(SEARCH(MID(C1487,ROW(INDIRECT("1:"&amp;LEN(C1487))),1),全球排名!D1485)))</f>
        <v>18</v>
      </c>
      <c r="F1487" s="29" t="s">
        <v>26</v>
      </c>
      <c r="G1487" s="29" t="s">
        <v>568</v>
      </c>
      <c r="H1487" s="30" t="s">
        <v>11592</v>
      </c>
      <c r="I1487" s="30" t="s">
        <v>7183</v>
      </c>
      <c r="J1487" s="30" t="s">
        <v>7220</v>
      </c>
      <c r="K1487" s="30">
        <v>4</v>
      </c>
      <c r="L1487" s="30" t="s">
        <v>11573</v>
      </c>
      <c r="M1487" s="38">
        <v>6.9</v>
      </c>
      <c r="N1487" s="3" t="s">
        <v>11949</v>
      </c>
      <c r="O1487" s="38">
        <v>3.9</v>
      </c>
      <c r="P1487" s="3" t="s">
        <v>11949</v>
      </c>
      <c r="Q1487" s="38">
        <v>4.9</v>
      </c>
      <c r="R1487" s="3" t="s">
        <v>11619</v>
      </c>
      <c r="S1487" s="38">
        <v>1.4</v>
      </c>
      <c r="T1487" s="3" t="s">
        <v>11619</v>
      </c>
      <c r="U1487" s="38">
        <v>2.1</v>
      </c>
      <c r="V1487" s="3" t="s">
        <v>11619</v>
      </c>
      <c r="W1487" s="38">
        <v>1.1</v>
      </c>
      <c r="X1487" s="3" t="s">
        <v>11619</v>
      </c>
      <c r="Y1487" s="38">
        <v>1</v>
      </c>
      <c r="Z1487" s="3" t="s">
        <v>11619</v>
      </c>
      <c r="AA1487" s="3">
        <v>6.1</v>
      </c>
      <c r="AB1487" s="3" t="s">
        <v>11619</v>
      </c>
      <c r="AC1487" s="3">
        <v>1.1</v>
      </c>
      <c r="AD1487" s="3" t="s">
        <v>11619</v>
      </c>
      <c r="AE1487" s="44" t="s">
        <v>12595</v>
      </c>
    </row>
    <row r="1488" customHeight="1" spans="1:31">
      <c r="A1488" s="26" t="s">
        <v>10137</v>
      </c>
      <c r="B1488" s="27" t="s">
        <v>466</v>
      </c>
      <c r="C1488" s="28" t="s">
        <v>13004</v>
      </c>
      <c r="D1488" s="27" t="s">
        <v>466</v>
      </c>
      <c r="E1488" s="28" cm="1">
        <f ca="1" t="array" ref="E1488">SUMPRODUCT(--ISNUMBER(SEARCH(MID(C1488,ROW(INDIRECT("1:"&amp;LEN(C1488))),1),全球排名!D1486)))</f>
        <v>23</v>
      </c>
      <c r="F1488" s="29" t="s">
        <v>26</v>
      </c>
      <c r="G1488" s="29" t="s">
        <v>568</v>
      </c>
      <c r="H1488" s="30" t="s">
        <v>11567</v>
      </c>
      <c r="I1488" s="30" t="s">
        <v>11587</v>
      </c>
      <c r="J1488" s="30" t="s">
        <v>7220</v>
      </c>
      <c r="K1488" s="30">
        <v>4</v>
      </c>
      <c r="L1488" s="30" t="s">
        <v>12288</v>
      </c>
      <c r="M1488" s="38">
        <v>6.1</v>
      </c>
      <c r="N1488" s="3" t="s">
        <v>11949</v>
      </c>
      <c r="O1488" s="38">
        <v>4.2</v>
      </c>
      <c r="P1488" s="3" t="s">
        <v>11949</v>
      </c>
      <c r="Q1488" s="38">
        <v>7.3</v>
      </c>
      <c r="R1488" s="3" t="s">
        <v>11619</v>
      </c>
      <c r="S1488" s="38">
        <v>1.6</v>
      </c>
      <c r="T1488" s="3" t="s">
        <v>11619</v>
      </c>
      <c r="U1488" s="38">
        <v>2.7</v>
      </c>
      <c r="V1488" s="3" t="s">
        <v>11619</v>
      </c>
      <c r="W1488" s="38">
        <v>1.4</v>
      </c>
      <c r="X1488" s="3" t="s">
        <v>11619</v>
      </c>
      <c r="Y1488" s="38">
        <v>1</v>
      </c>
      <c r="Z1488" s="3" t="s">
        <v>11619</v>
      </c>
      <c r="AA1488" s="3">
        <v>8.1</v>
      </c>
      <c r="AB1488" s="3" t="s">
        <v>11619</v>
      </c>
      <c r="AC1488" s="3" t="s">
        <v>10137</v>
      </c>
      <c r="AD1488" s="3" t="s">
        <v>10137</v>
      </c>
      <c r="AE1488" s="44" t="s">
        <v>12595</v>
      </c>
    </row>
    <row r="1489" customHeight="1" spans="1:31">
      <c r="A1489" s="26" t="s">
        <v>447</v>
      </c>
      <c r="B1489" s="27" t="s">
        <v>466</v>
      </c>
      <c r="C1489" s="28" t="s">
        <v>13005</v>
      </c>
      <c r="D1489" s="27" t="s">
        <v>466</v>
      </c>
      <c r="E1489" s="28" cm="1">
        <f ca="1" t="array" ref="E1489">SUMPRODUCT(--ISNUMBER(SEARCH(MID(C1489,ROW(INDIRECT("1:"&amp;LEN(C1489))),1),全球排名!D1487)))</f>
        <v>33</v>
      </c>
      <c r="F1489" s="29" t="s">
        <v>26</v>
      </c>
      <c r="G1489" s="29" t="s">
        <v>568</v>
      </c>
      <c r="H1489" s="30" t="s">
        <v>11571</v>
      </c>
      <c r="I1489" s="30" t="s">
        <v>11587</v>
      </c>
      <c r="J1489" s="30" t="s">
        <v>7220</v>
      </c>
      <c r="K1489" s="30">
        <v>3</v>
      </c>
      <c r="L1489" s="30" t="s">
        <v>11569</v>
      </c>
      <c r="M1489" s="38">
        <v>5.3</v>
      </c>
      <c r="N1489" s="3" t="s">
        <v>11949</v>
      </c>
      <c r="O1489" s="38">
        <v>2.4</v>
      </c>
      <c r="P1489" s="3" t="s">
        <v>11949</v>
      </c>
      <c r="Q1489" s="38">
        <v>7.8</v>
      </c>
      <c r="R1489" s="3" t="s">
        <v>11619</v>
      </c>
      <c r="S1489" s="38">
        <v>1.1</v>
      </c>
      <c r="T1489" s="3" t="s">
        <v>11619</v>
      </c>
      <c r="U1489" s="38">
        <v>6.5</v>
      </c>
      <c r="V1489" s="3" t="s">
        <v>11619</v>
      </c>
      <c r="W1489" s="38">
        <v>1.1</v>
      </c>
      <c r="X1489" s="3" t="s">
        <v>11619</v>
      </c>
      <c r="Y1489" s="38">
        <v>1</v>
      </c>
      <c r="Z1489" s="3" t="s">
        <v>11619</v>
      </c>
      <c r="AA1489" s="3">
        <v>7.1</v>
      </c>
      <c r="AB1489" s="3" t="s">
        <v>11619</v>
      </c>
      <c r="AC1489" s="3">
        <v>1.4</v>
      </c>
      <c r="AD1489" s="3" t="s">
        <v>11619</v>
      </c>
      <c r="AE1489" s="44" t="s">
        <v>12595</v>
      </c>
    </row>
    <row r="1490" customHeight="1" spans="1:31">
      <c r="A1490" s="26" t="s">
        <v>10137</v>
      </c>
      <c r="B1490" s="27" t="s">
        <v>466</v>
      </c>
      <c r="C1490" s="28" t="s">
        <v>13006</v>
      </c>
      <c r="D1490" s="27" t="s">
        <v>466</v>
      </c>
      <c r="E1490" s="28" cm="1">
        <f ca="1" t="array" ref="E1490">SUMPRODUCT(--ISNUMBER(SEARCH(MID(C1490,ROW(INDIRECT("1:"&amp;LEN(C1490))),1),全球排名!D1488)))</f>
        <v>23</v>
      </c>
      <c r="F1490" s="29" t="s">
        <v>11649</v>
      </c>
      <c r="G1490" s="29" t="s">
        <v>218</v>
      </c>
      <c r="H1490" s="30" t="s">
        <v>10137</v>
      </c>
      <c r="I1490" s="30" t="s">
        <v>7183</v>
      </c>
      <c r="J1490" s="30" t="s">
        <v>10137</v>
      </c>
      <c r="K1490" s="30"/>
      <c r="L1490" s="30" t="s">
        <v>10137</v>
      </c>
      <c r="M1490" s="38">
        <v>9.5</v>
      </c>
      <c r="N1490" s="3" t="s">
        <v>11949</v>
      </c>
      <c r="O1490" s="38">
        <v>5.1</v>
      </c>
      <c r="P1490" s="3" t="s">
        <v>11949</v>
      </c>
      <c r="Q1490" s="38" t="s">
        <v>10137</v>
      </c>
      <c r="R1490" s="3" t="s">
        <v>10137</v>
      </c>
      <c r="S1490" s="38" t="s">
        <v>10137</v>
      </c>
      <c r="T1490" s="3" t="s">
        <v>10137</v>
      </c>
      <c r="U1490" s="38" t="s">
        <v>10137</v>
      </c>
      <c r="V1490" s="3" t="s">
        <v>10137</v>
      </c>
      <c r="W1490" s="38" t="s">
        <v>10137</v>
      </c>
      <c r="X1490" s="3" t="s">
        <v>10137</v>
      </c>
      <c r="Y1490" s="38">
        <v>14.3</v>
      </c>
      <c r="Z1490" s="3" t="s">
        <v>12298</v>
      </c>
      <c r="AA1490" s="3" t="s">
        <v>10137</v>
      </c>
      <c r="AB1490" s="3" t="s">
        <v>10137</v>
      </c>
      <c r="AC1490" s="3" t="s">
        <v>10137</v>
      </c>
      <c r="AD1490" s="3" t="s">
        <v>10137</v>
      </c>
      <c r="AE1490" s="44" t="s">
        <v>12595</v>
      </c>
    </row>
    <row r="1491" customHeight="1" spans="1:31">
      <c r="A1491" s="26" t="s">
        <v>466</v>
      </c>
      <c r="B1491" s="27" t="s">
        <v>466</v>
      </c>
      <c r="C1491" s="28" t="s">
        <v>10830</v>
      </c>
      <c r="D1491" s="27" t="s">
        <v>466</v>
      </c>
      <c r="E1491" s="28" cm="1">
        <f ca="1" t="array" ref="E1491">SUMPRODUCT(--ISNUMBER(SEARCH(MID(C1491,ROW(INDIRECT("1:"&amp;LEN(C1491))),1),全球排名!D1489)))</f>
        <v>17</v>
      </c>
      <c r="F1491" s="29" t="s">
        <v>12681</v>
      </c>
      <c r="G1491" s="29" t="s">
        <v>445</v>
      </c>
      <c r="H1491" s="30" t="s">
        <v>11571</v>
      </c>
      <c r="I1491" s="30" t="s">
        <v>7183</v>
      </c>
      <c r="J1491" s="30" t="s">
        <v>7220</v>
      </c>
      <c r="K1491" s="30">
        <v>4</v>
      </c>
      <c r="L1491" s="30" t="s">
        <v>11573</v>
      </c>
      <c r="M1491" s="38">
        <v>4.1</v>
      </c>
      <c r="N1491" s="3" t="s">
        <v>11949</v>
      </c>
      <c r="O1491" s="38">
        <v>2</v>
      </c>
      <c r="P1491" s="3" t="s">
        <v>11949</v>
      </c>
      <c r="Q1491" s="38">
        <v>2.9</v>
      </c>
      <c r="R1491" s="3" t="s">
        <v>11619</v>
      </c>
      <c r="S1491" s="38">
        <v>2</v>
      </c>
      <c r="T1491" s="3" t="s">
        <v>11619</v>
      </c>
      <c r="U1491" s="38" t="s">
        <v>10137</v>
      </c>
      <c r="V1491" s="3" t="s">
        <v>10137</v>
      </c>
      <c r="W1491" s="38" t="s">
        <v>10137</v>
      </c>
      <c r="X1491" s="3" t="s">
        <v>10137</v>
      </c>
      <c r="Y1491" s="38">
        <v>1.1</v>
      </c>
      <c r="Z1491" s="3" t="s">
        <v>11619</v>
      </c>
      <c r="AA1491" s="3">
        <v>7.9</v>
      </c>
      <c r="AB1491" s="3" t="s">
        <v>11619</v>
      </c>
      <c r="AC1491" s="3">
        <v>1</v>
      </c>
      <c r="AD1491" s="3" t="s">
        <v>11619</v>
      </c>
      <c r="AE1491" s="44" t="s">
        <v>12595</v>
      </c>
    </row>
    <row r="1492" customHeight="1" spans="1:31">
      <c r="A1492" s="26" t="s">
        <v>10137</v>
      </c>
      <c r="B1492" s="27" t="s">
        <v>466</v>
      </c>
      <c r="C1492" s="28" t="s">
        <v>1932</v>
      </c>
      <c r="D1492" s="27" t="s">
        <v>466</v>
      </c>
      <c r="E1492" s="28" cm="1">
        <f ca="1" t="array" ref="E1492">SUMPRODUCT(--ISNUMBER(SEARCH(MID(C1492,ROW(INDIRECT("1:"&amp;LEN(C1492))),1),全球排名!D1490)))</f>
        <v>17</v>
      </c>
      <c r="F1492" s="29" t="s">
        <v>13007</v>
      </c>
      <c r="G1492" s="29" t="s">
        <v>1379</v>
      </c>
      <c r="H1492" s="30" t="s">
        <v>10137</v>
      </c>
      <c r="I1492" s="30" t="s">
        <v>7183</v>
      </c>
      <c r="J1492" s="30" t="s">
        <v>10137</v>
      </c>
      <c r="K1492" s="30">
        <v>4</v>
      </c>
      <c r="L1492" s="30" t="s">
        <v>10137</v>
      </c>
      <c r="M1492" s="38">
        <v>9</v>
      </c>
      <c r="N1492" s="3" t="s">
        <v>11949</v>
      </c>
      <c r="O1492" s="38">
        <v>6.6</v>
      </c>
      <c r="P1492" s="3" t="s">
        <v>11949</v>
      </c>
      <c r="Q1492" s="38" t="s">
        <v>10137</v>
      </c>
      <c r="R1492" s="3" t="s">
        <v>10137</v>
      </c>
      <c r="S1492" s="38" t="s">
        <v>10137</v>
      </c>
      <c r="T1492" s="3" t="s">
        <v>10137</v>
      </c>
      <c r="U1492" s="38" t="s">
        <v>10137</v>
      </c>
      <c r="V1492" s="3" t="s">
        <v>10137</v>
      </c>
      <c r="W1492" s="38" t="s">
        <v>10137</v>
      </c>
      <c r="X1492" s="3" t="s">
        <v>10137</v>
      </c>
      <c r="Y1492" s="38">
        <v>8.2</v>
      </c>
      <c r="Z1492" s="3" t="s">
        <v>11619</v>
      </c>
      <c r="AA1492" s="3" t="s">
        <v>10137</v>
      </c>
      <c r="AB1492" s="3" t="s">
        <v>10137</v>
      </c>
      <c r="AC1492" s="3" t="s">
        <v>10137</v>
      </c>
      <c r="AD1492" s="3" t="s">
        <v>10137</v>
      </c>
      <c r="AE1492" s="44" t="s">
        <v>12595</v>
      </c>
    </row>
    <row r="1493" customHeight="1" spans="1:31">
      <c r="A1493" s="26" t="s">
        <v>447</v>
      </c>
      <c r="B1493" s="27" t="s">
        <v>466</v>
      </c>
      <c r="C1493" s="28" t="s">
        <v>1971</v>
      </c>
      <c r="D1493" s="27" t="s">
        <v>466</v>
      </c>
      <c r="E1493" s="28" cm="1">
        <f ca="1" t="array" ref="E1493">SUMPRODUCT(--ISNUMBER(SEARCH(MID(C1493,ROW(INDIRECT("1:"&amp;LEN(C1493))),1),全球排名!D1491)))</f>
        <v>17</v>
      </c>
      <c r="F1493" s="29" t="s">
        <v>12646</v>
      </c>
      <c r="G1493" s="29" t="s">
        <v>582</v>
      </c>
      <c r="H1493" s="30" t="s">
        <v>11571</v>
      </c>
      <c r="I1493" s="30" t="s">
        <v>11587</v>
      </c>
      <c r="J1493" s="30" t="s">
        <v>11568</v>
      </c>
      <c r="K1493" s="30">
        <v>3</v>
      </c>
      <c r="L1493" s="30" t="s">
        <v>11573</v>
      </c>
      <c r="M1493" s="38">
        <v>4</v>
      </c>
      <c r="N1493" s="3" t="s">
        <v>11949</v>
      </c>
      <c r="O1493" s="38">
        <v>2.4</v>
      </c>
      <c r="P1493" s="3" t="s">
        <v>11949</v>
      </c>
      <c r="Q1493" s="38">
        <v>10.3</v>
      </c>
      <c r="R1493" s="3" t="s">
        <v>11619</v>
      </c>
      <c r="S1493" s="38">
        <v>3.6</v>
      </c>
      <c r="T1493" s="3" t="s">
        <v>11619</v>
      </c>
      <c r="U1493" s="38">
        <v>1</v>
      </c>
      <c r="V1493" s="3" t="s">
        <v>11619</v>
      </c>
      <c r="W1493" s="38">
        <v>1.1</v>
      </c>
      <c r="X1493" s="3" t="s">
        <v>11619</v>
      </c>
      <c r="Y1493" s="38">
        <v>2.7</v>
      </c>
      <c r="Z1493" s="3" t="s">
        <v>11619</v>
      </c>
      <c r="AA1493" s="3">
        <v>9.2</v>
      </c>
      <c r="AB1493" s="3" t="s">
        <v>11619</v>
      </c>
      <c r="AC1493" s="3">
        <v>1</v>
      </c>
      <c r="AD1493" s="3" t="s">
        <v>11619</v>
      </c>
      <c r="AE1493" s="44" t="s">
        <v>12595</v>
      </c>
    </row>
    <row r="1494" customHeight="1" spans="1:31">
      <c r="A1494" s="26" t="s">
        <v>10137</v>
      </c>
      <c r="B1494" s="27" t="s">
        <v>466</v>
      </c>
      <c r="C1494" s="28" t="s">
        <v>1979</v>
      </c>
      <c r="D1494" s="27" t="s">
        <v>466</v>
      </c>
      <c r="E1494" s="28" cm="1">
        <f ca="1" t="array" ref="E1494">SUMPRODUCT(--ISNUMBER(SEARCH(MID(C1494,ROW(INDIRECT("1:"&amp;LEN(C1494))),1),全球排名!D1492)))</f>
        <v>15</v>
      </c>
      <c r="F1494" s="29" t="s">
        <v>13007</v>
      </c>
      <c r="G1494" s="29" t="s">
        <v>1379</v>
      </c>
      <c r="H1494" s="30" t="s">
        <v>10137</v>
      </c>
      <c r="I1494" s="30" t="s">
        <v>7183</v>
      </c>
      <c r="J1494" s="30" t="s">
        <v>10137</v>
      </c>
      <c r="K1494" s="30"/>
      <c r="L1494" s="30" t="s">
        <v>10137</v>
      </c>
      <c r="M1494" s="38">
        <v>7.4</v>
      </c>
      <c r="N1494" s="3" t="s">
        <v>11949</v>
      </c>
      <c r="O1494" s="38">
        <v>5.6</v>
      </c>
      <c r="P1494" s="3" t="s">
        <v>11949</v>
      </c>
      <c r="Q1494" s="38" t="s">
        <v>10137</v>
      </c>
      <c r="R1494" s="3" t="s">
        <v>10137</v>
      </c>
      <c r="S1494" s="38" t="s">
        <v>10137</v>
      </c>
      <c r="T1494" s="3" t="s">
        <v>10137</v>
      </c>
      <c r="U1494" s="38" t="s">
        <v>10137</v>
      </c>
      <c r="V1494" s="3" t="s">
        <v>10137</v>
      </c>
      <c r="W1494" s="38" t="s">
        <v>10137</v>
      </c>
      <c r="X1494" s="3" t="s">
        <v>10137</v>
      </c>
      <c r="Y1494" s="38">
        <v>1.5</v>
      </c>
      <c r="Z1494" s="3" t="s">
        <v>11619</v>
      </c>
      <c r="AA1494" s="3" t="s">
        <v>10137</v>
      </c>
      <c r="AB1494" s="3" t="s">
        <v>10137</v>
      </c>
      <c r="AC1494" s="3" t="s">
        <v>10137</v>
      </c>
      <c r="AD1494" s="3" t="s">
        <v>10137</v>
      </c>
      <c r="AE1494" s="44" t="s">
        <v>12595</v>
      </c>
    </row>
    <row r="1495" customHeight="1" spans="1:31">
      <c r="A1495" s="26" t="s">
        <v>10137</v>
      </c>
      <c r="B1495" s="27" t="s">
        <v>466</v>
      </c>
      <c r="C1495" s="28" t="s">
        <v>11249</v>
      </c>
      <c r="D1495" s="27" t="s">
        <v>466</v>
      </c>
      <c r="E1495" s="28" cm="1">
        <f ca="1" t="array" ref="E1495">SUMPRODUCT(--ISNUMBER(SEARCH(MID(C1495,ROW(INDIRECT("1:"&amp;LEN(C1495))),1),全球排名!D1493)))</f>
        <v>18</v>
      </c>
      <c r="F1495" s="29" t="s">
        <v>26</v>
      </c>
      <c r="G1495" s="29" t="s">
        <v>568</v>
      </c>
      <c r="H1495" s="30" t="s">
        <v>11571</v>
      </c>
      <c r="I1495" s="30" t="s">
        <v>11572</v>
      </c>
      <c r="J1495" s="30" t="s">
        <v>7103</v>
      </c>
      <c r="K1495" s="30">
        <v>4</v>
      </c>
      <c r="L1495" s="30" t="s">
        <v>10137</v>
      </c>
      <c r="M1495" s="38">
        <v>3.4</v>
      </c>
      <c r="N1495" s="3" t="s">
        <v>11949</v>
      </c>
      <c r="O1495" s="38">
        <v>1.8</v>
      </c>
      <c r="P1495" s="3" t="s">
        <v>11949</v>
      </c>
      <c r="Q1495" s="38">
        <v>4.7</v>
      </c>
      <c r="R1495" s="3" t="s">
        <v>11619</v>
      </c>
      <c r="S1495" s="38">
        <v>1.3</v>
      </c>
      <c r="T1495" s="3" t="s">
        <v>11619</v>
      </c>
      <c r="U1495" s="38">
        <v>1</v>
      </c>
      <c r="V1495" s="3" t="s">
        <v>11619</v>
      </c>
      <c r="W1495" s="38">
        <v>1</v>
      </c>
      <c r="X1495" s="3" t="s">
        <v>11619</v>
      </c>
      <c r="Y1495" s="38">
        <v>1</v>
      </c>
      <c r="Z1495" s="3" t="s">
        <v>11619</v>
      </c>
      <c r="AA1495" s="3">
        <v>5.8</v>
      </c>
      <c r="AB1495" s="3" t="s">
        <v>11619</v>
      </c>
      <c r="AC1495" s="3" t="s">
        <v>10137</v>
      </c>
      <c r="AD1495" s="3" t="s">
        <v>10137</v>
      </c>
      <c r="AE1495" s="44" t="s">
        <v>12595</v>
      </c>
    </row>
    <row r="1496" customHeight="1" spans="1:31">
      <c r="A1496" s="26" t="s">
        <v>10137</v>
      </c>
      <c r="B1496" s="27" t="s">
        <v>466</v>
      </c>
      <c r="C1496" s="28" t="s">
        <v>13008</v>
      </c>
      <c r="D1496" s="27" t="s">
        <v>466</v>
      </c>
      <c r="E1496" s="28" cm="1">
        <f ca="1" t="array" ref="E1496">SUMPRODUCT(--ISNUMBER(SEARCH(MID(C1496,ROW(INDIRECT("1:"&amp;LEN(C1496))),1),全球排名!D1494)))</f>
        <v>19</v>
      </c>
      <c r="F1496" s="29" t="s">
        <v>26</v>
      </c>
      <c r="G1496" s="29" t="s">
        <v>568</v>
      </c>
      <c r="H1496" s="30" t="s">
        <v>11571</v>
      </c>
      <c r="I1496" s="30" t="s">
        <v>11587</v>
      </c>
      <c r="J1496" s="30" t="s">
        <v>7103</v>
      </c>
      <c r="K1496" s="30">
        <v>4</v>
      </c>
      <c r="L1496" s="30" t="s">
        <v>11573</v>
      </c>
      <c r="M1496" s="38">
        <v>4.9</v>
      </c>
      <c r="N1496" s="3" t="s">
        <v>11949</v>
      </c>
      <c r="O1496" s="38">
        <v>1.6</v>
      </c>
      <c r="P1496" s="3" t="s">
        <v>11949</v>
      </c>
      <c r="Q1496" s="38">
        <v>3.5</v>
      </c>
      <c r="R1496" s="3" t="s">
        <v>11619</v>
      </c>
      <c r="S1496" s="38">
        <v>1.1</v>
      </c>
      <c r="T1496" s="3" t="s">
        <v>11619</v>
      </c>
      <c r="U1496" s="38">
        <v>1.2</v>
      </c>
      <c r="V1496" s="3" t="s">
        <v>11619</v>
      </c>
      <c r="W1496" s="38">
        <v>1</v>
      </c>
      <c r="X1496" s="3" t="s">
        <v>11619</v>
      </c>
      <c r="Y1496" s="38">
        <v>1</v>
      </c>
      <c r="Z1496" s="3" t="s">
        <v>11619</v>
      </c>
      <c r="AA1496" s="3">
        <v>5</v>
      </c>
      <c r="AB1496" s="3" t="s">
        <v>11619</v>
      </c>
      <c r="AC1496" s="3" t="s">
        <v>10137</v>
      </c>
      <c r="AD1496" s="3" t="s">
        <v>10137</v>
      </c>
      <c r="AE1496" s="44" t="s">
        <v>12595</v>
      </c>
    </row>
    <row r="1497" customHeight="1" spans="1:31">
      <c r="A1497" s="26" t="s">
        <v>466</v>
      </c>
      <c r="B1497" s="27" t="s">
        <v>466</v>
      </c>
      <c r="C1497" s="28" t="s">
        <v>584</v>
      </c>
      <c r="D1497" s="27" t="s">
        <v>466</v>
      </c>
      <c r="E1497" s="28" cm="1">
        <f ca="1" t="array" ref="E1497">SUMPRODUCT(--ISNUMBER(SEARCH(MID(C1497,ROW(INDIRECT("1:"&amp;LEN(C1497))),1),全球排名!D1495)))</f>
        <v>15</v>
      </c>
      <c r="F1497" s="29" t="s">
        <v>12681</v>
      </c>
      <c r="G1497" s="29" t="s">
        <v>445</v>
      </c>
      <c r="H1497" s="30" t="s">
        <v>11571</v>
      </c>
      <c r="I1497" s="30" t="s">
        <v>11572</v>
      </c>
      <c r="J1497" s="30" t="s">
        <v>7103</v>
      </c>
      <c r="K1497" s="30">
        <v>4</v>
      </c>
      <c r="L1497" s="30" t="s">
        <v>11573</v>
      </c>
      <c r="M1497" s="38">
        <v>5</v>
      </c>
      <c r="N1497" s="3" t="s">
        <v>11949</v>
      </c>
      <c r="O1497" s="38">
        <v>2</v>
      </c>
      <c r="P1497" s="3" t="s">
        <v>11949</v>
      </c>
      <c r="Q1497" s="38">
        <v>3.6</v>
      </c>
      <c r="R1497" s="3" t="s">
        <v>11619</v>
      </c>
      <c r="S1497" s="38">
        <v>1.7</v>
      </c>
      <c r="T1497" s="3" t="s">
        <v>11619</v>
      </c>
      <c r="U1497" s="38">
        <v>1.6</v>
      </c>
      <c r="V1497" s="3" t="s">
        <v>11619</v>
      </c>
      <c r="W1497" s="38">
        <v>7</v>
      </c>
      <c r="X1497" s="3" t="s">
        <v>11619</v>
      </c>
      <c r="Y1497" s="38">
        <v>1.8</v>
      </c>
      <c r="Z1497" s="3" t="s">
        <v>11619</v>
      </c>
      <c r="AA1497" s="3">
        <v>5.9</v>
      </c>
      <c r="AB1497" s="3" t="s">
        <v>11619</v>
      </c>
      <c r="AC1497" s="3">
        <v>2.2</v>
      </c>
      <c r="AD1497" s="3" t="s">
        <v>11619</v>
      </c>
      <c r="AE1497" s="44" t="s">
        <v>12595</v>
      </c>
    </row>
    <row r="1498" customHeight="1" spans="1:31">
      <c r="A1498" s="26" t="s">
        <v>10137</v>
      </c>
      <c r="B1498" s="27" t="s">
        <v>466</v>
      </c>
      <c r="C1498" s="28" t="s">
        <v>10407</v>
      </c>
      <c r="D1498" s="27" t="s">
        <v>466</v>
      </c>
      <c r="E1498" s="28" cm="1">
        <f ca="1" t="array" ref="E1498">SUMPRODUCT(--ISNUMBER(SEARCH(MID(C1498,ROW(INDIRECT("1:"&amp;LEN(C1498))),1),全球排名!D1496)))</f>
        <v>22</v>
      </c>
      <c r="F1498" s="29" t="s">
        <v>11948</v>
      </c>
      <c r="G1498" s="29" t="s">
        <v>302</v>
      </c>
      <c r="H1498" s="30" t="s">
        <v>10137</v>
      </c>
      <c r="I1498" s="30" t="s">
        <v>7183</v>
      </c>
      <c r="J1498" s="30" t="s">
        <v>10137</v>
      </c>
      <c r="K1498" s="30">
        <v>2</v>
      </c>
      <c r="L1498" s="30" t="s">
        <v>10137</v>
      </c>
      <c r="M1498" s="38">
        <v>7.2</v>
      </c>
      <c r="N1498" s="3" t="s">
        <v>11949</v>
      </c>
      <c r="O1498" s="38">
        <v>5.7</v>
      </c>
      <c r="P1498" s="3" t="s">
        <v>11949</v>
      </c>
      <c r="Q1498" s="38" t="s">
        <v>10137</v>
      </c>
      <c r="R1498" s="3" t="s">
        <v>10137</v>
      </c>
      <c r="S1498" s="38" t="s">
        <v>10137</v>
      </c>
      <c r="T1498" s="3" t="s">
        <v>10137</v>
      </c>
      <c r="U1498" s="38" t="s">
        <v>10137</v>
      </c>
      <c r="V1498" s="3" t="s">
        <v>10137</v>
      </c>
      <c r="W1498" s="38" t="s">
        <v>10137</v>
      </c>
      <c r="X1498" s="3" t="s">
        <v>10137</v>
      </c>
      <c r="Y1498" s="38">
        <v>26.3</v>
      </c>
      <c r="Z1498" s="3" t="s">
        <v>12187</v>
      </c>
      <c r="AA1498" s="3" t="s">
        <v>10137</v>
      </c>
      <c r="AB1498" s="3" t="s">
        <v>10137</v>
      </c>
      <c r="AC1498" s="3" t="s">
        <v>10137</v>
      </c>
      <c r="AD1498" s="3" t="s">
        <v>10137</v>
      </c>
      <c r="AE1498" s="44" t="s">
        <v>12595</v>
      </c>
    </row>
    <row r="1499" customHeight="1" spans="1:31">
      <c r="A1499" s="26" t="s">
        <v>447</v>
      </c>
      <c r="B1499" s="27" t="s">
        <v>466</v>
      </c>
      <c r="C1499" s="28" t="s">
        <v>13009</v>
      </c>
      <c r="D1499" s="27" t="s">
        <v>466</v>
      </c>
      <c r="E1499" s="28" cm="1">
        <f ca="1" t="array" ref="E1499">SUMPRODUCT(--ISNUMBER(SEARCH(MID(C1499,ROW(INDIRECT("1:"&amp;LEN(C1499))),1),全球排名!D1497)))</f>
        <v>32</v>
      </c>
      <c r="F1499" s="29" t="s">
        <v>12681</v>
      </c>
      <c r="G1499" s="29" t="s">
        <v>445</v>
      </c>
      <c r="H1499" s="30" t="s">
        <v>11567</v>
      </c>
      <c r="I1499" s="30" t="s">
        <v>11587</v>
      </c>
      <c r="J1499" s="30" t="s">
        <v>11568</v>
      </c>
      <c r="K1499" s="30">
        <v>5</v>
      </c>
      <c r="L1499" s="30" t="s">
        <v>11573</v>
      </c>
      <c r="M1499" s="38">
        <v>4</v>
      </c>
      <c r="N1499" s="3" t="s">
        <v>11949</v>
      </c>
      <c r="O1499" s="38">
        <v>3.4</v>
      </c>
      <c r="P1499" s="3" t="s">
        <v>11949</v>
      </c>
      <c r="Q1499" s="38">
        <v>8.6</v>
      </c>
      <c r="R1499" s="3" t="s">
        <v>11619</v>
      </c>
      <c r="S1499" s="38">
        <v>3.6</v>
      </c>
      <c r="T1499" s="3" t="s">
        <v>11619</v>
      </c>
      <c r="U1499" s="38">
        <v>1.2</v>
      </c>
      <c r="V1499" s="3" t="s">
        <v>11619</v>
      </c>
      <c r="W1499" s="38">
        <v>2.9</v>
      </c>
      <c r="X1499" s="3" t="s">
        <v>11619</v>
      </c>
      <c r="Y1499" s="38">
        <v>1.3</v>
      </c>
      <c r="Z1499" s="3" t="s">
        <v>11619</v>
      </c>
      <c r="AA1499" s="3">
        <v>8.5</v>
      </c>
      <c r="AB1499" s="3" t="s">
        <v>11619</v>
      </c>
      <c r="AC1499" s="3">
        <v>1</v>
      </c>
      <c r="AD1499" s="3" t="s">
        <v>11619</v>
      </c>
      <c r="AE1499" s="44" t="s">
        <v>12595</v>
      </c>
    </row>
    <row r="1500" customHeight="1" spans="1:31">
      <c r="A1500" s="26" t="s">
        <v>447</v>
      </c>
      <c r="B1500" s="27" t="s">
        <v>466</v>
      </c>
      <c r="C1500" s="28" t="s">
        <v>3404</v>
      </c>
      <c r="D1500" s="27" t="s">
        <v>466</v>
      </c>
      <c r="E1500" s="28" cm="1">
        <f ca="1" t="array" ref="E1500">SUMPRODUCT(--ISNUMBER(SEARCH(MID(C1500,ROW(INDIRECT("1:"&amp;LEN(C1500))),1),全球排名!D1498)))</f>
        <v>24</v>
      </c>
      <c r="F1500" s="29" t="s">
        <v>11566</v>
      </c>
      <c r="G1500" s="29" t="s">
        <v>40</v>
      </c>
      <c r="H1500" s="30" t="s">
        <v>11571</v>
      </c>
      <c r="I1500" s="30" t="s">
        <v>7183</v>
      </c>
      <c r="J1500" s="30" t="s">
        <v>7220</v>
      </c>
      <c r="K1500" s="30">
        <v>5</v>
      </c>
      <c r="L1500" s="30" t="s">
        <v>10137</v>
      </c>
      <c r="M1500" s="38">
        <v>2.8</v>
      </c>
      <c r="N1500" s="3" t="s">
        <v>11949</v>
      </c>
      <c r="O1500" s="38">
        <v>3.4</v>
      </c>
      <c r="P1500" s="3" t="s">
        <v>11949</v>
      </c>
      <c r="Q1500" s="38">
        <v>7</v>
      </c>
      <c r="R1500" s="3" t="s">
        <v>11619</v>
      </c>
      <c r="S1500" s="38">
        <v>4.3</v>
      </c>
      <c r="T1500" s="3" t="s">
        <v>11619</v>
      </c>
      <c r="U1500" s="38">
        <v>14.5</v>
      </c>
      <c r="V1500" s="3" t="s">
        <v>12563</v>
      </c>
      <c r="W1500" s="38">
        <v>1.4</v>
      </c>
      <c r="X1500" s="3" t="s">
        <v>11619</v>
      </c>
      <c r="Y1500" s="38">
        <v>1</v>
      </c>
      <c r="Z1500" s="3" t="s">
        <v>11619</v>
      </c>
      <c r="AA1500" s="3">
        <v>7.3</v>
      </c>
      <c r="AB1500" s="3" t="s">
        <v>11619</v>
      </c>
      <c r="AC1500" s="3" t="s">
        <v>10137</v>
      </c>
      <c r="AD1500" s="3" t="s">
        <v>10137</v>
      </c>
      <c r="AE1500" s="44" t="s">
        <v>12595</v>
      </c>
    </row>
    <row r="1501" customHeight="1" spans="1:31">
      <c r="A1501" s="26" t="s">
        <v>10137</v>
      </c>
      <c r="B1501" s="27" t="s">
        <v>466</v>
      </c>
      <c r="C1501" s="28" t="s">
        <v>13010</v>
      </c>
      <c r="D1501" s="27" t="s">
        <v>466</v>
      </c>
      <c r="E1501" s="28" cm="1">
        <f ca="1" t="array" ref="E1501">SUMPRODUCT(--ISNUMBER(SEARCH(MID(C1501,ROW(INDIRECT("1:"&amp;LEN(C1501))),1),全球排名!D1499)))</f>
        <v>15</v>
      </c>
      <c r="F1501" s="29" t="s">
        <v>11586</v>
      </c>
      <c r="G1501" s="29" t="s">
        <v>113</v>
      </c>
      <c r="H1501" s="30" t="s">
        <v>10137</v>
      </c>
      <c r="I1501" s="30" t="s">
        <v>7183</v>
      </c>
      <c r="J1501" s="30" t="s">
        <v>10137</v>
      </c>
      <c r="K1501" s="30"/>
      <c r="L1501" s="30" t="s">
        <v>10137</v>
      </c>
      <c r="M1501" s="38">
        <v>5.7</v>
      </c>
      <c r="N1501" s="3" t="s">
        <v>11949</v>
      </c>
      <c r="O1501" s="38">
        <v>6.7</v>
      </c>
      <c r="P1501" s="3" t="s">
        <v>11949</v>
      </c>
      <c r="Q1501" s="38" t="s">
        <v>10137</v>
      </c>
      <c r="R1501" s="3" t="s">
        <v>10137</v>
      </c>
      <c r="S1501" s="38" t="s">
        <v>10137</v>
      </c>
      <c r="T1501" s="3" t="s">
        <v>10137</v>
      </c>
      <c r="U1501" s="38" t="s">
        <v>10137</v>
      </c>
      <c r="V1501" s="3" t="s">
        <v>10137</v>
      </c>
      <c r="W1501" s="38" t="s">
        <v>10137</v>
      </c>
      <c r="X1501" s="3" t="s">
        <v>10137</v>
      </c>
      <c r="Y1501" s="38">
        <v>1.7</v>
      </c>
      <c r="Z1501" s="3" t="s">
        <v>11619</v>
      </c>
      <c r="AA1501" s="3" t="s">
        <v>10137</v>
      </c>
      <c r="AB1501" s="3" t="s">
        <v>10137</v>
      </c>
      <c r="AC1501" s="3" t="s">
        <v>10137</v>
      </c>
      <c r="AD1501" s="3" t="s">
        <v>10137</v>
      </c>
      <c r="AE1501" s="44" t="s">
        <v>12595</v>
      </c>
    </row>
  </sheetData>
  <mergeCells count="12">
    <mergeCell ref="H1:X1"/>
    <mergeCell ref="F2:G2"/>
    <mergeCell ref="H2:L2"/>
    <mergeCell ref="M2:N2"/>
    <mergeCell ref="O2:P2"/>
    <mergeCell ref="Q2:R2"/>
    <mergeCell ref="S2:T2"/>
    <mergeCell ref="U2:V2"/>
    <mergeCell ref="W2:X2"/>
    <mergeCell ref="Y2:Z2"/>
    <mergeCell ref="AA2:AB2"/>
    <mergeCell ref="AC2:AD2"/>
  </mergeCells>
  <conditionalFormatting sqref="A881">
    <cfRule type="expression" dxfId="11" priority="11">
      <formula>AND(ISERROR(FIND("-",$B881))=FALSE,$B881&lt;&gt;#REF!)=TRUE</formula>
    </cfRule>
  </conditionalFormatting>
  <conditionalFormatting sqref="D881">
    <cfRule type="expression" dxfId="11" priority="6">
      <formula>AND(ISERROR(FIND("-",$B881))=FALSE,$B881&lt;&gt;#REF!)=TRUE</formula>
    </cfRule>
  </conditionalFormatting>
  <conditionalFormatting sqref="D5:D1034">
    <cfRule type="expression" dxfId="12" priority="1">
      <formula>MOD(ROW(),2)=0</formula>
    </cfRule>
  </conditionalFormatting>
  <conditionalFormatting sqref="A5:A291 A293:A318 A320:A614 A616:A667 A669:A673 A675:A701 A703:A804 A806:A880 A882:A1034">
    <cfRule type="expression" dxfId="11" priority="7">
      <formula>AND(ISERROR(FIND("-",$B5))=FALSE,$B5&lt;&gt;$B4)=TRUE</formula>
    </cfRule>
  </conditionalFormatting>
  <conditionalFormatting sqref="B5:B291 F5:AE291 B293:B318 F293:AE318 B320:B614 F320:AE614 B616:B667 F616:AE667 B669:B673 F669:AE673 B675:B701 F675:AE701 B703:B804 F703:AE804 B806:B880 F806:AE880 B882:B1034 F882:AE1034">
    <cfRule type="expression" dxfId="11" priority="19">
      <formula>AND(ISERROR(FIND("-",$B5))=FALSE,$B5&lt;&gt;$B4)=TRUE</formula>
    </cfRule>
  </conditionalFormatting>
  <conditionalFormatting sqref="B5:B1034 H5:L1034">
    <cfRule type="expression" dxfId="12" priority="17">
      <formula>MOD(ROW(),2)=0</formula>
    </cfRule>
  </conditionalFormatting>
  <conditionalFormatting sqref="C5:C7 E5:E291 C9:C291 C293:C318 E293:E318 C320:C614 E320:E614 C616:C667 E616:E667 C669:C673 E669:E673 C675:C701 E675:E701 C703:C804 E703:E804 C806:C880 E806:E880 C882:C1034 E882:E1034">
    <cfRule type="expression" dxfId="11" priority="12">
      <formula>AND(ISERROR(FIND("-",$B5))=FALSE,$B5&lt;&gt;$B4)=TRUE</formula>
    </cfRule>
  </conditionalFormatting>
  <conditionalFormatting sqref="D5:D291 D293:D318 D320:D614 D616:D667 D669:D673 D675:D701 D703:D804 D806:D880 D882:D1034">
    <cfRule type="expression" dxfId="11" priority="2">
      <formula>AND(ISERROR(FIND("-",$B5))=FALSE,$B5&lt;&gt;$B4)=TRUE</formula>
    </cfRule>
  </conditionalFormatting>
  <conditionalFormatting sqref="M5:AE1501">
    <cfRule type="expression" dxfId="14" priority="18">
      <formula>ISERROR(FIND("rank",M$4))=FALSE</formula>
    </cfRule>
  </conditionalFormatting>
  <conditionalFormatting sqref="A292 A615 A702">
    <cfRule type="expression" dxfId="11" priority="10">
      <formula>AND(ISERROR(FIND("-",$B292))=FALSE,$B292&lt;&gt;$B290)=TRUE</formula>
    </cfRule>
  </conditionalFormatting>
  <conditionalFormatting sqref="B292 F292:AE292 B615 F615:AE615 B702 F702:AE702">
    <cfRule type="expression" dxfId="11" priority="22">
      <formula>AND(ISERROR(FIND("-",$B292))=FALSE,$B292&lt;&gt;$B290)=TRUE</formula>
    </cfRule>
  </conditionalFormatting>
  <conditionalFormatting sqref="C292 E292 C615 E615 C702 E702">
    <cfRule type="expression" dxfId="11" priority="15">
      <formula>AND(ISERROR(FIND("-",$B292))=FALSE,$B292&lt;&gt;$B290)=TRUE</formula>
    </cfRule>
  </conditionalFormatting>
  <conditionalFormatting sqref="D292 D615 D702">
    <cfRule type="expression" dxfId="11" priority="5">
      <formula>AND(ISERROR(FIND("-",$B292))=FALSE,$B292&lt;&gt;$B290)=TRUE</formula>
    </cfRule>
  </conditionalFormatting>
  <conditionalFormatting sqref="A319 A668">
    <cfRule type="expression" dxfId="11" priority="8">
      <formula>AND(ISERROR(FIND("-",$B319))=FALSE,$B319&lt;&gt;#REF!)=TRUE</formula>
    </cfRule>
  </conditionalFormatting>
  <conditionalFormatting sqref="B319 F319:AE319 B668 F668:AE668">
    <cfRule type="expression" dxfId="11" priority="20">
      <formula>AND(ISERROR(FIND("-",$B319))=FALSE,$B319&lt;&gt;#REF!)=TRUE</formula>
    </cfRule>
  </conditionalFormatting>
  <conditionalFormatting sqref="C319 E319 C668 E668">
    <cfRule type="expression" dxfId="11" priority="13">
      <formula>AND(ISERROR(FIND("-",$B319))=FALSE,$B319&lt;&gt;#REF!)=TRUE</formula>
    </cfRule>
  </conditionalFormatting>
  <conditionalFormatting sqref="D319 D668">
    <cfRule type="expression" dxfId="11" priority="3">
      <formula>AND(ISERROR(FIND("-",$B319))=FALSE,$B319&lt;&gt;#REF!)=TRUE</formula>
    </cfRule>
  </conditionalFormatting>
  <conditionalFormatting sqref="A674 A805">
    <cfRule type="expression" dxfId="11" priority="9">
      <formula>AND(ISERROR(FIND("-",$B674))=FALSE,$B674&lt;&gt;#REF!)=TRUE</formula>
    </cfRule>
  </conditionalFormatting>
  <conditionalFormatting sqref="B674 F674:AE674 B805 F805:AE805">
    <cfRule type="expression" dxfId="11" priority="21">
      <formula>AND(ISERROR(FIND("-",$B674))=FALSE,$B674&lt;&gt;#REF!)=TRUE</formula>
    </cfRule>
  </conditionalFormatting>
  <conditionalFormatting sqref="C674 E674 C805 E805">
    <cfRule type="expression" dxfId="11" priority="14">
      <formula>AND(ISERROR(FIND("-",$B674))=FALSE,$B674&lt;&gt;#REF!)=TRUE</formula>
    </cfRule>
  </conditionalFormatting>
  <conditionalFormatting sqref="D674 D805">
    <cfRule type="expression" dxfId="11" priority="4">
      <formula>AND(ISERROR(FIND("-",$B674))=FALSE,$B674&lt;&gt;#REF!)=TRUE</formula>
    </cfRule>
  </conditionalFormatting>
  <conditionalFormatting sqref="B881 F881:AE881">
    <cfRule type="expression" dxfId="11" priority="23">
      <formula>AND(ISERROR(FIND("-",$B881))=FALSE,$B881&lt;&gt;#REF!)=TRUE</formula>
    </cfRule>
  </conditionalFormatting>
  <conditionalFormatting sqref="C881 E881">
    <cfRule type="expression" dxfId="11" priority="16">
      <formula>AND(ISERROR(FIND("-",$B881))=FALSE,$B881&lt;&gt;#REF!)=TRUE</formula>
    </cfRule>
  </conditionalFormatting>
  <pageMargins left="0.75" right="0.75" top="1" bottom="1" header="0.5" footer="0.5"/>
  <headerFooter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C16C2E-2D3D-40A1-A882-8F4EB7DD897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Data Fact</vt:lpstr>
      <vt:lpstr>合并2</vt:lpstr>
      <vt:lpstr>全球排名</vt:lpstr>
      <vt:lpstr>亚洲排名</vt:lpstr>
      <vt:lpstr>欧洲排名</vt:lpstr>
      <vt:lpstr>美国国内大学排名</vt:lpstr>
      <vt:lpstr>澳洲排名</vt:lpstr>
      <vt:lpstr>qs美国大学艺术排名</vt:lpstr>
      <vt:lpstr>拉丁美洲排名</vt:lpstr>
      <vt:lpstr>非洲排名</vt:lpstr>
      <vt:lpstr>TIMES排名</vt:lpstr>
      <vt:lpstr>QS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Hao</cp:lastModifiedBy>
  <dcterms:created xsi:type="dcterms:W3CDTF">2024-07-17T01:41:00Z</dcterms:created>
  <dcterms:modified xsi:type="dcterms:W3CDTF">2024-07-31T10:14:06Z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EE91AC906ABE475C90BDA80BD4016648_12</vt:lpwstr>
  </property>
  <property fmtid="{D5CDD505-2E9C-101B-9397-08002B2CF9AE}" pid="3" name="KSOProductBuildVer">
    <vt:lpwstr>2052-12.1.0.17147</vt:lpwstr>
  </property>
</Properties>
</file>